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showInkAnnotation="0" codeName="ThisWorkbook" autoCompressPictures="0"/>
  <bookViews>
    <workbookView xWindow="-105" yWindow="-105" windowWidth="20730" windowHeight="11760"/>
  </bookViews>
  <sheets>
    <sheet name="RESP1B-CP" sheetId="15" r:id="rId1"/>
    <sheet name="ER-BARC,PR &amp; TEOS" sheetId="5" r:id="rId2"/>
    <sheet name="SIN ER" sheetId="6" r:id="rId3"/>
    <sheet name="CP Plot" sheetId="8" state="hidden" r:id="rId4"/>
    <sheet name="BARC Plot" sheetId="9" state="hidden" r:id="rId5"/>
    <sheet name="PR Plot" sheetId="10" state="hidden" r:id="rId6"/>
    <sheet name="TEOS Plot" sheetId="11" state="hidden" r:id="rId7"/>
    <sheet name="SIN Plot" sheetId="12" state="hidden" r:id="rId8"/>
    <sheet name="RUN_code" sheetId="3" r:id="rId9"/>
    <sheet name="CL calculation Sheet" sheetId="7" r:id="rId10"/>
    <sheet name="_xlwings.conf" sheetId="2" state="hidden" r:id="rId11"/>
    <sheet name="Sheet1" sheetId="13" r:id="rId12"/>
    <sheet name="Sheet2" sheetId="16" r:id="rId13"/>
  </sheets>
  <definedNames>
    <definedName name="_xlnm._FilterDatabase" localSheetId="1" hidden="1">'ER-BARC,PR &amp; TEOS'!$A$13:$AD$2654</definedName>
    <definedName name="_xlnm._FilterDatabase" localSheetId="0" hidden="1">'RESP1B-CP'!$A$10:$Q$366</definedName>
    <definedName name="_xlnm._FilterDatabase" localSheetId="2" hidden="1">'SIN ER'!$A$9:$AE$903</definedName>
  </definedNames>
  <calcPr calcId="125725"/>
</workbook>
</file>

<file path=xl/calcChain.xml><?xml version="1.0" encoding="utf-8"?>
<calcChain xmlns="http://schemas.openxmlformats.org/spreadsheetml/2006/main">
  <c r="N508" i="15"/>
  <c r="N507"/>
  <c r="K508"/>
  <c r="H508"/>
  <c r="E508"/>
  <c r="K507"/>
  <c r="H507"/>
  <c r="E507"/>
  <c r="P951" i="6"/>
  <c r="O951"/>
  <c r="N951"/>
  <c r="M951"/>
  <c r="L951"/>
  <c r="K951"/>
  <c r="J951"/>
  <c r="I951"/>
  <c r="H951"/>
  <c r="G951"/>
  <c r="F951"/>
  <c r="E951"/>
  <c r="D951"/>
  <c r="N2744" i="5"/>
  <c r="M2744"/>
  <c r="L2744"/>
  <c r="K2744"/>
  <c r="J2744"/>
  <c r="I2744"/>
  <c r="H2744"/>
  <c r="G2744"/>
  <c r="S2742" s="1"/>
  <c r="F2744"/>
  <c r="N2741"/>
  <c r="M2741"/>
  <c r="L2741"/>
  <c r="K2741"/>
  <c r="J2741"/>
  <c r="I2741"/>
  <c r="H2741"/>
  <c r="G2741"/>
  <c r="F2741"/>
  <c r="P2739" s="1"/>
  <c r="O2739"/>
  <c r="R2739" s="1"/>
  <c r="N2738"/>
  <c r="M2738"/>
  <c r="L2738"/>
  <c r="K2738"/>
  <c r="J2738"/>
  <c r="I2738"/>
  <c r="H2738"/>
  <c r="G2738"/>
  <c r="F2738"/>
  <c r="S2736" s="1"/>
  <c r="H505" i="15"/>
  <c r="E505"/>
  <c r="N505" s="1"/>
  <c r="K506"/>
  <c r="H506"/>
  <c r="E506"/>
  <c r="N506" s="1"/>
  <c r="K505"/>
  <c r="K504"/>
  <c r="H504"/>
  <c r="E504"/>
  <c r="N504" s="1"/>
  <c r="K503"/>
  <c r="H503"/>
  <c r="E503"/>
  <c r="N503" s="1"/>
  <c r="K502"/>
  <c r="H502"/>
  <c r="E502"/>
  <c r="N502" s="1"/>
  <c r="K501"/>
  <c r="H501"/>
  <c r="E501"/>
  <c r="N501" s="1"/>
  <c r="K500"/>
  <c r="H500"/>
  <c r="E500"/>
  <c r="N500" s="1"/>
  <c r="K499"/>
  <c r="H499"/>
  <c r="E499"/>
  <c r="N499" s="1"/>
  <c r="P948" i="6"/>
  <c r="O948"/>
  <c r="N948"/>
  <c r="M948"/>
  <c r="L948"/>
  <c r="K948"/>
  <c r="J948"/>
  <c r="I948"/>
  <c r="H948"/>
  <c r="G948"/>
  <c r="F948"/>
  <c r="E948"/>
  <c r="D948"/>
  <c r="R946"/>
  <c r="N2735" i="5"/>
  <c r="M2735"/>
  <c r="L2735"/>
  <c r="K2735"/>
  <c r="J2735"/>
  <c r="I2735"/>
  <c r="H2735"/>
  <c r="G2735"/>
  <c r="F2735"/>
  <c r="O2733" s="1"/>
  <c r="N2732"/>
  <c r="M2732"/>
  <c r="L2732"/>
  <c r="K2732"/>
  <c r="J2732"/>
  <c r="I2732"/>
  <c r="H2732"/>
  <c r="G2732"/>
  <c r="Q2730" s="1"/>
  <c r="F2732"/>
  <c r="P2730" s="1"/>
  <c r="O2730"/>
  <c r="N2729"/>
  <c r="M2729"/>
  <c r="L2729"/>
  <c r="K2729"/>
  <c r="J2729"/>
  <c r="I2729"/>
  <c r="H2729"/>
  <c r="G2729"/>
  <c r="F2729"/>
  <c r="Q2727" s="1"/>
  <c r="K498" i="15"/>
  <c r="H498"/>
  <c r="E498"/>
  <c r="N498" s="1"/>
  <c r="K497"/>
  <c r="H497"/>
  <c r="E497"/>
  <c r="N497" s="1"/>
  <c r="P945" i="6"/>
  <c r="R943" s="1"/>
  <c r="O945"/>
  <c r="N945"/>
  <c r="M945"/>
  <c r="L945"/>
  <c r="K945"/>
  <c r="J945"/>
  <c r="I945"/>
  <c r="H945"/>
  <c r="G945"/>
  <c r="F945"/>
  <c r="E945"/>
  <c r="D945"/>
  <c r="N2726" i="5"/>
  <c r="M2726"/>
  <c r="L2726"/>
  <c r="K2726"/>
  <c r="J2726"/>
  <c r="I2726"/>
  <c r="H2726"/>
  <c r="G2726"/>
  <c r="P2724" s="1"/>
  <c r="F2726"/>
  <c r="S2724"/>
  <c r="O2724"/>
  <c r="R2724" s="1"/>
  <c r="N2723"/>
  <c r="M2723"/>
  <c r="L2723"/>
  <c r="K2723"/>
  <c r="J2723"/>
  <c r="I2723"/>
  <c r="H2723"/>
  <c r="G2723"/>
  <c r="F2723"/>
  <c r="S2721" s="1"/>
  <c r="N2720"/>
  <c r="M2720"/>
  <c r="L2720"/>
  <c r="K2720"/>
  <c r="J2720"/>
  <c r="I2720"/>
  <c r="H2720"/>
  <c r="G2720"/>
  <c r="F2720"/>
  <c r="S2718" s="1"/>
  <c r="N470" i="15"/>
  <c r="S949" i="6" l="1"/>
  <c r="U949"/>
  <c r="R949"/>
  <c r="Q949"/>
  <c r="P2742" i="5"/>
  <c r="Q2736"/>
  <c r="S2739"/>
  <c r="P2736"/>
  <c r="Q2739"/>
  <c r="T2739" s="1"/>
  <c r="O2736"/>
  <c r="R2736" s="1"/>
  <c r="T2736" s="1"/>
  <c r="Q2742"/>
  <c r="O2742"/>
  <c r="R2742" s="1"/>
  <c r="Q2733"/>
  <c r="S2733"/>
  <c r="P2733"/>
  <c r="R2733" s="1"/>
  <c r="S946" i="6"/>
  <c r="U946"/>
  <c r="Q946"/>
  <c r="T946" s="1"/>
  <c r="V946" s="1"/>
  <c r="S2730" i="5"/>
  <c r="R2730"/>
  <c r="T2730" s="1"/>
  <c r="P2727"/>
  <c r="O2727"/>
  <c r="S2727"/>
  <c r="U943" i="6"/>
  <c r="S943"/>
  <c r="V943" s="1"/>
  <c r="Q943"/>
  <c r="T943" s="1"/>
  <c r="Q2718" i="5"/>
  <c r="P2718"/>
  <c r="Q2721"/>
  <c r="O2718"/>
  <c r="P2721"/>
  <c r="Q2724"/>
  <c r="T2724" s="1"/>
  <c r="O2721"/>
  <c r="R2721" s="1"/>
  <c r="P942" i="6"/>
  <c r="O942"/>
  <c r="N942"/>
  <c r="M942"/>
  <c r="L942"/>
  <c r="K942"/>
  <c r="J942"/>
  <c r="I942"/>
  <c r="H942"/>
  <c r="G942"/>
  <c r="F942"/>
  <c r="E942"/>
  <c r="D942"/>
  <c r="N2717" i="5"/>
  <c r="M2717"/>
  <c r="L2717"/>
  <c r="K2717"/>
  <c r="J2717"/>
  <c r="I2717"/>
  <c r="H2717"/>
  <c r="G2717"/>
  <c r="F2717"/>
  <c r="N2714"/>
  <c r="M2714"/>
  <c r="L2714"/>
  <c r="K2714"/>
  <c r="J2714"/>
  <c r="I2714"/>
  <c r="H2714"/>
  <c r="G2714"/>
  <c r="F2714"/>
  <c r="N2711"/>
  <c r="M2711"/>
  <c r="L2711"/>
  <c r="K2711"/>
  <c r="J2711"/>
  <c r="I2711"/>
  <c r="H2711"/>
  <c r="G2711"/>
  <c r="Q2709" s="1"/>
  <c r="F2711"/>
  <c r="K496" i="15"/>
  <c r="H496"/>
  <c r="E496"/>
  <c r="N496" s="1"/>
  <c r="K495"/>
  <c r="H495"/>
  <c r="E495"/>
  <c r="N495" s="1"/>
  <c r="P939" i="6"/>
  <c r="O939"/>
  <c r="N939"/>
  <c r="M939"/>
  <c r="L939"/>
  <c r="K939"/>
  <c r="J939"/>
  <c r="I939"/>
  <c r="H939"/>
  <c r="G939"/>
  <c r="F939"/>
  <c r="E939"/>
  <c r="U937" s="1"/>
  <c r="D939"/>
  <c r="N2708" i="5"/>
  <c r="M2708"/>
  <c r="L2708"/>
  <c r="K2708"/>
  <c r="J2708"/>
  <c r="I2708"/>
  <c r="H2708"/>
  <c r="G2708"/>
  <c r="F2708"/>
  <c r="P2706"/>
  <c r="N2705"/>
  <c r="M2705"/>
  <c r="L2705"/>
  <c r="K2705"/>
  <c r="J2705"/>
  <c r="I2705"/>
  <c r="H2705"/>
  <c r="G2705"/>
  <c r="F2705"/>
  <c r="N2702"/>
  <c r="M2702"/>
  <c r="L2702"/>
  <c r="K2702"/>
  <c r="J2702"/>
  <c r="I2702"/>
  <c r="H2702"/>
  <c r="G2702"/>
  <c r="F2702"/>
  <c r="N494" i="15"/>
  <c r="K494"/>
  <c r="H494"/>
  <c r="E494"/>
  <c r="N493"/>
  <c r="K493"/>
  <c r="H493"/>
  <c r="E493"/>
  <c r="T949" i="6" l="1"/>
  <c r="V949" s="1"/>
  <c r="T2742" i="5"/>
  <c r="T2733"/>
  <c r="R2727"/>
  <c r="T2727" s="1"/>
  <c r="T2721"/>
  <c r="R2718"/>
  <c r="T2718"/>
  <c r="P2709"/>
  <c r="R940" i="6"/>
  <c r="U940"/>
  <c r="P2715" i="5"/>
  <c r="Q2715"/>
  <c r="P2712"/>
  <c r="Q2712"/>
  <c r="S940" i="6"/>
  <c r="Q940"/>
  <c r="S2715" i="5"/>
  <c r="O2715"/>
  <c r="O2709"/>
  <c r="R2709" s="1"/>
  <c r="T2709" s="1"/>
  <c r="S2709"/>
  <c r="O2712"/>
  <c r="S2712"/>
  <c r="S937" i="6"/>
  <c r="R937"/>
  <c r="Q937"/>
  <c r="S2700" i="5"/>
  <c r="S2706"/>
  <c r="Q2700"/>
  <c r="P2703"/>
  <c r="Q2703"/>
  <c r="O2703"/>
  <c r="R2703" s="1"/>
  <c r="T2703" s="1"/>
  <c r="S2703"/>
  <c r="P2700"/>
  <c r="O2700"/>
  <c r="Q2706"/>
  <c r="O2706"/>
  <c r="R2706" s="1"/>
  <c r="V940" i="6" l="1"/>
  <c r="T940"/>
  <c r="R2715" i="5"/>
  <c r="T2715" s="1"/>
  <c r="R2712"/>
  <c r="T2712" s="1"/>
  <c r="T937" i="6"/>
  <c r="V937" s="1"/>
  <c r="R2700" i="5"/>
  <c r="T2700" s="1"/>
  <c r="T2706"/>
  <c r="P936" i="6" l="1"/>
  <c r="O936"/>
  <c r="N936"/>
  <c r="M936"/>
  <c r="L936"/>
  <c r="K936"/>
  <c r="J936"/>
  <c r="I936"/>
  <c r="H936"/>
  <c r="G936"/>
  <c r="F936"/>
  <c r="E936"/>
  <c r="U934" s="1"/>
  <c r="D936"/>
  <c r="N2699" i="5"/>
  <c r="Q2697" s="1"/>
  <c r="M2699"/>
  <c r="L2699"/>
  <c r="K2699"/>
  <c r="J2699"/>
  <c r="I2699"/>
  <c r="H2699"/>
  <c r="G2699"/>
  <c r="F2699"/>
  <c r="P2697" s="1"/>
  <c r="O2697"/>
  <c r="N2696"/>
  <c r="M2696"/>
  <c r="L2696"/>
  <c r="K2696"/>
  <c r="J2696"/>
  <c r="I2696"/>
  <c r="H2696"/>
  <c r="G2696"/>
  <c r="F2696"/>
  <c r="N2693"/>
  <c r="M2693"/>
  <c r="L2693"/>
  <c r="K2693"/>
  <c r="J2693"/>
  <c r="I2693"/>
  <c r="H2693"/>
  <c r="G2693"/>
  <c r="F2693"/>
  <c r="K492" i="15"/>
  <c r="H492"/>
  <c r="E492"/>
  <c r="N492" s="1"/>
  <c r="K491"/>
  <c r="H491"/>
  <c r="E491"/>
  <c r="N491" s="1"/>
  <c r="N2690" i="5"/>
  <c r="Q2688" s="1"/>
  <c r="M2690"/>
  <c r="L2690"/>
  <c r="K2690"/>
  <c r="J2690"/>
  <c r="I2690"/>
  <c r="H2690"/>
  <c r="G2690"/>
  <c r="P2688" s="1"/>
  <c r="F2690"/>
  <c r="N2687"/>
  <c r="M2687"/>
  <c r="L2687"/>
  <c r="K2687"/>
  <c r="J2687"/>
  <c r="I2687"/>
  <c r="H2687"/>
  <c r="G2687"/>
  <c r="F2687"/>
  <c r="S2685"/>
  <c r="N2684"/>
  <c r="M2684"/>
  <c r="L2684"/>
  <c r="K2684"/>
  <c r="J2684"/>
  <c r="I2684"/>
  <c r="H2684"/>
  <c r="G2684"/>
  <c r="Q2682" s="1"/>
  <c r="F2684"/>
  <c r="P933" i="6"/>
  <c r="O933"/>
  <c r="N933"/>
  <c r="M933"/>
  <c r="L933"/>
  <c r="K933"/>
  <c r="J933"/>
  <c r="I933"/>
  <c r="H933"/>
  <c r="G933"/>
  <c r="F933"/>
  <c r="E933"/>
  <c r="D933"/>
  <c r="H476" i="15"/>
  <c r="H477"/>
  <c r="H478"/>
  <c r="H479"/>
  <c r="H480"/>
  <c r="H481"/>
  <c r="H482"/>
  <c r="H483"/>
  <c r="H484"/>
  <c r="H485"/>
  <c r="H486"/>
  <c r="H487"/>
  <c r="H488"/>
  <c r="H489"/>
  <c r="H490"/>
  <c r="K490"/>
  <c r="E490"/>
  <c r="N490" s="1"/>
  <c r="K489"/>
  <c r="E489"/>
  <c r="N489" s="1"/>
  <c r="E488"/>
  <c r="N2681" i="5"/>
  <c r="M2681"/>
  <c r="L2681"/>
  <c r="K2681"/>
  <c r="J2681"/>
  <c r="I2681"/>
  <c r="H2681"/>
  <c r="G2681"/>
  <c r="F2681"/>
  <c r="N2678"/>
  <c r="M2678"/>
  <c r="L2678"/>
  <c r="K2678"/>
  <c r="J2678"/>
  <c r="I2678"/>
  <c r="H2678"/>
  <c r="G2678"/>
  <c r="F2678"/>
  <c r="N2675"/>
  <c r="M2675"/>
  <c r="L2675"/>
  <c r="K2675"/>
  <c r="J2675"/>
  <c r="I2675"/>
  <c r="H2675"/>
  <c r="G2675"/>
  <c r="F2675"/>
  <c r="P930" i="6"/>
  <c r="O930"/>
  <c r="N930"/>
  <c r="M930"/>
  <c r="L930"/>
  <c r="K930"/>
  <c r="J930"/>
  <c r="I930"/>
  <c r="H930"/>
  <c r="G930"/>
  <c r="Q928" s="1"/>
  <c r="F930"/>
  <c r="E930"/>
  <c r="D930"/>
  <c r="U928"/>
  <c r="K488" i="15"/>
  <c r="N488"/>
  <c r="K487"/>
  <c r="E487"/>
  <c r="N487" s="1"/>
  <c r="D927" i="6"/>
  <c r="P927"/>
  <c r="O927"/>
  <c r="N927"/>
  <c r="M927"/>
  <c r="L927"/>
  <c r="K927"/>
  <c r="J927"/>
  <c r="I927"/>
  <c r="H927"/>
  <c r="G927"/>
  <c r="F927"/>
  <c r="E927"/>
  <c r="N2672" i="5"/>
  <c r="M2672"/>
  <c r="L2672"/>
  <c r="K2672"/>
  <c r="J2672"/>
  <c r="I2672"/>
  <c r="H2672"/>
  <c r="G2672"/>
  <c r="F2672"/>
  <c r="P2670" s="1"/>
  <c r="N2669"/>
  <c r="M2669"/>
  <c r="L2669"/>
  <c r="K2669"/>
  <c r="J2669"/>
  <c r="I2669"/>
  <c r="O2667" s="1"/>
  <c r="H2669"/>
  <c r="G2669"/>
  <c r="F2669"/>
  <c r="N2666"/>
  <c r="M2666"/>
  <c r="L2666"/>
  <c r="K2666"/>
  <c r="J2666"/>
  <c r="I2666"/>
  <c r="H2666"/>
  <c r="G2666"/>
  <c r="Q2664" s="1"/>
  <c r="F2666"/>
  <c r="K485" i="15"/>
  <c r="K486"/>
  <c r="E486"/>
  <c r="N486" s="1"/>
  <c r="E485"/>
  <c r="N485" s="1"/>
  <c r="P924" i="6"/>
  <c r="O924"/>
  <c r="N924"/>
  <c r="M924"/>
  <c r="L924"/>
  <c r="K924"/>
  <c r="J924"/>
  <c r="I924"/>
  <c r="H924"/>
  <c r="G924"/>
  <c r="F924"/>
  <c r="E924"/>
  <c r="D924"/>
  <c r="R922"/>
  <c r="N2663" i="5"/>
  <c r="M2663"/>
  <c r="L2663"/>
  <c r="K2663"/>
  <c r="J2663"/>
  <c r="I2663"/>
  <c r="H2663"/>
  <c r="G2663"/>
  <c r="F2663"/>
  <c r="P2661" s="1"/>
  <c r="N2660"/>
  <c r="M2660"/>
  <c r="L2660"/>
  <c r="K2660"/>
  <c r="J2660"/>
  <c r="I2660"/>
  <c r="H2660"/>
  <c r="G2660"/>
  <c r="F2660"/>
  <c r="N2657"/>
  <c r="M2657"/>
  <c r="L2657"/>
  <c r="K2657"/>
  <c r="J2657"/>
  <c r="I2657"/>
  <c r="H2657"/>
  <c r="G2657"/>
  <c r="F2657"/>
  <c r="K484" i="15"/>
  <c r="E484"/>
  <c r="N484" s="1"/>
  <c r="K483"/>
  <c r="E483"/>
  <c r="N483" s="1"/>
  <c r="T2697" i="5" l="1"/>
  <c r="P2682"/>
  <c r="S2694"/>
  <c r="S2697"/>
  <c r="O2688"/>
  <c r="R2688" s="1"/>
  <c r="T2688" s="1"/>
  <c r="Q2667"/>
  <c r="Q2685"/>
  <c r="R2697"/>
  <c r="P2655"/>
  <c r="P2667"/>
  <c r="Q2676"/>
  <c r="R934" i="6"/>
  <c r="S934"/>
  <c r="Q934"/>
  <c r="T934" s="1"/>
  <c r="O2694" i="5"/>
  <c r="P2694"/>
  <c r="R2694" s="1"/>
  <c r="Q2694"/>
  <c r="Q2691"/>
  <c r="P2691"/>
  <c r="O2691"/>
  <c r="S2691"/>
  <c r="R931" i="6"/>
  <c r="Q931"/>
  <c r="U931"/>
  <c r="O2685" i="5"/>
  <c r="P2685"/>
  <c r="S2688"/>
  <c r="R2685"/>
  <c r="T2685" s="1"/>
  <c r="O2682"/>
  <c r="R2682" s="1"/>
  <c r="T2682" s="1"/>
  <c r="S2682"/>
  <c r="S931" i="6"/>
  <c r="Q2673" i="5"/>
  <c r="S2673"/>
  <c r="P2676"/>
  <c r="S2676"/>
  <c r="O2676"/>
  <c r="R2676" s="1"/>
  <c r="T2676" s="1"/>
  <c r="S2679"/>
  <c r="P2679"/>
  <c r="P2673"/>
  <c r="O2673"/>
  <c r="Q2679"/>
  <c r="O2679"/>
  <c r="S928" i="6"/>
  <c r="R928"/>
  <c r="T928" s="1"/>
  <c r="R925"/>
  <c r="U925"/>
  <c r="S2664" i="5"/>
  <c r="Q2670"/>
  <c r="T2670" s="1"/>
  <c r="S925" i="6"/>
  <c r="Q925"/>
  <c r="S2670" i="5"/>
  <c r="S2667"/>
  <c r="R2667"/>
  <c r="T2667" s="1"/>
  <c r="O2670"/>
  <c r="R2670" s="1"/>
  <c r="P2664"/>
  <c r="O2664"/>
  <c r="U922" i="6"/>
  <c r="Q2655" i="5"/>
  <c r="Q2658"/>
  <c r="P2658"/>
  <c r="S2661"/>
  <c r="S2658"/>
  <c r="O2658"/>
  <c r="S922" i="6"/>
  <c r="Q922"/>
  <c r="T922" s="1"/>
  <c r="O2655" i="5"/>
  <c r="S2655"/>
  <c r="Q2661"/>
  <c r="O2661"/>
  <c r="R2661" s="1"/>
  <c r="P921" i="6"/>
  <c r="O921"/>
  <c r="N921"/>
  <c r="M921"/>
  <c r="L921"/>
  <c r="K921"/>
  <c r="J921"/>
  <c r="I921"/>
  <c r="H921"/>
  <c r="G921"/>
  <c r="F921"/>
  <c r="E921"/>
  <c r="D921"/>
  <c r="N2654" i="5"/>
  <c r="M2654"/>
  <c r="L2654"/>
  <c r="K2654"/>
  <c r="J2654"/>
  <c r="I2654"/>
  <c r="H2654"/>
  <c r="G2654"/>
  <c r="F2654"/>
  <c r="N2651"/>
  <c r="M2651"/>
  <c r="L2651"/>
  <c r="K2651"/>
  <c r="J2651"/>
  <c r="I2651"/>
  <c r="H2651"/>
  <c r="G2651"/>
  <c r="F2651"/>
  <c r="N2648"/>
  <c r="M2648"/>
  <c r="L2648"/>
  <c r="K2648"/>
  <c r="J2648"/>
  <c r="I2648"/>
  <c r="H2648"/>
  <c r="G2648"/>
  <c r="F2648"/>
  <c r="K482" i="15"/>
  <c r="E482"/>
  <c r="N482" s="1"/>
  <c r="K481"/>
  <c r="E481"/>
  <c r="N481" s="1"/>
  <c r="R2655" i="5" l="1"/>
  <c r="T2655" s="1"/>
  <c r="R2658"/>
  <c r="T2658" s="1"/>
  <c r="T2694"/>
  <c r="V934" i="6"/>
  <c r="R2691" i="5"/>
  <c r="T2691" s="1"/>
  <c r="T931" i="6"/>
  <c r="V931"/>
  <c r="R2679" i="5"/>
  <c r="R2673"/>
  <c r="T2673" s="1"/>
  <c r="T2679"/>
  <c r="V928" i="6"/>
  <c r="T925"/>
  <c r="V925"/>
  <c r="R2664" i="5"/>
  <c r="T2664" s="1"/>
  <c r="V922" i="6"/>
  <c r="T2661" i="5"/>
  <c r="S2652"/>
  <c r="P2652"/>
  <c r="O2652"/>
  <c r="S2649"/>
  <c r="P2646"/>
  <c r="U919" i="6"/>
  <c r="R919"/>
  <c r="S919"/>
  <c r="Q919"/>
  <c r="Q2646" i="5"/>
  <c r="Q2649"/>
  <c r="O2646"/>
  <c r="S2646"/>
  <c r="P2649"/>
  <c r="Q2652"/>
  <c r="O2649"/>
  <c r="R2646" l="1"/>
  <c r="R2652"/>
  <c r="T2652" s="1"/>
  <c r="T919" i="6"/>
  <c r="V919" s="1"/>
  <c r="R2649" i="5"/>
  <c r="T2649" s="1"/>
  <c r="T2646"/>
  <c r="N2645" l="1"/>
  <c r="M2645"/>
  <c r="L2645"/>
  <c r="K2645"/>
  <c r="J2645"/>
  <c r="I2645"/>
  <c r="H2645"/>
  <c r="G2645"/>
  <c r="F2645"/>
  <c r="N2642"/>
  <c r="M2642"/>
  <c r="L2642"/>
  <c r="K2642"/>
  <c r="J2642"/>
  <c r="I2642"/>
  <c r="H2642"/>
  <c r="G2642"/>
  <c r="F2642"/>
  <c r="N2639"/>
  <c r="M2639"/>
  <c r="L2639"/>
  <c r="K2639"/>
  <c r="J2639"/>
  <c r="I2639"/>
  <c r="H2639"/>
  <c r="G2639"/>
  <c r="F2639"/>
  <c r="Q2637"/>
  <c r="P918" i="6"/>
  <c r="O918"/>
  <c r="N918"/>
  <c r="M918"/>
  <c r="L918"/>
  <c r="K918"/>
  <c r="J918"/>
  <c r="I918"/>
  <c r="H918"/>
  <c r="G918"/>
  <c r="F918"/>
  <c r="E918"/>
  <c r="D918"/>
  <c r="K480" i="15"/>
  <c r="E480"/>
  <c r="N480" s="1"/>
  <c r="K479"/>
  <c r="E479"/>
  <c r="N479" s="1"/>
  <c r="P915" i="6"/>
  <c r="O915"/>
  <c r="N915"/>
  <c r="M915"/>
  <c r="L915"/>
  <c r="K915"/>
  <c r="J915"/>
  <c r="I915"/>
  <c r="H915"/>
  <c r="G915"/>
  <c r="F915"/>
  <c r="E915"/>
  <c r="U913" s="1"/>
  <c r="D915"/>
  <c r="R913"/>
  <c r="N2636" i="5"/>
  <c r="M2636"/>
  <c r="L2636"/>
  <c r="K2636"/>
  <c r="J2636"/>
  <c r="I2636"/>
  <c r="H2636"/>
  <c r="G2636"/>
  <c r="F2636"/>
  <c r="N2633"/>
  <c r="M2633"/>
  <c r="L2633"/>
  <c r="K2633"/>
  <c r="J2633"/>
  <c r="I2633"/>
  <c r="H2633"/>
  <c r="G2633"/>
  <c r="F2633"/>
  <c r="P2631" s="1"/>
  <c r="N2630"/>
  <c r="M2630"/>
  <c r="L2630"/>
  <c r="K2630"/>
  <c r="J2630"/>
  <c r="I2630"/>
  <c r="H2630"/>
  <c r="G2630"/>
  <c r="F2630"/>
  <c r="N2627"/>
  <c r="M2627"/>
  <c r="L2627"/>
  <c r="K2627"/>
  <c r="J2627"/>
  <c r="I2627"/>
  <c r="H2627"/>
  <c r="G2627"/>
  <c r="F2627"/>
  <c r="K478" i="15"/>
  <c r="E478"/>
  <c r="N478" s="1"/>
  <c r="K477"/>
  <c r="E477"/>
  <c r="N477" s="1"/>
  <c r="E470"/>
  <c r="H470"/>
  <c r="K470"/>
  <c r="P2625" i="5" l="1"/>
  <c r="P2634"/>
  <c r="P2637"/>
  <c r="S2634"/>
  <c r="O2637"/>
  <c r="R2637" s="1"/>
  <c r="T2637" s="1"/>
  <c r="S2643"/>
  <c r="S2640"/>
  <c r="R916" i="6"/>
  <c r="U916"/>
  <c r="P2643" i="5"/>
  <c r="Q2643"/>
  <c r="Q2640"/>
  <c r="P2640"/>
  <c r="O2640"/>
  <c r="S2637"/>
  <c r="O2643"/>
  <c r="S916" i="6"/>
  <c r="Q916"/>
  <c r="T916" s="1"/>
  <c r="S2631" i="5"/>
  <c r="Q2631"/>
  <c r="T2631" s="1"/>
  <c r="O2631"/>
  <c r="R2631" s="1"/>
  <c r="Q2628"/>
  <c r="S913" i="6"/>
  <c r="V913" s="1"/>
  <c r="Q913"/>
  <c r="T913" s="1"/>
  <c r="O2625" i="5"/>
  <c r="R2625" s="1"/>
  <c r="S2625"/>
  <c r="P2628"/>
  <c r="O2628"/>
  <c r="S2628"/>
  <c r="Q2634"/>
  <c r="Q2625"/>
  <c r="O2634"/>
  <c r="R2634" s="1"/>
  <c r="N2623"/>
  <c r="M2623"/>
  <c r="L2623"/>
  <c r="K2623"/>
  <c r="J2623"/>
  <c r="I2623"/>
  <c r="H2623"/>
  <c r="G2623"/>
  <c r="F2623"/>
  <c r="R2643" l="1"/>
  <c r="T2643" s="1"/>
  <c r="T2625"/>
  <c r="R2640"/>
  <c r="T2640" s="1"/>
  <c r="V916" i="6"/>
  <c r="R2628" i="5"/>
  <c r="T2628" s="1"/>
  <c r="T2634"/>
  <c r="P2621"/>
  <c r="S2621"/>
  <c r="Q2621"/>
  <c r="O2621"/>
  <c r="R2621" l="1"/>
  <c r="T2621" s="1"/>
  <c r="F2614" l="1"/>
  <c r="F2617"/>
  <c r="F2620"/>
  <c r="P912" i="6"/>
  <c r="O912"/>
  <c r="N912"/>
  <c r="M912"/>
  <c r="L912"/>
  <c r="K912"/>
  <c r="J912"/>
  <c r="I912"/>
  <c r="H912"/>
  <c r="G912"/>
  <c r="F912"/>
  <c r="E912"/>
  <c r="U910" s="1"/>
  <c r="D912"/>
  <c r="R910"/>
  <c r="N2620" i="5"/>
  <c r="M2620"/>
  <c r="L2620"/>
  <c r="K2620"/>
  <c r="J2620"/>
  <c r="I2620"/>
  <c r="H2620"/>
  <c r="G2620"/>
  <c r="N2617"/>
  <c r="M2617"/>
  <c r="L2617"/>
  <c r="K2617"/>
  <c r="J2617"/>
  <c r="I2617"/>
  <c r="H2617"/>
  <c r="G2617"/>
  <c r="N2614"/>
  <c r="M2614"/>
  <c r="L2614"/>
  <c r="K2614"/>
  <c r="J2614"/>
  <c r="I2614"/>
  <c r="H2614"/>
  <c r="G2614"/>
  <c r="K476" i="15"/>
  <c r="E476"/>
  <c r="N476" s="1"/>
  <c r="K475"/>
  <c r="H475"/>
  <c r="E475"/>
  <c r="N475" s="1"/>
  <c r="P909" i="6"/>
  <c r="O909"/>
  <c r="N909"/>
  <c r="M909"/>
  <c r="L909"/>
  <c r="K909"/>
  <c r="J909"/>
  <c r="I909"/>
  <c r="H909"/>
  <c r="G909"/>
  <c r="F909"/>
  <c r="E909"/>
  <c r="D909"/>
  <c r="N2611" i="5"/>
  <c r="M2611"/>
  <c r="L2611"/>
  <c r="K2611"/>
  <c r="J2611"/>
  <c r="I2611"/>
  <c r="H2611"/>
  <c r="G2611"/>
  <c r="F2611"/>
  <c r="N2608"/>
  <c r="M2608"/>
  <c r="L2608"/>
  <c r="K2608"/>
  <c r="J2608"/>
  <c r="I2608"/>
  <c r="H2608"/>
  <c r="G2608"/>
  <c r="F2608"/>
  <c r="N2605"/>
  <c r="M2605"/>
  <c r="L2605"/>
  <c r="K2605"/>
  <c r="J2605"/>
  <c r="I2605"/>
  <c r="H2605"/>
  <c r="G2605"/>
  <c r="F2605"/>
  <c r="K474" i="15"/>
  <c r="H474"/>
  <c r="E474"/>
  <c r="N474" s="1"/>
  <c r="K473"/>
  <c r="H473"/>
  <c r="E473"/>
  <c r="N473" s="1"/>
  <c r="K472"/>
  <c r="H472"/>
  <c r="E472"/>
  <c r="N472" s="1"/>
  <c r="P906" i="6"/>
  <c r="O906"/>
  <c r="N906"/>
  <c r="M906"/>
  <c r="L906"/>
  <c r="K906"/>
  <c r="J906"/>
  <c r="I906"/>
  <c r="H906"/>
  <c r="G906"/>
  <c r="F906"/>
  <c r="E906"/>
  <c r="D906"/>
  <c r="N2602" i="5"/>
  <c r="M2602"/>
  <c r="L2602"/>
  <c r="K2602"/>
  <c r="J2602"/>
  <c r="I2602"/>
  <c r="H2602"/>
  <c r="G2602"/>
  <c r="F2602"/>
  <c r="N2599"/>
  <c r="M2599"/>
  <c r="L2599"/>
  <c r="K2599"/>
  <c r="J2599"/>
  <c r="I2599"/>
  <c r="H2599"/>
  <c r="G2599"/>
  <c r="F2599"/>
  <c r="N2596"/>
  <c r="M2596"/>
  <c r="L2596"/>
  <c r="K2596"/>
  <c r="J2596"/>
  <c r="I2596"/>
  <c r="H2596"/>
  <c r="G2596"/>
  <c r="F2596"/>
  <c r="H56" i="16"/>
  <c r="H55"/>
  <c r="E56"/>
  <c r="E57" s="1"/>
  <c r="E55"/>
  <c r="E58" s="1"/>
  <c r="N2593" i="5"/>
  <c r="M2593"/>
  <c r="L2593"/>
  <c r="K2593"/>
  <c r="J2593"/>
  <c r="I2593"/>
  <c r="H2593"/>
  <c r="G2593"/>
  <c r="F2593"/>
  <c r="S2618" l="1"/>
  <c r="O2618"/>
  <c r="P2600"/>
  <c r="P2594"/>
  <c r="S2600"/>
  <c r="P2606"/>
  <c r="P2597"/>
  <c r="P2618"/>
  <c r="R2618" s="1"/>
  <c r="S2615"/>
  <c r="Q2615"/>
  <c r="Q2612"/>
  <c r="P2612"/>
  <c r="S910" i="6"/>
  <c r="V910" s="1"/>
  <c r="Q910"/>
  <c r="T910" s="1"/>
  <c r="O2612" i="5"/>
  <c r="S2612"/>
  <c r="P2615"/>
  <c r="Q2618"/>
  <c r="O2615"/>
  <c r="Q2609"/>
  <c r="S2609"/>
  <c r="Q2606"/>
  <c r="S2606"/>
  <c r="P2603"/>
  <c r="R907" i="6"/>
  <c r="U907"/>
  <c r="S907"/>
  <c r="Q907"/>
  <c r="O2603" i="5"/>
  <c r="O2606"/>
  <c r="R2606" s="1"/>
  <c r="T2606" s="1"/>
  <c r="P2609"/>
  <c r="Q2603"/>
  <c r="O2609"/>
  <c r="S2603"/>
  <c r="S2594"/>
  <c r="Q2594"/>
  <c r="U904" i="6"/>
  <c r="R904"/>
  <c r="Q904"/>
  <c r="S904"/>
  <c r="S2597" i="5"/>
  <c r="Q2597"/>
  <c r="O2594"/>
  <c r="R2594" s="1"/>
  <c r="Q2600"/>
  <c r="O2597"/>
  <c r="R2597" s="1"/>
  <c r="O2600"/>
  <c r="O2591"/>
  <c r="Q2591"/>
  <c r="P2591"/>
  <c r="S2591"/>
  <c r="R2603" l="1"/>
  <c r="T2594"/>
  <c r="R2612"/>
  <c r="T2612" s="1"/>
  <c r="R2600"/>
  <c r="T2603"/>
  <c r="T2618"/>
  <c r="R2615"/>
  <c r="T2615" s="1"/>
  <c r="R2609"/>
  <c r="T2609" s="1"/>
  <c r="T907" i="6"/>
  <c r="V907" s="1"/>
  <c r="T2600" i="5"/>
  <c r="V904" i="6"/>
  <c r="T904"/>
  <c r="T2597" i="5"/>
  <c r="R2591"/>
  <c r="T2591" s="1"/>
  <c r="P903" i="6" l="1"/>
  <c r="O903"/>
  <c r="N903"/>
  <c r="M903"/>
  <c r="L903"/>
  <c r="K903"/>
  <c r="J903"/>
  <c r="I903"/>
  <c r="H903"/>
  <c r="G903"/>
  <c r="F903"/>
  <c r="E903"/>
  <c r="D903"/>
  <c r="N2590" i="5"/>
  <c r="M2590"/>
  <c r="L2590"/>
  <c r="K2590"/>
  <c r="J2590"/>
  <c r="I2590"/>
  <c r="H2590"/>
  <c r="G2590"/>
  <c r="F2590"/>
  <c r="N2587"/>
  <c r="M2587"/>
  <c r="L2587"/>
  <c r="K2587"/>
  <c r="J2587"/>
  <c r="I2587"/>
  <c r="H2587"/>
  <c r="G2587"/>
  <c r="F2587"/>
  <c r="N2584"/>
  <c r="M2584"/>
  <c r="L2584"/>
  <c r="K2584"/>
  <c r="J2584"/>
  <c r="I2584"/>
  <c r="H2584"/>
  <c r="G2584"/>
  <c r="F2584"/>
  <c r="K471" i="15"/>
  <c r="H471"/>
  <c r="E471"/>
  <c r="N471" s="1"/>
  <c r="P900" i="6"/>
  <c r="O900"/>
  <c r="N900"/>
  <c r="M900"/>
  <c r="L900"/>
  <c r="K900"/>
  <c r="J900"/>
  <c r="I900"/>
  <c r="H900"/>
  <c r="G900"/>
  <c r="F900"/>
  <c r="E900"/>
  <c r="D900"/>
  <c r="N2581" i="5"/>
  <c r="M2581"/>
  <c r="L2581"/>
  <c r="K2581"/>
  <c r="J2581"/>
  <c r="I2581"/>
  <c r="H2581"/>
  <c r="G2581"/>
  <c r="F2581"/>
  <c r="N2578"/>
  <c r="M2578"/>
  <c r="L2578"/>
  <c r="K2578"/>
  <c r="J2578"/>
  <c r="I2578"/>
  <c r="H2578"/>
  <c r="G2578"/>
  <c r="F2578"/>
  <c r="N2575"/>
  <c r="M2575"/>
  <c r="L2575"/>
  <c r="K2575"/>
  <c r="J2575"/>
  <c r="I2575"/>
  <c r="H2575"/>
  <c r="G2575"/>
  <c r="F2575"/>
  <c r="K469" i="15"/>
  <c r="H469"/>
  <c r="E469"/>
  <c r="N469" s="1"/>
  <c r="K468"/>
  <c r="H468"/>
  <c r="E468"/>
  <c r="N468" s="1"/>
  <c r="K467"/>
  <c r="H467"/>
  <c r="E467"/>
  <c r="N467" s="1"/>
  <c r="K466"/>
  <c r="H466"/>
  <c r="E466"/>
  <c r="N466" s="1"/>
  <c r="P897" i="6"/>
  <c r="O897"/>
  <c r="N897"/>
  <c r="M897"/>
  <c r="L897"/>
  <c r="K897"/>
  <c r="J897"/>
  <c r="I897"/>
  <c r="H897"/>
  <c r="G897"/>
  <c r="F897"/>
  <c r="E897"/>
  <c r="D897"/>
  <c r="N2572" i="5"/>
  <c r="M2572"/>
  <c r="L2572"/>
  <c r="K2572"/>
  <c r="J2572"/>
  <c r="I2572"/>
  <c r="H2572"/>
  <c r="G2572"/>
  <c r="F2572"/>
  <c r="N2569"/>
  <c r="M2569"/>
  <c r="L2569"/>
  <c r="K2569"/>
  <c r="J2569"/>
  <c r="I2569"/>
  <c r="H2569"/>
  <c r="G2569"/>
  <c r="F2569"/>
  <c r="N2566"/>
  <c r="M2566"/>
  <c r="L2566"/>
  <c r="K2566"/>
  <c r="J2566"/>
  <c r="I2566"/>
  <c r="H2566"/>
  <c r="G2566"/>
  <c r="F2566"/>
  <c r="N2563"/>
  <c r="M2563"/>
  <c r="L2563"/>
  <c r="K2563"/>
  <c r="J2563"/>
  <c r="I2563"/>
  <c r="H2563"/>
  <c r="G2563"/>
  <c r="F2563"/>
  <c r="N2560"/>
  <c r="M2560"/>
  <c r="L2560"/>
  <c r="K2560"/>
  <c r="J2560"/>
  <c r="I2560"/>
  <c r="H2560"/>
  <c r="G2560"/>
  <c r="F2560"/>
  <c r="P894" i="6"/>
  <c r="O894"/>
  <c r="N894"/>
  <c r="M894"/>
  <c r="L894"/>
  <c r="K894"/>
  <c r="J894"/>
  <c r="I894"/>
  <c r="H894"/>
  <c r="G894"/>
  <c r="F894"/>
  <c r="E894"/>
  <c r="D894"/>
  <c r="N2557" i="5"/>
  <c r="M2557"/>
  <c r="L2557"/>
  <c r="K2557"/>
  <c r="J2557"/>
  <c r="I2557"/>
  <c r="H2557"/>
  <c r="G2557"/>
  <c r="F2557"/>
  <c r="N2554"/>
  <c r="M2554"/>
  <c r="L2554"/>
  <c r="K2554"/>
  <c r="J2554"/>
  <c r="I2554"/>
  <c r="H2554"/>
  <c r="G2554"/>
  <c r="F2554"/>
  <c r="N2551"/>
  <c r="M2551"/>
  <c r="L2551"/>
  <c r="K2551"/>
  <c r="J2551"/>
  <c r="I2551"/>
  <c r="H2551"/>
  <c r="G2551"/>
  <c r="F2551"/>
  <c r="K465" i="15"/>
  <c r="H465"/>
  <c r="E465"/>
  <c r="N465" s="1"/>
  <c r="K464"/>
  <c r="H464"/>
  <c r="E464"/>
  <c r="N464" s="1"/>
  <c r="K463"/>
  <c r="H463"/>
  <c r="E463"/>
  <c r="N463" s="1"/>
  <c r="K462"/>
  <c r="H462"/>
  <c r="E462"/>
  <c r="N462" s="1"/>
  <c r="R892" i="6" l="1"/>
  <c r="Q2588" i="5"/>
  <c r="S2582"/>
  <c r="R901" i="6"/>
  <c r="U901"/>
  <c r="S901"/>
  <c r="Q901"/>
  <c r="S2585" i="5"/>
  <c r="O2585"/>
  <c r="Q2585"/>
  <c r="P2582"/>
  <c r="O2588"/>
  <c r="P2588"/>
  <c r="S2588"/>
  <c r="O2582"/>
  <c r="P2585"/>
  <c r="Q2582"/>
  <c r="R898" i="6"/>
  <c r="U898"/>
  <c r="S898"/>
  <c r="Q898"/>
  <c r="O2579" i="5"/>
  <c r="P2579"/>
  <c r="S2579"/>
  <c r="P2576"/>
  <c r="Q2576"/>
  <c r="P2573"/>
  <c r="Q2579"/>
  <c r="Q2573"/>
  <c r="O2573"/>
  <c r="S2573"/>
  <c r="O2576"/>
  <c r="S2576"/>
  <c r="U895" i="6"/>
  <c r="S895"/>
  <c r="R895"/>
  <c r="Q895"/>
  <c r="S2570" i="5"/>
  <c r="P2570"/>
  <c r="Q2570"/>
  <c r="O2570"/>
  <c r="S2567"/>
  <c r="Q2567"/>
  <c r="P2564"/>
  <c r="Q2564"/>
  <c r="P2567"/>
  <c r="O2564"/>
  <c r="S2564"/>
  <c r="O2567"/>
  <c r="P2561"/>
  <c r="S2561"/>
  <c r="Q2561"/>
  <c r="O2561"/>
  <c r="O2558"/>
  <c r="Q2558"/>
  <c r="S2558"/>
  <c r="P2558"/>
  <c r="U892" i="6"/>
  <c r="S892"/>
  <c r="Q892"/>
  <c r="P2555" i="5"/>
  <c r="S2555"/>
  <c r="P2552"/>
  <c r="O2552"/>
  <c r="Q2552"/>
  <c r="S2552"/>
  <c r="Q2549"/>
  <c r="P2549"/>
  <c r="O2549"/>
  <c r="S2549"/>
  <c r="Q2555"/>
  <c r="O2555"/>
  <c r="E891" i="6"/>
  <c r="F891"/>
  <c r="G891"/>
  <c r="H891"/>
  <c r="I891"/>
  <c r="J891"/>
  <c r="K891"/>
  <c r="L891"/>
  <c r="M891"/>
  <c r="N891"/>
  <c r="O891"/>
  <c r="P891"/>
  <c r="D891"/>
  <c r="F2548" i="5"/>
  <c r="N2548"/>
  <c r="M2548"/>
  <c r="L2548"/>
  <c r="K2548"/>
  <c r="J2548"/>
  <c r="I2548"/>
  <c r="H2548"/>
  <c r="G2548"/>
  <c r="N2545"/>
  <c r="M2545"/>
  <c r="L2545"/>
  <c r="K2545"/>
  <c r="J2545"/>
  <c r="I2545"/>
  <c r="H2545"/>
  <c r="G2545"/>
  <c r="F2545"/>
  <c r="N2542"/>
  <c r="M2542"/>
  <c r="L2542"/>
  <c r="K2542"/>
  <c r="J2542"/>
  <c r="I2542"/>
  <c r="H2542"/>
  <c r="G2542"/>
  <c r="F2542"/>
  <c r="P888" i="6"/>
  <c r="O888"/>
  <c r="N888"/>
  <c r="M888"/>
  <c r="L888"/>
  <c r="K888"/>
  <c r="J888"/>
  <c r="I888"/>
  <c r="H888"/>
  <c r="G888"/>
  <c r="F888"/>
  <c r="E888"/>
  <c r="D888"/>
  <c r="T892" l="1"/>
  <c r="R886"/>
  <c r="R2585" i="5"/>
  <c r="T2585" s="1"/>
  <c r="R2561"/>
  <c r="T2561" s="1"/>
  <c r="T901" i="6"/>
  <c r="V901" s="1"/>
  <c r="R2582" i="5"/>
  <c r="T2582" s="1"/>
  <c r="R2588"/>
  <c r="T2588" s="1"/>
  <c r="T898" i="6"/>
  <c r="V898" s="1"/>
  <c r="R2579" i="5"/>
  <c r="T2579" s="1"/>
  <c r="R2576"/>
  <c r="T2576" s="1"/>
  <c r="R2573"/>
  <c r="T2573" s="1"/>
  <c r="R2564"/>
  <c r="T2564" s="1"/>
  <c r="T895" i="6"/>
  <c r="V895" s="1"/>
  <c r="R2570" i="5"/>
  <c r="T2570" s="1"/>
  <c r="R2567"/>
  <c r="T2567" s="1"/>
  <c r="R2558"/>
  <c r="T2558" s="1"/>
  <c r="S2543"/>
  <c r="V892" i="6"/>
  <c r="R2555" i="5"/>
  <c r="T2555" s="1"/>
  <c r="R2552"/>
  <c r="T2552" s="1"/>
  <c r="R2549"/>
  <c r="T2549" s="1"/>
  <c r="P2540"/>
  <c r="O2546"/>
  <c r="O2540"/>
  <c r="R889" i="6"/>
  <c r="Q889"/>
  <c r="U886"/>
  <c r="U889"/>
  <c r="S889"/>
  <c r="Q2540" i="5"/>
  <c r="O2543"/>
  <c r="P2543"/>
  <c r="Q2543"/>
  <c r="P2546"/>
  <c r="Q2546"/>
  <c r="S2546"/>
  <c r="S2540"/>
  <c r="S886" i="6"/>
  <c r="Q886"/>
  <c r="N2539" i="5"/>
  <c r="M2539"/>
  <c r="L2539"/>
  <c r="K2539"/>
  <c r="J2539"/>
  <c r="I2539"/>
  <c r="H2539"/>
  <c r="G2539"/>
  <c r="F2539"/>
  <c r="N2536"/>
  <c r="M2536"/>
  <c r="L2536"/>
  <c r="K2536"/>
  <c r="J2536"/>
  <c r="I2536"/>
  <c r="H2536"/>
  <c r="G2536"/>
  <c r="F2536"/>
  <c r="N2533"/>
  <c r="M2533"/>
  <c r="L2533"/>
  <c r="K2533"/>
  <c r="J2533"/>
  <c r="I2533"/>
  <c r="H2533"/>
  <c r="G2533"/>
  <c r="F2533"/>
  <c r="K461" i="15"/>
  <c r="H461"/>
  <c r="E461"/>
  <c r="N461" s="1"/>
  <c r="K460"/>
  <c r="H460"/>
  <c r="E460"/>
  <c r="N460" s="1"/>
  <c r="K459"/>
  <c r="K458"/>
  <c r="H459"/>
  <c r="H458"/>
  <c r="E459"/>
  <c r="N459" s="1"/>
  <c r="E458"/>
  <c r="N458" s="1"/>
  <c r="K457"/>
  <c r="H457"/>
  <c r="E457"/>
  <c r="N457" s="1"/>
  <c r="K456"/>
  <c r="H456"/>
  <c r="E456"/>
  <c r="N456" s="1"/>
  <c r="K455"/>
  <c r="H455"/>
  <c r="E455"/>
  <c r="N455" s="1"/>
  <c r="K454"/>
  <c r="H454"/>
  <c r="E454"/>
  <c r="N454" s="1"/>
  <c r="K453"/>
  <c r="H453"/>
  <c r="E453"/>
  <c r="N453" s="1"/>
  <c r="N2530" i="5"/>
  <c r="M2530"/>
  <c r="L2530"/>
  <c r="K2530"/>
  <c r="J2530"/>
  <c r="I2530"/>
  <c r="H2530"/>
  <c r="G2530"/>
  <c r="F2530"/>
  <c r="N2527"/>
  <c r="M2527"/>
  <c r="L2527"/>
  <c r="K2527"/>
  <c r="J2527"/>
  <c r="I2527"/>
  <c r="H2527"/>
  <c r="G2527"/>
  <c r="F2527"/>
  <c r="N2524"/>
  <c r="M2524"/>
  <c r="L2524"/>
  <c r="K2524"/>
  <c r="J2524"/>
  <c r="I2524"/>
  <c r="H2524"/>
  <c r="G2524"/>
  <c r="F2524"/>
  <c r="N2521"/>
  <c r="M2521"/>
  <c r="L2521"/>
  <c r="K2521"/>
  <c r="J2521"/>
  <c r="I2521"/>
  <c r="H2521"/>
  <c r="G2521"/>
  <c r="F2521"/>
  <c r="N2518"/>
  <c r="M2518"/>
  <c r="L2518"/>
  <c r="K2518"/>
  <c r="J2518"/>
  <c r="I2518"/>
  <c r="H2518"/>
  <c r="G2518"/>
  <c r="F2518"/>
  <c r="K452" i="15"/>
  <c r="H452"/>
  <c r="E452"/>
  <c r="N452" s="1"/>
  <c r="K451"/>
  <c r="H451"/>
  <c r="E451"/>
  <c r="N451" s="1"/>
  <c r="P885" i="6"/>
  <c r="O885"/>
  <c r="N885"/>
  <c r="M885"/>
  <c r="L885"/>
  <c r="K885"/>
  <c r="J885"/>
  <c r="I885"/>
  <c r="H885"/>
  <c r="G885"/>
  <c r="F885"/>
  <c r="E885"/>
  <c r="D885"/>
  <c r="N2515" i="5"/>
  <c r="M2515"/>
  <c r="L2515"/>
  <c r="K2515"/>
  <c r="J2515"/>
  <c r="I2515"/>
  <c r="H2515"/>
  <c r="G2515"/>
  <c r="F2515"/>
  <c r="N2512"/>
  <c r="M2512"/>
  <c r="L2512"/>
  <c r="K2512"/>
  <c r="J2512"/>
  <c r="I2512"/>
  <c r="H2512"/>
  <c r="G2512"/>
  <c r="F2512"/>
  <c r="N2509"/>
  <c r="M2509"/>
  <c r="L2509"/>
  <c r="K2509"/>
  <c r="J2509"/>
  <c r="I2509"/>
  <c r="H2509"/>
  <c r="G2509"/>
  <c r="F2509"/>
  <c r="K450" i="15"/>
  <c r="H450"/>
  <c r="E450"/>
  <c r="N450" s="1"/>
  <c r="K449"/>
  <c r="H449"/>
  <c r="E449"/>
  <c r="N449" s="1"/>
  <c r="T886" i="6" l="1"/>
  <c r="V886" s="1"/>
  <c r="R2540" i="5"/>
  <c r="T2540" s="1"/>
  <c r="O2534"/>
  <c r="P2528"/>
  <c r="Q2534"/>
  <c r="S2528"/>
  <c r="O2528"/>
  <c r="Q2531"/>
  <c r="P2531"/>
  <c r="P2534"/>
  <c r="P2522"/>
  <c r="Q2537"/>
  <c r="P2519"/>
  <c r="O2519"/>
  <c r="R2546"/>
  <c r="T2546" s="1"/>
  <c r="T889" i="6"/>
  <c r="V889" s="1"/>
  <c r="U883"/>
  <c r="R2543" i="5"/>
  <c r="T2543" s="1"/>
  <c r="S2534"/>
  <c r="O2537"/>
  <c r="P2537"/>
  <c r="S2537"/>
  <c r="O2531"/>
  <c r="S2531"/>
  <c r="Q2528"/>
  <c r="S2525"/>
  <c r="O2525"/>
  <c r="Q2525"/>
  <c r="P2525"/>
  <c r="S2522"/>
  <c r="Q2519"/>
  <c r="S2519"/>
  <c r="Q2522"/>
  <c r="T2522" s="1"/>
  <c r="O2522"/>
  <c r="Q2510"/>
  <c r="O2513"/>
  <c r="S2510"/>
  <c r="O2516"/>
  <c r="P2516"/>
  <c r="S2516"/>
  <c r="Q2516"/>
  <c r="R883" i="6"/>
  <c r="Q883"/>
  <c r="S883"/>
  <c r="S2513" i="5"/>
  <c r="Q2507"/>
  <c r="T2507" s="1"/>
  <c r="S2507"/>
  <c r="P2507"/>
  <c r="Q2513"/>
  <c r="O2507"/>
  <c r="P2510"/>
  <c r="O2510"/>
  <c r="P2513"/>
  <c r="P882" i="6"/>
  <c r="O882"/>
  <c r="N882"/>
  <c r="M882"/>
  <c r="L882"/>
  <c r="K882"/>
  <c r="J882"/>
  <c r="I882"/>
  <c r="H882"/>
  <c r="G882"/>
  <c r="F882"/>
  <c r="E882"/>
  <c r="D882"/>
  <c r="N2506" i="5"/>
  <c r="M2506"/>
  <c r="L2506"/>
  <c r="K2506"/>
  <c r="J2506"/>
  <c r="I2506"/>
  <c r="H2506"/>
  <c r="G2506"/>
  <c r="F2506"/>
  <c r="N2503"/>
  <c r="M2503"/>
  <c r="L2503"/>
  <c r="K2503"/>
  <c r="J2503"/>
  <c r="I2503"/>
  <c r="H2503"/>
  <c r="G2503"/>
  <c r="F2503"/>
  <c r="N2500"/>
  <c r="M2500"/>
  <c r="L2500"/>
  <c r="K2500"/>
  <c r="J2500"/>
  <c r="I2500"/>
  <c r="H2500"/>
  <c r="G2500"/>
  <c r="F2500"/>
  <c r="N2491"/>
  <c r="M2491"/>
  <c r="L2491"/>
  <c r="K2491"/>
  <c r="J2491"/>
  <c r="I2491"/>
  <c r="H2491"/>
  <c r="G2491"/>
  <c r="F2491"/>
  <c r="K448" i="15"/>
  <c r="H448"/>
  <c r="N448"/>
  <c r="K447"/>
  <c r="H447"/>
  <c r="E447"/>
  <c r="N447" s="1"/>
  <c r="N2497" i="5"/>
  <c r="M2497"/>
  <c r="L2497"/>
  <c r="K2497"/>
  <c r="J2497"/>
  <c r="I2497"/>
  <c r="H2497"/>
  <c r="G2497"/>
  <c r="F2497"/>
  <c r="N2494"/>
  <c r="M2494"/>
  <c r="L2494"/>
  <c r="K2494"/>
  <c r="J2494"/>
  <c r="I2494"/>
  <c r="H2494"/>
  <c r="G2494"/>
  <c r="F2494"/>
  <c r="P879" i="6"/>
  <c r="O879"/>
  <c r="N879"/>
  <c r="M879"/>
  <c r="L879"/>
  <c r="K879"/>
  <c r="J879"/>
  <c r="I879"/>
  <c r="H879"/>
  <c r="G879"/>
  <c r="F879"/>
  <c r="E879"/>
  <c r="D879"/>
  <c r="P876"/>
  <c r="O876"/>
  <c r="N876"/>
  <c r="M876"/>
  <c r="L876"/>
  <c r="K876"/>
  <c r="J876"/>
  <c r="I876"/>
  <c r="H876"/>
  <c r="G876"/>
  <c r="F876"/>
  <c r="E876"/>
  <c r="D876"/>
  <c r="N2488" i="5"/>
  <c r="M2488"/>
  <c r="L2488"/>
  <c r="K2488"/>
  <c r="J2488"/>
  <c r="I2488"/>
  <c r="H2488"/>
  <c r="G2488"/>
  <c r="F2488"/>
  <c r="N2485"/>
  <c r="M2485"/>
  <c r="L2485"/>
  <c r="K2485"/>
  <c r="J2485"/>
  <c r="I2485"/>
  <c r="H2485"/>
  <c r="G2485"/>
  <c r="F2485"/>
  <c r="N2482"/>
  <c r="M2482"/>
  <c r="L2482"/>
  <c r="K2482"/>
  <c r="J2482"/>
  <c r="I2482"/>
  <c r="H2482"/>
  <c r="G2482"/>
  <c r="F2482"/>
  <c r="K446" i="15"/>
  <c r="H446"/>
  <c r="E446"/>
  <c r="N446" s="1"/>
  <c r="K445"/>
  <c r="H445"/>
  <c r="E445"/>
  <c r="N445" s="1"/>
  <c r="K441"/>
  <c r="H441"/>
  <c r="E441"/>
  <c r="N441" s="1"/>
  <c r="R2537" i="5" l="1"/>
  <c r="T2537" s="1"/>
  <c r="R2528"/>
  <c r="T2528" s="1"/>
  <c r="R2534"/>
  <c r="T2534" s="1"/>
  <c r="R2519"/>
  <c r="T2519" s="1"/>
  <c r="R2522"/>
  <c r="R2531"/>
  <c r="T2531" s="1"/>
  <c r="U874" i="6"/>
  <c r="S874"/>
  <c r="T883"/>
  <c r="V883" s="1"/>
  <c r="R2525" i="5"/>
  <c r="T2525" s="1"/>
  <c r="P2489"/>
  <c r="S2483"/>
  <c r="O2495"/>
  <c r="Q2501"/>
  <c r="S2489"/>
  <c r="O2492"/>
  <c r="R2513"/>
  <c r="T2513" s="1"/>
  <c r="P2492"/>
  <c r="Q2495"/>
  <c r="S2501"/>
  <c r="Q2489"/>
  <c r="R2516"/>
  <c r="T2516" s="1"/>
  <c r="R2507"/>
  <c r="R2510"/>
  <c r="T2510" s="1"/>
  <c r="R880" i="6"/>
  <c r="S880"/>
  <c r="U880"/>
  <c r="Q880"/>
  <c r="Q2504" i="5"/>
  <c r="S2504"/>
  <c r="P2498"/>
  <c r="S2498"/>
  <c r="Q2498"/>
  <c r="O2498"/>
  <c r="P2501"/>
  <c r="O2501"/>
  <c r="P2504"/>
  <c r="O2504"/>
  <c r="P2495"/>
  <c r="S2495"/>
  <c r="O2489"/>
  <c r="R877" i="6"/>
  <c r="Q877"/>
  <c r="S877"/>
  <c r="Q2492" i="5"/>
  <c r="S2492"/>
  <c r="U877" i="6"/>
  <c r="R874"/>
  <c r="Q874"/>
  <c r="S2486" i="5"/>
  <c r="Q2486"/>
  <c r="Q2483"/>
  <c r="S2480"/>
  <c r="Q2480"/>
  <c r="P2480"/>
  <c r="O2480"/>
  <c r="P2483"/>
  <c r="O2483"/>
  <c r="P2486"/>
  <c r="O2486"/>
  <c r="R2495" l="1"/>
  <c r="T2495" s="1"/>
  <c r="R2489"/>
  <c r="T2489" s="1"/>
  <c r="T877" i="6"/>
  <c r="V877" s="1"/>
  <c r="T874"/>
  <c r="V874" s="1"/>
  <c r="T880"/>
  <c r="V880" s="1"/>
  <c r="R2501" i="5"/>
  <c r="T2501" s="1"/>
  <c r="R2492"/>
  <c r="T2492" s="1"/>
  <c r="R2498"/>
  <c r="T2498" s="1"/>
  <c r="R2504"/>
  <c r="T2504" s="1"/>
  <c r="R2486"/>
  <c r="T2486" s="1"/>
  <c r="R2480"/>
  <c r="T2480" s="1"/>
  <c r="R2483"/>
  <c r="T2483" s="1"/>
  <c r="H444" i="15" l="1"/>
  <c r="E444"/>
  <c r="N444" s="1"/>
  <c r="K443"/>
  <c r="H443"/>
  <c r="E443"/>
  <c r="N443" s="1"/>
  <c r="D873" i="6"/>
  <c r="E873"/>
  <c r="F873"/>
  <c r="G873"/>
  <c r="H873"/>
  <c r="I873"/>
  <c r="J873"/>
  <c r="K873"/>
  <c r="L873"/>
  <c r="M873"/>
  <c r="N873"/>
  <c r="O873"/>
  <c r="P873"/>
  <c r="N2479" i="5"/>
  <c r="M2479"/>
  <c r="L2479"/>
  <c r="K2479"/>
  <c r="J2479"/>
  <c r="I2479"/>
  <c r="H2479"/>
  <c r="G2479"/>
  <c r="F2479"/>
  <c r="N2476"/>
  <c r="M2476"/>
  <c r="L2476"/>
  <c r="K2476"/>
  <c r="J2476"/>
  <c r="I2476"/>
  <c r="H2476"/>
  <c r="G2476"/>
  <c r="F2476"/>
  <c r="N2473"/>
  <c r="M2473"/>
  <c r="L2473"/>
  <c r="K2473"/>
  <c r="J2473"/>
  <c r="I2473"/>
  <c r="H2473"/>
  <c r="G2473"/>
  <c r="F2473"/>
  <c r="K442" i="15"/>
  <c r="H442"/>
  <c r="E442"/>
  <c r="N442" s="1"/>
  <c r="O2471" i="5" l="1"/>
  <c r="S2471"/>
  <c r="O2477"/>
  <c r="S871" i="6"/>
  <c r="Q871"/>
  <c r="R871"/>
  <c r="Q2477" i="5"/>
  <c r="P2474"/>
  <c r="S2474"/>
  <c r="Q2474"/>
  <c r="Q2471"/>
  <c r="P2471"/>
  <c r="U871" i="6"/>
  <c r="O2474" i="5"/>
  <c r="P2477"/>
  <c r="S2477"/>
  <c r="N2470"/>
  <c r="M2470"/>
  <c r="L2470"/>
  <c r="K2470"/>
  <c r="J2470"/>
  <c r="I2470"/>
  <c r="H2470"/>
  <c r="G2470"/>
  <c r="F2470"/>
  <c r="N2467"/>
  <c r="M2467"/>
  <c r="L2467"/>
  <c r="K2467"/>
  <c r="J2467"/>
  <c r="I2467"/>
  <c r="H2467"/>
  <c r="G2467"/>
  <c r="F2467"/>
  <c r="N2464"/>
  <c r="M2464"/>
  <c r="L2464"/>
  <c r="K2464"/>
  <c r="J2464"/>
  <c r="I2464"/>
  <c r="H2464"/>
  <c r="G2464"/>
  <c r="F2464"/>
  <c r="N2461"/>
  <c r="M2461"/>
  <c r="L2461"/>
  <c r="K2461"/>
  <c r="J2461"/>
  <c r="I2461"/>
  <c r="H2461"/>
  <c r="G2461"/>
  <c r="F2461"/>
  <c r="R2474" l="1"/>
  <c r="R2471"/>
  <c r="T2471" s="1"/>
  <c r="R2477"/>
  <c r="T2477" s="1"/>
  <c r="T871" i="6"/>
  <c r="V871" s="1"/>
  <c r="T2474" i="5"/>
  <c r="S2465"/>
  <c r="O2462"/>
  <c r="S2468"/>
  <c r="P2468"/>
  <c r="Q2468"/>
  <c r="O2468"/>
  <c r="Q2465"/>
  <c r="P2465"/>
  <c r="O2465"/>
  <c r="P2459"/>
  <c r="O2459"/>
  <c r="Q2459"/>
  <c r="S2459"/>
  <c r="P2462"/>
  <c r="R2462" s="1"/>
  <c r="S2462"/>
  <c r="Q2462"/>
  <c r="J2458"/>
  <c r="K2458"/>
  <c r="T2462" l="1"/>
  <c r="R2468"/>
  <c r="T2468" s="1"/>
  <c r="R2465"/>
  <c r="T2465" s="1"/>
  <c r="R2459"/>
  <c r="T2459" s="1"/>
  <c r="N2458"/>
  <c r="M2458"/>
  <c r="L2458"/>
  <c r="I2458"/>
  <c r="H2458"/>
  <c r="G2458"/>
  <c r="F2458"/>
  <c r="P2456" l="1"/>
  <c r="O2456"/>
  <c r="Q2456"/>
  <c r="S2456"/>
  <c r="R2456" l="1"/>
  <c r="T2456" s="1"/>
  <c r="K440" i="15"/>
  <c r="H440"/>
  <c r="E440"/>
  <c r="N440" s="1"/>
  <c r="N2455" i="5"/>
  <c r="M2455"/>
  <c r="L2455"/>
  <c r="K2455"/>
  <c r="J2455"/>
  <c r="I2455"/>
  <c r="H2455"/>
  <c r="G2455"/>
  <c r="F2455"/>
  <c r="K2449"/>
  <c r="N2452"/>
  <c r="M2452"/>
  <c r="L2452"/>
  <c r="K2452"/>
  <c r="J2452"/>
  <c r="I2452"/>
  <c r="H2452"/>
  <c r="G2452"/>
  <c r="F2452"/>
  <c r="N2449"/>
  <c r="M2449"/>
  <c r="L2449"/>
  <c r="J2449"/>
  <c r="I2449"/>
  <c r="H2449"/>
  <c r="G2449"/>
  <c r="F2449"/>
  <c r="P2450" l="1"/>
  <c r="P2453"/>
  <c r="O2450"/>
  <c r="S2453"/>
  <c r="Q2453"/>
  <c r="O2453"/>
  <c r="R2453" s="1"/>
  <c r="O2447"/>
  <c r="Q2450"/>
  <c r="P2447"/>
  <c r="Q2447"/>
  <c r="S2450"/>
  <c r="S2447"/>
  <c r="M2446"/>
  <c r="N2446"/>
  <c r="L2446"/>
  <c r="K2446"/>
  <c r="J2446"/>
  <c r="I2446"/>
  <c r="H2446"/>
  <c r="G2446"/>
  <c r="F2446"/>
  <c r="N2443"/>
  <c r="M2443"/>
  <c r="L2443"/>
  <c r="K2443"/>
  <c r="J2443"/>
  <c r="I2443"/>
  <c r="H2443"/>
  <c r="G2443"/>
  <c r="F2443"/>
  <c r="N2440"/>
  <c r="M2440"/>
  <c r="L2440"/>
  <c r="K2440"/>
  <c r="J2440"/>
  <c r="I2440"/>
  <c r="H2440"/>
  <c r="G2440"/>
  <c r="F2440"/>
  <c r="P870" i="6"/>
  <c r="O870"/>
  <c r="N870"/>
  <c r="M870"/>
  <c r="L870"/>
  <c r="K870"/>
  <c r="J870"/>
  <c r="I870"/>
  <c r="H870"/>
  <c r="G870"/>
  <c r="F870"/>
  <c r="E870"/>
  <c r="D870"/>
  <c r="K439" i="15"/>
  <c r="H439"/>
  <c r="E439"/>
  <c r="N439" s="1"/>
  <c r="T2453" i="5" l="1"/>
  <c r="R2447"/>
  <c r="T2447" s="1"/>
  <c r="O2438"/>
  <c r="O2441"/>
  <c r="R2450"/>
  <c r="T2450" s="1"/>
  <c r="Q2438"/>
  <c r="T2438" s="1"/>
  <c r="S2438"/>
  <c r="Q2441"/>
  <c r="P2438"/>
  <c r="P2441"/>
  <c r="O2444"/>
  <c r="P2444"/>
  <c r="Q2444"/>
  <c r="S2441"/>
  <c r="S2444"/>
  <c r="S868" i="6"/>
  <c r="R868"/>
  <c r="Q868"/>
  <c r="U868"/>
  <c r="R2441" i="5" l="1"/>
  <c r="T2441" s="1"/>
  <c r="T868" i="6"/>
  <c r="V868" s="1"/>
  <c r="R2438" i="5"/>
  <c r="R2444"/>
  <c r="T2444" s="1"/>
  <c r="K438" i="15"/>
  <c r="H438"/>
  <c r="E438"/>
  <c r="N438" s="1"/>
  <c r="N2437" i="5"/>
  <c r="M2437"/>
  <c r="L2437"/>
  <c r="K2437"/>
  <c r="J2437"/>
  <c r="I2437"/>
  <c r="H2437"/>
  <c r="G2437"/>
  <c r="F2437"/>
  <c r="P2435" l="1"/>
  <c r="S2435"/>
  <c r="O2435"/>
  <c r="Q2435"/>
  <c r="R2435" l="1"/>
  <c r="T2435" s="1"/>
  <c r="N2434" l="1"/>
  <c r="M2434"/>
  <c r="L2434"/>
  <c r="K2434"/>
  <c r="J2434"/>
  <c r="I2434"/>
  <c r="H2434"/>
  <c r="G2434"/>
  <c r="F2434"/>
  <c r="N2431"/>
  <c r="M2431"/>
  <c r="L2431"/>
  <c r="K2431"/>
  <c r="J2431"/>
  <c r="I2431"/>
  <c r="H2431"/>
  <c r="G2431"/>
  <c r="F2431"/>
  <c r="N2428"/>
  <c r="M2428"/>
  <c r="L2428"/>
  <c r="K2428"/>
  <c r="J2428"/>
  <c r="I2428"/>
  <c r="H2428"/>
  <c r="G2428"/>
  <c r="F2428"/>
  <c r="P867" i="6"/>
  <c r="O867"/>
  <c r="N867"/>
  <c r="M867"/>
  <c r="L867"/>
  <c r="K867"/>
  <c r="J867"/>
  <c r="I867"/>
  <c r="H867"/>
  <c r="G867"/>
  <c r="F867"/>
  <c r="E867"/>
  <c r="D867"/>
  <c r="K437" i="15"/>
  <c r="H437"/>
  <c r="E437"/>
  <c r="N437" s="1"/>
  <c r="P864" i="6"/>
  <c r="O864"/>
  <c r="N864"/>
  <c r="M864"/>
  <c r="L864"/>
  <c r="K864"/>
  <c r="J864"/>
  <c r="I864"/>
  <c r="H864"/>
  <c r="G864"/>
  <c r="F864"/>
  <c r="E864"/>
  <c r="D864"/>
  <c r="N2425" i="5"/>
  <c r="M2425"/>
  <c r="L2425"/>
  <c r="K2425"/>
  <c r="J2425"/>
  <c r="I2425"/>
  <c r="H2425"/>
  <c r="G2425"/>
  <c r="F2425"/>
  <c r="N2422"/>
  <c r="M2422"/>
  <c r="L2422"/>
  <c r="K2422"/>
  <c r="J2422"/>
  <c r="I2422"/>
  <c r="H2422"/>
  <c r="G2422"/>
  <c r="F2422"/>
  <c r="N2419"/>
  <c r="M2419"/>
  <c r="L2419"/>
  <c r="K2419"/>
  <c r="J2419"/>
  <c r="I2419"/>
  <c r="H2419"/>
  <c r="G2419"/>
  <c r="F2419"/>
  <c r="U862" i="6" l="1"/>
  <c r="R865"/>
  <c r="O2417" i="5"/>
  <c r="S2420"/>
  <c r="Q2417"/>
  <c r="S2423"/>
  <c r="P2432"/>
  <c r="P2417"/>
  <c r="P2426"/>
  <c r="S2426"/>
  <c r="P2429"/>
  <c r="U865" i="6"/>
  <c r="S2432" i="5"/>
  <c r="S2429"/>
  <c r="Q2429"/>
  <c r="O2426"/>
  <c r="Q2432"/>
  <c r="O2429"/>
  <c r="Q2426"/>
  <c r="O2432"/>
  <c r="S865" i="6"/>
  <c r="Q865"/>
  <c r="T865" s="1"/>
  <c r="R862"/>
  <c r="S862"/>
  <c r="Q862"/>
  <c r="T862" s="1"/>
  <c r="P2420" i="5"/>
  <c r="O2420"/>
  <c r="Q2420"/>
  <c r="Q2423"/>
  <c r="O2423"/>
  <c r="P2423"/>
  <c r="S2417"/>
  <c r="K436" i="15"/>
  <c r="H436"/>
  <c r="E436"/>
  <c r="N436" s="1"/>
  <c r="P861" i="6"/>
  <c r="O861"/>
  <c r="N861"/>
  <c r="M861"/>
  <c r="L861"/>
  <c r="K861"/>
  <c r="J861"/>
  <c r="I861"/>
  <c r="H861"/>
  <c r="G861"/>
  <c r="F861"/>
  <c r="E861"/>
  <c r="D861"/>
  <c r="N2416" i="5"/>
  <c r="M2416"/>
  <c r="L2416"/>
  <c r="K2416"/>
  <c r="J2416"/>
  <c r="I2416"/>
  <c r="H2416"/>
  <c r="G2416"/>
  <c r="F2416"/>
  <c r="N2413"/>
  <c r="M2413"/>
  <c r="L2413"/>
  <c r="K2413"/>
  <c r="J2413"/>
  <c r="I2413"/>
  <c r="H2413"/>
  <c r="G2413"/>
  <c r="F2413"/>
  <c r="N2410"/>
  <c r="M2410"/>
  <c r="L2410"/>
  <c r="K2410"/>
  <c r="J2410"/>
  <c r="I2410"/>
  <c r="H2410"/>
  <c r="G2410"/>
  <c r="F2410"/>
  <c r="K435" i="15"/>
  <c r="H435"/>
  <c r="E435"/>
  <c r="N435" s="1"/>
  <c r="P858" i="6"/>
  <c r="O858"/>
  <c r="N858"/>
  <c r="M858"/>
  <c r="L858"/>
  <c r="K858"/>
  <c r="J858"/>
  <c r="I858"/>
  <c r="H858"/>
  <c r="G858"/>
  <c r="F858"/>
  <c r="E858"/>
  <c r="D858"/>
  <c r="N2407" i="5"/>
  <c r="M2407"/>
  <c r="L2407"/>
  <c r="K2407"/>
  <c r="J2407"/>
  <c r="I2407"/>
  <c r="H2407"/>
  <c r="G2407"/>
  <c r="F2407"/>
  <c r="N2404"/>
  <c r="M2404"/>
  <c r="L2404"/>
  <c r="K2404"/>
  <c r="J2404"/>
  <c r="I2404"/>
  <c r="H2404"/>
  <c r="G2404"/>
  <c r="F2404"/>
  <c r="N2401"/>
  <c r="M2401"/>
  <c r="L2401"/>
  <c r="K2401"/>
  <c r="J2401"/>
  <c r="I2401"/>
  <c r="H2401"/>
  <c r="G2401"/>
  <c r="F2401"/>
  <c r="R856" i="6" l="1"/>
  <c r="R859"/>
  <c r="U856"/>
  <c r="R2417" i="5"/>
  <c r="T2417" s="1"/>
  <c r="R2423"/>
  <c r="T2423" s="1"/>
  <c r="Q2402"/>
  <c r="S2405"/>
  <c r="Q2399"/>
  <c r="S2402"/>
  <c r="P2408"/>
  <c r="R2432"/>
  <c r="T2432" s="1"/>
  <c r="R2426"/>
  <c r="T2426" s="1"/>
  <c r="S2399"/>
  <c r="P2414"/>
  <c r="O2414"/>
  <c r="R2429"/>
  <c r="P2399"/>
  <c r="P2405"/>
  <c r="S2411"/>
  <c r="T2429"/>
  <c r="V865" i="6"/>
  <c r="V862"/>
  <c r="R2420" i="5"/>
  <c r="T2420" s="1"/>
  <c r="U859" i="6"/>
  <c r="Q2411" i="5"/>
  <c r="Q2408"/>
  <c r="Q2414"/>
  <c r="S2414"/>
  <c r="S859" i="6"/>
  <c r="Q859"/>
  <c r="T859" s="1"/>
  <c r="O2408" i="5"/>
  <c r="S2408"/>
  <c r="P2411"/>
  <c r="O2411"/>
  <c r="S856" i="6"/>
  <c r="Q856"/>
  <c r="O2399" i="5"/>
  <c r="P2402"/>
  <c r="Q2405"/>
  <c r="O2402"/>
  <c r="O2405"/>
  <c r="T856" i="6" l="1"/>
  <c r="V856" s="1"/>
  <c r="R2405" i="5"/>
  <c r="T2405" s="1"/>
  <c r="R2408"/>
  <c r="T2408" s="1"/>
  <c r="R2399"/>
  <c r="T2399" s="1"/>
  <c r="R2402"/>
  <c r="T2402" s="1"/>
  <c r="R2414"/>
  <c r="T2414" s="1"/>
  <c r="V859" i="6"/>
  <c r="R2411" i="5"/>
  <c r="T2411" s="1"/>
  <c r="P855" i="6" l="1"/>
  <c r="O855"/>
  <c r="N855"/>
  <c r="M855"/>
  <c r="L855"/>
  <c r="K855"/>
  <c r="J855"/>
  <c r="I855"/>
  <c r="H855"/>
  <c r="G855"/>
  <c r="F855"/>
  <c r="E855"/>
  <c r="D855"/>
  <c r="N2398" i="5"/>
  <c r="M2398"/>
  <c r="L2398"/>
  <c r="K2398"/>
  <c r="J2398"/>
  <c r="I2398"/>
  <c r="H2398"/>
  <c r="G2398"/>
  <c r="F2398"/>
  <c r="N2395"/>
  <c r="M2395"/>
  <c r="L2395"/>
  <c r="K2395"/>
  <c r="J2395"/>
  <c r="I2395"/>
  <c r="H2395"/>
  <c r="G2395"/>
  <c r="F2395"/>
  <c r="N2392"/>
  <c r="M2392"/>
  <c r="L2392"/>
  <c r="K2392"/>
  <c r="J2392"/>
  <c r="I2392"/>
  <c r="H2392"/>
  <c r="G2392"/>
  <c r="F2392"/>
  <c r="K434" i="15"/>
  <c r="H434"/>
  <c r="E434"/>
  <c r="N434" s="1"/>
  <c r="F331" i="13"/>
  <c r="N2389" i="5"/>
  <c r="M2389"/>
  <c r="L2389"/>
  <c r="K2389"/>
  <c r="J2389"/>
  <c r="I2389"/>
  <c r="H2389"/>
  <c r="G2389"/>
  <c r="F2389"/>
  <c r="E433" i="15"/>
  <c r="N433" s="1"/>
  <c r="K433"/>
  <c r="H433"/>
  <c r="K432"/>
  <c r="H432"/>
  <c r="E432"/>
  <c r="N432" s="1"/>
  <c r="P852" i="6"/>
  <c r="O852"/>
  <c r="N852"/>
  <c r="M852"/>
  <c r="L852"/>
  <c r="K852"/>
  <c r="J852"/>
  <c r="I852"/>
  <c r="H852"/>
  <c r="G852"/>
  <c r="F852"/>
  <c r="E852"/>
  <c r="D852"/>
  <c r="N2386" i="5"/>
  <c r="M2386"/>
  <c r="L2386"/>
  <c r="K2386"/>
  <c r="J2386"/>
  <c r="I2386"/>
  <c r="H2386"/>
  <c r="G2386"/>
  <c r="F2386"/>
  <c r="N2383"/>
  <c r="M2383"/>
  <c r="L2383"/>
  <c r="K2383"/>
  <c r="J2383"/>
  <c r="I2383"/>
  <c r="H2383"/>
  <c r="G2383"/>
  <c r="F2383"/>
  <c r="N2380"/>
  <c r="M2380"/>
  <c r="L2380"/>
  <c r="K2380"/>
  <c r="J2380"/>
  <c r="I2380"/>
  <c r="H2380"/>
  <c r="G2380"/>
  <c r="F2380"/>
  <c r="K431" i="15"/>
  <c r="H431"/>
  <c r="E431"/>
  <c r="N431" s="1"/>
  <c r="P849" i="6"/>
  <c r="N2377" i="5"/>
  <c r="M2377"/>
  <c r="L2377"/>
  <c r="K2377"/>
  <c r="J2377"/>
  <c r="I2377"/>
  <c r="H2377"/>
  <c r="G2377"/>
  <c r="F2377"/>
  <c r="N2374"/>
  <c r="M2374"/>
  <c r="L2374"/>
  <c r="K2374"/>
  <c r="J2374"/>
  <c r="I2374"/>
  <c r="H2374"/>
  <c r="G2374"/>
  <c r="F2374"/>
  <c r="N2371"/>
  <c r="M2371"/>
  <c r="L2371"/>
  <c r="K2371"/>
  <c r="J2371"/>
  <c r="I2371"/>
  <c r="H2371"/>
  <c r="G2371"/>
  <c r="F2371"/>
  <c r="O849" i="6"/>
  <c r="N849"/>
  <c r="M849"/>
  <c r="L849"/>
  <c r="K849"/>
  <c r="J849"/>
  <c r="I849"/>
  <c r="H849"/>
  <c r="G849"/>
  <c r="F849"/>
  <c r="E849"/>
  <c r="D849"/>
  <c r="K430" i="15"/>
  <c r="H430"/>
  <c r="E430"/>
  <c r="N430" s="1"/>
  <c r="K429"/>
  <c r="H429"/>
  <c r="E429"/>
  <c r="N429" s="1"/>
  <c r="K428"/>
  <c r="H428"/>
  <c r="E428"/>
  <c r="N428" s="1"/>
  <c r="K427"/>
  <c r="H427"/>
  <c r="E427"/>
  <c r="N427" s="1"/>
  <c r="K426"/>
  <c r="H426"/>
  <c r="E426"/>
  <c r="N426" s="1"/>
  <c r="K425"/>
  <c r="H425"/>
  <c r="E425"/>
  <c r="N425" s="1"/>
  <c r="K424"/>
  <c r="H424"/>
  <c r="E424"/>
  <c r="N424" s="1"/>
  <c r="K423"/>
  <c r="H423"/>
  <c r="E423"/>
  <c r="N423" s="1"/>
  <c r="K422"/>
  <c r="H422"/>
  <c r="E422"/>
  <c r="N422" s="1"/>
  <c r="K421"/>
  <c r="E421"/>
  <c r="N421" s="1"/>
  <c r="K420"/>
  <c r="H420"/>
  <c r="E420"/>
  <c r="N420" s="1"/>
  <c r="K419"/>
  <c r="H419"/>
  <c r="E419"/>
  <c r="N419" s="1"/>
  <c r="K418"/>
  <c r="H418"/>
  <c r="E418"/>
  <c r="N418" s="1"/>
  <c r="K417"/>
  <c r="H417"/>
  <c r="E417"/>
  <c r="N417" s="1"/>
  <c r="K416"/>
  <c r="H416"/>
  <c r="E416"/>
  <c r="N416" s="1"/>
  <c r="K415"/>
  <c r="H415"/>
  <c r="E415"/>
  <c r="N415" s="1"/>
  <c r="K414"/>
  <c r="H414"/>
  <c r="E414"/>
  <c r="N414" s="1"/>
  <c r="E413"/>
  <c r="N413" s="1"/>
  <c r="K412"/>
  <c r="H412"/>
  <c r="E412"/>
  <c r="N412" s="1"/>
  <c r="K411"/>
  <c r="H411"/>
  <c r="E411"/>
  <c r="N411" s="1"/>
  <c r="K410"/>
  <c r="H410"/>
  <c r="E410"/>
  <c r="N410" s="1"/>
  <c r="K409"/>
  <c r="H409"/>
  <c r="E409"/>
  <c r="N409" s="1"/>
  <c r="K408"/>
  <c r="H408"/>
  <c r="E408"/>
  <c r="N408" s="1"/>
  <c r="K407"/>
  <c r="H407"/>
  <c r="E407"/>
  <c r="N407" s="1"/>
  <c r="K406"/>
  <c r="E406"/>
  <c r="N406" s="1"/>
  <c r="K405"/>
  <c r="E405"/>
  <c r="N405" s="1"/>
  <c r="K404"/>
  <c r="E404"/>
  <c r="N404" s="1"/>
  <c r="K403"/>
  <c r="H403"/>
  <c r="E403"/>
  <c r="N403" s="1"/>
  <c r="K402"/>
  <c r="E402"/>
  <c r="N402" s="1"/>
  <c r="K401"/>
  <c r="E401"/>
  <c r="N401" s="1"/>
  <c r="K400"/>
  <c r="H400"/>
  <c r="E400"/>
  <c r="N400" s="1"/>
  <c r="K399"/>
  <c r="H399"/>
  <c r="E399"/>
  <c r="N399" s="1"/>
  <c r="K398"/>
  <c r="H398"/>
  <c r="E398"/>
  <c r="N398" s="1"/>
  <c r="K397"/>
  <c r="E397"/>
  <c r="N397" s="1"/>
  <c r="K396"/>
  <c r="H396"/>
  <c r="E396"/>
  <c r="N396" s="1"/>
  <c r="K395"/>
  <c r="H395"/>
  <c r="E395"/>
  <c r="N395" s="1"/>
  <c r="K394"/>
  <c r="H394"/>
  <c r="E394"/>
  <c r="N394" s="1"/>
  <c r="K393"/>
  <c r="H393"/>
  <c r="E393"/>
  <c r="N393" s="1"/>
  <c r="K392"/>
  <c r="H392"/>
  <c r="E392"/>
  <c r="N392" s="1"/>
  <c r="K391"/>
  <c r="H391"/>
  <c r="E391"/>
  <c r="N391" s="1"/>
  <c r="K390"/>
  <c r="E390"/>
  <c r="N390" s="1"/>
  <c r="K389"/>
  <c r="H389"/>
  <c r="E389"/>
  <c r="N389" s="1"/>
  <c r="K388"/>
  <c r="H388"/>
  <c r="E388"/>
  <c r="N388" s="1"/>
  <c r="K387"/>
  <c r="H387"/>
  <c r="E387"/>
  <c r="N387" s="1"/>
  <c r="K386"/>
  <c r="E386"/>
  <c r="N386" s="1"/>
  <c r="K385"/>
  <c r="H385"/>
  <c r="E385"/>
  <c r="N385" s="1"/>
  <c r="K384"/>
  <c r="H384"/>
  <c r="E384"/>
  <c r="N384" s="1"/>
  <c r="K383"/>
  <c r="H383"/>
  <c r="E383"/>
  <c r="N383" s="1"/>
  <c r="K382"/>
  <c r="E382"/>
  <c r="N382" s="1"/>
  <c r="K381"/>
  <c r="E381"/>
  <c r="N381" s="1"/>
  <c r="K380"/>
  <c r="E380"/>
  <c r="N380" s="1"/>
  <c r="K379"/>
  <c r="E379"/>
  <c r="N379" s="1"/>
  <c r="K378"/>
  <c r="H378"/>
  <c r="E378"/>
  <c r="N378" s="1"/>
  <c r="K377"/>
  <c r="H377"/>
  <c r="E377"/>
  <c r="N377" s="1"/>
  <c r="K376"/>
  <c r="H376"/>
  <c r="E376"/>
  <c r="N376" s="1"/>
  <c r="K375"/>
  <c r="E375"/>
  <c r="N375" s="1"/>
  <c r="K374"/>
  <c r="E374"/>
  <c r="N374" s="1"/>
  <c r="K373"/>
  <c r="E373"/>
  <c r="N373" s="1"/>
  <c r="K372"/>
  <c r="H372"/>
  <c r="E372"/>
  <c r="N372" s="1"/>
  <c r="K371"/>
  <c r="H371"/>
  <c r="E371"/>
  <c r="N371" s="1"/>
  <c r="K370"/>
  <c r="H370"/>
  <c r="E370"/>
  <c r="N370" s="1"/>
  <c r="K369"/>
  <c r="H369"/>
  <c r="E369"/>
  <c r="N369" s="1"/>
  <c r="K368"/>
  <c r="H368"/>
  <c r="E368"/>
  <c r="N368" s="1"/>
  <c r="K367"/>
  <c r="H367"/>
  <c r="E367"/>
  <c r="N367" s="1"/>
  <c r="K366"/>
  <c r="H366"/>
  <c r="E366"/>
  <c r="N366" s="1"/>
  <c r="K365"/>
  <c r="H365"/>
  <c r="E365"/>
  <c r="N365" s="1"/>
  <c r="K364"/>
  <c r="H364"/>
  <c r="E364"/>
  <c r="N364" s="1"/>
  <c r="K363"/>
  <c r="H363"/>
  <c r="E363"/>
  <c r="N363" s="1"/>
  <c r="K362"/>
  <c r="H362"/>
  <c r="E362"/>
  <c r="N362" s="1"/>
  <c r="K361"/>
  <c r="H361"/>
  <c r="E361"/>
  <c r="N361" s="1"/>
  <c r="K360"/>
  <c r="H360"/>
  <c r="E360"/>
  <c r="N360" s="1"/>
  <c r="K359"/>
  <c r="H359"/>
  <c r="E359"/>
  <c r="N359" s="1"/>
  <c r="K358"/>
  <c r="H358"/>
  <c r="E358"/>
  <c r="N358" s="1"/>
  <c r="K357"/>
  <c r="E357"/>
  <c r="N357" s="1"/>
  <c r="K356"/>
  <c r="H356"/>
  <c r="E356"/>
  <c r="N356" s="1"/>
  <c r="K355"/>
  <c r="H355"/>
  <c r="E355"/>
  <c r="N355" s="1"/>
  <c r="K354"/>
  <c r="H354"/>
  <c r="E354"/>
  <c r="N354" s="1"/>
  <c r="K353"/>
  <c r="H353"/>
  <c r="E353"/>
  <c r="N353" s="1"/>
  <c r="K352"/>
  <c r="H352"/>
  <c r="E352"/>
  <c r="N352" s="1"/>
  <c r="K351"/>
  <c r="H351"/>
  <c r="E351"/>
  <c r="N351" s="1"/>
  <c r="K350"/>
  <c r="H350"/>
  <c r="E350"/>
  <c r="N350" s="1"/>
  <c r="K349"/>
  <c r="H349"/>
  <c r="E349"/>
  <c r="N349" s="1"/>
  <c r="K348"/>
  <c r="H348"/>
  <c r="E348"/>
  <c r="N348" s="1"/>
  <c r="K347"/>
  <c r="H347"/>
  <c r="E347"/>
  <c r="N347" s="1"/>
  <c r="K346"/>
  <c r="H346"/>
  <c r="E346"/>
  <c r="N346" s="1"/>
  <c r="K345"/>
  <c r="H345"/>
  <c r="E345"/>
  <c r="N345" s="1"/>
  <c r="K344"/>
  <c r="H344"/>
  <c r="E344"/>
  <c r="N344" s="1"/>
  <c r="K343"/>
  <c r="H343"/>
  <c r="E343"/>
  <c r="N343" s="1"/>
  <c r="K342"/>
  <c r="H342"/>
  <c r="E342"/>
  <c r="N342" s="1"/>
  <c r="K341"/>
  <c r="H341"/>
  <c r="E341"/>
  <c r="N341" s="1"/>
  <c r="K340"/>
  <c r="H340"/>
  <c r="E340"/>
  <c r="N340" s="1"/>
  <c r="K339"/>
  <c r="H339"/>
  <c r="E339"/>
  <c r="N339" s="1"/>
  <c r="K338"/>
  <c r="H338"/>
  <c r="E338"/>
  <c r="N338" s="1"/>
  <c r="K337"/>
  <c r="H337"/>
  <c r="E337"/>
  <c r="N337" s="1"/>
  <c r="K336"/>
  <c r="H336"/>
  <c r="E336"/>
  <c r="N336" s="1"/>
  <c r="K335"/>
  <c r="H335"/>
  <c r="E335"/>
  <c r="N335" s="1"/>
  <c r="K334"/>
  <c r="H334"/>
  <c r="E334"/>
  <c r="N334" s="1"/>
  <c r="K333"/>
  <c r="H333"/>
  <c r="E333"/>
  <c r="N333" s="1"/>
  <c r="K332"/>
  <c r="H332"/>
  <c r="E332"/>
  <c r="N332" s="1"/>
  <c r="K331"/>
  <c r="H331"/>
  <c r="E331"/>
  <c r="N331" s="1"/>
  <c r="K330"/>
  <c r="H330"/>
  <c r="E330"/>
  <c r="N330" s="1"/>
  <c r="K329"/>
  <c r="H329"/>
  <c r="E329"/>
  <c r="N329" s="1"/>
  <c r="K328"/>
  <c r="H328"/>
  <c r="E328"/>
  <c r="N328" s="1"/>
  <c r="H327"/>
  <c r="E327"/>
  <c r="N327" s="1"/>
  <c r="H326"/>
  <c r="E326"/>
  <c r="N326" s="1"/>
  <c r="E325"/>
  <c r="N325" s="1"/>
  <c r="E324"/>
  <c r="N324" s="1"/>
  <c r="E323"/>
  <c r="N323" s="1"/>
  <c r="E322"/>
  <c r="N322" s="1"/>
  <c r="E321"/>
  <c r="N321" s="1"/>
  <c r="E320"/>
  <c r="N320" s="1"/>
  <c r="E319"/>
  <c r="N319" s="1"/>
  <c r="E318"/>
  <c r="N318" s="1"/>
  <c r="E317"/>
  <c r="N317" s="1"/>
  <c r="E316"/>
  <c r="N316" s="1"/>
  <c r="E315"/>
  <c r="N315" s="1"/>
  <c r="E314"/>
  <c r="N314" s="1"/>
  <c r="E313"/>
  <c r="N313" s="1"/>
  <c r="E312"/>
  <c r="N312" s="1"/>
  <c r="E311"/>
  <c r="N311" s="1"/>
  <c r="E310"/>
  <c r="N310" s="1"/>
  <c r="E309"/>
  <c r="N309" s="1"/>
  <c r="E308"/>
  <c r="N308" s="1"/>
  <c r="E307"/>
  <c r="N307" s="1"/>
  <c r="E306"/>
  <c r="N306" s="1"/>
  <c r="E305"/>
  <c r="N305" s="1"/>
  <c r="E304"/>
  <c r="N304" s="1"/>
  <c r="E303"/>
  <c r="N303" s="1"/>
  <c r="E302"/>
  <c r="N302" s="1"/>
  <c r="E301"/>
  <c r="N301" s="1"/>
  <c r="E300"/>
  <c r="N300" s="1"/>
  <c r="E299"/>
  <c r="N299" s="1"/>
  <c r="E298"/>
  <c r="N298" s="1"/>
  <c r="E297"/>
  <c r="N297" s="1"/>
  <c r="E296"/>
  <c r="N296" s="1"/>
  <c r="E295"/>
  <c r="N295" s="1"/>
  <c r="E294"/>
  <c r="N294" s="1"/>
  <c r="E293"/>
  <c r="N293" s="1"/>
  <c r="E292"/>
  <c r="N292" s="1"/>
  <c r="E291"/>
  <c r="N291" s="1"/>
  <c r="E290"/>
  <c r="N290" s="1"/>
  <c r="E289"/>
  <c r="N289" s="1"/>
  <c r="E288"/>
  <c r="N288" s="1"/>
  <c r="E287"/>
  <c r="N287" s="1"/>
  <c r="E286"/>
  <c r="N286" s="1"/>
  <c r="E285"/>
  <c r="N285" s="1"/>
  <c r="E284"/>
  <c r="N284" s="1"/>
  <c r="E283"/>
  <c r="N283" s="1"/>
  <c r="E282"/>
  <c r="N282" s="1"/>
  <c r="E281"/>
  <c r="N281" s="1"/>
  <c r="E280"/>
  <c r="N280" s="1"/>
  <c r="E279"/>
  <c r="N279" s="1"/>
  <c r="E278"/>
  <c r="N278" s="1"/>
  <c r="E277"/>
  <c r="N277" s="1"/>
  <c r="E276"/>
  <c r="N276" s="1"/>
  <c r="E275"/>
  <c r="N275" s="1"/>
  <c r="E274"/>
  <c r="N274" s="1"/>
  <c r="E273"/>
  <c r="N273" s="1"/>
  <c r="E272"/>
  <c r="N272" s="1"/>
  <c r="E271"/>
  <c r="N271" s="1"/>
  <c r="E270"/>
  <c r="N270" s="1"/>
  <c r="E269"/>
  <c r="N269" s="1"/>
  <c r="E268"/>
  <c r="N268" s="1"/>
  <c r="E267"/>
  <c r="N267" s="1"/>
  <c r="E266"/>
  <c r="N266" s="1"/>
  <c r="E265"/>
  <c r="N265" s="1"/>
  <c r="E264"/>
  <c r="N264" s="1"/>
  <c r="E263"/>
  <c r="N263" s="1"/>
  <c r="E262"/>
  <c r="N262" s="1"/>
  <c r="E261"/>
  <c r="N261" s="1"/>
  <c r="E260"/>
  <c r="N260" s="1"/>
  <c r="E259"/>
  <c r="N259" s="1"/>
  <c r="E258"/>
  <c r="N258" s="1"/>
  <c r="E257"/>
  <c r="N257" s="1"/>
  <c r="E256"/>
  <c r="N256" s="1"/>
  <c r="E255"/>
  <c r="N255" s="1"/>
  <c r="E254"/>
  <c r="N254" s="1"/>
  <c r="E253"/>
  <c r="N253" s="1"/>
  <c r="E252"/>
  <c r="N252" s="1"/>
  <c r="E251"/>
  <c r="N251" s="1"/>
  <c r="E250"/>
  <c r="N250" s="1"/>
  <c r="E249"/>
  <c r="N249" s="1"/>
  <c r="E248"/>
  <c r="N248" s="1"/>
  <c r="E247"/>
  <c r="N247" s="1"/>
  <c r="E246"/>
  <c r="N246" s="1"/>
  <c r="E245"/>
  <c r="N245" s="1"/>
  <c r="E244"/>
  <c r="N244" s="1"/>
  <c r="E243"/>
  <c r="N243" s="1"/>
  <c r="E242"/>
  <c r="N242" s="1"/>
  <c r="E241"/>
  <c r="N241" s="1"/>
  <c r="E240"/>
  <c r="N240" s="1"/>
  <c r="E239"/>
  <c r="N239" s="1"/>
  <c r="E238"/>
  <c r="N238" s="1"/>
  <c r="E237"/>
  <c r="N237" s="1"/>
  <c r="E236"/>
  <c r="N236" s="1"/>
  <c r="E235"/>
  <c r="N235" s="1"/>
  <c r="E234"/>
  <c r="N234" s="1"/>
  <c r="E233"/>
  <c r="N233" s="1"/>
  <c r="E232"/>
  <c r="N232" s="1"/>
  <c r="E231"/>
  <c r="N231" s="1"/>
  <c r="E230"/>
  <c r="N230" s="1"/>
  <c r="E229"/>
  <c r="N229" s="1"/>
  <c r="E228"/>
  <c r="N228" s="1"/>
  <c r="E227"/>
  <c r="N227" s="1"/>
  <c r="E226"/>
  <c r="N226" s="1"/>
  <c r="E225"/>
  <c r="N225" s="1"/>
  <c r="E224"/>
  <c r="N224" s="1"/>
  <c r="E223"/>
  <c r="N223" s="1"/>
  <c r="E222"/>
  <c r="N222" s="1"/>
  <c r="E221"/>
  <c r="N221" s="1"/>
  <c r="E220"/>
  <c r="N220" s="1"/>
  <c r="E219"/>
  <c r="N219" s="1"/>
  <c r="E218"/>
  <c r="N218" s="1"/>
  <c r="E217"/>
  <c r="N217" s="1"/>
  <c r="E216"/>
  <c r="N216" s="1"/>
  <c r="E215"/>
  <c r="N215" s="1"/>
  <c r="E214"/>
  <c r="N214" s="1"/>
  <c r="E213"/>
  <c r="N213" s="1"/>
  <c r="E212"/>
  <c r="N212" s="1"/>
  <c r="E211"/>
  <c r="N211" s="1"/>
  <c r="E210"/>
  <c r="N210" s="1"/>
  <c r="E209"/>
  <c r="N209" s="1"/>
  <c r="E208"/>
  <c r="N208" s="1"/>
  <c r="E207"/>
  <c r="N207" s="1"/>
  <c r="E206"/>
  <c r="N206" s="1"/>
  <c r="E205"/>
  <c r="N205" s="1"/>
  <c r="E204"/>
  <c r="N204" s="1"/>
  <c r="E203"/>
  <c r="N203" s="1"/>
  <c r="E202"/>
  <c r="N202" s="1"/>
  <c r="E201"/>
  <c r="N201" s="1"/>
  <c r="E200"/>
  <c r="N200" s="1"/>
  <c r="E199"/>
  <c r="N199" s="1"/>
  <c r="E198"/>
  <c r="N198" s="1"/>
  <c r="E197"/>
  <c r="N197" s="1"/>
  <c r="E196"/>
  <c r="N196" s="1"/>
  <c r="E195"/>
  <c r="N195" s="1"/>
  <c r="E194"/>
  <c r="N194" s="1"/>
  <c r="E193"/>
  <c r="N193" s="1"/>
  <c r="E192"/>
  <c r="N192" s="1"/>
  <c r="E191"/>
  <c r="N191" s="1"/>
  <c r="E190"/>
  <c r="N190" s="1"/>
  <c r="E189"/>
  <c r="N189" s="1"/>
  <c r="E188"/>
  <c r="N188" s="1"/>
  <c r="E187"/>
  <c r="N187" s="1"/>
  <c r="E186"/>
  <c r="N186" s="1"/>
  <c r="E185"/>
  <c r="N185" s="1"/>
  <c r="E184"/>
  <c r="N184" s="1"/>
  <c r="E183"/>
  <c r="N183" s="1"/>
  <c r="E182"/>
  <c r="N182" s="1"/>
  <c r="E181"/>
  <c r="N181" s="1"/>
  <c r="E180"/>
  <c r="N180" s="1"/>
  <c r="E179"/>
  <c r="N179" s="1"/>
  <c r="E178"/>
  <c r="N178" s="1"/>
  <c r="E177"/>
  <c r="N177" s="1"/>
  <c r="E176"/>
  <c r="N176" s="1"/>
  <c r="E175"/>
  <c r="N175" s="1"/>
  <c r="E174"/>
  <c r="N174" s="1"/>
  <c r="E173"/>
  <c r="N173" s="1"/>
  <c r="E172"/>
  <c r="N172" s="1"/>
  <c r="E171"/>
  <c r="N171" s="1"/>
  <c r="E170"/>
  <c r="N170" s="1"/>
  <c r="E169"/>
  <c r="N169" s="1"/>
  <c r="E168"/>
  <c r="N168" s="1"/>
  <c r="E167"/>
  <c r="N167" s="1"/>
  <c r="E166"/>
  <c r="N166" s="1"/>
  <c r="E165"/>
  <c r="N165" s="1"/>
  <c r="E164"/>
  <c r="N164" s="1"/>
  <c r="E163"/>
  <c r="N163" s="1"/>
  <c r="E162"/>
  <c r="N162" s="1"/>
  <c r="E161"/>
  <c r="N161" s="1"/>
  <c r="E160"/>
  <c r="N160" s="1"/>
  <c r="E159"/>
  <c r="N159" s="1"/>
  <c r="E158"/>
  <c r="N158" s="1"/>
  <c r="E157"/>
  <c r="N157" s="1"/>
  <c r="E156"/>
  <c r="N156" s="1"/>
  <c r="E155"/>
  <c r="N155" s="1"/>
  <c r="E154"/>
  <c r="N154" s="1"/>
  <c r="E153"/>
  <c r="N153" s="1"/>
  <c r="E152"/>
  <c r="N152" s="1"/>
  <c r="E151"/>
  <c r="N151" s="1"/>
  <c r="E150"/>
  <c r="N150" s="1"/>
  <c r="E149"/>
  <c r="N149" s="1"/>
  <c r="E148"/>
  <c r="N148" s="1"/>
  <c r="E147"/>
  <c r="N147" s="1"/>
  <c r="E146"/>
  <c r="N146" s="1"/>
  <c r="E145"/>
  <c r="N145" s="1"/>
  <c r="E144"/>
  <c r="N144" s="1"/>
  <c r="E143"/>
  <c r="N143" s="1"/>
  <c r="E142"/>
  <c r="N142" s="1"/>
  <c r="E141"/>
  <c r="N141" s="1"/>
  <c r="E140"/>
  <c r="N140" s="1"/>
  <c r="E139"/>
  <c r="N139" s="1"/>
  <c r="E138"/>
  <c r="N138" s="1"/>
  <c r="E137"/>
  <c r="N137" s="1"/>
  <c r="E136"/>
  <c r="N136" s="1"/>
  <c r="E135"/>
  <c r="N135" s="1"/>
  <c r="E134"/>
  <c r="N134" s="1"/>
  <c r="E133"/>
  <c r="N133" s="1"/>
  <c r="E132"/>
  <c r="N132" s="1"/>
  <c r="E131"/>
  <c r="N131" s="1"/>
  <c r="E130"/>
  <c r="N130" s="1"/>
  <c r="E129"/>
  <c r="N129" s="1"/>
  <c r="E128"/>
  <c r="N128" s="1"/>
  <c r="E127"/>
  <c r="N127" s="1"/>
  <c r="E126"/>
  <c r="N126" s="1"/>
  <c r="E125"/>
  <c r="N125" s="1"/>
  <c r="E124"/>
  <c r="N124" s="1"/>
  <c r="E123"/>
  <c r="N123" s="1"/>
  <c r="E122"/>
  <c r="N122" s="1"/>
  <c r="E121"/>
  <c r="N121" s="1"/>
  <c r="E120"/>
  <c r="N120" s="1"/>
  <c r="E119"/>
  <c r="N119" s="1"/>
  <c r="E118"/>
  <c r="N118" s="1"/>
  <c r="E117"/>
  <c r="N117" s="1"/>
  <c r="E116"/>
  <c r="N116" s="1"/>
  <c r="E115"/>
  <c r="N115" s="1"/>
  <c r="E114"/>
  <c r="N114" s="1"/>
  <c r="E113"/>
  <c r="N113" s="1"/>
  <c r="E112"/>
  <c r="N112" s="1"/>
  <c r="E111"/>
  <c r="N111" s="1"/>
  <c r="E110"/>
  <c r="N110" s="1"/>
  <c r="E109"/>
  <c r="N109" s="1"/>
  <c r="N108"/>
  <c r="E107"/>
  <c r="N107" s="1"/>
  <c r="E106"/>
  <c r="N106" s="1"/>
  <c r="E105"/>
  <c r="N105" s="1"/>
  <c r="E104"/>
  <c r="N104" s="1"/>
  <c r="E103"/>
  <c r="N103" s="1"/>
  <c r="E102"/>
  <c r="N102" s="1"/>
  <c r="E101"/>
  <c r="N101" s="1"/>
  <c r="E100"/>
  <c r="N100" s="1"/>
  <c r="E99"/>
  <c r="N99" s="1"/>
  <c r="E98"/>
  <c r="N98" s="1"/>
  <c r="E97"/>
  <c r="N97" s="1"/>
  <c r="E96"/>
  <c r="N96" s="1"/>
  <c r="E95"/>
  <c r="N95" s="1"/>
  <c r="E94"/>
  <c r="N94" s="1"/>
  <c r="E93"/>
  <c r="N93" s="1"/>
  <c r="E92"/>
  <c r="N92" s="1"/>
  <c r="E91"/>
  <c r="N91" s="1"/>
  <c r="E90"/>
  <c r="N90" s="1"/>
  <c r="E89"/>
  <c r="N89" s="1"/>
  <c r="E88"/>
  <c r="N88" s="1"/>
  <c r="E87"/>
  <c r="N87" s="1"/>
  <c r="E86"/>
  <c r="N86" s="1"/>
  <c r="E85"/>
  <c r="N85" s="1"/>
  <c r="E84"/>
  <c r="N84" s="1"/>
  <c r="E83"/>
  <c r="N83" s="1"/>
  <c r="E82"/>
  <c r="N82" s="1"/>
  <c r="E81"/>
  <c r="N81" s="1"/>
  <c r="E80"/>
  <c r="N80" s="1"/>
  <c r="E79"/>
  <c r="N79" s="1"/>
  <c r="E78"/>
  <c r="N78" s="1"/>
  <c r="E77"/>
  <c r="N77" s="1"/>
  <c r="E76"/>
  <c r="N76" s="1"/>
  <c r="E75"/>
  <c r="N75" s="1"/>
  <c r="E74"/>
  <c r="N74" s="1"/>
  <c r="E73"/>
  <c r="N73" s="1"/>
  <c r="E72"/>
  <c r="N72" s="1"/>
  <c r="E71"/>
  <c r="N71" s="1"/>
  <c r="E70"/>
  <c r="N70" s="1"/>
  <c r="E69"/>
  <c r="N69" s="1"/>
  <c r="E68"/>
  <c r="N68" s="1"/>
  <c r="E67"/>
  <c r="N67" s="1"/>
  <c r="E66"/>
  <c r="N66" s="1"/>
  <c r="E65"/>
  <c r="N65" s="1"/>
  <c r="E64"/>
  <c r="N64" s="1"/>
  <c r="E63"/>
  <c r="N63" s="1"/>
  <c r="E62"/>
  <c r="N62" s="1"/>
  <c r="E61"/>
  <c r="N61" s="1"/>
  <c r="E60"/>
  <c r="N60" s="1"/>
  <c r="E59"/>
  <c r="N59" s="1"/>
  <c r="E58"/>
  <c r="N58" s="1"/>
  <c r="E57"/>
  <c r="N57" s="1"/>
  <c r="E56"/>
  <c r="N56" s="1"/>
  <c r="E55"/>
  <c r="N55" s="1"/>
  <c r="E54"/>
  <c r="N54" s="1"/>
  <c r="E53"/>
  <c r="N53" s="1"/>
  <c r="E52"/>
  <c r="N52" s="1"/>
  <c r="E51"/>
  <c r="N51" s="1"/>
  <c r="E50"/>
  <c r="N50" s="1"/>
  <c r="E49"/>
  <c r="N49" s="1"/>
  <c r="E48"/>
  <c r="N48" s="1"/>
  <c r="E47"/>
  <c r="N47" s="1"/>
  <c r="E46"/>
  <c r="N46" s="1"/>
  <c r="E45"/>
  <c r="N45" s="1"/>
  <c r="E44"/>
  <c r="N44" s="1"/>
  <c r="E43"/>
  <c r="N43" s="1"/>
  <c r="E42"/>
  <c r="N42" s="1"/>
  <c r="E41"/>
  <c r="N41" s="1"/>
  <c r="E40"/>
  <c r="N40" s="1"/>
  <c r="E39"/>
  <c r="N39" s="1"/>
  <c r="E38"/>
  <c r="N38" s="1"/>
  <c r="E37"/>
  <c r="N37" s="1"/>
  <c r="E36"/>
  <c r="N36" s="1"/>
  <c r="E35"/>
  <c r="N35" s="1"/>
  <c r="E34"/>
  <c r="N34" s="1"/>
  <c r="E33"/>
  <c r="N33" s="1"/>
  <c r="E32"/>
  <c r="N32" s="1"/>
  <c r="E31"/>
  <c r="N31" s="1"/>
  <c r="E30"/>
  <c r="N30" s="1"/>
  <c r="E29"/>
  <c r="N29" s="1"/>
  <c r="E28"/>
  <c r="N28" s="1"/>
  <c r="E27"/>
  <c r="N27" s="1"/>
  <c r="E26"/>
  <c r="N26" s="1"/>
  <c r="E25"/>
  <c r="N25" s="1"/>
  <c r="E24"/>
  <c r="N24" s="1"/>
  <c r="E23"/>
  <c r="N23" s="1"/>
  <c r="E22"/>
  <c r="N22" s="1"/>
  <c r="E21"/>
  <c r="N21" s="1"/>
  <c r="E20"/>
  <c r="N20" s="1"/>
  <c r="E19"/>
  <c r="N19" s="1"/>
  <c r="E18"/>
  <c r="N18" s="1"/>
  <c r="E17"/>
  <c r="N17" s="1"/>
  <c r="E16"/>
  <c r="N16" s="1"/>
  <c r="E15"/>
  <c r="N15" s="1"/>
  <c r="E14"/>
  <c r="N14" s="1"/>
  <c r="E13"/>
  <c r="N13" s="1"/>
  <c r="E12"/>
  <c r="N12" s="1"/>
  <c r="E11"/>
  <c r="N11" s="1"/>
  <c r="S853" i="6" l="1"/>
  <c r="R850"/>
  <c r="U853"/>
  <c r="O2387" i="5"/>
  <c r="S2396"/>
  <c r="P2390"/>
  <c r="S2390"/>
  <c r="O2390"/>
  <c r="Q2393"/>
  <c r="S2393"/>
  <c r="P2393"/>
  <c r="Q2396"/>
  <c r="R853" i="6"/>
  <c r="Q853"/>
  <c r="O2393" i="5"/>
  <c r="R2393" s="1"/>
  <c r="P2396"/>
  <c r="Q2390"/>
  <c r="O2396"/>
  <c r="P2381"/>
  <c r="Q2384"/>
  <c r="S2378"/>
  <c r="Q2387"/>
  <c r="T2387" s="1"/>
  <c r="P2387"/>
  <c r="Q2375"/>
  <c r="O2378"/>
  <c r="Q2381"/>
  <c r="O2369"/>
  <c r="S2384"/>
  <c r="P2372"/>
  <c r="S2375"/>
  <c r="S2387"/>
  <c r="Q2378"/>
  <c r="P2378"/>
  <c r="R2378" s="1"/>
  <c r="U850" i="6"/>
  <c r="S850"/>
  <c r="Q850"/>
  <c r="O2381" i="5"/>
  <c r="S2381"/>
  <c r="P2384"/>
  <c r="O2384"/>
  <c r="Q2372"/>
  <c r="P2369"/>
  <c r="S2369"/>
  <c r="O2372"/>
  <c r="S2372"/>
  <c r="P2375"/>
  <c r="Q2369"/>
  <c r="O2375"/>
  <c r="U847" i="6"/>
  <c r="S847"/>
  <c r="R847"/>
  <c r="Q847"/>
  <c r="AA57" i="7"/>
  <c r="AA58"/>
  <c r="AB58" s="1"/>
  <c r="AB36"/>
  <c r="AB37" s="1"/>
  <c r="AC35"/>
  <c r="AB35"/>
  <c r="AB38" s="1"/>
  <c r="T850" i="6" l="1"/>
  <c r="V850" s="1"/>
  <c r="T2378" i="5"/>
  <c r="R2387"/>
  <c r="T2393"/>
  <c r="R2390"/>
  <c r="T2390" s="1"/>
  <c r="R2381"/>
  <c r="T2381" s="1"/>
  <c r="R2396"/>
  <c r="T2396" s="1"/>
  <c r="T853" i="6"/>
  <c r="V853" s="1"/>
  <c r="R2372" i="5"/>
  <c r="T2372" s="1"/>
  <c r="R2375"/>
  <c r="T2375" s="1"/>
  <c r="R2369"/>
  <c r="T2369" s="1"/>
  <c r="R2384"/>
  <c r="T2384" s="1"/>
  <c r="T847" i="6"/>
  <c r="V847" s="1"/>
  <c r="AA60" i="7"/>
  <c r="P846" i="6"/>
  <c r="O846"/>
  <c r="N846"/>
  <c r="M846"/>
  <c r="L846"/>
  <c r="K846"/>
  <c r="J846"/>
  <c r="I846"/>
  <c r="H846"/>
  <c r="G846"/>
  <c r="F846"/>
  <c r="E846"/>
  <c r="D846"/>
  <c r="N2368" i="5"/>
  <c r="M2368"/>
  <c r="L2368"/>
  <c r="K2368"/>
  <c r="J2368"/>
  <c r="I2368"/>
  <c r="H2368"/>
  <c r="G2368"/>
  <c r="F2368"/>
  <c r="N2365"/>
  <c r="M2365"/>
  <c r="L2365"/>
  <c r="K2365"/>
  <c r="J2365"/>
  <c r="I2365"/>
  <c r="H2365"/>
  <c r="G2365"/>
  <c r="F2365"/>
  <c r="N2362"/>
  <c r="M2362"/>
  <c r="L2362"/>
  <c r="K2362"/>
  <c r="J2362"/>
  <c r="I2362"/>
  <c r="H2362"/>
  <c r="G2362"/>
  <c r="F2362"/>
  <c r="P843" i="6"/>
  <c r="O843"/>
  <c r="N843"/>
  <c r="M843"/>
  <c r="L843"/>
  <c r="K843"/>
  <c r="J843"/>
  <c r="I843"/>
  <c r="H843"/>
  <c r="G843"/>
  <c r="F843"/>
  <c r="E843"/>
  <c r="D843"/>
  <c r="N2359" i="5"/>
  <c r="M2359"/>
  <c r="L2359"/>
  <c r="K2359"/>
  <c r="J2359"/>
  <c r="I2359"/>
  <c r="H2359"/>
  <c r="G2359"/>
  <c r="F2359"/>
  <c r="N2356"/>
  <c r="M2356"/>
  <c r="L2356"/>
  <c r="K2356"/>
  <c r="J2356"/>
  <c r="I2356"/>
  <c r="H2356"/>
  <c r="G2356"/>
  <c r="F2356"/>
  <c r="N2353"/>
  <c r="M2353"/>
  <c r="L2353"/>
  <c r="K2353"/>
  <c r="J2353"/>
  <c r="I2353"/>
  <c r="H2353"/>
  <c r="G2353"/>
  <c r="F2353"/>
  <c r="P2366" l="1"/>
  <c r="O2363"/>
  <c r="Q2357"/>
  <c r="Q2363"/>
  <c r="S844" i="6"/>
  <c r="S2366" i="5"/>
  <c r="Q2360"/>
  <c r="S2360"/>
  <c r="P2360"/>
  <c r="R844" i="6"/>
  <c r="Q844"/>
  <c r="U844"/>
  <c r="O2360" i="5"/>
  <c r="P2363"/>
  <c r="R2363" s="1"/>
  <c r="Q2366"/>
  <c r="S2363"/>
  <c r="O2366"/>
  <c r="R2366" s="1"/>
  <c r="R841" i="6"/>
  <c r="U841"/>
  <c r="O2351" i="5"/>
  <c r="S2351"/>
  <c r="P2357"/>
  <c r="Q2354"/>
  <c r="O2357"/>
  <c r="P2351"/>
  <c r="S2357"/>
  <c r="S2354"/>
  <c r="S841" i="6"/>
  <c r="Q841"/>
  <c r="P2354" i="5"/>
  <c r="O2354"/>
  <c r="Q2351"/>
  <c r="P840" i="6"/>
  <c r="O840"/>
  <c r="N840"/>
  <c r="M840"/>
  <c r="L840"/>
  <c r="K840"/>
  <c r="J840"/>
  <c r="I840"/>
  <c r="H840"/>
  <c r="G840"/>
  <c r="F840"/>
  <c r="E840"/>
  <c r="D840"/>
  <c r="N2350" i="5"/>
  <c r="M2350"/>
  <c r="L2350"/>
  <c r="K2350"/>
  <c r="J2350"/>
  <c r="I2350"/>
  <c r="H2350"/>
  <c r="G2350"/>
  <c r="F2350"/>
  <c r="N2347"/>
  <c r="M2347"/>
  <c r="L2347"/>
  <c r="K2347"/>
  <c r="J2347"/>
  <c r="I2347"/>
  <c r="H2347"/>
  <c r="G2347"/>
  <c r="F2347"/>
  <c r="N2344"/>
  <c r="M2344"/>
  <c r="L2344"/>
  <c r="K2344"/>
  <c r="J2344"/>
  <c r="I2344"/>
  <c r="H2344"/>
  <c r="G2344"/>
  <c r="F2344"/>
  <c r="N2341"/>
  <c r="M2341"/>
  <c r="L2341"/>
  <c r="K2341"/>
  <c r="J2341"/>
  <c r="I2341"/>
  <c r="H2341"/>
  <c r="G2341"/>
  <c r="F2341"/>
  <c r="N2338"/>
  <c r="M2338"/>
  <c r="L2338"/>
  <c r="K2338"/>
  <c r="J2338"/>
  <c r="I2338"/>
  <c r="H2338"/>
  <c r="G2338"/>
  <c r="F2338"/>
  <c r="T2363" l="1"/>
  <c r="R2351"/>
  <c r="T2351" s="1"/>
  <c r="U838" i="6"/>
  <c r="R2357" i="5"/>
  <c r="T2357" s="1"/>
  <c r="R838" i="6"/>
  <c r="P2345" i="5"/>
  <c r="R2360"/>
  <c r="T2360" s="1"/>
  <c r="T844" i="6"/>
  <c r="V844" s="1"/>
  <c r="T2366" i="5"/>
  <c r="T841" i="6"/>
  <c r="V841" s="1"/>
  <c r="Q2336" i="5"/>
  <c r="Q2342"/>
  <c r="S2339"/>
  <c r="Q2345"/>
  <c r="O2348"/>
  <c r="R2354"/>
  <c r="T2354" s="1"/>
  <c r="Q2348"/>
  <c r="P2342"/>
  <c r="O2342"/>
  <c r="S838" i="6"/>
  <c r="Q838"/>
  <c r="S2345" i="5"/>
  <c r="S2342"/>
  <c r="S2348"/>
  <c r="O2345"/>
  <c r="P2348"/>
  <c r="Q2339"/>
  <c r="P2339"/>
  <c r="O2339"/>
  <c r="O2336"/>
  <c r="S2336"/>
  <c r="P2336"/>
  <c r="R2345" l="1"/>
  <c r="T2345" s="1"/>
  <c r="R2348"/>
  <c r="T2348" s="1"/>
  <c r="T838" i="6"/>
  <c r="V838" s="1"/>
  <c r="R2342" i="5"/>
  <c r="T2342" s="1"/>
  <c r="R2339"/>
  <c r="T2339" s="1"/>
  <c r="R2336"/>
  <c r="T2336" s="1"/>
  <c r="N2335" l="1"/>
  <c r="M2335"/>
  <c r="L2335"/>
  <c r="K2335"/>
  <c r="J2335"/>
  <c r="I2335"/>
  <c r="H2335"/>
  <c r="G2335"/>
  <c r="F2335"/>
  <c r="P837" i="6"/>
  <c r="O837"/>
  <c r="N837"/>
  <c r="M837"/>
  <c r="L837"/>
  <c r="K837"/>
  <c r="J837"/>
  <c r="I837"/>
  <c r="H837"/>
  <c r="G837"/>
  <c r="F837"/>
  <c r="E837"/>
  <c r="D837"/>
  <c r="N2332" i="5"/>
  <c r="M2332"/>
  <c r="L2332"/>
  <c r="K2332"/>
  <c r="J2332"/>
  <c r="I2332"/>
  <c r="H2332"/>
  <c r="G2332"/>
  <c r="F2332"/>
  <c r="S835" i="6" l="1"/>
  <c r="R835"/>
  <c r="Q835"/>
  <c r="U835"/>
  <c r="O2330" i="5"/>
  <c r="P2330"/>
  <c r="P2333"/>
  <c r="S2333"/>
  <c r="Q2333"/>
  <c r="O2333"/>
  <c r="S2330"/>
  <c r="Q2330"/>
  <c r="T835" i="6" l="1"/>
  <c r="V835" s="1"/>
  <c r="R2330" i="5"/>
  <c r="T2330" s="1"/>
  <c r="R2333"/>
  <c r="T2333" s="1"/>
  <c r="N2329" l="1"/>
  <c r="M2329"/>
  <c r="L2329"/>
  <c r="K2329"/>
  <c r="J2329"/>
  <c r="I2329"/>
  <c r="H2329"/>
  <c r="G2329"/>
  <c r="F2329"/>
  <c r="N2326"/>
  <c r="M2326"/>
  <c r="L2326"/>
  <c r="K2326"/>
  <c r="J2326"/>
  <c r="I2326"/>
  <c r="H2326"/>
  <c r="G2326"/>
  <c r="F2326"/>
  <c r="N2323"/>
  <c r="M2323"/>
  <c r="L2323"/>
  <c r="K2323"/>
  <c r="J2323"/>
  <c r="I2323"/>
  <c r="H2323"/>
  <c r="G2323"/>
  <c r="F2323"/>
  <c r="P834" i="6"/>
  <c r="O834"/>
  <c r="N834"/>
  <c r="M834"/>
  <c r="L834"/>
  <c r="K834"/>
  <c r="J834"/>
  <c r="I834"/>
  <c r="H834"/>
  <c r="G834"/>
  <c r="F834"/>
  <c r="E834"/>
  <c r="D834"/>
  <c r="P831"/>
  <c r="O831"/>
  <c r="N831"/>
  <c r="M831"/>
  <c r="L831"/>
  <c r="K831"/>
  <c r="J831"/>
  <c r="I831"/>
  <c r="H831"/>
  <c r="G831"/>
  <c r="F831"/>
  <c r="E831"/>
  <c r="D831"/>
  <c r="N2320" i="5"/>
  <c r="M2320"/>
  <c r="L2320"/>
  <c r="K2320"/>
  <c r="J2320"/>
  <c r="I2320"/>
  <c r="H2320"/>
  <c r="G2320"/>
  <c r="F2320"/>
  <c r="N2317"/>
  <c r="M2317"/>
  <c r="L2317"/>
  <c r="K2317"/>
  <c r="J2317"/>
  <c r="I2317"/>
  <c r="H2317"/>
  <c r="G2317"/>
  <c r="F2317"/>
  <c r="N2314"/>
  <c r="M2314"/>
  <c r="L2314"/>
  <c r="K2314"/>
  <c r="J2314"/>
  <c r="I2314"/>
  <c r="H2314"/>
  <c r="G2314"/>
  <c r="F2314"/>
  <c r="R829" i="6" l="1"/>
  <c r="O2327" i="5"/>
  <c r="P2318"/>
  <c r="P2327"/>
  <c r="P2312"/>
  <c r="S2315"/>
  <c r="Q2321"/>
  <c r="P2324"/>
  <c r="O2318"/>
  <c r="P2315"/>
  <c r="S2327"/>
  <c r="O2315"/>
  <c r="Q2324"/>
  <c r="O2324"/>
  <c r="S2321"/>
  <c r="S2324"/>
  <c r="P2321"/>
  <c r="O2321"/>
  <c r="Q2327"/>
  <c r="U832" i="6"/>
  <c r="R832"/>
  <c r="Q832"/>
  <c r="S832"/>
  <c r="U829"/>
  <c r="Q2312" i="5"/>
  <c r="Q2315"/>
  <c r="S829" i="6"/>
  <c r="Q829"/>
  <c r="S2318" i="5"/>
  <c r="O2312"/>
  <c r="S2312"/>
  <c r="Q2318"/>
  <c r="P828" i="6"/>
  <c r="O828"/>
  <c r="N828"/>
  <c r="M828"/>
  <c r="L828"/>
  <c r="K828"/>
  <c r="J828"/>
  <c r="I828"/>
  <c r="H828"/>
  <c r="G828"/>
  <c r="F828"/>
  <c r="E828"/>
  <c r="D828"/>
  <c r="N2311" i="5"/>
  <c r="M2311"/>
  <c r="L2311"/>
  <c r="K2311"/>
  <c r="J2311"/>
  <c r="I2311"/>
  <c r="H2311"/>
  <c r="G2311"/>
  <c r="F2311"/>
  <c r="N2308"/>
  <c r="M2308"/>
  <c r="L2308"/>
  <c r="K2308"/>
  <c r="J2308"/>
  <c r="I2308"/>
  <c r="H2308"/>
  <c r="G2308"/>
  <c r="F2308"/>
  <c r="N2305"/>
  <c r="M2305"/>
  <c r="L2305"/>
  <c r="K2305"/>
  <c r="J2305"/>
  <c r="I2305"/>
  <c r="H2305"/>
  <c r="G2305"/>
  <c r="F2305"/>
  <c r="P825" i="6"/>
  <c r="O825"/>
  <c r="N825"/>
  <c r="M825"/>
  <c r="L825"/>
  <c r="K825"/>
  <c r="J825"/>
  <c r="I825"/>
  <c r="H825"/>
  <c r="G825"/>
  <c r="F825"/>
  <c r="E825"/>
  <c r="D825"/>
  <c r="N2302" i="5"/>
  <c r="M2302"/>
  <c r="L2302"/>
  <c r="K2302"/>
  <c r="J2302"/>
  <c r="I2302"/>
  <c r="H2302"/>
  <c r="G2302"/>
  <c r="F2302"/>
  <c r="N2299"/>
  <c r="M2299"/>
  <c r="L2299"/>
  <c r="K2299"/>
  <c r="J2299"/>
  <c r="I2299"/>
  <c r="H2299"/>
  <c r="G2299"/>
  <c r="F2299"/>
  <c r="N2296"/>
  <c r="M2296"/>
  <c r="L2296"/>
  <c r="K2296"/>
  <c r="J2296"/>
  <c r="I2296"/>
  <c r="H2296"/>
  <c r="G2296"/>
  <c r="F2296"/>
  <c r="P822" i="6"/>
  <c r="O822"/>
  <c r="N822"/>
  <c r="M822"/>
  <c r="L822"/>
  <c r="K822"/>
  <c r="J822"/>
  <c r="I822"/>
  <c r="H822"/>
  <c r="G822"/>
  <c r="F822"/>
  <c r="E822"/>
  <c r="D822"/>
  <c r="N2293" i="5"/>
  <c r="M2293"/>
  <c r="L2293"/>
  <c r="K2293"/>
  <c r="J2293"/>
  <c r="I2293"/>
  <c r="H2293"/>
  <c r="G2293"/>
  <c r="F2293"/>
  <c r="N2290"/>
  <c r="M2290"/>
  <c r="L2290"/>
  <c r="K2290"/>
  <c r="J2290"/>
  <c r="I2290"/>
  <c r="H2290"/>
  <c r="G2290"/>
  <c r="F2290"/>
  <c r="N2287"/>
  <c r="M2287"/>
  <c r="L2287"/>
  <c r="K2287"/>
  <c r="J2287"/>
  <c r="I2287"/>
  <c r="H2287"/>
  <c r="G2287"/>
  <c r="F2287"/>
  <c r="P819" i="6"/>
  <c r="O819"/>
  <c r="N819"/>
  <c r="M819"/>
  <c r="L819"/>
  <c r="K819"/>
  <c r="J819"/>
  <c r="I819"/>
  <c r="H819"/>
  <c r="G819"/>
  <c r="F819"/>
  <c r="E819"/>
  <c r="D819"/>
  <c r="N2284" i="5"/>
  <c r="M2284"/>
  <c r="L2284"/>
  <c r="K2284"/>
  <c r="J2284"/>
  <c r="I2284"/>
  <c r="H2284"/>
  <c r="G2284"/>
  <c r="F2284"/>
  <c r="N2281"/>
  <c r="M2281"/>
  <c r="L2281"/>
  <c r="K2281"/>
  <c r="J2281"/>
  <c r="I2281"/>
  <c r="H2281"/>
  <c r="G2281"/>
  <c r="F2281"/>
  <c r="N2278"/>
  <c r="M2278"/>
  <c r="L2278"/>
  <c r="K2278"/>
  <c r="J2278"/>
  <c r="I2278"/>
  <c r="H2278"/>
  <c r="G2278"/>
  <c r="F2278"/>
  <c r="N2275"/>
  <c r="M2275"/>
  <c r="L2275"/>
  <c r="K2275"/>
  <c r="J2275"/>
  <c r="I2275"/>
  <c r="H2275"/>
  <c r="G2275"/>
  <c r="F2275"/>
  <c r="N2272"/>
  <c r="M2272"/>
  <c r="L2272"/>
  <c r="K2272"/>
  <c r="J2272"/>
  <c r="I2272"/>
  <c r="H2272"/>
  <c r="G2272"/>
  <c r="F2272"/>
  <c r="P816" i="6"/>
  <c r="O816"/>
  <c r="N816"/>
  <c r="M816"/>
  <c r="L816"/>
  <c r="K816"/>
  <c r="J816"/>
  <c r="I816"/>
  <c r="H816"/>
  <c r="G816"/>
  <c r="F816"/>
  <c r="E816"/>
  <c r="D816"/>
  <c r="N2269" i="5"/>
  <c r="M2269"/>
  <c r="L2269"/>
  <c r="K2269"/>
  <c r="J2269"/>
  <c r="I2269"/>
  <c r="H2269"/>
  <c r="G2269"/>
  <c r="F2269"/>
  <c r="N2266"/>
  <c r="M2266"/>
  <c r="L2266"/>
  <c r="K2266"/>
  <c r="J2266"/>
  <c r="I2266"/>
  <c r="H2266"/>
  <c r="G2266"/>
  <c r="F2266"/>
  <c r="F11"/>
  <c r="P813" i="6"/>
  <c r="O813"/>
  <c r="N813"/>
  <c r="M813"/>
  <c r="L813"/>
  <c r="K813"/>
  <c r="J813"/>
  <c r="I813"/>
  <c r="H813"/>
  <c r="G813"/>
  <c r="F813"/>
  <c r="E813"/>
  <c r="D813"/>
  <c r="N2263" i="5"/>
  <c r="M2263"/>
  <c r="L2263"/>
  <c r="K2263"/>
  <c r="J2263"/>
  <c r="I2263"/>
  <c r="H2263"/>
  <c r="G2263"/>
  <c r="F2263"/>
  <c r="N2260"/>
  <c r="M2260"/>
  <c r="L2260"/>
  <c r="K2260"/>
  <c r="J2260"/>
  <c r="I2260"/>
  <c r="H2260"/>
  <c r="G2260"/>
  <c r="F2260"/>
  <c r="N2257"/>
  <c r="M2257"/>
  <c r="L2257"/>
  <c r="K2257"/>
  <c r="J2257"/>
  <c r="I2257"/>
  <c r="H2257"/>
  <c r="G2257"/>
  <c r="F2257"/>
  <c r="N2254"/>
  <c r="M2254"/>
  <c r="L2254"/>
  <c r="K2254"/>
  <c r="J2254"/>
  <c r="I2254"/>
  <c r="H2254"/>
  <c r="G2254"/>
  <c r="F2254"/>
  <c r="N2251"/>
  <c r="M2251"/>
  <c r="L2251"/>
  <c r="K2251"/>
  <c r="J2251"/>
  <c r="I2251"/>
  <c r="H2251"/>
  <c r="G2251"/>
  <c r="F2251"/>
  <c r="N2248"/>
  <c r="M2248"/>
  <c r="L2248"/>
  <c r="K2248"/>
  <c r="J2248"/>
  <c r="I2248"/>
  <c r="H2248"/>
  <c r="G2248"/>
  <c r="F2248"/>
  <c r="F2245"/>
  <c r="T829" i="6" l="1"/>
  <c r="V829" s="1"/>
  <c r="R2315" i="5"/>
  <c r="T2315" s="1"/>
  <c r="R820" i="6"/>
  <c r="R2312" i="5"/>
  <c r="T2312" s="1"/>
  <c r="Q820" i="6"/>
  <c r="R2327" i="5"/>
  <c r="T2327" s="1"/>
  <c r="R2318"/>
  <c r="T2318" s="1"/>
  <c r="Q2276"/>
  <c r="S2279"/>
  <c r="O2282"/>
  <c r="P2273"/>
  <c r="P2291"/>
  <c r="P2303"/>
  <c r="P2246"/>
  <c r="O2309"/>
  <c r="O2294"/>
  <c r="S2264"/>
  <c r="Q2306"/>
  <c r="R2324"/>
  <c r="T2324" s="1"/>
  <c r="O2255"/>
  <c r="O2285"/>
  <c r="O2291"/>
  <c r="P2309"/>
  <c r="P2264"/>
  <c r="S2273"/>
  <c r="O2276"/>
  <c r="O2288"/>
  <c r="Q2249"/>
  <c r="P2258"/>
  <c r="S2267"/>
  <c r="S2306"/>
  <c r="R2321"/>
  <c r="T2321" s="1"/>
  <c r="T832" i="6"/>
  <c r="V832" s="1"/>
  <c r="S826"/>
  <c r="R826"/>
  <c r="Q826"/>
  <c r="U826"/>
  <c r="S2309" i="5"/>
  <c r="Q2309"/>
  <c r="Q2303"/>
  <c r="O2303"/>
  <c r="S2303"/>
  <c r="P2306"/>
  <c r="O2306"/>
  <c r="R823" i="6"/>
  <c r="U823"/>
  <c r="S2300" i="5"/>
  <c r="P2300"/>
  <c r="S2297"/>
  <c r="Q2294"/>
  <c r="P2294"/>
  <c r="S823" i="6"/>
  <c r="Q823"/>
  <c r="T823" s="1"/>
  <c r="S2294" i="5"/>
  <c r="Q2297"/>
  <c r="P2297"/>
  <c r="Q2300"/>
  <c r="O2297"/>
  <c r="O2300"/>
  <c r="P2285"/>
  <c r="S2285"/>
  <c r="P2288"/>
  <c r="R2288" s="1"/>
  <c r="Q2288"/>
  <c r="U820" i="6"/>
  <c r="S2291" i="5"/>
  <c r="S2288"/>
  <c r="S820" i="6"/>
  <c r="Q2291" i="5"/>
  <c r="Q2285"/>
  <c r="S817" i="6"/>
  <c r="U817"/>
  <c r="R817"/>
  <c r="Q817"/>
  <c r="S2276" i="5"/>
  <c r="P2276"/>
  <c r="P2279"/>
  <c r="O2279"/>
  <c r="Q2279"/>
  <c r="Q2282"/>
  <c r="S2282"/>
  <c r="P2282"/>
  <c r="P2270"/>
  <c r="S2270"/>
  <c r="Q814" i="6"/>
  <c r="R814"/>
  <c r="U814"/>
  <c r="S814"/>
  <c r="Q2273" i="5"/>
  <c r="O2273"/>
  <c r="Q2270"/>
  <c r="O2270"/>
  <c r="Q2267"/>
  <c r="P2267"/>
  <c r="O2267"/>
  <c r="Q2264"/>
  <c r="O2264"/>
  <c r="P2255"/>
  <c r="S811" i="6"/>
  <c r="U811"/>
  <c r="R811"/>
  <c r="Q811"/>
  <c r="Q2261" i="5"/>
  <c r="T2261" s="1"/>
  <c r="Q2255"/>
  <c r="S2255"/>
  <c r="Q2258"/>
  <c r="S2258"/>
  <c r="O2258"/>
  <c r="P2261"/>
  <c r="O2261"/>
  <c r="S2261"/>
  <c r="Q2246"/>
  <c r="S2249"/>
  <c r="S2252"/>
  <c r="P2252"/>
  <c r="O2246"/>
  <c r="S2246"/>
  <c r="P2249"/>
  <c r="Q2252"/>
  <c r="O2249"/>
  <c r="O2252"/>
  <c r="P810" i="6"/>
  <c r="O810"/>
  <c r="N810"/>
  <c r="M810"/>
  <c r="L810"/>
  <c r="K810"/>
  <c r="J810"/>
  <c r="I810"/>
  <c r="H810"/>
  <c r="G810"/>
  <c r="F810"/>
  <c r="E810"/>
  <c r="D810"/>
  <c r="N2245" i="5"/>
  <c r="M2245"/>
  <c r="L2245"/>
  <c r="K2245"/>
  <c r="J2245"/>
  <c r="I2245"/>
  <c r="H2245"/>
  <c r="G2245"/>
  <c r="N2242"/>
  <c r="M2242"/>
  <c r="L2242"/>
  <c r="K2242"/>
  <c r="J2242"/>
  <c r="I2242"/>
  <c r="H2242"/>
  <c r="G2242"/>
  <c r="F2242"/>
  <c r="N2239"/>
  <c r="M2239"/>
  <c r="L2239"/>
  <c r="K2239"/>
  <c r="J2239"/>
  <c r="I2239"/>
  <c r="H2239"/>
  <c r="G2239"/>
  <c r="F2239"/>
  <c r="T820" i="6" l="1"/>
  <c r="V820" s="1"/>
  <c r="R2273" i="5"/>
  <c r="T2273" s="1"/>
  <c r="T814" i="6"/>
  <c r="V814" s="1"/>
  <c r="R808"/>
  <c r="T826"/>
  <c r="V826" s="1"/>
  <c r="R2309" i="5"/>
  <c r="T2309" s="1"/>
  <c r="R2249"/>
  <c r="T2249" s="1"/>
  <c r="R2276"/>
  <c r="T2276" s="1"/>
  <c r="R2282"/>
  <c r="T2282" s="1"/>
  <c r="R2291"/>
  <c r="T2291" s="1"/>
  <c r="R2246"/>
  <c r="T2246" s="1"/>
  <c r="R2258"/>
  <c r="T2258" s="1"/>
  <c r="O2240"/>
  <c r="R2300"/>
  <c r="T2300" s="1"/>
  <c r="R2294"/>
  <c r="T2294" s="1"/>
  <c r="R2285"/>
  <c r="T2285" s="1"/>
  <c r="P2243"/>
  <c r="S2240"/>
  <c r="R2303"/>
  <c r="T2303" s="1"/>
  <c r="R2270"/>
  <c r="T2270" s="1"/>
  <c r="R2264"/>
  <c r="T2264" s="1"/>
  <c r="R2255"/>
  <c r="T2255" s="1"/>
  <c r="R2279"/>
  <c r="T2279" s="1"/>
  <c r="R2306"/>
  <c r="T2306" s="1"/>
  <c r="R2297"/>
  <c r="T2297" s="1"/>
  <c r="V823" i="6"/>
  <c r="T2288" i="5"/>
  <c r="T817" i="6"/>
  <c r="V817" s="1"/>
  <c r="R2267" i="5"/>
  <c r="T2267" s="1"/>
  <c r="T811" i="6"/>
  <c r="V811" s="1"/>
  <c r="R2261" i="5"/>
  <c r="R2252"/>
  <c r="T2252" s="1"/>
  <c r="S2237"/>
  <c r="Q2237"/>
  <c r="S2243"/>
  <c r="P2240"/>
  <c r="Q2240"/>
  <c r="U808" i="6"/>
  <c r="S808"/>
  <c r="Q808"/>
  <c r="T808" s="1"/>
  <c r="P2237" i="5"/>
  <c r="O2237"/>
  <c r="Q2243"/>
  <c r="O2243"/>
  <c r="V808" i="6" l="1"/>
  <c r="R2243" i="5"/>
  <c r="T2243" s="1"/>
  <c r="R2240"/>
  <c r="T2240" s="1"/>
  <c r="R2237"/>
  <c r="T2237" s="1"/>
  <c r="P807" i="6" l="1"/>
  <c r="O807"/>
  <c r="N807"/>
  <c r="M807"/>
  <c r="L807"/>
  <c r="K807"/>
  <c r="J807"/>
  <c r="I807"/>
  <c r="H807"/>
  <c r="G807"/>
  <c r="F807"/>
  <c r="E807"/>
  <c r="D807"/>
  <c r="N2236" i="5"/>
  <c r="M2236"/>
  <c r="L2236"/>
  <c r="K2236"/>
  <c r="J2236"/>
  <c r="I2236"/>
  <c r="H2236"/>
  <c r="G2236"/>
  <c r="F2236"/>
  <c r="N2233"/>
  <c r="M2233"/>
  <c r="L2233"/>
  <c r="K2233"/>
  <c r="J2233"/>
  <c r="I2233"/>
  <c r="H2233"/>
  <c r="G2233"/>
  <c r="F2233"/>
  <c r="N2230"/>
  <c r="M2230"/>
  <c r="L2230"/>
  <c r="K2230"/>
  <c r="J2230"/>
  <c r="I2230"/>
  <c r="H2230"/>
  <c r="G2230"/>
  <c r="F2230"/>
  <c r="N2227"/>
  <c r="M2227"/>
  <c r="L2227"/>
  <c r="K2227"/>
  <c r="J2227"/>
  <c r="I2227"/>
  <c r="H2227"/>
  <c r="G2227"/>
  <c r="F2227"/>
  <c r="S2234" l="1"/>
  <c r="S2225"/>
  <c r="Q2234"/>
  <c r="P2225"/>
  <c r="Q2228"/>
  <c r="R805" i="6"/>
  <c r="U805"/>
  <c r="S805"/>
  <c r="Q805"/>
  <c r="O2234" i="5"/>
  <c r="P2234"/>
  <c r="P2231"/>
  <c r="S2231"/>
  <c r="S2228"/>
  <c r="P2228"/>
  <c r="Q2231"/>
  <c r="O2228"/>
  <c r="O2231"/>
  <c r="Q2225"/>
  <c r="O2225"/>
  <c r="N2224"/>
  <c r="M2224"/>
  <c r="L2224"/>
  <c r="K2224"/>
  <c r="J2224"/>
  <c r="I2224"/>
  <c r="H2224"/>
  <c r="G2224"/>
  <c r="F2224"/>
  <c r="P804" i="6"/>
  <c r="O804"/>
  <c r="N804"/>
  <c r="M804"/>
  <c r="L804"/>
  <c r="K804"/>
  <c r="J804"/>
  <c r="I804"/>
  <c r="H804"/>
  <c r="G804"/>
  <c r="F804"/>
  <c r="E804"/>
  <c r="D804"/>
  <c r="N2221" i="5"/>
  <c r="M2221"/>
  <c r="L2221"/>
  <c r="K2221"/>
  <c r="J2221"/>
  <c r="I2221"/>
  <c r="H2221"/>
  <c r="G2221"/>
  <c r="F2221"/>
  <c r="N2218"/>
  <c r="M2218"/>
  <c r="L2218"/>
  <c r="K2218"/>
  <c r="J2218"/>
  <c r="I2218"/>
  <c r="H2218"/>
  <c r="G2218"/>
  <c r="F2218"/>
  <c r="N2215"/>
  <c r="M2215"/>
  <c r="L2215"/>
  <c r="K2215"/>
  <c r="J2215"/>
  <c r="I2215"/>
  <c r="H2215"/>
  <c r="G2215"/>
  <c r="F2215"/>
  <c r="N2212"/>
  <c r="M2212"/>
  <c r="L2212"/>
  <c r="K2212"/>
  <c r="J2212"/>
  <c r="I2212"/>
  <c r="H2212"/>
  <c r="G2212"/>
  <c r="F2212"/>
  <c r="P801" i="6"/>
  <c r="O801"/>
  <c r="N801"/>
  <c r="M801"/>
  <c r="L801"/>
  <c r="K801"/>
  <c r="J801"/>
  <c r="I801"/>
  <c r="H801"/>
  <c r="G801"/>
  <c r="F801"/>
  <c r="E801"/>
  <c r="D801"/>
  <c r="N2209" i="5"/>
  <c r="M2209"/>
  <c r="L2209"/>
  <c r="K2209"/>
  <c r="J2209"/>
  <c r="I2209"/>
  <c r="H2209"/>
  <c r="G2209"/>
  <c r="F2209"/>
  <c r="N2206"/>
  <c r="M2206"/>
  <c r="L2206"/>
  <c r="K2206"/>
  <c r="J2206"/>
  <c r="I2206"/>
  <c r="H2206"/>
  <c r="G2206"/>
  <c r="F2206"/>
  <c r="N2203"/>
  <c r="M2203"/>
  <c r="L2203"/>
  <c r="K2203"/>
  <c r="J2203"/>
  <c r="I2203"/>
  <c r="H2203"/>
  <c r="G2203"/>
  <c r="F2203"/>
  <c r="N2200"/>
  <c r="M2200"/>
  <c r="L2200"/>
  <c r="K2200"/>
  <c r="J2200"/>
  <c r="I2200"/>
  <c r="H2200"/>
  <c r="G2200"/>
  <c r="F2200"/>
  <c r="N2197"/>
  <c r="M2197"/>
  <c r="L2197"/>
  <c r="K2197"/>
  <c r="J2197"/>
  <c r="I2197"/>
  <c r="H2197"/>
  <c r="G2197"/>
  <c r="F2197"/>
  <c r="N2194"/>
  <c r="M2194"/>
  <c r="L2194"/>
  <c r="K2194"/>
  <c r="J2194"/>
  <c r="I2194"/>
  <c r="H2194"/>
  <c r="G2194"/>
  <c r="F2194"/>
  <c r="P798" i="6"/>
  <c r="O798"/>
  <c r="N798"/>
  <c r="M798"/>
  <c r="L798"/>
  <c r="K798"/>
  <c r="J798"/>
  <c r="I798"/>
  <c r="H798"/>
  <c r="G798"/>
  <c r="F798"/>
  <c r="E798"/>
  <c r="D798"/>
  <c r="Q802" l="1"/>
  <c r="R2225" i="5"/>
  <c r="T2225" s="1"/>
  <c r="U799" i="6"/>
  <c r="S802"/>
  <c r="U802"/>
  <c r="R2231" i="5"/>
  <c r="T2231" s="1"/>
  <c r="P2219"/>
  <c r="Q2204"/>
  <c r="O2210"/>
  <c r="P2210"/>
  <c r="P2222"/>
  <c r="T805" i="6"/>
  <c r="V805" s="1"/>
  <c r="R2234" i="5"/>
  <c r="T2234" s="1"/>
  <c r="R2228"/>
  <c r="T2228" s="1"/>
  <c r="S2222"/>
  <c r="Q2222"/>
  <c r="O2222"/>
  <c r="R802" i="6"/>
  <c r="P2213" i="5"/>
  <c r="Q2219"/>
  <c r="S2219"/>
  <c r="O2219"/>
  <c r="P2216"/>
  <c r="O2216"/>
  <c r="S2216"/>
  <c r="Q2216"/>
  <c r="T2216" s="1"/>
  <c r="O2213"/>
  <c r="R2213" s="1"/>
  <c r="S2213"/>
  <c r="Q2213"/>
  <c r="S2210"/>
  <c r="Q2210"/>
  <c r="R799" i="6"/>
  <c r="S2207" i="5"/>
  <c r="Q799" i="6"/>
  <c r="S799"/>
  <c r="S2204" i="5"/>
  <c r="P2201"/>
  <c r="Q2201"/>
  <c r="O2201"/>
  <c r="S2201"/>
  <c r="P2204"/>
  <c r="Q2207"/>
  <c r="O2204"/>
  <c r="P2207"/>
  <c r="O2207"/>
  <c r="P2192"/>
  <c r="Q2195"/>
  <c r="S2192"/>
  <c r="Q2192"/>
  <c r="S2198"/>
  <c r="S2195"/>
  <c r="O2192"/>
  <c r="P2195"/>
  <c r="Q2198"/>
  <c r="O2195"/>
  <c r="P2198"/>
  <c r="O2198"/>
  <c r="R796" i="6"/>
  <c r="Q796"/>
  <c r="S796"/>
  <c r="U796"/>
  <c r="T799" l="1"/>
  <c r="V799" s="1"/>
  <c r="T802"/>
  <c r="V802" s="1"/>
  <c r="R2219" i="5"/>
  <c r="T2219" s="1"/>
  <c r="R2210"/>
  <c r="T2210" s="1"/>
  <c r="R2204"/>
  <c r="T2204" s="1"/>
  <c r="R2201"/>
  <c r="T2201" s="1"/>
  <c r="R2192"/>
  <c r="T2192" s="1"/>
  <c r="R2216"/>
  <c r="R2222"/>
  <c r="T2222" s="1"/>
  <c r="T2213"/>
  <c r="R2207"/>
  <c r="T2207" s="1"/>
  <c r="R2198"/>
  <c r="T2198" s="1"/>
  <c r="R2195"/>
  <c r="T2195" s="1"/>
  <c r="T796" i="6"/>
  <c r="V796" s="1"/>
  <c r="P795" l="1"/>
  <c r="O795"/>
  <c r="N795"/>
  <c r="M795"/>
  <c r="L795"/>
  <c r="K795"/>
  <c r="J795"/>
  <c r="I795"/>
  <c r="H795"/>
  <c r="G795"/>
  <c r="F795"/>
  <c r="E795"/>
  <c r="D795"/>
  <c r="R793" l="1"/>
  <c r="U793"/>
  <c r="S793"/>
  <c r="Q793"/>
  <c r="T793" l="1"/>
  <c r="V793" s="1"/>
  <c r="P792"/>
  <c r="O792"/>
  <c r="N792"/>
  <c r="M792"/>
  <c r="L792"/>
  <c r="K792"/>
  <c r="J792"/>
  <c r="I792"/>
  <c r="H792"/>
  <c r="G792"/>
  <c r="F792"/>
  <c r="E792"/>
  <c r="D792"/>
  <c r="N2191" i="5"/>
  <c r="M2191"/>
  <c r="L2191"/>
  <c r="K2191"/>
  <c r="J2191"/>
  <c r="I2191"/>
  <c r="H2191"/>
  <c r="G2191"/>
  <c r="F2191"/>
  <c r="N2188"/>
  <c r="M2188"/>
  <c r="L2188"/>
  <c r="K2188"/>
  <c r="J2188"/>
  <c r="I2188"/>
  <c r="H2188"/>
  <c r="G2188"/>
  <c r="F2188"/>
  <c r="N2185"/>
  <c r="M2185"/>
  <c r="L2185"/>
  <c r="K2185"/>
  <c r="J2185"/>
  <c r="I2185"/>
  <c r="H2185"/>
  <c r="G2185"/>
  <c r="F2185"/>
  <c r="P789" i="6"/>
  <c r="O789"/>
  <c r="N789"/>
  <c r="M789"/>
  <c r="L789"/>
  <c r="K789"/>
  <c r="J789"/>
  <c r="I789"/>
  <c r="H789"/>
  <c r="G789"/>
  <c r="F789"/>
  <c r="E789"/>
  <c r="D789"/>
  <c r="N2182" i="5"/>
  <c r="M2182"/>
  <c r="L2182"/>
  <c r="K2182"/>
  <c r="J2182"/>
  <c r="I2182"/>
  <c r="H2182"/>
  <c r="G2182"/>
  <c r="F2182"/>
  <c r="N2179"/>
  <c r="M2179"/>
  <c r="L2179"/>
  <c r="K2179"/>
  <c r="J2179"/>
  <c r="I2179"/>
  <c r="H2179"/>
  <c r="G2179"/>
  <c r="F2179"/>
  <c r="N2176"/>
  <c r="M2176"/>
  <c r="L2176"/>
  <c r="K2176"/>
  <c r="J2176"/>
  <c r="I2176"/>
  <c r="H2176"/>
  <c r="G2176"/>
  <c r="F2176"/>
  <c r="O2180" l="1"/>
  <c r="Q2180"/>
  <c r="P2177"/>
  <c r="R790" i="6"/>
  <c r="Q2189" i="5"/>
  <c r="Q2186"/>
  <c r="P2183"/>
  <c r="S2189"/>
  <c r="S2186"/>
  <c r="Q2183"/>
  <c r="S2183"/>
  <c r="U790" i="6"/>
  <c r="S790"/>
  <c r="Q790"/>
  <c r="O2183" i="5"/>
  <c r="R2183" s="1"/>
  <c r="P2186"/>
  <c r="O2186"/>
  <c r="P2189"/>
  <c r="O2189"/>
  <c r="P2174"/>
  <c r="O2174"/>
  <c r="R787" i="6"/>
  <c r="Q2177" i="5"/>
  <c r="Q2174"/>
  <c r="S2174"/>
  <c r="Q787" i="6"/>
  <c r="T787" s="1"/>
  <c r="U787"/>
  <c r="S787"/>
  <c r="S2177" i="5"/>
  <c r="S2180"/>
  <c r="O2177"/>
  <c r="R2177" s="1"/>
  <c r="T2177" s="1"/>
  <c r="P2180"/>
  <c r="P786" i="6"/>
  <c r="O786"/>
  <c r="N786"/>
  <c r="M786"/>
  <c r="L786"/>
  <c r="K786"/>
  <c r="J786"/>
  <c r="I786"/>
  <c r="H786"/>
  <c r="G786"/>
  <c r="F786"/>
  <c r="E786"/>
  <c r="D786"/>
  <c r="N2173" i="5"/>
  <c r="M2173"/>
  <c r="L2173"/>
  <c r="K2173"/>
  <c r="J2173"/>
  <c r="I2173"/>
  <c r="H2173"/>
  <c r="G2173"/>
  <c r="F2173"/>
  <c r="N2170"/>
  <c r="M2170"/>
  <c r="L2170"/>
  <c r="K2170"/>
  <c r="J2170"/>
  <c r="I2170"/>
  <c r="H2170"/>
  <c r="G2170"/>
  <c r="F2170"/>
  <c r="N2167"/>
  <c r="M2167"/>
  <c r="L2167"/>
  <c r="K2167"/>
  <c r="J2167"/>
  <c r="I2167"/>
  <c r="H2167"/>
  <c r="G2167"/>
  <c r="F2167"/>
  <c r="P783" i="6"/>
  <c r="O783"/>
  <c r="N783"/>
  <c r="M783"/>
  <c r="L783"/>
  <c r="K783"/>
  <c r="J783"/>
  <c r="I783"/>
  <c r="H783"/>
  <c r="G783"/>
  <c r="F783"/>
  <c r="E783"/>
  <c r="D783"/>
  <c r="N2164" i="5"/>
  <c r="M2164"/>
  <c r="L2164"/>
  <c r="K2164"/>
  <c r="J2164"/>
  <c r="I2164"/>
  <c r="H2164"/>
  <c r="G2164"/>
  <c r="F2164"/>
  <c r="N2161"/>
  <c r="M2161"/>
  <c r="L2161"/>
  <c r="K2161"/>
  <c r="J2161"/>
  <c r="I2161"/>
  <c r="H2161"/>
  <c r="G2161"/>
  <c r="F2161"/>
  <c r="N2158"/>
  <c r="M2158"/>
  <c r="L2158"/>
  <c r="K2158"/>
  <c r="J2158"/>
  <c r="I2158"/>
  <c r="H2158"/>
  <c r="G2158"/>
  <c r="F2158"/>
  <c r="P780" i="6"/>
  <c r="O780"/>
  <c r="N780"/>
  <c r="M780"/>
  <c r="L780"/>
  <c r="K780"/>
  <c r="J780"/>
  <c r="I780"/>
  <c r="H780"/>
  <c r="G780"/>
  <c r="F780"/>
  <c r="E780"/>
  <c r="D780"/>
  <c r="R778" l="1"/>
  <c r="R781"/>
  <c r="P2171" i="5"/>
  <c r="R2180"/>
  <c r="T2180" s="1"/>
  <c r="S2159"/>
  <c r="P2156"/>
  <c r="S2171"/>
  <c r="T790" i="6"/>
  <c r="V790" s="1"/>
  <c r="R2186" i="5"/>
  <c r="T2186" s="1"/>
  <c r="T2183"/>
  <c r="R2189"/>
  <c r="T2189" s="1"/>
  <c r="R2174"/>
  <c r="T2174" s="1"/>
  <c r="V787" i="6"/>
  <c r="U784"/>
  <c r="R784"/>
  <c r="S784"/>
  <c r="Q784"/>
  <c r="P2168" i="5"/>
  <c r="S2168"/>
  <c r="P2165"/>
  <c r="Q2165"/>
  <c r="Q2168"/>
  <c r="O2165"/>
  <c r="S2165"/>
  <c r="Q2171"/>
  <c r="O2168"/>
  <c r="R2168" s="1"/>
  <c r="O2171"/>
  <c r="R2171" s="1"/>
  <c r="S2162"/>
  <c r="Q2156"/>
  <c r="S781" i="6"/>
  <c r="Q781"/>
  <c r="U781"/>
  <c r="Q2159" i="5"/>
  <c r="O2156"/>
  <c r="R2156" s="1"/>
  <c r="S2156"/>
  <c r="P2159"/>
  <c r="Q2162"/>
  <c r="O2159"/>
  <c r="P2162"/>
  <c r="O2162"/>
  <c r="U778" i="6"/>
  <c r="Q778"/>
  <c r="S778"/>
  <c r="T778" l="1"/>
  <c r="V778" s="1"/>
  <c r="T781"/>
  <c r="V781" s="1"/>
  <c r="R2159" i="5"/>
  <c r="T2159" s="1"/>
  <c r="T784" i="6"/>
  <c r="V784" s="1"/>
  <c r="R2165" i="5"/>
  <c r="T2165" s="1"/>
  <c r="T2171"/>
  <c r="T2168"/>
  <c r="T2156"/>
  <c r="R2162"/>
  <c r="T2162" s="1"/>
  <c r="N2155"/>
  <c r="M2155"/>
  <c r="L2155"/>
  <c r="K2155"/>
  <c r="J2155"/>
  <c r="I2155"/>
  <c r="H2155"/>
  <c r="G2155"/>
  <c r="F2155"/>
  <c r="N2152"/>
  <c r="M2152"/>
  <c r="L2152"/>
  <c r="K2152"/>
  <c r="J2152"/>
  <c r="I2152"/>
  <c r="H2152"/>
  <c r="G2152"/>
  <c r="F2152"/>
  <c r="N2149"/>
  <c r="M2149"/>
  <c r="L2149"/>
  <c r="K2149"/>
  <c r="J2149"/>
  <c r="I2149"/>
  <c r="H2149"/>
  <c r="G2149"/>
  <c r="F2149"/>
  <c r="P777" i="6"/>
  <c r="O777"/>
  <c r="N777"/>
  <c r="M777"/>
  <c r="L777"/>
  <c r="K777"/>
  <c r="J777"/>
  <c r="I777"/>
  <c r="H777"/>
  <c r="G777"/>
  <c r="F777"/>
  <c r="E777"/>
  <c r="D777"/>
  <c r="N2146" i="5"/>
  <c r="M2146"/>
  <c r="L2146"/>
  <c r="K2146"/>
  <c r="J2146"/>
  <c r="I2146"/>
  <c r="H2146"/>
  <c r="G2146"/>
  <c r="F2146"/>
  <c r="N2143"/>
  <c r="M2143"/>
  <c r="L2143"/>
  <c r="K2143"/>
  <c r="J2143"/>
  <c r="I2143"/>
  <c r="H2143"/>
  <c r="G2143"/>
  <c r="F2143"/>
  <c r="N2140"/>
  <c r="M2140"/>
  <c r="L2140"/>
  <c r="K2140"/>
  <c r="J2140"/>
  <c r="I2140"/>
  <c r="H2140"/>
  <c r="G2140"/>
  <c r="F2140"/>
  <c r="P774" i="6"/>
  <c r="O774"/>
  <c r="N774"/>
  <c r="M774"/>
  <c r="L774"/>
  <c r="K774"/>
  <c r="J774"/>
  <c r="I774"/>
  <c r="H774"/>
  <c r="G774"/>
  <c r="F774"/>
  <c r="E774"/>
  <c r="D774"/>
  <c r="N2137" i="5"/>
  <c r="M2137"/>
  <c r="L2137"/>
  <c r="K2137"/>
  <c r="J2137"/>
  <c r="I2137"/>
  <c r="H2137"/>
  <c r="G2137"/>
  <c r="F2137"/>
  <c r="N2134"/>
  <c r="M2134"/>
  <c r="L2134"/>
  <c r="K2134"/>
  <c r="J2134"/>
  <c r="I2134"/>
  <c r="H2134"/>
  <c r="G2134"/>
  <c r="F2134"/>
  <c r="N2131"/>
  <c r="M2131"/>
  <c r="L2131"/>
  <c r="K2131"/>
  <c r="J2131"/>
  <c r="I2131"/>
  <c r="H2131"/>
  <c r="G2131"/>
  <c r="F2131"/>
  <c r="P771" i="6"/>
  <c r="O771"/>
  <c r="N771"/>
  <c r="M771"/>
  <c r="L771"/>
  <c r="K771"/>
  <c r="J771"/>
  <c r="I771"/>
  <c r="H771"/>
  <c r="G771"/>
  <c r="F771"/>
  <c r="E771"/>
  <c r="D771"/>
  <c r="N2128" i="5"/>
  <c r="M2128"/>
  <c r="L2128"/>
  <c r="K2128"/>
  <c r="J2128"/>
  <c r="I2128"/>
  <c r="H2128"/>
  <c r="G2128"/>
  <c r="F2128"/>
  <c r="N2125"/>
  <c r="M2125"/>
  <c r="L2125"/>
  <c r="K2125"/>
  <c r="J2125"/>
  <c r="I2125"/>
  <c r="H2125"/>
  <c r="G2125"/>
  <c r="F2125"/>
  <c r="N2122"/>
  <c r="M2122"/>
  <c r="L2122"/>
  <c r="K2122"/>
  <c r="J2122"/>
  <c r="I2122"/>
  <c r="H2122"/>
  <c r="G2122"/>
  <c r="F2122"/>
  <c r="P768" i="6"/>
  <c r="O768"/>
  <c r="N768"/>
  <c r="M768"/>
  <c r="L768"/>
  <c r="K768"/>
  <c r="J768"/>
  <c r="I768"/>
  <c r="H768"/>
  <c r="G768"/>
  <c r="F768"/>
  <c r="E768"/>
  <c r="D768"/>
  <c r="N2119" i="5"/>
  <c r="M2119"/>
  <c r="L2119"/>
  <c r="K2119"/>
  <c r="J2119"/>
  <c r="I2119"/>
  <c r="H2119"/>
  <c r="G2119"/>
  <c r="F2119"/>
  <c r="N2116"/>
  <c r="M2116"/>
  <c r="L2116"/>
  <c r="K2116"/>
  <c r="J2116"/>
  <c r="I2116"/>
  <c r="H2116"/>
  <c r="G2116"/>
  <c r="F2116"/>
  <c r="N2113"/>
  <c r="M2113"/>
  <c r="L2113"/>
  <c r="K2113"/>
  <c r="J2113"/>
  <c r="I2113"/>
  <c r="H2113"/>
  <c r="G2113"/>
  <c r="F2113"/>
  <c r="P765" i="6"/>
  <c r="O765"/>
  <c r="N765"/>
  <c r="M765"/>
  <c r="L765"/>
  <c r="K765"/>
  <c r="J765"/>
  <c r="I765"/>
  <c r="H765"/>
  <c r="G765"/>
  <c r="F765"/>
  <c r="E765"/>
  <c r="D765"/>
  <c r="P762"/>
  <c r="O762"/>
  <c r="N762"/>
  <c r="M762"/>
  <c r="L762"/>
  <c r="K762"/>
  <c r="J762"/>
  <c r="I762"/>
  <c r="H762"/>
  <c r="G762"/>
  <c r="F762"/>
  <c r="E762"/>
  <c r="D762"/>
  <c r="N2110" i="5"/>
  <c r="M2110"/>
  <c r="L2110"/>
  <c r="K2110"/>
  <c r="J2110"/>
  <c r="I2110"/>
  <c r="H2110"/>
  <c r="G2110"/>
  <c r="F2110"/>
  <c r="N2107"/>
  <c r="M2107"/>
  <c r="L2107"/>
  <c r="K2107"/>
  <c r="J2107"/>
  <c r="I2107"/>
  <c r="H2107"/>
  <c r="G2107"/>
  <c r="F2107"/>
  <c r="N2104"/>
  <c r="M2104"/>
  <c r="L2104"/>
  <c r="K2104"/>
  <c r="J2104"/>
  <c r="I2104"/>
  <c r="H2104"/>
  <c r="G2104"/>
  <c r="F2104"/>
  <c r="F2101"/>
  <c r="N2101"/>
  <c r="M2101"/>
  <c r="L2101"/>
  <c r="K2101"/>
  <c r="J2101"/>
  <c r="I2101"/>
  <c r="H2101"/>
  <c r="G2101"/>
  <c r="R766" i="6" l="1"/>
  <c r="P2126" i="5"/>
  <c r="P2144"/>
  <c r="Q2114"/>
  <c r="O2117"/>
  <c r="P2150"/>
  <c r="Q2141"/>
  <c r="S775" i="6"/>
  <c r="S760"/>
  <c r="U766"/>
  <c r="U769"/>
  <c r="O2147" i="5"/>
  <c r="S2138"/>
  <c r="P2105"/>
  <c r="O2123"/>
  <c r="Q2111"/>
  <c r="O2114"/>
  <c r="O2099"/>
  <c r="O2108"/>
  <c r="O2126"/>
  <c r="O2141"/>
  <c r="O2132"/>
  <c r="P2141"/>
  <c r="Q2150"/>
  <c r="S2153"/>
  <c r="P2147"/>
  <c r="Q2147"/>
  <c r="Q2153"/>
  <c r="S2147"/>
  <c r="O2150"/>
  <c r="S2150"/>
  <c r="P2153"/>
  <c r="O2153"/>
  <c r="S2141"/>
  <c r="Q2138"/>
  <c r="U775" i="6"/>
  <c r="R775"/>
  <c r="Q775"/>
  <c r="S2144" i="5"/>
  <c r="P2138"/>
  <c r="O2138"/>
  <c r="Q2144"/>
  <c r="O2144"/>
  <c r="U772" i="6"/>
  <c r="S772"/>
  <c r="S2129" i="5"/>
  <c r="P2129"/>
  <c r="Q2129"/>
  <c r="R772" i="6"/>
  <c r="Q772"/>
  <c r="S2132" i="5"/>
  <c r="Q2132"/>
  <c r="S2135"/>
  <c r="O2129"/>
  <c r="P2132"/>
  <c r="Q2135"/>
  <c r="P2135"/>
  <c r="O2135"/>
  <c r="R769" i="6"/>
  <c r="Q769"/>
  <c r="S769"/>
  <c r="S2126" i="5"/>
  <c r="Q2123"/>
  <c r="P2123"/>
  <c r="S2123"/>
  <c r="S2120"/>
  <c r="Q2120"/>
  <c r="P2120"/>
  <c r="O2120"/>
  <c r="Q2126"/>
  <c r="S766" i="6"/>
  <c r="Q766"/>
  <c r="S2117" i="5"/>
  <c r="Q2117"/>
  <c r="P2117"/>
  <c r="P2114"/>
  <c r="S2114"/>
  <c r="S2111"/>
  <c r="P2111"/>
  <c r="O2111"/>
  <c r="S763" i="6"/>
  <c r="U763"/>
  <c r="R763"/>
  <c r="Q763"/>
  <c r="Q2102" i="5"/>
  <c r="S2102"/>
  <c r="P2108"/>
  <c r="S2108"/>
  <c r="O2105"/>
  <c r="R2105" s="1"/>
  <c r="U760" i="6"/>
  <c r="R760"/>
  <c r="Q760"/>
  <c r="S2105" i="5"/>
  <c r="Q2105"/>
  <c r="P2102"/>
  <c r="O2102"/>
  <c r="Q2108"/>
  <c r="Q2099"/>
  <c r="S2099"/>
  <c r="P2099"/>
  <c r="T766" i="6" l="1"/>
  <c r="V766" s="1"/>
  <c r="R2147" i="5"/>
  <c r="T2147" s="1"/>
  <c r="R2141"/>
  <c r="T2141" s="1"/>
  <c r="T763" i="6"/>
  <c r="V763" s="1"/>
  <c r="R2150" i="5"/>
  <c r="T2150" s="1"/>
  <c r="R2126"/>
  <c r="T2126" s="1"/>
  <c r="R2108"/>
  <c r="T2108" s="1"/>
  <c r="R2117"/>
  <c r="T2117" s="1"/>
  <c r="R2144"/>
  <c r="T2144" s="1"/>
  <c r="R2114"/>
  <c r="T2114" s="1"/>
  <c r="R2123"/>
  <c r="T2123" s="1"/>
  <c r="T775" i="6"/>
  <c r="V775" s="1"/>
  <c r="R2129" i="5"/>
  <c r="T2129" s="1"/>
  <c r="R2132"/>
  <c r="T2132" s="1"/>
  <c r="R2111"/>
  <c r="T2111" s="1"/>
  <c r="T2105"/>
  <c r="R2099"/>
  <c r="T2099" s="1"/>
  <c r="R2153"/>
  <c r="T2153" s="1"/>
  <c r="R2138"/>
  <c r="T2138" s="1"/>
  <c r="R2135"/>
  <c r="T2135" s="1"/>
  <c r="T772" i="6"/>
  <c r="V772" s="1"/>
  <c r="T769"/>
  <c r="V769" s="1"/>
  <c r="R2120" i="5"/>
  <c r="T2120" s="1"/>
  <c r="T760" i="6"/>
  <c r="V760" s="1"/>
  <c r="R2102" i="5"/>
  <c r="T2102" s="1"/>
  <c r="P759" i="6"/>
  <c r="O759"/>
  <c r="N759"/>
  <c r="M759"/>
  <c r="L759"/>
  <c r="K759"/>
  <c r="J759"/>
  <c r="I759"/>
  <c r="H759"/>
  <c r="G759"/>
  <c r="F759"/>
  <c r="E759"/>
  <c r="D759"/>
  <c r="N2098" i="5"/>
  <c r="M2098"/>
  <c r="L2098"/>
  <c r="K2098"/>
  <c r="J2098"/>
  <c r="I2098"/>
  <c r="H2098"/>
  <c r="G2098"/>
  <c r="F2098"/>
  <c r="N2095"/>
  <c r="M2095"/>
  <c r="L2095"/>
  <c r="K2095"/>
  <c r="J2095"/>
  <c r="I2095"/>
  <c r="H2095"/>
  <c r="G2095"/>
  <c r="F2095"/>
  <c r="N2089"/>
  <c r="M2089"/>
  <c r="L2089"/>
  <c r="K2089"/>
  <c r="J2089"/>
  <c r="I2089"/>
  <c r="H2089"/>
  <c r="G2089"/>
  <c r="F2089"/>
  <c r="P756" i="6"/>
  <c r="O756"/>
  <c r="N756"/>
  <c r="M756"/>
  <c r="L756"/>
  <c r="K756"/>
  <c r="J756"/>
  <c r="I756"/>
  <c r="H756"/>
  <c r="G756"/>
  <c r="F756"/>
  <c r="E756"/>
  <c r="D756"/>
  <c r="N2092" i="5"/>
  <c r="M2092"/>
  <c r="L2092"/>
  <c r="K2092"/>
  <c r="J2092"/>
  <c r="I2092"/>
  <c r="H2092"/>
  <c r="G2092"/>
  <c r="N2086"/>
  <c r="M2086"/>
  <c r="L2086"/>
  <c r="K2086"/>
  <c r="J2086"/>
  <c r="I2086"/>
  <c r="H2086"/>
  <c r="G2086"/>
  <c r="F2086"/>
  <c r="N2083"/>
  <c r="M2083"/>
  <c r="L2083"/>
  <c r="K2083"/>
  <c r="J2083"/>
  <c r="I2083"/>
  <c r="H2083"/>
  <c r="G2083"/>
  <c r="F2083"/>
  <c r="N2080"/>
  <c r="M2080"/>
  <c r="L2080"/>
  <c r="K2080"/>
  <c r="J2080"/>
  <c r="I2080"/>
  <c r="H2080"/>
  <c r="G2080"/>
  <c r="F2080"/>
  <c r="N2077"/>
  <c r="M2077"/>
  <c r="L2077"/>
  <c r="K2077"/>
  <c r="J2077"/>
  <c r="I2077"/>
  <c r="H2077"/>
  <c r="G2077"/>
  <c r="F2077"/>
  <c r="D753" i="6"/>
  <c r="E753"/>
  <c r="F753"/>
  <c r="G753"/>
  <c r="H753"/>
  <c r="I753"/>
  <c r="J753"/>
  <c r="K753"/>
  <c r="L753"/>
  <c r="M753"/>
  <c r="N753"/>
  <c r="O753"/>
  <c r="P753"/>
  <c r="P750"/>
  <c r="O750"/>
  <c r="N750"/>
  <c r="M750"/>
  <c r="L750"/>
  <c r="K750"/>
  <c r="J750"/>
  <c r="I750"/>
  <c r="H750"/>
  <c r="G750"/>
  <c r="F750"/>
  <c r="E750"/>
  <c r="D750"/>
  <c r="R757" l="1"/>
  <c r="O2081" i="5"/>
  <c r="O2075"/>
  <c r="S2078"/>
  <c r="Q2087"/>
  <c r="S2081"/>
  <c r="Q2084"/>
  <c r="S2090"/>
  <c r="Q2081"/>
  <c r="P2093"/>
  <c r="U757" i="6"/>
  <c r="O2096" i="5"/>
  <c r="O2093"/>
  <c r="Q2093"/>
  <c r="S757" i="6"/>
  <c r="Q757"/>
  <c r="S2093" i="5"/>
  <c r="S2096"/>
  <c r="Q2096"/>
  <c r="P2096"/>
  <c r="R2096" s="1"/>
  <c r="P2087"/>
  <c r="O2087"/>
  <c r="S2087"/>
  <c r="R754" i="6"/>
  <c r="U754"/>
  <c r="P2090" i="5"/>
  <c r="S2084"/>
  <c r="S754" i="6"/>
  <c r="Q754"/>
  <c r="P2084" i="5"/>
  <c r="O2084"/>
  <c r="Q2090"/>
  <c r="O2090"/>
  <c r="S2075"/>
  <c r="Q2075"/>
  <c r="P2075"/>
  <c r="Q2078"/>
  <c r="P2078"/>
  <c r="O2078"/>
  <c r="P2081"/>
  <c r="Q751" i="6"/>
  <c r="R751"/>
  <c r="S751"/>
  <c r="U751"/>
  <c r="U748"/>
  <c r="S748"/>
  <c r="R748"/>
  <c r="Q748"/>
  <c r="T751" l="1"/>
  <c r="V751" s="1"/>
  <c r="T754"/>
  <c r="V754" s="1"/>
  <c r="R2081" i="5"/>
  <c r="T2081" s="1"/>
  <c r="T757" i="6"/>
  <c r="V757" s="1"/>
  <c r="R2087" i="5"/>
  <c r="T2087" s="1"/>
  <c r="R2075"/>
  <c r="T2075" s="1"/>
  <c r="R2093"/>
  <c r="T2093" s="1"/>
  <c r="R2090"/>
  <c r="T2090" s="1"/>
  <c r="R2078"/>
  <c r="T2078" s="1"/>
  <c r="T2096"/>
  <c r="R2084"/>
  <c r="T2084" s="1"/>
  <c r="T748" i="6"/>
  <c r="V748" s="1"/>
  <c r="N2074" i="5" l="1"/>
  <c r="M2074"/>
  <c r="L2074"/>
  <c r="K2074"/>
  <c r="J2074"/>
  <c r="I2074"/>
  <c r="H2074"/>
  <c r="G2074"/>
  <c r="F2074"/>
  <c r="N2071"/>
  <c r="M2071"/>
  <c r="L2071"/>
  <c r="K2071"/>
  <c r="J2071"/>
  <c r="I2071"/>
  <c r="H2071"/>
  <c r="G2071"/>
  <c r="F2071"/>
  <c r="N2068"/>
  <c r="M2068"/>
  <c r="L2068"/>
  <c r="K2068"/>
  <c r="J2068"/>
  <c r="I2068"/>
  <c r="H2068"/>
  <c r="G2068"/>
  <c r="F2068"/>
  <c r="P747" i="6"/>
  <c r="O747"/>
  <c r="N747"/>
  <c r="M747"/>
  <c r="L747"/>
  <c r="K747"/>
  <c r="J747"/>
  <c r="I747"/>
  <c r="H747"/>
  <c r="G747"/>
  <c r="F747"/>
  <c r="E747"/>
  <c r="D747"/>
  <c r="R745" l="1"/>
  <c r="P2069" i="5"/>
  <c r="Q2066"/>
  <c r="Q2072"/>
  <c r="O2069"/>
  <c r="S2072"/>
  <c r="Q2069"/>
  <c r="S2069"/>
  <c r="S2066"/>
  <c r="P2072"/>
  <c r="O2072"/>
  <c r="P2066"/>
  <c r="O2066"/>
  <c r="U745" i="6"/>
  <c r="S745"/>
  <c r="Q745"/>
  <c r="P744"/>
  <c r="O744"/>
  <c r="N744"/>
  <c r="M744"/>
  <c r="L744"/>
  <c r="K744"/>
  <c r="J744"/>
  <c r="I744"/>
  <c r="H744"/>
  <c r="G744"/>
  <c r="F744"/>
  <c r="E744"/>
  <c r="D744"/>
  <c r="N2065" i="5"/>
  <c r="M2065"/>
  <c r="L2065"/>
  <c r="K2065"/>
  <c r="J2065"/>
  <c r="I2065"/>
  <c r="H2065"/>
  <c r="G2065"/>
  <c r="F2065"/>
  <c r="N2062"/>
  <c r="M2062"/>
  <c r="L2062"/>
  <c r="K2062"/>
  <c r="J2062"/>
  <c r="I2062"/>
  <c r="H2062"/>
  <c r="G2062"/>
  <c r="F2062"/>
  <c r="N2059"/>
  <c r="M2059"/>
  <c r="L2059"/>
  <c r="K2059"/>
  <c r="J2059"/>
  <c r="I2059"/>
  <c r="H2059"/>
  <c r="G2059"/>
  <c r="F2059"/>
  <c r="D741" i="6"/>
  <c r="E741"/>
  <c r="F741"/>
  <c r="G741"/>
  <c r="H741"/>
  <c r="I741"/>
  <c r="J741"/>
  <c r="K741"/>
  <c r="L741"/>
  <c r="M741"/>
  <c r="N741"/>
  <c r="O741"/>
  <c r="P741"/>
  <c r="N2056" i="5"/>
  <c r="M2056"/>
  <c r="L2056"/>
  <c r="K2056"/>
  <c r="J2056"/>
  <c r="I2056"/>
  <c r="H2056"/>
  <c r="G2056"/>
  <c r="F2056"/>
  <c r="N2053"/>
  <c r="M2053"/>
  <c r="L2053"/>
  <c r="K2053"/>
  <c r="J2053"/>
  <c r="I2053"/>
  <c r="H2053"/>
  <c r="G2053"/>
  <c r="F2053"/>
  <c r="N2050"/>
  <c r="M2050"/>
  <c r="L2050"/>
  <c r="K2050"/>
  <c r="J2050"/>
  <c r="I2050"/>
  <c r="H2050"/>
  <c r="G2050"/>
  <c r="F2050"/>
  <c r="P738" i="6"/>
  <c r="O738"/>
  <c r="N738"/>
  <c r="M738"/>
  <c r="L738"/>
  <c r="K738"/>
  <c r="J738"/>
  <c r="I738"/>
  <c r="H738"/>
  <c r="G738"/>
  <c r="F738"/>
  <c r="E738"/>
  <c r="D738"/>
  <c r="N2047" i="5"/>
  <c r="M2047"/>
  <c r="L2047"/>
  <c r="K2047"/>
  <c r="J2047"/>
  <c r="I2047"/>
  <c r="H2047"/>
  <c r="G2047"/>
  <c r="F2047"/>
  <c r="N2044"/>
  <c r="M2044"/>
  <c r="L2044"/>
  <c r="K2044"/>
  <c r="J2044"/>
  <c r="I2044"/>
  <c r="H2044"/>
  <c r="G2044"/>
  <c r="F2044"/>
  <c r="N2041"/>
  <c r="M2041"/>
  <c r="L2041"/>
  <c r="K2041"/>
  <c r="J2041"/>
  <c r="I2041"/>
  <c r="H2041"/>
  <c r="G2041"/>
  <c r="F2041"/>
  <c r="P735" i="6"/>
  <c r="O735"/>
  <c r="N735"/>
  <c r="M735"/>
  <c r="L735"/>
  <c r="K735"/>
  <c r="J735"/>
  <c r="I735"/>
  <c r="H735"/>
  <c r="G735"/>
  <c r="F735"/>
  <c r="E735"/>
  <c r="D735"/>
  <c r="N2038" i="5"/>
  <c r="M2038"/>
  <c r="L2038"/>
  <c r="K2038"/>
  <c r="J2038"/>
  <c r="I2038"/>
  <c r="H2038"/>
  <c r="G2038"/>
  <c r="F2038"/>
  <c r="N2035"/>
  <c r="M2035"/>
  <c r="L2035"/>
  <c r="K2035"/>
  <c r="J2035"/>
  <c r="I2035"/>
  <c r="H2035"/>
  <c r="G2035"/>
  <c r="F2035"/>
  <c r="N2032"/>
  <c r="M2032"/>
  <c r="L2032"/>
  <c r="K2032"/>
  <c r="J2032"/>
  <c r="I2032"/>
  <c r="H2032"/>
  <c r="G2032"/>
  <c r="F2032"/>
  <c r="U733" i="6" l="1"/>
  <c r="T745"/>
  <c r="V745" s="1"/>
  <c r="R2069" i="5"/>
  <c r="T2069" s="1"/>
  <c r="S2060"/>
  <c r="O2060"/>
  <c r="Q2060"/>
  <c r="R2072"/>
  <c r="T2072" s="1"/>
  <c r="R2066"/>
  <c r="T2066" s="1"/>
  <c r="R742" i="6"/>
  <c r="U742"/>
  <c r="Q2057" i="5"/>
  <c r="S2063"/>
  <c r="S742" i="6"/>
  <c r="Q742"/>
  <c r="S2057" i="5"/>
  <c r="P2057"/>
  <c r="O2057"/>
  <c r="P2060"/>
  <c r="Q2063"/>
  <c r="P2063"/>
  <c r="O2063"/>
  <c r="R733" i="6"/>
  <c r="S2042" i="5"/>
  <c r="P2039"/>
  <c r="O2030"/>
  <c r="Q2039"/>
  <c r="Q2042"/>
  <c r="Q2048"/>
  <c r="S2051"/>
  <c r="P2054"/>
  <c r="S739" i="6"/>
  <c r="R739"/>
  <c r="U739"/>
  <c r="Q739"/>
  <c r="S2054" i="5"/>
  <c r="P2048"/>
  <c r="Q2051"/>
  <c r="O2048"/>
  <c r="S2048"/>
  <c r="P2051"/>
  <c r="Q2054"/>
  <c r="O2051"/>
  <c r="O2054"/>
  <c r="R736" i="6"/>
  <c r="U736"/>
  <c r="S2045" i="5"/>
  <c r="P2045"/>
  <c r="P2042"/>
  <c r="O2042"/>
  <c r="S736" i="6"/>
  <c r="Q736"/>
  <c r="S2039" i="5"/>
  <c r="O2039"/>
  <c r="Q2045"/>
  <c r="O2045"/>
  <c r="P2033"/>
  <c r="S733" i="6"/>
  <c r="Q733"/>
  <c r="T733" s="1"/>
  <c r="P2036" i="5"/>
  <c r="Q2033"/>
  <c r="O2033"/>
  <c r="S2030"/>
  <c r="P2030"/>
  <c r="S2033"/>
  <c r="Q2030"/>
  <c r="O2036"/>
  <c r="S2036"/>
  <c r="Q2036"/>
  <c r="P732" i="6"/>
  <c r="O732"/>
  <c r="N732"/>
  <c r="M732"/>
  <c r="L732"/>
  <c r="K732"/>
  <c r="J732"/>
  <c r="I732"/>
  <c r="H732"/>
  <c r="G732"/>
  <c r="F732"/>
  <c r="E732"/>
  <c r="D732"/>
  <c r="N2029" i="5"/>
  <c r="M2029"/>
  <c r="L2029"/>
  <c r="K2029"/>
  <c r="J2029"/>
  <c r="I2029"/>
  <c r="H2029"/>
  <c r="G2029"/>
  <c r="F2029"/>
  <c r="N2026"/>
  <c r="M2026"/>
  <c r="L2026"/>
  <c r="K2026"/>
  <c r="J2026"/>
  <c r="I2026"/>
  <c r="H2026"/>
  <c r="G2026"/>
  <c r="F2026"/>
  <c r="N2023"/>
  <c r="M2023"/>
  <c r="L2023"/>
  <c r="K2023"/>
  <c r="J2023"/>
  <c r="I2023"/>
  <c r="H2023"/>
  <c r="G2023"/>
  <c r="F2023"/>
  <c r="P729" i="6"/>
  <c r="O729"/>
  <c r="N729"/>
  <c r="M729"/>
  <c r="L729"/>
  <c r="K729"/>
  <c r="J729"/>
  <c r="I729"/>
  <c r="H729"/>
  <c r="G729"/>
  <c r="F729"/>
  <c r="E729"/>
  <c r="D729"/>
  <c r="N2020" i="5"/>
  <c r="M2020"/>
  <c r="L2020"/>
  <c r="K2020"/>
  <c r="J2020"/>
  <c r="I2020"/>
  <c r="H2020"/>
  <c r="G2020"/>
  <c r="F2020"/>
  <c r="N2017"/>
  <c r="M2017"/>
  <c r="L2017"/>
  <c r="K2017"/>
  <c r="J2017"/>
  <c r="I2017"/>
  <c r="H2017"/>
  <c r="G2017"/>
  <c r="F2017"/>
  <c r="N2014"/>
  <c r="M2014"/>
  <c r="L2014"/>
  <c r="K2014"/>
  <c r="J2014"/>
  <c r="I2014"/>
  <c r="H2014"/>
  <c r="G2014"/>
  <c r="F2014"/>
  <c r="P726" i="6"/>
  <c r="O726"/>
  <c r="N726"/>
  <c r="M726"/>
  <c r="L726"/>
  <c r="K726"/>
  <c r="J726"/>
  <c r="I726"/>
  <c r="H726"/>
  <c r="G726"/>
  <c r="F726"/>
  <c r="E726"/>
  <c r="D726"/>
  <c r="N2011" i="5"/>
  <c r="M2011"/>
  <c r="L2011"/>
  <c r="K2011"/>
  <c r="J2011"/>
  <c r="I2011"/>
  <c r="H2011"/>
  <c r="G2011"/>
  <c r="F2011"/>
  <c r="N2008"/>
  <c r="M2008"/>
  <c r="L2008"/>
  <c r="K2008"/>
  <c r="J2008"/>
  <c r="I2008"/>
  <c r="H2008"/>
  <c r="G2008"/>
  <c r="F2008"/>
  <c r="N2005"/>
  <c r="M2005"/>
  <c r="L2005"/>
  <c r="K2005"/>
  <c r="J2005"/>
  <c r="I2005"/>
  <c r="H2005"/>
  <c r="G2005"/>
  <c r="F2005"/>
  <c r="N2002"/>
  <c r="M2002"/>
  <c r="L2002"/>
  <c r="K2002"/>
  <c r="J2002"/>
  <c r="I2002"/>
  <c r="H2002"/>
  <c r="G2002"/>
  <c r="F2002"/>
  <c r="N1999"/>
  <c r="M1999"/>
  <c r="L1999"/>
  <c r="K1999"/>
  <c r="J1999"/>
  <c r="I1999"/>
  <c r="H1999"/>
  <c r="G1999"/>
  <c r="F1999"/>
  <c r="N1996"/>
  <c r="M1996"/>
  <c r="L1996"/>
  <c r="K1996"/>
  <c r="J1996"/>
  <c r="I1996"/>
  <c r="H1996"/>
  <c r="G1996"/>
  <c r="F1996"/>
  <c r="P723" i="6"/>
  <c r="O723"/>
  <c r="N723"/>
  <c r="M723"/>
  <c r="L723"/>
  <c r="K723"/>
  <c r="J723"/>
  <c r="I723"/>
  <c r="H723"/>
  <c r="G723"/>
  <c r="F723"/>
  <c r="E723"/>
  <c r="D723"/>
  <c r="P720"/>
  <c r="O720"/>
  <c r="N720"/>
  <c r="M720"/>
  <c r="L720"/>
  <c r="K720"/>
  <c r="J720"/>
  <c r="I720"/>
  <c r="H720"/>
  <c r="G720"/>
  <c r="F720"/>
  <c r="E720"/>
  <c r="D720"/>
  <c r="N1993" i="5"/>
  <c r="M1993"/>
  <c r="L1993"/>
  <c r="K1993"/>
  <c r="J1993"/>
  <c r="I1993"/>
  <c r="H1993"/>
  <c r="G1993"/>
  <c r="F1993"/>
  <c r="N1990"/>
  <c r="M1990"/>
  <c r="L1990"/>
  <c r="K1990"/>
  <c r="J1990"/>
  <c r="I1990"/>
  <c r="H1990"/>
  <c r="G1990"/>
  <c r="F1990"/>
  <c r="N1987"/>
  <c r="M1987"/>
  <c r="L1987"/>
  <c r="K1987"/>
  <c r="J1987"/>
  <c r="I1987"/>
  <c r="H1987"/>
  <c r="G1987"/>
  <c r="F1987"/>
  <c r="P717" i="6"/>
  <c r="O717"/>
  <c r="N717"/>
  <c r="M717"/>
  <c r="L717"/>
  <c r="K717"/>
  <c r="J717"/>
  <c r="I717"/>
  <c r="H717"/>
  <c r="G717"/>
  <c r="F717"/>
  <c r="E717"/>
  <c r="D717"/>
  <c r="N1984" i="5"/>
  <c r="M1984"/>
  <c r="L1984"/>
  <c r="K1984"/>
  <c r="J1984"/>
  <c r="I1984"/>
  <c r="H1984"/>
  <c r="G1984"/>
  <c r="F1984"/>
  <c r="N1981"/>
  <c r="M1981"/>
  <c r="L1981"/>
  <c r="K1981"/>
  <c r="J1981"/>
  <c r="I1981"/>
  <c r="H1981"/>
  <c r="G1981"/>
  <c r="F1981"/>
  <c r="N1978"/>
  <c r="M1978"/>
  <c r="L1978"/>
  <c r="K1978"/>
  <c r="J1978"/>
  <c r="I1978"/>
  <c r="H1978"/>
  <c r="G1978"/>
  <c r="F1978"/>
  <c r="P714" i="6"/>
  <c r="O714"/>
  <c r="N714"/>
  <c r="M714"/>
  <c r="L714"/>
  <c r="K714"/>
  <c r="J714"/>
  <c r="I714"/>
  <c r="H714"/>
  <c r="G714"/>
  <c r="F714"/>
  <c r="E714"/>
  <c r="D714"/>
  <c r="N1975" i="5"/>
  <c r="M1975"/>
  <c r="L1975"/>
  <c r="K1975"/>
  <c r="J1975"/>
  <c r="I1975"/>
  <c r="H1975"/>
  <c r="G1975"/>
  <c r="F1975"/>
  <c r="N1972"/>
  <c r="M1972"/>
  <c r="L1972"/>
  <c r="K1972"/>
  <c r="J1972"/>
  <c r="I1972"/>
  <c r="H1972"/>
  <c r="G1972"/>
  <c r="F1972"/>
  <c r="N1969"/>
  <c r="M1969"/>
  <c r="L1969"/>
  <c r="K1969"/>
  <c r="J1969"/>
  <c r="I1969"/>
  <c r="H1969"/>
  <c r="G1969"/>
  <c r="F1969"/>
  <c r="P711" i="6"/>
  <c r="O711"/>
  <c r="N711"/>
  <c r="M711"/>
  <c r="L711"/>
  <c r="K711"/>
  <c r="J711"/>
  <c r="I711"/>
  <c r="H711"/>
  <c r="G711"/>
  <c r="F711"/>
  <c r="E711"/>
  <c r="D711"/>
  <c r="R2060" i="5" l="1"/>
  <c r="T2060" s="1"/>
  <c r="R718" i="6"/>
  <c r="T742"/>
  <c r="V742" s="1"/>
  <c r="R2063" i="5"/>
  <c r="T2063" s="1"/>
  <c r="R2057"/>
  <c r="T2057" s="1"/>
  <c r="R709" i="6"/>
  <c r="U730"/>
  <c r="S721"/>
  <c r="Q712"/>
  <c r="R2054" i="5"/>
  <c r="T2054" s="1"/>
  <c r="R712" i="6"/>
  <c r="R721"/>
  <c r="R730"/>
  <c r="U709"/>
  <c r="U727"/>
  <c r="S727"/>
  <c r="R2039" i="5"/>
  <c r="T2039" s="1"/>
  <c r="R2042"/>
  <c r="T2042" s="1"/>
  <c r="P1973"/>
  <c r="P1997"/>
  <c r="S2000"/>
  <c r="S2027"/>
  <c r="P1976"/>
  <c r="Q1994"/>
  <c r="O1970"/>
  <c r="P1979"/>
  <c r="O1997"/>
  <c r="P2003"/>
  <c r="R2036"/>
  <c r="T2036" s="1"/>
  <c r="O1973"/>
  <c r="O1976"/>
  <c r="S1991"/>
  <c r="P2027"/>
  <c r="P1970"/>
  <c r="O1994"/>
  <c r="P2006"/>
  <c r="R2033"/>
  <c r="T2033" s="1"/>
  <c r="R2051"/>
  <c r="T2051" s="1"/>
  <c r="R2048"/>
  <c r="T2048" s="1"/>
  <c r="O1979"/>
  <c r="O2003"/>
  <c r="S2024"/>
  <c r="R2030"/>
  <c r="T2030" s="1"/>
  <c r="T739" i="6"/>
  <c r="V739" s="1"/>
  <c r="T736"/>
  <c r="V736" s="1"/>
  <c r="R2045" i="5"/>
  <c r="T2045" s="1"/>
  <c r="V733" i="6"/>
  <c r="S730"/>
  <c r="Q730"/>
  <c r="O2027" i="5"/>
  <c r="Q2024"/>
  <c r="P2021"/>
  <c r="Q2021"/>
  <c r="O2021"/>
  <c r="S2021"/>
  <c r="P2024"/>
  <c r="Q2027"/>
  <c r="O2024"/>
  <c r="P2018"/>
  <c r="Q2018"/>
  <c r="S2018"/>
  <c r="S2015"/>
  <c r="P2015"/>
  <c r="S2012"/>
  <c r="Q2012"/>
  <c r="R727" i="6"/>
  <c r="Q727"/>
  <c r="O2018" i="5"/>
  <c r="P2012"/>
  <c r="Q2015"/>
  <c r="O2012"/>
  <c r="O2015"/>
  <c r="R724" i="6"/>
  <c r="U724"/>
  <c r="S2009" i="5"/>
  <c r="Q2006"/>
  <c r="Q2003"/>
  <c r="S2003"/>
  <c r="S724" i="6"/>
  <c r="Q724"/>
  <c r="S2006" i="5"/>
  <c r="Q2009"/>
  <c r="O2006"/>
  <c r="P2009"/>
  <c r="O2009"/>
  <c r="Q1997"/>
  <c r="S1997"/>
  <c r="O2000"/>
  <c r="Q2000"/>
  <c r="P2000"/>
  <c r="U721" i="6"/>
  <c r="P1994" i="5"/>
  <c r="S1994"/>
  <c r="Q721" i="6"/>
  <c r="P1988" i="5"/>
  <c r="Q1988"/>
  <c r="U718" i="6"/>
  <c r="Q1985" i="5"/>
  <c r="O1991"/>
  <c r="P1991"/>
  <c r="S718" i="6"/>
  <c r="Q718"/>
  <c r="T718" s="1"/>
  <c r="P1985" i="5"/>
  <c r="O1985"/>
  <c r="S1985"/>
  <c r="Q1991"/>
  <c r="O1988"/>
  <c r="R1988" s="1"/>
  <c r="S1988"/>
  <c r="R715" i="6"/>
  <c r="U715"/>
  <c r="S1976" i="5"/>
  <c r="P1982"/>
  <c r="Q1979"/>
  <c r="S715" i="6"/>
  <c r="Q715"/>
  <c r="S1979" i="5"/>
  <c r="Q1976"/>
  <c r="O1982"/>
  <c r="S1982"/>
  <c r="Q1982"/>
  <c r="S1970"/>
  <c r="Q1970"/>
  <c r="S1973"/>
  <c r="Q1967"/>
  <c r="S1967"/>
  <c r="U712" i="6"/>
  <c r="S712"/>
  <c r="P1967" i="5"/>
  <c r="O1967"/>
  <c r="Q1973"/>
  <c r="S709" i="6"/>
  <c r="Q709"/>
  <c r="T709" s="1"/>
  <c r="N1966" i="5"/>
  <c r="M1966"/>
  <c r="L1966"/>
  <c r="K1966"/>
  <c r="J1966"/>
  <c r="I1966"/>
  <c r="H1966"/>
  <c r="G1966"/>
  <c r="F1966"/>
  <c r="N1963"/>
  <c r="M1963"/>
  <c r="L1963"/>
  <c r="K1963"/>
  <c r="J1963"/>
  <c r="I1963"/>
  <c r="H1963"/>
  <c r="G1963"/>
  <c r="F1963"/>
  <c r="N1960"/>
  <c r="M1960"/>
  <c r="L1960"/>
  <c r="K1960"/>
  <c r="J1960"/>
  <c r="I1960"/>
  <c r="H1960"/>
  <c r="G1960"/>
  <c r="F1960"/>
  <c r="N1957"/>
  <c r="M1957"/>
  <c r="L1957"/>
  <c r="K1957"/>
  <c r="J1957"/>
  <c r="I1957"/>
  <c r="H1957"/>
  <c r="G1957"/>
  <c r="F1957"/>
  <c r="T721" i="6" l="1"/>
  <c r="V721" s="1"/>
  <c r="R1997" i="5"/>
  <c r="T1997" s="1"/>
  <c r="R1970"/>
  <c r="T1970" s="1"/>
  <c r="R2027"/>
  <c r="T2027" s="1"/>
  <c r="R2003"/>
  <c r="T2003" s="1"/>
  <c r="T712" i="6"/>
  <c r="V712" s="1"/>
  <c r="T730"/>
  <c r="V730" s="1"/>
  <c r="R2009" i="5"/>
  <c r="R1982"/>
  <c r="T1982" s="1"/>
  <c r="T715" i="6"/>
  <c r="V715" s="1"/>
  <c r="T1988" i="5"/>
  <c r="R1973"/>
  <c r="T1973" s="1"/>
  <c r="R1976"/>
  <c r="T1976" s="1"/>
  <c r="R1979"/>
  <c r="T1979" s="1"/>
  <c r="Q1958"/>
  <c r="T1958" s="1"/>
  <c r="R2006"/>
  <c r="T2006" s="1"/>
  <c r="R2015"/>
  <c r="T2015" s="1"/>
  <c r="O1961"/>
  <c r="R1994"/>
  <c r="T1994" s="1"/>
  <c r="P1964"/>
  <c r="O1958"/>
  <c r="R2024"/>
  <c r="T2024" s="1"/>
  <c r="R2021"/>
  <c r="T2021" s="1"/>
  <c r="R2018"/>
  <c r="T2018" s="1"/>
  <c r="T727" i="6"/>
  <c r="V727" s="1"/>
  <c r="R2012" i="5"/>
  <c r="T2012" s="1"/>
  <c r="T724" i="6"/>
  <c r="V724" s="1"/>
  <c r="T2009" i="5"/>
  <c r="R2000"/>
  <c r="T2000" s="1"/>
  <c r="V718" i="6"/>
  <c r="R1985" i="5"/>
  <c r="T1985" s="1"/>
  <c r="R1991"/>
  <c r="T1991" s="1"/>
  <c r="R1967"/>
  <c r="T1967" s="1"/>
  <c r="V709" i="6"/>
  <c r="O1964" i="5"/>
  <c r="Q1964"/>
  <c r="S1964"/>
  <c r="P1961"/>
  <c r="Q1961"/>
  <c r="S1961"/>
  <c r="P1958"/>
  <c r="S1958"/>
  <c r="S1955"/>
  <c r="P1955"/>
  <c r="O1955"/>
  <c r="Q1955"/>
  <c r="T1955" s="1"/>
  <c r="N1954"/>
  <c r="M1954"/>
  <c r="L1954"/>
  <c r="K1954"/>
  <c r="J1954"/>
  <c r="I1954"/>
  <c r="H1954"/>
  <c r="G1954"/>
  <c r="F1954"/>
  <c r="N1951"/>
  <c r="M1951"/>
  <c r="L1951"/>
  <c r="K1951"/>
  <c r="J1951"/>
  <c r="I1951"/>
  <c r="H1951"/>
  <c r="G1951"/>
  <c r="F1951"/>
  <c r="N1948"/>
  <c r="M1948"/>
  <c r="L1948"/>
  <c r="K1948"/>
  <c r="J1948"/>
  <c r="I1948"/>
  <c r="H1948"/>
  <c r="G1948"/>
  <c r="F1948"/>
  <c r="N1945"/>
  <c r="M1945"/>
  <c r="L1945"/>
  <c r="K1945"/>
  <c r="J1945"/>
  <c r="I1945"/>
  <c r="H1945"/>
  <c r="G1945"/>
  <c r="F1945"/>
  <c r="N1942"/>
  <c r="M1942"/>
  <c r="L1942"/>
  <c r="K1942"/>
  <c r="J1942"/>
  <c r="I1942"/>
  <c r="H1942"/>
  <c r="G1942"/>
  <c r="F1942"/>
  <c r="N1939"/>
  <c r="M1939"/>
  <c r="L1939"/>
  <c r="K1939"/>
  <c r="J1939"/>
  <c r="I1939"/>
  <c r="H1939"/>
  <c r="G1939"/>
  <c r="F1939"/>
  <c r="N1936"/>
  <c r="M1936"/>
  <c r="L1936"/>
  <c r="K1936"/>
  <c r="J1936"/>
  <c r="I1936"/>
  <c r="H1936"/>
  <c r="G1936"/>
  <c r="F1936"/>
  <c r="N1933"/>
  <c r="M1933"/>
  <c r="L1933"/>
  <c r="K1933"/>
  <c r="J1933"/>
  <c r="I1933"/>
  <c r="H1933"/>
  <c r="G1933"/>
  <c r="F1933"/>
  <c r="P708" i="6"/>
  <c r="O708"/>
  <c r="N708"/>
  <c r="M708"/>
  <c r="L708"/>
  <c r="K708"/>
  <c r="J708"/>
  <c r="I708"/>
  <c r="H708"/>
  <c r="G708"/>
  <c r="F708"/>
  <c r="E708"/>
  <c r="D708"/>
  <c r="P705"/>
  <c r="O705"/>
  <c r="N705"/>
  <c r="M705"/>
  <c r="L705"/>
  <c r="K705"/>
  <c r="J705"/>
  <c r="I705"/>
  <c r="H705"/>
  <c r="G705"/>
  <c r="F705"/>
  <c r="E705"/>
  <c r="D705"/>
  <c r="O1928" i="5"/>
  <c r="P1928"/>
  <c r="R1928"/>
  <c r="N1930"/>
  <c r="Q1928" s="1"/>
  <c r="M1930"/>
  <c r="L1930"/>
  <c r="K1930"/>
  <c r="J1930"/>
  <c r="I1930"/>
  <c r="H1930"/>
  <c r="G1930"/>
  <c r="F1930"/>
  <c r="N1927"/>
  <c r="M1927"/>
  <c r="L1927"/>
  <c r="K1927"/>
  <c r="J1927"/>
  <c r="I1927"/>
  <c r="H1927"/>
  <c r="G1927"/>
  <c r="F1927"/>
  <c r="P702" i="6"/>
  <c r="O702"/>
  <c r="N702"/>
  <c r="M702"/>
  <c r="L702"/>
  <c r="K702"/>
  <c r="J702"/>
  <c r="I702"/>
  <c r="H702"/>
  <c r="G702"/>
  <c r="F702"/>
  <c r="E702"/>
  <c r="D702"/>
  <c r="N1924" i="5"/>
  <c r="M1924"/>
  <c r="L1924"/>
  <c r="K1924"/>
  <c r="J1924"/>
  <c r="I1924"/>
  <c r="H1924"/>
  <c r="G1924"/>
  <c r="F1924"/>
  <c r="N1921"/>
  <c r="M1921"/>
  <c r="L1921"/>
  <c r="K1921"/>
  <c r="J1921"/>
  <c r="I1921"/>
  <c r="H1921"/>
  <c r="G1921"/>
  <c r="F1921"/>
  <c r="N1918"/>
  <c r="M1918"/>
  <c r="L1918"/>
  <c r="K1918"/>
  <c r="J1918"/>
  <c r="I1918"/>
  <c r="H1918"/>
  <c r="G1918"/>
  <c r="F1918"/>
  <c r="R706" i="6" l="1"/>
  <c r="U706"/>
  <c r="Q1943" i="5"/>
  <c r="R1964"/>
  <c r="T1964" s="1"/>
  <c r="S1934"/>
  <c r="O1922"/>
  <c r="S1925"/>
  <c r="R1958"/>
  <c r="R1961"/>
  <c r="T1961" s="1"/>
  <c r="R1955"/>
  <c r="O1952"/>
  <c r="S1952"/>
  <c r="P1952"/>
  <c r="Q1952"/>
  <c r="T1952" s="1"/>
  <c r="Q1949"/>
  <c r="S1949"/>
  <c r="P1949"/>
  <c r="O1949"/>
  <c r="P1940"/>
  <c r="Q1940"/>
  <c r="S1946"/>
  <c r="S1943"/>
  <c r="O1940"/>
  <c r="R1940" s="1"/>
  <c r="P1943"/>
  <c r="Q1946"/>
  <c r="S1940"/>
  <c r="O1943"/>
  <c r="P1946"/>
  <c r="O1946"/>
  <c r="P1937"/>
  <c r="S1937"/>
  <c r="O1934"/>
  <c r="Q1931"/>
  <c r="P1931"/>
  <c r="Q1934"/>
  <c r="O1931"/>
  <c r="S1931"/>
  <c r="P1934"/>
  <c r="Q1937"/>
  <c r="O1937"/>
  <c r="S706" i="6"/>
  <c r="Q706"/>
  <c r="R703"/>
  <c r="Q1919" i="5"/>
  <c r="P1916"/>
  <c r="S1928"/>
  <c r="U703" i="6"/>
  <c r="S703"/>
  <c r="Q703"/>
  <c r="T1928" i="5"/>
  <c r="P1925"/>
  <c r="Q1925"/>
  <c r="O1925"/>
  <c r="U700" i="6"/>
  <c r="R700"/>
  <c r="Q700"/>
  <c r="Q1916" i="5"/>
  <c r="S1922"/>
  <c r="Q1922"/>
  <c r="S1916"/>
  <c r="P1922"/>
  <c r="P1919"/>
  <c r="S700" i="6"/>
  <c r="O1916" i="5"/>
  <c r="O1919"/>
  <c r="S1919"/>
  <c r="P699" i="6"/>
  <c r="O699"/>
  <c r="N699"/>
  <c r="M699"/>
  <c r="L699"/>
  <c r="K699"/>
  <c r="J699"/>
  <c r="I699"/>
  <c r="H699"/>
  <c r="G699"/>
  <c r="F699"/>
  <c r="E699"/>
  <c r="D699"/>
  <c r="N1915" i="5"/>
  <c r="M1915"/>
  <c r="L1915"/>
  <c r="K1915"/>
  <c r="J1915"/>
  <c r="I1915"/>
  <c r="H1915"/>
  <c r="G1915"/>
  <c r="F1915"/>
  <c r="N1912"/>
  <c r="M1912"/>
  <c r="L1912"/>
  <c r="K1912"/>
  <c r="J1912"/>
  <c r="I1912"/>
  <c r="H1912"/>
  <c r="G1912"/>
  <c r="F1912"/>
  <c r="N1909"/>
  <c r="M1909"/>
  <c r="L1909"/>
  <c r="K1909"/>
  <c r="J1909"/>
  <c r="I1909"/>
  <c r="H1909"/>
  <c r="G1909"/>
  <c r="F1909"/>
  <c r="R1922" l="1"/>
  <c r="T1922" s="1"/>
  <c r="T706" i="6"/>
  <c r="V706" s="1"/>
  <c r="R697"/>
  <c r="T700"/>
  <c r="V700" s="1"/>
  <c r="T703"/>
  <c r="V703" s="1"/>
  <c r="R1916" i="5"/>
  <c r="T1916" s="1"/>
  <c r="R1937"/>
  <c r="T1937" s="1"/>
  <c r="R1934"/>
  <c r="T1934" s="1"/>
  <c r="R1919"/>
  <c r="T1919" s="1"/>
  <c r="R1952"/>
  <c r="R1949"/>
  <c r="T1949" s="1"/>
  <c r="T1940"/>
  <c r="R1946"/>
  <c r="T1946" s="1"/>
  <c r="R1943"/>
  <c r="T1943" s="1"/>
  <c r="R1931"/>
  <c r="T1931" s="1"/>
  <c r="R1925"/>
  <c r="T1925" s="1"/>
  <c r="U697" i="6"/>
  <c r="Q1913" i="5"/>
  <c r="O1910"/>
  <c r="Q1907"/>
  <c r="T1907" s="1"/>
  <c r="S1907"/>
  <c r="P1907"/>
  <c r="O1907"/>
  <c r="O1913"/>
  <c r="Q1910"/>
  <c r="S1910"/>
  <c r="P1913"/>
  <c r="S697" i="6"/>
  <c r="Q697"/>
  <c r="S1913" i="5"/>
  <c r="P1910"/>
  <c r="R1910" s="1"/>
  <c r="N1906"/>
  <c r="M1906"/>
  <c r="L1906"/>
  <c r="K1906"/>
  <c r="J1906"/>
  <c r="I1906"/>
  <c r="H1906"/>
  <c r="G1906"/>
  <c r="F1906"/>
  <c r="N1903"/>
  <c r="M1903"/>
  <c r="L1903"/>
  <c r="K1903"/>
  <c r="J1903"/>
  <c r="I1903"/>
  <c r="H1903"/>
  <c r="G1903"/>
  <c r="F1903"/>
  <c r="N1900"/>
  <c r="M1900"/>
  <c r="L1900"/>
  <c r="K1900"/>
  <c r="J1900"/>
  <c r="I1900"/>
  <c r="H1900"/>
  <c r="G1900"/>
  <c r="F1900"/>
  <c r="T697" i="6" l="1"/>
  <c r="V697" s="1"/>
  <c r="R1907" i="5"/>
  <c r="T1910"/>
  <c r="R1913"/>
  <c r="T1913" s="1"/>
  <c r="P1904"/>
  <c r="S1904"/>
  <c r="P1901"/>
  <c r="S1901"/>
  <c r="Q1901"/>
  <c r="O1901"/>
  <c r="Q1898"/>
  <c r="P1898"/>
  <c r="O1898"/>
  <c r="S1898"/>
  <c r="Q1904"/>
  <c r="O1904"/>
  <c r="N1897"/>
  <c r="M1897"/>
  <c r="L1897"/>
  <c r="K1897"/>
  <c r="J1897"/>
  <c r="I1897"/>
  <c r="H1897"/>
  <c r="G1897"/>
  <c r="F1897"/>
  <c r="N1894"/>
  <c r="M1894"/>
  <c r="L1894"/>
  <c r="K1894"/>
  <c r="J1894"/>
  <c r="I1894"/>
  <c r="H1894"/>
  <c r="G1894"/>
  <c r="F1894"/>
  <c r="N1891"/>
  <c r="M1891"/>
  <c r="L1891"/>
  <c r="K1891"/>
  <c r="J1891"/>
  <c r="I1891"/>
  <c r="H1891"/>
  <c r="G1891"/>
  <c r="F1891"/>
  <c r="P696" i="6"/>
  <c r="O696"/>
  <c r="N696"/>
  <c r="M696"/>
  <c r="L696"/>
  <c r="K696"/>
  <c r="J696"/>
  <c r="I696"/>
  <c r="H696"/>
  <c r="G696"/>
  <c r="F696"/>
  <c r="E696"/>
  <c r="D696"/>
  <c r="V1883" i="5"/>
  <c r="V1886" s="1"/>
  <c r="N1888"/>
  <c r="M1888"/>
  <c r="L1888"/>
  <c r="K1888"/>
  <c r="J1888"/>
  <c r="I1888"/>
  <c r="H1888"/>
  <c r="G1888"/>
  <c r="F1888"/>
  <c r="N1885"/>
  <c r="M1885"/>
  <c r="L1885"/>
  <c r="K1885"/>
  <c r="J1885"/>
  <c r="I1885"/>
  <c r="H1885"/>
  <c r="G1885"/>
  <c r="F1885"/>
  <c r="N1882"/>
  <c r="M1882"/>
  <c r="L1882"/>
  <c r="K1882"/>
  <c r="J1882"/>
  <c r="I1882"/>
  <c r="H1882"/>
  <c r="G1882"/>
  <c r="F1882"/>
  <c r="P693" i="6"/>
  <c r="O693"/>
  <c r="N693"/>
  <c r="M693"/>
  <c r="L693"/>
  <c r="K693"/>
  <c r="J693"/>
  <c r="I693"/>
  <c r="H693"/>
  <c r="G693"/>
  <c r="F693"/>
  <c r="E693"/>
  <c r="D693"/>
  <c r="N1879" i="5"/>
  <c r="M1879"/>
  <c r="L1879"/>
  <c r="K1879"/>
  <c r="J1879"/>
  <c r="I1879"/>
  <c r="H1879"/>
  <c r="G1879"/>
  <c r="F1879"/>
  <c r="N1876"/>
  <c r="M1876"/>
  <c r="L1876"/>
  <c r="K1876"/>
  <c r="J1876"/>
  <c r="I1876"/>
  <c r="H1876"/>
  <c r="G1876"/>
  <c r="F1876"/>
  <c r="N1873"/>
  <c r="M1873"/>
  <c r="L1873"/>
  <c r="K1873"/>
  <c r="J1873"/>
  <c r="I1873"/>
  <c r="H1873"/>
  <c r="G1873"/>
  <c r="F1873"/>
  <c r="F1849"/>
  <c r="G1849"/>
  <c r="H1849"/>
  <c r="I1849"/>
  <c r="J1849"/>
  <c r="K1849"/>
  <c r="L1849"/>
  <c r="M1849"/>
  <c r="N1849"/>
  <c r="N1870"/>
  <c r="M1870"/>
  <c r="L1870"/>
  <c r="K1870"/>
  <c r="J1870"/>
  <c r="I1870"/>
  <c r="H1870"/>
  <c r="G1870"/>
  <c r="F1870"/>
  <c r="P690" i="6"/>
  <c r="O690"/>
  <c r="N690"/>
  <c r="M690"/>
  <c r="L690"/>
  <c r="K690"/>
  <c r="J690"/>
  <c r="I690"/>
  <c r="H690"/>
  <c r="G690"/>
  <c r="F690"/>
  <c r="E690"/>
  <c r="D690"/>
  <c r="F1864" i="5"/>
  <c r="G1864"/>
  <c r="H1864"/>
  <c r="I1864"/>
  <c r="J1864"/>
  <c r="K1864"/>
  <c r="L1864"/>
  <c r="M1864"/>
  <c r="N1864"/>
  <c r="N1867"/>
  <c r="M1867"/>
  <c r="L1867"/>
  <c r="K1867"/>
  <c r="J1867"/>
  <c r="I1867"/>
  <c r="H1867"/>
  <c r="G1867"/>
  <c r="F1867"/>
  <c r="P687" i="6"/>
  <c r="O687"/>
  <c r="N687"/>
  <c r="M687"/>
  <c r="L687"/>
  <c r="K687"/>
  <c r="J687"/>
  <c r="I687"/>
  <c r="H687"/>
  <c r="G687"/>
  <c r="F687"/>
  <c r="E687"/>
  <c r="D687"/>
  <c r="U691" l="1"/>
  <c r="R1904" i="5"/>
  <c r="T1904" s="1"/>
  <c r="R1898"/>
  <c r="T1898" s="1"/>
  <c r="O1895"/>
  <c r="S1895"/>
  <c r="R1901"/>
  <c r="T1901" s="1"/>
  <c r="S1871"/>
  <c r="S1889"/>
  <c r="S1877"/>
  <c r="R691" i="6"/>
  <c r="P1877" i="5"/>
  <c r="Q1895"/>
  <c r="P1895"/>
  <c r="P1892"/>
  <c r="P1889"/>
  <c r="O1892"/>
  <c r="S1892"/>
  <c r="Q1889"/>
  <c r="Q1892"/>
  <c r="O1889"/>
  <c r="R694" i="6"/>
  <c r="S694"/>
  <c r="U694"/>
  <c r="Q694"/>
  <c r="Q1874" i="5"/>
  <c r="O1877"/>
  <c r="P1886"/>
  <c r="Q1886"/>
  <c r="O1883"/>
  <c r="S1886"/>
  <c r="S1883"/>
  <c r="Q1883"/>
  <c r="P1883"/>
  <c r="R1883" s="1"/>
  <c r="Q1880"/>
  <c r="S1880"/>
  <c r="O1886"/>
  <c r="P1880"/>
  <c r="O1880"/>
  <c r="S1874"/>
  <c r="P1874"/>
  <c r="O1874"/>
  <c r="Q1871"/>
  <c r="S691" i="6"/>
  <c r="Q691"/>
  <c r="P1871" i="5"/>
  <c r="O1871"/>
  <c r="Q1877"/>
  <c r="O1847"/>
  <c r="P1847"/>
  <c r="S1847"/>
  <c r="Q1847"/>
  <c r="Q1862"/>
  <c r="P1862"/>
  <c r="S1868"/>
  <c r="Q1868"/>
  <c r="P1868"/>
  <c r="O1868"/>
  <c r="R688" i="6"/>
  <c r="U688"/>
  <c r="S688"/>
  <c r="Q688"/>
  <c r="S1865" i="5"/>
  <c r="Q1865"/>
  <c r="S1862"/>
  <c r="O1862"/>
  <c r="P1865"/>
  <c r="O1865"/>
  <c r="R685" i="6"/>
  <c r="U685"/>
  <c r="S685"/>
  <c r="Q685"/>
  <c r="T691" l="1"/>
  <c r="V691" s="1"/>
  <c r="T694"/>
  <c r="V694" s="1"/>
  <c r="R1895" i="5"/>
  <c r="T1895" s="1"/>
  <c r="T1883"/>
  <c r="R1892"/>
  <c r="T1892" s="1"/>
  <c r="R1889"/>
  <c r="T1889" s="1"/>
  <c r="R1877"/>
  <c r="T1877" s="1"/>
  <c r="R1862"/>
  <c r="T1862" s="1"/>
  <c r="R1886"/>
  <c r="T1886" s="1"/>
  <c r="R1880"/>
  <c r="T1880" s="1"/>
  <c r="R1874"/>
  <c r="T1874" s="1"/>
  <c r="R1871"/>
  <c r="T1871" s="1"/>
  <c r="R1847"/>
  <c r="T1847" s="1"/>
  <c r="R1868"/>
  <c r="T1868" s="1"/>
  <c r="T688" i="6"/>
  <c r="V688" s="1"/>
  <c r="R1865" i="5"/>
  <c r="T1865" s="1"/>
  <c r="T685" i="6"/>
  <c r="V685" s="1"/>
  <c r="N1861" i="5" l="1"/>
  <c r="M1861"/>
  <c r="L1861"/>
  <c r="K1861"/>
  <c r="J1861"/>
  <c r="I1861"/>
  <c r="H1861"/>
  <c r="G1861"/>
  <c r="F1861"/>
  <c r="N1858"/>
  <c r="M1858"/>
  <c r="L1858"/>
  <c r="K1858"/>
  <c r="J1858"/>
  <c r="I1858"/>
  <c r="H1858"/>
  <c r="G1858"/>
  <c r="F1858"/>
  <c r="N1855"/>
  <c r="M1855"/>
  <c r="L1855"/>
  <c r="K1855"/>
  <c r="J1855"/>
  <c r="I1855"/>
  <c r="H1855"/>
  <c r="G1855"/>
  <c r="F1855"/>
  <c r="N1852"/>
  <c r="M1852"/>
  <c r="L1852"/>
  <c r="K1852"/>
  <c r="J1852"/>
  <c r="I1852"/>
  <c r="H1852"/>
  <c r="G1852"/>
  <c r="F1852"/>
  <c r="P684" i="6"/>
  <c r="O684"/>
  <c r="N684"/>
  <c r="M684"/>
  <c r="L684"/>
  <c r="K684"/>
  <c r="J684"/>
  <c r="I684"/>
  <c r="H684"/>
  <c r="G684"/>
  <c r="F684"/>
  <c r="E684"/>
  <c r="D684"/>
  <c r="N1846" i="5"/>
  <c r="M1846"/>
  <c r="L1846"/>
  <c r="K1846"/>
  <c r="J1846"/>
  <c r="I1846"/>
  <c r="H1846"/>
  <c r="G1846"/>
  <c r="F1846"/>
  <c r="N1843"/>
  <c r="M1843"/>
  <c r="L1843"/>
  <c r="K1843"/>
  <c r="J1843"/>
  <c r="I1843"/>
  <c r="H1843"/>
  <c r="G1843"/>
  <c r="F1843"/>
  <c r="P681" i="6"/>
  <c r="O681"/>
  <c r="N681"/>
  <c r="M681"/>
  <c r="L681"/>
  <c r="K681"/>
  <c r="J681"/>
  <c r="I681"/>
  <c r="H681"/>
  <c r="G681"/>
  <c r="F681"/>
  <c r="E681"/>
  <c r="D681"/>
  <c r="N1840" i="5"/>
  <c r="M1840"/>
  <c r="L1840"/>
  <c r="K1840"/>
  <c r="J1840"/>
  <c r="I1840"/>
  <c r="H1840"/>
  <c r="G1840"/>
  <c r="F1840"/>
  <c r="N1837"/>
  <c r="M1837"/>
  <c r="L1837"/>
  <c r="K1837"/>
  <c r="J1837"/>
  <c r="I1837"/>
  <c r="H1837"/>
  <c r="G1837"/>
  <c r="F1837"/>
  <c r="N1834"/>
  <c r="M1834"/>
  <c r="L1834"/>
  <c r="K1834"/>
  <c r="J1834"/>
  <c r="I1834"/>
  <c r="H1834"/>
  <c r="G1834"/>
  <c r="F1834"/>
  <c r="J1831"/>
  <c r="N1831"/>
  <c r="M1831"/>
  <c r="L1831"/>
  <c r="K1831"/>
  <c r="I1831"/>
  <c r="H1831"/>
  <c r="G1831"/>
  <c r="F1831"/>
  <c r="D678" i="6"/>
  <c r="E678"/>
  <c r="F678"/>
  <c r="G678"/>
  <c r="H678"/>
  <c r="I678"/>
  <c r="J678"/>
  <c r="K678"/>
  <c r="L678"/>
  <c r="M678"/>
  <c r="N678"/>
  <c r="O678"/>
  <c r="P678"/>
  <c r="N1822" i="5"/>
  <c r="M1822"/>
  <c r="L1822"/>
  <c r="K1822"/>
  <c r="J1822"/>
  <c r="I1822"/>
  <c r="H1822"/>
  <c r="G1822"/>
  <c r="F1822"/>
  <c r="N1828"/>
  <c r="M1828"/>
  <c r="L1828"/>
  <c r="K1828"/>
  <c r="J1828"/>
  <c r="I1828"/>
  <c r="H1828"/>
  <c r="G1828"/>
  <c r="F1828"/>
  <c r="N1825"/>
  <c r="M1825"/>
  <c r="L1825"/>
  <c r="K1825"/>
  <c r="J1825"/>
  <c r="I1825"/>
  <c r="H1825"/>
  <c r="G1825"/>
  <c r="F1825"/>
  <c r="N1819"/>
  <c r="M1819"/>
  <c r="L1819"/>
  <c r="K1819"/>
  <c r="J1819"/>
  <c r="I1819"/>
  <c r="H1819"/>
  <c r="G1819"/>
  <c r="F1819"/>
  <c r="N1816"/>
  <c r="M1816"/>
  <c r="L1816"/>
  <c r="K1816"/>
  <c r="J1816"/>
  <c r="I1816"/>
  <c r="H1816"/>
  <c r="G1816"/>
  <c r="F1816"/>
  <c r="N1813"/>
  <c r="M1813"/>
  <c r="L1813"/>
  <c r="K1813"/>
  <c r="J1813"/>
  <c r="I1813"/>
  <c r="H1813"/>
  <c r="G1813"/>
  <c r="F1813"/>
  <c r="P675" i="6"/>
  <c r="O675"/>
  <c r="N675"/>
  <c r="M675"/>
  <c r="L675"/>
  <c r="K675"/>
  <c r="J675"/>
  <c r="I675"/>
  <c r="H675"/>
  <c r="G675"/>
  <c r="F675"/>
  <c r="E675"/>
  <c r="D675"/>
  <c r="N1810" i="5"/>
  <c r="M1810"/>
  <c r="L1810"/>
  <c r="K1810"/>
  <c r="J1810"/>
  <c r="I1810"/>
  <c r="H1810"/>
  <c r="G1810"/>
  <c r="F1810"/>
  <c r="N1807"/>
  <c r="M1807"/>
  <c r="L1807"/>
  <c r="K1807"/>
  <c r="J1807"/>
  <c r="I1807"/>
  <c r="H1807"/>
  <c r="G1807"/>
  <c r="F1807"/>
  <c r="N1804"/>
  <c r="M1804"/>
  <c r="L1804"/>
  <c r="K1804"/>
  <c r="J1804"/>
  <c r="I1804"/>
  <c r="H1804"/>
  <c r="G1804"/>
  <c r="F1804"/>
  <c r="P672" i="6"/>
  <c r="O672"/>
  <c r="N672"/>
  <c r="M672"/>
  <c r="L672"/>
  <c r="K672"/>
  <c r="J672"/>
  <c r="I672"/>
  <c r="H672"/>
  <c r="G672"/>
  <c r="F672"/>
  <c r="E672"/>
  <c r="D672"/>
  <c r="P669"/>
  <c r="O669"/>
  <c r="N669"/>
  <c r="M669"/>
  <c r="L669"/>
  <c r="K669"/>
  <c r="J669"/>
  <c r="I669"/>
  <c r="H669"/>
  <c r="G669"/>
  <c r="F669"/>
  <c r="E669"/>
  <c r="D669"/>
  <c r="F1798" i="5"/>
  <c r="F1801"/>
  <c r="N1801"/>
  <c r="M1801"/>
  <c r="L1801"/>
  <c r="K1801"/>
  <c r="J1801"/>
  <c r="I1801"/>
  <c r="H1801"/>
  <c r="G1801"/>
  <c r="N1798"/>
  <c r="M1798"/>
  <c r="L1798"/>
  <c r="K1798"/>
  <c r="J1798"/>
  <c r="I1798"/>
  <c r="H1798"/>
  <c r="G1798"/>
  <c r="N1795"/>
  <c r="M1795"/>
  <c r="L1795"/>
  <c r="K1795"/>
  <c r="J1795"/>
  <c r="I1795"/>
  <c r="H1795"/>
  <c r="G1795"/>
  <c r="F1795"/>
  <c r="F1789"/>
  <c r="F1792"/>
  <c r="P666" i="6"/>
  <c r="O666"/>
  <c r="N666"/>
  <c r="M666"/>
  <c r="L666"/>
  <c r="K666"/>
  <c r="J666"/>
  <c r="I666"/>
  <c r="H666"/>
  <c r="G666"/>
  <c r="F666"/>
  <c r="E666"/>
  <c r="D666"/>
  <c r="N1792" i="5"/>
  <c r="M1792"/>
  <c r="L1792"/>
  <c r="K1792"/>
  <c r="J1792"/>
  <c r="I1792"/>
  <c r="H1792"/>
  <c r="G1792"/>
  <c r="N1789"/>
  <c r="M1789"/>
  <c r="L1789"/>
  <c r="K1789"/>
  <c r="J1789"/>
  <c r="I1789"/>
  <c r="H1789"/>
  <c r="G1789"/>
  <c r="N1786"/>
  <c r="M1786"/>
  <c r="L1786"/>
  <c r="K1786"/>
  <c r="J1786"/>
  <c r="I1786"/>
  <c r="H1786"/>
  <c r="G1786"/>
  <c r="F1786"/>
  <c r="R667" i="6" l="1"/>
  <c r="R679"/>
  <c r="Q664"/>
  <c r="S670"/>
  <c r="U664"/>
  <c r="Q1859" i="5"/>
  <c r="O1802"/>
  <c r="P1805"/>
  <c r="P1811"/>
  <c r="P1814"/>
  <c r="P1832"/>
  <c r="O1793"/>
  <c r="P1796"/>
  <c r="P1823"/>
  <c r="O1787"/>
  <c r="P1787"/>
  <c r="P1802"/>
  <c r="P1808"/>
  <c r="S1811"/>
  <c r="O1838"/>
  <c r="S1859"/>
  <c r="O1805"/>
  <c r="Q1814"/>
  <c r="O1790"/>
  <c r="Q1802"/>
  <c r="P1820"/>
  <c r="O1856"/>
  <c r="S1856"/>
  <c r="P1856"/>
  <c r="Q1856"/>
  <c r="P1853"/>
  <c r="O1853"/>
  <c r="S1853"/>
  <c r="Q1853"/>
  <c r="P1859"/>
  <c r="O1859"/>
  <c r="S1850"/>
  <c r="Q1850"/>
  <c r="P1850"/>
  <c r="O1850"/>
  <c r="U682" i="6"/>
  <c r="S682"/>
  <c r="R682"/>
  <c r="Q682"/>
  <c r="S1844" i="5"/>
  <c r="Q1841"/>
  <c r="P1841"/>
  <c r="Q1844"/>
  <c r="O1841"/>
  <c r="S1841"/>
  <c r="P1844"/>
  <c r="O1844"/>
  <c r="Q1838"/>
  <c r="Q1835"/>
  <c r="S1838"/>
  <c r="S1835"/>
  <c r="Q1832"/>
  <c r="S1832"/>
  <c r="U679" i="6"/>
  <c r="S679"/>
  <c r="Q679"/>
  <c r="O1832" i="5"/>
  <c r="P1835"/>
  <c r="O1835"/>
  <c r="P1838"/>
  <c r="Q1808"/>
  <c r="S1829"/>
  <c r="Q1829"/>
  <c r="P1829"/>
  <c r="O1829"/>
  <c r="O1826"/>
  <c r="Q1826"/>
  <c r="Q1823"/>
  <c r="O1820"/>
  <c r="R1820" s="1"/>
  <c r="S1820"/>
  <c r="Q1820"/>
  <c r="T1820" s="1"/>
  <c r="Q676" i="6"/>
  <c r="R676"/>
  <c r="S676"/>
  <c r="U676"/>
  <c r="S1823" i="5"/>
  <c r="O1823"/>
  <c r="R1823" s="1"/>
  <c r="S1826"/>
  <c r="P1826"/>
  <c r="S673" i="6"/>
  <c r="U673"/>
  <c r="S1817" i="5"/>
  <c r="P1817"/>
  <c r="O1814"/>
  <c r="S1814"/>
  <c r="O1811"/>
  <c r="Q1817"/>
  <c r="Q1811"/>
  <c r="O1817"/>
  <c r="R673" i="6"/>
  <c r="Q673"/>
  <c r="Q1805" i="5"/>
  <c r="O1808"/>
  <c r="R1808" s="1"/>
  <c r="S1808"/>
  <c r="S1802"/>
  <c r="S1805"/>
  <c r="U670" i="6"/>
  <c r="R670"/>
  <c r="Q670"/>
  <c r="Q1799" i="5"/>
  <c r="S1799"/>
  <c r="U667" i="6"/>
  <c r="S667"/>
  <c r="Q667"/>
  <c r="T667" s="1"/>
  <c r="Q1796" i="5"/>
  <c r="P1793"/>
  <c r="O1796"/>
  <c r="S1796"/>
  <c r="P1799"/>
  <c r="Q1793"/>
  <c r="O1799"/>
  <c r="S1793"/>
  <c r="P1790"/>
  <c r="S664" i="6"/>
  <c r="R664"/>
  <c r="S1790" i="5"/>
  <c r="Q1787"/>
  <c r="Q1784"/>
  <c r="S1787"/>
  <c r="P1784"/>
  <c r="O1784"/>
  <c r="S1784"/>
  <c r="Q1790"/>
  <c r="P663" i="6"/>
  <c r="O663"/>
  <c r="N663"/>
  <c r="M663"/>
  <c r="L663"/>
  <c r="K663"/>
  <c r="J663"/>
  <c r="I663"/>
  <c r="H663"/>
  <c r="G663"/>
  <c r="F663"/>
  <c r="E663"/>
  <c r="D663"/>
  <c r="N1783" i="5"/>
  <c r="M1783"/>
  <c r="L1783"/>
  <c r="K1783"/>
  <c r="J1783"/>
  <c r="I1783"/>
  <c r="H1783"/>
  <c r="G1783"/>
  <c r="F1783"/>
  <c r="N1780"/>
  <c r="M1780"/>
  <c r="L1780"/>
  <c r="K1780"/>
  <c r="J1780"/>
  <c r="I1780"/>
  <c r="H1780"/>
  <c r="G1780"/>
  <c r="F1780"/>
  <c r="N1777"/>
  <c r="M1777"/>
  <c r="L1777"/>
  <c r="K1777"/>
  <c r="J1777"/>
  <c r="I1777"/>
  <c r="H1777"/>
  <c r="G1777"/>
  <c r="F1777"/>
  <c r="P660" i="6"/>
  <c r="O660"/>
  <c r="N660"/>
  <c r="M660"/>
  <c r="L660"/>
  <c r="K660"/>
  <c r="J660"/>
  <c r="I660"/>
  <c r="H660"/>
  <c r="G660"/>
  <c r="F660"/>
  <c r="E660"/>
  <c r="D660"/>
  <c r="N1774" i="5"/>
  <c r="M1774"/>
  <c r="L1774"/>
  <c r="K1774"/>
  <c r="J1774"/>
  <c r="I1774"/>
  <c r="H1774"/>
  <c r="G1774"/>
  <c r="F1774"/>
  <c r="N1771"/>
  <c r="M1771"/>
  <c r="L1771"/>
  <c r="K1771"/>
  <c r="J1771"/>
  <c r="I1771"/>
  <c r="H1771"/>
  <c r="G1771"/>
  <c r="F1771"/>
  <c r="N1768"/>
  <c r="M1768"/>
  <c r="L1768"/>
  <c r="K1768"/>
  <c r="J1768"/>
  <c r="I1768"/>
  <c r="H1768"/>
  <c r="G1768"/>
  <c r="F1768"/>
  <c r="N1765"/>
  <c r="M1765"/>
  <c r="L1765"/>
  <c r="K1765"/>
  <c r="J1765"/>
  <c r="I1765"/>
  <c r="H1765"/>
  <c r="G1765"/>
  <c r="F1765"/>
  <c r="N1762"/>
  <c r="M1762"/>
  <c r="L1762"/>
  <c r="K1762"/>
  <c r="J1762"/>
  <c r="I1762"/>
  <c r="H1762"/>
  <c r="G1762"/>
  <c r="F1762"/>
  <c r="N1759"/>
  <c r="M1759"/>
  <c r="L1759"/>
  <c r="K1759"/>
  <c r="J1759"/>
  <c r="I1759"/>
  <c r="H1759"/>
  <c r="G1759"/>
  <c r="F1759"/>
  <c r="P657" i="6"/>
  <c r="O657"/>
  <c r="N657"/>
  <c r="M657"/>
  <c r="L657"/>
  <c r="K657"/>
  <c r="J657"/>
  <c r="I657"/>
  <c r="H657"/>
  <c r="G657"/>
  <c r="F657"/>
  <c r="E657"/>
  <c r="D657"/>
  <c r="N1756" i="5"/>
  <c r="M1756"/>
  <c r="L1756"/>
  <c r="K1756"/>
  <c r="J1756"/>
  <c r="I1756"/>
  <c r="H1756"/>
  <c r="G1756"/>
  <c r="F1756"/>
  <c r="N1753"/>
  <c r="M1753"/>
  <c r="L1753"/>
  <c r="K1753"/>
  <c r="J1753"/>
  <c r="I1753"/>
  <c r="H1753"/>
  <c r="G1753"/>
  <c r="F1753"/>
  <c r="N1750"/>
  <c r="M1750"/>
  <c r="L1750"/>
  <c r="K1750"/>
  <c r="J1750"/>
  <c r="I1750"/>
  <c r="H1750"/>
  <c r="G1750"/>
  <c r="F1750"/>
  <c r="P654" i="6"/>
  <c r="O654"/>
  <c r="N654"/>
  <c r="M654"/>
  <c r="L654"/>
  <c r="K654"/>
  <c r="J654"/>
  <c r="I654"/>
  <c r="H654"/>
  <c r="G654"/>
  <c r="F654"/>
  <c r="E654"/>
  <c r="D654"/>
  <c r="P651"/>
  <c r="O651"/>
  <c r="N651"/>
  <c r="M651"/>
  <c r="L651"/>
  <c r="K651"/>
  <c r="J651"/>
  <c r="I651"/>
  <c r="H651"/>
  <c r="G651"/>
  <c r="F651"/>
  <c r="E651"/>
  <c r="D651"/>
  <c r="N1747" i="5"/>
  <c r="M1747"/>
  <c r="L1747"/>
  <c r="K1747"/>
  <c r="J1747"/>
  <c r="I1747"/>
  <c r="H1747"/>
  <c r="G1747"/>
  <c r="F1747"/>
  <c r="N1744"/>
  <c r="M1744"/>
  <c r="L1744"/>
  <c r="K1744"/>
  <c r="J1744"/>
  <c r="I1744"/>
  <c r="H1744"/>
  <c r="G1744"/>
  <c r="F1744"/>
  <c r="N1741"/>
  <c r="M1741"/>
  <c r="L1741"/>
  <c r="K1741"/>
  <c r="J1741"/>
  <c r="I1741"/>
  <c r="H1741"/>
  <c r="G1741"/>
  <c r="F1741"/>
  <c r="P648" i="6"/>
  <c r="O648"/>
  <c r="N648"/>
  <c r="M648"/>
  <c r="L648"/>
  <c r="K648"/>
  <c r="J648"/>
  <c r="I648"/>
  <c r="H648"/>
  <c r="G648"/>
  <c r="F648"/>
  <c r="E648"/>
  <c r="D648"/>
  <c r="N1738" i="5"/>
  <c r="M1738"/>
  <c r="L1738"/>
  <c r="K1738"/>
  <c r="J1738"/>
  <c r="I1738"/>
  <c r="H1738"/>
  <c r="G1738"/>
  <c r="F1738"/>
  <c r="N1735"/>
  <c r="M1735"/>
  <c r="L1735"/>
  <c r="K1735"/>
  <c r="J1735"/>
  <c r="I1735"/>
  <c r="H1735"/>
  <c r="G1735"/>
  <c r="F1735"/>
  <c r="N1732"/>
  <c r="M1732"/>
  <c r="L1732"/>
  <c r="K1732"/>
  <c r="J1732"/>
  <c r="I1732"/>
  <c r="H1732"/>
  <c r="G1732"/>
  <c r="F1732"/>
  <c r="P645" i="6"/>
  <c r="O645"/>
  <c r="N645"/>
  <c r="M645"/>
  <c r="L645"/>
  <c r="K645"/>
  <c r="J645"/>
  <c r="I645"/>
  <c r="H645"/>
  <c r="G645"/>
  <c r="F645"/>
  <c r="E645"/>
  <c r="D645"/>
  <c r="N1729" i="5"/>
  <c r="M1729"/>
  <c r="L1729"/>
  <c r="K1729"/>
  <c r="J1729"/>
  <c r="I1729"/>
  <c r="H1729"/>
  <c r="G1729"/>
  <c r="F1729"/>
  <c r="N1726"/>
  <c r="M1726"/>
  <c r="L1726"/>
  <c r="K1726"/>
  <c r="J1726"/>
  <c r="I1726"/>
  <c r="H1726"/>
  <c r="G1726"/>
  <c r="F1726"/>
  <c r="N1723"/>
  <c r="M1723"/>
  <c r="L1723"/>
  <c r="K1723"/>
  <c r="J1723"/>
  <c r="I1723"/>
  <c r="H1723"/>
  <c r="G1723"/>
  <c r="F1723"/>
  <c r="P642" i="6"/>
  <c r="O642"/>
  <c r="N642"/>
  <c r="M642"/>
  <c r="L642"/>
  <c r="K642"/>
  <c r="J642"/>
  <c r="I642"/>
  <c r="H642"/>
  <c r="G642"/>
  <c r="F642"/>
  <c r="E642"/>
  <c r="D642"/>
  <c r="N1720" i="5"/>
  <c r="M1720"/>
  <c r="L1720"/>
  <c r="K1720"/>
  <c r="J1720"/>
  <c r="I1720"/>
  <c r="H1720"/>
  <c r="G1720"/>
  <c r="F1720"/>
  <c r="N1717"/>
  <c r="M1717"/>
  <c r="L1717"/>
  <c r="K1717"/>
  <c r="J1717"/>
  <c r="I1717"/>
  <c r="H1717"/>
  <c r="G1717"/>
  <c r="F1717"/>
  <c r="N1714"/>
  <c r="M1714"/>
  <c r="L1714"/>
  <c r="K1714"/>
  <c r="J1714"/>
  <c r="I1714"/>
  <c r="H1714"/>
  <c r="G1714"/>
  <c r="F1714"/>
  <c r="N1711"/>
  <c r="M1711"/>
  <c r="L1711"/>
  <c r="K1711"/>
  <c r="J1711"/>
  <c r="I1711"/>
  <c r="H1711"/>
  <c r="G1711"/>
  <c r="F1711"/>
  <c r="N1708"/>
  <c r="M1708"/>
  <c r="L1708"/>
  <c r="K1708"/>
  <c r="J1708"/>
  <c r="I1708"/>
  <c r="H1708"/>
  <c r="G1708"/>
  <c r="F1708"/>
  <c r="T679" i="6" l="1"/>
  <c r="R1790" i="5"/>
  <c r="T1790" s="1"/>
  <c r="R1805"/>
  <c r="T1805" s="1"/>
  <c r="R1811"/>
  <c r="T1811" s="1"/>
  <c r="R1796"/>
  <c r="T1796" s="1"/>
  <c r="R655" i="6"/>
  <c r="U643"/>
  <c r="U655"/>
  <c r="Q649"/>
  <c r="S652"/>
  <c r="T664"/>
  <c r="V664" s="1"/>
  <c r="R661"/>
  <c r="U649"/>
  <c r="U658"/>
  <c r="R643"/>
  <c r="U652"/>
  <c r="V667"/>
  <c r="V679"/>
  <c r="S649"/>
  <c r="S658"/>
  <c r="R1793" i="5"/>
  <c r="T1793" s="1"/>
  <c r="R1787"/>
  <c r="R1838"/>
  <c r="T1838" s="1"/>
  <c r="T1808"/>
  <c r="R1802"/>
  <c r="T1802" s="1"/>
  <c r="P1757"/>
  <c r="P1760"/>
  <c r="R1814"/>
  <c r="T1814" s="1"/>
  <c r="P1763"/>
  <c r="S1766"/>
  <c r="R1832"/>
  <c r="T1832" s="1"/>
  <c r="O1757"/>
  <c r="S1763"/>
  <c r="Q1763"/>
  <c r="P1778"/>
  <c r="T1823"/>
  <c r="Q1760"/>
  <c r="O1760"/>
  <c r="S1760"/>
  <c r="O1763"/>
  <c r="O1778"/>
  <c r="R1826"/>
  <c r="T1826" s="1"/>
  <c r="R1853"/>
  <c r="T1853" s="1"/>
  <c r="S1757"/>
  <c r="R1784"/>
  <c r="T1784" s="1"/>
  <c r="R1856"/>
  <c r="T1856" s="1"/>
  <c r="Q1757"/>
  <c r="Q1766"/>
  <c r="P1769"/>
  <c r="R1799"/>
  <c r="T1799" s="1"/>
  <c r="R1841"/>
  <c r="T1841" s="1"/>
  <c r="R1859"/>
  <c r="T1859" s="1"/>
  <c r="R1850"/>
  <c r="T1850" s="1"/>
  <c r="T682" i="6"/>
  <c r="V682" s="1"/>
  <c r="R1844" i="5"/>
  <c r="T1844" s="1"/>
  <c r="R1835"/>
  <c r="T1835" s="1"/>
  <c r="R1829"/>
  <c r="T1829" s="1"/>
  <c r="T676" i="6"/>
  <c r="V676" s="1"/>
  <c r="R1817" i="5"/>
  <c r="T1817" s="1"/>
  <c r="T673" i="6"/>
  <c r="V673" s="1"/>
  <c r="T670"/>
  <c r="V670" s="1"/>
  <c r="T1787" i="5"/>
  <c r="S661" i="6"/>
  <c r="U661"/>
  <c r="Q661"/>
  <c r="P1781" i="5"/>
  <c r="S1781"/>
  <c r="Q1778"/>
  <c r="S1778"/>
  <c r="Q1775"/>
  <c r="P1775"/>
  <c r="O1775"/>
  <c r="S1775"/>
  <c r="Q1781"/>
  <c r="O1781"/>
  <c r="R658" i="6"/>
  <c r="Q658"/>
  <c r="S1772" i="5"/>
  <c r="Q1769"/>
  <c r="O1769"/>
  <c r="S1769"/>
  <c r="P1766"/>
  <c r="O1766"/>
  <c r="Q1772"/>
  <c r="P1772"/>
  <c r="O1772"/>
  <c r="R649" i="6"/>
  <c r="S655"/>
  <c r="Q1718" i="5"/>
  <c r="O1745"/>
  <c r="Q1748"/>
  <c r="P1724"/>
  <c r="P1736"/>
  <c r="O1754"/>
  <c r="O1721"/>
  <c r="S1733"/>
  <c r="P1742"/>
  <c r="O1733"/>
  <c r="O1748"/>
  <c r="Q1727"/>
  <c r="P1709"/>
  <c r="Q1724"/>
  <c r="S1736"/>
  <c r="S1730"/>
  <c r="P1739"/>
  <c r="P1745"/>
  <c r="R1745" s="1"/>
  <c r="S1754"/>
  <c r="P1748"/>
  <c r="Q655" i="6"/>
  <c r="P1754" i="5"/>
  <c r="R1754" s="1"/>
  <c r="Q1754"/>
  <c r="S1751"/>
  <c r="Q1751"/>
  <c r="S1748"/>
  <c r="P1751"/>
  <c r="O1751"/>
  <c r="R652" i="6"/>
  <c r="Q652"/>
  <c r="S1745" i="5"/>
  <c r="Q1742"/>
  <c r="S1739"/>
  <c r="O1739"/>
  <c r="Q1739"/>
  <c r="S1742"/>
  <c r="Q1745"/>
  <c r="O1742"/>
  <c r="R646" i="6"/>
  <c r="U646"/>
  <c r="S646"/>
  <c r="Q646"/>
  <c r="P1733" i="5"/>
  <c r="Q1730"/>
  <c r="P1730"/>
  <c r="Q1733"/>
  <c r="O1730"/>
  <c r="Q1736"/>
  <c r="O1736"/>
  <c r="R1736" s="1"/>
  <c r="S643" i="6"/>
  <c r="Q643"/>
  <c r="O1727" i="5"/>
  <c r="P1721"/>
  <c r="Q1721"/>
  <c r="O1724"/>
  <c r="S1724"/>
  <c r="P1727"/>
  <c r="S1727"/>
  <c r="S1721"/>
  <c r="U640" i="6"/>
  <c r="S640"/>
  <c r="R640"/>
  <c r="Q640"/>
  <c r="S1718" i="5"/>
  <c r="P1718"/>
  <c r="O1718"/>
  <c r="P1706"/>
  <c r="S1709"/>
  <c r="Q1706"/>
  <c r="O1706"/>
  <c r="Q1715"/>
  <c r="P1715"/>
  <c r="O1715"/>
  <c r="Q1712"/>
  <c r="P1712"/>
  <c r="O1712"/>
  <c r="S1712"/>
  <c r="S1715"/>
  <c r="S1706"/>
  <c r="Q1709"/>
  <c r="O1709"/>
  <c r="R1709" s="1"/>
  <c r="T646" i="6" l="1"/>
  <c r="V646" s="1"/>
  <c r="T649"/>
  <c r="V649" s="1"/>
  <c r="R1757" i="5"/>
  <c r="T1757" s="1"/>
  <c r="T655" i="6"/>
  <c r="V655" s="1"/>
  <c r="R1769" i="5"/>
  <c r="T1769" s="1"/>
  <c r="T643" i="6"/>
  <c r="V643" s="1"/>
  <c r="T661"/>
  <c r="V661" s="1"/>
  <c r="T1736" i="5"/>
  <c r="R1706"/>
  <c r="T1706" s="1"/>
  <c r="R1778"/>
  <c r="T1778" s="1"/>
  <c r="T1745"/>
  <c r="T1754"/>
  <c r="R1760"/>
  <c r="T1760" s="1"/>
  <c r="R1763"/>
  <c r="T1763" s="1"/>
  <c r="R1721"/>
  <c r="T1721" s="1"/>
  <c r="R1775"/>
  <c r="T1775" s="1"/>
  <c r="R1781"/>
  <c r="T1781" s="1"/>
  <c r="T658" i="6"/>
  <c r="V658" s="1"/>
  <c r="R1772" i="5"/>
  <c r="T1772" s="1"/>
  <c r="R1766"/>
  <c r="T1766" s="1"/>
  <c r="T652" i="6"/>
  <c r="V652" s="1"/>
  <c r="R1727" i="5"/>
  <c r="T1727" s="1"/>
  <c r="R1724"/>
  <c r="T1724" s="1"/>
  <c r="R1742"/>
  <c r="T1742" s="1"/>
  <c r="R1739"/>
  <c r="T1739" s="1"/>
  <c r="R1733"/>
  <c r="T1733" s="1"/>
  <c r="R1748"/>
  <c r="T1748" s="1"/>
  <c r="R1730"/>
  <c r="T1730" s="1"/>
  <c r="R1751"/>
  <c r="T1751" s="1"/>
  <c r="T640" i="6"/>
  <c r="V640" s="1"/>
  <c r="R1718" i="5"/>
  <c r="T1718" s="1"/>
  <c r="R1712"/>
  <c r="T1712" s="1"/>
  <c r="R1715"/>
  <c r="T1715" s="1"/>
  <c r="T1709"/>
  <c r="P639" i="6" l="1"/>
  <c r="O639"/>
  <c r="N639"/>
  <c r="M639"/>
  <c r="L639"/>
  <c r="K639"/>
  <c r="J639"/>
  <c r="I639"/>
  <c r="H639"/>
  <c r="G639"/>
  <c r="F639"/>
  <c r="E639"/>
  <c r="D639"/>
  <c r="N1705" i="5"/>
  <c r="M1705"/>
  <c r="L1705"/>
  <c r="K1705"/>
  <c r="J1705"/>
  <c r="I1705"/>
  <c r="H1705"/>
  <c r="G1705"/>
  <c r="F1705"/>
  <c r="N1702"/>
  <c r="M1702"/>
  <c r="L1702"/>
  <c r="K1702"/>
  <c r="J1702"/>
  <c r="I1702"/>
  <c r="H1702"/>
  <c r="G1702"/>
  <c r="F1702"/>
  <c r="N1699"/>
  <c r="M1699"/>
  <c r="L1699"/>
  <c r="K1699"/>
  <c r="J1699"/>
  <c r="I1699"/>
  <c r="H1699"/>
  <c r="G1699"/>
  <c r="F1699"/>
  <c r="P636" i="6"/>
  <c r="O636"/>
  <c r="N636"/>
  <c r="M636"/>
  <c r="L636"/>
  <c r="K636"/>
  <c r="J636"/>
  <c r="I636"/>
  <c r="H636"/>
  <c r="G636"/>
  <c r="F636"/>
  <c r="E636"/>
  <c r="D636"/>
  <c r="N1696" i="5"/>
  <c r="M1696"/>
  <c r="L1696"/>
  <c r="K1696"/>
  <c r="J1696"/>
  <c r="I1696"/>
  <c r="H1696"/>
  <c r="G1696"/>
  <c r="F1696"/>
  <c r="N1693"/>
  <c r="M1693"/>
  <c r="L1693"/>
  <c r="K1693"/>
  <c r="J1693"/>
  <c r="I1693"/>
  <c r="H1693"/>
  <c r="G1693"/>
  <c r="F1693"/>
  <c r="N1690"/>
  <c r="M1690"/>
  <c r="L1690"/>
  <c r="K1690"/>
  <c r="J1690"/>
  <c r="I1690"/>
  <c r="H1690"/>
  <c r="G1690"/>
  <c r="F1690"/>
  <c r="P633" i="6"/>
  <c r="O633"/>
  <c r="N633"/>
  <c r="M633"/>
  <c r="L633"/>
  <c r="K633"/>
  <c r="J633"/>
  <c r="I633"/>
  <c r="H633"/>
  <c r="G633"/>
  <c r="F633"/>
  <c r="E633"/>
  <c r="D633"/>
  <c r="F1687" i="5"/>
  <c r="N1687"/>
  <c r="M1687"/>
  <c r="L1687"/>
  <c r="K1687"/>
  <c r="J1687"/>
  <c r="I1687"/>
  <c r="H1687"/>
  <c r="G1687"/>
  <c r="N1684"/>
  <c r="M1684"/>
  <c r="L1684"/>
  <c r="K1684"/>
  <c r="J1684"/>
  <c r="I1684"/>
  <c r="H1684"/>
  <c r="G1684"/>
  <c r="F1684"/>
  <c r="N1681"/>
  <c r="M1681"/>
  <c r="L1681"/>
  <c r="K1681"/>
  <c r="J1681"/>
  <c r="I1681"/>
  <c r="H1681"/>
  <c r="G1681"/>
  <c r="F1681"/>
  <c r="P630" i="6"/>
  <c r="O630"/>
  <c r="N630"/>
  <c r="M630"/>
  <c r="L630"/>
  <c r="K630"/>
  <c r="J630"/>
  <c r="I630"/>
  <c r="H630"/>
  <c r="G630"/>
  <c r="F630"/>
  <c r="E630"/>
  <c r="D630"/>
  <c r="N1678" i="5"/>
  <c r="M1678"/>
  <c r="L1678"/>
  <c r="K1678"/>
  <c r="J1678"/>
  <c r="I1678"/>
  <c r="H1678"/>
  <c r="G1678"/>
  <c r="F1678"/>
  <c r="N1675"/>
  <c r="M1675"/>
  <c r="L1675"/>
  <c r="K1675"/>
  <c r="J1675"/>
  <c r="I1675"/>
  <c r="H1675"/>
  <c r="G1675"/>
  <c r="F1675"/>
  <c r="N1672"/>
  <c r="M1672"/>
  <c r="L1672"/>
  <c r="K1672"/>
  <c r="J1672"/>
  <c r="I1672"/>
  <c r="H1672"/>
  <c r="G1672"/>
  <c r="F1672"/>
  <c r="N1669"/>
  <c r="M1669"/>
  <c r="L1669"/>
  <c r="K1669"/>
  <c r="J1669"/>
  <c r="I1669"/>
  <c r="H1669"/>
  <c r="G1669"/>
  <c r="F1669"/>
  <c r="P627" i="6"/>
  <c r="O627"/>
  <c r="N627"/>
  <c r="M627"/>
  <c r="L627"/>
  <c r="K627"/>
  <c r="J627"/>
  <c r="I627"/>
  <c r="H627"/>
  <c r="G627"/>
  <c r="F627"/>
  <c r="E627"/>
  <c r="D627"/>
  <c r="N1666" i="5"/>
  <c r="M1666"/>
  <c r="L1666"/>
  <c r="K1666"/>
  <c r="J1666"/>
  <c r="I1666"/>
  <c r="H1666"/>
  <c r="G1666"/>
  <c r="F1666"/>
  <c r="N1663"/>
  <c r="M1663"/>
  <c r="L1663"/>
  <c r="K1663"/>
  <c r="J1663"/>
  <c r="I1663"/>
  <c r="H1663"/>
  <c r="G1663"/>
  <c r="F1663"/>
  <c r="N1660"/>
  <c r="M1660"/>
  <c r="L1660"/>
  <c r="K1660"/>
  <c r="J1660"/>
  <c r="I1660"/>
  <c r="H1660"/>
  <c r="G1660"/>
  <c r="F1660"/>
  <c r="P624" i="6"/>
  <c r="O624"/>
  <c r="N624"/>
  <c r="M624"/>
  <c r="L624"/>
  <c r="K624"/>
  <c r="J624"/>
  <c r="I624"/>
  <c r="H624"/>
  <c r="G624"/>
  <c r="F624"/>
  <c r="E624"/>
  <c r="D624"/>
  <c r="N1657" i="5"/>
  <c r="M1657"/>
  <c r="L1657"/>
  <c r="K1657"/>
  <c r="J1657"/>
  <c r="I1657"/>
  <c r="H1657"/>
  <c r="G1657"/>
  <c r="F1657"/>
  <c r="N1654"/>
  <c r="M1654"/>
  <c r="L1654"/>
  <c r="K1654"/>
  <c r="J1654"/>
  <c r="I1654"/>
  <c r="H1654"/>
  <c r="G1654"/>
  <c r="F1654"/>
  <c r="N1651"/>
  <c r="M1651"/>
  <c r="L1651"/>
  <c r="K1651"/>
  <c r="J1651"/>
  <c r="I1651"/>
  <c r="H1651"/>
  <c r="G1651"/>
  <c r="F1651"/>
  <c r="R637" i="6" l="1"/>
  <c r="R625"/>
  <c r="P1700" i="5"/>
  <c r="Q1688"/>
  <c r="S1667"/>
  <c r="S1697"/>
  <c r="O1697"/>
  <c r="P1688"/>
  <c r="Q1703"/>
  <c r="U637" i="6"/>
  <c r="S1703" i="5"/>
  <c r="Q1700"/>
  <c r="P1697"/>
  <c r="S637" i="6"/>
  <c r="Q637"/>
  <c r="O1700" i="5"/>
  <c r="S1700"/>
  <c r="P1703"/>
  <c r="Q1697"/>
  <c r="O1703"/>
  <c r="U622" i="6"/>
  <c r="R628"/>
  <c r="U634"/>
  <c r="O1661" i="5"/>
  <c r="S1670"/>
  <c r="O1676"/>
  <c r="S1691"/>
  <c r="S634" i="6"/>
  <c r="R634"/>
  <c r="Q634"/>
  <c r="Q1691" i="5"/>
  <c r="O1691"/>
  <c r="S1694"/>
  <c r="O1688"/>
  <c r="S1688"/>
  <c r="P1691"/>
  <c r="R1691" s="1"/>
  <c r="Q1694"/>
  <c r="P1694"/>
  <c r="O1694"/>
  <c r="U631" i="6"/>
  <c r="R631"/>
  <c r="S631"/>
  <c r="Q631"/>
  <c r="Q1685" i="5"/>
  <c r="S1685"/>
  <c r="P1685"/>
  <c r="O1685"/>
  <c r="Q1655"/>
  <c r="S1649"/>
  <c r="O1649"/>
  <c r="S1664"/>
  <c r="P1673"/>
  <c r="S1655"/>
  <c r="Q1667"/>
  <c r="Q1682"/>
  <c r="S1682"/>
  <c r="Q1679"/>
  <c r="P1679"/>
  <c r="O1679"/>
  <c r="S1679"/>
  <c r="P1682"/>
  <c r="O1682"/>
  <c r="U628" i="6"/>
  <c r="O1673" i="5"/>
  <c r="R1673" s="1"/>
  <c r="Q1673"/>
  <c r="Q1670"/>
  <c r="O1670"/>
  <c r="P1670"/>
  <c r="S628" i="6"/>
  <c r="Q628"/>
  <c r="T628" s="1"/>
  <c r="S1673" i="5"/>
  <c r="S1676"/>
  <c r="Q1676"/>
  <c r="P1676"/>
  <c r="R1676" s="1"/>
  <c r="O1667"/>
  <c r="P1667"/>
  <c r="Q1658"/>
  <c r="U625" i="6"/>
  <c r="P1664" i="5"/>
  <c r="P1661"/>
  <c r="R1661" s="1"/>
  <c r="Q1661"/>
  <c r="S625" i="6"/>
  <c r="Q625"/>
  <c r="S1661" i="5"/>
  <c r="P1658"/>
  <c r="O1658"/>
  <c r="S1658"/>
  <c r="Q1664"/>
  <c r="O1664"/>
  <c r="P1652"/>
  <c r="Q1652"/>
  <c r="S622" i="6"/>
  <c r="Q622"/>
  <c r="R622"/>
  <c r="P1649" i="5"/>
  <c r="O1652"/>
  <c r="S1652"/>
  <c r="P1655"/>
  <c r="Q1649"/>
  <c r="O1655"/>
  <c r="T625" i="6" l="1"/>
  <c r="V625" s="1"/>
  <c r="T631"/>
  <c r="V631" s="1"/>
  <c r="T637"/>
  <c r="T1673" i="5"/>
  <c r="R1700"/>
  <c r="T1700" s="1"/>
  <c r="R1664"/>
  <c r="T1664" s="1"/>
  <c r="R1697"/>
  <c r="T1697" s="1"/>
  <c r="R1688"/>
  <c r="T1688" s="1"/>
  <c r="T1691"/>
  <c r="R1703"/>
  <c r="T1703" s="1"/>
  <c r="V637" i="6"/>
  <c r="T634"/>
  <c r="V634" s="1"/>
  <c r="R1694" i="5"/>
  <c r="T1694" s="1"/>
  <c r="R1685"/>
  <c r="T1685" s="1"/>
  <c r="R1649"/>
  <c r="T1649" s="1"/>
  <c r="R1655"/>
  <c r="T1655" s="1"/>
  <c r="R1652"/>
  <c r="T1652" s="1"/>
  <c r="R1682"/>
  <c r="T1682" s="1"/>
  <c r="R1679"/>
  <c r="T1679" s="1"/>
  <c r="V628" i="6"/>
  <c r="R1670" i="5"/>
  <c r="T1670" s="1"/>
  <c r="T1676"/>
  <c r="R1667"/>
  <c r="T1667" s="1"/>
  <c r="R1658"/>
  <c r="T1658" s="1"/>
  <c r="T1661"/>
  <c r="T622" i="6"/>
  <c r="V622" s="1"/>
  <c r="P621"/>
  <c r="O621"/>
  <c r="N621"/>
  <c r="M621"/>
  <c r="L621"/>
  <c r="K621"/>
  <c r="J621"/>
  <c r="I621"/>
  <c r="H621"/>
  <c r="G621"/>
  <c r="F621"/>
  <c r="E621"/>
  <c r="D621"/>
  <c r="N1648" i="5"/>
  <c r="M1648"/>
  <c r="L1648"/>
  <c r="K1648"/>
  <c r="J1648"/>
  <c r="I1648"/>
  <c r="H1648"/>
  <c r="G1648"/>
  <c r="F1648"/>
  <c r="N1645"/>
  <c r="M1645"/>
  <c r="L1645"/>
  <c r="K1645"/>
  <c r="J1645"/>
  <c r="I1645"/>
  <c r="H1645"/>
  <c r="G1645"/>
  <c r="F1645"/>
  <c r="N1642"/>
  <c r="M1642"/>
  <c r="L1642"/>
  <c r="K1642"/>
  <c r="J1642"/>
  <c r="I1642"/>
  <c r="H1642"/>
  <c r="G1642"/>
  <c r="F1642"/>
  <c r="P1640" l="1"/>
  <c r="U619" i="6"/>
  <c r="Q1640" i="5"/>
  <c r="S1643"/>
  <c r="O1646"/>
  <c r="R619" i="6"/>
  <c r="Q1643" i="5"/>
  <c r="S619" i="6"/>
  <c r="Q619"/>
  <c r="S1646" i="5"/>
  <c r="S1640"/>
  <c r="Q1646"/>
  <c r="O1640"/>
  <c r="P1643"/>
  <c r="O1643"/>
  <c r="P1646"/>
  <c r="P618" i="6"/>
  <c r="O618"/>
  <c r="N618"/>
  <c r="M618"/>
  <c r="L618"/>
  <c r="K618"/>
  <c r="J618"/>
  <c r="I618"/>
  <c r="H618"/>
  <c r="G618"/>
  <c r="F618"/>
  <c r="E618"/>
  <c r="D618"/>
  <c r="N1639" i="5"/>
  <c r="M1639"/>
  <c r="L1639"/>
  <c r="K1639"/>
  <c r="J1639"/>
  <c r="I1639"/>
  <c r="H1639"/>
  <c r="G1639"/>
  <c r="F1639"/>
  <c r="N1636"/>
  <c r="M1636"/>
  <c r="L1636"/>
  <c r="K1636"/>
  <c r="J1636"/>
  <c r="I1636"/>
  <c r="H1636"/>
  <c r="G1636"/>
  <c r="F1636"/>
  <c r="N1633"/>
  <c r="M1633"/>
  <c r="L1633"/>
  <c r="K1633"/>
  <c r="J1633"/>
  <c r="I1633"/>
  <c r="H1633"/>
  <c r="G1633"/>
  <c r="F1633"/>
  <c r="P615" i="6"/>
  <c r="O615"/>
  <c r="N615"/>
  <c r="M615"/>
  <c r="L615"/>
  <c r="K615"/>
  <c r="J615"/>
  <c r="I615"/>
  <c r="H615"/>
  <c r="G615"/>
  <c r="F615"/>
  <c r="E615"/>
  <c r="D615"/>
  <c r="N1630" i="5"/>
  <c r="M1630"/>
  <c r="L1630"/>
  <c r="K1630"/>
  <c r="J1630"/>
  <c r="I1630"/>
  <c r="H1630"/>
  <c r="G1630"/>
  <c r="F1630"/>
  <c r="N1627"/>
  <c r="M1627"/>
  <c r="L1627"/>
  <c r="K1627"/>
  <c r="J1627"/>
  <c r="I1627"/>
  <c r="H1627"/>
  <c r="G1627"/>
  <c r="F1627"/>
  <c r="N1624"/>
  <c r="M1624"/>
  <c r="L1624"/>
  <c r="K1624"/>
  <c r="J1624"/>
  <c r="I1624"/>
  <c r="H1624"/>
  <c r="G1624"/>
  <c r="F1624"/>
  <c r="P612" i="6"/>
  <c r="O612"/>
  <c r="N612"/>
  <c r="M612"/>
  <c r="L612"/>
  <c r="K612"/>
  <c r="J612"/>
  <c r="I612"/>
  <c r="H612"/>
  <c r="G612"/>
  <c r="F612"/>
  <c r="E612"/>
  <c r="D612"/>
  <c r="N1621" i="5"/>
  <c r="M1621"/>
  <c r="L1621"/>
  <c r="K1621"/>
  <c r="J1621"/>
  <c r="I1621"/>
  <c r="H1621"/>
  <c r="G1621"/>
  <c r="F1621"/>
  <c r="N1618"/>
  <c r="M1618"/>
  <c r="L1618"/>
  <c r="K1618"/>
  <c r="J1618"/>
  <c r="I1618"/>
  <c r="H1618"/>
  <c r="G1618"/>
  <c r="F1618"/>
  <c r="N1615"/>
  <c r="M1615"/>
  <c r="L1615"/>
  <c r="K1615"/>
  <c r="J1615"/>
  <c r="I1615"/>
  <c r="H1615"/>
  <c r="G1615"/>
  <c r="F1615"/>
  <c r="P609" i="6"/>
  <c r="O609"/>
  <c r="N609"/>
  <c r="M609"/>
  <c r="L609"/>
  <c r="K609"/>
  <c r="J609"/>
  <c r="I609"/>
  <c r="H609"/>
  <c r="G609"/>
  <c r="F609"/>
  <c r="E609"/>
  <c r="D609"/>
  <c r="N1612" i="5"/>
  <c r="M1612"/>
  <c r="L1612"/>
  <c r="K1612"/>
  <c r="J1612"/>
  <c r="I1612"/>
  <c r="H1612"/>
  <c r="G1612"/>
  <c r="F1612"/>
  <c r="N1609"/>
  <c r="M1609"/>
  <c r="L1609"/>
  <c r="K1609"/>
  <c r="J1609"/>
  <c r="I1609"/>
  <c r="H1609"/>
  <c r="G1609"/>
  <c r="F1609"/>
  <c r="N1606"/>
  <c r="M1606"/>
  <c r="L1606"/>
  <c r="K1606"/>
  <c r="J1606"/>
  <c r="I1606"/>
  <c r="H1606"/>
  <c r="G1606"/>
  <c r="F1606"/>
  <c r="P606" i="6"/>
  <c r="O606"/>
  <c r="N606"/>
  <c r="M606"/>
  <c r="L606"/>
  <c r="K606"/>
  <c r="J606"/>
  <c r="I606"/>
  <c r="H606"/>
  <c r="G606"/>
  <c r="F606"/>
  <c r="E606"/>
  <c r="D606"/>
  <c r="R1640" i="5" l="1"/>
  <c r="T1640" s="1"/>
  <c r="S604" i="6"/>
  <c r="R613"/>
  <c r="U616"/>
  <c r="T619"/>
  <c r="V619" s="1"/>
  <c r="R1646" i="5"/>
  <c r="T1646" s="1"/>
  <c r="R1643"/>
  <c r="T1643" s="1"/>
  <c r="O1628"/>
  <c r="S1616"/>
  <c r="P1622"/>
  <c r="P1628"/>
  <c r="S1628"/>
  <c r="O1631"/>
  <c r="S1625"/>
  <c r="O1625"/>
  <c r="P1634"/>
  <c r="S1637"/>
  <c r="R616" i="6"/>
  <c r="Q616"/>
  <c r="S616"/>
  <c r="Q1634" i="5"/>
  <c r="S1634"/>
  <c r="P1631"/>
  <c r="Q1637"/>
  <c r="O1634"/>
  <c r="P1637"/>
  <c r="S1631"/>
  <c r="Q1631"/>
  <c r="O1637"/>
  <c r="S613" i="6"/>
  <c r="Q1625" i="5"/>
  <c r="Q613" i="6"/>
  <c r="U613"/>
  <c r="Q1622" i="5"/>
  <c r="O1622"/>
  <c r="S1622"/>
  <c r="P1625"/>
  <c r="Q1628"/>
  <c r="Q1607"/>
  <c r="P1610"/>
  <c r="P1604"/>
  <c r="Q1619"/>
  <c r="S1619"/>
  <c r="P1616"/>
  <c r="Q1616"/>
  <c r="S610" i="6"/>
  <c r="U610"/>
  <c r="O1613" i="5"/>
  <c r="Q1613"/>
  <c r="S1613"/>
  <c r="P1613"/>
  <c r="R610" i="6"/>
  <c r="Q610"/>
  <c r="O1616" i="5"/>
  <c r="P1619"/>
  <c r="O1619"/>
  <c r="S1610"/>
  <c r="Q1610"/>
  <c r="O1607"/>
  <c r="S1607"/>
  <c r="Q1604"/>
  <c r="S607" i="6"/>
  <c r="U607"/>
  <c r="R607"/>
  <c r="Q607"/>
  <c r="O1604" i="5"/>
  <c r="S1604"/>
  <c r="P1607"/>
  <c r="O1610"/>
  <c r="R604" i="6"/>
  <c r="U604"/>
  <c r="Q604"/>
  <c r="P603"/>
  <c r="O603"/>
  <c r="N603"/>
  <c r="M603"/>
  <c r="L603"/>
  <c r="K603"/>
  <c r="J603"/>
  <c r="I603"/>
  <c r="H603"/>
  <c r="G603"/>
  <c r="F603"/>
  <c r="E603"/>
  <c r="D603"/>
  <c r="T616" l="1"/>
  <c r="V616" s="1"/>
  <c r="T613"/>
  <c r="V613" s="1"/>
  <c r="R1610" i="5"/>
  <c r="T1610" s="1"/>
  <c r="R1628"/>
  <c r="T1628" s="1"/>
  <c r="R1613"/>
  <c r="T1613" s="1"/>
  <c r="R1622"/>
  <c r="T1622" s="1"/>
  <c r="R1625"/>
  <c r="T1625" s="1"/>
  <c r="R1631"/>
  <c r="T1631" s="1"/>
  <c r="R1604"/>
  <c r="T1604" s="1"/>
  <c r="R1637"/>
  <c r="T1637" s="1"/>
  <c r="R1634"/>
  <c r="T1634" s="1"/>
  <c r="T604" i="6"/>
  <c r="V604" s="1"/>
  <c r="R1619" i="5"/>
  <c r="T1619" s="1"/>
  <c r="R1616"/>
  <c r="T1616" s="1"/>
  <c r="T610" i="6"/>
  <c r="V610" s="1"/>
  <c r="R1607" i="5"/>
  <c r="T1607" s="1"/>
  <c r="T607" i="6"/>
  <c r="V607" s="1"/>
  <c r="U601"/>
  <c r="R601"/>
  <c r="S601"/>
  <c r="Q601"/>
  <c r="N1603" i="5"/>
  <c r="M1603"/>
  <c r="L1603"/>
  <c r="K1603"/>
  <c r="J1603"/>
  <c r="I1603"/>
  <c r="H1603"/>
  <c r="G1603"/>
  <c r="F1603"/>
  <c r="N1600"/>
  <c r="M1600"/>
  <c r="L1600"/>
  <c r="K1600"/>
  <c r="J1600"/>
  <c r="I1600"/>
  <c r="H1600"/>
  <c r="G1600"/>
  <c r="F1600"/>
  <c r="N1597"/>
  <c r="M1597"/>
  <c r="L1597"/>
  <c r="K1597"/>
  <c r="J1597"/>
  <c r="I1597"/>
  <c r="H1597"/>
  <c r="G1597"/>
  <c r="F1597"/>
  <c r="N1594"/>
  <c r="M1594"/>
  <c r="L1594"/>
  <c r="K1594"/>
  <c r="J1594"/>
  <c r="I1594"/>
  <c r="H1594"/>
  <c r="G1594"/>
  <c r="F1594"/>
  <c r="N1591"/>
  <c r="M1591"/>
  <c r="L1591"/>
  <c r="K1591"/>
  <c r="J1591"/>
  <c r="I1591"/>
  <c r="H1591"/>
  <c r="G1591"/>
  <c r="F1591"/>
  <c r="N1588"/>
  <c r="M1588"/>
  <c r="L1588"/>
  <c r="K1588"/>
  <c r="J1588"/>
  <c r="I1588"/>
  <c r="H1588"/>
  <c r="G1588"/>
  <c r="F1588"/>
  <c r="N1585"/>
  <c r="M1585"/>
  <c r="L1585"/>
  <c r="K1585"/>
  <c r="J1585"/>
  <c r="I1585"/>
  <c r="H1585"/>
  <c r="G1585"/>
  <c r="F1585"/>
  <c r="N1582"/>
  <c r="M1582"/>
  <c r="L1582"/>
  <c r="K1582"/>
  <c r="J1582"/>
  <c r="I1582"/>
  <c r="H1582"/>
  <c r="G1582"/>
  <c r="F1582"/>
  <c r="N1579"/>
  <c r="M1579"/>
  <c r="L1579"/>
  <c r="K1579"/>
  <c r="J1579"/>
  <c r="I1579"/>
  <c r="H1579"/>
  <c r="G1579"/>
  <c r="F1579"/>
  <c r="N1576"/>
  <c r="M1576"/>
  <c r="L1576"/>
  <c r="K1576"/>
  <c r="J1576"/>
  <c r="I1576"/>
  <c r="H1576"/>
  <c r="G1576"/>
  <c r="F1576"/>
  <c r="N1573"/>
  <c r="M1573"/>
  <c r="L1573"/>
  <c r="K1573"/>
  <c r="J1573"/>
  <c r="I1573"/>
  <c r="H1573"/>
  <c r="G1573"/>
  <c r="F1573"/>
  <c r="N1570"/>
  <c r="M1570"/>
  <c r="L1570"/>
  <c r="K1570"/>
  <c r="J1570"/>
  <c r="I1570"/>
  <c r="H1570"/>
  <c r="G1570"/>
  <c r="F1570"/>
  <c r="F1564"/>
  <c r="F1567"/>
  <c r="S1574" l="1"/>
  <c r="S1598"/>
  <c r="Q1589"/>
  <c r="T601" i="6"/>
  <c r="V601" s="1"/>
  <c r="Q1601" i="5"/>
  <c r="P1601"/>
  <c r="S1601"/>
  <c r="Q1598"/>
  <c r="P1598"/>
  <c r="O1598"/>
  <c r="P1595"/>
  <c r="Q1595"/>
  <c r="O1601"/>
  <c r="O1595"/>
  <c r="S1595"/>
  <c r="P1592"/>
  <c r="S1592"/>
  <c r="Q1592"/>
  <c r="P1589"/>
  <c r="S1589"/>
  <c r="O1589"/>
  <c r="P1586"/>
  <c r="Q1586"/>
  <c r="O1592"/>
  <c r="R1592" s="1"/>
  <c r="O1586"/>
  <c r="S1586"/>
  <c r="Q1577"/>
  <c r="S1580"/>
  <c r="P1583"/>
  <c r="S1583"/>
  <c r="Q1580"/>
  <c r="S1577"/>
  <c r="P1577"/>
  <c r="O1577"/>
  <c r="P1580"/>
  <c r="Q1583"/>
  <c r="O1583"/>
  <c r="R1583" s="1"/>
  <c r="O1580"/>
  <c r="Q1574"/>
  <c r="P1574"/>
  <c r="O1574"/>
  <c r="S1571"/>
  <c r="Q1571"/>
  <c r="P1571"/>
  <c r="O1571"/>
  <c r="P1568"/>
  <c r="S1568"/>
  <c r="Q1568"/>
  <c r="O1568"/>
  <c r="N1567"/>
  <c r="M1567"/>
  <c r="L1567"/>
  <c r="K1567"/>
  <c r="J1567"/>
  <c r="I1567"/>
  <c r="H1567"/>
  <c r="G1567"/>
  <c r="N1564"/>
  <c r="M1564"/>
  <c r="L1564"/>
  <c r="K1564"/>
  <c r="J1564"/>
  <c r="I1564"/>
  <c r="H1564"/>
  <c r="G1564"/>
  <c r="N1561"/>
  <c r="M1561"/>
  <c r="L1561"/>
  <c r="K1561"/>
  <c r="J1561"/>
  <c r="I1561"/>
  <c r="H1561"/>
  <c r="G1561"/>
  <c r="F1561"/>
  <c r="N1558"/>
  <c r="M1558"/>
  <c r="L1558"/>
  <c r="K1558"/>
  <c r="J1558"/>
  <c r="I1558"/>
  <c r="H1558"/>
  <c r="G1558"/>
  <c r="F1558"/>
  <c r="N1555"/>
  <c r="M1555"/>
  <c r="L1555"/>
  <c r="K1555"/>
  <c r="J1555"/>
  <c r="I1555"/>
  <c r="H1555"/>
  <c r="G1555"/>
  <c r="F1555"/>
  <c r="N1552"/>
  <c r="M1552"/>
  <c r="L1552"/>
  <c r="K1552"/>
  <c r="J1552"/>
  <c r="I1552"/>
  <c r="H1552"/>
  <c r="G1552"/>
  <c r="F1552"/>
  <c r="N1549"/>
  <c r="M1549"/>
  <c r="L1549"/>
  <c r="K1549"/>
  <c r="J1549"/>
  <c r="I1549"/>
  <c r="H1549"/>
  <c r="G1549"/>
  <c r="F1549"/>
  <c r="N1546"/>
  <c r="M1546"/>
  <c r="L1546"/>
  <c r="K1546"/>
  <c r="J1546"/>
  <c r="I1546"/>
  <c r="H1546"/>
  <c r="G1546"/>
  <c r="F1546"/>
  <c r="N1543"/>
  <c r="M1543"/>
  <c r="L1543"/>
  <c r="K1543"/>
  <c r="J1543"/>
  <c r="I1543"/>
  <c r="H1543"/>
  <c r="G1543"/>
  <c r="F1543"/>
  <c r="N1540"/>
  <c r="M1540"/>
  <c r="L1540"/>
  <c r="K1540"/>
  <c r="J1540"/>
  <c r="I1540"/>
  <c r="H1540"/>
  <c r="G1540"/>
  <c r="F1540"/>
  <c r="N1537"/>
  <c r="M1537"/>
  <c r="L1537"/>
  <c r="K1537"/>
  <c r="J1537"/>
  <c r="I1537"/>
  <c r="H1537"/>
  <c r="G1537"/>
  <c r="F1537"/>
  <c r="N1534"/>
  <c r="M1534"/>
  <c r="L1534"/>
  <c r="K1534"/>
  <c r="J1534"/>
  <c r="I1534"/>
  <c r="H1534"/>
  <c r="G1534"/>
  <c r="F1534"/>
  <c r="N1531"/>
  <c r="M1531"/>
  <c r="L1531"/>
  <c r="K1531"/>
  <c r="J1531"/>
  <c r="I1531"/>
  <c r="H1531"/>
  <c r="G1531"/>
  <c r="F1531"/>
  <c r="N1528"/>
  <c r="M1528"/>
  <c r="L1528"/>
  <c r="K1528"/>
  <c r="J1528"/>
  <c r="I1528"/>
  <c r="H1528"/>
  <c r="G1528"/>
  <c r="F1528"/>
  <c r="N1525"/>
  <c r="M1525"/>
  <c r="L1525"/>
  <c r="K1525"/>
  <c r="J1525"/>
  <c r="I1525"/>
  <c r="H1525"/>
  <c r="G1525"/>
  <c r="F1525"/>
  <c r="N1522"/>
  <c r="M1522"/>
  <c r="L1522"/>
  <c r="K1522"/>
  <c r="J1522"/>
  <c r="I1522"/>
  <c r="H1522"/>
  <c r="G1522"/>
  <c r="F1522"/>
  <c r="N1519"/>
  <c r="M1519"/>
  <c r="L1519"/>
  <c r="K1519"/>
  <c r="J1519"/>
  <c r="I1519"/>
  <c r="H1519"/>
  <c r="G1519"/>
  <c r="F1519"/>
  <c r="N1516"/>
  <c r="M1516"/>
  <c r="L1516"/>
  <c r="K1516"/>
  <c r="J1516"/>
  <c r="I1516"/>
  <c r="H1516"/>
  <c r="G1516"/>
  <c r="F1516"/>
  <c r="N1513"/>
  <c r="M1513"/>
  <c r="L1513"/>
  <c r="K1513"/>
  <c r="J1513"/>
  <c r="I1513"/>
  <c r="H1513"/>
  <c r="G1513"/>
  <c r="F1513"/>
  <c r="N1510"/>
  <c r="M1510"/>
  <c r="L1510"/>
  <c r="K1510"/>
  <c r="J1510"/>
  <c r="I1510"/>
  <c r="H1510"/>
  <c r="G1510"/>
  <c r="F1510"/>
  <c r="N1507"/>
  <c r="M1507"/>
  <c r="L1507"/>
  <c r="K1507"/>
  <c r="J1507"/>
  <c r="I1507"/>
  <c r="H1507"/>
  <c r="G1507"/>
  <c r="F1507"/>
  <c r="N1504"/>
  <c r="M1504"/>
  <c r="L1504"/>
  <c r="K1504"/>
  <c r="J1504"/>
  <c r="I1504"/>
  <c r="H1504"/>
  <c r="G1504"/>
  <c r="F1504"/>
  <c r="N1501"/>
  <c r="M1501"/>
  <c r="L1501"/>
  <c r="K1501"/>
  <c r="J1501"/>
  <c r="I1501"/>
  <c r="H1501"/>
  <c r="G1501"/>
  <c r="F1501"/>
  <c r="N1498"/>
  <c r="M1498"/>
  <c r="L1498"/>
  <c r="K1498"/>
  <c r="J1498"/>
  <c r="I1498"/>
  <c r="H1498"/>
  <c r="G1498"/>
  <c r="F1498"/>
  <c r="N1495"/>
  <c r="M1495"/>
  <c r="L1495"/>
  <c r="K1495"/>
  <c r="J1495"/>
  <c r="I1495"/>
  <c r="H1495"/>
  <c r="G1495"/>
  <c r="F1495"/>
  <c r="N1492"/>
  <c r="M1492"/>
  <c r="L1492"/>
  <c r="K1492"/>
  <c r="J1492"/>
  <c r="I1492"/>
  <c r="H1492"/>
  <c r="G1492"/>
  <c r="F1492"/>
  <c r="N1489"/>
  <c r="M1489"/>
  <c r="L1489"/>
  <c r="K1489"/>
  <c r="J1489"/>
  <c r="I1489"/>
  <c r="H1489"/>
  <c r="G1489"/>
  <c r="F1489"/>
  <c r="N1486"/>
  <c r="M1486"/>
  <c r="L1486"/>
  <c r="K1486"/>
  <c r="J1486"/>
  <c r="I1486"/>
  <c r="H1486"/>
  <c r="G1486"/>
  <c r="F1486"/>
  <c r="N1483"/>
  <c r="M1483"/>
  <c r="L1483"/>
  <c r="K1483"/>
  <c r="J1483"/>
  <c r="I1483"/>
  <c r="H1483"/>
  <c r="G1483"/>
  <c r="F1483"/>
  <c r="N1480"/>
  <c r="M1480"/>
  <c r="L1480"/>
  <c r="K1480"/>
  <c r="J1480"/>
  <c r="I1480"/>
  <c r="H1480"/>
  <c r="G1480"/>
  <c r="F1480"/>
  <c r="N1477"/>
  <c r="M1477"/>
  <c r="L1477"/>
  <c r="K1477"/>
  <c r="J1477"/>
  <c r="I1477"/>
  <c r="H1477"/>
  <c r="G1477"/>
  <c r="F1477"/>
  <c r="N1474"/>
  <c r="M1474"/>
  <c r="L1474"/>
  <c r="K1474"/>
  <c r="J1474"/>
  <c r="I1474"/>
  <c r="H1474"/>
  <c r="G1474"/>
  <c r="F1474"/>
  <c r="N1471"/>
  <c r="M1471"/>
  <c r="L1471"/>
  <c r="K1471"/>
  <c r="J1471"/>
  <c r="I1471"/>
  <c r="H1471"/>
  <c r="G1471"/>
  <c r="F1471"/>
  <c r="N1468"/>
  <c r="M1468"/>
  <c r="L1468"/>
  <c r="K1468"/>
  <c r="J1468"/>
  <c r="I1468"/>
  <c r="H1468"/>
  <c r="G1468"/>
  <c r="F1468"/>
  <c r="N1465"/>
  <c r="M1465"/>
  <c r="L1465"/>
  <c r="K1465"/>
  <c r="J1465"/>
  <c r="I1465"/>
  <c r="H1465"/>
  <c r="G1465"/>
  <c r="F1465"/>
  <c r="N1462"/>
  <c r="M1462"/>
  <c r="L1462"/>
  <c r="K1462"/>
  <c r="J1462"/>
  <c r="I1462"/>
  <c r="H1462"/>
  <c r="G1462"/>
  <c r="F1462"/>
  <c r="N1459"/>
  <c r="M1459"/>
  <c r="L1459"/>
  <c r="K1459"/>
  <c r="J1459"/>
  <c r="I1459"/>
  <c r="H1459"/>
  <c r="G1459"/>
  <c r="F1459"/>
  <c r="N1456"/>
  <c r="M1456"/>
  <c r="L1456"/>
  <c r="K1456"/>
  <c r="J1456"/>
  <c r="I1456"/>
  <c r="H1456"/>
  <c r="G1456"/>
  <c r="F1456"/>
  <c r="N1453"/>
  <c r="M1453"/>
  <c r="L1453"/>
  <c r="K1453"/>
  <c r="J1453"/>
  <c r="I1453"/>
  <c r="H1453"/>
  <c r="G1453"/>
  <c r="F1453"/>
  <c r="N1450"/>
  <c r="M1450"/>
  <c r="L1450"/>
  <c r="K1450"/>
  <c r="J1450"/>
  <c r="I1450"/>
  <c r="H1450"/>
  <c r="G1450"/>
  <c r="F1450"/>
  <c r="N1447"/>
  <c r="M1447"/>
  <c r="L1447"/>
  <c r="K1447"/>
  <c r="J1447"/>
  <c r="I1447"/>
  <c r="H1447"/>
  <c r="G1447"/>
  <c r="F1447"/>
  <c r="N1444"/>
  <c r="M1444"/>
  <c r="L1444"/>
  <c r="K1444"/>
  <c r="J1444"/>
  <c r="I1444"/>
  <c r="H1444"/>
  <c r="G1444"/>
  <c r="F1444"/>
  <c r="N1441"/>
  <c r="M1441"/>
  <c r="L1441"/>
  <c r="K1441"/>
  <c r="J1441"/>
  <c r="I1441"/>
  <c r="H1441"/>
  <c r="G1441"/>
  <c r="F1441"/>
  <c r="N1438"/>
  <c r="M1438"/>
  <c r="L1438"/>
  <c r="K1438"/>
  <c r="J1438"/>
  <c r="I1438"/>
  <c r="H1438"/>
  <c r="G1438"/>
  <c r="F1438"/>
  <c r="N1435"/>
  <c r="M1435"/>
  <c r="L1435"/>
  <c r="K1435"/>
  <c r="J1435"/>
  <c r="I1435"/>
  <c r="H1435"/>
  <c r="G1435"/>
  <c r="F1435"/>
  <c r="T1592" l="1"/>
  <c r="T1583"/>
  <c r="R1598"/>
  <c r="T1598" s="1"/>
  <c r="R1568"/>
  <c r="T1568" s="1"/>
  <c r="R1586"/>
  <c r="T1586" s="1"/>
  <c r="R1601"/>
  <c r="T1601" s="1"/>
  <c r="O1442"/>
  <c r="O1514"/>
  <c r="P1526"/>
  <c r="O1550"/>
  <c r="O1559"/>
  <c r="O1562"/>
  <c r="O1565"/>
  <c r="P1487"/>
  <c r="P1448"/>
  <c r="P1436"/>
  <c r="P1469"/>
  <c r="P1472"/>
  <c r="O1505"/>
  <c r="O1454"/>
  <c r="P1457"/>
  <c r="O1481"/>
  <c r="P1490"/>
  <c r="P1493"/>
  <c r="O1502"/>
  <c r="P1511"/>
  <c r="O1520"/>
  <c r="P1466"/>
  <c r="O1538"/>
  <c r="P1553"/>
  <c r="O1451"/>
  <c r="O1460"/>
  <c r="Q1508"/>
  <c r="P1478"/>
  <c r="O1523"/>
  <c r="P1529"/>
  <c r="P1535"/>
  <c r="P1559"/>
  <c r="Q1481"/>
  <c r="Q1442"/>
  <c r="P1463"/>
  <c r="P1445"/>
  <c r="P1454"/>
  <c r="P1460"/>
  <c r="O1484"/>
  <c r="O1487"/>
  <c r="R1487" s="1"/>
  <c r="Q1487"/>
  <c r="P1499"/>
  <c r="O1511"/>
  <c r="P1517"/>
  <c r="P1520"/>
  <c r="O1526"/>
  <c r="P1538"/>
  <c r="O1553"/>
  <c r="R1553" s="1"/>
  <c r="O1556"/>
  <c r="P1442"/>
  <c r="O1439"/>
  <c r="Q1439"/>
  <c r="O1445"/>
  <c r="O1457"/>
  <c r="P1475"/>
  <c r="P1496"/>
  <c r="P1502"/>
  <c r="P1505"/>
  <c r="O1517"/>
  <c r="O1532"/>
  <c r="O1535"/>
  <c r="O1544"/>
  <c r="P1547"/>
  <c r="O1547"/>
  <c r="P1565"/>
  <c r="Q1451"/>
  <c r="O1436"/>
  <c r="O1448"/>
  <c r="P1451"/>
  <c r="O1469"/>
  <c r="O1472"/>
  <c r="O1478"/>
  <c r="P1481"/>
  <c r="P1484"/>
  <c r="O1490"/>
  <c r="O1493"/>
  <c r="O1508"/>
  <c r="P1514"/>
  <c r="O1529"/>
  <c r="P1550"/>
  <c r="P1556"/>
  <c r="R1595"/>
  <c r="T1595" s="1"/>
  <c r="R1589"/>
  <c r="T1589" s="1"/>
  <c r="R1580"/>
  <c r="T1580" s="1"/>
  <c r="R1577"/>
  <c r="T1577" s="1"/>
  <c r="R1574"/>
  <c r="T1574" s="1"/>
  <c r="R1571"/>
  <c r="T1571" s="1"/>
  <c r="P1562"/>
  <c r="Q1562"/>
  <c r="Q1565"/>
  <c r="Q1559"/>
  <c r="Q1556"/>
  <c r="Q1553"/>
  <c r="Q1550"/>
  <c r="P1541"/>
  <c r="O1541"/>
  <c r="Q1547"/>
  <c r="Q1544"/>
  <c r="P1544"/>
  <c r="Q1541"/>
  <c r="Q1538"/>
  <c r="P1532"/>
  <c r="Q1532"/>
  <c r="Q1535"/>
  <c r="P1523"/>
  <c r="Q1523"/>
  <c r="Q1529"/>
  <c r="Q1526"/>
  <c r="Q1520"/>
  <c r="Q1514"/>
  <c r="Q1517"/>
  <c r="Q1511"/>
  <c r="P1508"/>
  <c r="Q1505"/>
  <c r="Q1502"/>
  <c r="O1499"/>
  <c r="Q1499"/>
  <c r="O1496"/>
  <c r="Q1496"/>
  <c r="Q1490"/>
  <c r="Q1493"/>
  <c r="S1478"/>
  <c r="Q1478"/>
  <c r="Q1484"/>
  <c r="O1475"/>
  <c r="Q1475"/>
  <c r="Q1472"/>
  <c r="Q1469"/>
  <c r="Q1460"/>
  <c r="Q1466"/>
  <c r="O1466"/>
  <c r="S1466"/>
  <c r="O1463"/>
  <c r="Q1463"/>
  <c r="Q1457"/>
  <c r="Q1454"/>
  <c r="Q1445"/>
  <c r="Q1448"/>
  <c r="O1433"/>
  <c r="P1433"/>
  <c r="Q1433"/>
  <c r="T1433" s="1"/>
  <c r="P1439"/>
  <c r="Q1436"/>
  <c r="S1454"/>
  <c r="S1439"/>
  <c r="S1490"/>
  <c r="S1493"/>
  <c r="S1538"/>
  <c r="S1559"/>
  <c r="S1448"/>
  <c r="S1514"/>
  <c r="S1535"/>
  <c r="S1496"/>
  <c r="S1523"/>
  <c r="S1526"/>
  <c r="S1547"/>
  <c r="S1550"/>
  <c r="S1562"/>
  <c r="S1445"/>
  <c r="S1475"/>
  <c r="S1502"/>
  <c r="S1436"/>
  <c r="S1463"/>
  <c r="S1481"/>
  <c r="S1484"/>
  <c r="S1433"/>
  <c r="S1457"/>
  <c r="S1460"/>
  <c r="S1487"/>
  <c r="S1508"/>
  <c r="S1469"/>
  <c r="S1511"/>
  <c r="S1565"/>
  <c r="S1442"/>
  <c r="S1451"/>
  <c r="S1472"/>
  <c r="S1499"/>
  <c r="S1505"/>
  <c r="S1517"/>
  <c r="S1520"/>
  <c r="S1529"/>
  <c r="S1532"/>
  <c r="S1541"/>
  <c r="S1544"/>
  <c r="S1553"/>
  <c r="S1556"/>
  <c r="F1408"/>
  <c r="F1411"/>
  <c r="F1414"/>
  <c r="F1405"/>
  <c r="G1405"/>
  <c r="H1405"/>
  <c r="I1405"/>
  <c r="J1405"/>
  <c r="K1405"/>
  <c r="L1405"/>
  <c r="M1405"/>
  <c r="N1405"/>
  <c r="G1408"/>
  <c r="H1408"/>
  <c r="I1408"/>
  <c r="J1408"/>
  <c r="K1408"/>
  <c r="L1408"/>
  <c r="M1408"/>
  <c r="N1408"/>
  <c r="G1411"/>
  <c r="H1411"/>
  <c r="I1411"/>
  <c r="J1411"/>
  <c r="K1411"/>
  <c r="L1411"/>
  <c r="M1411"/>
  <c r="N1411"/>
  <c r="N1333"/>
  <c r="M1333"/>
  <c r="L1333"/>
  <c r="K1333"/>
  <c r="J1333"/>
  <c r="I1333"/>
  <c r="H1333"/>
  <c r="G1333"/>
  <c r="F1333"/>
  <c r="R1466" l="1"/>
  <c r="T1466" s="1"/>
  <c r="R1493"/>
  <c r="T1493" s="1"/>
  <c r="R1520"/>
  <c r="T1520" s="1"/>
  <c r="R1547"/>
  <c r="T1547" s="1"/>
  <c r="R1523"/>
  <c r="T1523" s="1"/>
  <c r="R1517"/>
  <c r="R1445"/>
  <c r="R1496"/>
  <c r="T1496" s="1"/>
  <c r="R1475"/>
  <c r="T1475" s="1"/>
  <c r="R1499"/>
  <c r="R1508"/>
  <c r="T1508" s="1"/>
  <c r="R1544"/>
  <c r="T1544" s="1"/>
  <c r="R1490"/>
  <c r="T1490" s="1"/>
  <c r="R1457"/>
  <c r="T1457" s="1"/>
  <c r="R1526"/>
  <c r="T1526" s="1"/>
  <c r="R1472"/>
  <c r="T1472" s="1"/>
  <c r="R1535"/>
  <c r="T1535" s="1"/>
  <c r="R1502"/>
  <c r="T1502" s="1"/>
  <c r="R1505"/>
  <c r="T1505" s="1"/>
  <c r="R1559"/>
  <c r="T1559" s="1"/>
  <c r="R1439"/>
  <c r="T1439" s="1"/>
  <c r="R1556"/>
  <c r="T1556" s="1"/>
  <c r="R1481"/>
  <c r="T1481" s="1"/>
  <c r="R1451"/>
  <c r="T1451" s="1"/>
  <c r="R1442"/>
  <c r="T1442" s="1"/>
  <c r="R1511"/>
  <c r="T1511" s="1"/>
  <c r="R1484"/>
  <c r="T1484" s="1"/>
  <c r="R1538"/>
  <c r="T1538" s="1"/>
  <c r="R1565"/>
  <c r="T1565" s="1"/>
  <c r="R1532"/>
  <c r="T1532" s="1"/>
  <c r="R1550"/>
  <c r="T1550" s="1"/>
  <c r="R1478"/>
  <c r="T1478" s="1"/>
  <c r="R1448"/>
  <c r="T1448" s="1"/>
  <c r="R1529"/>
  <c r="T1529" s="1"/>
  <c r="R1460"/>
  <c r="T1460" s="1"/>
  <c r="R1454"/>
  <c r="T1454" s="1"/>
  <c r="R1436"/>
  <c r="T1436" s="1"/>
  <c r="R1514"/>
  <c r="T1514" s="1"/>
  <c r="R1463"/>
  <c r="T1463" s="1"/>
  <c r="R1469"/>
  <c r="T1469" s="1"/>
  <c r="R1562"/>
  <c r="T1562" s="1"/>
  <c r="T1517"/>
  <c r="R1541"/>
  <c r="T1541" s="1"/>
  <c r="T1487"/>
  <c r="T1553"/>
  <c r="T1499"/>
  <c r="T1445"/>
  <c r="R1433"/>
  <c r="N1330"/>
  <c r="M1330"/>
  <c r="L1330"/>
  <c r="K1330"/>
  <c r="J1330"/>
  <c r="I1330"/>
  <c r="H1330"/>
  <c r="G1330"/>
  <c r="F1330"/>
  <c r="N1327"/>
  <c r="M1327"/>
  <c r="L1327"/>
  <c r="K1327"/>
  <c r="J1327"/>
  <c r="I1327"/>
  <c r="H1327"/>
  <c r="G1327"/>
  <c r="F1327"/>
  <c r="F1324"/>
  <c r="N1315"/>
  <c r="M1315"/>
  <c r="L1315"/>
  <c r="K1315"/>
  <c r="J1315"/>
  <c r="I1315"/>
  <c r="H1315"/>
  <c r="G1315"/>
  <c r="F1315"/>
  <c r="P1313" l="1"/>
  <c r="P1325"/>
  <c r="O1313"/>
  <c r="Q1328"/>
  <c r="S1328"/>
  <c r="P1328"/>
  <c r="O1328"/>
  <c r="S1325"/>
  <c r="Q1325"/>
  <c r="O1325"/>
  <c r="S1313"/>
  <c r="Q1313"/>
  <c r="R1325" l="1"/>
  <c r="T1325" s="1"/>
  <c r="R1313"/>
  <c r="T1313" s="1"/>
  <c r="R1328"/>
  <c r="T1328" s="1"/>
  <c r="N1312"/>
  <c r="M1312"/>
  <c r="L1312"/>
  <c r="K1312"/>
  <c r="J1312"/>
  <c r="I1312"/>
  <c r="H1312"/>
  <c r="G1312"/>
  <c r="F1312"/>
  <c r="N1309"/>
  <c r="M1309"/>
  <c r="L1309"/>
  <c r="K1309"/>
  <c r="J1309"/>
  <c r="I1309"/>
  <c r="H1309"/>
  <c r="G1309"/>
  <c r="F1309"/>
  <c r="F1300"/>
  <c r="F1303"/>
  <c r="F1306"/>
  <c r="G1300"/>
  <c r="H1300"/>
  <c r="I1300"/>
  <c r="J1300"/>
  <c r="K1300"/>
  <c r="L1300"/>
  <c r="M1300"/>
  <c r="N1300"/>
  <c r="G1303"/>
  <c r="H1303"/>
  <c r="I1303"/>
  <c r="J1303"/>
  <c r="K1303"/>
  <c r="L1303"/>
  <c r="M1303"/>
  <c r="N1303"/>
  <c r="G1306"/>
  <c r="H1306"/>
  <c r="I1306"/>
  <c r="J1306"/>
  <c r="K1306"/>
  <c r="L1306"/>
  <c r="M1306"/>
  <c r="N1306"/>
  <c r="Q1307" l="1"/>
  <c r="Q1310"/>
  <c r="P1310"/>
  <c r="S1310"/>
  <c r="O1310"/>
  <c r="S1307"/>
  <c r="P1307"/>
  <c r="O1307"/>
  <c r="P477" i="6"/>
  <c r="O477"/>
  <c r="N477"/>
  <c r="M477"/>
  <c r="L477"/>
  <c r="K477"/>
  <c r="J477"/>
  <c r="I477"/>
  <c r="H477"/>
  <c r="G477"/>
  <c r="F477"/>
  <c r="E477"/>
  <c r="D477"/>
  <c r="N1231" i="5"/>
  <c r="M1231"/>
  <c r="L1231"/>
  <c r="K1231"/>
  <c r="J1231"/>
  <c r="I1231"/>
  <c r="H1231"/>
  <c r="G1231"/>
  <c r="F1231"/>
  <c r="N1228"/>
  <c r="M1228"/>
  <c r="L1228"/>
  <c r="K1228"/>
  <c r="J1228"/>
  <c r="I1228"/>
  <c r="H1228"/>
  <c r="G1228"/>
  <c r="F1228"/>
  <c r="N1225"/>
  <c r="M1225"/>
  <c r="L1225"/>
  <c r="K1225"/>
  <c r="J1225"/>
  <c r="I1225"/>
  <c r="H1225"/>
  <c r="G1225"/>
  <c r="F1225"/>
  <c r="N1432"/>
  <c r="M1432"/>
  <c r="L1432"/>
  <c r="K1432"/>
  <c r="J1432"/>
  <c r="I1432"/>
  <c r="H1432"/>
  <c r="G1432"/>
  <c r="F1432"/>
  <c r="N1429"/>
  <c r="M1429"/>
  <c r="L1429"/>
  <c r="K1429"/>
  <c r="J1429"/>
  <c r="I1429"/>
  <c r="H1429"/>
  <c r="G1429"/>
  <c r="F1429"/>
  <c r="N1426"/>
  <c r="M1426"/>
  <c r="L1426"/>
  <c r="K1426"/>
  <c r="J1426"/>
  <c r="I1426"/>
  <c r="H1426"/>
  <c r="G1426"/>
  <c r="F1426"/>
  <c r="N1423"/>
  <c r="M1423"/>
  <c r="L1423"/>
  <c r="K1423"/>
  <c r="J1423"/>
  <c r="I1423"/>
  <c r="H1423"/>
  <c r="G1423"/>
  <c r="F1423"/>
  <c r="N1420"/>
  <c r="M1420"/>
  <c r="L1420"/>
  <c r="K1420"/>
  <c r="J1420"/>
  <c r="I1420"/>
  <c r="H1420"/>
  <c r="G1420"/>
  <c r="F1420"/>
  <c r="N1417"/>
  <c r="M1417"/>
  <c r="L1417"/>
  <c r="K1417"/>
  <c r="J1417"/>
  <c r="I1417"/>
  <c r="H1417"/>
  <c r="G1417"/>
  <c r="F1417"/>
  <c r="N1414"/>
  <c r="M1414"/>
  <c r="L1414"/>
  <c r="K1414"/>
  <c r="J1414"/>
  <c r="I1414"/>
  <c r="H1414"/>
  <c r="G1414"/>
  <c r="S1409"/>
  <c r="Q1409"/>
  <c r="P1409"/>
  <c r="O1409"/>
  <c r="S1406"/>
  <c r="Q1406"/>
  <c r="P1406"/>
  <c r="O1406"/>
  <c r="S1403"/>
  <c r="Q1403"/>
  <c r="P1403"/>
  <c r="O1403"/>
  <c r="N1402"/>
  <c r="M1402"/>
  <c r="L1402"/>
  <c r="K1402"/>
  <c r="J1402"/>
  <c r="I1402"/>
  <c r="H1402"/>
  <c r="G1402"/>
  <c r="F1402"/>
  <c r="N1399"/>
  <c r="M1399"/>
  <c r="L1399"/>
  <c r="K1399"/>
  <c r="J1399"/>
  <c r="I1399"/>
  <c r="H1399"/>
  <c r="G1399"/>
  <c r="F1399"/>
  <c r="N1396"/>
  <c r="M1396"/>
  <c r="L1396"/>
  <c r="K1396"/>
  <c r="J1396"/>
  <c r="I1396"/>
  <c r="H1396"/>
  <c r="G1396"/>
  <c r="F1396"/>
  <c r="N1393"/>
  <c r="M1393"/>
  <c r="L1393"/>
  <c r="K1393"/>
  <c r="J1393"/>
  <c r="I1393"/>
  <c r="H1393"/>
  <c r="G1393"/>
  <c r="F1393"/>
  <c r="N1390"/>
  <c r="M1390"/>
  <c r="L1390"/>
  <c r="K1390"/>
  <c r="J1390"/>
  <c r="I1390"/>
  <c r="H1390"/>
  <c r="G1390"/>
  <c r="F1390"/>
  <c r="N1387"/>
  <c r="M1387"/>
  <c r="L1387"/>
  <c r="K1387"/>
  <c r="J1387"/>
  <c r="I1387"/>
  <c r="H1387"/>
  <c r="G1387"/>
  <c r="F1387"/>
  <c r="N1384"/>
  <c r="M1384"/>
  <c r="L1384"/>
  <c r="K1384"/>
  <c r="J1384"/>
  <c r="I1384"/>
  <c r="H1384"/>
  <c r="G1384"/>
  <c r="F1384"/>
  <c r="N1381"/>
  <c r="M1381"/>
  <c r="L1381"/>
  <c r="K1381"/>
  <c r="J1381"/>
  <c r="I1381"/>
  <c r="H1381"/>
  <c r="G1381"/>
  <c r="F1381"/>
  <c r="N1378"/>
  <c r="M1378"/>
  <c r="L1378"/>
  <c r="K1378"/>
  <c r="J1378"/>
  <c r="I1378"/>
  <c r="H1378"/>
  <c r="G1378"/>
  <c r="F1378"/>
  <c r="N1375"/>
  <c r="M1375"/>
  <c r="L1375"/>
  <c r="K1375"/>
  <c r="J1375"/>
  <c r="I1375"/>
  <c r="H1375"/>
  <c r="G1375"/>
  <c r="F1375"/>
  <c r="N1372"/>
  <c r="M1372"/>
  <c r="L1372"/>
  <c r="K1372"/>
  <c r="J1372"/>
  <c r="I1372"/>
  <c r="H1372"/>
  <c r="G1372"/>
  <c r="F1372"/>
  <c r="N1369"/>
  <c r="M1369"/>
  <c r="L1369"/>
  <c r="K1369"/>
  <c r="J1369"/>
  <c r="I1369"/>
  <c r="H1369"/>
  <c r="G1369"/>
  <c r="F1369"/>
  <c r="N1366"/>
  <c r="M1366"/>
  <c r="L1366"/>
  <c r="K1366"/>
  <c r="J1366"/>
  <c r="I1366"/>
  <c r="H1366"/>
  <c r="G1366"/>
  <c r="F1366"/>
  <c r="N1363"/>
  <c r="M1363"/>
  <c r="L1363"/>
  <c r="K1363"/>
  <c r="J1363"/>
  <c r="I1363"/>
  <c r="H1363"/>
  <c r="G1363"/>
  <c r="F1363"/>
  <c r="N1360"/>
  <c r="M1360"/>
  <c r="L1360"/>
  <c r="K1360"/>
  <c r="J1360"/>
  <c r="I1360"/>
  <c r="H1360"/>
  <c r="G1360"/>
  <c r="F1360"/>
  <c r="N1357"/>
  <c r="M1357"/>
  <c r="L1357"/>
  <c r="K1357"/>
  <c r="J1357"/>
  <c r="I1357"/>
  <c r="H1357"/>
  <c r="G1357"/>
  <c r="F1357"/>
  <c r="N1354"/>
  <c r="M1354"/>
  <c r="L1354"/>
  <c r="K1354"/>
  <c r="J1354"/>
  <c r="I1354"/>
  <c r="H1354"/>
  <c r="G1354"/>
  <c r="F1354"/>
  <c r="N1351"/>
  <c r="M1351"/>
  <c r="L1351"/>
  <c r="K1351"/>
  <c r="J1351"/>
  <c r="I1351"/>
  <c r="H1351"/>
  <c r="G1351"/>
  <c r="F1351"/>
  <c r="N1348"/>
  <c r="M1348"/>
  <c r="L1348"/>
  <c r="K1348"/>
  <c r="J1348"/>
  <c r="I1348"/>
  <c r="H1348"/>
  <c r="G1348"/>
  <c r="F1348"/>
  <c r="N1345"/>
  <c r="M1345"/>
  <c r="L1345"/>
  <c r="K1345"/>
  <c r="J1345"/>
  <c r="I1345"/>
  <c r="H1345"/>
  <c r="G1345"/>
  <c r="F1345"/>
  <c r="N1342"/>
  <c r="M1342"/>
  <c r="L1342"/>
  <c r="K1342"/>
  <c r="J1342"/>
  <c r="I1342"/>
  <c r="H1342"/>
  <c r="G1342"/>
  <c r="F1342"/>
  <c r="N1339"/>
  <c r="M1339"/>
  <c r="L1339"/>
  <c r="K1339"/>
  <c r="J1339"/>
  <c r="I1339"/>
  <c r="H1339"/>
  <c r="G1339"/>
  <c r="F1339"/>
  <c r="N1336"/>
  <c r="M1336"/>
  <c r="L1336"/>
  <c r="K1336"/>
  <c r="J1336"/>
  <c r="I1336"/>
  <c r="H1336"/>
  <c r="G1336"/>
  <c r="F1336"/>
  <c r="O1331"/>
  <c r="P1331"/>
  <c r="N1324"/>
  <c r="M1324"/>
  <c r="L1324"/>
  <c r="K1324"/>
  <c r="J1324"/>
  <c r="I1324"/>
  <c r="H1324"/>
  <c r="G1324"/>
  <c r="N1321"/>
  <c r="M1321"/>
  <c r="L1321"/>
  <c r="K1321"/>
  <c r="J1321"/>
  <c r="I1321"/>
  <c r="H1321"/>
  <c r="G1321"/>
  <c r="F1321"/>
  <c r="N1318"/>
  <c r="M1318"/>
  <c r="L1318"/>
  <c r="K1318"/>
  <c r="J1318"/>
  <c r="I1318"/>
  <c r="H1318"/>
  <c r="G1318"/>
  <c r="S1304"/>
  <c r="Q1304"/>
  <c r="P1304"/>
  <c r="O1304"/>
  <c r="S1301"/>
  <c r="Q1301"/>
  <c r="P1301"/>
  <c r="O1301"/>
  <c r="S1298"/>
  <c r="Q1298"/>
  <c r="P1298"/>
  <c r="O1298"/>
  <c r="N1297"/>
  <c r="M1297"/>
  <c r="L1297"/>
  <c r="K1297"/>
  <c r="J1297"/>
  <c r="I1297"/>
  <c r="H1297"/>
  <c r="G1297"/>
  <c r="F1297"/>
  <c r="N1294"/>
  <c r="M1294"/>
  <c r="L1294"/>
  <c r="K1294"/>
  <c r="J1294"/>
  <c r="I1294"/>
  <c r="H1294"/>
  <c r="G1294"/>
  <c r="F1294"/>
  <c r="N1291"/>
  <c r="M1291"/>
  <c r="L1291"/>
  <c r="K1291"/>
  <c r="J1291"/>
  <c r="I1291"/>
  <c r="H1291"/>
  <c r="G1291"/>
  <c r="F1291"/>
  <c r="N1288"/>
  <c r="M1288"/>
  <c r="L1288"/>
  <c r="K1288"/>
  <c r="J1288"/>
  <c r="I1288"/>
  <c r="H1288"/>
  <c r="G1288"/>
  <c r="F1288"/>
  <c r="N1285"/>
  <c r="M1285"/>
  <c r="L1285"/>
  <c r="K1285"/>
  <c r="J1285"/>
  <c r="I1285"/>
  <c r="H1285"/>
  <c r="G1285"/>
  <c r="F1285"/>
  <c r="N1282"/>
  <c r="M1282"/>
  <c r="L1282"/>
  <c r="K1282"/>
  <c r="J1282"/>
  <c r="I1282"/>
  <c r="H1282"/>
  <c r="G1282"/>
  <c r="F1282"/>
  <c r="N1279"/>
  <c r="M1279"/>
  <c r="L1279"/>
  <c r="K1279"/>
  <c r="J1279"/>
  <c r="I1279"/>
  <c r="H1279"/>
  <c r="G1279"/>
  <c r="F1279"/>
  <c r="N1276"/>
  <c r="M1276"/>
  <c r="L1276"/>
  <c r="K1276"/>
  <c r="J1276"/>
  <c r="I1276"/>
  <c r="H1276"/>
  <c r="G1276"/>
  <c r="F1276"/>
  <c r="N1273"/>
  <c r="M1273"/>
  <c r="L1273"/>
  <c r="K1273"/>
  <c r="J1273"/>
  <c r="I1273"/>
  <c r="H1273"/>
  <c r="G1273"/>
  <c r="F1273"/>
  <c r="N1270"/>
  <c r="M1270"/>
  <c r="L1270"/>
  <c r="K1270"/>
  <c r="J1270"/>
  <c r="I1270"/>
  <c r="H1270"/>
  <c r="G1270"/>
  <c r="F1270"/>
  <c r="N1267"/>
  <c r="M1267"/>
  <c r="L1267"/>
  <c r="K1267"/>
  <c r="J1267"/>
  <c r="I1267"/>
  <c r="H1267"/>
  <c r="G1267"/>
  <c r="F1267"/>
  <c r="N1264"/>
  <c r="M1264"/>
  <c r="L1264"/>
  <c r="K1264"/>
  <c r="J1264"/>
  <c r="I1264"/>
  <c r="H1264"/>
  <c r="G1264"/>
  <c r="F1264"/>
  <c r="N1261"/>
  <c r="M1261"/>
  <c r="L1261"/>
  <c r="K1261"/>
  <c r="J1261"/>
  <c r="I1261"/>
  <c r="H1261"/>
  <c r="G1261"/>
  <c r="F1261"/>
  <c r="N1258"/>
  <c r="M1258"/>
  <c r="L1258"/>
  <c r="K1258"/>
  <c r="J1258"/>
  <c r="I1258"/>
  <c r="H1258"/>
  <c r="G1258"/>
  <c r="F1258"/>
  <c r="N1255"/>
  <c r="M1255"/>
  <c r="L1255"/>
  <c r="K1255"/>
  <c r="J1255"/>
  <c r="I1255"/>
  <c r="H1255"/>
  <c r="G1255"/>
  <c r="F1255"/>
  <c r="N1252"/>
  <c r="M1252"/>
  <c r="L1252"/>
  <c r="K1252"/>
  <c r="J1252"/>
  <c r="I1252"/>
  <c r="H1252"/>
  <c r="G1252"/>
  <c r="F1252"/>
  <c r="N1249"/>
  <c r="M1249"/>
  <c r="L1249"/>
  <c r="K1249"/>
  <c r="J1249"/>
  <c r="I1249"/>
  <c r="H1249"/>
  <c r="G1249"/>
  <c r="F1249"/>
  <c r="N1246"/>
  <c r="M1246"/>
  <c r="L1246"/>
  <c r="K1246"/>
  <c r="J1246"/>
  <c r="I1246"/>
  <c r="H1246"/>
  <c r="G1246"/>
  <c r="F1246"/>
  <c r="N1243"/>
  <c r="M1243"/>
  <c r="L1243"/>
  <c r="K1243"/>
  <c r="J1243"/>
  <c r="I1243"/>
  <c r="H1243"/>
  <c r="G1243"/>
  <c r="F1243"/>
  <c r="N1240"/>
  <c r="M1240"/>
  <c r="L1240"/>
  <c r="K1240"/>
  <c r="J1240"/>
  <c r="I1240"/>
  <c r="H1240"/>
  <c r="G1240"/>
  <c r="F1240"/>
  <c r="N1237"/>
  <c r="M1237"/>
  <c r="L1237"/>
  <c r="K1237"/>
  <c r="J1237"/>
  <c r="I1237"/>
  <c r="H1237"/>
  <c r="G1237"/>
  <c r="F1237"/>
  <c r="N1234"/>
  <c r="M1234"/>
  <c r="L1234"/>
  <c r="K1234"/>
  <c r="J1234"/>
  <c r="I1234"/>
  <c r="H1234"/>
  <c r="G1234"/>
  <c r="F1234"/>
  <c r="N1222"/>
  <c r="M1222"/>
  <c r="L1222"/>
  <c r="K1222"/>
  <c r="J1222"/>
  <c r="I1222"/>
  <c r="H1222"/>
  <c r="G1222"/>
  <c r="F1222"/>
  <c r="N1219"/>
  <c r="M1219"/>
  <c r="L1219"/>
  <c r="K1219"/>
  <c r="J1219"/>
  <c r="I1219"/>
  <c r="H1219"/>
  <c r="G1219"/>
  <c r="F1219"/>
  <c r="N1216"/>
  <c r="M1216"/>
  <c r="L1216"/>
  <c r="K1216"/>
  <c r="J1216"/>
  <c r="I1216"/>
  <c r="H1216"/>
  <c r="G1216"/>
  <c r="F1216"/>
  <c r="N1213"/>
  <c r="M1213"/>
  <c r="L1213"/>
  <c r="K1213"/>
  <c r="J1213"/>
  <c r="I1213"/>
  <c r="H1213"/>
  <c r="G1213"/>
  <c r="F1213"/>
  <c r="N1210"/>
  <c r="M1210"/>
  <c r="L1210"/>
  <c r="K1210"/>
  <c r="J1210"/>
  <c r="I1210"/>
  <c r="H1210"/>
  <c r="G1210"/>
  <c r="F1210"/>
  <c r="N1207"/>
  <c r="M1207"/>
  <c r="L1207"/>
  <c r="K1207"/>
  <c r="J1207"/>
  <c r="I1207"/>
  <c r="H1207"/>
  <c r="G1207"/>
  <c r="F1207"/>
  <c r="N1204"/>
  <c r="M1204"/>
  <c r="L1204"/>
  <c r="K1204"/>
  <c r="J1204"/>
  <c r="I1204"/>
  <c r="H1204"/>
  <c r="G1204"/>
  <c r="F1204"/>
  <c r="N1201"/>
  <c r="M1201"/>
  <c r="L1201"/>
  <c r="K1201"/>
  <c r="J1201"/>
  <c r="I1201"/>
  <c r="H1201"/>
  <c r="G1201"/>
  <c r="F1201"/>
  <c r="N1198"/>
  <c r="M1198"/>
  <c r="L1198"/>
  <c r="K1198"/>
  <c r="J1198"/>
  <c r="I1198"/>
  <c r="H1198"/>
  <c r="G1198"/>
  <c r="F1198"/>
  <c r="N1195"/>
  <c r="M1195"/>
  <c r="L1195"/>
  <c r="K1195"/>
  <c r="J1195"/>
  <c r="I1195"/>
  <c r="H1195"/>
  <c r="G1195"/>
  <c r="F1195"/>
  <c r="P600" i="6"/>
  <c r="O600"/>
  <c r="N600"/>
  <c r="M600"/>
  <c r="L600"/>
  <c r="K600"/>
  <c r="J600"/>
  <c r="I600"/>
  <c r="H600"/>
  <c r="G600"/>
  <c r="F600"/>
  <c r="E600"/>
  <c r="D600"/>
  <c r="P597"/>
  <c r="O597"/>
  <c r="N597"/>
  <c r="M597"/>
  <c r="L597"/>
  <c r="K597"/>
  <c r="J597"/>
  <c r="I597"/>
  <c r="H597"/>
  <c r="G597"/>
  <c r="F597"/>
  <c r="E597"/>
  <c r="D597"/>
  <c r="P594"/>
  <c r="O594"/>
  <c r="N594"/>
  <c r="M594"/>
  <c r="L594"/>
  <c r="K594"/>
  <c r="J594"/>
  <c r="I594"/>
  <c r="H594"/>
  <c r="G594"/>
  <c r="F594"/>
  <c r="E594"/>
  <c r="D594"/>
  <c r="P591"/>
  <c r="O591"/>
  <c r="N591"/>
  <c r="M591"/>
  <c r="L591"/>
  <c r="K591"/>
  <c r="J591"/>
  <c r="I591"/>
  <c r="H591"/>
  <c r="G591"/>
  <c r="F591"/>
  <c r="E591"/>
  <c r="D591"/>
  <c r="P588"/>
  <c r="O588"/>
  <c r="N588"/>
  <c r="M588"/>
  <c r="L588"/>
  <c r="K588"/>
  <c r="J588"/>
  <c r="I588"/>
  <c r="H588"/>
  <c r="G588"/>
  <c r="F588"/>
  <c r="E588"/>
  <c r="D588"/>
  <c r="P585"/>
  <c r="O585"/>
  <c r="N585"/>
  <c r="M585"/>
  <c r="L585"/>
  <c r="K585"/>
  <c r="J585"/>
  <c r="I585"/>
  <c r="H585"/>
  <c r="G585"/>
  <c r="F585"/>
  <c r="E585"/>
  <c r="D585"/>
  <c r="P582"/>
  <c r="O582"/>
  <c r="N582"/>
  <c r="M582"/>
  <c r="L582"/>
  <c r="K582"/>
  <c r="J582"/>
  <c r="I582"/>
  <c r="H582"/>
  <c r="G582"/>
  <c r="F582"/>
  <c r="E582"/>
  <c r="D582"/>
  <c r="P579"/>
  <c r="O579"/>
  <c r="N579"/>
  <c r="M579"/>
  <c r="L579"/>
  <c r="K579"/>
  <c r="J579"/>
  <c r="I579"/>
  <c r="H579"/>
  <c r="G579"/>
  <c r="F579"/>
  <c r="E579"/>
  <c r="D579"/>
  <c r="P576"/>
  <c r="O576"/>
  <c r="N576"/>
  <c r="M576"/>
  <c r="L576"/>
  <c r="K576"/>
  <c r="J576"/>
  <c r="I576"/>
  <c r="H576"/>
  <c r="G576"/>
  <c r="F576"/>
  <c r="E576"/>
  <c r="D576"/>
  <c r="P573"/>
  <c r="O573"/>
  <c r="N573"/>
  <c r="M573"/>
  <c r="L573"/>
  <c r="K573"/>
  <c r="J573"/>
  <c r="I573"/>
  <c r="H573"/>
  <c r="G573"/>
  <c r="F573"/>
  <c r="E573"/>
  <c r="D573"/>
  <c r="P570"/>
  <c r="O570"/>
  <c r="N570"/>
  <c r="M570"/>
  <c r="L570"/>
  <c r="K570"/>
  <c r="J570"/>
  <c r="I570"/>
  <c r="H570"/>
  <c r="G570"/>
  <c r="F570"/>
  <c r="E570"/>
  <c r="D570"/>
  <c r="P567"/>
  <c r="O567"/>
  <c r="N567"/>
  <c r="M567"/>
  <c r="L567"/>
  <c r="K567"/>
  <c r="J567"/>
  <c r="I567"/>
  <c r="H567"/>
  <c r="G567"/>
  <c r="F567"/>
  <c r="E567"/>
  <c r="D567"/>
  <c r="P564"/>
  <c r="O564"/>
  <c r="N564"/>
  <c r="M564"/>
  <c r="L564"/>
  <c r="K564"/>
  <c r="J564"/>
  <c r="I564"/>
  <c r="H564"/>
  <c r="G564"/>
  <c r="F564"/>
  <c r="E564"/>
  <c r="D564"/>
  <c r="P561"/>
  <c r="O561"/>
  <c r="N561"/>
  <c r="M561"/>
  <c r="L561"/>
  <c r="K561"/>
  <c r="J561"/>
  <c r="I561"/>
  <c r="H561"/>
  <c r="G561"/>
  <c r="F561"/>
  <c r="E561"/>
  <c r="D561"/>
  <c r="P558"/>
  <c r="O558"/>
  <c r="N558"/>
  <c r="M558"/>
  <c r="L558"/>
  <c r="K558"/>
  <c r="J558"/>
  <c r="I558"/>
  <c r="H558"/>
  <c r="G558"/>
  <c r="F558"/>
  <c r="E558"/>
  <c r="D558"/>
  <c r="P555"/>
  <c r="O555"/>
  <c r="N555"/>
  <c r="M555"/>
  <c r="L555"/>
  <c r="K555"/>
  <c r="J555"/>
  <c r="I555"/>
  <c r="H555"/>
  <c r="G555"/>
  <c r="F555"/>
  <c r="E555"/>
  <c r="D555"/>
  <c r="P552"/>
  <c r="O552"/>
  <c r="N552"/>
  <c r="M552"/>
  <c r="L552"/>
  <c r="K552"/>
  <c r="J552"/>
  <c r="I552"/>
  <c r="H552"/>
  <c r="G552"/>
  <c r="F552"/>
  <c r="E552"/>
  <c r="D552"/>
  <c r="P549"/>
  <c r="O549"/>
  <c r="N549"/>
  <c r="M549"/>
  <c r="L549"/>
  <c r="K549"/>
  <c r="J549"/>
  <c r="I549"/>
  <c r="H549"/>
  <c r="G549"/>
  <c r="F549"/>
  <c r="E549"/>
  <c r="D549"/>
  <c r="P546"/>
  <c r="O546"/>
  <c r="N546"/>
  <c r="M546"/>
  <c r="L546"/>
  <c r="K546"/>
  <c r="J546"/>
  <c r="I546"/>
  <c r="H546"/>
  <c r="G546"/>
  <c r="F546"/>
  <c r="E546"/>
  <c r="D546"/>
  <c r="P543"/>
  <c r="O543"/>
  <c r="N543"/>
  <c r="M543"/>
  <c r="L543"/>
  <c r="K543"/>
  <c r="J543"/>
  <c r="I543"/>
  <c r="H543"/>
  <c r="G543"/>
  <c r="F543"/>
  <c r="E543"/>
  <c r="D543"/>
  <c r="P540"/>
  <c r="O540"/>
  <c r="N540"/>
  <c r="M540"/>
  <c r="L540"/>
  <c r="K540"/>
  <c r="J540"/>
  <c r="I540"/>
  <c r="H540"/>
  <c r="G540"/>
  <c r="F540"/>
  <c r="E540"/>
  <c r="D540"/>
  <c r="P537"/>
  <c r="O537"/>
  <c r="N537"/>
  <c r="M537"/>
  <c r="L537"/>
  <c r="K537"/>
  <c r="J537"/>
  <c r="I537"/>
  <c r="H537"/>
  <c r="G537"/>
  <c r="F537"/>
  <c r="E537"/>
  <c r="D537"/>
  <c r="P534"/>
  <c r="O534"/>
  <c r="N534"/>
  <c r="M534"/>
  <c r="L534"/>
  <c r="K534"/>
  <c r="J534"/>
  <c r="I534"/>
  <c r="H534"/>
  <c r="G534"/>
  <c r="F534"/>
  <c r="E534"/>
  <c r="D534"/>
  <c r="P531"/>
  <c r="O531"/>
  <c r="N531"/>
  <c r="M531"/>
  <c r="L531"/>
  <c r="K531"/>
  <c r="J531"/>
  <c r="I531"/>
  <c r="H531"/>
  <c r="G531"/>
  <c r="F531"/>
  <c r="E531"/>
  <c r="D531"/>
  <c r="P528"/>
  <c r="O528"/>
  <c r="N528"/>
  <c r="M528"/>
  <c r="L528"/>
  <c r="K528"/>
  <c r="J528"/>
  <c r="I528"/>
  <c r="H528"/>
  <c r="G528"/>
  <c r="F528"/>
  <c r="E528"/>
  <c r="D528"/>
  <c r="P525"/>
  <c r="O525"/>
  <c r="N525"/>
  <c r="M525"/>
  <c r="L525"/>
  <c r="K525"/>
  <c r="J525"/>
  <c r="I525"/>
  <c r="H525"/>
  <c r="G525"/>
  <c r="F525"/>
  <c r="E525"/>
  <c r="D525"/>
  <c r="P522"/>
  <c r="O522"/>
  <c r="N522"/>
  <c r="M522"/>
  <c r="L522"/>
  <c r="K522"/>
  <c r="J522"/>
  <c r="I522"/>
  <c r="H522"/>
  <c r="G522"/>
  <c r="F522"/>
  <c r="E522"/>
  <c r="D522"/>
  <c r="P519"/>
  <c r="O519"/>
  <c r="N519"/>
  <c r="M519"/>
  <c r="L519"/>
  <c r="K519"/>
  <c r="J519"/>
  <c r="I519"/>
  <c r="H519"/>
  <c r="G519"/>
  <c r="F519"/>
  <c r="E519"/>
  <c r="D519"/>
  <c r="P516"/>
  <c r="O516"/>
  <c r="N516"/>
  <c r="M516"/>
  <c r="L516"/>
  <c r="K516"/>
  <c r="J516"/>
  <c r="I516"/>
  <c r="H516"/>
  <c r="G516"/>
  <c r="F516"/>
  <c r="E516"/>
  <c r="D516"/>
  <c r="P513"/>
  <c r="O513"/>
  <c r="N513"/>
  <c r="M513"/>
  <c r="L513"/>
  <c r="K513"/>
  <c r="J513"/>
  <c r="I513"/>
  <c r="H513"/>
  <c r="G513"/>
  <c r="F513"/>
  <c r="E513"/>
  <c r="D513"/>
  <c r="P510"/>
  <c r="O510"/>
  <c r="N510"/>
  <c r="M510"/>
  <c r="L510"/>
  <c r="K510"/>
  <c r="J510"/>
  <c r="I510"/>
  <c r="H510"/>
  <c r="G510"/>
  <c r="F510"/>
  <c r="E510"/>
  <c r="D510"/>
  <c r="P507"/>
  <c r="O507"/>
  <c r="N507"/>
  <c r="M507"/>
  <c r="L507"/>
  <c r="K507"/>
  <c r="J507"/>
  <c r="I507"/>
  <c r="H507"/>
  <c r="G507"/>
  <c r="F507"/>
  <c r="E507"/>
  <c r="D507"/>
  <c r="P504"/>
  <c r="O504"/>
  <c r="N504"/>
  <c r="M504"/>
  <c r="L504"/>
  <c r="K504"/>
  <c r="J504"/>
  <c r="I504"/>
  <c r="H504"/>
  <c r="G504"/>
  <c r="F504"/>
  <c r="E504"/>
  <c r="D504"/>
  <c r="P501"/>
  <c r="O501"/>
  <c r="N501"/>
  <c r="M501"/>
  <c r="L501"/>
  <c r="K501"/>
  <c r="J501"/>
  <c r="I501"/>
  <c r="H501"/>
  <c r="G501"/>
  <c r="F501"/>
  <c r="E501"/>
  <c r="D501"/>
  <c r="P498"/>
  <c r="O498"/>
  <c r="N498"/>
  <c r="M498"/>
  <c r="L498"/>
  <c r="K498"/>
  <c r="J498"/>
  <c r="I498"/>
  <c r="H498"/>
  <c r="G498"/>
  <c r="F498"/>
  <c r="E498"/>
  <c r="D498"/>
  <c r="P495"/>
  <c r="O495"/>
  <c r="N495"/>
  <c r="M495"/>
  <c r="L495"/>
  <c r="K495"/>
  <c r="J495"/>
  <c r="I495"/>
  <c r="H495"/>
  <c r="G495"/>
  <c r="F495"/>
  <c r="E495"/>
  <c r="D495"/>
  <c r="P492"/>
  <c r="O492"/>
  <c r="N492"/>
  <c r="M492"/>
  <c r="L492"/>
  <c r="K492"/>
  <c r="J492"/>
  <c r="I492"/>
  <c r="H492"/>
  <c r="G492"/>
  <c r="F492"/>
  <c r="E492"/>
  <c r="D492"/>
  <c r="P489"/>
  <c r="O489"/>
  <c r="N489"/>
  <c r="M489"/>
  <c r="L489"/>
  <c r="K489"/>
  <c r="J489"/>
  <c r="I489"/>
  <c r="H489"/>
  <c r="G489"/>
  <c r="F489"/>
  <c r="E489"/>
  <c r="D489"/>
  <c r="P486"/>
  <c r="O486"/>
  <c r="N486"/>
  <c r="M486"/>
  <c r="L486"/>
  <c r="K486"/>
  <c r="J486"/>
  <c r="I486"/>
  <c r="H486"/>
  <c r="G486"/>
  <c r="F486"/>
  <c r="E486"/>
  <c r="D486"/>
  <c r="P483"/>
  <c r="O483"/>
  <c r="N483"/>
  <c r="M483"/>
  <c r="L483"/>
  <c r="K483"/>
  <c r="J483"/>
  <c r="I483"/>
  <c r="H483"/>
  <c r="G483"/>
  <c r="F483"/>
  <c r="E483"/>
  <c r="D483"/>
  <c r="P480"/>
  <c r="O480"/>
  <c r="N480"/>
  <c r="M480"/>
  <c r="L480"/>
  <c r="K480"/>
  <c r="J480"/>
  <c r="I480"/>
  <c r="H480"/>
  <c r="G480"/>
  <c r="F480"/>
  <c r="E480"/>
  <c r="D480"/>
  <c r="P474"/>
  <c r="O474"/>
  <c r="N474"/>
  <c r="M474"/>
  <c r="L474"/>
  <c r="K474"/>
  <c r="J474"/>
  <c r="I474"/>
  <c r="H474"/>
  <c r="G474"/>
  <c r="F474"/>
  <c r="E474"/>
  <c r="D474"/>
  <c r="P471"/>
  <c r="O471"/>
  <c r="N471"/>
  <c r="M471"/>
  <c r="L471"/>
  <c r="K471"/>
  <c r="J471"/>
  <c r="I471"/>
  <c r="H471"/>
  <c r="G471"/>
  <c r="F471"/>
  <c r="E471"/>
  <c r="D471"/>
  <c r="P468"/>
  <c r="O468"/>
  <c r="N468"/>
  <c r="M468"/>
  <c r="L468"/>
  <c r="K468"/>
  <c r="J468"/>
  <c r="I468"/>
  <c r="H468"/>
  <c r="G468"/>
  <c r="F468"/>
  <c r="E468"/>
  <c r="D468"/>
  <c r="P465"/>
  <c r="O465"/>
  <c r="N465"/>
  <c r="M465"/>
  <c r="L465"/>
  <c r="K465"/>
  <c r="J465"/>
  <c r="I465"/>
  <c r="H465"/>
  <c r="G465"/>
  <c r="F465"/>
  <c r="E465"/>
  <c r="D465"/>
  <c r="P462"/>
  <c r="O462"/>
  <c r="N462"/>
  <c r="M462"/>
  <c r="L462"/>
  <c r="K462"/>
  <c r="J462"/>
  <c r="I462"/>
  <c r="H462"/>
  <c r="G462"/>
  <c r="F462"/>
  <c r="E462"/>
  <c r="D462"/>
  <c r="P459"/>
  <c r="O459"/>
  <c r="N459"/>
  <c r="M459"/>
  <c r="L459"/>
  <c r="K459"/>
  <c r="J459"/>
  <c r="I459"/>
  <c r="H459"/>
  <c r="G459"/>
  <c r="F459"/>
  <c r="E459"/>
  <c r="D459"/>
  <c r="Q466" l="1"/>
  <c r="Q484"/>
  <c r="Q580"/>
  <c r="Q490"/>
  <c r="S583"/>
  <c r="R523"/>
  <c r="Q559"/>
  <c r="R562"/>
  <c r="R565"/>
  <c r="S529"/>
  <c r="R574"/>
  <c r="Q577"/>
  <c r="R586"/>
  <c r="Q460"/>
  <c r="Q550"/>
  <c r="R568"/>
  <c r="Q571"/>
  <c r="R577"/>
  <c r="R580"/>
  <c r="T580" s="1"/>
  <c r="Q487"/>
  <c r="Q496"/>
  <c r="R532"/>
  <c r="R466"/>
  <c r="R502"/>
  <c r="R508"/>
  <c r="R514"/>
  <c r="Q544"/>
  <c r="R547"/>
  <c r="R559"/>
  <c r="Q586"/>
  <c r="Q595"/>
  <c r="Q598"/>
  <c r="O1430" i="5"/>
  <c r="Q568" i="6"/>
  <c r="R598"/>
  <c r="Q505"/>
  <c r="S517"/>
  <c r="R544"/>
  <c r="Q565"/>
  <c r="Q574"/>
  <c r="Q583"/>
  <c r="R592"/>
  <c r="R478"/>
  <c r="Q556"/>
  <c r="Q562"/>
  <c r="T562" s="1"/>
  <c r="R571"/>
  <c r="S589"/>
  <c r="Q592"/>
  <c r="R481"/>
  <c r="Q541"/>
  <c r="R550"/>
  <c r="Q589"/>
  <c r="P1418" i="5"/>
  <c r="P1430"/>
  <c r="S598" i="6"/>
  <c r="R595"/>
  <c r="S595"/>
  <c r="S592"/>
  <c r="R589"/>
  <c r="S586"/>
  <c r="R583"/>
  <c r="S580"/>
  <c r="T577"/>
  <c r="S577"/>
  <c r="S574"/>
  <c r="S571"/>
  <c r="T568"/>
  <c r="S568"/>
  <c r="S565"/>
  <c r="S562"/>
  <c r="S559"/>
  <c r="R556"/>
  <c r="S556"/>
  <c r="S553"/>
  <c r="Q553"/>
  <c r="R553"/>
  <c r="S550"/>
  <c r="Q547"/>
  <c r="S547"/>
  <c r="S544"/>
  <c r="Q1430" i="5"/>
  <c r="P1352"/>
  <c r="P1424"/>
  <c r="P1211"/>
  <c r="O1211"/>
  <c r="O1238"/>
  <c r="P1358"/>
  <c r="O1415"/>
  <c r="P1421"/>
  <c r="O1250"/>
  <c r="R1298"/>
  <c r="T1298" s="1"/>
  <c r="Q1337"/>
  <c r="P1412"/>
  <c r="O1424"/>
  <c r="O1217"/>
  <c r="P1241"/>
  <c r="O1244"/>
  <c r="P1271"/>
  <c r="P1280"/>
  <c r="O1295"/>
  <c r="Q1319"/>
  <c r="P1334"/>
  <c r="O1373"/>
  <c r="P1376"/>
  <c r="O1385"/>
  <c r="P1394"/>
  <c r="O1418"/>
  <c r="P1274"/>
  <c r="R1304"/>
  <c r="T1304" s="1"/>
  <c r="S1361"/>
  <c r="O1421"/>
  <c r="O1232"/>
  <c r="O1262"/>
  <c r="O1265"/>
  <c r="P1277"/>
  <c r="O1283"/>
  <c r="P1286"/>
  <c r="P1373"/>
  <c r="S1397"/>
  <c r="P1415"/>
  <c r="R1415" s="1"/>
  <c r="P1427"/>
  <c r="Q1427"/>
  <c r="O1427"/>
  <c r="S1421"/>
  <c r="Q1421"/>
  <c r="T1421" s="1"/>
  <c r="Q1424"/>
  <c r="R541" i="6"/>
  <c r="T541" s="1"/>
  <c r="S541"/>
  <c r="Q1412" i="5"/>
  <c r="O1412"/>
  <c r="S1415"/>
  <c r="Q1415"/>
  <c r="Q457" i="6"/>
  <c r="Q472"/>
  <c r="Q478"/>
  <c r="T478" s="1"/>
  <c r="Q514"/>
  <c r="Q520"/>
  <c r="Q538"/>
  <c r="Q463"/>
  <c r="Q469"/>
  <c r="R472"/>
  <c r="R487"/>
  <c r="R490"/>
  <c r="T490" s="1"/>
  <c r="Q499"/>
  <c r="R505"/>
  <c r="U580"/>
  <c r="U583"/>
  <c r="Q481"/>
  <c r="Q493"/>
  <c r="Q502"/>
  <c r="T502" s="1"/>
  <c r="Q511"/>
  <c r="R517"/>
  <c r="R520"/>
  <c r="R463"/>
  <c r="S463"/>
  <c r="R484"/>
  <c r="T484" s="1"/>
  <c r="Q508"/>
  <c r="Q517"/>
  <c r="Q523"/>
  <c r="T523" s="1"/>
  <c r="R526"/>
  <c r="Q526"/>
  <c r="Q532"/>
  <c r="T532" s="1"/>
  <c r="Q535"/>
  <c r="U556"/>
  <c r="U559"/>
  <c r="R538"/>
  <c r="T538" s="1"/>
  <c r="S538"/>
  <c r="Q1418" i="5"/>
  <c r="U535" i="6"/>
  <c r="R535"/>
  <c r="S535"/>
  <c r="R1409" i="5"/>
  <c r="T1409" s="1"/>
  <c r="P1235"/>
  <c r="P1289"/>
  <c r="P1322"/>
  <c r="P1337"/>
  <c r="O1340"/>
  <c r="P1361"/>
  <c r="O1382"/>
  <c r="Q1226"/>
  <c r="P1229"/>
  <c r="O1235"/>
  <c r="P1238"/>
  <c r="Q1244"/>
  <c r="O1256"/>
  <c r="O1268"/>
  <c r="Q1274"/>
  <c r="Q1280"/>
  <c r="P1283"/>
  <c r="P1292"/>
  <c r="O1316"/>
  <c r="O1319"/>
  <c r="O1343"/>
  <c r="P1346"/>
  <c r="O1367"/>
  <c r="O1370"/>
  <c r="Q1370"/>
  <c r="O1376"/>
  <c r="P1385"/>
  <c r="O1388"/>
  <c r="S1391"/>
  <c r="O1400"/>
  <c r="S1412"/>
  <c r="S1427"/>
  <c r="P1223"/>
  <c r="S1253"/>
  <c r="O1271"/>
  <c r="O1280"/>
  <c r="O1286"/>
  <c r="P1349"/>
  <c r="P1355"/>
  <c r="O1364"/>
  <c r="Q1364"/>
  <c r="O1397"/>
  <c r="S1430"/>
  <c r="S1232"/>
  <c r="P1250"/>
  <c r="O1259"/>
  <c r="P1262"/>
  <c r="P1268"/>
  <c r="O1277"/>
  <c r="S1295"/>
  <c r="P1316"/>
  <c r="R1316" s="1"/>
  <c r="P1319"/>
  <c r="O1322"/>
  <c r="O1337"/>
  <c r="P1343"/>
  <c r="O1349"/>
  <c r="O1352"/>
  <c r="O1355"/>
  <c r="Q1358"/>
  <c r="Q1367"/>
  <c r="O1379"/>
  <c r="S1385"/>
  <c r="Q1388"/>
  <c r="P1400"/>
  <c r="S1418"/>
  <c r="S1424"/>
  <c r="R1406"/>
  <c r="T1406" s="1"/>
  <c r="R1403"/>
  <c r="T1403" s="1"/>
  <c r="S1400"/>
  <c r="Q1400"/>
  <c r="Q1394"/>
  <c r="O1394"/>
  <c r="S1394"/>
  <c r="U532" i="6"/>
  <c r="S532"/>
  <c r="P1397" i="5"/>
  <c r="Q1397"/>
  <c r="P1388"/>
  <c r="S1388"/>
  <c r="Q1385"/>
  <c r="R529" i="6"/>
  <c r="Q529"/>
  <c r="O1391" i="5"/>
  <c r="Q1391"/>
  <c r="P1391"/>
  <c r="S526" i="6"/>
  <c r="Q1382" i="5"/>
  <c r="P1382"/>
  <c r="S1382"/>
  <c r="Q1379"/>
  <c r="P1379"/>
  <c r="S1379"/>
  <c r="S1376"/>
  <c r="Q1376"/>
  <c r="S523" i="6"/>
  <c r="S1373" i="5"/>
  <c r="Q1373"/>
  <c r="P1370"/>
  <c r="S1370"/>
  <c r="P1367"/>
  <c r="S1367"/>
  <c r="Q1361"/>
  <c r="O1361"/>
  <c r="P1364"/>
  <c r="S1364"/>
  <c r="O1358"/>
  <c r="S1358"/>
  <c r="S520" i="6"/>
  <c r="Q1355" i="5"/>
  <c r="S1355"/>
  <c r="Q1352"/>
  <c r="S1352"/>
  <c r="S1349"/>
  <c r="Q1349"/>
  <c r="P1340"/>
  <c r="Q1340"/>
  <c r="S1340"/>
  <c r="S1343"/>
  <c r="Q1343"/>
  <c r="S1346"/>
  <c r="O1346"/>
  <c r="Q1346"/>
  <c r="T514" i="6"/>
  <c r="S514"/>
  <c r="R1331" i="5"/>
  <c r="Q1331"/>
  <c r="S1334"/>
  <c r="O1334"/>
  <c r="Q1334"/>
  <c r="R511" i="6"/>
  <c r="U511"/>
  <c r="S511"/>
  <c r="S1337" i="5"/>
  <c r="S508" i="6"/>
  <c r="Q1322" i="5"/>
  <c r="S1331"/>
  <c r="S1322"/>
  <c r="S1319"/>
  <c r="S1316"/>
  <c r="Q1316"/>
  <c r="S505" i="6"/>
  <c r="R1310" i="5"/>
  <c r="T1310" s="1"/>
  <c r="S502" i="6"/>
  <c r="R1307" i="5"/>
  <c r="T1307" s="1"/>
  <c r="R499" i="6"/>
  <c r="S499"/>
  <c r="R1301" i="5"/>
  <c r="T1301" s="1"/>
  <c r="Q1295"/>
  <c r="P1295"/>
  <c r="S1286"/>
  <c r="Q1286"/>
  <c r="S1289"/>
  <c r="O1289"/>
  <c r="Q1289"/>
  <c r="O1292"/>
  <c r="Q1292"/>
  <c r="S1292"/>
  <c r="R496" i="6"/>
  <c r="S496"/>
  <c r="S493"/>
  <c r="R493"/>
  <c r="Q1283" i="5"/>
  <c r="S1283"/>
  <c r="S1280"/>
  <c r="S1277"/>
  <c r="Q1277"/>
  <c r="Q1268"/>
  <c r="S1268"/>
  <c r="S490" i="6"/>
  <c r="S1271" i="5"/>
  <c r="Q1271"/>
  <c r="O1274"/>
  <c r="S1274"/>
  <c r="T487" i="6"/>
  <c r="S487"/>
  <c r="Q1262" i="5"/>
  <c r="S1262"/>
  <c r="S1265"/>
  <c r="Q1265"/>
  <c r="P1265"/>
  <c r="P1259"/>
  <c r="S1259"/>
  <c r="Q1259"/>
  <c r="S484" i="6"/>
  <c r="P1256" i="5"/>
  <c r="Q1256"/>
  <c r="S1256"/>
  <c r="O1253"/>
  <c r="P1253"/>
  <c r="Q1253"/>
  <c r="Q1250"/>
  <c r="S1250"/>
  <c r="O1247"/>
  <c r="P1244"/>
  <c r="S1244"/>
  <c r="Q1241"/>
  <c r="O1241"/>
  <c r="S1241"/>
  <c r="Q1247"/>
  <c r="P1247"/>
  <c r="S1247"/>
  <c r="S481" i="6"/>
  <c r="S478"/>
  <c r="Q1238" i="5"/>
  <c r="S1238"/>
  <c r="Q1232"/>
  <c r="P1232"/>
  <c r="S1235"/>
  <c r="Q1235"/>
  <c r="R475" i="6"/>
  <c r="U475"/>
  <c r="S475"/>
  <c r="Q475"/>
  <c r="Q1229" i="5"/>
  <c r="P1226"/>
  <c r="O1226"/>
  <c r="S1229"/>
  <c r="S1226"/>
  <c r="Q1223"/>
  <c r="O1229"/>
  <c r="O1223"/>
  <c r="S1223"/>
  <c r="S472" i="6"/>
  <c r="P1217" i="5"/>
  <c r="P1220"/>
  <c r="Q1220"/>
  <c r="P1214"/>
  <c r="S1220"/>
  <c r="S1217"/>
  <c r="Q1217"/>
  <c r="O1220"/>
  <c r="O1214"/>
  <c r="S1214"/>
  <c r="Q1214"/>
  <c r="R469" i="6"/>
  <c r="S469"/>
  <c r="Q1205" i="5"/>
  <c r="P1205"/>
  <c r="Q1211"/>
  <c r="Q1208"/>
  <c r="P1208"/>
  <c r="S1208"/>
  <c r="O1208"/>
  <c r="S1211"/>
  <c r="O1205"/>
  <c r="S1205"/>
  <c r="S466" i="6"/>
  <c r="P1196" i="5"/>
  <c r="O1196"/>
  <c r="S1196"/>
  <c r="P1199"/>
  <c r="S1199"/>
  <c r="Q1199"/>
  <c r="S1202"/>
  <c r="Q1202"/>
  <c r="O1199"/>
  <c r="P1202"/>
  <c r="Q1196"/>
  <c r="O1202"/>
  <c r="U478" i="6"/>
  <c r="U502"/>
  <c r="U526"/>
  <c r="U466"/>
  <c r="U490"/>
  <c r="U514"/>
  <c r="U472"/>
  <c r="U499"/>
  <c r="U544"/>
  <c r="U547"/>
  <c r="U568"/>
  <c r="U571"/>
  <c r="U592"/>
  <c r="U595"/>
  <c r="R460"/>
  <c r="T460" s="1"/>
  <c r="S460"/>
  <c r="U481"/>
  <c r="U484"/>
  <c r="U493"/>
  <c r="U496"/>
  <c r="U505"/>
  <c r="U508"/>
  <c r="U517"/>
  <c r="U520"/>
  <c r="U529"/>
  <c r="U538"/>
  <c r="U541"/>
  <c r="U550"/>
  <c r="U553"/>
  <c r="U562"/>
  <c r="U565"/>
  <c r="U574"/>
  <c r="U577"/>
  <c r="U586"/>
  <c r="U589"/>
  <c r="U598"/>
  <c r="U463"/>
  <c r="U469"/>
  <c r="U487"/>
  <c r="U523"/>
  <c r="P1193" i="5"/>
  <c r="O1193"/>
  <c r="U460" i="6"/>
  <c r="S1193" i="5"/>
  <c r="Q1193"/>
  <c r="R457" i="6"/>
  <c r="U457"/>
  <c r="S457"/>
  <c r="P456"/>
  <c r="O456"/>
  <c r="N456"/>
  <c r="M456"/>
  <c r="L456"/>
  <c r="K456"/>
  <c r="J456"/>
  <c r="I456"/>
  <c r="H456"/>
  <c r="G456"/>
  <c r="F456"/>
  <c r="E456"/>
  <c r="D456"/>
  <c r="P453"/>
  <c r="O453"/>
  <c r="N453"/>
  <c r="M453"/>
  <c r="L453"/>
  <c r="K453"/>
  <c r="J453"/>
  <c r="I453"/>
  <c r="H453"/>
  <c r="G453"/>
  <c r="F453"/>
  <c r="E453"/>
  <c r="D453"/>
  <c r="P450"/>
  <c r="O450"/>
  <c r="N450"/>
  <c r="M450"/>
  <c r="L450"/>
  <c r="K450"/>
  <c r="J450"/>
  <c r="I450"/>
  <c r="H450"/>
  <c r="G450"/>
  <c r="F450"/>
  <c r="E450"/>
  <c r="D450"/>
  <c r="P447"/>
  <c r="O447"/>
  <c r="N447"/>
  <c r="M447"/>
  <c r="L447"/>
  <c r="K447"/>
  <c r="J447"/>
  <c r="I447"/>
  <c r="H447"/>
  <c r="G447"/>
  <c r="F447"/>
  <c r="E447"/>
  <c r="D447"/>
  <c r="P444"/>
  <c r="O444"/>
  <c r="N444"/>
  <c r="M444"/>
  <c r="L444"/>
  <c r="K444"/>
  <c r="J444"/>
  <c r="I444"/>
  <c r="H444"/>
  <c r="G444"/>
  <c r="F444"/>
  <c r="E444"/>
  <c r="D444"/>
  <c r="P441"/>
  <c r="O441"/>
  <c r="N441"/>
  <c r="M441"/>
  <c r="L441"/>
  <c r="K441"/>
  <c r="J441"/>
  <c r="I441"/>
  <c r="H441"/>
  <c r="G441"/>
  <c r="F441"/>
  <c r="E441"/>
  <c r="D441"/>
  <c r="P438"/>
  <c r="O438"/>
  <c r="N438"/>
  <c r="M438"/>
  <c r="L438"/>
  <c r="K438"/>
  <c r="J438"/>
  <c r="I438"/>
  <c r="H438"/>
  <c r="G438"/>
  <c r="F438"/>
  <c r="E438"/>
  <c r="D438"/>
  <c r="T559" l="1"/>
  <c r="V559" s="1"/>
  <c r="T592"/>
  <c r="V592" s="1"/>
  <c r="T505"/>
  <c r="V505" s="1"/>
  <c r="T598"/>
  <c r="T517"/>
  <c r="V517" s="1"/>
  <c r="T481"/>
  <c r="T544"/>
  <c r="V544" s="1"/>
  <c r="T550"/>
  <c r="T526"/>
  <c r="V526" s="1"/>
  <c r="T565"/>
  <c r="V565" s="1"/>
  <c r="T466"/>
  <c r="V466" s="1"/>
  <c r="T469"/>
  <c r="T499"/>
  <c r="V499" s="1"/>
  <c r="T571"/>
  <c r="V571" s="1"/>
  <c r="T586"/>
  <c r="V586" s="1"/>
  <c r="T583"/>
  <c r="V583" s="1"/>
  <c r="T589"/>
  <c r="V589" s="1"/>
  <c r="T574"/>
  <c r="V574" s="1"/>
  <c r="T595"/>
  <c r="R1424" i="5"/>
  <c r="T1424" s="1"/>
  <c r="R1241"/>
  <c r="T1241" s="1"/>
  <c r="R1376"/>
  <c r="T1376" s="1"/>
  <c r="T535" i="6"/>
  <c r="V535" s="1"/>
  <c r="T463"/>
  <c r="V463" s="1"/>
  <c r="T496"/>
  <c r="V496" s="1"/>
  <c r="R1283" i="5"/>
  <c r="T1283" s="1"/>
  <c r="T508" i="6"/>
  <c r="V508" s="1"/>
  <c r="T556"/>
  <c r="R1430" i="5"/>
  <c r="T1430" s="1"/>
  <c r="T511" i="6"/>
  <c r="V511" s="1"/>
  <c r="V523"/>
  <c r="T547"/>
  <c r="V547" s="1"/>
  <c r="T553"/>
  <c r="V553" s="1"/>
  <c r="V568"/>
  <c r="R1259" i="5"/>
  <c r="T1259" s="1"/>
  <c r="R1286"/>
  <c r="T1286" s="1"/>
  <c r="R1418"/>
  <c r="T1418" s="1"/>
  <c r="R1358"/>
  <c r="T1358" s="1"/>
  <c r="R1373"/>
  <c r="T1373" s="1"/>
  <c r="T475" i="6"/>
  <c r="V475" s="1"/>
  <c r="T493"/>
  <c r="V493" s="1"/>
  <c r="T520"/>
  <c r="T472"/>
  <c r="V472" s="1"/>
  <c r="V598"/>
  <c r="R1247" i="5"/>
  <c r="T1247" s="1"/>
  <c r="R1211"/>
  <c r="T1211" s="1"/>
  <c r="R1265"/>
  <c r="T1265" s="1"/>
  <c r="R1238"/>
  <c r="T1238" s="1"/>
  <c r="R1214"/>
  <c r="T1214" s="1"/>
  <c r="R1388"/>
  <c r="T1388" s="1"/>
  <c r="V595" i="6"/>
  <c r="V580"/>
  <c r="V577"/>
  <c r="V562"/>
  <c r="V556"/>
  <c r="V550"/>
  <c r="R1352" i="5"/>
  <c r="T1352" s="1"/>
  <c r="R1322"/>
  <c r="T1322" s="1"/>
  <c r="R1250"/>
  <c r="T1250" s="1"/>
  <c r="R1340"/>
  <c r="T1340" s="1"/>
  <c r="R1367"/>
  <c r="T1367" s="1"/>
  <c r="R1382"/>
  <c r="T1382" s="1"/>
  <c r="R1385"/>
  <c r="T1385" s="1"/>
  <c r="R1379"/>
  <c r="T1379" s="1"/>
  <c r="R1289"/>
  <c r="T1289" s="1"/>
  <c r="R1334"/>
  <c r="T1334" s="1"/>
  <c r="R1262"/>
  <c r="T1262" s="1"/>
  <c r="R1355"/>
  <c r="T1355" s="1"/>
  <c r="R1271"/>
  <c r="T1271" s="1"/>
  <c r="R1427"/>
  <c r="T1427" s="1"/>
  <c r="R1421"/>
  <c r="R1217"/>
  <c r="T1217" s="1"/>
  <c r="R1244"/>
  <c r="T1244" s="1"/>
  <c r="R1394"/>
  <c r="T1394" s="1"/>
  <c r="R1349"/>
  <c r="T1349" s="1"/>
  <c r="R1337"/>
  <c r="T1337" s="1"/>
  <c r="R1412"/>
  <c r="T1412" s="1"/>
  <c r="R1295"/>
  <c r="T1295" s="1"/>
  <c r="R1364"/>
  <c r="T1364" s="1"/>
  <c r="R1343"/>
  <c r="T1343" s="1"/>
  <c r="R1232"/>
  <c r="T1232" s="1"/>
  <c r="R1361"/>
  <c r="T1361" s="1"/>
  <c r="R1370"/>
  <c r="T1370" s="1"/>
  <c r="R1319"/>
  <c r="T1319" s="1"/>
  <c r="R1280"/>
  <c r="T1280" s="1"/>
  <c r="T1415"/>
  <c r="R1274"/>
  <c r="T1274" s="1"/>
  <c r="T1331"/>
  <c r="R1277"/>
  <c r="T1277" s="1"/>
  <c r="R1400"/>
  <c r="T1400" s="1"/>
  <c r="R1268"/>
  <c r="T1268" s="1"/>
  <c r="V541" i="6"/>
  <c r="T457"/>
  <c r="V457" s="1"/>
  <c r="V502"/>
  <c r="V520"/>
  <c r="V478"/>
  <c r="V487"/>
  <c r="V532"/>
  <c r="V538"/>
  <c r="R1235" i="5"/>
  <c r="T1235" s="1"/>
  <c r="R1229"/>
  <c r="T1229" s="1"/>
  <c r="R1199"/>
  <c r="T1199" s="1"/>
  <c r="R1220"/>
  <c r="T1220" s="1"/>
  <c r="R1223"/>
  <c r="T1223" s="1"/>
  <c r="R1346"/>
  <c r="T1346" s="1"/>
  <c r="R1397"/>
  <c r="T1397" s="1"/>
  <c r="R1256"/>
  <c r="T1256" s="1"/>
  <c r="R1226"/>
  <c r="T1226" s="1"/>
  <c r="R1292"/>
  <c r="T1292" s="1"/>
  <c r="T529" i="6"/>
  <c r="V529" s="1"/>
  <c r="R1391" i="5"/>
  <c r="T1391" s="1"/>
  <c r="V514" i="6"/>
  <c r="T1316" i="5"/>
  <c r="V490" i="6"/>
  <c r="V484"/>
  <c r="R1253" i="5"/>
  <c r="T1253" s="1"/>
  <c r="V481" i="6"/>
  <c r="V469"/>
  <c r="R1205" i="5"/>
  <c r="T1205" s="1"/>
  <c r="R1208"/>
  <c r="T1208" s="1"/>
  <c r="R1196"/>
  <c r="T1196" s="1"/>
  <c r="R1202"/>
  <c r="T1202" s="1"/>
  <c r="R436" i="6"/>
  <c r="V460"/>
  <c r="U436"/>
  <c r="S439"/>
  <c r="Q442"/>
  <c r="R448"/>
  <c r="R1193" i="5"/>
  <c r="T1193" s="1"/>
  <c r="S454" i="6"/>
  <c r="U454"/>
  <c r="R454"/>
  <c r="Q454"/>
  <c r="R451"/>
  <c r="S451"/>
  <c r="Q451"/>
  <c r="U451"/>
  <c r="S448"/>
  <c r="Q448"/>
  <c r="U448"/>
  <c r="S445"/>
  <c r="U445"/>
  <c r="R445"/>
  <c r="Q445"/>
  <c r="S442"/>
  <c r="R442"/>
  <c r="U442"/>
  <c r="U439"/>
  <c r="R439"/>
  <c r="Q439"/>
  <c r="S436"/>
  <c r="Q436"/>
  <c r="T442" l="1"/>
  <c r="V442" s="1"/>
  <c r="T448"/>
  <c r="V448" s="1"/>
  <c r="T436"/>
  <c r="V436" s="1"/>
  <c r="T451"/>
  <c r="V451" s="1"/>
  <c r="T454"/>
  <c r="V454" s="1"/>
  <c r="T445"/>
  <c r="V445" s="1"/>
  <c r="T439"/>
  <c r="V439" s="1"/>
  <c r="P435"/>
  <c r="O435"/>
  <c r="N435"/>
  <c r="M435"/>
  <c r="L435"/>
  <c r="K435"/>
  <c r="J435"/>
  <c r="I435"/>
  <c r="H435"/>
  <c r="G435"/>
  <c r="F435"/>
  <c r="E435"/>
  <c r="D435"/>
  <c r="N1123" i="5"/>
  <c r="M1123"/>
  <c r="L1123"/>
  <c r="K1123"/>
  <c r="J1123"/>
  <c r="I1123"/>
  <c r="H1123"/>
  <c r="G1123"/>
  <c r="F1123"/>
  <c r="P432" i="6"/>
  <c r="O432"/>
  <c r="N432"/>
  <c r="M432"/>
  <c r="L432"/>
  <c r="K432"/>
  <c r="J432"/>
  <c r="I432"/>
  <c r="H432"/>
  <c r="G432"/>
  <c r="F432"/>
  <c r="E432"/>
  <c r="D432"/>
  <c r="N1114" i="5"/>
  <c r="M1114"/>
  <c r="L1114"/>
  <c r="K1114"/>
  <c r="J1114"/>
  <c r="I1114"/>
  <c r="H1114"/>
  <c r="G1114"/>
  <c r="F1114"/>
  <c r="N1111"/>
  <c r="M1111"/>
  <c r="L1111"/>
  <c r="K1111"/>
  <c r="J1111"/>
  <c r="I1111"/>
  <c r="H1111"/>
  <c r="G1111"/>
  <c r="F1111"/>
  <c r="N1108"/>
  <c r="M1108"/>
  <c r="L1108"/>
  <c r="K1108"/>
  <c r="J1108"/>
  <c r="I1108"/>
  <c r="H1108"/>
  <c r="G1108"/>
  <c r="F1108"/>
  <c r="P429" i="6"/>
  <c r="O429"/>
  <c r="N429"/>
  <c r="M429"/>
  <c r="L429"/>
  <c r="K429"/>
  <c r="J429"/>
  <c r="I429"/>
  <c r="H429"/>
  <c r="G429"/>
  <c r="F429"/>
  <c r="E429"/>
  <c r="D429"/>
  <c r="P426"/>
  <c r="O426"/>
  <c r="N426"/>
  <c r="M426"/>
  <c r="L426"/>
  <c r="K426"/>
  <c r="J426"/>
  <c r="I426"/>
  <c r="H426"/>
  <c r="G426"/>
  <c r="F426"/>
  <c r="E426"/>
  <c r="D426"/>
  <c r="P423"/>
  <c r="O423"/>
  <c r="N423"/>
  <c r="M423"/>
  <c r="L423"/>
  <c r="K423"/>
  <c r="J423"/>
  <c r="I423"/>
  <c r="H423"/>
  <c r="G423"/>
  <c r="F423"/>
  <c r="E423"/>
  <c r="D423"/>
  <c r="P420"/>
  <c r="O420"/>
  <c r="N420"/>
  <c r="M420"/>
  <c r="L420"/>
  <c r="K420"/>
  <c r="J420"/>
  <c r="I420"/>
  <c r="H420"/>
  <c r="G420"/>
  <c r="F420"/>
  <c r="E420"/>
  <c r="D420"/>
  <c r="P417"/>
  <c r="O417"/>
  <c r="N417"/>
  <c r="M417"/>
  <c r="L417"/>
  <c r="K417"/>
  <c r="J417"/>
  <c r="I417"/>
  <c r="H417"/>
  <c r="G417"/>
  <c r="F417"/>
  <c r="E417"/>
  <c r="D417"/>
  <c r="N1105" i="5"/>
  <c r="M1105"/>
  <c r="L1105"/>
  <c r="K1105"/>
  <c r="J1105"/>
  <c r="I1105"/>
  <c r="H1105"/>
  <c r="G1105"/>
  <c r="F1105"/>
  <c r="N1102"/>
  <c r="M1102"/>
  <c r="L1102"/>
  <c r="K1102"/>
  <c r="J1102"/>
  <c r="I1102"/>
  <c r="H1102"/>
  <c r="G1102"/>
  <c r="F1102"/>
  <c r="N1099"/>
  <c r="M1099"/>
  <c r="L1099"/>
  <c r="K1099"/>
  <c r="J1099"/>
  <c r="I1099"/>
  <c r="H1099"/>
  <c r="G1099"/>
  <c r="F1099"/>
  <c r="R430" i="6" l="1"/>
  <c r="R433"/>
  <c r="Q430"/>
  <c r="P1103" i="5"/>
  <c r="Q1100"/>
  <c r="S1103"/>
  <c r="P1112"/>
  <c r="S433" i="6"/>
  <c r="Q433"/>
  <c r="U433"/>
  <c r="Q1121" i="5"/>
  <c r="S1121"/>
  <c r="P1121"/>
  <c r="O1121"/>
  <c r="S430" i="6"/>
  <c r="U430"/>
  <c r="O1112" i="5"/>
  <c r="S1112"/>
  <c r="Q1112"/>
  <c r="S1109"/>
  <c r="S1106"/>
  <c r="Q1106"/>
  <c r="Q1109"/>
  <c r="P1106"/>
  <c r="O1106"/>
  <c r="P1109"/>
  <c r="O1109"/>
  <c r="R427" i="6"/>
  <c r="Q427"/>
  <c r="R415"/>
  <c r="S424"/>
  <c r="Q424"/>
  <c r="U421"/>
  <c r="S418"/>
  <c r="U415"/>
  <c r="Q418"/>
  <c r="S415"/>
  <c r="U424"/>
  <c r="S427"/>
  <c r="S421"/>
  <c r="R424"/>
  <c r="Q415"/>
  <c r="T415" s="1"/>
  <c r="U427"/>
  <c r="U418"/>
  <c r="R421"/>
  <c r="Q421"/>
  <c r="R418"/>
  <c r="Q1097" i="5"/>
  <c r="P1100"/>
  <c r="S1097"/>
  <c r="Q1103"/>
  <c r="S1100"/>
  <c r="O1100"/>
  <c r="R1100" s="1"/>
  <c r="O1103"/>
  <c r="P1097"/>
  <c r="O1097"/>
  <c r="T430" i="6" l="1"/>
  <c r="V430" s="1"/>
  <c r="T433"/>
  <c r="V433" s="1"/>
  <c r="R1103" i="5"/>
  <c r="T1103" s="1"/>
  <c r="T1100"/>
  <c r="R1112"/>
  <c r="T1112" s="1"/>
  <c r="R1121"/>
  <c r="T1121" s="1"/>
  <c r="R1106"/>
  <c r="T1106" s="1"/>
  <c r="R1109"/>
  <c r="T1109" s="1"/>
  <c r="T427" i="6"/>
  <c r="V427" s="1"/>
  <c r="V415"/>
  <c r="T424"/>
  <c r="V424" s="1"/>
  <c r="T418"/>
  <c r="V418" s="1"/>
  <c r="T421"/>
  <c r="V421" s="1"/>
  <c r="R1097" i="5"/>
  <c r="T1097" s="1"/>
  <c r="N1096"/>
  <c r="M1096"/>
  <c r="L1096"/>
  <c r="K1096"/>
  <c r="J1096"/>
  <c r="I1096"/>
  <c r="H1096"/>
  <c r="G1096"/>
  <c r="F1096"/>
  <c r="N1093"/>
  <c r="M1093"/>
  <c r="L1093"/>
  <c r="K1093"/>
  <c r="J1093"/>
  <c r="I1093"/>
  <c r="H1093"/>
  <c r="G1093"/>
  <c r="F1093"/>
  <c r="N1090"/>
  <c r="M1090"/>
  <c r="L1090"/>
  <c r="K1090"/>
  <c r="J1090"/>
  <c r="I1090"/>
  <c r="H1090"/>
  <c r="G1090"/>
  <c r="F1090"/>
  <c r="N1087"/>
  <c r="M1087"/>
  <c r="L1087"/>
  <c r="K1087"/>
  <c r="J1087"/>
  <c r="I1087"/>
  <c r="H1087"/>
  <c r="G1087"/>
  <c r="F1087"/>
  <c r="N1084"/>
  <c r="M1084"/>
  <c r="L1084"/>
  <c r="K1084"/>
  <c r="J1084"/>
  <c r="I1084"/>
  <c r="H1084"/>
  <c r="G1084"/>
  <c r="F1084"/>
  <c r="N1081"/>
  <c r="M1081"/>
  <c r="L1081"/>
  <c r="K1081"/>
  <c r="J1081"/>
  <c r="I1081"/>
  <c r="H1081"/>
  <c r="G1081"/>
  <c r="F1081"/>
  <c r="N1078"/>
  <c r="M1078"/>
  <c r="L1078"/>
  <c r="K1078"/>
  <c r="J1078"/>
  <c r="I1078"/>
  <c r="H1078"/>
  <c r="G1078"/>
  <c r="F1078"/>
  <c r="N1075"/>
  <c r="M1075"/>
  <c r="L1075"/>
  <c r="K1075"/>
  <c r="J1075"/>
  <c r="I1075"/>
  <c r="H1075"/>
  <c r="G1075"/>
  <c r="F1075"/>
  <c r="N1072"/>
  <c r="M1072"/>
  <c r="L1072"/>
  <c r="K1072"/>
  <c r="J1072"/>
  <c r="I1072"/>
  <c r="H1072"/>
  <c r="G1072"/>
  <c r="F1072"/>
  <c r="P1079" l="1"/>
  <c r="P1091"/>
  <c r="O1073"/>
  <c r="S1085"/>
  <c r="P1076"/>
  <c r="P1088"/>
  <c r="Q1079"/>
  <c r="Q1091"/>
  <c r="Q1076"/>
  <c r="Q1088"/>
  <c r="Q1073"/>
  <c r="S1076"/>
  <c r="Q1082"/>
  <c r="O1085"/>
  <c r="Q1085"/>
  <c r="S1088"/>
  <c r="Q1094"/>
  <c r="Q1070"/>
  <c r="S1073"/>
  <c r="O1070"/>
  <c r="S1070"/>
  <c r="P1073"/>
  <c r="O1082"/>
  <c r="S1082"/>
  <c r="P1085"/>
  <c r="O1094"/>
  <c r="S1094"/>
  <c r="P1070"/>
  <c r="O1079"/>
  <c r="R1079" s="1"/>
  <c r="S1079"/>
  <c r="P1082"/>
  <c r="O1091"/>
  <c r="S1091"/>
  <c r="P1094"/>
  <c r="O1076"/>
  <c r="O1088"/>
  <c r="R1076" l="1"/>
  <c r="T1076" s="1"/>
  <c r="R1091"/>
  <c r="T1091" s="1"/>
  <c r="R1073"/>
  <c r="T1073" s="1"/>
  <c r="T1079"/>
  <c r="R1088"/>
  <c r="T1088" s="1"/>
  <c r="R1085"/>
  <c r="T1085" s="1"/>
  <c r="R1094"/>
  <c r="T1094" s="1"/>
  <c r="R1070"/>
  <c r="T1070" s="1"/>
  <c r="R1082"/>
  <c r="T1082" s="1"/>
  <c r="F1117" l="1"/>
  <c r="G1117"/>
  <c r="H1117"/>
  <c r="I1117"/>
  <c r="J1117"/>
  <c r="K1117"/>
  <c r="L1117"/>
  <c r="M1117"/>
  <c r="N1117"/>
  <c r="F1120"/>
  <c r="G1120"/>
  <c r="H1120"/>
  <c r="I1120"/>
  <c r="J1120"/>
  <c r="K1120"/>
  <c r="L1120"/>
  <c r="M1120"/>
  <c r="N1120"/>
  <c r="F1126"/>
  <c r="G1126"/>
  <c r="H1126"/>
  <c r="I1126"/>
  <c r="J1126"/>
  <c r="K1126"/>
  <c r="L1126"/>
  <c r="M1126"/>
  <c r="N1126"/>
  <c r="F1129"/>
  <c r="G1129"/>
  <c r="H1129"/>
  <c r="I1129"/>
  <c r="J1129"/>
  <c r="K1129"/>
  <c r="L1129"/>
  <c r="M1129"/>
  <c r="N1129"/>
  <c r="F1132"/>
  <c r="G1132"/>
  <c r="H1132"/>
  <c r="I1132"/>
  <c r="J1132"/>
  <c r="K1132"/>
  <c r="L1132"/>
  <c r="M1132"/>
  <c r="N1132"/>
  <c r="F1135"/>
  <c r="G1135"/>
  <c r="H1135"/>
  <c r="I1135"/>
  <c r="J1135"/>
  <c r="K1135"/>
  <c r="L1135"/>
  <c r="M1135"/>
  <c r="N1135"/>
  <c r="F1138"/>
  <c r="G1138"/>
  <c r="H1138"/>
  <c r="I1138"/>
  <c r="J1138"/>
  <c r="K1138"/>
  <c r="L1138"/>
  <c r="M1138"/>
  <c r="N1138"/>
  <c r="F1141"/>
  <c r="G1141"/>
  <c r="H1141"/>
  <c r="I1141"/>
  <c r="J1141"/>
  <c r="K1141"/>
  <c r="L1141"/>
  <c r="M1141"/>
  <c r="N1141"/>
  <c r="F1144"/>
  <c r="G1144"/>
  <c r="H1144"/>
  <c r="I1144"/>
  <c r="J1144"/>
  <c r="K1144"/>
  <c r="L1144"/>
  <c r="M1144"/>
  <c r="N1144"/>
  <c r="F1147"/>
  <c r="G1147"/>
  <c r="H1147"/>
  <c r="I1147"/>
  <c r="J1147"/>
  <c r="K1147"/>
  <c r="L1147"/>
  <c r="M1147"/>
  <c r="N1147"/>
  <c r="F1150"/>
  <c r="G1150"/>
  <c r="H1150"/>
  <c r="I1150"/>
  <c r="J1150"/>
  <c r="K1150"/>
  <c r="L1150"/>
  <c r="M1150"/>
  <c r="N1150"/>
  <c r="F1153"/>
  <c r="G1153"/>
  <c r="H1153"/>
  <c r="I1153"/>
  <c r="J1153"/>
  <c r="K1153"/>
  <c r="L1153"/>
  <c r="M1153"/>
  <c r="N1153"/>
  <c r="F1156"/>
  <c r="G1156"/>
  <c r="H1156"/>
  <c r="I1156"/>
  <c r="J1156"/>
  <c r="K1156"/>
  <c r="L1156"/>
  <c r="M1156"/>
  <c r="N1156"/>
  <c r="F1159"/>
  <c r="G1159"/>
  <c r="H1159"/>
  <c r="I1159"/>
  <c r="J1159"/>
  <c r="K1159"/>
  <c r="L1159"/>
  <c r="M1159"/>
  <c r="N1159"/>
  <c r="F1162"/>
  <c r="G1162"/>
  <c r="H1162"/>
  <c r="I1162"/>
  <c r="J1162"/>
  <c r="K1162"/>
  <c r="L1162"/>
  <c r="M1162"/>
  <c r="N1162"/>
  <c r="F1165"/>
  <c r="G1165"/>
  <c r="H1165"/>
  <c r="I1165"/>
  <c r="J1165"/>
  <c r="K1165"/>
  <c r="L1165"/>
  <c r="M1165"/>
  <c r="N1165"/>
  <c r="F1168"/>
  <c r="G1168"/>
  <c r="H1168"/>
  <c r="I1168"/>
  <c r="J1168"/>
  <c r="K1168"/>
  <c r="L1168"/>
  <c r="M1168"/>
  <c r="N1168"/>
  <c r="F1171"/>
  <c r="G1171"/>
  <c r="H1171"/>
  <c r="I1171"/>
  <c r="J1171"/>
  <c r="K1171"/>
  <c r="L1171"/>
  <c r="M1171"/>
  <c r="N1171"/>
  <c r="F1174"/>
  <c r="G1174"/>
  <c r="H1174"/>
  <c r="I1174"/>
  <c r="J1174"/>
  <c r="K1174"/>
  <c r="L1174"/>
  <c r="M1174"/>
  <c r="N1174"/>
  <c r="F1177"/>
  <c r="G1177"/>
  <c r="H1177"/>
  <c r="I1177"/>
  <c r="J1177"/>
  <c r="K1177"/>
  <c r="L1177"/>
  <c r="M1177"/>
  <c r="N1177"/>
  <c r="F1180"/>
  <c r="G1180"/>
  <c r="H1180"/>
  <c r="I1180"/>
  <c r="J1180"/>
  <c r="K1180"/>
  <c r="L1180"/>
  <c r="M1180"/>
  <c r="N1180"/>
  <c r="F1183"/>
  <c r="G1183"/>
  <c r="H1183"/>
  <c r="I1183"/>
  <c r="J1183"/>
  <c r="K1183"/>
  <c r="L1183"/>
  <c r="M1183"/>
  <c r="N1183"/>
  <c r="F1186"/>
  <c r="G1186"/>
  <c r="H1186"/>
  <c r="I1186"/>
  <c r="J1186"/>
  <c r="K1186"/>
  <c r="L1186"/>
  <c r="M1186"/>
  <c r="N1186"/>
  <c r="F1189"/>
  <c r="G1189"/>
  <c r="H1189"/>
  <c r="I1189"/>
  <c r="J1189"/>
  <c r="K1189"/>
  <c r="L1189"/>
  <c r="M1189"/>
  <c r="N1189"/>
  <c r="F1192"/>
  <c r="G1192"/>
  <c r="H1192"/>
  <c r="I1192"/>
  <c r="J1192"/>
  <c r="K1192"/>
  <c r="L1192"/>
  <c r="M1192"/>
  <c r="N1192"/>
  <c r="P1136" l="1"/>
  <c r="Q1187"/>
  <c r="P1187"/>
  <c r="O1175"/>
  <c r="P1139"/>
  <c r="P1190"/>
  <c r="P1178"/>
  <c r="P1166"/>
  <c r="P1151"/>
  <c r="P1181"/>
  <c r="O1169"/>
  <c r="P1157"/>
  <c r="P1145"/>
  <c r="P1124"/>
  <c r="P1175"/>
  <c r="O1163"/>
  <c r="O1151"/>
  <c r="O1130"/>
  <c r="P1163"/>
  <c r="P1154"/>
  <c r="P1130"/>
  <c r="O1184"/>
  <c r="P1172"/>
  <c r="P1169"/>
  <c r="P1160"/>
  <c r="P1148"/>
  <c r="O1136"/>
  <c r="P1127"/>
  <c r="O1187"/>
  <c r="O1190"/>
  <c r="Q1190"/>
  <c r="O1178"/>
  <c r="Q1178"/>
  <c r="O1181"/>
  <c r="Q1181"/>
  <c r="P1184"/>
  <c r="Q1184"/>
  <c r="O1172"/>
  <c r="Q1172"/>
  <c r="Q1175"/>
  <c r="Q1169"/>
  <c r="Q1166"/>
  <c r="O1166"/>
  <c r="Q1163"/>
  <c r="O1160"/>
  <c r="R1160" s="1"/>
  <c r="Q1160"/>
  <c r="Q1151"/>
  <c r="O1154"/>
  <c r="R1154" s="1"/>
  <c r="Q1154"/>
  <c r="O1157"/>
  <c r="Q1157"/>
  <c r="O1145"/>
  <c r="Q1145"/>
  <c r="P1142"/>
  <c r="Q1142"/>
  <c r="O1142"/>
  <c r="Q1148"/>
  <c r="O1148"/>
  <c r="P1133"/>
  <c r="Q1133"/>
  <c r="O1133"/>
  <c r="Q1136"/>
  <c r="Q1139"/>
  <c r="O1139"/>
  <c r="Q1130"/>
  <c r="O1124"/>
  <c r="Q1124"/>
  <c r="Q1127"/>
  <c r="O1127"/>
  <c r="P1118"/>
  <c r="O1115"/>
  <c r="Q1118"/>
  <c r="O1118"/>
  <c r="P1115"/>
  <c r="Q1115"/>
  <c r="S1184"/>
  <c r="S1169"/>
  <c r="S1151"/>
  <c r="S1160"/>
  <c r="S1118"/>
  <c r="S1187"/>
  <c r="S1181"/>
  <c r="S1175"/>
  <c r="S1163"/>
  <c r="S1157"/>
  <c r="S1145"/>
  <c r="S1139"/>
  <c r="S1133"/>
  <c r="S1127"/>
  <c r="S1115"/>
  <c r="S1172"/>
  <c r="S1148"/>
  <c r="S1136"/>
  <c r="S1124"/>
  <c r="S1190"/>
  <c r="S1178"/>
  <c r="S1166"/>
  <c r="S1154"/>
  <c r="S1142"/>
  <c r="S1130"/>
  <c r="R1151" l="1"/>
  <c r="T1151" s="1"/>
  <c r="R1184"/>
  <c r="T1184" s="1"/>
  <c r="R1136"/>
  <c r="T1136" s="1"/>
  <c r="R1139"/>
  <c r="T1139" s="1"/>
  <c r="R1145"/>
  <c r="T1145" s="1"/>
  <c r="R1187"/>
  <c r="T1187" s="1"/>
  <c r="R1181"/>
  <c r="T1181" s="1"/>
  <c r="R1190"/>
  <c r="T1190" s="1"/>
  <c r="R1124"/>
  <c r="T1124" s="1"/>
  <c r="R1148"/>
  <c r="T1148" s="1"/>
  <c r="R1172"/>
  <c r="T1172" s="1"/>
  <c r="R1163"/>
  <c r="T1163" s="1"/>
  <c r="R1175"/>
  <c r="T1175" s="1"/>
  <c r="R1115"/>
  <c r="T1115" s="1"/>
  <c r="R1178"/>
  <c r="T1178" s="1"/>
  <c r="R1169"/>
  <c r="T1169" s="1"/>
  <c r="R1127"/>
  <c r="T1127" s="1"/>
  <c r="R1157"/>
  <c r="T1157" s="1"/>
  <c r="R1166"/>
  <c r="T1166" s="1"/>
  <c r="R1130"/>
  <c r="T1130" s="1"/>
  <c r="T1160"/>
  <c r="T1154"/>
  <c r="R1142"/>
  <c r="T1142" s="1"/>
  <c r="R1133"/>
  <c r="T1133" s="1"/>
  <c r="R1118"/>
  <c r="T1118" s="1"/>
  <c r="H60" i="7"/>
  <c r="G60"/>
  <c r="F60"/>
  <c r="E60"/>
  <c r="D60"/>
  <c r="C58"/>
  <c r="B58"/>
  <c r="A58"/>
  <c r="V36"/>
  <c r="X36" s="1"/>
  <c r="V37" s="1"/>
  <c r="U36"/>
  <c r="X35" s="1"/>
  <c r="P36"/>
  <c r="R36" s="1"/>
  <c r="O36"/>
  <c r="R35" s="1"/>
  <c r="W35"/>
  <c r="V35"/>
  <c r="U35"/>
  <c r="Q35"/>
  <c r="P35"/>
  <c r="O35"/>
  <c r="L10"/>
  <c r="L9"/>
  <c r="L8"/>
  <c r="L7"/>
  <c r="L6"/>
  <c r="L5"/>
  <c r="L4"/>
  <c r="L3"/>
  <c r="P414" i="6"/>
  <c r="O414"/>
  <c r="N414"/>
  <c r="M414"/>
  <c r="L414"/>
  <c r="K414"/>
  <c r="J414"/>
  <c r="I414"/>
  <c r="H414"/>
  <c r="G414"/>
  <c r="F414"/>
  <c r="E414"/>
  <c r="D414"/>
  <c r="P411"/>
  <c r="O411"/>
  <c r="N411"/>
  <c r="M411"/>
  <c r="L411"/>
  <c r="K411"/>
  <c r="J411"/>
  <c r="I411"/>
  <c r="H411"/>
  <c r="G411"/>
  <c r="F411"/>
  <c r="E411"/>
  <c r="D411"/>
  <c r="P408"/>
  <c r="O408"/>
  <c r="N408"/>
  <c r="M408"/>
  <c r="L408"/>
  <c r="K408"/>
  <c r="J408"/>
  <c r="I408"/>
  <c r="H408"/>
  <c r="G408"/>
  <c r="F408"/>
  <c r="E408"/>
  <c r="D408"/>
  <c r="P405"/>
  <c r="O405"/>
  <c r="N405"/>
  <c r="M405"/>
  <c r="L405"/>
  <c r="K405"/>
  <c r="J405"/>
  <c r="I405"/>
  <c r="H405"/>
  <c r="G405"/>
  <c r="F405"/>
  <c r="E405"/>
  <c r="D405"/>
  <c r="P402"/>
  <c r="O402"/>
  <c r="N402"/>
  <c r="M402"/>
  <c r="L402"/>
  <c r="K402"/>
  <c r="J402"/>
  <c r="I402"/>
  <c r="H402"/>
  <c r="G402"/>
  <c r="F402"/>
  <c r="E402"/>
  <c r="D402"/>
  <c r="P399"/>
  <c r="O399"/>
  <c r="N399"/>
  <c r="M399"/>
  <c r="L399"/>
  <c r="K399"/>
  <c r="J399"/>
  <c r="I399"/>
  <c r="H399"/>
  <c r="G399"/>
  <c r="F399"/>
  <c r="E399"/>
  <c r="D399"/>
  <c r="P396"/>
  <c r="O396"/>
  <c r="N396"/>
  <c r="M396"/>
  <c r="L396"/>
  <c r="K396"/>
  <c r="J396"/>
  <c r="I396"/>
  <c r="H396"/>
  <c r="G396"/>
  <c r="F396"/>
  <c r="E396"/>
  <c r="D396"/>
  <c r="P393"/>
  <c r="O393"/>
  <c r="N393"/>
  <c r="M393"/>
  <c r="L393"/>
  <c r="K393"/>
  <c r="J393"/>
  <c r="I393"/>
  <c r="H393"/>
  <c r="G393"/>
  <c r="F393"/>
  <c r="E393"/>
  <c r="D393"/>
  <c r="P390"/>
  <c r="O390"/>
  <c r="N390"/>
  <c r="M390"/>
  <c r="L390"/>
  <c r="K390"/>
  <c r="J390"/>
  <c r="I390"/>
  <c r="H390"/>
  <c r="G390"/>
  <c r="F390"/>
  <c r="E390"/>
  <c r="D390"/>
  <c r="P387"/>
  <c r="O387"/>
  <c r="N387"/>
  <c r="M387"/>
  <c r="L387"/>
  <c r="K387"/>
  <c r="J387"/>
  <c r="I387"/>
  <c r="H387"/>
  <c r="G387"/>
  <c r="F387"/>
  <c r="E387"/>
  <c r="D387"/>
  <c r="P384"/>
  <c r="O384"/>
  <c r="N384"/>
  <c r="M384"/>
  <c r="L384"/>
  <c r="K384"/>
  <c r="J384"/>
  <c r="I384"/>
  <c r="H384"/>
  <c r="G384"/>
  <c r="F384"/>
  <c r="E384"/>
  <c r="D384"/>
  <c r="P381"/>
  <c r="O381"/>
  <c r="N381"/>
  <c r="M381"/>
  <c r="L381"/>
  <c r="K381"/>
  <c r="J381"/>
  <c r="I381"/>
  <c r="H381"/>
  <c r="G381"/>
  <c r="F381"/>
  <c r="E381"/>
  <c r="D381"/>
  <c r="P378"/>
  <c r="O378"/>
  <c r="N378"/>
  <c r="M378"/>
  <c r="L378"/>
  <c r="K378"/>
  <c r="J378"/>
  <c r="I378"/>
  <c r="H378"/>
  <c r="G378"/>
  <c r="F378"/>
  <c r="E378"/>
  <c r="D378"/>
  <c r="P375"/>
  <c r="O375"/>
  <c r="N375"/>
  <c r="M375"/>
  <c r="L375"/>
  <c r="K375"/>
  <c r="J375"/>
  <c r="I375"/>
  <c r="H375"/>
  <c r="G375"/>
  <c r="F375"/>
  <c r="E375"/>
  <c r="D375"/>
  <c r="P372"/>
  <c r="O372"/>
  <c r="N372"/>
  <c r="M372"/>
  <c r="L372"/>
  <c r="K372"/>
  <c r="J372"/>
  <c r="I372"/>
  <c r="H372"/>
  <c r="G372"/>
  <c r="F372"/>
  <c r="E372"/>
  <c r="D372"/>
  <c r="P369"/>
  <c r="O369"/>
  <c r="N369"/>
  <c r="M369"/>
  <c r="L369"/>
  <c r="K369"/>
  <c r="J369"/>
  <c r="I369"/>
  <c r="H369"/>
  <c r="G369"/>
  <c r="F369"/>
  <c r="E369"/>
  <c r="D369"/>
  <c r="P366"/>
  <c r="O366"/>
  <c r="N366"/>
  <c r="M366"/>
  <c r="L366"/>
  <c r="K366"/>
  <c r="J366"/>
  <c r="I366"/>
  <c r="H366"/>
  <c r="G366"/>
  <c r="F366"/>
  <c r="E366"/>
  <c r="D366"/>
  <c r="P363"/>
  <c r="O363"/>
  <c r="N363"/>
  <c r="M363"/>
  <c r="L363"/>
  <c r="K363"/>
  <c r="J363"/>
  <c r="I363"/>
  <c r="H363"/>
  <c r="G363"/>
  <c r="F363"/>
  <c r="E363"/>
  <c r="D363"/>
  <c r="P360"/>
  <c r="O360"/>
  <c r="N360"/>
  <c r="M360"/>
  <c r="L360"/>
  <c r="K360"/>
  <c r="J360"/>
  <c r="I360"/>
  <c r="H360"/>
  <c r="G360"/>
  <c r="F360"/>
  <c r="E360"/>
  <c r="D360"/>
  <c r="P357"/>
  <c r="O357"/>
  <c r="N357"/>
  <c r="M357"/>
  <c r="L357"/>
  <c r="K357"/>
  <c r="J357"/>
  <c r="I357"/>
  <c r="H357"/>
  <c r="G357"/>
  <c r="F357"/>
  <c r="E357"/>
  <c r="D357"/>
  <c r="P354"/>
  <c r="O354"/>
  <c r="N354"/>
  <c r="M354"/>
  <c r="L354"/>
  <c r="K354"/>
  <c r="J354"/>
  <c r="I354"/>
  <c r="H354"/>
  <c r="G354"/>
  <c r="F354"/>
  <c r="E354"/>
  <c r="D354"/>
  <c r="P351"/>
  <c r="O351"/>
  <c r="N351"/>
  <c r="M351"/>
  <c r="L351"/>
  <c r="K351"/>
  <c r="J351"/>
  <c r="I351"/>
  <c r="H351"/>
  <c r="G351"/>
  <c r="F351"/>
  <c r="E351"/>
  <c r="D351"/>
  <c r="P348"/>
  <c r="O348"/>
  <c r="N348"/>
  <c r="M348"/>
  <c r="L348"/>
  <c r="K348"/>
  <c r="J348"/>
  <c r="I348"/>
  <c r="H348"/>
  <c r="G348"/>
  <c r="F348"/>
  <c r="E348"/>
  <c r="D348"/>
  <c r="P345"/>
  <c r="O345"/>
  <c r="N345"/>
  <c r="M345"/>
  <c r="L345"/>
  <c r="K345"/>
  <c r="J345"/>
  <c r="I345"/>
  <c r="H345"/>
  <c r="G345"/>
  <c r="F345"/>
  <c r="E345"/>
  <c r="D345"/>
  <c r="P342"/>
  <c r="O342"/>
  <c r="N342"/>
  <c r="M342"/>
  <c r="L342"/>
  <c r="K342"/>
  <c r="J342"/>
  <c r="I342"/>
  <c r="H342"/>
  <c r="G342"/>
  <c r="F342"/>
  <c r="E342"/>
  <c r="D342"/>
  <c r="P339"/>
  <c r="O339"/>
  <c r="N339"/>
  <c r="M339"/>
  <c r="L339"/>
  <c r="K339"/>
  <c r="J339"/>
  <c r="I339"/>
  <c r="H339"/>
  <c r="G339"/>
  <c r="F339"/>
  <c r="E339"/>
  <c r="D339"/>
  <c r="P336"/>
  <c r="O336"/>
  <c r="N336"/>
  <c r="M336"/>
  <c r="L336"/>
  <c r="K336"/>
  <c r="J336"/>
  <c r="I336"/>
  <c r="H336"/>
  <c r="G336"/>
  <c r="F336"/>
  <c r="E336"/>
  <c r="D336"/>
  <c r="P333"/>
  <c r="O333"/>
  <c r="N333"/>
  <c r="M333"/>
  <c r="L333"/>
  <c r="K333"/>
  <c r="J333"/>
  <c r="I333"/>
  <c r="H333"/>
  <c r="G333"/>
  <c r="F333"/>
  <c r="E333"/>
  <c r="D333"/>
  <c r="P330"/>
  <c r="O330"/>
  <c r="N330"/>
  <c r="M330"/>
  <c r="L330"/>
  <c r="K330"/>
  <c r="J330"/>
  <c r="I330"/>
  <c r="H330"/>
  <c r="G330"/>
  <c r="F330"/>
  <c r="E330"/>
  <c r="D330"/>
  <c r="P327"/>
  <c r="O327"/>
  <c r="N327"/>
  <c r="M327"/>
  <c r="L327"/>
  <c r="K327"/>
  <c r="J327"/>
  <c r="I327"/>
  <c r="H327"/>
  <c r="G327"/>
  <c r="F327"/>
  <c r="E327"/>
  <c r="D327"/>
  <c r="P324"/>
  <c r="O324"/>
  <c r="N324"/>
  <c r="M324"/>
  <c r="L324"/>
  <c r="K324"/>
  <c r="J324"/>
  <c r="I324"/>
  <c r="H324"/>
  <c r="G324"/>
  <c r="F324"/>
  <c r="E324"/>
  <c r="D324"/>
  <c r="P321"/>
  <c r="O321"/>
  <c r="N321"/>
  <c r="M321"/>
  <c r="L321"/>
  <c r="K321"/>
  <c r="J321"/>
  <c r="I321"/>
  <c r="H321"/>
  <c r="G321"/>
  <c r="F321"/>
  <c r="E321"/>
  <c r="D321"/>
  <c r="P318"/>
  <c r="O318"/>
  <c r="N318"/>
  <c r="M318"/>
  <c r="L318"/>
  <c r="K318"/>
  <c r="J318"/>
  <c r="I318"/>
  <c r="H318"/>
  <c r="G318"/>
  <c r="F318"/>
  <c r="E318"/>
  <c r="D318"/>
  <c r="P315"/>
  <c r="O315"/>
  <c r="N315"/>
  <c r="M315"/>
  <c r="L315"/>
  <c r="K315"/>
  <c r="J315"/>
  <c r="I315"/>
  <c r="H315"/>
  <c r="G315"/>
  <c r="F315"/>
  <c r="E315"/>
  <c r="D315"/>
  <c r="P312"/>
  <c r="O312"/>
  <c r="N312"/>
  <c r="M312"/>
  <c r="L312"/>
  <c r="K312"/>
  <c r="J312"/>
  <c r="I312"/>
  <c r="H312"/>
  <c r="G312"/>
  <c r="F312"/>
  <c r="E312"/>
  <c r="D312"/>
  <c r="P309"/>
  <c r="O309"/>
  <c r="N309"/>
  <c r="M309"/>
  <c r="L309"/>
  <c r="K309"/>
  <c r="J309"/>
  <c r="I309"/>
  <c r="H309"/>
  <c r="G309"/>
  <c r="F309"/>
  <c r="E309"/>
  <c r="D309"/>
  <c r="P306"/>
  <c r="O306"/>
  <c r="N306"/>
  <c r="M306"/>
  <c r="L306"/>
  <c r="K306"/>
  <c r="J306"/>
  <c r="I306"/>
  <c r="H306"/>
  <c r="G306"/>
  <c r="F306"/>
  <c r="E306"/>
  <c r="D306"/>
  <c r="P303"/>
  <c r="O303"/>
  <c r="N303"/>
  <c r="M303"/>
  <c r="L303"/>
  <c r="K303"/>
  <c r="J303"/>
  <c r="I303"/>
  <c r="H303"/>
  <c r="G303"/>
  <c r="F303"/>
  <c r="E303"/>
  <c r="D303"/>
  <c r="P300"/>
  <c r="O300"/>
  <c r="N300"/>
  <c r="M300"/>
  <c r="L300"/>
  <c r="K300"/>
  <c r="J300"/>
  <c r="I300"/>
  <c r="H300"/>
  <c r="G300"/>
  <c r="F300"/>
  <c r="E300"/>
  <c r="D300"/>
  <c r="P297"/>
  <c r="O297"/>
  <c r="N297"/>
  <c r="M297"/>
  <c r="L297"/>
  <c r="K297"/>
  <c r="J297"/>
  <c r="I297"/>
  <c r="H297"/>
  <c r="G297"/>
  <c r="F297"/>
  <c r="E297"/>
  <c r="D297"/>
  <c r="P294"/>
  <c r="O294"/>
  <c r="N294"/>
  <c r="M294"/>
  <c r="L294"/>
  <c r="K294"/>
  <c r="J294"/>
  <c r="I294"/>
  <c r="H294"/>
  <c r="G294"/>
  <c r="F294"/>
  <c r="E294"/>
  <c r="D294"/>
  <c r="P291"/>
  <c r="O291"/>
  <c r="N291"/>
  <c r="M291"/>
  <c r="L291"/>
  <c r="K291"/>
  <c r="J291"/>
  <c r="I291"/>
  <c r="H291"/>
  <c r="G291"/>
  <c r="F291"/>
  <c r="E291"/>
  <c r="D291"/>
  <c r="P288"/>
  <c r="O288"/>
  <c r="N288"/>
  <c r="M288"/>
  <c r="L288"/>
  <c r="K288"/>
  <c r="J288"/>
  <c r="I288"/>
  <c r="H288"/>
  <c r="G288"/>
  <c r="F288"/>
  <c r="E288"/>
  <c r="D288"/>
  <c r="P285"/>
  <c r="O285"/>
  <c r="N285"/>
  <c r="M285"/>
  <c r="L285"/>
  <c r="K285"/>
  <c r="J285"/>
  <c r="I285"/>
  <c r="H285"/>
  <c r="G285"/>
  <c r="F285"/>
  <c r="E285"/>
  <c r="D285"/>
  <c r="P282"/>
  <c r="O282"/>
  <c r="N282"/>
  <c r="M282"/>
  <c r="L282"/>
  <c r="K282"/>
  <c r="J282"/>
  <c r="I282"/>
  <c r="H282"/>
  <c r="G282"/>
  <c r="F282"/>
  <c r="E282"/>
  <c r="D282"/>
  <c r="P279"/>
  <c r="O279"/>
  <c r="N279"/>
  <c r="M279"/>
  <c r="L279"/>
  <c r="K279"/>
  <c r="J279"/>
  <c r="I279"/>
  <c r="H279"/>
  <c r="G279"/>
  <c r="F279"/>
  <c r="E279"/>
  <c r="D279"/>
  <c r="P276"/>
  <c r="O276"/>
  <c r="N276"/>
  <c r="M276"/>
  <c r="L276"/>
  <c r="K276"/>
  <c r="J276"/>
  <c r="I276"/>
  <c r="H276"/>
  <c r="G276"/>
  <c r="F276"/>
  <c r="E276"/>
  <c r="D276"/>
  <c r="P273"/>
  <c r="O273"/>
  <c r="N273"/>
  <c r="M273"/>
  <c r="L273"/>
  <c r="K273"/>
  <c r="J273"/>
  <c r="I273"/>
  <c r="H273"/>
  <c r="G273"/>
  <c r="F273"/>
  <c r="E273"/>
  <c r="D273"/>
  <c r="P270"/>
  <c r="O270"/>
  <c r="N270"/>
  <c r="M270"/>
  <c r="L270"/>
  <c r="K270"/>
  <c r="J270"/>
  <c r="I270"/>
  <c r="H270"/>
  <c r="G270"/>
  <c r="F270"/>
  <c r="E270"/>
  <c r="D270"/>
  <c r="P267"/>
  <c r="O267"/>
  <c r="N267"/>
  <c r="M267"/>
  <c r="L267"/>
  <c r="K267"/>
  <c r="J267"/>
  <c r="I267"/>
  <c r="H267"/>
  <c r="G267"/>
  <c r="F267"/>
  <c r="E267"/>
  <c r="D267"/>
  <c r="P264"/>
  <c r="O264"/>
  <c r="N264"/>
  <c r="M264"/>
  <c r="L264"/>
  <c r="K264"/>
  <c r="J264"/>
  <c r="I264"/>
  <c r="H264"/>
  <c r="G264"/>
  <c r="F264"/>
  <c r="E264"/>
  <c r="D264"/>
  <c r="P261"/>
  <c r="O261"/>
  <c r="N261"/>
  <c r="M261"/>
  <c r="L261"/>
  <c r="K261"/>
  <c r="J261"/>
  <c r="I261"/>
  <c r="H261"/>
  <c r="G261"/>
  <c r="F261"/>
  <c r="E261"/>
  <c r="D261"/>
  <c r="P258"/>
  <c r="O258"/>
  <c r="N258"/>
  <c r="M258"/>
  <c r="L258"/>
  <c r="K258"/>
  <c r="J258"/>
  <c r="I258"/>
  <c r="H258"/>
  <c r="G258"/>
  <c r="F258"/>
  <c r="E258"/>
  <c r="D258"/>
  <c r="P255"/>
  <c r="O255"/>
  <c r="N255"/>
  <c r="M255"/>
  <c r="L255"/>
  <c r="K255"/>
  <c r="J255"/>
  <c r="I255"/>
  <c r="H255"/>
  <c r="G255"/>
  <c r="F255"/>
  <c r="E255"/>
  <c r="D255"/>
  <c r="P252"/>
  <c r="O252"/>
  <c r="N252"/>
  <c r="M252"/>
  <c r="L252"/>
  <c r="K252"/>
  <c r="J252"/>
  <c r="I252"/>
  <c r="H252"/>
  <c r="G252"/>
  <c r="F252"/>
  <c r="E252"/>
  <c r="D252"/>
  <c r="P249"/>
  <c r="O249"/>
  <c r="N249"/>
  <c r="M249"/>
  <c r="L249"/>
  <c r="K249"/>
  <c r="J249"/>
  <c r="I249"/>
  <c r="H249"/>
  <c r="G249"/>
  <c r="F249"/>
  <c r="E249"/>
  <c r="D249"/>
  <c r="P246"/>
  <c r="O246"/>
  <c r="N246"/>
  <c r="M246"/>
  <c r="L246"/>
  <c r="K246"/>
  <c r="J246"/>
  <c r="I246"/>
  <c r="H246"/>
  <c r="G246"/>
  <c r="F246"/>
  <c r="E246"/>
  <c r="D246"/>
  <c r="P243"/>
  <c r="O243"/>
  <c r="N243"/>
  <c r="M243"/>
  <c r="L243"/>
  <c r="K243"/>
  <c r="J243"/>
  <c r="I243"/>
  <c r="H243"/>
  <c r="G243"/>
  <c r="F243"/>
  <c r="E243"/>
  <c r="D243"/>
  <c r="P240"/>
  <c r="O240"/>
  <c r="N240"/>
  <c r="M240"/>
  <c r="L240"/>
  <c r="K240"/>
  <c r="J240"/>
  <c r="I240"/>
  <c r="H240"/>
  <c r="G240"/>
  <c r="F240"/>
  <c r="E240"/>
  <c r="D240"/>
  <c r="P237"/>
  <c r="O237"/>
  <c r="N237"/>
  <c r="M237"/>
  <c r="L237"/>
  <c r="K237"/>
  <c r="J237"/>
  <c r="I237"/>
  <c r="H237"/>
  <c r="G237"/>
  <c r="F237"/>
  <c r="E237"/>
  <c r="D237"/>
  <c r="P234"/>
  <c r="O234"/>
  <c r="N234"/>
  <c r="M234"/>
  <c r="L234"/>
  <c r="K234"/>
  <c r="J234"/>
  <c r="I234"/>
  <c r="H234"/>
  <c r="G234"/>
  <c r="F234"/>
  <c r="E234"/>
  <c r="D234"/>
  <c r="P231"/>
  <c r="O231"/>
  <c r="N231"/>
  <c r="M231"/>
  <c r="L231"/>
  <c r="K231"/>
  <c r="J231"/>
  <c r="I231"/>
  <c r="H231"/>
  <c r="G231"/>
  <c r="F231"/>
  <c r="E231"/>
  <c r="D231"/>
  <c r="P228"/>
  <c r="O228"/>
  <c r="N228"/>
  <c r="M228"/>
  <c r="L228"/>
  <c r="K228"/>
  <c r="J228"/>
  <c r="I228"/>
  <c r="H228"/>
  <c r="G228"/>
  <c r="F228"/>
  <c r="E228"/>
  <c r="D228"/>
  <c r="P225"/>
  <c r="O225"/>
  <c r="N225"/>
  <c r="M225"/>
  <c r="L225"/>
  <c r="K225"/>
  <c r="J225"/>
  <c r="I225"/>
  <c r="H225"/>
  <c r="G225"/>
  <c r="F225"/>
  <c r="E225"/>
  <c r="D225"/>
  <c r="P222"/>
  <c r="O222"/>
  <c r="N222"/>
  <c r="M222"/>
  <c r="L222"/>
  <c r="K222"/>
  <c r="J222"/>
  <c r="I222"/>
  <c r="H222"/>
  <c r="G222"/>
  <c r="F222"/>
  <c r="E222"/>
  <c r="D222"/>
  <c r="P219"/>
  <c r="O219"/>
  <c r="N219"/>
  <c r="M219"/>
  <c r="L219"/>
  <c r="K219"/>
  <c r="J219"/>
  <c r="I219"/>
  <c r="H219"/>
  <c r="G219"/>
  <c r="F219"/>
  <c r="E219"/>
  <c r="D219"/>
  <c r="P216"/>
  <c r="O216"/>
  <c r="N216"/>
  <c r="M216"/>
  <c r="L216"/>
  <c r="K216"/>
  <c r="J216"/>
  <c r="I216"/>
  <c r="H216"/>
  <c r="G216"/>
  <c r="F216"/>
  <c r="E216"/>
  <c r="D216"/>
  <c r="P213"/>
  <c r="O213"/>
  <c r="N213"/>
  <c r="M213"/>
  <c r="L213"/>
  <c r="K213"/>
  <c r="J213"/>
  <c r="I213"/>
  <c r="H213"/>
  <c r="G213"/>
  <c r="F213"/>
  <c r="E213"/>
  <c r="D213"/>
  <c r="P210"/>
  <c r="O210"/>
  <c r="N210"/>
  <c r="M210"/>
  <c r="L210"/>
  <c r="K210"/>
  <c r="J210"/>
  <c r="I210"/>
  <c r="H210"/>
  <c r="G210"/>
  <c r="F210"/>
  <c r="E210"/>
  <c r="D210"/>
  <c r="P207"/>
  <c r="O207"/>
  <c r="N207"/>
  <c r="M207"/>
  <c r="L207"/>
  <c r="K207"/>
  <c r="J207"/>
  <c r="I207"/>
  <c r="H207"/>
  <c r="G207"/>
  <c r="F207"/>
  <c r="E207"/>
  <c r="D207"/>
  <c r="P204"/>
  <c r="O204"/>
  <c r="N204"/>
  <c r="M204"/>
  <c r="L204"/>
  <c r="K204"/>
  <c r="J204"/>
  <c r="I204"/>
  <c r="H204"/>
  <c r="G204"/>
  <c r="F204"/>
  <c r="E204"/>
  <c r="D204"/>
  <c r="P201"/>
  <c r="O201"/>
  <c r="N201"/>
  <c r="M201"/>
  <c r="L201"/>
  <c r="K201"/>
  <c r="J201"/>
  <c r="I201"/>
  <c r="H201"/>
  <c r="G201"/>
  <c r="F201"/>
  <c r="E201"/>
  <c r="D201"/>
  <c r="P198"/>
  <c r="O198"/>
  <c r="N198"/>
  <c r="M198"/>
  <c r="L198"/>
  <c r="K198"/>
  <c r="J198"/>
  <c r="I198"/>
  <c r="H198"/>
  <c r="G198"/>
  <c r="F198"/>
  <c r="E198"/>
  <c r="D198"/>
  <c r="P195"/>
  <c r="O195"/>
  <c r="N195"/>
  <c r="M195"/>
  <c r="L195"/>
  <c r="K195"/>
  <c r="J195"/>
  <c r="I195"/>
  <c r="H195"/>
  <c r="G195"/>
  <c r="F195"/>
  <c r="E195"/>
  <c r="D195"/>
  <c r="P192"/>
  <c r="O192"/>
  <c r="N192"/>
  <c r="M192"/>
  <c r="L192"/>
  <c r="K192"/>
  <c r="J192"/>
  <c r="I192"/>
  <c r="H192"/>
  <c r="G192"/>
  <c r="F192"/>
  <c r="E192"/>
  <c r="D192"/>
  <c r="P189"/>
  <c r="O189"/>
  <c r="N189"/>
  <c r="M189"/>
  <c r="L189"/>
  <c r="K189"/>
  <c r="J189"/>
  <c r="I189"/>
  <c r="H189"/>
  <c r="G189"/>
  <c r="F189"/>
  <c r="E189"/>
  <c r="D189"/>
  <c r="P186"/>
  <c r="O186"/>
  <c r="N186"/>
  <c r="M186"/>
  <c r="L186"/>
  <c r="K186"/>
  <c r="J186"/>
  <c r="I186"/>
  <c r="H186"/>
  <c r="G186"/>
  <c r="F186"/>
  <c r="E186"/>
  <c r="D186"/>
  <c r="P183"/>
  <c r="O183"/>
  <c r="N183"/>
  <c r="M183"/>
  <c r="L183"/>
  <c r="K183"/>
  <c r="J183"/>
  <c r="I183"/>
  <c r="H183"/>
  <c r="G183"/>
  <c r="F183"/>
  <c r="E183"/>
  <c r="D183"/>
  <c r="P180"/>
  <c r="O180"/>
  <c r="N180"/>
  <c r="M180"/>
  <c r="L180"/>
  <c r="K180"/>
  <c r="J180"/>
  <c r="I180"/>
  <c r="H180"/>
  <c r="G180"/>
  <c r="F180"/>
  <c r="E180"/>
  <c r="D180"/>
  <c r="P177"/>
  <c r="O177"/>
  <c r="N177"/>
  <c r="M177"/>
  <c r="L177"/>
  <c r="K177"/>
  <c r="J177"/>
  <c r="I177"/>
  <c r="H177"/>
  <c r="G177"/>
  <c r="F177"/>
  <c r="E177"/>
  <c r="D177"/>
  <c r="P174"/>
  <c r="O174"/>
  <c r="N174"/>
  <c r="M174"/>
  <c r="L174"/>
  <c r="K174"/>
  <c r="J174"/>
  <c r="I174"/>
  <c r="H174"/>
  <c r="G174"/>
  <c r="F174"/>
  <c r="E174"/>
  <c r="D174"/>
  <c r="P171"/>
  <c r="O171"/>
  <c r="N171"/>
  <c r="M171"/>
  <c r="L171"/>
  <c r="K171"/>
  <c r="J171"/>
  <c r="I171"/>
  <c r="H171"/>
  <c r="G171"/>
  <c r="F171"/>
  <c r="E171"/>
  <c r="D171"/>
  <c r="P168"/>
  <c r="O168"/>
  <c r="N168"/>
  <c r="M168"/>
  <c r="L168"/>
  <c r="K168"/>
  <c r="J168"/>
  <c r="I168"/>
  <c r="H168"/>
  <c r="G168"/>
  <c r="F168"/>
  <c r="E168"/>
  <c r="D168"/>
  <c r="P165"/>
  <c r="O165"/>
  <c r="N165"/>
  <c r="M165"/>
  <c r="L165"/>
  <c r="K165"/>
  <c r="J165"/>
  <c r="I165"/>
  <c r="H165"/>
  <c r="G165"/>
  <c r="F165"/>
  <c r="E165"/>
  <c r="D165"/>
  <c r="P162"/>
  <c r="O162"/>
  <c r="N162"/>
  <c r="M162"/>
  <c r="L162"/>
  <c r="K162"/>
  <c r="J162"/>
  <c r="I162"/>
  <c r="H162"/>
  <c r="G162"/>
  <c r="F162"/>
  <c r="E162"/>
  <c r="D162"/>
  <c r="P159"/>
  <c r="O159"/>
  <c r="N159"/>
  <c r="M159"/>
  <c r="L159"/>
  <c r="K159"/>
  <c r="J159"/>
  <c r="I159"/>
  <c r="H159"/>
  <c r="G159"/>
  <c r="F159"/>
  <c r="E159"/>
  <c r="D159"/>
  <c r="P156"/>
  <c r="O156"/>
  <c r="N156"/>
  <c r="M156"/>
  <c r="L156"/>
  <c r="K156"/>
  <c r="J156"/>
  <c r="I156"/>
  <c r="H156"/>
  <c r="G156"/>
  <c r="F156"/>
  <c r="E156"/>
  <c r="D156"/>
  <c r="P153"/>
  <c r="O153"/>
  <c r="N153"/>
  <c r="M153"/>
  <c r="L153"/>
  <c r="K153"/>
  <c r="J153"/>
  <c r="I153"/>
  <c r="H153"/>
  <c r="G153"/>
  <c r="F153"/>
  <c r="E153"/>
  <c r="D153"/>
  <c r="P150"/>
  <c r="O150"/>
  <c r="N150"/>
  <c r="M150"/>
  <c r="L150"/>
  <c r="K150"/>
  <c r="J150"/>
  <c r="I150"/>
  <c r="H150"/>
  <c r="G150"/>
  <c r="F150"/>
  <c r="E150"/>
  <c r="D150"/>
  <c r="P147"/>
  <c r="O147"/>
  <c r="N147"/>
  <c r="M147"/>
  <c r="L147"/>
  <c r="K147"/>
  <c r="J147"/>
  <c r="I147"/>
  <c r="H147"/>
  <c r="G147"/>
  <c r="F147"/>
  <c r="E147"/>
  <c r="D147"/>
  <c r="P144"/>
  <c r="O144"/>
  <c r="N144"/>
  <c r="M144"/>
  <c r="L144"/>
  <c r="K144"/>
  <c r="J144"/>
  <c r="I144"/>
  <c r="H144"/>
  <c r="G144"/>
  <c r="F144"/>
  <c r="E144"/>
  <c r="D144"/>
  <c r="P141"/>
  <c r="O141"/>
  <c r="N141"/>
  <c r="M141"/>
  <c r="L141"/>
  <c r="K141"/>
  <c r="J141"/>
  <c r="I141"/>
  <c r="H141"/>
  <c r="G141"/>
  <c r="F141"/>
  <c r="E141"/>
  <c r="D141"/>
  <c r="P138"/>
  <c r="O138"/>
  <c r="N138"/>
  <c r="M138"/>
  <c r="L138"/>
  <c r="K138"/>
  <c r="J138"/>
  <c r="I138"/>
  <c r="H138"/>
  <c r="G138"/>
  <c r="F138"/>
  <c r="E138"/>
  <c r="D138"/>
  <c r="P135"/>
  <c r="O135"/>
  <c r="N135"/>
  <c r="M135"/>
  <c r="L135"/>
  <c r="K135"/>
  <c r="J135"/>
  <c r="I135"/>
  <c r="H135"/>
  <c r="G135"/>
  <c r="F135"/>
  <c r="E135"/>
  <c r="D135"/>
  <c r="P132"/>
  <c r="O132"/>
  <c r="N132"/>
  <c r="M132"/>
  <c r="L132"/>
  <c r="K132"/>
  <c r="J132"/>
  <c r="I132"/>
  <c r="H132"/>
  <c r="G132"/>
  <c r="F132"/>
  <c r="E132"/>
  <c r="D132"/>
  <c r="P129"/>
  <c r="O129"/>
  <c r="N129"/>
  <c r="M129"/>
  <c r="L129"/>
  <c r="K129"/>
  <c r="J129"/>
  <c r="I129"/>
  <c r="H129"/>
  <c r="G129"/>
  <c r="F129"/>
  <c r="E129"/>
  <c r="D129"/>
  <c r="P126"/>
  <c r="O126"/>
  <c r="N126"/>
  <c r="M126"/>
  <c r="L126"/>
  <c r="K126"/>
  <c r="J126"/>
  <c r="I126"/>
  <c r="H126"/>
  <c r="G126"/>
  <c r="F126"/>
  <c r="E126"/>
  <c r="D126"/>
  <c r="P123"/>
  <c r="O123"/>
  <c r="N123"/>
  <c r="M123"/>
  <c r="L123"/>
  <c r="K123"/>
  <c r="J123"/>
  <c r="I123"/>
  <c r="H123"/>
  <c r="G123"/>
  <c r="F123"/>
  <c r="E123"/>
  <c r="D123"/>
  <c r="P120"/>
  <c r="O120"/>
  <c r="N120"/>
  <c r="M120"/>
  <c r="L120"/>
  <c r="K120"/>
  <c r="J120"/>
  <c r="I120"/>
  <c r="H120"/>
  <c r="G120"/>
  <c r="F120"/>
  <c r="E120"/>
  <c r="D120"/>
  <c r="P117"/>
  <c r="O117"/>
  <c r="N117"/>
  <c r="M117"/>
  <c r="L117"/>
  <c r="K117"/>
  <c r="J117"/>
  <c r="I117"/>
  <c r="H117"/>
  <c r="G117"/>
  <c r="F117"/>
  <c r="E117"/>
  <c r="D117"/>
  <c r="P114"/>
  <c r="O114"/>
  <c r="N114"/>
  <c r="M114"/>
  <c r="L114"/>
  <c r="K114"/>
  <c r="J114"/>
  <c r="I114"/>
  <c r="H114"/>
  <c r="G114"/>
  <c r="F114"/>
  <c r="E114"/>
  <c r="D114"/>
  <c r="P111"/>
  <c r="O111"/>
  <c r="N111"/>
  <c r="M111"/>
  <c r="L111"/>
  <c r="K111"/>
  <c r="J111"/>
  <c r="I111"/>
  <c r="H111"/>
  <c r="G111"/>
  <c r="F111"/>
  <c r="E111"/>
  <c r="D111"/>
  <c r="P108"/>
  <c r="O108"/>
  <c r="N108"/>
  <c r="M108"/>
  <c r="L108"/>
  <c r="K108"/>
  <c r="J108"/>
  <c r="I108"/>
  <c r="H108"/>
  <c r="G108"/>
  <c r="F108"/>
  <c r="E108"/>
  <c r="D108"/>
  <c r="P105"/>
  <c r="O105"/>
  <c r="N105"/>
  <c r="M105"/>
  <c r="L105"/>
  <c r="K105"/>
  <c r="J105"/>
  <c r="I105"/>
  <c r="H105"/>
  <c r="G105"/>
  <c r="F105"/>
  <c r="E105"/>
  <c r="D105"/>
  <c r="P102"/>
  <c r="O102"/>
  <c r="N102"/>
  <c r="M102"/>
  <c r="L102"/>
  <c r="K102"/>
  <c r="J102"/>
  <c r="I102"/>
  <c r="H102"/>
  <c r="G102"/>
  <c r="F102"/>
  <c r="E102"/>
  <c r="D102"/>
  <c r="P99"/>
  <c r="O99"/>
  <c r="N99"/>
  <c r="M99"/>
  <c r="L99"/>
  <c r="K99"/>
  <c r="J99"/>
  <c r="I99"/>
  <c r="H99"/>
  <c r="G99"/>
  <c r="F99"/>
  <c r="E99"/>
  <c r="D99"/>
  <c r="P96"/>
  <c r="O96"/>
  <c r="N96"/>
  <c r="M96"/>
  <c r="L96"/>
  <c r="K96"/>
  <c r="J96"/>
  <c r="I96"/>
  <c r="H96"/>
  <c r="G96"/>
  <c r="F96"/>
  <c r="E96"/>
  <c r="D96"/>
  <c r="P93"/>
  <c r="O93"/>
  <c r="N93"/>
  <c r="M93"/>
  <c r="L93"/>
  <c r="K93"/>
  <c r="J93"/>
  <c r="I93"/>
  <c r="H93"/>
  <c r="G93"/>
  <c r="F93"/>
  <c r="E93"/>
  <c r="D93"/>
  <c r="P90"/>
  <c r="O90"/>
  <c r="N90"/>
  <c r="M90"/>
  <c r="L90"/>
  <c r="K90"/>
  <c r="J90"/>
  <c r="I90"/>
  <c r="H90"/>
  <c r="G90"/>
  <c r="F90"/>
  <c r="E90"/>
  <c r="D90"/>
  <c r="P87"/>
  <c r="O87"/>
  <c r="N87"/>
  <c r="M87"/>
  <c r="L87"/>
  <c r="K87"/>
  <c r="J87"/>
  <c r="I87"/>
  <c r="H87"/>
  <c r="G87"/>
  <c r="F87"/>
  <c r="E87"/>
  <c r="D87"/>
  <c r="P84"/>
  <c r="O84"/>
  <c r="N84"/>
  <c r="M84"/>
  <c r="L84"/>
  <c r="K84"/>
  <c r="J84"/>
  <c r="I84"/>
  <c r="H84"/>
  <c r="G84"/>
  <c r="F84"/>
  <c r="E84"/>
  <c r="D84"/>
  <c r="P81"/>
  <c r="O81"/>
  <c r="N81"/>
  <c r="M81"/>
  <c r="L81"/>
  <c r="K81"/>
  <c r="J81"/>
  <c r="I81"/>
  <c r="H81"/>
  <c r="G81"/>
  <c r="F81"/>
  <c r="E81"/>
  <c r="D81"/>
  <c r="P78"/>
  <c r="O78"/>
  <c r="N78"/>
  <c r="M78"/>
  <c r="L78"/>
  <c r="K78"/>
  <c r="J78"/>
  <c r="I78"/>
  <c r="H78"/>
  <c r="G78"/>
  <c r="F78"/>
  <c r="E78"/>
  <c r="D78"/>
  <c r="P75"/>
  <c r="O75"/>
  <c r="N75"/>
  <c r="M75"/>
  <c r="L75"/>
  <c r="K75"/>
  <c r="J75"/>
  <c r="I75"/>
  <c r="H75"/>
  <c r="G75"/>
  <c r="F75"/>
  <c r="E75"/>
  <c r="D75"/>
  <c r="P72"/>
  <c r="O72"/>
  <c r="N72"/>
  <c r="M72"/>
  <c r="L72"/>
  <c r="K72"/>
  <c r="J72"/>
  <c r="I72"/>
  <c r="H72"/>
  <c r="G72"/>
  <c r="F72"/>
  <c r="E72"/>
  <c r="D72"/>
  <c r="P69"/>
  <c r="O69"/>
  <c r="N69"/>
  <c r="M69"/>
  <c r="L69"/>
  <c r="K69"/>
  <c r="J69"/>
  <c r="I69"/>
  <c r="H69"/>
  <c r="G69"/>
  <c r="F69"/>
  <c r="E69"/>
  <c r="D69"/>
  <c r="P66"/>
  <c r="O66"/>
  <c r="N66"/>
  <c r="M66"/>
  <c r="L66"/>
  <c r="K66"/>
  <c r="J66"/>
  <c r="I66"/>
  <c r="H66"/>
  <c r="G66"/>
  <c r="F66"/>
  <c r="E66"/>
  <c r="D66"/>
  <c r="P63"/>
  <c r="O63"/>
  <c r="N63"/>
  <c r="M63"/>
  <c r="L63"/>
  <c r="K63"/>
  <c r="J63"/>
  <c r="I63"/>
  <c r="H63"/>
  <c r="G63"/>
  <c r="F63"/>
  <c r="E63"/>
  <c r="D63"/>
  <c r="P60"/>
  <c r="O60"/>
  <c r="N60"/>
  <c r="M60"/>
  <c r="L60"/>
  <c r="K60"/>
  <c r="J60"/>
  <c r="I60"/>
  <c r="H60"/>
  <c r="G60"/>
  <c r="F60"/>
  <c r="E60"/>
  <c r="D60"/>
  <c r="P57"/>
  <c r="O57"/>
  <c r="N57"/>
  <c r="M57"/>
  <c r="L57"/>
  <c r="K57"/>
  <c r="J57"/>
  <c r="I57"/>
  <c r="H57"/>
  <c r="G57"/>
  <c r="F57"/>
  <c r="E57"/>
  <c r="D57"/>
  <c r="P54"/>
  <c r="O54"/>
  <c r="N54"/>
  <c r="M54"/>
  <c r="L54"/>
  <c r="K54"/>
  <c r="J54"/>
  <c r="I54"/>
  <c r="H54"/>
  <c r="G54"/>
  <c r="F54"/>
  <c r="E54"/>
  <c r="D54"/>
  <c r="P51"/>
  <c r="O51"/>
  <c r="N51"/>
  <c r="M51"/>
  <c r="L51"/>
  <c r="K51"/>
  <c r="J51"/>
  <c r="I51"/>
  <c r="H51"/>
  <c r="G51"/>
  <c r="F51"/>
  <c r="E51"/>
  <c r="D51"/>
  <c r="P48"/>
  <c r="O48"/>
  <c r="N48"/>
  <c r="M48"/>
  <c r="L48"/>
  <c r="K48"/>
  <c r="J48"/>
  <c r="I48"/>
  <c r="H48"/>
  <c r="G48"/>
  <c r="F48"/>
  <c r="E48"/>
  <c r="D48"/>
  <c r="P45"/>
  <c r="O45"/>
  <c r="N45"/>
  <c r="M45"/>
  <c r="L45"/>
  <c r="K45"/>
  <c r="J45"/>
  <c r="I45"/>
  <c r="H45"/>
  <c r="G45"/>
  <c r="F45"/>
  <c r="E45"/>
  <c r="D45"/>
  <c r="P42"/>
  <c r="O42"/>
  <c r="N42"/>
  <c r="M42"/>
  <c r="L42"/>
  <c r="K42"/>
  <c r="J42"/>
  <c r="I42"/>
  <c r="H42"/>
  <c r="G42"/>
  <c r="F42"/>
  <c r="E42"/>
  <c r="D42"/>
  <c r="P39"/>
  <c r="O39"/>
  <c r="N39"/>
  <c r="M39"/>
  <c r="L39"/>
  <c r="K39"/>
  <c r="J39"/>
  <c r="I39"/>
  <c r="H39"/>
  <c r="G39"/>
  <c r="F39"/>
  <c r="E39"/>
  <c r="D39"/>
  <c r="P36"/>
  <c r="O36"/>
  <c r="N36"/>
  <c r="M36"/>
  <c r="L36"/>
  <c r="K36"/>
  <c r="J36"/>
  <c r="I36"/>
  <c r="H36"/>
  <c r="G36"/>
  <c r="F36"/>
  <c r="E36"/>
  <c r="D36"/>
  <c r="P33"/>
  <c r="O33"/>
  <c r="N33"/>
  <c r="M33"/>
  <c r="L33"/>
  <c r="K33"/>
  <c r="J33"/>
  <c r="I33"/>
  <c r="H33"/>
  <c r="G33"/>
  <c r="F33"/>
  <c r="E33"/>
  <c r="D33"/>
  <c r="P30"/>
  <c r="O30"/>
  <c r="N30"/>
  <c r="M30"/>
  <c r="L30"/>
  <c r="K30"/>
  <c r="J30"/>
  <c r="I30"/>
  <c r="H30"/>
  <c r="G30"/>
  <c r="F30"/>
  <c r="E30"/>
  <c r="D30"/>
  <c r="P27"/>
  <c r="O27"/>
  <c r="N27"/>
  <c r="M27"/>
  <c r="L27"/>
  <c r="K27"/>
  <c r="J27"/>
  <c r="I27"/>
  <c r="H27"/>
  <c r="G27"/>
  <c r="F27"/>
  <c r="E27"/>
  <c r="D27"/>
  <c r="P24"/>
  <c r="O24"/>
  <c r="N24"/>
  <c r="M24"/>
  <c r="L24"/>
  <c r="K24"/>
  <c r="J24"/>
  <c r="I24"/>
  <c r="H24"/>
  <c r="G24"/>
  <c r="F24"/>
  <c r="E24"/>
  <c r="D24"/>
  <c r="P21"/>
  <c r="O21"/>
  <c r="N21"/>
  <c r="M21"/>
  <c r="L21"/>
  <c r="K21"/>
  <c r="J21"/>
  <c r="I21"/>
  <c r="H21"/>
  <c r="G21"/>
  <c r="F21"/>
  <c r="E21"/>
  <c r="D21"/>
  <c r="P18"/>
  <c r="O18"/>
  <c r="N18"/>
  <c r="M18"/>
  <c r="L18"/>
  <c r="K18"/>
  <c r="J18"/>
  <c r="I18"/>
  <c r="H18"/>
  <c r="G18"/>
  <c r="F18"/>
  <c r="E18"/>
  <c r="D18"/>
  <c r="P15"/>
  <c r="O15"/>
  <c r="N15"/>
  <c r="M15"/>
  <c r="L15"/>
  <c r="K15"/>
  <c r="J15"/>
  <c r="I15"/>
  <c r="H15"/>
  <c r="G15"/>
  <c r="F15"/>
  <c r="E15"/>
  <c r="D15"/>
  <c r="P12"/>
  <c r="O12"/>
  <c r="N12"/>
  <c r="M12"/>
  <c r="L12"/>
  <c r="K12"/>
  <c r="J12"/>
  <c r="I12"/>
  <c r="H12"/>
  <c r="G12"/>
  <c r="F12"/>
  <c r="E12"/>
  <c r="D12"/>
  <c r="N1069" i="5"/>
  <c r="M1069"/>
  <c r="L1069"/>
  <c r="K1069"/>
  <c r="J1069"/>
  <c r="I1069"/>
  <c r="H1069"/>
  <c r="G1069"/>
  <c r="F1069"/>
  <c r="N1066"/>
  <c r="M1066"/>
  <c r="L1066"/>
  <c r="K1066"/>
  <c r="J1066"/>
  <c r="I1066"/>
  <c r="H1066"/>
  <c r="G1066"/>
  <c r="F1066"/>
  <c r="N1063"/>
  <c r="M1063"/>
  <c r="L1063"/>
  <c r="K1063"/>
  <c r="J1063"/>
  <c r="I1063"/>
  <c r="H1063"/>
  <c r="G1063"/>
  <c r="F1063"/>
  <c r="N1060"/>
  <c r="M1060"/>
  <c r="L1060"/>
  <c r="K1060"/>
  <c r="J1060"/>
  <c r="I1060"/>
  <c r="H1060"/>
  <c r="G1060"/>
  <c r="F1060"/>
  <c r="N1057"/>
  <c r="M1057"/>
  <c r="L1057"/>
  <c r="K1057"/>
  <c r="J1057"/>
  <c r="I1057"/>
  <c r="H1057"/>
  <c r="G1057"/>
  <c r="F1057"/>
  <c r="N1054"/>
  <c r="M1054"/>
  <c r="L1054"/>
  <c r="K1054"/>
  <c r="J1054"/>
  <c r="I1054"/>
  <c r="H1054"/>
  <c r="G1054"/>
  <c r="F1054"/>
  <c r="N1051"/>
  <c r="M1051"/>
  <c r="L1051"/>
  <c r="K1051"/>
  <c r="J1051"/>
  <c r="I1051"/>
  <c r="H1051"/>
  <c r="G1051"/>
  <c r="F1051"/>
  <c r="N1048"/>
  <c r="M1048"/>
  <c r="L1048"/>
  <c r="K1048"/>
  <c r="J1048"/>
  <c r="I1048"/>
  <c r="H1048"/>
  <c r="G1048"/>
  <c r="F1048"/>
  <c r="N1045"/>
  <c r="M1045"/>
  <c r="L1045"/>
  <c r="K1045"/>
  <c r="J1045"/>
  <c r="I1045"/>
  <c r="H1045"/>
  <c r="G1045"/>
  <c r="F1045"/>
  <c r="N1042"/>
  <c r="M1042"/>
  <c r="L1042"/>
  <c r="K1042"/>
  <c r="J1042"/>
  <c r="I1042"/>
  <c r="H1042"/>
  <c r="G1042"/>
  <c r="F1042"/>
  <c r="N1039"/>
  <c r="M1039"/>
  <c r="L1039"/>
  <c r="K1039"/>
  <c r="J1039"/>
  <c r="I1039"/>
  <c r="H1039"/>
  <c r="G1039"/>
  <c r="F1039"/>
  <c r="N1036"/>
  <c r="M1036"/>
  <c r="L1036"/>
  <c r="K1036"/>
  <c r="J1036"/>
  <c r="I1036"/>
  <c r="H1036"/>
  <c r="G1036"/>
  <c r="F1036"/>
  <c r="N1033"/>
  <c r="M1033"/>
  <c r="L1033"/>
  <c r="K1033"/>
  <c r="J1033"/>
  <c r="I1033"/>
  <c r="H1033"/>
  <c r="G1033"/>
  <c r="F1033"/>
  <c r="N1030"/>
  <c r="M1030"/>
  <c r="L1030"/>
  <c r="K1030"/>
  <c r="J1030"/>
  <c r="I1030"/>
  <c r="H1030"/>
  <c r="G1030"/>
  <c r="F1030"/>
  <c r="N1027"/>
  <c r="M1027"/>
  <c r="L1027"/>
  <c r="K1027"/>
  <c r="J1027"/>
  <c r="I1027"/>
  <c r="H1027"/>
  <c r="G1027"/>
  <c r="F1027"/>
  <c r="N1024"/>
  <c r="M1024"/>
  <c r="L1024"/>
  <c r="K1024"/>
  <c r="J1024"/>
  <c r="I1024"/>
  <c r="H1024"/>
  <c r="G1024"/>
  <c r="F1024"/>
  <c r="N1021"/>
  <c r="M1021"/>
  <c r="L1021"/>
  <c r="K1021"/>
  <c r="J1021"/>
  <c r="I1021"/>
  <c r="H1021"/>
  <c r="G1021"/>
  <c r="F1021"/>
  <c r="N1018"/>
  <c r="M1018"/>
  <c r="L1018"/>
  <c r="K1018"/>
  <c r="J1018"/>
  <c r="I1018"/>
  <c r="H1018"/>
  <c r="G1018"/>
  <c r="F1018"/>
  <c r="N1015"/>
  <c r="M1015"/>
  <c r="L1015"/>
  <c r="K1015"/>
  <c r="J1015"/>
  <c r="I1015"/>
  <c r="H1015"/>
  <c r="G1015"/>
  <c r="F1015"/>
  <c r="N1012"/>
  <c r="M1012"/>
  <c r="L1012"/>
  <c r="K1012"/>
  <c r="J1012"/>
  <c r="I1012"/>
  <c r="H1012"/>
  <c r="G1012"/>
  <c r="F1012"/>
  <c r="N1009"/>
  <c r="M1009"/>
  <c r="L1009"/>
  <c r="K1009"/>
  <c r="J1009"/>
  <c r="I1009"/>
  <c r="H1009"/>
  <c r="G1009"/>
  <c r="F1009"/>
  <c r="N1006"/>
  <c r="M1006"/>
  <c r="L1006"/>
  <c r="K1006"/>
  <c r="J1006"/>
  <c r="I1006"/>
  <c r="H1006"/>
  <c r="G1006"/>
  <c r="F1006"/>
  <c r="N1003"/>
  <c r="M1003"/>
  <c r="L1003"/>
  <c r="K1003"/>
  <c r="J1003"/>
  <c r="I1003"/>
  <c r="H1003"/>
  <c r="G1003"/>
  <c r="F1003"/>
  <c r="N1000"/>
  <c r="M1000"/>
  <c r="L1000"/>
  <c r="K1000"/>
  <c r="J1000"/>
  <c r="I1000"/>
  <c r="H1000"/>
  <c r="G1000"/>
  <c r="F1000"/>
  <c r="N997"/>
  <c r="M997"/>
  <c r="L997"/>
  <c r="K997"/>
  <c r="J997"/>
  <c r="I997"/>
  <c r="H997"/>
  <c r="G997"/>
  <c r="F997"/>
  <c r="N994"/>
  <c r="M994"/>
  <c r="L994"/>
  <c r="K994"/>
  <c r="J994"/>
  <c r="I994"/>
  <c r="H994"/>
  <c r="G994"/>
  <c r="F994"/>
  <c r="N991"/>
  <c r="M991"/>
  <c r="L991"/>
  <c r="K991"/>
  <c r="J991"/>
  <c r="I991"/>
  <c r="H991"/>
  <c r="G991"/>
  <c r="F991"/>
  <c r="N988"/>
  <c r="M988"/>
  <c r="L988"/>
  <c r="K988"/>
  <c r="J988"/>
  <c r="I988"/>
  <c r="H988"/>
  <c r="G988"/>
  <c r="F988"/>
  <c r="N985"/>
  <c r="M985"/>
  <c r="L985"/>
  <c r="K985"/>
  <c r="J985"/>
  <c r="I985"/>
  <c r="H985"/>
  <c r="G985"/>
  <c r="F985"/>
  <c r="N982"/>
  <c r="M982"/>
  <c r="L982"/>
  <c r="K982"/>
  <c r="J982"/>
  <c r="I982"/>
  <c r="H982"/>
  <c r="G982"/>
  <c r="F982"/>
  <c r="N979"/>
  <c r="M979"/>
  <c r="L979"/>
  <c r="K979"/>
  <c r="J979"/>
  <c r="I979"/>
  <c r="H979"/>
  <c r="G979"/>
  <c r="F979"/>
  <c r="N976"/>
  <c r="M976"/>
  <c r="L976"/>
  <c r="K976"/>
  <c r="J976"/>
  <c r="I976"/>
  <c r="H976"/>
  <c r="G976"/>
  <c r="F976"/>
  <c r="N973"/>
  <c r="M973"/>
  <c r="L973"/>
  <c r="K973"/>
  <c r="J973"/>
  <c r="I973"/>
  <c r="H973"/>
  <c r="G973"/>
  <c r="F973"/>
  <c r="N970"/>
  <c r="M970"/>
  <c r="L970"/>
  <c r="K970"/>
  <c r="J970"/>
  <c r="I970"/>
  <c r="H970"/>
  <c r="G970"/>
  <c r="F970"/>
  <c r="N967"/>
  <c r="M967"/>
  <c r="L967"/>
  <c r="K967"/>
  <c r="J967"/>
  <c r="I967"/>
  <c r="H967"/>
  <c r="G967"/>
  <c r="F967"/>
  <c r="N964"/>
  <c r="M964"/>
  <c r="L964"/>
  <c r="K964"/>
  <c r="J964"/>
  <c r="I964"/>
  <c r="H964"/>
  <c r="G964"/>
  <c r="F964"/>
  <c r="N961"/>
  <c r="M961"/>
  <c r="L961"/>
  <c r="K961"/>
  <c r="J961"/>
  <c r="I961"/>
  <c r="H961"/>
  <c r="G961"/>
  <c r="F961"/>
  <c r="N958"/>
  <c r="M958"/>
  <c r="L958"/>
  <c r="K958"/>
  <c r="J958"/>
  <c r="I958"/>
  <c r="H958"/>
  <c r="G958"/>
  <c r="F958"/>
  <c r="N955"/>
  <c r="M955"/>
  <c r="L955"/>
  <c r="K955"/>
  <c r="J955"/>
  <c r="I955"/>
  <c r="H955"/>
  <c r="G955"/>
  <c r="F955"/>
  <c r="N952"/>
  <c r="M952"/>
  <c r="L952"/>
  <c r="K952"/>
  <c r="J952"/>
  <c r="I952"/>
  <c r="H952"/>
  <c r="G952"/>
  <c r="F952"/>
  <c r="N949"/>
  <c r="M949"/>
  <c r="L949"/>
  <c r="K949"/>
  <c r="J949"/>
  <c r="I949"/>
  <c r="H949"/>
  <c r="G949"/>
  <c r="F949"/>
  <c r="N946"/>
  <c r="M946"/>
  <c r="L946"/>
  <c r="K946"/>
  <c r="J946"/>
  <c r="I946"/>
  <c r="H946"/>
  <c r="G946"/>
  <c r="F946"/>
  <c r="N943"/>
  <c r="M943"/>
  <c r="L943"/>
  <c r="K943"/>
  <c r="J943"/>
  <c r="I943"/>
  <c r="H943"/>
  <c r="G943"/>
  <c r="F943"/>
  <c r="N940"/>
  <c r="M940"/>
  <c r="L940"/>
  <c r="K940"/>
  <c r="J940"/>
  <c r="I940"/>
  <c r="H940"/>
  <c r="G940"/>
  <c r="F940"/>
  <c r="N937"/>
  <c r="M937"/>
  <c r="L937"/>
  <c r="K937"/>
  <c r="J937"/>
  <c r="I937"/>
  <c r="H937"/>
  <c r="G937"/>
  <c r="F937"/>
  <c r="N934"/>
  <c r="M934"/>
  <c r="L934"/>
  <c r="K934"/>
  <c r="J934"/>
  <c r="I934"/>
  <c r="H934"/>
  <c r="G934"/>
  <c r="F934"/>
  <c r="N931"/>
  <c r="M931"/>
  <c r="L931"/>
  <c r="K931"/>
  <c r="J931"/>
  <c r="I931"/>
  <c r="H931"/>
  <c r="G931"/>
  <c r="F931"/>
  <c r="N928"/>
  <c r="M928"/>
  <c r="L928"/>
  <c r="K928"/>
  <c r="J928"/>
  <c r="I928"/>
  <c r="H928"/>
  <c r="G928"/>
  <c r="F928"/>
  <c r="N925"/>
  <c r="M925"/>
  <c r="L925"/>
  <c r="K925"/>
  <c r="J925"/>
  <c r="I925"/>
  <c r="H925"/>
  <c r="G925"/>
  <c r="F925"/>
  <c r="N922"/>
  <c r="M922"/>
  <c r="L922"/>
  <c r="K922"/>
  <c r="J922"/>
  <c r="I922"/>
  <c r="H922"/>
  <c r="G922"/>
  <c r="F922"/>
  <c r="N919"/>
  <c r="M919"/>
  <c r="L919"/>
  <c r="K919"/>
  <c r="J919"/>
  <c r="I919"/>
  <c r="H919"/>
  <c r="G919"/>
  <c r="F919"/>
  <c r="N916"/>
  <c r="M916"/>
  <c r="L916"/>
  <c r="K916"/>
  <c r="J916"/>
  <c r="I916"/>
  <c r="H916"/>
  <c r="G916"/>
  <c r="F916"/>
  <c r="N913"/>
  <c r="M913"/>
  <c r="L913"/>
  <c r="K913"/>
  <c r="J913"/>
  <c r="I913"/>
  <c r="H913"/>
  <c r="G913"/>
  <c r="F913"/>
  <c r="N910"/>
  <c r="M910"/>
  <c r="L910"/>
  <c r="K910"/>
  <c r="J910"/>
  <c r="I910"/>
  <c r="H910"/>
  <c r="G910"/>
  <c r="F910"/>
  <c r="N907"/>
  <c r="M907"/>
  <c r="L907"/>
  <c r="K907"/>
  <c r="J907"/>
  <c r="I907"/>
  <c r="H907"/>
  <c r="G907"/>
  <c r="F907"/>
  <c r="N904"/>
  <c r="M904"/>
  <c r="L904"/>
  <c r="K904"/>
  <c r="J904"/>
  <c r="I904"/>
  <c r="H904"/>
  <c r="G904"/>
  <c r="F904"/>
  <c r="N901"/>
  <c r="M901"/>
  <c r="L901"/>
  <c r="K901"/>
  <c r="J901"/>
  <c r="I901"/>
  <c r="H901"/>
  <c r="G901"/>
  <c r="F901"/>
  <c r="N898"/>
  <c r="M898"/>
  <c r="L898"/>
  <c r="K898"/>
  <c r="J898"/>
  <c r="I898"/>
  <c r="H898"/>
  <c r="G898"/>
  <c r="F898"/>
  <c r="N895"/>
  <c r="M895"/>
  <c r="L895"/>
  <c r="K895"/>
  <c r="J895"/>
  <c r="I895"/>
  <c r="H895"/>
  <c r="G895"/>
  <c r="F895"/>
  <c r="N892"/>
  <c r="M892"/>
  <c r="L892"/>
  <c r="K892"/>
  <c r="J892"/>
  <c r="I892"/>
  <c r="H892"/>
  <c r="G892"/>
  <c r="F892"/>
  <c r="N889"/>
  <c r="M889"/>
  <c r="L889"/>
  <c r="K889"/>
  <c r="J889"/>
  <c r="I889"/>
  <c r="H889"/>
  <c r="G889"/>
  <c r="F889"/>
  <c r="N886"/>
  <c r="M886"/>
  <c r="L886"/>
  <c r="K886"/>
  <c r="J886"/>
  <c r="I886"/>
  <c r="H886"/>
  <c r="G886"/>
  <c r="F886"/>
  <c r="N883"/>
  <c r="M883"/>
  <c r="L883"/>
  <c r="K883"/>
  <c r="J883"/>
  <c r="I883"/>
  <c r="H883"/>
  <c r="G883"/>
  <c r="F883"/>
  <c r="N880"/>
  <c r="M880"/>
  <c r="L880"/>
  <c r="K880"/>
  <c r="J880"/>
  <c r="I880"/>
  <c r="H880"/>
  <c r="G880"/>
  <c r="F880"/>
  <c r="N877"/>
  <c r="M877"/>
  <c r="L877"/>
  <c r="K877"/>
  <c r="J877"/>
  <c r="I877"/>
  <c r="H877"/>
  <c r="G877"/>
  <c r="F877"/>
  <c r="N874"/>
  <c r="M874"/>
  <c r="L874"/>
  <c r="K874"/>
  <c r="J874"/>
  <c r="I874"/>
  <c r="H874"/>
  <c r="G874"/>
  <c r="F874"/>
  <c r="N871"/>
  <c r="M871"/>
  <c r="L871"/>
  <c r="K871"/>
  <c r="J871"/>
  <c r="I871"/>
  <c r="H871"/>
  <c r="G871"/>
  <c r="F871"/>
  <c r="N868"/>
  <c r="M868"/>
  <c r="L868"/>
  <c r="K868"/>
  <c r="J868"/>
  <c r="I868"/>
  <c r="H868"/>
  <c r="G868"/>
  <c r="F868"/>
  <c r="N865"/>
  <c r="M865"/>
  <c r="L865"/>
  <c r="K865"/>
  <c r="J865"/>
  <c r="I865"/>
  <c r="H865"/>
  <c r="G865"/>
  <c r="F865"/>
  <c r="N862"/>
  <c r="M862"/>
  <c r="L862"/>
  <c r="K862"/>
  <c r="J862"/>
  <c r="I862"/>
  <c r="H862"/>
  <c r="G862"/>
  <c r="F862"/>
  <c r="N859"/>
  <c r="M859"/>
  <c r="L859"/>
  <c r="K859"/>
  <c r="J859"/>
  <c r="I859"/>
  <c r="H859"/>
  <c r="G859"/>
  <c r="F859"/>
  <c r="N856"/>
  <c r="M856"/>
  <c r="L856"/>
  <c r="K856"/>
  <c r="J856"/>
  <c r="I856"/>
  <c r="H856"/>
  <c r="G856"/>
  <c r="F856"/>
  <c r="N853"/>
  <c r="M853"/>
  <c r="L853"/>
  <c r="K853"/>
  <c r="J853"/>
  <c r="I853"/>
  <c r="H853"/>
  <c r="G853"/>
  <c r="F853"/>
  <c r="N850"/>
  <c r="M850"/>
  <c r="L850"/>
  <c r="K850"/>
  <c r="J850"/>
  <c r="I850"/>
  <c r="H850"/>
  <c r="G850"/>
  <c r="F850"/>
  <c r="N847"/>
  <c r="M847"/>
  <c r="L847"/>
  <c r="K847"/>
  <c r="J847"/>
  <c r="I847"/>
  <c r="H847"/>
  <c r="G847"/>
  <c r="F847"/>
  <c r="N844"/>
  <c r="M844"/>
  <c r="L844"/>
  <c r="K844"/>
  <c r="J844"/>
  <c r="I844"/>
  <c r="H844"/>
  <c r="G844"/>
  <c r="F844"/>
  <c r="N841"/>
  <c r="M841"/>
  <c r="L841"/>
  <c r="K841"/>
  <c r="J841"/>
  <c r="I841"/>
  <c r="H841"/>
  <c r="G841"/>
  <c r="F841"/>
  <c r="N838"/>
  <c r="M838"/>
  <c r="L838"/>
  <c r="K838"/>
  <c r="J838"/>
  <c r="I838"/>
  <c r="H838"/>
  <c r="G838"/>
  <c r="F838"/>
  <c r="N835"/>
  <c r="M835"/>
  <c r="L835"/>
  <c r="K835"/>
  <c r="J835"/>
  <c r="I835"/>
  <c r="H835"/>
  <c r="G835"/>
  <c r="F835"/>
  <c r="N832"/>
  <c r="M832"/>
  <c r="L832"/>
  <c r="K832"/>
  <c r="J832"/>
  <c r="I832"/>
  <c r="H832"/>
  <c r="G832"/>
  <c r="F832"/>
  <c r="N829"/>
  <c r="M829"/>
  <c r="L829"/>
  <c r="K829"/>
  <c r="J829"/>
  <c r="I829"/>
  <c r="H829"/>
  <c r="G829"/>
  <c r="F829"/>
  <c r="N826"/>
  <c r="M826"/>
  <c r="L826"/>
  <c r="K826"/>
  <c r="J826"/>
  <c r="I826"/>
  <c r="H826"/>
  <c r="G826"/>
  <c r="F826"/>
  <c r="N823"/>
  <c r="M823"/>
  <c r="L823"/>
  <c r="K823"/>
  <c r="J823"/>
  <c r="I823"/>
  <c r="H823"/>
  <c r="G823"/>
  <c r="F823"/>
  <c r="N820"/>
  <c r="M820"/>
  <c r="L820"/>
  <c r="K820"/>
  <c r="J820"/>
  <c r="I820"/>
  <c r="H820"/>
  <c r="G820"/>
  <c r="F820"/>
  <c r="N817"/>
  <c r="M817"/>
  <c r="L817"/>
  <c r="K817"/>
  <c r="J817"/>
  <c r="I817"/>
  <c r="H817"/>
  <c r="G817"/>
  <c r="F817"/>
  <c r="N814"/>
  <c r="M814"/>
  <c r="L814"/>
  <c r="K814"/>
  <c r="J814"/>
  <c r="I814"/>
  <c r="H814"/>
  <c r="G814"/>
  <c r="F814"/>
  <c r="N811"/>
  <c r="M811"/>
  <c r="L811"/>
  <c r="K811"/>
  <c r="J811"/>
  <c r="I811"/>
  <c r="H811"/>
  <c r="G811"/>
  <c r="F811"/>
  <c r="N808"/>
  <c r="M808"/>
  <c r="L808"/>
  <c r="K808"/>
  <c r="J808"/>
  <c r="I808"/>
  <c r="H808"/>
  <c r="G808"/>
  <c r="F808"/>
  <c r="N805"/>
  <c r="M805"/>
  <c r="L805"/>
  <c r="K805"/>
  <c r="J805"/>
  <c r="I805"/>
  <c r="H805"/>
  <c r="G805"/>
  <c r="F805"/>
  <c r="N802"/>
  <c r="M802"/>
  <c r="L802"/>
  <c r="K802"/>
  <c r="J802"/>
  <c r="I802"/>
  <c r="H802"/>
  <c r="G802"/>
  <c r="F802"/>
  <c r="N799"/>
  <c r="M799"/>
  <c r="L799"/>
  <c r="K799"/>
  <c r="J799"/>
  <c r="I799"/>
  <c r="H799"/>
  <c r="G799"/>
  <c r="F799"/>
  <c r="N796"/>
  <c r="M796"/>
  <c r="L796"/>
  <c r="K796"/>
  <c r="J796"/>
  <c r="I796"/>
  <c r="H796"/>
  <c r="G796"/>
  <c r="F796"/>
  <c r="N793"/>
  <c r="M793"/>
  <c r="L793"/>
  <c r="K793"/>
  <c r="J793"/>
  <c r="I793"/>
  <c r="H793"/>
  <c r="G793"/>
  <c r="F793"/>
  <c r="N790"/>
  <c r="M790"/>
  <c r="L790"/>
  <c r="K790"/>
  <c r="J790"/>
  <c r="I790"/>
  <c r="H790"/>
  <c r="G790"/>
  <c r="F790"/>
  <c r="N787"/>
  <c r="M787"/>
  <c r="L787"/>
  <c r="K787"/>
  <c r="J787"/>
  <c r="I787"/>
  <c r="H787"/>
  <c r="G787"/>
  <c r="F787"/>
  <c r="N784"/>
  <c r="M784"/>
  <c r="L784"/>
  <c r="K784"/>
  <c r="J784"/>
  <c r="I784"/>
  <c r="H784"/>
  <c r="G784"/>
  <c r="F784"/>
  <c r="N781"/>
  <c r="M781"/>
  <c r="L781"/>
  <c r="K781"/>
  <c r="J781"/>
  <c r="I781"/>
  <c r="H781"/>
  <c r="G781"/>
  <c r="F781"/>
  <c r="N778"/>
  <c r="M778"/>
  <c r="L778"/>
  <c r="K778"/>
  <c r="J778"/>
  <c r="I778"/>
  <c r="H778"/>
  <c r="G778"/>
  <c r="F778"/>
  <c r="N775"/>
  <c r="M775"/>
  <c r="L775"/>
  <c r="K775"/>
  <c r="J775"/>
  <c r="I775"/>
  <c r="H775"/>
  <c r="G775"/>
  <c r="F775"/>
  <c r="N772"/>
  <c r="M772"/>
  <c r="L772"/>
  <c r="K772"/>
  <c r="J772"/>
  <c r="I772"/>
  <c r="H772"/>
  <c r="G772"/>
  <c r="F772"/>
  <c r="N769"/>
  <c r="M769"/>
  <c r="L769"/>
  <c r="K769"/>
  <c r="J769"/>
  <c r="I769"/>
  <c r="H769"/>
  <c r="G769"/>
  <c r="F769"/>
  <c r="N766"/>
  <c r="M766"/>
  <c r="L766"/>
  <c r="K766"/>
  <c r="J766"/>
  <c r="I766"/>
  <c r="H766"/>
  <c r="G766"/>
  <c r="F766"/>
  <c r="N763"/>
  <c r="M763"/>
  <c r="L763"/>
  <c r="K763"/>
  <c r="J763"/>
  <c r="I763"/>
  <c r="H763"/>
  <c r="G763"/>
  <c r="F763"/>
  <c r="N760"/>
  <c r="M760"/>
  <c r="L760"/>
  <c r="K760"/>
  <c r="J760"/>
  <c r="I760"/>
  <c r="H760"/>
  <c r="G760"/>
  <c r="F760"/>
  <c r="N757"/>
  <c r="M757"/>
  <c r="L757"/>
  <c r="K757"/>
  <c r="J757"/>
  <c r="I757"/>
  <c r="H757"/>
  <c r="G757"/>
  <c r="F757"/>
  <c r="N754"/>
  <c r="M754"/>
  <c r="L754"/>
  <c r="K754"/>
  <c r="J754"/>
  <c r="I754"/>
  <c r="H754"/>
  <c r="G754"/>
  <c r="N751"/>
  <c r="M751"/>
  <c r="L751"/>
  <c r="K751"/>
  <c r="J751"/>
  <c r="I751"/>
  <c r="H751"/>
  <c r="G751"/>
  <c r="N748"/>
  <c r="M748"/>
  <c r="L748"/>
  <c r="K748"/>
  <c r="J748"/>
  <c r="I748"/>
  <c r="H748"/>
  <c r="G748"/>
  <c r="F748"/>
  <c r="N745"/>
  <c r="M745"/>
  <c r="L745"/>
  <c r="K745"/>
  <c r="J745"/>
  <c r="I745"/>
  <c r="H745"/>
  <c r="G745"/>
  <c r="F745"/>
  <c r="N742"/>
  <c r="M742"/>
  <c r="L742"/>
  <c r="K742"/>
  <c r="J742"/>
  <c r="I742"/>
  <c r="H742"/>
  <c r="G742"/>
  <c r="F742"/>
  <c r="N739"/>
  <c r="M739"/>
  <c r="L739"/>
  <c r="K739"/>
  <c r="J739"/>
  <c r="I739"/>
  <c r="H739"/>
  <c r="G739"/>
  <c r="F739"/>
  <c r="N736"/>
  <c r="M736"/>
  <c r="L736"/>
  <c r="K736"/>
  <c r="J736"/>
  <c r="I736"/>
  <c r="H736"/>
  <c r="G736"/>
  <c r="F736"/>
  <c r="N733"/>
  <c r="M733"/>
  <c r="L733"/>
  <c r="K733"/>
  <c r="J733"/>
  <c r="I733"/>
  <c r="H733"/>
  <c r="G733"/>
  <c r="F733"/>
  <c r="N730"/>
  <c r="M730"/>
  <c r="L730"/>
  <c r="K730"/>
  <c r="J730"/>
  <c r="I730"/>
  <c r="H730"/>
  <c r="G730"/>
  <c r="F730"/>
  <c r="N727"/>
  <c r="M727"/>
  <c r="L727"/>
  <c r="K727"/>
  <c r="J727"/>
  <c r="I727"/>
  <c r="H727"/>
  <c r="G727"/>
  <c r="F727"/>
  <c r="N724"/>
  <c r="M724"/>
  <c r="L724"/>
  <c r="K724"/>
  <c r="J724"/>
  <c r="I724"/>
  <c r="H724"/>
  <c r="G724"/>
  <c r="F724"/>
  <c r="N721"/>
  <c r="M721"/>
  <c r="L721"/>
  <c r="K721"/>
  <c r="J721"/>
  <c r="I721"/>
  <c r="H721"/>
  <c r="G721"/>
  <c r="F721"/>
  <c r="N718"/>
  <c r="M718"/>
  <c r="L718"/>
  <c r="K718"/>
  <c r="J718"/>
  <c r="I718"/>
  <c r="H718"/>
  <c r="G718"/>
  <c r="F718"/>
  <c r="N715"/>
  <c r="M715"/>
  <c r="L715"/>
  <c r="K715"/>
  <c r="J715"/>
  <c r="I715"/>
  <c r="H715"/>
  <c r="G715"/>
  <c r="F715"/>
  <c r="N712"/>
  <c r="M712"/>
  <c r="L712"/>
  <c r="K712"/>
  <c r="J712"/>
  <c r="I712"/>
  <c r="H712"/>
  <c r="G712"/>
  <c r="F712"/>
  <c r="N709"/>
  <c r="M709"/>
  <c r="L709"/>
  <c r="K709"/>
  <c r="J709"/>
  <c r="I709"/>
  <c r="H709"/>
  <c r="G709"/>
  <c r="F709"/>
  <c r="N706"/>
  <c r="M706"/>
  <c r="L706"/>
  <c r="K706"/>
  <c r="J706"/>
  <c r="I706"/>
  <c r="H706"/>
  <c r="G706"/>
  <c r="F706"/>
  <c r="N703"/>
  <c r="M703"/>
  <c r="L703"/>
  <c r="K703"/>
  <c r="J703"/>
  <c r="I703"/>
  <c r="H703"/>
  <c r="G703"/>
  <c r="F703"/>
  <c r="N700"/>
  <c r="M700"/>
  <c r="L700"/>
  <c r="K700"/>
  <c r="J700"/>
  <c r="I700"/>
  <c r="H700"/>
  <c r="G700"/>
  <c r="F700"/>
  <c r="N697"/>
  <c r="M697"/>
  <c r="L697"/>
  <c r="K697"/>
  <c r="J697"/>
  <c r="I697"/>
  <c r="H697"/>
  <c r="G697"/>
  <c r="F697"/>
  <c r="N694"/>
  <c r="M694"/>
  <c r="L694"/>
  <c r="K694"/>
  <c r="J694"/>
  <c r="I694"/>
  <c r="H694"/>
  <c r="G694"/>
  <c r="F694"/>
  <c r="N691"/>
  <c r="M691"/>
  <c r="L691"/>
  <c r="K691"/>
  <c r="J691"/>
  <c r="I691"/>
  <c r="H691"/>
  <c r="G691"/>
  <c r="F691"/>
  <c r="N688"/>
  <c r="M688"/>
  <c r="L688"/>
  <c r="K688"/>
  <c r="J688"/>
  <c r="I688"/>
  <c r="H688"/>
  <c r="G688"/>
  <c r="F688"/>
  <c r="N685"/>
  <c r="M685"/>
  <c r="L685"/>
  <c r="K685"/>
  <c r="J685"/>
  <c r="I685"/>
  <c r="H685"/>
  <c r="G685"/>
  <c r="F685"/>
  <c r="N682"/>
  <c r="M682"/>
  <c r="L682"/>
  <c r="K682"/>
  <c r="J682"/>
  <c r="I682"/>
  <c r="H682"/>
  <c r="G682"/>
  <c r="F682"/>
  <c r="N679"/>
  <c r="M679"/>
  <c r="L679"/>
  <c r="K679"/>
  <c r="J679"/>
  <c r="I679"/>
  <c r="H679"/>
  <c r="G679"/>
  <c r="F679"/>
  <c r="N676"/>
  <c r="M676"/>
  <c r="L676"/>
  <c r="K676"/>
  <c r="J676"/>
  <c r="I676"/>
  <c r="H676"/>
  <c r="G676"/>
  <c r="F676"/>
  <c r="N673"/>
  <c r="M673"/>
  <c r="L673"/>
  <c r="K673"/>
  <c r="J673"/>
  <c r="I673"/>
  <c r="H673"/>
  <c r="G673"/>
  <c r="F673"/>
  <c r="N670"/>
  <c r="M670"/>
  <c r="L670"/>
  <c r="K670"/>
  <c r="J670"/>
  <c r="I670"/>
  <c r="H670"/>
  <c r="G670"/>
  <c r="F670"/>
  <c r="N667"/>
  <c r="M667"/>
  <c r="L667"/>
  <c r="K667"/>
  <c r="J667"/>
  <c r="I667"/>
  <c r="H667"/>
  <c r="G667"/>
  <c r="F667"/>
  <c r="N664"/>
  <c r="M664"/>
  <c r="L664"/>
  <c r="K664"/>
  <c r="J664"/>
  <c r="I664"/>
  <c r="H664"/>
  <c r="G664"/>
  <c r="F664"/>
  <c r="N661"/>
  <c r="M661"/>
  <c r="L661"/>
  <c r="K661"/>
  <c r="J661"/>
  <c r="I661"/>
  <c r="H661"/>
  <c r="G661"/>
  <c r="F661"/>
  <c r="N658"/>
  <c r="M658"/>
  <c r="L658"/>
  <c r="K658"/>
  <c r="J658"/>
  <c r="I658"/>
  <c r="H658"/>
  <c r="G658"/>
  <c r="F658"/>
  <c r="N655"/>
  <c r="M655"/>
  <c r="L655"/>
  <c r="K655"/>
  <c r="J655"/>
  <c r="I655"/>
  <c r="H655"/>
  <c r="G655"/>
  <c r="F655"/>
  <c r="N652"/>
  <c r="M652"/>
  <c r="L652"/>
  <c r="K652"/>
  <c r="J652"/>
  <c r="I652"/>
  <c r="H652"/>
  <c r="G652"/>
  <c r="F652"/>
  <c r="N649"/>
  <c r="M649"/>
  <c r="L649"/>
  <c r="K649"/>
  <c r="J649"/>
  <c r="I649"/>
  <c r="H649"/>
  <c r="G649"/>
  <c r="F649"/>
  <c r="N646"/>
  <c r="M646"/>
  <c r="L646"/>
  <c r="K646"/>
  <c r="J646"/>
  <c r="I646"/>
  <c r="H646"/>
  <c r="G646"/>
  <c r="F646"/>
  <c r="N643"/>
  <c r="M643"/>
  <c r="L643"/>
  <c r="K643"/>
  <c r="J643"/>
  <c r="I643"/>
  <c r="H643"/>
  <c r="G643"/>
  <c r="F643"/>
  <c r="N640"/>
  <c r="M640"/>
  <c r="L640"/>
  <c r="K640"/>
  <c r="J640"/>
  <c r="I640"/>
  <c r="H640"/>
  <c r="G640"/>
  <c r="F640"/>
  <c r="N637"/>
  <c r="M637"/>
  <c r="L637"/>
  <c r="K637"/>
  <c r="J637"/>
  <c r="I637"/>
  <c r="H637"/>
  <c r="G637"/>
  <c r="F637"/>
  <c r="N634"/>
  <c r="M634"/>
  <c r="L634"/>
  <c r="K634"/>
  <c r="J634"/>
  <c r="I634"/>
  <c r="H634"/>
  <c r="G634"/>
  <c r="F634"/>
  <c r="N631"/>
  <c r="M631"/>
  <c r="L631"/>
  <c r="K631"/>
  <c r="J631"/>
  <c r="I631"/>
  <c r="H631"/>
  <c r="G631"/>
  <c r="F631"/>
  <c r="N628"/>
  <c r="M628"/>
  <c r="L628"/>
  <c r="K628"/>
  <c r="J628"/>
  <c r="I628"/>
  <c r="H628"/>
  <c r="G628"/>
  <c r="F628"/>
  <c r="N625"/>
  <c r="M625"/>
  <c r="L625"/>
  <c r="K625"/>
  <c r="J625"/>
  <c r="I625"/>
  <c r="H625"/>
  <c r="G625"/>
  <c r="F625"/>
  <c r="N622"/>
  <c r="M622"/>
  <c r="L622"/>
  <c r="K622"/>
  <c r="J622"/>
  <c r="I622"/>
  <c r="H622"/>
  <c r="G622"/>
  <c r="F622"/>
  <c r="N619"/>
  <c r="M619"/>
  <c r="L619"/>
  <c r="K619"/>
  <c r="J619"/>
  <c r="I619"/>
  <c r="H619"/>
  <c r="G619"/>
  <c r="F619"/>
  <c r="N616"/>
  <c r="M616"/>
  <c r="L616"/>
  <c r="K616"/>
  <c r="J616"/>
  <c r="I616"/>
  <c r="H616"/>
  <c r="G616"/>
  <c r="F616"/>
  <c r="N613"/>
  <c r="M613"/>
  <c r="L613"/>
  <c r="K613"/>
  <c r="J613"/>
  <c r="I613"/>
  <c r="H613"/>
  <c r="G613"/>
  <c r="F613"/>
  <c r="N610"/>
  <c r="M610"/>
  <c r="L610"/>
  <c r="K610"/>
  <c r="J610"/>
  <c r="I610"/>
  <c r="H610"/>
  <c r="G610"/>
  <c r="F610"/>
  <c r="N607"/>
  <c r="M607"/>
  <c r="L607"/>
  <c r="K607"/>
  <c r="J607"/>
  <c r="I607"/>
  <c r="H607"/>
  <c r="G607"/>
  <c r="F607"/>
  <c r="N604"/>
  <c r="M604"/>
  <c r="L604"/>
  <c r="K604"/>
  <c r="J604"/>
  <c r="I604"/>
  <c r="H604"/>
  <c r="G604"/>
  <c r="F604"/>
  <c r="N601"/>
  <c r="M601"/>
  <c r="L601"/>
  <c r="K601"/>
  <c r="J601"/>
  <c r="I601"/>
  <c r="H601"/>
  <c r="G601"/>
  <c r="F601"/>
  <c r="N598"/>
  <c r="M598"/>
  <c r="L598"/>
  <c r="K598"/>
  <c r="J598"/>
  <c r="I598"/>
  <c r="H598"/>
  <c r="G598"/>
  <c r="F598"/>
  <c r="N595"/>
  <c r="M595"/>
  <c r="L595"/>
  <c r="K595"/>
  <c r="J595"/>
  <c r="I595"/>
  <c r="H595"/>
  <c r="G595"/>
  <c r="F595"/>
  <c r="N592"/>
  <c r="M592"/>
  <c r="L592"/>
  <c r="K592"/>
  <c r="J592"/>
  <c r="I592"/>
  <c r="H592"/>
  <c r="G592"/>
  <c r="F592"/>
  <c r="N589"/>
  <c r="M589"/>
  <c r="L589"/>
  <c r="K589"/>
  <c r="J589"/>
  <c r="I589"/>
  <c r="H589"/>
  <c r="G589"/>
  <c r="F589"/>
  <c r="N586"/>
  <c r="M586"/>
  <c r="L586"/>
  <c r="K586"/>
  <c r="J586"/>
  <c r="I586"/>
  <c r="H586"/>
  <c r="G586"/>
  <c r="F586"/>
  <c r="N583"/>
  <c r="M583"/>
  <c r="L583"/>
  <c r="K583"/>
  <c r="J583"/>
  <c r="I583"/>
  <c r="H583"/>
  <c r="G583"/>
  <c r="F583"/>
  <c r="N580"/>
  <c r="M580"/>
  <c r="L580"/>
  <c r="K580"/>
  <c r="J580"/>
  <c r="I580"/>
  <c r="H580"/>
  <c r="G580"/>
  <c r="F580"/>
  <c r="N577"/>
  <c r="M577"/>
  <c r="L577"/>
  <c r="K577"/>
  <c r="J577"/>
  <c r="I577"/>
  <c r="H577"/>
  <c r="G577"/>
  <c r="F577"/>
  <c r="N574"/>
  <c r="M574"/>
  <c r="L574"/>
  <c r="K574"/>
  <c r="J574"/>
  <c r="I574"/>
  <c r="H574"/>
  <c r="G574"/>
  <c r="F574"/>
  <c r="N571"/>
  <c r="M571"/>
  <c r="L571"/>
  <c r="K571"/>
  <c r="J571"/>
  <c r="I571"/>
  <c r="H571"/>
  <c r="G571"/>
  <c r="F571"/>
  <c r="N568"/>
  <c r="M568"/>
  <c r="L568"/>
  <c r="K568"/>
  <c r="J568"/>
  <c r="I568"/>
  <c r="H568"/>
  <c r="G568"/>
  <c r="F568"/>
  <c r="N565"/>
  <c r="M565"/>
  <c r="L565"/>
  <c r="K565"/>
  <c r="J565"/>
  <c r="I565"/>
  <c r="H565"/>
  <c r="G565"/>
  <c r="F565"/>
  <c r="N562"/>
  <c r="M562"/>
  <c r="L562"/>
  <c r="K562"/>
  <c r="J562"/>
  <c r="I562"/>
  <c r="H562"/>
  <c r="G562"/>
  <c r="F562"/>
  <c r="N559"/>
  <c r="M559"/>
  <c r="L559"/>
  <c r="K559"/>
  <c r="J559"/>
  <c r="I559"/>
  <c r="H559"/>
  <c r="G559"/>
  <c r="F559"/>
  <c r="N556"/>
  <c r="M556"/>
  <c r="L556"/>
  <c r="K556"/>
  <c r="J556"/>
  <c r="I556"/>
  <c r="H556"/>
  <c r="G556"/>
  <c r="F556"/>
  <c r="N553"/>
  <c r="M553"/>
  <c r="L553"/>
  <c r="K553"/>
  <c r="J553"/>
  <c r="I553"/>
  <c r="H553"/>
  <c r="G553"/>
  <c r="F553"/>
  <c r="N550"/>
  <c r="M550"/>
  <c r="L550"/>
  <c r="K550"/>
  <c r="J550"/>
  <c r="I550"/>
  <c r="H550"/>
  <c r="G550"/>
  <c r="F550"/>
  <c r="N547"/>
  <c r="M547"/>
  <c r="L547"/>
  <c r="K547"/>
  <c r="J547"/>
  <c r="I547"/>
  <c r="H547"/>
  <c r="G547"/>
  <c r="F547"/>
  <c r="N544"/>
  <c r="M544"/>
  <c r="L544"/>
  <c r="K544"/>
  <c r="J544"/>
  <c r="I544"/>
  <c r="H544"/>
  <c r="G544"/>
  <c r="F544"/>
  <c r="N541"/>
  <c r="M541"/>
  <c r="L541"/>
  <c r="K541"/>
  <c r="J541"/>
  <c r="I541"/>
  <c r="H541"/>
  <c r="G541"/>
  <c r="F541"/>
  <c r="N538"/>
  <c r="M538"/>
  <c r="L538"/>
  <c r="K538"/>
  <c r="J538"/>
  <c r="I538"/>
  <c r="H538"/>
  <c r="G538"/>
  <c r="F538"/>
  <c r="N535"/>
  <c r="M535"/>
  <c r="L535"/>
  <c r="K535"/>
  <c r="J535"/>
  <c r="I535"/>
  <c r="H535"/>
  <c r="G535"/>
  <c r="F535"/>
  <c r="N532"/>
  <c r="M532"/>
  <c r="L532"/>
  <c r="K532"/>
  <c r="J532"/>
  <c r="I532"/>
  <c r="H532"/>
  <c r="G532"/>
  <c r="F532"/>
  <c r="N529"/>
  <c r="M529"/>
  <c r="L529"/>
  <c r="K529"/>
  <c r="J529"/>
  <c r="I529"/>
  <c r="H529"/>
  <c r="G529"/>
  <c r="F529"/>
  <c r="N526"/>
  <c r="M526"/>
  <c r="L526"/>
  <c r="K526"/>
  <c r="J526"/>
  <c r="I526"/>
  <c r="H526"/>
  <c r="G526"/>
  <c r="F526"/>
  <c r="N523"/>
  <c r="M523"/>
  <c r="L523"/>
  <c r="K523"/>
  <c r="J523"/>
  <c r="I523"/>
  <c r="H523"/>
  <c r="G523"/>
  <c r="F523"/>
  <c r="N520"/>
  <c r="M520"/>
  <c r="L520"/>
  <c r="K520"/>
  <c r="J520"/>
  <c r="I520"/>
  <c r="H520"/>
  <c r="G520"/>
  <c r="F520"/>
  <c r="N517"/>
  <c r="M517"/>
  <c r="L517"/>
  <c r="K517"/>
  <c r="J517"/>
  <c r="I517"/>
  <c r="H517"/>
  <c r="G517"/>
  <c r="F517"/>
  <c r="N514"/>
  <c r="M514"/>
  <c r="L514"/>
  <c r="K514"/>
  <c r="J514"/>
  <c r="I514"/>
  <c r="H514"/>
  <c r="G514"/>
  <c r="F514"/>
  <c r="N511"/>
  <c r="M511"/>
  <c r="L511"/>
  <c r="K511"/>
  <c r="J511"/>
  <c r="I511"/>
  <c r="H511"/>
  <c r="G511"/>
  <c r="F511"/>
  <c r="N508"/>
  <c r="M508"/>
  <c r="L508"/>
  <c r="K508"/>
  <c r="J508"/>
  <c r="I508"/>
  <c r="H508"/>
  <c r="G508"/>
  <c r="F508"/>
  <c r="N505"/>
  <c r="M505"/>
  <c r="L505"/>
  <c r="K505"/>
  <c r="J505"/>
  <c r="I505"/>
  <c r="H505"/>
  <c r="G505"/>
  <c r="F505"/>
  <c r="N502"/>
  <c r="M502"/>
  <c r="L502"/>
  <c r="K502"/>
  <c r="J502"/>
  <c r="I502"/>
  <c r="H502"/>
  <c r="G502"/>
  <c r="F502"/>
  <c r="N499"/>
  <c r="M499"/>
  <c r="L499"/>
  <c r="K499"/>
  <c r="J499"/>
  <c r="I499"/>
  <c r="H499"/>
  <c r="G499"/>
  <c r="F499"/>
  <c r="N496"/>
  <c r="M496"/>
  <c r="L496"/>
  <c r="K496"/>
  <c r="J496"/>
  <c r="I496"/>
  <c r="H496"/>
  <c r="G496"/>
  <c r="F496"/>
  <c r="N493"/>
  <c r="M493"/>
  <c r="L493"/>
  <c r="K493"/>
  <c r="J493"/>
  <c r="I493"/>
  <c r="H493"/>
  <c r="G493"/>
  <c r="F493"/>
  <c r="N490"/>
  <c r="M490"/>
  <c r="L490"/>
  <c r="K490"/>
  <c r="J490"/>
  <c r="I490"/>
  <c r="H490"/>
  <c r="G490"/>
  <c r="F490"/>
  <c r="N487"/>
  <c r="M487"/>
  <c r="L487"/>
  <c r="K487"/>
  <c r="J487"/>
  <c r="I487"/>
  <c r="H487"/>
  <c r="G487"/>
  <c r="F487"/>
  <c r="N484"/>
  <c r="M484"/>
  <c r="L484"/>
  <c r="K484"/>
  <c r="J484"/>
  <c r="I484"/>
  <c r="H484"/>
  <c r="G484"/>
  <c r="F484"/>
  <c r="N481"/>
  <c r="M481"/>
  <c r="L481"/>
  <c r="K481"/>
  <c r="J481"/>
  <c r="I481"/>
  <c r="H481"/>
  <c r="G481"/>
  <c r="F481"/>
  <c r="N478"/>
  <c r="M478"/>
  <c r="L478"/>
  <c r="K478"/>
  <c r="J478"/>
  <c r="I478"/>
  <c r="H478"/>
  <c r="G478"/>
  <c r="F478"/>
  <c r="N475"/>
  <c r="M475"/>
  <c r="L475"/>
  <c r="K475"/>
  <c r="J475"/>
  <c r="I475"/>
  <c r="H475"/>
  <c r="G475"/>
  <c r="F475"/>
  <c r="N472"/>
  <c r="M472"/>
  <c r="L472"/>
  <c r="K472"/>
  <c r="J472"/>
  <c r="I472"/>
  <c r="H472"/>
  <c r="G472"/>
  <c r="F472"/>
  <c r="N469"/>
  <c r="M469"/>
  <c r="L469"/>
  <c r="K469"/>
  <c r="J469"/>
  <c r="I469"/>
  <c r="H469"/>
  <c r="G469"/>
  <c r="F469"/>
  <c r="N466"/>
  <c r="M466"/>
  <c r="L466"/>
  <c r="K466"/>
  <c r="J466"/>
  <c r="I466"/>
  <c r="H466"/>
  <c r="G466"/>
  <c r="F466"/>
  <c r="N463"/>
  <c r="M463"/>
  <c r="L463"/>
  <c r="K463"/>
  <c r="J463"/>
  <c r="I463"/>
  <c r="H463"/>
  <c r="G463"/>
  <c r="F463"/>
  <c r="N460"/>
  <c r="M460"/>
  <c r="L460"/>
  <c r="K460"/>
  <c r="J460"/>
  <c r="I460"/>
  <c r="H460"/>
  <c r="G460"/>
  <c r="F460"/>
  <c r="N457"/>
  <c r="M457"/>
  <c r="L457"/>
  <c r="K457"/>
  <c r="J457"/>
  <c r="I457"/>
  <c r="H457"/>
  <c r="G457"/>
  <c r="F457"/>
  <c r="N454"/>
  <c r="M454"/>
  <c r="L454"/>
  <c r="K454"/>
  <c r="J454"/>
  <c r="I454"/>
  <c r="H454"/>
  <c r="G454"/>
  <c r="F454"/>
  <c r="N451"/>
  <c r="M451"/>
  <c r="L451"/>
  <c r="K451"/>
  <c r="J451"/>
  <c r="I451"/>
  <c r="H451"/>
  <c r="G451"/>
  <c r="F451"/>
  <c r="N448"/>
  <c r="M448"/>
  <c r="L448"/>
  <c r="K448"/>
  <c r="J448"/>
  <c r="I448"/>
  <c r="H448"/>
  <c r="G448"/>
  <c r="F448"/>
  <c r="N445"/>
  <c r="M445"/>
  <c r="L445"/>
  <c r="K445"/>
  <c r="J445"/>
  <c r="I445"/>
  <c r="H445"/>
  <c r="G445"/>
  <c r="F445"/>
  <c r="N442"/>
  <c r="M442"/>
  <c r="L442"/>
  <c r="K442"/>
  <c r="J442"/>
  <c r="I442"/>
  <c r="H442"/>
  <c r="G442"/>
  <c r="F442"/>
  <c r="N439"/>
  <c r="M439"/>
  <c r="L439"/>
  <c r="K439"/>
  <c r="J439"/>
  <c r="I439"/>
  <c r="H439"/>
  <c r="G439"/>
  <c r="F439"/>
  <c r="N436"/>
  <c r="M436"/>
  <c r="L436"/>
  <c r="K436"/>
  <c r="J436"/>
  <c r="I436"/>
  <c r="H436"/>
  <c r="G436"/>
  <c r="F436"/>
  <c r="N433"/>
  <c r="M433"/>
  <c r="L433"/>
  <c r="K433"/>
  <c r="J433"/>
  <c r="I433"/>
  <c r="H433"/>
  <c r="G433"/>
  <c r="F433"/>
  <c r="N430"/>
  <c r="M430"/>
  <c r="L430"/>
  <c r="K430"/>
  <c r="J430"/>
  <c r="I430"/>
  <c r="H430"/>
  <c r="G430"/>
  <c r="F430"/>
  <c r="N427"/>
  <c r="M427"/>
  <c r="L427"/>
  <c r="K427"/>
  <c r="J427"/>
  <c r="I427"/>
  <c r="H427"/>
  <c r="G427"/>
  <c r="F427"/>
  <c r="N424"/>
  <c r="M424"/>
  <c r="L424"/>
  <c r="K424"/>
  <c r="J424"/>
  <c r="I424"/>
  <c r="H424"/>
  <c r="G424"/>
  <c r="F424"/>
  <c r="N421"/>
  <c r="M421"/>
  <c r="L421"/>
  <c r="K421"/>
  <c r="J421"/>
  <c r="I421"/>
  <c r="H421"/>
  <c r="G421"/>
  <c r="F421"/>
  <c r="N418"/>
  <c r="M418"/>
  <c r="L418"/>
  <c r="K418"/>
  <c r="J418"/>
  <c r="I418"/>
  <c r="H418"/>
  <c r="G418"/>
  <c r="F418"/>
  <c r="N415"/>
  <c r="M415"/>
  <c r="L415"/>
  <c r="K415"/>
  <c r="J415"/>
  <c r="I415"/>
  <c r="H415"/>
  <c r="G415"/>
  <c r="F415"/>
  <c r="N412"/>
  <c r="M412"/>
  <c r="L412"/>
  <c r="K412"/>
  <c r="J412"/>
  <c r="I412"/>
  <c r="H412"/>
  <c r="G412"/>
  <c r="F412"/>
  <c r="N409"/>
  <c r="M409"/>
  <c r="L409"/>
  <c r="K409"/>
  <c r="J409"/>
  <c r="I409"/>
  <c r="H409"/>
  <c r="G409"/>
  <c r="F409"/>
  <c r="N406"/>
  <c r="M406"/>
  <c r="L406"/>
  <c r="K406"/>
  <c r="J406"/>
  <c r="I406"/>
  <c r="H406"/>
  <c r="G406"/>
  <c r="F406"/>
  <c r="N403"/>
  <c r="M403"/>
  <c r="L403"/>
  <c r="K403"/>
  <c r="J403"/>
  <c r="I403"/>
  <c r="H403"/>
  <c r="G403"/>
  <c r="F403"/>
  <c r="N400"/>
  <c r="M400"/>
  <c r="L400"/>
  <c r="K400"/>
  <c r="J400"/>
  <c r="I400"/>
  <c r="H400"/>
  <c r="G400"/>
  <c r="F400"/>
  <c r="N397"/>
  <c r="M397"/>
  <c r="L397"/>
  <c r="K397"/>
  <c r="J397"/>
  <c r="I397"/>
  <c r="H397"/>
  <c r="G397"/>
  <c r="F397"/>
  <c r="N394"/>
  <c r="M394"/>
  <c r="L394"/>
  <c r="K394"/>
  <c r="J394"/>
  <c r="I394"/>
  <c r="H394"/>
  <c r="G394"/>
  <c r="F394"/>
  <c r="N391"/>
  <c r="M391"/>
  <c r="L391"/>
  <c r="K391"/>
  <c r="J391"/>
  <c r="I391"/>
  <c r="H391"/>
  <c r="G391"/>
  <c r="F391"/>
  <c r="N388"/>
  <c r="M388"/>
  <c r="L388"/>
  <c r="K388"/>
  <c r="J388"/>
  <c r="I388"/>
  <c r="H388"/>
  <c r="G388"/>
  <c r="F388"/>
  <c r="N385"/>
  <c r="M385"/>
  <c r="L385"/>
  <c r="K385"/>
  <c r="J385"/>
  <c r="I385"/>
  <c r="H385"/>
  <c r="G385"/>
  <c r="F385"/>
  <c r="N382"/>
  <c r="M382"/>
  <c r="L382"/>
  <c r="K382"/>
  <c r="J382"/>
  <c r="I382"/>
  <c r="H382"/>
  <c r="G382"/>
  <c r="F382"/>
  <c r="N379"/>
  <c r="M379"/>
  <c r="L379"/>
  <c r="K379"/>
  <c r="J379"/>
  <c r="I379"/>
  <c r="H379"/>
  <c r="G379"/>
  <c r="F379"/>
  <c r="N376"/>
  <c r="M376"/>
  <c r="L376"/>
  <c r="K376"/>
  <c r="J376"/>
  <c r="I376"/>
  <c r="H376"/>
  <c r="G376"/>
  <c r="F376"/>
  <c r="N373"/>
  <c r="M373"/>
  <c r="L373"/>
  <c r="K373"/>
  <c r="J373"/>
  <c r="I373"/>
  <c r="H373"/>
  <c r="G373"/>
  <c r="F373"/>
  <c r="N370"/>
  <c r="M370"/>
  <c r="L370"/>
  <c r="K370"/>
  <c r="J370"/>
  <c r="I370"/>
  <c r="H370"/>
  <c r="G370"/>
  <c r="F370"/>
  <c r="N367"/>
  <c r="M367"/>
  <c r="L367"/>
  <c r="K367"/>
  <c r="J367"/>
  <c r="I367"/>
  <c r="H367"/>
  <c r="G367"/>
  <c r="F367"/>
  <c r="N364"/>
  <c r="M364"/>
  <c r="L364"/>
  <c r="K364"/>
  <c r="J364"/>
  <c r="I364"/>
  <c r="H364"/>
  <c r="G364"/>
  <c r="F364"/>
  <c r="N361"/>
  <c r="M361"/>
  <c r="L361"/>
  <c r="K361"/>
  <c r="J361"/>
  <c r="I361"/>
  <c r="H361"/>
  <c r="G361"/>
  <c r="F361"/>
  <c r="N358"/>
  <c r="M358"/>
  <c r="L358"/>
  <c r="K358"/>
  <c r="J358"/>
  <c r="I358"/>
  <c r="H358"/>
  <c r="G358"/>
  <c r="F358"/>
  <c r="N355"/>
  <c r="M355"/>
  <c r="L355"/>
  <c r="K355"/>
  <c r="J355"/>
  <c r="I355"/>
  <c r="H355"/>
  <c r="G355"/>
  <c r="F355"/>
  <c r="N352"/>
  <c r="M352"/>
  <c r="L352"/>
  <c r="K352"/>
  <c r="J352"/>
  <c r="I352"/>
  <c r="H352"/>
  <c r="G352"/>
  <c r="F352"/>
  <c r="N349"/>
  <c r="M349"/>
  <c r="L349"/>
  <c r="K349"/>
  <c r="J349"/>
  <c r="I349"/>
  <c r="H349"/>
  <c r="G349"/>
  <c r="F349"/>
  <c r="N346"/>
  <c r="M346"/>
  <c r="L346"/>
  <c r="K346"/>
  <c r="J346"/>
  <c r="I346"/>
  <c r="H346"/>
  <c r="G346"/>
  <c r="F346"/>
  <c r="N343"/>
  <c r="M343"/>
  <c r="L343"/>
  <c r="K343"/>
  <c r="J343"/>
  <c r="I343"/>
  <c r="H343"/>
  <c r="G343"/>
  <c r="F343"/>
  <c r="N340"/>
  <c r="M340"/>
  <c r="L340"/>
  <c r="K340"/>
  <c r="J340"/>
  <c r="I340"/>
  <c r="H340"/>
  <c r="G340"/>
  <c r="F340"/>
  <c r="N337"/>
  <c r="M337"/>
  <c r="L337"/>
  <c r="K337"/>
  <c r="J337"/>
  <c r="I337"/>
  <c r="H337"/>
  <c r="G337"/>
  <c r="F337"/>
  <c r="N334"/>
  <c r="M334"/>
  <c r="L334"/>
  <c r="K334"/>
  <c r="J334"/>
  <c r="I334"/>
  <c r="H334"/>
  <c r="G334"/>
  <c r="F334"/>
  <c r="N331"/>
  <c r="M331"/>
  <c r="L331"/>
  <c r="K331"/>
  <c r="J331"/>
  <c r="I331"/>
  <c r="H331"/>
  <c r="G331"/>
  <c r="F331"/>
  <c r="N328"/>
  <c r="M328"/>
  <c r="L328"/>
  <c r="K328"/>
  <c r="J328"/>
  <c r="I328"/>
  <c r="H328"/>
  <c r="G328"/>
  <c r="F328"/>
  <c r="N325"/>
  <c r="M325"/>
  <c r="L325"/>
  <c r="K325"/>
  <c r="J325"/>
  <c r="I325"/>
  <c r="H325"/>
  <c r="G325"/>
  <c r="F325"/>
  <c r="N322"/>
  <c r="M322"/>
  <c r="L322"/>
  <c r="K322"/>
  <c r="J322"/>
  <c r="I322"/>
  <c r="H322"/>
  <c r="G322"/>
  <c r="F322"/>
  <c r="N319"/>
  <c r="M319"/>
  <c r="L319"/>
  <c r="K319"/>
  <c r="J319"/>
  <c r="I319"/>
  <c r="H319"/>
  <c r="G319"/>
  <c r="F319"/>
  <c r="N316"/>
  <c r="M316"/>
  <c r="L316"/>
  <c r="K316"/>
  <c r="J316"/>
  <c r="I316"/>
  <c r="H316"/>
  <c r="G316"/>
  <c r="F316"/>
  <c r="N313"/>
  <c r="M313"/>
  <c r="L313"/>
  <c r="K313"/>
  <c r="J313"/>
  <c r="I313"/>
  <c r="H313"/>
  <c r="G313"/>
  <c r="F313"/>
  <c r="N310"/>
  <c r="M310"/>
  <c r="L310"/>
  <c r="K310"/>
  <c r="J310"/>
  <c r="I310"/>
  <c r="H310"/>
  <c r="G310"/>
  <c r="F310"/>
  <c r="N307"/>
  <c r="M307"/>
  <c r="L307"/>
  <c r="K307"/>
  <c r="J307"/>
  <c r="I307"/>
  <c r="H307"/>
  <c r="G307"/>
  <c r="F307"/>
  <c r="N304"/>
  <c r="M304"/>
  <c r="L304"/>
  <c r="K304"/>
  <c r="J304"/>
  <c r="I304"/>
  <c r="H304"/>
  <c r="G304"/>
  <c r="F304"/>
  <c r="N301"/>
  <c r="M301"/>
  <c r="L301"/>
  <c r="K301"/>
  <c r="J301"/>
  <c r="I301"/>
  <c r="H301"/>
  <c r="G301"/>
  <c r="F301"/>
  <c r="N298"/>
  <c r="M298"/>
  <c r="L298"/>
  <c r="K298"/>
  <c r="J298"/>
  <c r="I298"/>
  <c r="H298"/>
  <c r="G298"/>
  <c r="F298"/>
  <c r="N295"/>
  <c r="M295"/>
  <c r="L295"/>
  <c r="K295"/>
  <c r="J295"/>
  <c r="I295"/>
  <c r="H295"/>
  <c r="G295"/>
  <c r="F295"/>
  <c r="N292"/>
  <c r="M292"/>
  <c r="L292"/>
  <c r="K292"/>
  <c r="J292"/>
  <c r="I292"/>
  <c r="H292"/>
  <c r="G292"/>
  <c r="F292"/>
  <c r="N289"/>
  <c r="M289"/>
  <c r="L289"/>
  <c r="K289"/>
  <c r="J289"/>
  <c r="I289"/>
  <c r="H289"/>
  <c r="G289"/>
  <c r="F289"/>
  <c r="N286"/>
  <c r="M286"/>
  <c r="L286"/>
  <c r="K286"/>
  <c r="J286"/>
  <c r="I286"/>
  <c r="H286"/>
  <c r="G286"/>
  <c r="F286"/>
  <c r="N283"/>
  <c r="M283"/>
  <c r="L283"/>
  <c r="K283"/>
  <c r="J283"/>
  <c r="I283"/>
  <c r="H283"/>
  <c r="G283"/>
  <c r="F283"/>
  <c r="N280"/>
  <c r="M280"/>
  <c r="L280"/>
  <c r="K280"/>
  <c r="J280"/>
  <c r="I280"/>
  <c r="H280"/>
  <c r="G280"/>
  <c r="F280"/>
  <c r="N277"/>
  <c r="M277"/>
  <c r="L277"/>
  <c r="K277"/>
  <c r="J277"/>
  <c r="I277"/>
  <c r="H277"/>
  <c r="G277"/>
  <c r="F277"/>
  <c r="N274"/>
  <c r="M274"/>
  <c r="L274"/>
  <c r="K274"/>
  <c r="J274"/>
  <c r="I274"/>
  <c r="H274"/>
  <c r="G274"/>
  <c r="F274"/>
  <c r="N271"/>
  <c r="M271"/>
  <c r="L271"/>
  <c r="K271"/>
  <c r="J271"/>
  <c r="I271"/>
  <c r="H271"/>
  <c r="G271"/>
  <c r="F271"/>
  <c r="N268"/>
  <c r="M268"/>
  <c r="L268"/>
  <c r="K268"/>
  <c r="J268"/>
  <c r="I268"/>
  <c r="H268"/>
  <c r="G268"/>
  <c r="F268"/>
  <c r="N265"/>
  <c r="M265"/>
  <c r="L265"/>
  <c r="K265"/>
  <c r="J265"/>
  <c r="I265"/>
  <c r="H265"/>
  <c r="G265"/>
  <c r="F265"/>
  <c r="N262"/>
  <c r="M262"/>
  <c r="L262"/>
  <c r="K262"/>
  <c r="J262"/>
  <c r="I262"/>
  <c r="H262"/>
  <c r="G262"/>
  <c r="F262"/>
  <c r="N259"/>
  <c r="M259"/>
  <c r="L259"/>
  <c r="K259"/>
  <c r="J259"/>
  <c r="I259"/>
  <c r="H259"/>
  <c r="G259"/>
  <c r="F259"/>
  <c r="N256"/>
  <c r="M256"/>
  <c r="L256"/>
  <c r="K256"/>
  <c r="J256"/>
  <c r="I256"/>
  <c r="H256"/>
  <c r="G256"/>
  <c r="F256"/>
  <c r="N253"/>
  <c r="M253"/>
  <c r="L253"/>
  <c r="K253"/>
  <c r="J253"/>
  <c r="I253"/>
  <c r="H253"/>
  <c r="G253"/>
  <c r="F253"/>
  <c r="N250"/>
  <c r="M250"/>
  <c r="L250"/>
  <c r="K250"/>
  <c r="J250"/>
  <c r="I250"/>
  <c r="H250"/>
  <c r="G250"/>
  <c r="F250"/>
  <c r="N247"/>
  <c r="M247"/>
  <c r="L247"/>
  <c r="K247"/>
  <c r="J247"/>
  <c r="I247"/>
  <c r="H247"/>
  <c r="G247"/>
  <c r="F247"/>
  <c r="N244"/>
  <c r="M244"/>
  <c r="L244"/>
  <c r="K244"/>
  <c r="J244"/>
  <c r="I244"/>
  <c r="H244"/>
  <c r="G244"/>
  <c r="F244"/>
  <c r="N241"/>
  <c r="M241"/>
  <c r="L241"/>
  <c r="K241"/>
  <c r="J241"/>
  <c r="I241"/>
  <c r="H241"/>
  <c r="G241"/>
  <c r="F241"/>
  <c r="N238"/>
  <c r="M238"/>
  <c r="L238"/>
  <c r="K238"/>
  <c r="J238"/>
  <c r="I238"/>
  <c r="H238"/>
  <c r="G238"/>
  <c r="F238"/>
  <c r="N235"/>
  <c r="M235"/>
  <c r="L235"/>
  <c r="K235"/>
  <c r="J235"/>
  <c r="I235"/>
  <c r="H235"/>
  <c r="G235"/>
  <c r="F235"/>
  <c r="N232"/>
  <c r="M232"/>
  <c r="L232"/>
  <c r="K232"/>
  <c r="J232"/>
  <c r="I232"/>
  <c r="H232"/>
  <c r="G232"/>
  <c r="F232"/>
  <c r="N229"/>
  <c r="M229"/>
  <c r="L229"/>
  <c r="K229"/>
  <c r="J229"/>
  <c r="I229"/>
  <c r="H229"/>
  <c r="G229"/>
  <c r="F229"/>
  <c r="N226"/>
  <c r="M226"/>
  <c r="L226"/>
  <c r="K226"/>
  <c r="J226"/>
  <c r="I226"/>
  <c r="H226"/>
  <c r="G226"/>
  <c r="F226"/>
  <c r="N223"/>
  <c r="M223"/>
  <c r="L223"/>
  <c r="K223"/>
  <c r="J223"/>
  <c r="I223"/>
  <c r="H223"/>
  <c r="G223"/>
  <c r="F223"/>
  <c r="N220"/>
  <c r="M220"/>
  <c r="L220"/>
  <c r="K220"/>
  <c r="J220"/>
  <c r="I220"/>
  <c r="H220"/>
  <c r="G220"/>
  <c r="F220"/>
  <c r="N217"/>
  <c r="M217"/>
  <c r="L217"/>
  <c r="K217"/>
  <c r="J217"/>
  <c r="I217"/>
  <c r="H217"/>
  <c r="G217"/>
  <c r="F217"/>
  <c r="N214"/>
  <c r="M214"/>
  <c r="L214"/>
  <c r="K214"/>
  <c r="J214"/>
  <c r="I214"/>
  <c r="H214"/>
  <c r="G214"/>
  <c r="F214"/>
  <c r="N211"/>
  <c r="M211"/>
  <c r="L211"/>
  <c r="K211"/>
  <c r="J211"/>
  <c r="I211"/>
  <c r="H211"/>
  <c r="G211"/>
  <c r="F211"/>
  <c r="N208"/>
  <c r="M208"/>
  <c r="L208"/>
  <c r="K208"/>
  <c r="J208"/>
  <c r="I208"/>
  <c r="H208"/>
  <c r="G208"/>
  <c r="F208"/>
  <c r="N205"/>
  <c r="M205"/>
  <c r="L205"/>
  <c r="K205"/>
  <c r="J205"/>
  <c r="I205"/>
  <c r="H205"/>
  <c r="G205"/>
  <c r="F205"/>
  <c r="N202"/>
  <c r="M202"/>
  <c r="L202"/>
  <c r="K202"/>
  <c r="J202"/>
  <c r="I202"/>
  <c r="H202"/>
  <c r="G202"/>
  <c r="F202"/>
  <c r="N199"/>
  <c r="M199"/>
  <c r="L199"/>
  <c r="K199"/>
  <c r="J199"/>
  <c r="I199"/>
  <c r="H199"/>
  <c r="G199"/>
  <c r="F199"/>
  <c r="N196"/>
  <c r="M196"/>
  <c r="L196"/>
  <c r="K196"/>
  <c r="J196"/>
  <c r="I196"/>
  <c r="H196"/>
  <c r="G196"/>
  <c r="F196"/>
  <c r="N193"/>
  <c r="M193"/>
  <c r="L193"/>
  <c r="K193"/>
  <c r="J193"/>
  <c r="I193"/>
  <c r="H193"/>
  <c r="G193"/>
  <c r="F193"/>
  <c r="N190"/>
  <c r="M190"/>
  <c r="L190"/>
  <c r="K190"/>
  <c r="J190"/>
  <c r="I190"/>
  <c r="H190"/>
  <c r="G190"/>
  <c r="F190"/>
  <c r="N187"/>
  <c r="M187"/>
  <c r="L187"/>
  <c r="K187"/>
  <c r="J187"/>
  <c r="I187"/>
  <c r="H187"/>
  <c r="G187"/>
  <c r="F187"/>
  <c r="N184"/>
  <c r="M184"/>
  <c r="L184"/>
  <c r="K184"/>
  <c r="J184"/>
  <c r="I184"/>
  <c r="H184"/>
  <c r="G184"/>
  <c r="F184"/>
  <c r="N181"/>
  <c r="M181"/>
  <c r="L181"/>
  <c r="K181"/>
  <c r="J181"/>
  <c r="I181"/>
  <c r="H181"/>
  <c r="G181"/>
  <c r="F181"/>
  <c r="N178"/>
  <c r="M178"/>
  <c r="L178"/>
  <c r="K178"/>
  <c r="J178"/>
  <c r="I178"/>
  <c r="H178"/>
  <c r="G178"/>
  <c r="F178"/>
  <c r="N175"/>
  <c r="M175"/>
  <c r="L175"/>
  <c r="K175"/>
  <c r="J175"/>
  <c r="I175"/>
  <c r="H175"/>
  <c r="G175"/>
  <c r="F175"/>
  <c r="N172"/>
  <c r="M172"/>
  <c r="L172"/>
  <c r="K172"/>
  <c r="J172"/>
  <c r="I172"/>
  <c r="H172"/>
  <c r="G172"/>
  <c r="F172"/>
  <c r="N169"/>
  <c r="M169"/>
  <c r="L169"/>
  <c r="K169"/>
  <c r="J169"/>
  <c r="I169"/>
  <c r="H169"/>
  <c r="G169"/>
  <c r="F169"/>
  <c r="N166"/>
  <c r="M166"/>
  <c r="L166"/>
  <c r="K166"/>
  <c r="J166"/>
  <c r="I166"/>
  <c r="H166"/>
  <c r="G166"/>
  <c r="F166"/>
  <c r="N163"/>
  <c r="M163"/>
  <c r="L163"/>
  <c r="K163"/>
  <c r="J163"/>
  <c r="I163"/>
  <c r="H163"/>
  <c r="G163"/>
  <c r="F163"/>
  <c r="N160"/>
  <c r="M160"/>
  <c r="L160"/>
  <c r="K160"/>
  <c r="J160"/>
  <c r="I160"/>
  <c r="H160"/>
  <c r="G160"/>
  <c r="F160"/>
  <c r="N157"/>
  <c r="M157"/>
  <c r="L157"/>
  <c r="K157"/>
  <c r="J157"/>
  <c r="I157"/>
  <c r="H157"/>
  <c r="G157"/>
  <c r="F157"/>
  <c r="N154"/>
  <c r="M154"/>
  <c r="L154"/>
  <c r="K154"/>
  <c r="J154"/>
  <c r="I154"/>
  <c r="H154"/>
  <c r="G154"/>
  <c r="F154"/>
  <c r="N151"/>
  <c r="M151"/>
  <c r="L151"/>
  <c r="K151"/>
  <c r="J151"/>
  <c r="I151"/>
  <c r="H151"/>
  <c r="G151"/>
  <c r="F151"/>
  <c r="N148"/>
  <c r="M148"/>
  <c r="L148"/>
  <c r="K148"/>
  <c r="J148"/>
  <c r="I148"/>
  <c r="H148"/>
  <c r="G148"/>
  <c r="F148"/>
  <c r="N145"/>
  <c r="M145"/>
  <c r="L145"/>
  <c r="K145"/>
  <c r="J145"/>
  <c r="I145"/>
  <c r="H145"/>
  <c r="G145"/>
  <c r="F145"/>
  <c r="N142"/>
  <c r="M142"/>
  <c r="L142"/>
  <c r="K142"/>
  <c r="J142"/>
  <c r="I142"/>
  <c r="H142"/>
  <c r="G142"/>
  <c r="F142"/>
  <c r="N139"/>
  <c r="M139"/>
  <c r="L139"/>
  <c r="K139"/>
  <c r="J139"/>
  <c r="I139"/>
  <c r="H139"/>
  <c r="G139"/>
  <c r="F139"/>
  <c r="N136"/>
  <c r="M136"/>
  <c r="L136"/>
  <c r="K136"/>
  <c r="J136"/>
  <c r="I136"/>
  <c r="H136"/>
  <c r="G136"/>
  <c r="F136"/>
  <c r="N133"/>
  <c r="M133"/>
  <c r="L133"/>
  <c r="K133"/>
  <c r="J133"/>
  <c r="I133"/>
  <c r="H133"/>
  <c r="G133"/>
  <c r="F133"/>
  <c r="N130"/>
  <c r="M130"/>
  <c r="L130"/>
  <c r="K130"/>
  <c r="J130"/>
  <c r="I130"/>
  <c r="H130"/>
  <c r="G130"/>
  <c r="F130"/>
  <c r="N127"/>
  <c r="M127"/>
  <c r="L127"/>
  <c r="K127"/>
  <c r="J127"/>
  <c r="I127"/>
  <c r="H127"/>
  <c r="G127"/>
  <c r="F127"/>
  <c r="N124"/>
  <c r="M124"/>
  <c r="L124"/>
  <c r="K124"/>
  <c r="J124"/>
  <c r="I124"/>
  <c r="H124"/>
  <c r="G124"/>
  <c r="F124"/>
  <c r="N121"/>
  <c r="M121"/>
  <c r="L121"/>
  <c r="K121"/>
  <c r="J121"/>
  <c r="I121"/>
  <c r="H121"/>
  <c r="G121"/>
  <c r="F121"/>
  <c r="N118"/>
  <c r="M118"/>
  <c r="L118"/>
  <c r="K118"/>
  <c r="J118"/>
  <c r="I118"/>
  <c r="H118"/>
  <c r="G118"/>
  <c r="F118"/>
  <c r="N115"/>
  <c r="M115"/>
  <c r="L115"/>
  <c r="K115"/>
  <c r="J115"/>
  <c r="I115"/>
  <c r="H115"/>
  <c r="G115"/>
  <c r="F115"/>
  <c r="N112"/>
  <c r="M112"/>
  <c r="L112"/>
  <c r="K112"/>
  <c r="J112"/>
  <c r="I112"/>
  <c r="H112"/>
  <c r="G112"/>
  <c r="F112"/>
  <c r="N109"/>
  <c r="M109"/>
  <c r="L109"/>
  <c r="K109"/>
  <c r="J109"/>
  <c r="I109"/>
  <c r="H109"/>
  <c r="G109"/>
  <c r="F109"/>
  <c r="N106"/>
  <c r="M106"/>
  <c r="L106"/>
  <c r="K106"/>
  <c r="J106"/>
  <c r="I106"/>
  <c r="H106"/>
  <c r="G106"/>
  <c r="F106"/>
  <c r="N103"/>
  <c r="M103"/>
  <c r="L103"/>
  <c r="K103"/>
  <c r="J103"/>
  <c r="I103"/>
  <c r="H103"/>
  <c r="G103"/>
  <c r="F103"/>
  <c r="N100"/>
  <c r="M100"/>
  <c r="L100"/>
  <c r="K100"/>
  <c r="J100"/>
  <c r="I100"/>
  <c r="H100"/>
  <c r="G100"/>
  <c r="F100"/>
  <c r="N97"/>
  <c r="M97"/>
  <c r="L97"/>
  <c r="K97"/>
  <c r="J97"/>
  <c r="I97"/>
  <c r="H97"/>
  <c r="G97"/>
  <c r="F97"/>
  <c r="N94"/>
  <c r="M94"/>
  <c r="L94"/>
  <c r="K94"/>
  <c r="J94"/>
  <c r="I94"/>
  <c r="H94"/>
  <c r="G94"/>
  <c r="F94"/>
  <c r="N91"/>
  <c r="M91"/>
  <c r="L91"/>
  <c r="K91"/>
  <c r="J91"/>
  <c r="I91"/>
  <c r="H91"/>
  <c r="G91"/>
  <c r="F91"/>
  <c r="N88"/>
  <c r="M88"/>
  <c r="L88"/>
  <c r="K88"/>
  <c r="J88"/>
  <c r="I88"/>
  <c r="H88"/>
  <c r="G88"/>
  <c r="F88"/>
  <c r="N85"/>
  <c r="M85"/>
  <c r="L85"/>
  <c r="K85"/>
  <c r="J85"/>
  <c r="I85"/>
  <c r="H85"/>
  <c r="G85"/>
  <c r="F85"/>
  <c r="N82"/>
  <c r="M82"/>
  <c r="L82"/>
  <c r="K82"/>
  <c r="J82"/>
  <c r="I82"/>
  <c r="H82"/>
  <c r="G82"/>
  <c r="F82"/>
  <c r="N79"/>
  <c r="M79"/>
  <c r="L79"/>
  <c r="K79"/>
  <c r="J79"/>
  <c r="I79"/>
  <c r="H79"/>
  <c r="G79"/>
  <c r="F79"/>
  <c r="N76"/>
  <c r="M76"/>
  <c r="L76"/>
  <c r="K76"/>
  <c r="J76"/>
  <c r="I76"/>
  <c r="H76"/>
  <c r="G76"/>
  <c r="F76"/>
  <c r="N73"/>
  <c r="M73"/>
  <c r="L73"/>
  <c r="K73"/>
  <c r="J73"/>
  <c r="I73"/>
  <c r="H73"/>
  <c r="G73"/>
  <c r="F73"/>
  <c r="N70"/>
  <c r="M70"/>
  <c r="L70"/>
  <c r="K70"/>
  <c r="J70"/>
  <c r="I70"/>
  <c r="H70"/>
  <c r="G70"/>
  <c r="F70"/>
  <c r="N67"/>
  <c r="M67"/>
  <c r="L67"/>
  <c r="K67"/>
  <c r="J67"/>
  <c r="I67"/>
  <c r="H67"/>
  <c r="G67"/>
  <c r="F67"/>
  <c r="N64"/>
  <c r="M64"/>
  <c r="L64"/>
  <c r="K64"/>
  <c r="J64"/>
  <c r="I64"/>
  <c r="H64"/>
  <c r="G64"/>
  <c r="F64"/>
  <c r="N61"/>
  <c r="M61"/>
  <c r="L61"/>
  <c r="K61"/>
  <c r="J61"/>
  <c r="I61"/>
  <c r="H61"/>
  <c r="G61"/>
  <c r="F61"/>
  <c r="N58"/>
  <c r="M58"/>
  <c r="L58"/>
  <c r="K58"/>
  <c r="J58"/>
  <c r="I58"/>
  <c r="H58"/>
  <c r="G58"/>
  <c r="F58"/>
  <c r="N55"/>
  <c r="M55"/>
  <c r="L55"/>
  <c r="K55"/>
  <c r="J55"/>
  <c r="I55"/>
  <c r="H55"/>
  <c r="G55"/>
  <c r="F55"/>
  <c r="N52"/>
  <c r="M52"/>
  <c r="L52"/>
  <c r="K52"/>
  <c r="J52"/>
  <c r="I52"/>
  <c r="H52"/>
  <c r="G52"/>
  <c r="F52"/>
  <c r="N49"/>
  <c r="M49"/>
  <c r="L49"/>
  <c r="K49"/>
  <c r="J49"/>
  <c r="I49"/>
  <c r="H49"/>
  <c r="G49"/>
  <c r="F49"/>
  <c r="N46"/>
  <c r="M46"/>
  <c r="L46"/>
  <c r="K46"/>
  <c r="J46"/>
  <c r="I46"/>
  <c r="H46"/>
  <c r="G46"/>
  <c r="F46"/>
  <c r="N43"/>
  <c r="M43"/>
  <c r="L43"/>
  <c r="K43"/>
  <c r="J43"/>
  <c r="I43"/>
  <c r="H43"/>
  <c r="G43"/>
  <c r="F43"/>
  <c r="N40"/>
  <c r="M40"/>
  <c r="L40"/>
  <c r="K40"/>
  <c r="J40"/>
  <c r="I40"/>
  <c r="H40"/>
  <c r="G40"/>
  <c r="F40"/>
  <c r="N37"/>
  <c r="M37"/>
  <c r="L37"/>
  <c r="K37"/>
  <c r="J37"/>
  <c r="I37"/>
  <c r="H37"/>
  <c r="G37"/>
  <c r="F37"/>
  <c r="N34"/>
  <c r="M34"/>
  <c r="L34"/>
  <c r="K34"/>
  <c r="J34"/>
  <c r="I34"/>
  <c r="H34"/>
  <c r="G34"/>
  <c r="F34"/>
  <c r="N31"/>
  <c r="M31"/>
  <c r="L31"/>
  <c r="K31"/>
  <c r="J31"/>
  <c r="I31"/>
  <c r="H31"/>
  <c r="G31"/>
  <c r="F31"/>
  <c r="N28"/>
  <c r="M28"/>
  <c r="L28"/>
  <c r="K28"/>
  <c r="J28"/>
  <c r="I28"/>
  <c r="H28"/>
  <c r="G28"/>
  <c r="F28"/>
  <c r="N25"/>
  <c r="M25"/>
  <c r="L25"/>
  <c r="K25"/>
  <c r="J25"/>
  <c r="I25"/>
  <c r="H25"/>
  <c r="G25"/>
  <c r="F25"/>
  <c r="N22"/>
  <c r="M22"/>
  <c r="L22"/>
  <c r="K22"/>
  <c r="J22"/>
  <c r="I22"/>
  <c r="H22"/>
  <c r="G22"/>
  <c r="F22"/>
  <c r="N19"/>
  <c r="M19"/>
  <c r="L19"/>
  <c r="K19"/>
  <c r="J19"/>
  <c r="I19"/>
  <c r="H19"/>
  <c r="G19"/>
  <c r="F19"/>
  <c r="N16"/>
  <c r="M16"/>
  <c r="L16"/>
  <c r="K16"/>
  <c r="J16"/>
  <c r="I16"/>
  <c r="H16"/>
  <c r="G16"/>
  <c r="F16"/>
  <c r="U38" i="7" l="1"/>
  <c r="S187" i="6"/>
  <c r="S337"/>
  <c r="U229"/>
  <c r="U271"/>
  <c r="R334"/>
  <c r="R358"/>
  <c r="R382"/>
  <c r="R406"/>
  <c r="Q16"/>
  <c r="Q28"/>
  <c r="Q40"/>
  <c r="S49"/>
  <c r="S73"/>
  <c r="S121"/>
  <c r="U172"/>
  <c r="U151"/>
  <c r="S211"/>
  <c r="O836" i="5"/>
  <c r="O920"/>
  <c r="S971"/>
  <c r="P998"/>
  <c r="P1001"/>
  <c r="S1004"/>
  <c r="P38" i="7"/>
  <c r="O161" i="5"/>
  <c r="O389"/>
  <c r="Q91" i="6"/>
  <c r="Q127"/>
  <c r="S148"/>
  <c r="S169"/>
  <c r="S235"/>
  <c r="U259"/>
  <c r="Q271"/>
  <c r="S277"/>
  <c r="O29" i="5"/>
  <c r="S53"/>
  <c r="P56"/>
  <c r="S65"/>
  <c r="P68"/>
  <c r="S77"/>
  <c r="R106" i="6"/>
  <c r="U184"/>
  <c r="Q205"/>
  <c r="Q217"/>
  <c r="Q295"/>
  <c r="S479" i="5"/>
  <c r="V38" i="7"/>
  <c r="P37"/>
  <c r="Q701" i="5"/>
  <c r="Q725"/>
  <c r="S731"/>
  <c r="P1031"/>
  <c r="S551"/>
  <c r="P662"/>
  <c r="Q677"/>
  <c r="S680"/>
  <c r="O101"/>
  <c r="O149"/>
  <c r="Q158"/>
  <c r="Q167"/>
  <c r="O245"/>
  <c r="Q251"/>
  <c r="Q55" i="6"/>
  <c r="S70"/>
  <c r="S85"/>
  <c r="R139"/>
  <c r="S181"/>
  <c r="S223"/>
  <c r="V223" s="1"/>
  <c r="Q229"/>
  <c r="R247"/>
  <c r="R283"/>
  <c r="R310"/>
  <c r="Q331"/>
  <c r="R355"/>
  <c r="S361"/>
  <c r="S385"/>
  <c r="S409"/>
  <c r="S301"/>
  <c r="V301" s="1"/>
  <c r="R34"/>
  <c r="R58"/>
  <c r="R82"/>
  <c r="S109"/>
  <c r="S133"/>
  <c r="R163"/>
  <c r="S193"/>
  <c r="U205"/>
  <c r="U220"/>
  <c r="S259"/>
  <c r="R271"/>
  <c r="S349"/>
  <c r="R352"/>
  <c r="S373"/>
  <c r="S397"/>
  <c r="V397" s="1"/>
  <c r="S97"/>
  <c r="S313"/>
  <c r="S325"/>
  <c r="S61"/>
  <c r="Q79"/>
  <c r="Q103"/>
  <c r="S106"/>
  <c r="Q115"/>
  <c r="R130"/>
  <c r="Q157"/>
  <c r="S175"/>
  <c r="S199"/>
  <c r="U217"/>
  <c r="U232"/>
  <c r="S307"/>
  <c r="Q319"/>
  <c r="Q343"/>
  <c r="Q355"/>
  <c r="Q379"/>
  <c r="Q403"/>
  <c r="Q41" i="5"/>
  <c r="S137"/>
  <c r="P140"/>
  <c r="O221"/>
  <c r="Q230"/>
  <c r="Q242"/>
  <c r="S293"/>
  <c r="S305"/>
  <c r="P308"/>
  <c r="S362"/>
  <c r="S386"/>
  <c r="Q395"/>
  <c r="P443"/>
  <c r="S575"/>
  <c r="S647"/>
  <c r="Q758"/>
  <c r="S914"/>
  <c r="S959"/>
  <c r="Q965"/>
  <c r="O968"/>
  <c r="P1022"/>
  <c r="O17"/>
  <c r="Q26"/>
  <c r="Q35"/>
  <c r="Q125"/>
  <c r="S209"/>
  <c r="S212"/>
  <c r="S281"/>
  <c r="S284"/>
  <c r="O413"/>
  <c r="S434"/>
  <c r="Q473"/>
  <c r="S527"/>
  <c r="Q641"/>
  <c r="S707"/>
  <c r="Q749"/>
  <c r="Q752"/>
  <c r="S902"/>
  <c r="P926"/>
  <c r="S1010"/>
  <c r="O1016"/>
  <c r="S1019"/>
  <c r="O1055"/>
  <c r="O1064"/>
  <c r="O89"/>
  <c r="Q98"/>
  <c r="Q107"/>
  <c r="Q119"/>
  <c r="Q173"/>
  <c r="Q185"/>
  <c r="Q197"/>
  <c r="Q257"/>
  <c r="O269"/>
  <c r="P416"/>
  <c r="O425"/>
  <c r="S428"/>
  <c r="Q497"/>
  <c r="P509"/>
  <c r="Q509"/>
  <c r="Q545"/>
  <c r="P581"/>
  <c r="P605"/>
  <c r="Q605"/>
  <c r="P629"/>
  <c r="Q629"/>
  <c r="S683"/>
  <c r="P689"/>
  <c r="Q737"/>
  <c r="S776"/>
  <c r="Q806"/>
  <c r="O812"/>
  <c r="Q821"/>
  <c r="Q830"/>
  <c r="Q833"/>
  <c r="P875"/>
  <c r="Q887"/>
  <c r="S1058"/>
  <c r="S13" i="6"/>
  <c r="R22"/>
  <c r="S22"/>
  <c r="U43"/>
  <c r="S58"/>
  <c r="S82"/>
  <c r="U91"/>
  <c r="R142"/>
  <c r="R154"/>
  <c r="R166"/>
  <c r="R169"/>
  <c r="S202"/>
  <c r="S205"/>
  <c r="R241"/>
  <c r="Q259"/>
  <c r="U283"/>
  <c r="S289"/>
  <c r="R328"/>
  <c r="R331"/>
  <c r="T331" s="1"/>
  <c r="S355"/>
  <c r="V355" s="1"/>
  <c r="S358"/>
  <c r="S382"/>
  <c r="S406"/>
  <c r="S34"/>
  <c r="S142"/>
  <c r="R259"/>
  <c r="U19"/>
  <c r="S37"/>
  <c r="S46"/>
  <c r="S94"/>
  <c r="S130"/>
  <c r="S145"/>
  <c r="S151"/>
  <c r="Q169"/>
  <c r="Q181"/>
  <c r="Q193"/>
  <c r="Q247"/>
  <c r="S265"/>
  <c r="Q283"/>
  <c r="S283"/>
  <c r="R304"/>
  <c r="R307"/>
  <c r="S310"/>
  <c r="V310" s="1"/>
  <c r="S25"/>
  <c r="S166"/>
  <c r="S178"/>
  <c r="S190"/>
  <c r="S10"/>
  <c r="U31"/>
  <c r="Q67"/>
  <c r="S118"/>
  <c r="U130"/>
  <c r="R148"/>
  <c r="U169"/>
  <c r="U181"/>
  <c r="U193"/>
  <c r="U196"/>
  <c r="S214"/>
  <c r="S217"/>
  <c r="S229"/>
  <c r="U247"/>
  <c r="S253"/>
  <c r="S271"/>
  <c r="Q307"/>
  <c r="S331"/>
  <c r="V331" s="1"/>
  <c r="S334"/>
  <c r="S17" i="5"/>
  <c r="Q65"/>
  <c r="Q77"/>
  <c r="S89"/>
  <c r="S92"/>
  <c r="Q110"/>
  <c r="Q122"/>
  <c r="O125"/>
  <c r="Q131"/>
  <c r="Q137"/>
  <c r="S149"/>
  <c r="P152"/>
  <c r="Q170"/>
  <c r="O173"/>
  <c r="Q179"/>
  <c r="Q191"/>
  <c r="Q203"/>
  <c r="Q209"/>
  <c r="S221"/>
  <c r="S224"/>
  <c r="S233"/>
  <c r="S236"/>
  <c r="Q254"/>
  <c r="O257"/>
  <c r="Q263"/>
  <c r="Q275"/>
  <c r="Q281"/>
  <c r="O317"/>
  <c r="P320"/>
  <c r="P332"/>
  <c r="Q335"/>
  <c r="O353"/>
  <c r="S356"/>
  <c r="O377"/>
  <c r="S380"/>
  <c r="S389"/>
  <c r="P392"/>
  <c r="S410"/>
  <c r="Q425"/>
  <c r="O452"/>
  <c r="Q467"/>
  <c r="S470"/>
  <c r="S491"/>
  <c r="S503"/>
  <c r="P533"/>
  <c r="Q533"/>
  <c r="S563"/>
  <c r="S599"/>
  <c r="S623"/>
  <c r="P674"/>
  <c r="Q767"/>
  <c r="S788"/>
  <c r="P803"/>
  <c r="P827"/>
  <c r="S962"/>
  <c r="S995"/>
  <c r="Q1037"/>
  <c r="Q1049"/>
  <c r="Q581"/>
  <c r="Q689"/>
  <c r="S20"/>
  <c r="Q38"/>
  <c r="O41"/>
  <c r="Q53"/>
  <c r="Q17"/>
  <c r="P32"/>
  <c r="Q59"/>
  <c r="P104"/>
  <c r="P116"/>
  <c r="Q134"/>
  <c r="Q143"/>
  <c r="P164"/>
  <c r="Q182"/>
  <c r="Q194"/>
  <c r="Q206"/>
  <c r="O209"/>
  <c r="Q215"/>
  <c r="Q221"/>
  <c r="Q233"/>
  <c r="S245"/>
  <c r="S248"/>
  <c r="Q266"/>
  <c r="Q278"/>
  <c r="O281"/>
  <c r="S287"/>
  <c r="Q311"/>
  <c r="Q317"/>
  <c r="Q332"/>
  <c r="Q353"/>
  <c r="Q377"/>
  <c r="O401"/>
  <c r="S404"/>
  <c r="Q419"/>
  <c r="Q434"/>
  <c r="S440"/>
  <c r="O449"/>
  <c r="Q461"/>
  <c r="S515"/>
  <c r="Q569"/>
  <c r="S587"/>
  <c r="S611"/>
  <c r="S635"/>
  <c r="P653"/>
  <c r="Q653"/>
  <c r="S671"/>
  <c r="P713"/>
  <c r="Q713"/>
  <c r="O764"/>
  <c r="S824"/>
  <c r="P893"/>
  <c r="S923"/>
  <c r="Q941"/>
  <c r="O992"/>
  <c r="S80"/>
  <c r="Q47"/>
  <c r="S29"/>
  <c r="Q50"/>
  <c r="O53"/>
  <c r="Q71"/>
  <c r="Q83"/>
  <c r="Q89"/>
  <c r="S101"/>
  <c r="S113"/>
  <c r="O137"/>
  <c r="Q149"/>
  <c r="S161"/>
  <c r="Q14"/>
  <c r="Q23"/>
  <c r="Q29"/>
  <c r="S41"/>
  <c r="P44"/>
  <c r="Q62"/>
  <c r="Q74"/>
  <c r="Q86"/>
  <c r="Q95"/>
  <c r="Q101"/>
  <c r="S104"/>
  <c r="Q113"/>
  <c r="S125"/>
  <c r="P128"/>
  <c r="Q146"/>
  <c r="Q155"/>
  <c r="Q161"/>
  <c r="S173"/>
  <c r="P176"/>
  <c r="S185"/>
  <c r="P188"/>
  <c r="S197"/>
  <c r="P200"/>
  <c r="Q218"/>
  <c r="Q227"/>
  <c r="Q239"/>
  <c r="Q245"/>
  <c r="S257"/>
  <c r="S260"/>
  <c r="S269"/>
  <c r="S272"/>
  <c r="O329"/>
  <c r="P344"/>
  <c r="P368"/>
  <c r="Q401"/>
  <c r="S413"/>
  <c r="P485"/>
  <c r="Q485"/>
  <c r="Q521"/>
  <c r="S539"/>
  <c r="P557"/>
  <c r="Q557"/>
  <c r="Q593"/>
  <c r="Q617"/>
  <c r="P665"/>
  <c r="S755"/>
  <c r="P842"/>
  <c r="P854"/>
  <c r="P866"/>
  <c r="P878"/>
  <c r="Q953"/>
  <c r="O956"/>
  <c r="P974"/>
  <c r="S116"/>
  <c r="S164"/>
  <c r="S176"/>
  <c r="S188"/>
  <c r="Q293"/>
  <c r="O305"/>
  <c r="Q323"/>
  <c r="P329"/>
  <c r="P335"/>
  <c r="S350"/>
  <c r="P359"/>
  <c r="Q359"/>
  <c r="S374"/>
  <c r="S398"/>
  <c r="Q437"/>
  <c r="S443"/>
  <c r="P479"/>
  <c r="O479"/>
  <c r="P503"/>
  <c r="O503"/>
  <c r="S518"/>
  <c r="P518"/>
  <c r="P527"/>
  <c r="O527"/>
  <c r="P551"/>
  <c r="O551"/>
  <c r="S566"/>
  <c r="P566"/>
  <c r="S590"/>
  <c r="P590"/>
  <c r="P599"/>
  <c r="O599"/>
  <c r="P623"/>
  <c r="O623"/>
  <c r="P647"/>
  <c r="O647"/>
  <c r="Q665"/>
  <c r="P719"/>
  <c r="O719"/>
  <c r="S719"/>
  <c r="S734"/>
  <c r="P734"/>
  <c r="P908"/>
  <c r="O908"/>
  <c r="Q908"/>
  <c r="Q944"/>
  <c r="S983"/>
  <c r="P983"/>
  <c r="P1013"/>
  <c r="Q1013"/>
  <c r="O65"/>
  <c r="O77"/>
  <c r="O113"/>
  <c r="O185"/>
  <c r="O197"/>
  <c r="S329"/>
  <c r="P743"/>
  <c r="O743"/>
  <c r="S743"/>
  <c r="S848"/>
  <c r="O848"/>
  <c r="S860"/>
  <c r="O860"/>
  <c r="P872"/>
  <c r="S872"/>
  <c r="O872"/>
  <c r="P884"/>
  <c r="S884"/>
  <c r="O884"/>
  <c r="P896"/>
  <c r="O896"/>
  <c r="Q896"/>
  <c r="O935"/>
  <c r="S935"/>
  <c r="P947"/>
  <c r="S947"/>
  <c r="P986"/>
  <c r="S986"/>
  <c r="Q1004"/>
  <c r="P1040"/>
  <c r="O1040"/>
  <c r="Q1040"/>
  <c r="S1067"/>
  <c r="O1067"/>
  <c r="S32"/>
  <c r="S44"/>
  <c r="Q56"/>
  <c r="S128"/>
  <c r="S140"/>
  <c r="S152"/>
  <c r="S200"/>
  <c r="P293"/>
  <c r="P296"/>
  <c r="Q305"/>
  <c r="S308"/>
  <c r="Q383"/>
  <c r="S422"/>
  <c r="Q440"/>
  <c r="S494"/>
  <c r="P494"/>
  <c r="S542"/>
  <c r="P542"/>
  <c r="P575"/>
  <c r="O575"/>
  <c r="S614"/>
  <c r="P614"/>
  <c r="S638"/>
  <c r="P638"/>
  <c r="O800"/>
  <c r="S800"/>
  <c r="P935"/>
  <c r="P944"/>
  <c r="O944"/>
  <c r="P17"/>
  <c r="P23"/>
  <c r="P29"/>
  <c r="P35"/>
  <c r="P41"/>
  <c r="P47"/>
  <c r="P53"/>
  <c r="P59"/>
  <c r="P71"/>
  <c r="P83"/>
  <c r="P95"/>
  <c r="P101"/>
  <c r="P107"/>
  <c r="P113"/>
  <c r="P119"/>
  <c r="P125"/>
  <c r="P131"/>
  <c r="P137"/>
  <c r="P143"/>
  <c r="P149"/>
  <c r="P155"/>
  <c r="P161"/>
  <c r="P167"/>
  <c r="P173"/>
  <c r="P179"/>
  <c r="P185"/>
  <c r="P191"/>
  <c r="P197"/>
  <c r="P203"/>
  <c r="P215"/>
  <c r="P227"/>
  <c r="P239"/>
  <c r="P251"/>
  <c r="P263"/>
  <c r="P275"/>
  <c r="P287"/>
  <c r="Q287"/>
  <c r="P290"/>
  <c r="Q308"/>
  <c r="Q341"/>
  <c r="S344"/>
  <c r="P353"/>
  <c r="S353"/>
  <c r="Q365"/>
  <c r="S368"/>
  <c r="S377"/>
  <c r="Q389"/>
  <c r="S392"/>
  <c r="Q407"/>
  <c r="Q413"/>
  <c r="S416"/>
  <c r="P431"/>
  <c r="Q431"/>
  <c r="O434"/>
  <c r="P437"/>
  <c r="O440"/>
  <c r="O455"/>
  <c r="Q458"/>
  <c r="O467"/>
  <c r="P497"/>
  <c r="P521"/>
  <c r="P545"/>
  <c r="P569"/>
  <c r="P593"/>
  <c r="P617"/>
  <c r="P641"/>
  <c r="P659"/>
  <c r="O659"/>
  <c r="S659"/>
  <c r="S668"/>
  <c r="P695"/>
  <c r="O695"/>
  <c r="S695"/>
  <c r="S710"/>
  <c r="P710"/>
  <c r="P737"/>
  <c r="Q770"/>
  <c r="O788"/>
  <c r="O824"/>
  <c r="O233"/>
  <c r="Q269"/>
  <c r="P341"/>
  <c r="S341"/>
  <c r="P365"/>
  <c r="S365"/>
  <c r="P20"/>
  <c r="Q20"/>
  <c r="S38"/>
  <c r="O44"/>
  <c r="S50"/>
  <c r="S56"/>
  <c r="S62"/>
  <c r="S68"/>
  <c r="S74"/>
  <c r="P80"/>
  <c r="O80"/>
  <c r="S86"/>
  <c r="P92"/>
  <c r="O92"/>
  <c r="S98"/>
  <c r="O104"/>
  <c r="S110"/>
  <c r="O116"/>
  <c r="S122"/>
  <c r="O128"/>
  <c r="S134"/>
  <c r="O140"/>
  <c r="S146"/>
  <c r="S158"/>
  <c r="S170"/>
  <c r="O176"/>
  <c r="S182"/>
  <c r="O188"/>
  <c r="S194"/>
  <c r="O200"/>
  <c r="S206"/>
  <c r="P212"/>
  <c r="O212"/>
  <c r="P224"/>
  <c r="O224"/>
  <c r="S230"/>
  <c r="P236"/>
  <c r="O236"/>
  <c r="P248"/>
  <c r="Q248"/>
  <c r="P260"/>
  <c r="Q260"/>
  <c r="P272"/>
  <c r="Q272"/>
  <c r="P284"/>
  <c r="Q284"/>
  <c r="Q299"/>
  <c r="P305"/>
  <c r="R305" s="1"/>
  <c r="Q329"/>
  <c r="S332"/>
  <c r="S338"/>
  <c r="O341"/>
  <c r="P347"/>
  <c r="Q347"/>
  <c r="P356"/>
  <c r="O365"/>
  <c r="Q371"/>
  <c r="P380"/>
  <c r="S401"/>
  <c r="P404"/>
  <c r="S425"/>
  <c r="P428"/>
  <c r="Q446"/>
  <c r="S449"/>
  <c r="S482"/>
  <c r="P482"/>
  <c r="P491"/>
  <c r="O491"/>
  <c r="S506"/>
  <c r="P506"/>
  <c r="P515"/>
  <c r="O515"/>
  <c r="S530"/>
  <c r="P530"/>
  <c r="P539"/>
  <c r="O539"/>
  <c r="S554"/>
  <c r="P554"/>
  <c r="P563"/>
  <c r="O563"/>
  <c r="O578"/>
  <c r="P578"/>
  <c r="P587"/>
  <c r="O587"/>
  <c r="S602"/>
  <c r="P602"/>
  <c r="P611"/>
  <c r="O611"/>
  <c r="S626"/>
  <c r="P626"/>
  <c r="P635"/>
  <c r="O635"/>
  <c r="S650"/>
  <c r="P650"/>
  <c r="S686"/>
  <c r="P686"/>
  <c r="S764"/>
  <c r="Q782"/>
  <c r="Q794"/>
  <c r="Q344"/>
  <c r="Q356"/>
  <c r="Q368"/>
  <c r="Q380"/>
  <c r="Q392"/>
  <c r="Q404"/>
  <c r="Q416"/>
  <c r="Q428"/>
  <c r="Q443"/>
  <c r="P467"/>
  <c r="P470"/>
  <c r="O482"/>
  <c r="S488"/>
  <c r="O494"/>
  <c r="S500"/>
  <c r="O506"/>
  <c r="S512"/>
  <c r="O518"/>
  <c r="S524"/>
  <c r="O530"/>
  <c r="S536"/>
  <c r="S548"/>
  <c r="S560"/>
  <c r="S572"/>
  <c r="Q578"/>
  <c r="S584"/>
  <c r="S596"/>
  <c r="S608"/>
  <c r="S620"/>
  <c r="S632"/>
  <c r="S644"/>
  <c r="S656"/>
  <c r="S674"/>
  <c r="P683"/>
  <c r="O683"/>
  <c r="S698"/>
  <c r="P698"/>
  <c r="P707"/>
  <c r="O707"/>
  <c r="S722"/>
  <c r="P722"/>
  <c r="P731"/>
  <c r="O731"/>
  <c r="S746"/>
  <c r="P746"/>
  <c r="Q755"/>
  <c r="Q842"/>
  <c r="Q854"/>
  <c r="Q866"/>
  <c r="Q878"/>
  <c r="P890"/>
  <c r="O890"/>
  <c r="Q890"/>
  <c r="P917"/>
  <c r="Q917"/>
  <c r="S1007"/>
  <c r="P1007"/>
  <c r="O1034"/>
  <c r="S1034"/>
  <c r="Q1034"/>
  <c r="S1046"/>
  <c r="P1046"/>
  <c r="Q1046"/>
  <c r="P1061"/>
  <c r="Q1061"/>
  <c r="P371"/>
  <c r="P377"/>
  <c r="P383"/>
  <c r="P389"/>
  <c r="P395"/>
  <c r="P401"/>
  <c r="P407"/>
  <c r="P413"/>
  <c r="P419"/>
  <c r="P425"/>
  <c r="P434"/>
  <c r="P440"/>
  <c r="P446"/>
  <c r="Q479"/>
  <c r="Q488"/>
  <c r="Q491"/>
  <c r="Q500"/>
  <c r="Q503"/>
  <c r="Q512"/>
  <c r="Q515"/>
  <c r="Q524"/>
  <c r="Q527"/>
  <c r="Q536"/>
  <c r="Q539"/>
  <c r="Q548"/>
  <c r="Q551"/>
  <c r="Q560"/>
  <c r="Q563"/>
  <c r="Q572"/>
  <c r="Q575"/>
  <c r="S578"/>
  <c r="Q584"/>
  <c r="Q587"/>
  <c r="Q596"/>
  <c r="Q599"/>
  <c r="Q608"/>
  <c r="Q611"/>
  <c r="Q620"/>
  <c r="Q623"/>
  <c r="Q632"/>
  <c r="Q635"/>
  <c r="Q644"/>
  <c r="Q647"/>
  <c r="S662"/>
  <c r="P671"/>
  <c r="O671"/>
  <c r="P677"/>
  <c r="P701"/>
  <c r="P725"/>
  <c r="P749"/>
  <c r="S767"/>
  <c r="O776"/>
  <c r="P779"/>
  <c r="Q803"/>
  <c r="Q851"/>
  <c r="P851"/>
  <c r="Q863"/>
  <c r="P863"/>
  <c r="S899"/>
  <c r="P899"/>
  <c r="P902"/>
  <c r="S911"/>
  <c r="P911"/>
  <c r="O938"/>
  <c r="S938"/>
  <c r="Q938"/>
  <c r="S950"/>
  <c r="P950"/>
  <c r="Q950"/>
  <c r="P959"/>
  <c r="Q989"/>
  <c r="O1031"/>
  <c r="S1031"/>
  <c r="P1043"/>
  <c r="S1043"/>
  <c r="Q1055"/>
  <c r="S1055"/>
  <c r="P1055"/>
  <c r="P845"/>
  <c r="Q848"/>
  <c r="S851"/>
  <c r="P857"/>
  <c r="Q860"/>
  <c r="S863"/>
  <c r="P869"/>
  <c r="Q872"/>
  <c r="S875"/>
  <c r="P881"/>
  <c r="Q884"/>
  <c r="Q905"/>
  <c r="O911"/>
  <c r="O914"/>
  <c r="Q914"/>
  <c r="P920"/>
  <c r="R920" s="1"/>
  <c r="Q920"/>
  <c r="P923"/>
  <c r="S926"/>
  <c r="Q926"/>
  <c r="Q929"/>
  <c r="O932"/>
  <c r="P962"/>
  <c r="P977"/>
  <c r="S980"/>
  <c r="Q980"/>
  <c r="P989"/>
  <c r="O1007"/>
  <c r="O1010"/>
  <c r="Q1010"/>
  <c r="P1016"/>
  <c r="R1016" s="1"/>
  <c r="Q1016"/>
  <c r="P1019"/>
  <c r="S1022"/>
  <c r="Q1022"/>
  <c r="Q1025"/>
  <c r="O1028"/>
  <c r="O1052"/>
  <c r="P1064"/>
  <c r="Q1067"/>
  <c r="S692"/>
  <c r="S704"/>
  <c r="S716"/>
  <c r="S728"/>
  <c r="S740"/>
  <c r="Q785"/>
  <c r="Q800"/>
  <c r="S812"/>
  <c r="Q818"/>
  <c r="Q827"/>
  <c r="Q845"/>
  <c r="Q857"/>
  <c r="Q869"/>
  <c r="Q881"/>
  <c r="P938"/>
  <c r="P953"/>
  <c r="S956"/>
  <c r="Q956"/>
  <c r="P965"/>
  <c r="O983"/>
  <c r="O986"/>
  <c r="Q986"/>
  <c r="P992"/>
  <c r="Q992"/>
  <c r="P995"/>
  <c r="S998"/>
  <c r="Q998"/>
  <c r="Q1001"/>
  <c r="O1004"/>
  <c r="P1034"/>
  <c r="Q656"/>
  <c r="Q659"/>
  <c r="Q668"/>
  <c r="Q671"/>
  <c r="Q680"/>
  <c r="Q683"/>
  <c r="Q692"/>
  <c r="Q695"/>
  <c r="Q704"/>
  <c r="Q707"/>
  <c r="Q716"/>
  <c r="Q719"/>
  <c r="Q728"/>
  <c r="Q731"/>
  <c r="Q740"/>
  <c r="Q743"/>
  <c r="Q761"/>
  <c r="Q773"/>
  <c r="Q797"/>
  <c r="Q809"/>
  <c r="P821"/>
  <c r="Q824"/>
  <c r="S836"/>
  <c r="Q875"/>
  <c r="P887"/>
  <c r="P914"/>
  <c r="P929"/>
  <c r="S932"/>
  <c r="Q932"/>
  <c r="P941"/>
  <c r="O959"/>
  <c r="O962"/>
  <c r="Q962"/>
  <c r="P968"/>
  <c r="Q968"/>
  <c r="P971"/>
  <c r="S974"/>
  <c r="Q974"/>
  <c r="Q977"/>
  <c r="O980"/>
  <c r="P1010"/>
  <c r="P1025"/>
  <c r="S1028"/>
  <c r="Q1028"/>
  <c r="P1037"/>
  <c r="P1049"/>
  <c r="S1052"/>
  <c r="P1058"/>
  <c r="O38" i="7"/>
  <c r="O37"/>
  <c r="U37"/>
  <c r="U10" i="6"/>
  <c r="Q10"/>
  <c r="S16"/>
  <c r="R16"/>
  <c r="Q19"/>
  <c r="S28"/>
  <c r="R28"/>
  <c r="Q31"/>
  <c r="S40"/>
  <c r="R40"/>
  <c r="U46"/>
  <c r="Q46"/>
  <c r="R61"/>
  <c r="U61"/>
  <c r="Q61"/>
  <c r="U70"/>
  <c r="R85"/>
  <c r="U85"/>
  <c r="Q85"/>
  <c r="U118"/>
  <c r="R136"/>
  <c r="Q136"/>
  <c r="R157"/>
  <c r="U157"/>
  <c r="R160"/>
  <c r="Q160"/>
  <c r="S163"/>
  <c r="R208"/>
  <c r="Q208"/>
  <c r="S256"/>
  <c r="R256"/>
  <c r="U256"/>
  <c r="Q256"/>
  <c r="U262"/>
  <c r="Q262"/>
  <c r="R262"/>
  <c r="S262"/>
  <c r="R25"/>
  <c r="U25"/>
  <c r="Q25"/>
  <c r="R37"/>
  <c r="U37"/>
  <c r="Q37"/>
  <c r="S64"/>
  <c r="R64"/>
  <c r="U64"/>
  <c r="Q64"/>
  <c r="S88"/>
  <c r="R88"/>
  <c r="U88"/>
  <c r="Q88"/>
  <c r="S115"/>
  <c r="R115"/>
  <c r="T115" s="1"/>
  <c r="R196"/>
  <c r="Q196"/>
  <c r="S238"/>
  <c r="S274"/>
  <c r="S316"/>
  <c r="U316"/>
  <c r="Q316"/>
  <c r="S412"/>
  <c r="R412"/>
  <c r="U412"/>
  <c r="Q412"/>
  <c r="U94"/>
  <c r="U115"/>
  <c r="R133"/>
  <c r="U133"/>
  <c r="Q133"/>
  <c r="Q139"/>
  <c r="U139"/>
  <c r="S139"/>
  <c r="S157"/>
  <c r="Q163"/>
  <c r="U163"/>
  <c r="R10"/>
  <c r="R19"/>
  <c r="R31"/>
  <c r="R43"/>
  <c r="R46"/>
  <c r="S52"/>
  <c r="R52"/>
  <c r="U52"/>
  <c r="Q52"/>
  <c r="S55"/>
  <c r="R55"/>
  <c r="S76"/>
  <c r="R76"/>
  <c r="U76"/>
  <c r="Q76"/>
  <c r="S79"/>
  <c r="R79"/>
  <c r="S100"/>
  <c r="R100"/>
  <c r="U100"/>
  <c r="Q100"/>
  <c r="S103"/>
  <c r="R103"/>
  <c r="S124"/>
  <c r="R124"/>
  <c r="U124"/>
  <c r="Q124"/>
  <c r="S127"/>
  <c r="R127"/>
  <c r="T127" s="1"/>
  <c r="U136"/>
  <c r="S154"/>
  <c r="U160"/>
  <c r="R172"/>
  <c r="Q172"/>
  <c r="U208"/>
  <c r="R220"/>
  <c r="Q220"/>
  <c r="U250"/>
  <c r="Q250"/>
  <c r="R250"/>
  <c r="S250"/>
  <c r="S292"/>
  <c r="U292"/>
  <c r="Q292"/>
  <c r="S391"/>
  <c r="R391"/>
  <c r="U391"/>
  <c r="Q391"/>
  <c r="R13"/>
  <c r="U13"/>
  <c r="Q13"/>
  <c r="S67"/>
  <c r="R67"/>
  <c r="T67" s="1"/>
  <c r="S91"/>
  <c r="R91"/>
  <c r="S112"/>
  <c r="R112"/>
  <c r="U112"/>
  <c r="Q112"/>
  <c r="R238"/>
  <c r="U238"/>
  <c r="Q238"/>
  <c r="S268"/>
  <c r="U268"/>
  <c r="Q268"/>
  <c r="U274"/>
  <c r="Q274"/>
  <c r="R274"/>
  <c r="U22"/>
  <c r="Q22"/>
  <c r="U34"/>
  <c r="Q34"/>
  <c r="Q43"/>
  <c r="U67"/>
  <c r="R109"/>
  <c r="U109"/>
  <c r="Q109"/>
  <c r="U16"/>
  <c r="S19"/>
  <c r="U28"/>
  <c r="S31"/>
  <c r="U40"/>
  <c r="S43"/>
  <c r="R49"/>
  <c r="U49"/>
  <c r="Q49"/>
  <c r="U55"/>
  <c r="U58"/>
  <c r="R70"/>
  <c r="R73"/>
  <c r="U73"/>
  <c r="Q73"/>
  <c r="U79"/>
  <c r="U82"/>
  <c r="R94"/>
  <c r="R97"/>
  <c r="U97"/>
  <c r="Q97"/>
  <c r="U103"/>
  <c r="U106"/>
  <c r="R118"/>
  <c r="R121"/>
  <c r="U121"/>
  <c r="Q121"/>
  <c r="U127"/>
  <c r="Q145"/>
  <c r="U145"/>
  <c r="R151"/>
  <c r="Q151"/>
  <c r="R184"/>
  <c r="Q184"/>
  <c r="R232"/>
  <c r="Q232"/>
  <c r="S280"/>
  <c r="U280"/>
  <c r="Q280"/>
  <c r="U286"/>
  <c r="Q286"/>
  <c r="R286"/>
  <c r="S286"/>
  <c r="S370"/>
  <c r="R370"/>
  <c r="U142"/>
  <c r="Q142"/>
  <c r="U166"/>
  <c r="Q166"/>
  <c r="R178"/>
  <c r="U178"/>
  <c r="Q178"/>
  <c r="R181"/>
  <c r="T181" s="1"/>
  <c r="R190"/>
  <c r="U190"/>
  <c r="Q190"/>
  <c r="R193"/>
  <c r="R202"/>
  <c r="U202"/>
  <c r="Q202"/>
  <c r="R205"/>
  <c r="R214"/>
  <c r="U214"/>
  <c r="Q214"/>
  <c r="R217"/>
  <c r="R226"/>
  <c r="U226"/>
  <c r="Q226"/>
  <c r="R229"/>
  <c r="T229" s="1"/>
  <c r="R244"/>
  <c r="U244"/>
  <c r="S346"/>
  <c r="V346" s="1"/>
  <c r="R346"/>
  <c r="S367"/>
  <c r="R367"/>
  <c r="U367"/>
  <c r="S388"/>
  <c r="R388"/>
  <c r="U388"/>
  <c r="Q388"/>
  <c r="R145"/>
  <c r="U148"/>
  <c r="U175"/>
  <c r="Q175"/>
  <c r="U187"/>
  <c r="Q187"/>
  <c r="U199"/>
  <c r="Q199"/>
  <c r="U211"/>
  <c r="Q211"/>
  <c r="U223"/>
  <c r="Q223"/>
  <c r="U235"/>
  <c r="Q235"/>
  <c r="S298"/>
  <c r="R298"/>
  <c r="S322"/>
  <c r="R322"/>
  <c r="R343"/>
  <c r="U343"/>
  <c r="S364"/>
  <c r="V364" s="1"/>
  <c r="U364"/>
  <c r="Q364"/>
  <c r="Q367"/>
  <c r="Q58"/>
  <c r="Q70"/>
  <c r="Q82"/>
  <c r="Q94"/>
  <c r="Q106"/>
  <c r="Q118"/>
  <c r="Q130"/>
  <c r="S136"/>
  <c r="Q148"/>
  <c r="U154"/>
  <c r="Q154"/>
  <c r="T154" s="1"/>
  <c r="S160"/>
  <c r="S172"/>
  <c r="R175"/>
  <c r="S184"/>
  <c r="R187"/>
  <c r="S196"/>
  <c r="R199"/>
  <c r="S208"/>
  <c r="R211"/>
  <c r="S220"/>
  <c r="R223"/>
  <c r="S226"/>
  <c r="S232"/>
  <c r="R235"/>
  <c r="S241"/>
  <c r="U241"/>
  <c r="Q241"/>
  <c r="Q244"/>
  <c r="R295"/>
  <c r="U295"/>
  <c r="R319"/>
  <c r="U319"/>
  <c r="S340"/>
  <c r="V340" s="1"/>
  <c r="U340"/>
  <c r="Q340"/>
  <c r="S394"/>
  <c r="R394"/>
  <c r="U298"/>
  <c r="R313"/>
  <c r="U313"/>
  <c r="Q313"/>
  <c r="U322"/>
  <c r="R337"/>
  <c r="U337"/>
  <c r="Q337"/>
  <c r="U346"/>
  <c r="R361"/>
  <c r="U361"/>
  <c r="Q361"/>
  <c r="U370"/>
  <c r="R385"/>
  <c r="U385"/>
  <c r="Q385"/>
  <c r="U394"/>
  <c r="R409"/>
  <c r="U409"/>
  <c r="Q409"/>
  <c r="S247"/>
  <c r="S304"/>
  <c r="U304"/>
  <c r="Q304"/>
  <c r="S328"/>
  <c r="U328"/>
  <c r="Q328"/>
  <c r="S352"/>
  <c r="U352"/>
  <c r="Q352"/>
  <c r="S376"/>
  <c r="V376" s="1"/>
  <c r="R376"/>
  <c r="U376"/>
  <c r="Q376"/>
  <c r="S379"/>
  <c r="R379"/>
  <c r="S400"/>
  <c r="R400"/>
  <c r="U400"/>
  <c r="Q400"/>
  <c r="S403"/>
  <c r="R403"/>
  <c r="R253"/>
  <c r="U253"/>
  <c r="Q253"/>
  <c r="R265"/>
  <c r="U265"/>
  <c r="Q265"/>
  <c r="R268"/>
  <c r="R277"/>
  <c r="U277"/>
  <c r="Q277"/>
  <c r="R280"/>
  <c r="R289"/>
  <c r="U289"/>
  <c r="Q289"/>
  <c r="R292"/>
  <c r="S295"/>
  <c r="R301"/>
  <c r="U301"/>
  <c r="Q301"/>
  <c r="U307"/>
  <c r="U310"/>
  <c r="R316"/>
  <c r="S319"/>
  <c r="V319" s="1"/>
  <c r="R325"/>
  <c r="U325"/>
  <c r="Q325"/>
  <c r="U331"/>
  <c r="U334"/>
  <c r="R340"/>
  <c r="S343"/>
  <c r="R349"/>
  <c r="U349"/>
  <c r="Q349"/>
  <c r="U355"/>
  <c r="U358"/>
  <c r="R364"/>
  <c r="R373"/>
  <c r="U373"/>
  <c r="Q373"/>
  <c r="U379"/>
  <c r="U382"/>
  <c r="R397"/>
  <c r="U397"/>
  <c r="Q397"/>
  <c r="U403"/>
  <c r="U406"/>
  <c r="Q298"/>
  <c r="Q310"/>
  <c r="T310" s="1"/>
  <c r="Q322"/>
  <c r="Q334"/>
  <c r="Q346"/>
  <c r="Q358"/>
  <c r="Q370"/>
  <c r="Q382"/>
  <c r="Q394"/>
  <c r="Q406"/>
  <c r="T406" s="1"/>
  <c r="P299" i="5"/>
  <c r="S299"/>
  <c r="P323"/>
  <c r="S323"/>
  <c r="O323"/>
  <c r="O14"/>
  <c r="S14"/>
  <c r="O26"/>
  <c r="S26"/>
  <c r="Q32"/>
  <c r="O38"/>
  <c r="Q44"/>
  <c r="O50"/>
  <c r="O62"/>
  <c r="P65"/>
  <c r="Q68"/>
  <c r="O74"/>
  <c r="P77"/>
  <c r="Q80"/>
  <c r="O86"/>
  <c r="P89"/>
  <c r="Q92"/>
  <c r="O98"/>
  <c r="Q104"/>
  <c r="O110"/>
  <c r="Q116"/>
  <c r="O122"/>
  <c r="Q128"/>
  <c r="O134"/>
  <c r="Q140"/>
  <c r="O146"/>
  <c r="Q152"/>
  <c r="O158"/>
  <c r="Q164"/>
  <c r="O170"/>
  <c r="Q176"/>
  <c r="O182"/>
  <c r="Q188"/>
  <c r="O194"/>
  <c r="Q200"/>
  <c r="O206"/>
  <c r="P209"/>
  <c r="Q212"/>
  <c r="O218"/>
  <c r="S218"/>
  <c r="P221"/>
  <c r="Q224"/>
  <c r="O230"/>
  <c r="P233"/>
  <c r="Q236"/>
  <c r="O242"/>
  <c r="S242"/>
  <c r="P245"/>
  <c r="O254"/>
  <c r="S254"/>
  <c r="P257"/>
  <c r="O266"/>
  <c r="S266"/>
  <c r="P269"/>
  <c r="O278"/>
  <c r="S278"/>
  <c r="P281"/>
  <c r="S296"/>
  <c r="S314"/>
  <c r="O314"/>
  <c r="Q314"/>
  <c r="P314"/>
  <c r="P14"/>
  <c r="O23"/>
  <c r="S23"/>
  <c r="P26"/>
  <c r="O35"/>
  <c r="S35"/>
  <c r="P38"/>
  <c r="O47"/>
  <c r="S47"/>
  <c r="P50"/>
  <c r="O59"/>
  <c r="S59"/>
  <c r="P62"/>
  <c r="O71"/>
  <c r="R71" s="1"/>
  <c r="S71"/>
  <c r="P74"/>
  <c r="O83"/>
  <c r="S83"/>
  <c r="P86"/>
  <c r="O95"/>
  <c r="S95"/>
  <c r="P98"/>
  <c r="O107"/>
  <c r="S107"/>
  <c r="P110"/>
  <c r="O119"/>
  <c r="S119"/>
  <c r="P122"/>
  <c r="O131"/>
  <c r="S131"/>
  <c r="P134"/>
  <c r="O143"/>
  <c r="S143"/>
  <c r="P146"/>
  <c r="O155"/>
  <c r="S155"/>
  <c r="P158"/>
  <c r="O167"/>
  <c r="S167"/>
  <c r="P170"/>
  <c r="O179"/>
  <c r="S179"/>
  <c r="P182"/>
  <c r="O191"/>
  <c r="S191"/>
  <c r="P194"/>
  <c r="O203"/>
  <c r="S203"/>
  <c r="P206"/>
  <c r="O215"/>
  <c r="S215"/>
  <c r="P218"/>
  <c r="O227"/>
  <c r="S227"/>
  <c r="P230"/>
  <c r="O239"/>
  <c r="S239"/>
  <c r="P242"/>
  <c r="O251"/>
  <c r="S251"/>
  <c r="P254"/>
  <c r="O263"/>
  <c r="S263"/>
  <c r="P266"/>
  <c r="O275"/>
  <c r="S275"/>
  <c r="P278"/>
  <c r="O287"/>
  <c r="S290"/>
  <c r="O290"/>
  <c r="Q290"/>
  <c r="O293"/>
  <c r="Q296"/>
  <c r="O296"/>
  <c r="O299"/>
  <c r="P311"/>
  <c r="S311"/>
  <c r="O311"/>
  <c r="S317"/>
  <c r="S320"/>
  <c r="O20"/>
  <c r="O32"/>
  <c r="O56"/>
  <c r="O68"/>
  <c r="R68" s="1"/>
  <c r="O152"/>
  <c r="O164"/>
  <c r="O248"/>
  <c r="O260"/>
  <c r="O272"/>
  <c r="O284"/>
  <c r="S302"/>
  <c r="O302"/>
  <c r="Q302"/>
  <c r="P302"/>
  <c r="P317"/>
  <c r="Q320"/>
  <c r="S326"/>
  <c r="O326"/>
  <c r="Q326"/>
  <c r="P326"/>
  <c r="O335"/>
  <c r="S335"/>
  <c r="P338"/>
  <c r="O347"/>
  <c r="S347"/>
  <c r="P350"/>
  <c r="O359"/>
  <c r="S359"/>
  <c r="P362"/>
  <c r="O371"/>
  <c r="S371"/>
  <c r="P374"/>
  <c r="O383"/>
  <c r="S383"/>
  <c r="P386"/>
  <c r="O395"/>
  <c r="S395"/>
  <c r="P398"/>
  <c r="O407"/>
  <c r="S407"/>
  <c r="P410"/>
  <c r="O419"/>
  <c r="S419"/>
  <c r="P422"/>
  <c r="O431"/>
  <c r="S431"/>
  <c r="O437"/>
  <c r="S437"/>
  <c r="O446"/>
  <c r="S446"/>
  <c r="P449"/>
  <c r="Q464"/>
  <c r="P464"/>
  <c r="O464"/>
  <c r="O308"/>
  <c r="R308" s="1"/>
  <c r="O320"/>
  <c r="O332"/>
  <c r="Q338"/>
  <c r="O344"/>
  <c r="Q350"/>
  <c r="O356"/>
  <c r="Q362"/>
  <c r="O368"/>
  <c r="Q374"/>
  <c r="O380"/>
  <c r="Q386"/>
  <c r="O392"/>
  <c r="Q398"/>
  <c r="O404"/>
  <c r="Q410"/>
  <c r="O416"/>
  <c r="Q422"/>
  <c r="O428"/>
  <c r="O443"/>
  <c r="Q449"/>
  <c r="P458"/>
  <c r="P461"/>
  <c r="S461"/>
  <c r="O461"/>
  <c r="S467"/>
  <c r="S476"/>
  <c r="Q452"/>
  <c r="S452"/>
  <c r="Q455"/>
  <c r="P455"/>
  <c r="Q476"/>
  <c r="P476"/>
  <c r="O338"/>
  <c r="O350"/>
  <c r="O362"/>
  <c r="O374"/>
  <c r="O386"/>
  <c r="O398"/>
  <c r="O410"/>
  <c r="O422"/>
  <c r="P452"/>
  <c r="S455"/>
  <c r="S458"/>
  <c r="S464"/>
  <c r="P473"/>
  <c r="S473"/>
  <c r="O473"/>
  <c r="S791"/>
  <c r="O791"/>
  <c r="S815"/>
  <c r="O815"/>
  <c r="S839"/>
  <c r="O839"/>
  <c r="Q470"/>
  <c r="O476"/>
  <c r="Q482"/>
  <c r="O488"/>
  <c r="Q494"/>
  <c r="O500"/>
  <c r="Q506"/>
  <c r="O512"/>
  <c r="Q518"/>
  <c r="O524"/>
  <c r="Q530"/>
  <c r="O536"/>
  <c r="Q542"/>
  <c r="O548"/>
  <c r="Q554"/>
  <c r="O560"/>
  <c r="Q566"/>
  <c r="O572"/>
  <c r="O584"/>
  <c r="Q590"/>
  <c r="O596"/>
  <c r="Q602"/>
  <c r="O608"/>
  <c r="Q614"/>
  <c r="O620"/>
  <c r="Q626"/>
  <c r="T626" s="1"/>
  <c r="O632"/>
  <c r="Q638"/>
  <c r="O644"/>
  <c r="Q650"/>
  <c r="O656"/>
  <c r="Q662"/>
  <c r="O668"/>
  <c r="Q674"/>
  <c r="O680"/>
  <c r="Q686"/>
  <c r="O692"/>
  <c r="Q698"/>
  <c r="O704"/>
  <c r="Q710"/>
  <c r="O716"/>
  <c r="Q722"/>
  <c r="O728"/>
  <c r="Q734"/>
  <c r="O740"/>
  <c r="Q746"/>
  <c r="P761"/>
  <c r="S761"/>
  <c r="O761"/>
  <c r="P773"/>
  <c r="S773"/>
  <c r="O773"/>
  <c r="Q776"/>
  <c r="Q779"/>
  <c r="P782"/>
  <c r="S782"/>
  <c r="O782"/>
  <c r="P797"/>
  <c r="P806"/>
  <c r="S806"/>
  <c r="O806"/>
  <c r="P830"/>
  <c r="S830"/>
  <c r="O830"/>
  <c r="O485"/>
  <c r="S485"/>
  <c r="P488"/>
  <c r="O497"/>
  <c r="S497"/>
  <c r="P500"/>
  <c r="O509"/>
  <c r="S509"/>
  <c r="P512"/>
  <c r="O521"/>
  <c r="R521" s="1"/>
  <c r="T521" s="1"/>
  <c r="S521"/>
  <c r="P524"/>
  <c r="O533"/>
  <c r="S533"/>
  <c r="P536"/>
  <c r="O545"/>
  <c r="S545"/>
  <c r="P548"/>
  <c r="O557"/>
  <c r="S557"/>
  <c r="P560"/>
  <c r="O569"/>
  <c r="S569"/>
  <c r="P572"/>
  <c r="O581"/>
  <c r="S581"/>
  <c r="P584"/>
  <c r="O593"/>
  <c r="S593"/>
  <c r="P596"/>
  <c r="O605"/>
  <c r="S605"/>
  <c r="P608"/>
  <c r="O617"/>
  <c r="R617" s="1"/>
  <c r="S617"/>
  <c r="P620"/>
  <c r="O629"/>
  <c r="S629"/>
  <c r="P632"/>
  <c r="O641"/>
  <c r="S641"/>
  <c r="P644"/>
  <c r="O653"/>
  <c r="S653"/>
  <c r="P656"/>
  <c r="O665"/>
  <c r="S665"/>
  <c r="P668"/>
  <c r="O677"/>
  <c r="S677"/>
  <c r="P680"/>
  <c r="O689"/>
  <c r="S689"/>
  <c r="P692"/>
  <c r="O701"/>
  <c r="S701"/>
  <c r="P704"/>
  <c r="O713"/>
  <c r="S713"/>
  <c r="P716"/>
  <c r="O725"/>
  <c r="S725"/>
  <c r="P728"/>
  <c r="O737"/>
  <c r="S737"/>
  <c r="P740"/>
  <c r="O749"/>
  <c r="S749"/>
  <c r="P752"/>
  <c r="S752"/>
  <c r="O752"/>
  <c r="O755"/>
  <c r="S758"/>
  <c r="O758"/>
  <c r="Q764"/>
  <c r="P764"/>
  <c r="O767"/>
  <c r="S770"/>
  <c r="O770"/>
  <c r="S779"/>
  <c r="O779"/>
  <c r="S803"/>
  <c r="O803"/>
  <c r="S827"/>
  <c r="O827"/>
  <c r="O458"/>
  <c r="O470"/>
  <c r="O542"/>
  <c r="O554"/>
  <c r="O566"/>
  <c r="O590"/>
  <c r="O602"/>
  <c r="R602" s="1"/>
  <c r="O614"/>
  <c r="O626"/>
  <c r="O638"/>
  <c r="O650"/>
  <c r="R650" s="1"/>
  <c r="O662"/>
  <c r="O674"/>
  <c r="O686"/>
  <c r="O698"/>
  <c r="O710"/>
  <c r="O722"/>
  <c r="O734"/>
  <c r="O746"/>
  <c r="P755"/>
  <c r="P758"/>
  <c r="P767"/>
  <c r="P770"/>
  <c r="P785"/>
  <c r="Q788"/>
  <c r="P791"/>
  <c r="Q791"/>
  <c r="P794"/>
  <c r="S794"/>
  <c r="O794"/>
  <c r="P809"/>
  <c r="Q812"/>
  <c r="P815"/>
  <c r="Q815"/>
  <c r="P818"/>
  <c r="S818"/>
  <c r="O818"/>
  <c r="P833"/>
  <c r="Q836"/>
  <c r="P839"/>
  <c r="Q839"/>
  <c r="Q893"/>
  <c r="S893"/>
  <c r="O893"/>
  <c r="P776"/>
  <c r="O785"/>
  <c r="S785"/>
  <c r="P788"/>
  <c r="O797"/>
  <c r="R797" s="1"/>
  <c r="S797"/>
  <c r="P800"/>
  <c r="O809"/>
  <c r="S809"/>
  <c r="P812"/>
  <c r="O821"/>
  <c r="S821"/>
  <c r="P824"/>
  <c r="O833"/>
  <c r="R833" s="1"/>
  <c r="S833"/>
  <c r="P836"/>
  <c r="O845"/>
  <c r="S845"/>
  <c r="P848"/>
  <c r="O857"/>
  <c r="S857"/>
  <c r="P860"/>
  <c r="O869"/>
  <c r="S869"/>
  <c r="O881"/>
  <c r="S881"/>
  <c r="O902"/>
  <c r="Q902"/>
  <c r="P905"/>
  <c r="O842"/>
  <c r="S842"/>
  <c r="O854"/>
  <c r="S854"/>
  <c r="O866"/>
  <c r="S866"/>
  <c r="O878"/>
  <c r="S878"/>
  <c r="S890"/>
  <c r="S896"/>
  <c r="O851"/>
  <c r="O863"/>
  <c r="O875"/>
  <c r="S887"/>
  <c r="O887"/>
  <c r="Q899"/>
  <c r="S917"/>
  <c r="O917"/>
  <c r="S920"/>
  <c r="Q923"/>
  <c r="O926"/>
  <c r="S941"/>
  <c r="O941"/>
  <c r="S944"/>
  <c r="Q947"/>
  <c r="O950"/>
  <c r="S965"/>
  <c r="O965"/>
  <c r="S968"/>
  <c r="Q971"/>
  <c r="O974"/>
  <c r="S989"/>
  <c r="O989"/>
  <c r="S992"/>
  <c r="Q995"/>
  <c r="O998"/>
  <c r="S1013"/>
  <c r="O1013"/>
  <c r="S1016"/>
  <c r="Q1019"/>
  <c r="O1022"/>
  <c r="R1022" s="1"/>
  <c r="S1037"/>
  <c r="O1037"/>
  <c r="S1040"/>
  <c r="Q1043"/>
  <c r="O1046"/>
  <c r="Q1052"/>
  <c r="Q1058"/>
  <c r="S1061"/>
  <c r="O1061"/>
  <c r="S1064"/>
  <c r="O899"/>
  <c r="S905"/>
  <c r="O905"/>
  <c r="S908"/>
  <c r="Q911"/>
  <c r="O923"/>
  <c r="S929"/>
  <c r="O929"/>
  <c r="Q935"/>
  <c r="O947"/>
  <c r="S953"/>
  <c r="O953"/>
  <c r="Q959"/>
  <c r="T959" s="1"/>
  <c r="O971"/>
  <c r="S977"/>
  <c r="O977"/>
  <c r="Q983"/>
  <c r="O995"/>
  <c r="S1001"/>
  <c r="O1001"/>
  <c r="Q1007"/>
  <c r="O1019"/>
  <c r="S1025"/>
  <c r="O1025"/>
  <c r="Q1031"/>
  <c r="O1043"/>
  <c r="S1049"/>
  <c r="O1049"/>
  <c r="O1058"/>
  <c r="Q1064"/>
  <c r="P932"/>
  <c r="P956"/>
  <c r="P980"/>
  <c r="P1004"/>
  <c r="P1028"/>
  <c r="P1052"/>
  <c r="P1067"/>
  <c r="T650" l="1"/>
  <c r="T305"/>
  <c r="T617"/>
  <c r="T71"/>
  <c r="T142" i="6"/>
  <c r="V142" s="1"/>
  <c r="T322"/>
  <c r="V322" s="1"/>
  <c r="T358"/>
  <c r="V358" s="1"/>
  <c r="T352"/>
  <c r="V352" s="1"/>
  <c r="R842" i="5"/>
  <c r="T842" s="1"/>
  <c r="R734"/>
  <c r="T734" s="1"/>
  <c r="R590"/>
  <c r="T590" s="1"/>
  <c r="R542"/>
  <c r="T542" s="1"/>
  <c r="R320"/>
  <c r="T320" s="1"/>
  <c r="R200"/>
  <c r="T200" s="1"/>
  <c r="R176"/>
  <c r="T176" s="1"/>
  <c r="R116"/>
  <c r="T116" s="1"/>
  <c r="R803"/>
  <c r="T803" s="1"/>
  <c r="R392"/>
  <c r="T392" s="1"/>
  <c r="R533"/>
  <c r="R455"/>
  <c r="T455" s="1"/>
  <c r="T94" i="6"/>
  <c r="V94" s="1"/>
  <c r="T226"/>
  <c r="V226" s="1"/>
  <c r="T82"/>
  <c r="V82" s="1"/>
  <c r="V406"/>
  <c r="T403"/>
  <c r="V403" s="1"/>
  <c r="T319"/>
  <c r="T16"/>
  <c r="V16" s="1"/>
  <c r="R911" i="5"/>
  <c r="T911" s="1"/>
  <c r="R101"/>
  <c r="T101" s="1"/>
  <c r="R992"/>
  <c r="T992" s="1"/>
  <c r="R518"/>
  <c r="T518" s="1"/>
  <c r="R1001"/>
  <c r="T1001" s="1"/>
  <c r="R854"/>
  <c r="T854" s="1"/>
  <c r="R836"/>
  <c r="T836" s="1"/>
  <c r="R662"/>
  <c r="T662" s="1"/>
  <c r="R581"/>
  <c r="T581" s="1"/>
  <c r="R332"/>
  <c r="T332" s="1"/>
  <c r="R149"/>
  <c r="T149" s="1"/>
  <c r="R269"/>
  <c r="T269" s="1"/>
  <c r="R764"/>
  <c r="T764" s="1"/>
  <c r="R1061"/>
  <c r="T1061" s="1"/>
  <c r="R1013"/>
  <c r="T1013" s="1"/>
  <c r="R800"/>
  <c r="T800" s="1"/>
  <c r="R737"/>
  <c r="T737" s="1"/>
  <c r="R593"/>
  <c r="T593" s="1"/>
  <c r="R497"/>
  <c r="T497" s="1"/>
  <c r="R452"/>
  <c r="T452" s="1"/>
  <c r="R1043"/>
  <c r="T1043" s="1"/>
  <c r="R926"/>
  <c r="T926" s="1"/>
  <c r="R875"/>
  <c r="T875" s="1"/>
  <c r="R866"/>
  <c r="T866" s="1"/>
  <c r="T833"/>
  <c r="R812"/>
  <c r="T812" s="1"/>
  <c r="R749"/>
  <c r="T749" s="1"/>
  <c r="R653"/>
  <c r="T653" s="1"/>
  <c r="R605"/>
  <c r="T605" s="1"/>
  <c r="R509"/>
  <c r="T509" s="1"/>
  <c r="R416"/>
  <c r="T416" s="1"/>
  <c r="R674"/>
  <c r="T674" s="1"/>
  <c r="R713"/>
  <c r="T713" s="1"/>
  <c r="R443"/>
  <c r="R284"/>
  <c r="T284" s="1"/>
  <c r="R32"/>
  <c r="T32" s="1"/>
  <c r="R89"/>
  <c r="T89" s="1"/>
  <c r="R389"/>
  <c r="T389" s="1"/>
  <c r="T382" i="6"/>
  <c r="V382" s="1"/>
  <c r="T379"/>
  <c r="V379" s="1"/>
  <c r="T91"/>
  <c r="V91" s="1"/>
  <c r="T103"/>
  <c r="V103" s="1"/>
  <c r="T55"/>
  <c r="V55" s="1"/>
  <c r="T163"/>
  <c r="V163" s="1"/>
  <c r="T40"/>
  <c r="V40" s="1"/>
  <c r="T148"/>
  <c r="V148" s="1"/>
  <c r="T58"/>
  <c r="V58" s="1"/>
  <c r="T217"/>
  <c r="V217" s="1"/>
  <c r="T166"/>
  <c r="V166" s="1"/>
  <c r="T172"/>
  <c r="V172" s="1"/>
  <c r="T271"/>
  <c r="V271" s="1"/>
  <c r="T346"/>
  <c r="T343"/>
  <c r="V343" s="1"/>
  <c r="T79"/>
  <c r="V79" s="1"/>
  <c r="T334"/>
  <c r="V334" s="1"/>
  <c r="T325"/>
  <c r="V325" s="1"/>
  <c r="T289"/>
  <c r="V289" s="1"/>
  <c r="T277"/>
  <c r="V277" s="1"/>
  <c r="T265"/>
  <c r="V265" s="1"/>
  <c r="T295"/>
  <c r="V295" s="1"/>
  <c r="T118"/>
  <c r="V118" s="1"/>
  <c r="T70"/>
  <c r="V70" s="1"/>
  <c r="T88"/>
  <c r="T64"/>
  <c r="V64" s="1"/>
  <c r="T28"/>
  <c r="V28" s="1"/>
  <c r="T247"/>
  <c r="V247" s="1"/>
  <c r="T298"/>
  <c r="V298" s="1"/>
  <c r="T130"/>
  <c r="V130" s="1"/>
  <c r="T169"/>
  <c r="V169" s="1"/>
  <c r="T328"/>
  <c r="V328" s="1"/>
  <c r="T106"/>
  <c r="V106" s="1"/>
  <c r="T139"/>
  <c r="V139" s="1"/>
  <c r="T307"/>
  <c r="V307" s="1"/>
  <c r="T355"/>
  <c r="T157"/>
  <c r="V157" s="1"/>
  <c r="R980" i="5"/>
  <c r="T980" s="1"/>
  <c r="R1058"/>
  <c r="T1058" s="1"/>
  <c r="R899"/>
  <c r="T899" s="1"/>
  <c r="R881"/>
  <c r="T881" s="1"/>
  <c r="R776"/>
  <c r="T776" s="1"/>
  <c r="R722"/>
  <c r="T722" s="1"/>
  <c r="T443"/>
  <c r="R1067"/>
  <c r="T1067" s="1"/>
  <c r="R863"/>
  <c r="T863" s="1"/>
  <c r="R824"/>
  <c r="T824" s="1"/>
  <c r="R665"/>
  <c r="T665" s="1"/>
  <c r="R476"/>
  <c r="T476" s="1"/>
  <c r="R167"/>
  <c r="T167" s="1"/>
  <c r="R119"/>
  <c r="T119" s="1"/>
  <c r="R1049"/>
  <c r="T1049" s="1"/>
  <c r="R1025"/>
  <c r="T1025" s="1"/>
  <c r="R977"/>
  <c r="T977" s="1"/>
  <c r="R953"/>
  <c r="T953" s="1"/>
  <c r="R941"/>
  <c r="T941" s="1"/>
  <c r="R857"/>
  <c r="T857" s="1"/>
  <c r="R356"/>
  <c r="T356" s="1"/>
  <c r="R1031"/>
  <c r="T1031" s="1"/>
  <c r="R56"/>
  <c r="T56" s="1"/>
  <c r="R998"/>
  <c r="T998" s="1"/>
  <c r="R164"/>
  <c r="T164" s="1"/>
  <c r="R296"/>
  <c r="T296" s="1"/>
  <c r="R245"/>
  <c r="T245" s="1"/>
  <c r="R233"/>
  <c r="T233" s="1"/>
  <c r="R323"/>
  <c r="T323" s="1"/>
  <c r="R1064"/>
  <c r="T1064" s="1"/>
  <c r="R161"/>
  <c r="T161" s="1"/>
  <c r="R329"/>
  <c r="T329" s="1"/>
  <c r="R917"/>
  <c r="T917" s="1"/>
  <c r="R902"/>
  <c r="T902" s="1"/>
  <c r="R869"/>
  <c r="T869" s="1"/>
  <c r="R821"/>
  <c r="T821" s="1"/>
  <c r="R395"/>
  <c r="T395" s="1"/>
  <c r="T121" i="6"/>
  <c r="V121" s="1"/>
  <c r="T73"/>
  <c r="V73" s="1"/>
  <c r="T34"/>
  <c r="V34" s="1"/>
  <c r="R413" i="5"/>
  <c r="T413" s="1"/>
  <c r="R188"/>
  <c r="T188" s="1"/>
  <c r="R44"/>
  <c r="T44" s="1"/>
  <c r="R17"/>
  <c r="T17" s="1"/>
  <c r="T283" i="6"/>
  <c r="V283" s="1"/>
  <c r="R65" i="5"/>
  <c r="T65" s="1"/>
  <c r="T394" i="6"/>
  <c r="V394" s="1"/>
  <c r="T373"/>
  <c r="V373" s="1"/>
  <c r="T301"/>
  <c r="T253"/>
  <c r="V253" s="1"/>
  <c r="T376"/>
  <c r="T367"/>
  <c r="V367" s="1"/>
  <c r="V229"/>
  <c r="T205"/>
  <c r="V205" s="1"/>
  <c r="T193"/>
  <c r="V193" s="1"/>
  <c r="V181"/>
  <c r="T25"/>
  <c r="V25" s="1"/>
  <c r="R959" i="5"/>
  <c r="R173"/>
  <c r="T173" s="1"/>
  <c r="R410"/>
  <c r="T410" s="1"/>
  <c r="R362"/>
  <c r="T362" s="1"/>
  <c r="R53"/>
  <c r="T53" s="1"/>
  <c r="R29"/>
  <c r="T29" s="1"/>
  <c r="R401"/>
  <c r="T401" s="1"/>
  <c r="R41"/>
  <c r="T41" s="1"/>
  <c r="R974"/>
  <c r="T974" s="1"/>
  <c r="R788"/>
  <c r="T788" s="1"/>
  <c r="R485"/>
  <c r="T485" s="1"/>
  <c r="R434"/>
  <c r="R746"/>
  <c r="T746" s="1"/>
  <c r="R698"/>
  <c r="T698" s="1"/>
  <c r="R689"/>
  <c r="T689" s="1"/>
  <c r="R641"/>
  <c r="T641" s="1"/>
  <c r="R545"/>
  <c r="T545" s="1"/>
  <c r="R290"/>
  <c r="T290" s="1"/>
  <c r="R263"/>
  <c r="T263" s="1"/>
  <c r="R215"/>
  <c r="T215" s="1"/>
  <c r="R23"/>
  <c r="T23" s="1"/>
  <c r="R1055"/>
  <c r="T1055" s="1"/>
  <c r="R425"/>
  <c r="T425" s="1"/>
  <c r="R140"/>
  <c r="T140" s="1"/>
  <c r="R884"/>
  <c r="T884" s="1"/>
  <c r="R686"/>
  <c r="T686" s="1"/>
  <c r="R557"/>
  <c r="T557" s="1"/>
  <c r="R344"/>
  <c r="T344" s="1"/>
  <c r="R83"/>
  <c r="T83" s="1"/>
  <c r="R968"/>
  <c r="T968" s="1"/>
  <c r="T220" i="6"/>
  <c r="V220" s="1"/>
  <c r="T184"/>
  <c r="V184" s="1"/>
  <c r="T214"/>
  <c r="V214" s="1"/>
  <c r="T202"/>
  <c r="V202" s="1"/>
  <c r="T190"/>
  <c r="V190" s="1"/>
  <c r="T178"/>
  <c r="V178" s="1"/>
  <c r="R368" i="5"/>
  <c r="T368" s="1"/>
  <c r="R35"/>
  <c r="T35" s="1"/>
  <c r="R914"/>
  <c r="T914" s="1"/>
  <c r="R212"/>
  <c r="T212" s="1"/>
  <c r="R467"/>
  <c r="T467" s="1"/>
  <c r="R575"/>
  <c r="T575" s="1"/>
  <c r="R935"/>
  <c r="T935" s="1"/>
  <c r="R743"/>
  <c r="T743" s="1"/>
  <c r="R719"/>
  <c r="T719" s="1"/>
  <c r="R626"/>
  <c r="R458"/>
  <c r="T458" s="1"/>
  <c r="R419"/>
  <c r="T419" s="1"/>
  <c r="R371"/>
  <c r="T371" s="1"/>
  <c r="R317"/>
  <c r="T317" s="1"/>
  <c r="R287"/>
  <c r="T287" s="1"/>
  <c r="R239"/>
  <c r="T239" s="1"/>
  <c r="R986"/>
  <c r="T986" s="1"/>
  <c r="R1010"/>
  <c r="T1010" s="1"/>
  <c r="R872"/>
  <c r="T872" s="1"/>
  <c r="R125"/>
  <c r="T125" s="1"/>
  <c r="R965"/>
  <c r="T965" s="1"/>
  <c r="R887"/>
  <c r="T887" s="1"/>
  <c r="R878"/>
  <c r="T878" s="1"/>
  <c r="R554"/>
  <c r="T554" s="1"/>
  <c r="R629"/>
  <c r="T629" s="1"/>
  <c r="R428"/>
  <c r="T428" s="1"/>
  <c r="R380"/>
  <c r="T380" s="1"/>
  <c r="R431"/>
  <c r="T431" s="1"/>
  <c r="R59"/>
  <c r="T59" s="1"/>
  <c r="R221"/>
  <c r="T221" s="1"/>
  <c r="R890"/>
  <c r="T890" s="1"/>
  <c r="R530"/>
  <c r="T530" s="1"/>
  <c r="R506"/>
  <c r="T506" s="1"/>
  <c r="R482"/>
  <c r="T482" s="1"/>
  <c r="R896"/>
  <c r="T896" s="1"/>
  <c r="T241" i="6"/>
  <c r="V241" s="1"/>
  <c r="T370"/>
  <c r="V370" s="1"/>
  <c r="T364"/>
  <c r="T22"/>
  <c r="V22" s="1"/>
  <c r="T238"/>
  <c r="V238" s="1"/>
  <c r="T133"/>
  <c r="V133" s="1"/>
  <c r="T304"/>
  <c r="V304" s="1"/>
  <c r="T151"/>
  <c r="V151" s="1"/>
  <c r="T109"/>
  <c r="V109" s="1"/>
  <c r="T43"/>
  <c r="V43" s="1"/>
  <c r="T412"/>
  <c r="V412" s="1"/>
  <c r="T316"/>
  <c r="V316" s="1"/>
  <c r="T256"/>
  <c r="V256" s="1"/>
  <c r="T208"/>
  <c r="V208" s="1"/>
  <c r="T19"/>
  <c r="V19" s="1"/>
  <c r="T259"/>
  <c r="V259" s="1"/>
  <c r="R956" i="5"/>
  <c r="T956" s="1"/>
  <c r="R929"/>
  <c r="T929" s="1"/>
  <c r="R1037"/>
  <c r="T1037" s="1"/>
  <c r="R860"/>
  <c r="T860" s="1"/>
  <c r="R422"/>
  <c r="T422" s="1"/>
  <c r="R374"/>
  <c r="T374" s="1"/>
  <c r="R446"/>
  <c r="T446" s="1"/>
  <c r="R335"/>
  <c r="T335" s="1"/>
  <c r="R248"/>
  <c r="T248" s="1"/>
  <c r="R251"/>
  <c r="T251" s="1"/>
  <c r="R203"/>
  <c r="T203" s="1"/>
  <c r="R155"/>
  <c r="T155" s="1"/>
  <c r="R107"/>
  <c r="T107" s="1"/>
  <c r="R281"/>
  <c r="T281" s="1"/>
  <c r="R209"/>
  <c r="T209" s="1"/>
  <c r="R377"/>
  <c r="T377" s="1"/>
  <c r="R365"/>
  <c r="T365" s="1"/>
  <c r="R128"/>
  <c r="T128" s="1"/>
  <c r="R104"/>
  <c r="T104" s="1"/>
  <c r="R623"/>
  <c r="T623" s="1"/>
  <c r="R551"/>
  <c r="T551" s="1"/>
  <c r="R479"/>
  <c r="T479" s="1"/>
  <c r="R845"/>
  <c r="T845" s="1"/>
  <c r="T797"/>
  <c r="R311"/>
  <c r="T311" s="1"/>
  <c r="R473"/>
  <c r="T473" s="1"/>
  <c r="R1004"/>
  <c r="T1004" s="1"/>
  <c r="R1019"/>
  <c r="T1019" s="1"/>
  <c r="R995"/>
  <c r="T995" s="1"/>
  <c r="R947"/>
  <c r="T947" s="1"/>
  <c r="T1022"/>
  <c r="R989"/>
  <c r="T989" s="1"/>
  <c r="R809"/>
  <c r="T809" s="1"/>
  <c r="R893"/>
  <c r="T893" s="1"/>
  <c r="R710"/>
  <c r="T710" s="1"/>
  <c r="R614"/>
  <c r="T614" s="1"/>
  <c r="R827"/>
  <c r="T827" s="1"/>
  <c r="R779"/>
  <c r="T779" s="1"/>
  <c r="R725"/>
  <c r="T725" s="1"/>
  <c r="R677"/>
  <c r="T677" s="1"/>
  <c r="T533"/>
  <c r="R449"/>
  <c r="T449" s="1"/>
  <c r="R437"/>
  <c r="R407"/>
  <c r="T407" s="1"/>
  <c r="R359"/>
  <c r="T359" s="1"/>
  <c r="R272"/>
  <c r="T272" s="1"/>
  <c r="R152"/>
  <c r="T152" s="1"/>
  <c r="R179"/>
  <c r="T179" s="1"/>
  <c r="R131"/>
  <c r="T131" s="1"/>
  <c r="R257"/>
  <c r="T257" s="1"/>
  <c r="R962"/>
  <c r="T962" s="1"/>
  <c r="R938"/>
  <c r="T938" s="1"/>
  <c r="R731"/>
  <c r="T731" s="1"/>
  <c r="R707"/>
  <c r="T707" s="1"/>
  <c r="R683"/>
  <c r="T683" s="1"/>
  <c r="R353"/>
  <c r="T353" s="1"/>
  <c r="R137"/>
  <c r="T137" s="1"/>
  <c r="R647"/>
  <c r="T647" s="1"/>
  <c r="R599"/>
  <c r="T599" s="1"/>
  <c r="R527"/>
  <c r="T527" s="1"/>
  <c r="R503"/>
  <c r="T503" s="1"/>
  <c r="R1034"/>
  <c r="T1034" s="1"/>
  <c r="R851"/>
  <c r="T851" s="1"/>
  <c r="R404"/>
  <c r="T404" s="1"/>
  <c r="R20"/>
  <c r="T20" s="1"/>
  <c r="R275"/>
  <c r="T275" s="1"/>
  <c r="R227"/>
  <c r="T227" s="1"/>
  <c r="T920"/>
  <c r="R341"/>
  <c r="T341" s="1"/>
  <c r="R908"/>
  <c r="T908" s="1"/>
  <c r="R1028"/>
  <c r="T1028" s="1"/>
  <c r="R932"/>
  <c r="T932" s="1"/>
  <c r="R905"/>
  <c r="T905" s="1"/>
  <c r="R1046"/>
  <c r="T1046" s="1"/>
  <c r="R950"/>
  <c r="T950" s="1"/>
  <c r="R848"/>
  <c r="T848" s="1"/>
  <c r="R638"/>
  <c r="T638" s="1"/>
  <c r="R470"/>
  <c r="T470" s="1"/>
  <c r="R752"/>
  <c r="T752" s="1"/>
  <c r="R701"/>
  <c r="T701" s="1"/>
  <c r="R806"/>
  <c r="T806" s="1"/>
  <c r="R782"/>
  <c r="T782" s="1"/>
  <c r="R761"/>
  <c r="T761" s="1"/>
  <c r="R398"/>
  <c r="T398" s="1"/>
  <c r="R350"/>
  <c r="T350" s="1"/>
  <c r="R383"/>
  <c r="T383" s="1"/>
  <c r="R260"/>
  <c r="T260" s="1"/>
  <c r="R293"/>
  <c r="T293" s="1"/>
  <c r="R191"/>
  <c r="T191" s="1"/>
  <c r="R143"/>
  <c r="T143" s="1"/>
  <c r="R95"/>
  <c r="T95" s="1"/>
  <c r="R47"/>
  <c r="T47" s="1"/>
  <c r="R983"/>
  <c r="T983" s="1"/>
  <c r="T1016"/>
  <c r="R1007"/>
  <c r="T1007" s="1"/>
  <c r="R671"/>
  <c r="T671" s="1"/>
  <c r="R494"/>
  <c r="T494" s="1"/>
  <c r="R578"/>
  <c r="T578" s="1"/>
  <c r="R224"/>
  <c r="T224" s="1"/>
  <c r="R80"/>
  <c r="T80" s="1"/>
  <c r="R197"/>
  <c r="T197" s="1"/>
  <c r="R1052"/>
  <c r="T1052" s="1"/>
  <c r="R971"/>
  <c r="T971" s="1"/>
  <c r="R923"/>
  <c r="T923" s="1"/>
  <c r="R818"/>
  <c r="T818" s="1"/>
  <c r="R566"/>
  <c r="T566" s="1"/>
  <c r="R569"/>
  <c r="T569" s="1"/>
  <c r="R830"/>
  <c r="T830" s="1"/>
  <c r="R773"/>
  <c r="T773" s="1"/>
  <c r="R386"/>
  <c r="T386" s="1"/>
  <c r="R338"/>
  <c r="T338" s="1"/>
  <c r="T308"/>
  <c r="R347"/>
  <c r="T347" s="1"/>
  <c r="R326"/>
  <c r="T326" s="1"/>
  <c r="R299"/>
  <c r="T299" s="1"/>
  <c r="R77"/>
  <c r="T77" s="1"/>
  <c r="R635"/>
  <c r="T635" s="1"/>
  <c r="R611"/>
  <c r="T611" s="1"/>
  <c r="R587"/>
  <c r="T587" s="1"/>
  <c r="R563"/>
  <c r="T563" s="1"/>
  <c r="R539"/>
  <c r="T539" s="1"/>
  <c r="R515"/>
  <c r="T515" s="1"/>
  <c r="R491"/>
  <c r="T491" s="1"/>
  <c r="R236"/>
  <c r="T236" s="1"/>
  <c r="R92"/>
  <c r="T92" s="1"/>
  <c r="R695"/>
  <c r="T695" s="1"/>
  <c r="R659"/>
  <c r="T659" s="1"/>
  <c r="R440"/>
  <c r="T440" s="1"/>
  <c r="R944"/>
  <c r="T944" s="1"/>
  <c r="R1040"/>
  <c r="T1040" s="1"/>
  <c r="R185"/>
  <c r="T185" s="1"/>
  <c r="R113"/>
  <c r="T113" s="1"/>
  <c r="T292" i="6"/>
  <c r="V292" s="1"/>
  <c r="V127"/>
  <c r="V115"/>
  <c r="T244"/>
  <c r="V244" s="1"/>
  <c r="T235"/>
  <c r="V235" s="1"/>
  <c r="T187"/>
  <c r="V187" s="1"/>
  <c r="T232"/>
  <c r="V232" s="1"/>
  <c r="T268"/>
  <c r="V268" s="1"/>
  <c r="T250"/>
  <c r="V250" s="1"/>
  <c r="V154"/>
  <c r="T37"/>
  <c r="V37" s="1"/>
  <c r="T262"/>
  <c r="V262" s="1"/>
  <c r="T46"/>
  <c r="V46" s="1"/>
  <c r="T31"/>
  <c r="V31" s="1"/>
  <c r="T349"/>
  <c r="V349" s="1"/>
  <c r="T400"/>
  <c r="V400" s="1"/>
  <c r="T385"/>
  <c r="V385" s="1"/>
  <c r="T337"/>
  <c r="V337" s="1"/>
  <c r="T340"/>
  <c r="T199"/>
  <c r="V199" s="1"/>
  <c r="T388"/>
  <c r="V388" s="1"/>
  <c r="T280"/>
  <c r="V280" s="1"/>
  <c r="T112"/>
  <c r="V112" s="1"/>
  <c r="V67"/>
  <c r="T391"/>
  <c r="V391" s="1"/>
  <c r="T124"/>
  <c r="V124" s="1"/>
  <c r="T100"/>
  <c r="V100" s="1"/>
  <c r="T76"/>
  <c r="V76" s="1"/>
  <c r="T52"/>
  <c r="V52" s="1"/>
  <c r="T160"/>
  <c r="V160" s="1"/>
  <c r="T85"/>
  <c r="V85" s="1"/>
  <c r="T61"/>
  <c r="V61" s="1"/>
  <c r="T223"/>
  <c r="T175"/>
  <c r="V175" s="1"/>
  <c r="T409"/>
  <c r="V409" s="1"/>
  <c r="T361"/>
  <c r="V361" s="1"/>
  <c r="T313"/>
  <c r="V313" s="1"/>
  <c r="T397"/>
  <c r="T211"/>
  <c r="V211" s="1"/>
  <c r="T286"/>
  <c r="V286" s="1"/>
  <c r="T145"/>
  <c r="V145" s="1"/>
  <c r="T97"/>
  <c r="V97" s="1"/>
  <c r="T49"/>
  <c r="V49" s="1"/>
  <c r="T274"/>
  <c r="V274" s="1"/>
  <c r="T13"/>
  <c r="V13" s="1"/>
  <c r="T196"/>
  <c r="V196" s="1"/>
  <c r="V88"/>
  <c r="T136"/>
  <c r="V136" s="1"/>
  <c r="T10"/>
  <c r="V10" s="1"/>
  <c r="R758" i="5"/>
  <c r="T758" s="1"/>
  <c r="R740"/>
  <c r="T740" s="1"/>
  <c r="R716"/>
  <c r="T716" s="1"/>
  <c r="R692"/>
  <c r="T692" s="1"/>
  <c r="R668"/>
  <c r="T668" s="1"/>
  <c r="R644"/>
  <c r="T644" s="1"/>
  <c r="R620"/>
  <c r="T620" s="1"/>
  <c r="R596"/>
  <c r="T596" s="1"/>
  <c r="R302"/>
  <c r="T302" s="1"/>
  <c r="R278"/>
  <c r="T278" s="1"/>
  <c r="R230"/>
  <c r="T230" s="1"/>
  <c r="R218"/>
  <c r="T218" s="1"/>
  <c r="R86"/>
  <c r="T86" s="1"/>
  <c r="T68"/>
  <c r="R26"/>
  <c r="T26" s="1"/>
  <c r="R785"/>
  <c r="T785" s="1"/>
  <c r="R767"/>
  <c r="T767" s="1"/>
  <c r="R560"/>
  <c r="T560" s="1"/>
  <c r="R536"/>
  <c r="T536" s="1"/>
  <c r="R512"/>
  <c r="T512" s="1"/>
  <c r="R488"/>
  <c r="T488" s="1"/>
  <c r="R464"/>
  <c r="T464" s="1"/>
  <c r="R242"/>
  <c r="T242" s="1"/>
  <c r="R194"/>
  <c r="T194" s="1"/>
  <c r="R170"/>
  <c r="T170" s="1"/>
  <c r="R146"/>
  <c r="T146" s="1"/>
  <c r="R122"/>
  <c r="T122" s="1"/>
  <c r="R98"/>
  <c r="T98" s="1"/>
  <c r="R38"/>
  <c r="T38" s="1"/>
  <c r="R794"/>
  <c r="T794" s="1"/>
  <c r="R755"/>
  <c r="T755" s="1"/>
  <c r="R728"/>
  <c r="T728" s="1"/>
  <c r="R704"/>
  <c r="T704" s="1"/>
  <c r="R680"/>
  <c r="T680" s="1"/>
  <c r="R656"/>
  <c r="T656" s="1"/>
  <c r="R632"/>
  <c r="T632" s="1"/>
  <c r="R608"/>
  <c r="T608" s="1"/>
  <c r="R584"/>
  <c r="T584" s="1"/>
  <c r="R839"/>
  <c r="T839" s="1"/>
  <c r="R314"/>
  <c r="T314" s="1"/>
  <c r="R254"/>
  <c r="T254" s="1"/>
  <c r="R62"/>
  <c r="T62" s="1"/>
  <c r="R14"/>
  <c r="T14" s="1"/>
  <c r="R770"/>
  <c r="T770" s="1"/>
  <c r="T602"/>
  <c r="R572"/>
  <c r="T572" s="1"/>
  <c r="R548"/>
  <c r="T548" s="1"/>
  <c r="R524"/>
  <c r="T524" s="1"/>
  <c r="R500"/>
  <c r="T500" s="1"/>
  <c r="R815"/>
  <c r="T815" s="1"/>
  <c r="R791"/>
  <c r="T791" s="1"/>
  <c r="R461"/>
  <c r="T461" s="1"/>
  <c r="R266"/>
  <c r="T266" s="1"/>
  <c r="R206"/>
  <c r="T206" s="1"/>
  <c r="R182"/>
  <c r="T182" s="1"/>
  <c r="R158"/>
  <c r="T158" s="1"/>
  <c r="R134"/>
  <c r="T134" s="1"/>
  <c r="R110"/>
  <c r="T110" s="1"/>
  <c r="R74"/>
  <c r="T74" s="1"/>
  <c r="R50"/>
  <c r="T50" s="1"/>
</calcChain>
</file>

<file path=xl/sharedStrings.xml><?xml version="1.0" encoding="utf-8"?>
<sst xmlns="http://schemas.openxmlformats.org/spreadsheetml/2006/main" count="8964" uniqueCount="756">
  <si>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</si>
  <si>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</si>
  <si>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</si>
  <si>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</si>
  <si>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</si>
  <si>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</si>
  <si>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</si>
  <si>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</si>
  <si>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</si>
  <si>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</si>
  <si>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</si>
  <si>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</si>
  <si>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r>
      <t>Area</t>
    </r>
    <r>
      <rPr>
        <b/>
        <sz val="9"/>
        <rFont val="Arial"/>
        <family val="2"/>
      </rPr>
      <t>: Dry Etch</t>
    </r>
  </si>
  <si>
    <r>
      <t>Tool</t>
    </r>
    <r>
      <rPr>
        <b/>
        <sz val="9"/>
        <rFont val="Arial"/>
        <family val="2"/>
      </rPr>
      <t>: RESPB</t>
    </r>
  </si>
  <si>
    <r>
      <t>QC Name</t>
    </r>
    <r>
      <rPr>
        <b/>
        <sz val="9"/>
        <rFont val="Arial"/>
        <family val="2"/>
      </rPr>
      <t>: CP Test</t>
    </r>
  </si>
  <si>
    <t xml:space="preserve">                                     Frequency: 72hrs or 250 production wfs  </t>
  </si>
  <si>
    <r>
      <t xml:space="preserve">Recipe: </t>
    </r>
    <r>
      <rPr>
        <b/>
        <sz val="9"/>
        <rFont val="Arial"/>
        <family val="2"/>
      </rPr>
      <t>CP-TEST</t>
    </r>
  </si>
  <si>
    <t>Measurment Tool Recipe: WET_PreSilicon_COPs,WET_PostSilicon_COPs</t>
  </si>
  <si>
    <r>
      <t>Wafer Type</t>
    </r>
    <r>
      <rPr>
        <b/>
        <sz val="9"/>
        <rFont val="Arial"/>
        <family val="2"/>
      </rPr>
      <t>: Bare Si (&lt;50 Particle of size &gt;0.16 µ)</t>
    </r>
  </si>
  <si>
    <r>
      <t>Pass Criteria</t>
    </r>
    <r>
      <rPr>
        <b/>
        <sz val="9"/>
        <rFont val="Arial"/>
        <family val="2"/>
      </rPr>
      <t>:  LSL = 0, USL = 50 (&lt;0.16µ)</t>
    </r>
  </si>
  <si>
    <t>CP count</t>
  </si>
  <si>
    <t>USL</t>
  </si>
  <si>
    <t>Result</t>
  </si>
  <si>
    <t>Remarks</t>
  </si>
  <si>
    <t>Post CP</t>
  </si>
  <si>
    <t>RESP1B</t>
  </si>
  <si>
    <t>CPX(LPDN PRE 112, POST 167)</t>
  </si>
  <si>
    <t>CPX</t>
  </si>
  <si>
    <t>CPX(LPDN PRE 269, POST 394)</t>
  </si>
  <si>
    <t>CPX(LPDN PRE 10, POST 11)</t>
  </si>
  <si>
    <t>CPX(LPDN PRE 1, POST 17)</t>
  </si>
  <si>
    <t>CPX(LPDN PRE 205, POST 359)</t>
  </si>
  <si>
    <t>CPX(LPDN PRE 218, POST 321)</t>
  </si>
  <si>
    <t>CPX(LPDN PRE 101, POST 178)</t>
  </si>
  <si>
    <t>CPX(LPDN PRE 111, POST 181)</t>
  </si>
  <si>
    <t>YEDR1</t>
  </si>
  <si>
    <t>CPX(LPDN PRE 136, POST 217)</t>
  </si>
  <si>
    <t>CPX(LPDN PRE 119, POST 216)</t>
  </si>
  <si>
    <t>CPX(LPDN PRE194, POST 571)</t>
  </si>
  <si>
    <t>CPX(LPDN PRE108, POST 179)</t>
  </si>
  <si>
    <t>CPX(LPDN PRE161, POST 252)</t>
  </si>
  <si>
    <t>CPX(LPDN PRE138, POST 245)</t>
  </si>
  <si>
    <t>CPX(LPDN PRE144, POST 242)</t>
  </si>
  <si>
    <t>CPX(LPDN PRE240, POST 322)</t>
  </si>
  <si>
    <t>PRE CP ON CPX,POST ON DIA</t>
  </si>
  <si>
    <t>CPX(LPDN PRE01, POST 03)</t>
  </si>
  <si>
    <t>cpx</t>
  </si>
  <si>
    <t>YEDI1</t>
  </si>
  <si>
    <t>DIA</t>
  </si>
  <si>
    <t>121/1428</t>
  </si>
  <si>
    <t>CPX/DIA</t>
  </si>
  <si>
    <t>1159/102</t>
  </si>
  <si>
    <t>DIA/CPX</t>
  </si>
  <si>
    <t>CPX(LPDN PRE0861, POST 1894)</t>
  </si>
  <si>
    <t>CPX(LPDN PRE42, POST 83)</t>
  </si>
  <si>
    <t>CPX(LPDN PRE101, POST 223)</t>
  </si>
  <si>
    <t>CPX(LPDN PRE111, POST 224)</t>
  </si>
  <si>
    <t>CPX(LPDN PRE98, POST 191)</t>
  </si>
  <si>
    <t>CPX(LPDN PRE88, POST161 )</t>
  </si>
  <si>
    <t>YEDI1 (CPX is down)</t>
  </si>
  <si>
    <t>YEDI</t>
  </si>
  <si>
    <t>CPX(LPDN PRE2, POST 87)</t>
  </si>
  <si>
    <t>CPX(LPDN PRE0, POST 25)</t>
  </si>
  <si>
    <t>CPX(LPDN PRE0, POST 65)</t>
  </si>
  <si>
    <t>CPX(LPDN PRE02, POST 04)</t>
  </si>
  <si>
    <t>CPX(LPDN PRE03, POST05)</t>
  </si>
  <si>
    <t>CPX(LPDN PRE01, POST04)</t>
  </si>
  <si>
    <t>CPX(LPDN PRE0162, POST248)</t>
  </si>
  <si>
    <t>CPX(LPDN PRE0161, POST251)</t>
  </si>
  <si>
    <t>CPX(LPDN PRE309, POST504)</t>
  </si>
  <si>
    <t>CPX(LPDN PRE305, POST366)</t>
  </si>
  <si>
    <t>CPX(LPDN PRE 455, POST 634)</t>
  </si>
  <si>
    <t>CPX(LPDN PRE 143, POST 239)</t>
  </si>
  <si>
    <t>CPX(LPDN PRE 1, POST 13)</t>
  </si>
  <si>
    <t>CPX(LPDN PRE 93, POST 185)</t>
  </si>
  <si>
    <t>CPX (LPDN PRE 114, POST 190)</t>
  </si>
  <si>
    <t>CPX (LPDN PRE 80, POST 134)</t>
  </si>
  <si>
    <t>CPX (LPDN PRE 113, POST 198)</t>
  </si>
  <si>
    <t>CPX (LPDN PRE 93, POST 160)</t>
  </si>
  <si>
    <t>CPX (LPDN PRE 146, POST 233)</t>
  </si>
  <si>
    <t>CPX (LPDN PRE 137, POST 206)</t>
  </si>
  <si>
    <t>CPX (LPDN PRE 2, POST 4)</t>
  </si>
  <si>
    <t>CPX (LPDN PRE 3, POST 5)</t>
  </si>
  <si>
    <t>CPX (LPDN PRE 02, POST 06)</t>
  </si>
  <si>
    <t>CPX (LPDN PRE 90, POST 153)</t>
  </si>
  <si>
    <t>CPX (LPDN PRE 77, POST 147)</t>
  </si>
  <si>
    <t>CPX (LPDN PRE 109, POST 270)</t>
  </si>
  <si>
    <t>CPX (LPDN PRE 106, POST 259)</t>
  </si>
  <si>
    <t>CPX (LPDN PRE 66, POST 129)</t>
  </si>
  <si>
    <t>CPX (LPDN PRE 179, POST 271)</t>
  </si>
  <si>
    <t>CPX (LPDN PRE 137, POST 249)</t>
  </si>
  <si>
    <t>CPX (LPDN PRE 148, POST 242)</t>
  </si>
  <si>
    <t>CPX (LPDN PRE 137, POST 229)</t>
  </si>
  <si>
    <t xml:space="preserve">CPX </t>
  </si>
  <si>
    <t>CPX (LPDN PRE 3, POST 12)</t>
  </si>
  <si>
    <t>CPX (LPDN PRE 1, POST 5)</t>
  </si>
  <si>
    <t>CPX (LPDN PRE 2, POST 5)</t>
  </si>
  <si>
    <t>121/1335</t>
  </si>
  <si>
    <t>CPX (LPDN PRE 98, POST 157)</t>
  </si>
  <si>
    <t>CPX (LPDN PRE 75, POST 128)</t>
  </si>
  <si>
    <t>CPX (LPDN PRE 89, POST 154)</t>
  </si>
  <si>
    <t>CPX (LPDN PRE 1, POST 2)</t>
  </si>
  <si>
    <t>121/102</t>
  </si>
  <si>
    <t>CPX (LPDN PRE 1, POST 1)</t>
  </si>
  <si>
    <t>CPX (LPDN PRE 87, POST 143)</t>
  </si>
  <si>
    <t>YEDR1 (LPDN WAS 57 AND 99)</t>
  </si>
  <si>
    <t>YEDR1 (LPDN WAS 51 AND 141)</t>
  </si>
  <si>
    <t>YEDR1 (LPDN WAS 19 AND 85)</t>
  </si>
  <si>
    <t>YEDR1 (LPDN WAS 30AND 33)</t>
  </si>
  <si>
    <t>YEDR1 (LPDN WAS 30AND 38)</t>
  </si>
  <si>
    <t>CPX (LPDN PRE 104, POST 185)</t>
  </si>
  <si>
    <t>Replaced seasoning wfs with 6 used Bare Si BE wfs (taken from white cassette) with CP &lt; 150. Actual CP wf was fresh.</t>
  </si>
  <si>
    <t>CPX (LPDN PRE 99, POST 177)</t>
  </si>
  <si>
    <t>CPX (LPDN PRE 40, POST 82)</t>
  </si>
  <si>
    <t>NESTEC wfs</t>
  </si>
  <si>
    <t>CPX (LPDN PRE 09, POST 35)</t>
  </si>
  <si>
    <t>CPX (LPDN PRE 12, POST 300)</t>
  </si>
  <si>
    <t>CPX (LPDN PRE 4, POST 77)</t>
  </si>
  <si>
    <t>CPX (LPDN PRE 29, POST 74)</t>
  </si>
  <si>
    <t>CPX (LPDN PRE 32, POST 329)</t>
  </si>
  <si>
    <t>CPX (LPDN PRE 20, POST 99)</t>
  </si>
  <si>
    <t>CPX (LPDN PRE 25, POST 56</t>
  </si>
  <si>
    <t xml:space="preserve">CPX (LPDN PRE 21, POST </t>
  </si>
  <si>
    <t>CPX (LPDN PRE 127, POST 212)</t>
  </si>
  <si>
    <t>CPX (LPDN PRE 18, POST 52)</t>
  </si>
  <si>
    <t>CPX (LPDN PRE 36, POST 68)</t>
  </si>
  <si>
    <t>CPX (LPDN PRE 77, POST 91)</t>
  </si>
  <si>
    <t>CPX (LPDN PRE 86, POST 121)</t>
  </si>
  <si>
    <t>CPX (LPDN PRE 16, POST 09)</t>
  </si>
  <si>
    <t>CPX (LPDN PRE 1, POST 4)</t>
  </si>
  <si>
    <t>CPX (LPDN PRE 23, POST 31)</t>
  </si>
  <si>
    <t>CPX (LPDN PRE 5, POST 27)</t>
  </si>
  <si>
    <t>CPX (LPDN PRE27, POST 221)</t>
  </si>
  <si>
    <t>CPX (LPDN PRE 56, POST 125)</t>
  </si>
  <si>
    <t>CPX (LPDN PRE 2, POST 11)</t>
  </si>
  <si>
    <t>CPX (LPDN PRE 38, POST 67)</t>
  </si>
  <si>
    <t>CPX (LPDN PRE 12, POST 23)</t>
  </si>
  <si>
    <t>CPX (LPDN PRE 35, POST 46)</t>
  </si>
  <si>
    <t>CPX (LPDN PRE 21, POST 25)</t>
  </si>
  <si>
    <t>CPX (LPDN PRE 37, POST 68)</t>
  </si>
  <si>
    <t>CPX (LPDN PRE 89, POST 135 )</t>
  </si>
  <si>
    <t>CPX (LPDN PRE 1, POST 5 )</t>
  </si>
  <si>
    <t>CPX (LPDN PRE 5, POST 13 )</t>
  </si>
  <si>
    <t>CPX (LPDN PRE 13, POST 15)</t>
  </si>
  <si>
    <t>CPX (LPDN PRE 11, POST 152)</t>
  </si>
  <si>
    <t>CPX (LPDN PRE 4 POST 172)</t>
  </si>
  <si>
    <t>CPX (LPDN PRE 4 POST 280)</t>
  </si>
  <si>
    <t>CPX (LPDN PRE 16 POST 84)</t>
  </si>
  <si>
    <t>CPX (LPDN PRE 1 POST 39)</t>
  </si>
  <si>
    <t>CPX (LPDN PRE 18, POST 71)</t>
  </si>
  <si>
    <t>CPX (LPDN PRE 16, POST 95)</t>
  </si>
  <si>
    <t>CPX (LPDN PRE 100, POST 162)</t>
  </si>
  <si>
    <t>CPX (LPDN PRE 164, POST 188)</t>
  </si>
  <si>
    <t>CPX (LPDN PRE 4, POST 6)</t>
  </si>
  <si>
    <t>CPX (LPDN PRE 8, POST 13)</t>
  </si>
  <si>
    <t>CPX (LPDN PRE 06, POST 135)</t>
  </si>
  <si>
    <t>CPX (LPDN PRE 06, POST 19)</t>
  </si>
  <si>
    <t>CPX (LPDN PRE 80, POST 303)</t>
  </si>
  <si>
    <t>After Semi-Annual PM</t>
  </si>
  <si>
    <t>CPX (LPDN PRE 20, POST 37)</t>
  </si>
  <si>
    <t>CPX (LPDN PRE 25, POST 44)</t>
  </si>
  <si>
    <t>CPX (LPDN PRE 13, POST 28)</t>
  </si>
  <si>
    <t>CPX (LPDN PRE 16, POST 56</t>
  </si>
  <si>
    <t>CPX (LPDN PRE 28, POST 49)</t>
  </si>
  <si>
    <t>Layer</t>
  </si>
  <si>
    <t>Wafer Type</t>
  </si>
  <si>
    <t>RESP1B QC Log</t>
  </si>
  <si>
    <t>BARC</t>
  </si>
  <si>
    <t>BARC1800</t>
  </si>
  <si>
    <t>BARC-ER</t>
  </si>
  <si>
    <t>PAD PR</t>
  </si>
  <si>
    <t>ASH-RATE</t>
  </si>
  <si>
    <t>TEOS</t>
  </si>
  <si>
    <t>ATZP91</t>
  </si>
  <si>
    <t>ME-ER</t>
  </si>
  <si>
    <t>Recipe</t>
  </si>
  <si>
    <t>Max Etch Rate</t>
  </si>
  <si>
    <t>Min Etch Rate</t>
  </si>
  <si>
    <t>STDEV</t>
  </si>
  <si>
    <t>LSL</t>
  </si>
  <si>
    <t>LCL</t>
  </si>
  <si>
    <t>UCL</t>
  </si>
  <si>
    <t>% Uni UCL</t>
  </si>
  <si>
    <t>PR</t>
  </si>
  <si>
    <t>Pre</t>
  </si>
  <si>
    <t>Post</t>
  </si>
  <si>
    <t xml:space="preserve">∆ /Time=ERÅ/Min
</t>
  </si>
  <si>
    <t>ARC1800</t>
  </si>
  <si>
    <t>∆ /Time=ERÅ/Min</t>
  </si>
  <si>
    <t>1335/102</t>
  </si>
  <si>
    <t>After tool shutdown</t>
  </si>
  <si>
    <t>Q18180078.F1</t>
  </si>
  <si>
    <t>74/1335</t>
  </si>
  <si>
    <t>Q18260025.F1</t>
  </si>
  <si>
    <t>121/1159</t>
  </si>
  <si>
    <t>Q18240020.F1</t>
  </si>
  <si>
    <t>Q18250055.F1</t>
  </si>
  <si>
    <t>Q18260023.F1</t>
  </si>
  <si>
    <t>Q18290075.F1</t>
  </si>
  <si>
    <t>Pass</t>
  </si>
  <si>
    <t>PASS</t>
  </si>
  <si>
    <t>Q18310091.F1</t>
  </si>
  <si>
    <t>Q18320068.F1</t>
  </si>
  <si>
    <t>Q18380010.F1</t>
  </si>
  <si>
    <t>Q18400068.F1</t>
  </si>
  <si>
    <t xml:space="preserve"> Q18410002.F1</t>
  </si>
  <si>
    <t>Q18410089.F1</t>
  </si>
  <si>
    <t>Q18420001.F1</t>
  </si>
  <si>
    <t>Q18420063.F1</t>
  </si>
  <si>
    <t>Q18430001.F1</t>
  </si>
  <si>
    <t>Q18430086.F1</t>
  </si>
  <si>
    <t>Q18450002.F1</t>
  </si>
  <si>
    <t>Q18450064.F1</t>
  </si>
  <si>
    <t>Q18460033.F1</t>
  </si>
  <si>
    <t>Q18470039.F1</t>
  </si>
  <si>
    <t>1340/121</t>
  </si>
  <si>
    <t>Q19010023.F1</t>
  </si>
  <si>
    <t>Q19040110.F1</t>
  </si>
  <si>
    <t>Q19050030.F1</t>
  </si>
  <si>
    <t>Q19050104.F1</t>
  </si>
  <si>
    <t>Q19060090.F1</t>
  </si>
  <si>
    <t>Q19070030.F1</t>
  </si>
  <si>
    <t>Q19090022.F1</t>
  </si>
  <si>
    <t>Q19090090.F1</t>
  </si>
  <si>
    <t>Q19100023.F1</t>
  </si>
  <si>
    <t>Q19100069.F1</t>
  </si>
  <si>
    <t>Q19110109.F1</t>
  </si>
  <si>
    <t>Q19150074.F1</t>
  </si>
  <si>
    <t>Recipe on RESP1B</t>
  </si>
  <si>
    <t>SiN</t>
  </si>
  <si>
    <t>NNIT2800</t>
  </si>
  <si>
    <t>Z-CS-NIT-ER2</t>
  </si>
  <si>
    <t>Tech EC</t>
  </si>
  <si>
    <t>SOME POST MEASUREMENTS IN mtop1 IS ZERO. SO MEASURED TWICE AND TOOK REF FROM PREVIOUS VALUES</t>
  </si>
  <si>
    <t>Q18090068.F1</t>
  </si>
  <si>
    <t>Q18220024.F1</t>
  </si>
  <si>
    <t>Q18280002.F1</t>
  </si>
  <si>
    <t>Q18320107.F1</t>
  </si>
  <si>
    <t>1340/0074</t>
  </si>
  <si>
    <t>Q18440003.F1</t>
  </si>
  <si>
    <t>1340/1159</t>
  </si>
  <si>
    <t>Q19040011.F1</t>
  </si>
  <si>
    <t>Q19080109.F1</t>
  </si>
  <si>
    <t>Q19120020.F1</t>
  </si>
  <si>
    <t>Affter Semi-Annual PM</t>
  </si>
  <si>
    <t>Q19150144.F1</t>
  </si>
  <si>
    <t>Q19170032.F1</t>
  </si>
  <si>
    <t>Uni</t>
  </si>
  <si>
    <t>sigma</t>
  </si>
  <si>
    <t>Uni SiN</t>
  </si>
  <si>
    <t/>
  </si>
  <si>
    <t>Avg</t>
  </si>
  <si>
    <t>Date (MM/DD/YYYY)</t>
  </si>
  <si>
    <t>LPDN values</t>
  </si>
  <si>
    <t xml:space="preserve"> Employee code</t>
  </si>
  <si>
    <t>New seasoning wafer taken</t>
  </si>
  <si>
    <t>Site</t>
  </si>
  <si>
    <t>Etch Rate (A/Min)</t>
  </si>
  <si>
    <t>% Uni USL</t>
  </si>
  <si>
    <t>Employee Code</t>
  </si>
  <si>
    <t>Lot ID</t>
  </si>
  <si>
    <t>Thickness  (Å)</t>
  </si>
  <si>
    <t>CPX DOWN</t>
  </si>
  <si>
    <t>On DIA</t>
  </si>
  <si>
    <t>% Uni</t>
  </si>
  <si>
    <t>Q19190127.F1</t>
  </si>
  <si>
    <t>CPX (LPDN PRE 23, POST 42)</t>
  </si>
  <si>
    <t>CPX (LPDN PRE 10, POST 14)</t>
  </si>
  <si>
    <t>CPX (LPDN PRE 18, POST 21)</t>
  </si>
  <si>
    <t>Q19210079.F1</t>
  </si>
  <si>
    <t>CPX (LPDN PRE 16, POST 23</t>
  </si>
  <si>
    <t>Q19220025.F1</t>
  </si>
  <si>
    <t>CPX (LPDN PRE 26, POST 37</t>
  </si>
  <si>
    <t>Q19220072.F1</t>
  </si>
  <si>
    <t>CPX (LPDN PRE 361, POST 484)</t>
  </si>
  <si>
    <t>Q19230019.F1</t>
  </si>
  <si>
    <t>CPX (LPDN PRE 43, POST 145)</t>
  </si>
  <si>
    <t>Q19230064.F1</t>
  </si>
  <si>
    <t>Q19240032.F1</t>
  </si>
  <si>
    <t>CPX (LPDN PRE , POST 225)</t>
  </si>
  <si>
    <t>CPX (LPDN PRE 30, POST 48)</t>
  </si>
  <si>
    <t>Q19240095.F1</t>
  </si>
  <si>
    <t>CPX (LPDN PRE 25, POST 63)</t>
  </si>
  <si>
    <t>CPX (LPDN PRE 58, POST 303)</t>
  </si>
  <si>
    <t>Q19250108.F1</t>
  </si>
  <si>
    <t>CPX (LPDN PRE 26, POST 133)</t>
  </si>
  <si>
    <t>Q19260071.F1</t>
  </si>
  <si>
    <t>CPX (LPDN PRE 11, POST 312)</t>
  </si>
  <si>
    <t>CH RF PM, POLYMER FLAKES DROPPED ON WF</t>
  </si>
  <si>
    <t>CPX (LPDN PRE 10, POST206 )</t>
  </si>
  <si>
    <t>CPX (LPDN PRE 22, POST250 )</t>
  </si>
  <si>
    <t>GLOBAL WF</t>
  </si>
  <si>
    <t>CPX (LPDN PRE 119, POST475 )</t>
  </si>
  <si>
    <t>CPX (LPDN PRE 38, POST215 )</t>
  </si>
  <si>
    <t>QC AFTER PM</t>
  </si>
  <si>
    <t>CPX (LPDN PRE 10, POST 31 )</t>
  </si>
  <si>
    <t>Q19270050.F1</t>
  </si>
  <si>
    <t>CPX (LPDN PRE 35, POST 68 )</t>
  </si>
  <si>
    <t>1335/1428</t>
  </si>
  <si>
    <t>CPX (LPDN PRE 6, POST 14 )</t>
  </si>
  <si>
    <t>CPX (LPDN PRE 8, POST 17)</t>
  </si>
  <si>
    <t>Q19280063.F1</t>
  </si>
  <si>
    <t>CPX (LPDN PRE 5, POST 15)</t>
  </si>
  <si>
    <t>Q19290003.F1</t>
  </si>
  <si>
    <t>CPX (LPDN PRE 2, POST 14)</t>
  </si>
  <si>
    <t>Q19290071.F1</t>
  </si>
  <si>
    <t>CPX (LPDN PRE 04 POST 06)</t>
  </si>
  <si>
    <t>Q19300075.F1</t>
  </si>
  <si>
    <t>CPX (LPDN PRE 34 POST 59)</t>
  </si>
  <si>
    <t>CPX (LPDN PRE 14 POST 19)</t>
  </si>
  <si>
    <t>Q19310016.F1</t>
  </si>
  <si>
    <t>CPX (LPDN PRE 04 POST 10)</t>
  </si>
  <si>
    <t>Q19310109.F1</t>
  </si>
  <si>
    <t>CPX (LPDN PRE 32 POST 50)</t>
  </si>
  <si>
    <t>Q19320006.F1</t>
  </si>
  <si>
    <t>CPX (LPDN PRE 16 POST 98)</t>
  </si>
  <si>
    <t>Q19320083.F1</t>
  </si>
  <si>
    <t>CPX (LPDN PRE 104 POST 111)</t>
  </si>
  <si>
    <t>Q19330011.F1</t>
  </si>
  <si>
    <t>CPX (LPDN PRE 137 POST 216)</t>
  </si>
  <si>
    <t>Q19330069.F1</t>
  </si>
  <si>
    <t>CPX (LPDN PRE 53 POST 86)</t>
  </si>
  <si>
    <t>Q193400056.F1</t>
  </si>
  <si>
    <t>CPX (LPDN PRE 119 POST 195)</t>
  </si>
  <si>
    <t>Q19340092.F1</t>
  </si>
  <si>
    <t>CPX (LPDN PRE 194 POST 266)</t>
  </si>
  <si>
    <t>Q19350020.F1</t>
  </si>
  <si>
    <t>CPX (LPDN PRE 14 POST 227)</t>
  </si>
  <si>
    <t>Q19350094.F1</t>
  </si>
  <si>
    <t>Q19360005.F1</t>
  </si>
  <si>
    <t>YEDR1(LPDN PRE 20 POST 19)</t>
  </si>
  <si>
    <t>Q19360115.F1</t>
  </si>
  <si>
    <t>Q19370005.F1</t>
  </si>
  <si>
    <t>CPX (LPDN PRE 21 POST 55)</t>
  </si>
  <si>
    <t>1159/64</t>
  </si>
  <si>
    <t>After 25 SiN wfs seasoning</t>
  </si>
  <si>
    <t>After 22 SiN wfs seasoning</t>
  </si>
  <si>
    <t>After 15 SiN wfs seasoning</t>
  </si>
  <si>
    <t>YEDR1(LPDN PRE 113 POST 423)</t>
  </si>
  <si>
    <t>YEDR1(LPDN PRE 48 POST 291)</t>
  </si>
  <si>
    <t>YEDR1(LPDN PRE 17 POST 180)</t>
  </si>
  <si>
    <t>YEDR1(LPDN PRE 16 POST 235)</t>
  </si>
  <si>
    <t>YEDR1(LPDN PRE 42 POST 286)</t>
  </si>
  <si>
    <t>After 15 Bare Si wfs seasoning</t>
  </si>
  <si>
    <t>After Partial Chamber PM</t>
  </si>
  <si>
    <t>After Complete PM &amp; After 25 SiN wfs seasoning</t>
  </si>
  <si>
    <t>YEDR1(LPDN PRE 5 POST 485)</t>
  </si>
  <si>
    <t>YEDR1(LPDN PRE 7 POST 36)</t>
  </si>
  <si>
    <t>After repeat full PM (New process Kit) &amp; 25 wf Nit Seasoning</t>
  </si>
  <si>
    <t>YEDR1(LPDN PRE 4 POST 17)</t>
  </si>
  <si>
    <t>After 50 SiN wfs seasoning</t>
  </si>
  <si>
    <t>YEDR1(LPDN PRE 74 POST 156)</t>
  </si>
  <si>
    <t>ON TSL WAFER</t>
  </si>
  <si>
    <t>25 SiN Seasoning</t>
  </si>
  <si>
    <t>YEDR1(LPDN PRE 23 POST 180)</t>
  </si>
  <si>
    <t>6 Bare Si Seasoning</t>
  </si>
  <si>
    <t>YEDR1(LPDN PRE 36 POST 217)</t>
  </si>
  <si>
    <t>YEDR1(LPDN PRE 17 POST 69)</t>
  </si>
  <si>
    <t>WITHOUT SEASONING</t>
  </si>
  <si>
    <t>YEDR1(LPDN PRE 13 POST 62)</t>
  </si>
  <si>
    <t>5 Bare Si Seasoning</t>
  </si>
  <si>
    <t>YEDR1(LPDN PRE 21 POST 124)</t>
  </si>
  <si>
    <t>Old Focus Ring installed &amp; 10 Nit wf seasoning</t>
  </si>
  <si>
    <t>YEDR1(LPDN PRE 09 POST 179)</t>
  </si>
  <si>
    <t>74/1159</t>
  </si>
  <si>
    <t>After 13NIT wfs seasoning</t>
  </si>
  <si>
    <t>YEDR1(LPDN PRE 154 POST 317)</t>
  </si>
  <si>
    <t>YEDR1(LPDN PRE 140 POST377 )</t>
  </si>
  <si>
    <t>YEDR1(LPDN PRE 19 POST163 )</t>
  </si>
  <si>
    <t>NEW 5 Bare Si Seasoning WFS</t>
  </si>
  <si>
    <t>YEDR1(LPDN PRE 16 POST227 )</t>
  </si>
  <si>
    <t>50 wf seasoning</t>
  </si>
  <si>
    <t>YEDR1(LPDN PRE 14 POST 85 )</t>
  </si>
  <si>
    <t>YEDR1(LPDN PRE 60 POST 200 )</t>
  </si>
  <si>
    <t>YEDR1(LPDN PRE 125 POST 211 )</t>
  </si>
  <si>
    <t>YEDR1(LPDN PRE 133 POST 234 )</t>
  </si>
  <si>
    <t>Q19380113.F1</t>
  </si>
  <si>
    <t>TSL wfs</t>
  </si>
  <si>
    <t>Q19390034.F1</t>
  </si>
  <si>
    <t>YEDR1(LPDN PRE 25 POST 59 )</t>
  </si>
  <si>
    <t>Q19390112.F1</t>
  </si>
  <si>
    <t>YEDR1(LPDN PRE 35 POST 58 )</t>
  </si>
  <si>
    <t>YEDR1 (LPDN PRE 73 POST 103)</t>
  </si>
  <si>
    <t>Q19400063.F1</t>
  </si>
  <si>
    <t>YEDR1 (LPDN PRE 13 POST 108)</t>
  </si>
  <si>
    <t>New Focus Ring installed &amp; 05 Nit wf seasoning</t>
  </si>
  <si>
    <t>YEDR1 (LPDN PRE 10 POST 22)</t>
  </si>
  <si>
    <t>YEDR1 (LPDN PRE 23 POST 108)</t>
  </si>
  <si>
    <t>New Focus Ring installed &amp; 20 More Nit wf seasoning</t>
  </si>
  <si>
    <t>New Focus Ring installed &amp; 05 Bare Si wf seasoning</t>
  </si>
  <si>
    <t>Q19410028.F1</t>
  </si>
  <si>
    <t>YEDR1 (LPDN PRE 33 POST 49)</t>
  </si>
  <si>
    <t>1335/121</t>
  </si>
  <si>
    <t>Q19410068.F1</t>
  </si>
  <si>
    <t>YEDR1 (LPDN PRE 73 POST 100)</t>
  </si>
  <si>
    <t>Q19420009.F1</t>
  </si>
  <si>
    <t>YEDR1 (LPDN PRE 17 POST 38)</t>
  </si>
  <si>
    <t>Q19420087.F1</t>
  </si>
  <si>
    <t xml:space="preserve">  Q19430057.F1  </t>
  </si>
  <si>
    <t>Q19440032.F1</t>
  </si>
  <si>
    <t>Q19440094.F1</t>
  </si>
  <si>
    <t>YEDR1 (LPDN PRE 19 POST 36)</t>
  </si>
  <si>
    <t>YEDR1 (LPDN PRE 7 POST 16)</t>
  </si>
  <si>
    <t>Q19450031.F1</t>
  </si>
  <si>
    <t>YEDR1 (LPDN PRE 59 POST 33)</t>
  </si>
  <si>
    <t>YEDR1 (LPDN PRE 80 POST 138)</t>
  </si>
  <si>
    <t>YEDR1 (LPDN PRE 1 POST 2)</t>
  </si>
  <si>
    <t>Q19460006.F1</t>
  </si>
  <si>
    <t>121/1340</t>
  </si>
  <si>
    <t>YEDR1 (LPDN PRE 73 POST 130)</t>
  </si>
  <si>
    <t>Q19460055.F1</t>
  </si>
  <si>
    <t>YEDR1 (LPDN PRE 90 POST 143)</t>
  </si>
  <si>
    <t>Q19470019.F1</t>
  </si>
  <si>
    <t>YEDR1 (LPDN PRE 21 POST 35)</t>
  </si>
  <si>
    <t>Q19470081.F1</t>
  </si>
  <si>
    <t>Q19480026.F1</t>
  </si>
  <si>
    <t>Q19480034.F1</t>
  </si>
  <si>
    <t>Q19480091.F1</t>
  </si>
  <si>
    <t>YEDR1 (LPDN PRE 0 POST 07)</t>
  </si>
  <si>
    <t>YEDR1 (LPDN PRE 4 POST 08)</t>
  </si>
  <si>
    <t>Q19490008.F1</t>
  </si>
  <si>
    <t>Now onwards New GRITEK Wf are being used, CONTROL LIMIT CHANGED CONSIDERING PASS VALUES FROM 1/JAN/19</t>
  </si>
  <si>
    <t>YEDR1 (LPDN PRE 01 POST 13)</t>
  </si>
  <si>
    <t>1335/1159</t>
  </si>
  <si>
    <t>Q19490122.F1</t>
  </si>
  <si>
    <t>Q19500004.F1</t>
  </si>
  <si>
    <t>x</t>
  </si>
  <si>
    <t>y</t>
  </si>
  <si>
    <t>YEDR1 (LPDN PRE 01 POST 38)</t>
  </si>
  <si>
    <t>CP done after 10 seasoning wfs</t>
  </si>
  <si>
    <t>YEDR1 (&gt;0.5u pre 0 post 14)</t>
  </si>
  <si>
    <t>YEDR1 (&gt;0.5u pre 0 post 12)</t>
  </si>
  <si>
    <t>YEDR1 (&gt;0.5u pre 0 post 6)(LPDN PRE 01 POST 24)</t>
  </si>
  <si>
    <t>after Ch Purging for 2hr</t>
  </si>
  <si>
    <t>YEDR1 (&gt;0.5u pre 0 post 09)</t>
  </si>
  <si>
    <t>YEDR1 (&gt;0.5u pre 0 post 16)</t>
  </si>
  <si>
    <t>YEDR1 (&gt;0.5u pre 0 post 0)</t>
  </si>
  <si>
    <t>after Ch Purging for hr</t>
  </si>
  <si>
    <t>after 13 no.s wfs. Seasoning done</t>
  </si>
  <si>
    <t>YEDR1 (&gt;0.5u pre 0 post 15)</t>
  </si>
  <si>
    <t>after 10 no.s wfs. Seasoning done</t>
  </si>
  <si>
    <t>YEDR1 (&gt;0.5u pre 0 post 8)</t>
  </si>
  <si>
    <t>YEDR1 (&gt;0.5u pre 0 post 9)</t>
  </si>
  <si>
    <t>after 05 no.s of fresh wfs. Seasoning done</t>
  </si>
  <si>
    <t>after 20 no.s of fresh wfs. Seasoning done</t>
  </si>
  <si>
    <t>YEDR1 (&gt;0.5u pre 0 post 11)</t>
  </si>
  <si>
    <t>YEDR1 (&gt;0.5u pre 0 post 7)</t>
  </si>
  <si>
    <t>Ch PM ; 25 wf NIT wf seasoning</t>
  </si>
  <si>
    <t>Q19510051.F1</t>
  </si>
  <si>
    <t>Q19510053.F1</t>
  </si>
  <si>
    <t>Q19510101.F1</t>
  </si>
  <si>
    <t>YEDR1 (&gt;0.5u pre 0 post 2)</t>
  </si>
  <si>
    <t>Q19520029.F1</t>
  </si>
  <si>
    <t>YEDR1 (&gt;0.5u pre 3 post 4)</t>
  </si>
  <si>
    <t>Q19520088.F1</t>
  </si>
  <si>
    <t>Ch PM done, 25 wf NIT wf seasoning</t>
  </si>
  <si>
    <t>1 time used wafer</t>
  </si>
  <si>
    <t>Fresh wafer</t>
  </si>
  <si>
    <t>Q19530050.F1</t>
  </si>
  <si>
    <t>1 time used wafer, wafer issue</t>
  </si>
  <si>
    <t>1335/74</t>
  </si>
  <si>
    <t>Q20010044.F1</t>
  </si>
  <si>
    <t>YEDR1 (&gt;0.5u pre135 post 219)</t>
  </si>
  <si>
    <t>Q20020013.F1</t>
  </si>
  <si>
    <t>YEDR1 (&gt;0.5u pre 4 post 08)</t>
  </si>
  <si>
    <t>Q20020091.F1</t>
  </si>
  <si>
    <t>Q20030003.F1</t>
  </si>
  <si>
    <t>Q20030101.F1</t>
  </si>
  <si>
    <t>Q20050039.F1</t>
  </si>
  <si>
    <t>Q20050105.F1</t>
  </si>
  <si>
    <t>YEDR1 (&gt;0.5u pre 1 post 3)</t>
  </si>
  <si>
    <t>Q20060032.F1</t>
  </si>
  <si>
    <t>1340/64</t>
  </si>
  <si>
    <t>Q20060112.F1</t>
  </si>
  <si>
    <t>Q20070057.F1</t>
  </si>
  <si>
    <t>YEDR1 (LPDN PRE 0 POST 8)</t>
  </si>
  <si>
    <t>0.5 01 ,03</t>
  </si>
  <si>
    <t>Q20070122.F1</t>
  </si>
  <si>
    <t>Q20080008.F1</t>
  </si>
  <si>
    <t>YEDR1 (&gt;0.5u pre 3 post 2)</t>
  </si>
  <si>
    <t>Q20080101.F1</t>
  </si>
  <si>
    <t>1335/1534</t>
  </si>
  <si>
    <t>CPX (LPDN PRE 03, POST 05)0.5-4,3 AC-3,2</t>
  </si>
  <si>
    <t>Q20090001.F1</t>
  </si>
  <si>
    <t>YEDR1 (&gt;0.5u pre 2 post 20)</t>
  </si>
  <si>
    <t>LPDN-PRE-4,POST-23</t>
  </si>
  <si>
    <t>Q20100003.F1</t>
  </si>
  <si>
    <t xml:space="preserve">CPX down. Done on DIA. Wrong measurement recipe selected. </t>
  </si>
  <si>
    <t>SRS review done. Observed - C,F,Si</t>
  </si>
  <si>
    <t>YEDR1 (&gt;0.5u pre 2 post 2)</t>
  </si>
  <si>
    <t>Q20100156.F1</t>
  </si>
  <si>
    <t>Q20110061.F1</t>
  </si>
  <si>
    <t>Q20120010.F1</t>
  </si>
  <si>
    <t>Q20100083.F1</t>
  </si>
  <si>
    <t>Q20090093.F1</t>
  </si>
  <si>
    <t>121/1519</t>
  </si>
  <si>
    <t>After lockdown, after 55 seasoning wfs</t>
  </si>
  <si>
    <t>Q20170027.F1</t>
  </si>
  <si>
    <t>After lockdown, after 55 seasoning wfs, wf issue</t>
  </si>
  <si>
    <t>Q20170030.F1</t>
  </si>
  <si>
    <t>Repeat test</t>
  </si>
  <si>
    <t>Q20190039.F1</t>
  </si>
  <si>
    <t>&gt;.5 PRE 5 POST 6</t>
  </si>
  <si>
    <t>YEDR1 (&gt;0.5u pre 1 post 2)</t>
  </si>
  <si>
    <t>Q20190088.F1</t>
  </si>
  <si>
    <t>YEDR1 (&gt;0.5u pre 1 post 1)</t>
  </si>
  <si>
    <t>Q20200061.F1</t>
  </si>
  <si>
    <t>Q20200115.F1</t>
  </si>
  <si>
    <t>CPX(&gt;0.5u pre 0 post 1)(AC pre 0 post 0)(LPDN pre 0 post 3)</t>
  </si>
  <si>
    <t>Q20210048.F1</t>
  </si>
  <si>
    <t>YEDR1 (&gt;0.5u pre 1 post 12)</t>
  </si>
  <si>
    <t>Q20210095.F1</t>
  </si>
  <si>
    <t>CPX(&gt;0.5u pre 0 post 2)(AC pre 0 post 1)(LPDN pre 0 post 2)</t>
  </si>
  <si>
    <t>Q20220015.F1</t>
  </si>
  <si>
    <t>CPX(&gt;0.5u pre 0 post 10)(AC pre 0 post 6)(LPDN pre 2 post 18)</t>
  </si>
  <si>
    <t>Q20220096.F1</t>
  </si>
  <si>
    <t>CPX(&gt;0.5u pre 0 post 10)(AC pre 0 post 6)(LPDN pre 0 post 11)</t>
  </si>
  <si>
    <t>CPX(&gt;0.5u pre 0 post 10)(AC pre 0 post 6)(LPDN pre 155 post 143)</t>
  </si>
  <si>
    <t>CPX&gt;0.5u pre 0 post 32)(AC pre 0 post 22)(LPDN pre 01 post 3</t>
  </si>
  <si>
    <t>CPX&gt;0.5u pre 0 post 46)(AC pre 0 post 40)(LPDN pre 05 post 4</t>
  </si>
  <si>
    <t>CPX&gt;0.5u pre 0 post 24)(AC pre 0 post 19)(LPDN pre 02 post 5</t>
  </si>
  <si>
    <t>CPX&gt;0.5u pre 0 post 24)(AC pre 0 post 19)(LPDN pre 0 post 2</t>
  </si>
  <si>
    <t>CPX&gt;0.5u pre 0 post 24)(AC pre 0 post 19)(LPDN pre 00 post 2</t>
  </si>
  <si>
    <t>CPX&gt;0.5u pre 0 post 24)(AC pre 0 post 19)(LPDN pre 00 post 3</t>
  </si>
  <si>
    <t>Q20230104.F1</t>
  </si>
  <si>
    <t>CPX(&gt;0.5u pre-0 post-3)(AC pre-0 post-2)(LPDN pre-0 post-6)</t>
  </si>
  <si>
    <t>Q20240010.F1</t>
  </si>
  <si>
    <t>PERFORMED OVER NIGHT CHAMBER PURGE</t>
  </si>
  <si>
    <t>CPX(&gt;0.5u pre-3 post-3)(AC pre-0 post-2)(LPDN pre-2 post-4)</t>
  </si>
  <si>
    <t>CPX(&gt;0.5u pre-0 post-1)(AC pre-0 post-2)(LPDN pre-3 post-32)</t>
  </si>
  <si>
    <t>Q20250005.F1</t>
  </si>
  <si>
    <t>fail in dmis</t>
  </si>
  <si>
    <t>fail in DMIS</t>
  </si>
  <si>
    <t>CPX(&gt;0.5u pre-13 post-19)(AC pre-6 post-8)(LPDN pre-65 post-40)</t>
  </si>
  <si>
    <t>CPX(&gt;0.5u pre-0 post-0)(AC pre-0 post-0)(LPDN pre-0 post-1)</t>
  </si>
  <si>
    <t>Q20260004.F1</t>
  </si>
  <si>
    <t>Q20260098.F1</t>
  </si>
  <si>
    <t>CPX(&gt;0.5u pre-0 post-0)(AC pre-0 post-0)(LPDN pre-0 post-12)</t>
  </si>
  <si>
    <t>Q20270127.F1</t>
  </si>
  <si>
    <t>CPX(&gt;0.5u pre-4 post-7)(AC pre-0 post-3)(LPDN pre-4 post-2)</t>
  </si>
  <si>
    <t>CPX(&gt;0.5u pre-4 post-16)(AC pre-1 post-1)(LPDN pre-1 post-1)</t>
  </si>
  <si>
    <t>CPX(&gt;0.5u pre-0 post-11)(AC pre-0 post-2)(LPDN pre-34 post-42)</t>
  </si>
  <si>
    <t>Q20280043.F1</t>
  </si>
  <si>
    <t>CPX(&gt;0.5u pre-5 post-5)(AC pre-0 post-3)</t>
  </si>
  <si>
    <t>Q20280089.F1</t>
  </si>
  <si>
    <t>CPX(&gt;0.5u pre-5 post-5)(AC pre-2 post-0)</t>
  </si>
  <si>
    <t>Q20290004.F1</t>
  </si>
  <si>
    <t>CPX(&gt;0.5u pre-0 post-01)(AC pre-0 post-0)(LPDN pre-7 post-4)</t>
  </si>
  <si>
    <t>Q20290095.F1</t>
  </si>
  <si>
    <t>Q20300002.F1</t>
  </si>
  <si>
    <t>CPX(&gt;0.5u pre-0 post-03)(AC pre-0 post-0)(LPDN pre-0 post-7)</t>
  </si>
  <si>
    <t>Q203000721F1</t>
  </si>
  <si>
    <t>CPX(&gt;0.5u -01,02)(AC-0,01)(LPDN pre-217 post-328)</t>
  </si>
  <si>
    <t>Q20300111F1</t>
  </si>
  <si>
    <t>CPX(&gt;0.5u -00,01)(AC-0,01)(LPDN pre-175 post-253)</t>
  </si>
  <si>
    <t>Q20310070.F1</t>
  </si>
  <si>
    <t>Q20310120.F1</t>
  </si>
  <si>
    <t>74/1428/121</t>
  </si>
  <si>
    <t>Pre reading faulty</t>
  </si>
  <si>
    <t>Q20320050.F1</t>
  </si>
  <si>
    <t>Q20320084.F1</t>
  </si>
  <si>
    <t>Q20240095.F1</t>
  </si>
  <si>
    <t>Q20270049.F1</t>
  </si>
  <si>
    <t>CPX(&gt;0.5u -01,18)(AC-0,09)</t>
  </si>
  <si>
    <t>QC POST RF PM</t>
  </si>
  <si>
    <t>QC POST RF PM AFTER STD SEAS</t>
  </si>
  <si>
    <t>QC POST RF PM AFTER 25 NIT SEA + STD SEA</t>
  </si>
  <si>
    <t>QC POST RF PM, NEW PR WF</t>
  </si>
  <si>
    <t>Q20330023.F1</t>
  </si>
  <si>
    <t>CPX(&gt;0.5u -02,8)(AC-0,09)</t>
  </si>
  <si>
    <t>Q20330043.F1</t>
  </si>
  <si>
    <t>Q20340103.F1</t>
  </si>
  <si>
    <t>CPX(&gt;0.5u -1,4)(AC-1,1)</t>
  </si>
  <si>
    <t>64/74</t>
  </si>
  <si>
    <t>CPX(&gt;0.5u pre-0 post-0)(AC pre-0 post-0)(LPDN pre-2 post-1)</t>
  </si>
  <si>
    <t>Q20350040.F1</t>
  </si>
  <si>
    <t>CPX(&gt;0.5u pre-2 post-7)(AC pre-2 post-5)(LPDN pre-11 post-13)</t>
  </si>
  <si>
    <t>Q20350073.F1</t>
  </si>
  <si>
    <t>CPX(&gt;0.5u pre-0 post-1)(AC pre-0 post-1)(LPDN pre-4 post-10)</t>
  </si>
  <si>
    <t>Q20360001.F1</t>
  </si>
  <si>
    <t>CPX(&gt;0.5u -02,3)(AC-2,2)</t>
  </si>
  <si>
    <t>Q20360064.F1</t>
  </si>
  <si>
    <t>Q20370049.F1</t>
  </si>
  <si>
    <t>CPX(&gt;0.5u -01,12)(AC-2,2)</t>
  </si>
  <si>
    <t>CPX(&gt;0.5u -01,10)(AC)</t>
  </si>
  <si>
    <t>CPX(&gt;0.5u pre-0 post-10)(AC pre-0 post-5)(LPDN pre-135 post-177)</t>
  </si>
  <si>
    <t>CPX(&gt;0.5u pre-1 post-10)(AC pre-1 post-6)(LPDN pre-120 post-160)</t>
  </si>
  <si>
    <t>Q20370113.F1</t>
  </si>
  <si>
    <t>Q20370114.F1</t>
  </si>
  <si>
    <t>Q20370115.F1</t>
  </si>
  <si>
    <t>LOAD
LOCK</t>
  </si>
  <si>
    <t>B</t>
  </si>
  <si>
    <t>CPX(&gt;0.5u pre-1 post-1)(AC pre-0 post-1)(LPDN pre-103 post-169)</t>
  </si>
  <si>
    <t>A</t>
  </si>
  <si>
    <t>CPX(&gt;0.5u pre-1 post-2)(AC pre-0 post-1)</t>
  </si>
  <si>
    <t>After CH. PURGE (&gt;0.5u particles added = 0)</t>
  </si>
  <si>
    <t>CPX(&gt;0.5u pre-0 post-0)(AC pre-4 post-0)(LPDN pre-1 post-4)</t>
  </si>
  <si>
    <t>Q20380013.F1</t>
  </si>
  <si>
    <t>CPX(&gt;0.5u pre-1 post-1)(AC pre-0 post-0)</t>
  </si>
  <si>
    <t>CP AFTER CH. DRY CLEAN AND STD SEASONING</t>
  </si>
  <si>
    <t>CPX(&gt;0.5u pre-3 post-5)(AC pre-0 post-1)</t>
  </si>
  <si>
    <t>∆/Time = ERÅ/Min</t>
  </si>
  <si>
    <t>Q20390032.F1</t>
  </si>
  <si>
    <t>CPX(&gt;0.5u pre-7 post-10)(AC pre-2 post-6)</t>
  </si>
  <si>
    <t>Q20390087.F1</t>
  </si>
  <si>
    <t>CPX(&gt;0.5u pre-1 post-1)(AC pre-1 post1)</t>
  </si>
  <si>
    <t>Q20400054.F1</t>
  </si>
  <si>
    <t>CPX(&gt;0.5u pre-1 post-2)(AC pre-0 post1)</t>
  </si>
  <si>
    <t>Q20400138.F1</t>
  </si>
  <si>
    <t>CPX(&gt;0.5u pre-0 post-9)(AC pre-0 post3)</t>
  </si>
  <si>
    <t>CPX(&gt;0.5u pre-1 post-)(AC pre-1 post)</t>
  </si>
  <si>
    <t>Q20410020.F1</t>
  </si>
  <si>
    <t>&gt;0.16u</t>
  </si>
  <si>
    <t>&gt;0.5u</t>
  </si>
  <si>
    <t>AC</t>
  </si>
  <si>
    <t>Pre
CP</t>
  </si>
  <si>
    <t>Post
CP</t>
  </si>
  <si>
    <t>Q20410079.F1</t>
  </si>
  <si>
    <t>CPX(LPDN pre-66 post-75)</t>
  </si>
  <si>
    <t>Q20420041.F1</t>
  </si>
  <si>
    <t>CPX(LPDN pre-28 post-43)</t>
  </si>
  <si>
    <t>CPX(LPDN pre-43 post-90)</t>
  </si>
  <si>
    <t>After 30 mins of chamber purging, Q20420042.F1</t>
  </si>
  <si>
    <t>1 time used wafer, Q20420043.F1</t>
  </si>
  <si>
    <t>C4F6 11 sccm, O2 16 sccm</t>
  </si>
  <si>
    <t>Median =</t>
  </si>
  <si>
    <t>Delta CP 0.16u</t>
  </si>
  <si>
    <t>Delta CP 0.5u</t>
  </si>
  <si>
    <t>Delta CP AC</t>
  </si>
  <si>
    <t>CPX(LPDN pre-4 post-6)</t>
  </si>
  <si>
    <t>Q20430067.F1</t>
  </si>
  <si>
    <t>Q20440045.F1</t>
  </si>
  <si>
    <t>CPX(LPDN pre-42 post-85)</t>
  </si>
  <si>
    <t>CPX(LPDN pre-03 post-01)</t>
  </si>
  <si>
    <t>Q20440087.F1</t>
  </si>
  <si>
    <t>CPX(LPDN pre-10 post-23)</t>
  </si>
  <si>
    <t>Q20450031.F1</t>
  </si>
  <si>
    <t>Q20450086.F1</t>
  </si>
  <si>
    <t>CPX(LPDN pre-01 post-04)</t>
  </si>
  <si>
    <t>CPX(LPDN pre-05 post-21)</t>
  </si>
  <si>
    <t>MTOP1</t>
  </si>
  <si>
    <t>MTOP2</t>
  </si>
  <si>
    <t>Q20470059.F1</t>
  </si>
  <si>
    <t>After chamber  Lifter pin motor  replacement 
followed by comprehensive seasoning</t>
  </si>
  <si>
    <t>CPX(LPDN pre-12 post-18)</t>
  </si>
  <si>
    <t>Q20470084.F1</t>
  </si>
  <si>
    <t>CPX(LPDN pre-0 post-3)</t>
  </si>
  <si>
    <t>CPX(LPDN pre-11 post-6)</t>
  </si>
  <si>
    <t>CPX(LPDN pre-04 post-10)</t>
  </si>
  <si>
    <t>Recipe:  CP TEST NEW ran after ENG-DRY-CLEAN</t>
  </si>
  <si>
    <t>CONVENTIONAL CP</t>
  </si>
  <si>
    <t>CPX(LPDN pre-09 post-17)</t>
  </si>
  <si>
    <t>CPX(LPDN pre-09 post-08)</t>
  </si>
  <si>
    <t>Q20480031.F1</t>
  </si>
  <si>
    <t>CPX(LPDN pre-12 post-22)</t>
  </si>
  <si>
    <t>CPX(LPDN pre-22 post-25)</t>
  </si>
  <si>
    <t>Q20480087.F1</t>
  </si>
  <si>
    <t>CPX(LPDN pre-15 post-17)</t>
  </si>
  <si>
    <t>CPX(LPDN pre-10 post-09)</t>
  </si>
  <si>
    <t>Q20490018.F1</t>
  </si>
  <si>
    <t>CPX(LPDN pre-23 post-11)</t>
  </si>
  <si>
    <t>CPX(LPDN pre-3 post-07)</t>
  </si>
  <si>
    <t>M'MENT TOOL</t>
  </si>
  <si>
    <t>2ND TIME USED WAFER</t>
  </si>
  <si>
    <t>CPX(LPDN pre-1 post-5)</t>
  </si>
  <si>
    <t>CPX(LPDN pre-0 post-14)</t>
  </si>
  <si>
    <t>CPX(LPDN pre-1 post-2)</t>
  </si>
  <si>
    <t>After 12 SiN seasoning wfs, CONVENTIONAL CP</t>
  </si>
  <si>
    <t>CP TEST NEW</t>
  </si>
  <si>
    <t>CPX(LPDN pre-1 post-19)</t>
  </si>
  <si>
    <t xml:space="preserve">After 10 SiN and 5 Bare Si seasoning wfs, </t>
  </si>
  <si>
    <t>CPX(LPDN pre-2 post-61)</t>
  </si>
  <si>
    <t>AFTER 20 SIN, ENG DRY CLEAN WITH NEW CP RECIPE</t>
  </si>
  <si>
    <t>IN CONT TO ABOVE DUMMY2,STD SEASONING</t>
  </si>
  <si>
    <t>AFTER 5 SIN, ENG DRY CLEAN WITH NEW CP RECIPE</t>
  </si>
  <si>
    <t>Q20500046.F1</t>
  </si>
  <si>
    <t>BARC CP</t>
  </si>
  <si>
    <t>CPX(LPDN pre-3 post-2)</t>
  </si>
  <si>
    <t>CPX(LPDN pre-2 post-6)</t>
  </si>
  <si>
    <t> Q20500109.F1</t>
  </si>
  <si>
    <t>Q20510011.F1</t>
  </si>
  <si>
    <t>CPX(LPDN pre-2 post-2)</t>
  </si>
  <si>
    <t>CPX(LPDN pre-1 post-4)</t>
  </si>
  <si>
    <t>Q20510064.F1</t>
  </si>
  <si>
    <t>CPX(LPDN pre-7 post-6)</t>
  </si>
  <si>
    <t>CPX(LPDN pre-0 post-2)</t>
  </si>
  <si>
    <t>Q20520003.F1</t>
  </si>
  <si>
    <t>1519/102</t>
  </si>
  <si>
    <t>Q20520082.F1</t>
  </si>
  <si>
    <t>Average</t>
  </si>
  <si>
    <t>Std Dev</t>
  </si>
  <si>
    <t>95 Percentile</t>
  </si>
  <si>
    <t>99 Percentile</t>
  </si>
  <si>
    <t>ER and %Uni CL calculated considering last 50 pass points. ER LSL made equal to new LCL. ER LSL data is not available in the US release.</t>
  </si>
  <si>
    <t>Formula of ER test had wrong UCL for %Uni (8.3). Today, UCL is changed back to the value which was in the old log book (5.5). ER LSL made equal to LCL as well.</t>
  </si>
  <si>
    <t>ER CL changed after seeing the results on real CS/Via patterned wafer, dry clean implementation has impacted the QC wafer ER and %Uni but no change in ER on CS/Via patterened wafers (repeated once). LSL made equal to new LCL.</t>
  </si>
  <si>
    <t>After production lot ER check</t>
  </si>
  <si>
    <t>MTOP1/MTOP2, %Uni UCL calculated using last 50 pass points. ER USL made equal to UCL</t>
  </si>
  <si>
    <t>CPX(LPDN pre-02 post-4)</t>
  </si>
  <si>
    <t>Q20530024.F1</t>
  </si>
  <si>
    <t>CPX(LPDN pre-0 2post-3)</t>
  </si>
  <si>
    <t>Q20530085.F1</t>
  </si>
  <si>
    <t xml:space="preserve">Q21020022.F1 </t>
  </si>
  <si>
    <t>chamber PM done. Recipe:  CP TEST NEW ran after ENG-DRY-CLEAN</t>
  </si>
  <si>
    <t>∆/Time=ER (Å/Min)</t>
  </si>
  <si>
    <t>New Procedure</t>
  </si>
  <si>
    <t>Old Procedure</t>
  </si>
  <si>
    <t>Q21020087.F1</t>
  </si>
  <si>
    <t>CPX(LPDN pre-0, post-2)</t>
  </si>
  <si>
    <t>CPX(LPDN pre-1, post-24)</t>
  </si>
  <si>
    <t>Q21030023.F1</t>
  </si>
  <si>
    <t>CPX(LPDN pre-0, post-4)</t>
  </si>
  <si>
    <t>CPX(LPDN pre-1, post-1)</t>
  </si>
  <si>
    <t>No seasoning wfs run before this wafer.</t>
  </si>
  <si>
    <t>CPX(LPDN pre-7, post-10)</t>
  </si>
  <si>
    <t>CPX(LPDN pre-6, post-4)</t>
  </si>
  <si>
    <t>LLB</t>
  </si>
  <si>
    <t>1534/121</t>
  </si>
  <si>
    <t>Q21040046.F1</t>
  </si>
  <si>
    <t>CPX(LPDN pre-1, post-4)</t>
  </si>
  <si>
    <t>CPX(LPDN pre-3, post-5)</t>
  </si>
  <si>
    <t>Q21040101.F1</t>
  </si>
  <si>
    <t>CPX(LPDN pre-1, post-11)</t>
  </si>
  <si>
    <t>LLA</t>
  </si>
  <si>
    <t>Q21050055.F1</t>
  </si>
  <si>
    <t>CPX(LPDN pre-5, post-4)</t>
  </si>
  <si>
    <t>Q21060004.F1</t>
  </si>
  <si>
    <t>CPX(LPDN pre-2, post-2)</t>
  </si>
  <si>
    <t>CPX(LPDN pre-4, post-4)</t>
  </si>
  <si>
    <t>Q21060064.F1</t>
  </si>
  <si>
    <t>CPX(LPDN pre-1 post-3)</t>
  </si>
  <si>
    <t>Wf#16, CONV. CP</t>
  </si>
  <si>
    <t>CPX(LPDN pre-1 post-1)</t>
  </si>
  <si>
    <t>Wf#18, BARC CP</t>
  </si>
  <si>
    <t>Q21070001.F1</t>
  </si>
  <si>
    <t>AFTER FOCUS RING CHANGE Wf#16, CONV. CP</t>
  </si>
  <si>
    <t>AFTER FOCUS RING CHANGE</t>
  </si>
  <si>
    <t>Q21070071.F1</t>
  </si>
  <si>
    <t>Q21080001.F1</t>
  </si>
  <si>
    <t>CPX(LPDN pre-1 post-6)</t>
  </si>
  <si>
    <t>Wf#16</t>
  </si>
  <si>
    <t>CPX(LPDN pre-3 post-13)</t>
  </si>
  <si>
    <t>Q21080063.F1</t>
  </si>
  <si>
    <t>CPX(LPDN pre-3 post-5)</t>
  </si>
  <si>
    <t>CPX(LPDN pre-1 post-0)</t>
  </si>
  <si>
    <t>CPX(LPDN pre-4 post-5)</t>
  </si>
  <si>
    <t>CPX(LPDN pre-5 post-5)</t>
  </si>
  <si>
    <t>QC after Overnight ch purge 
CONVENTIONAL Wf#16</t>
  </si>
  <si>
    <t>Wf#18, BARC CP. SRS review shows Si &amp; O</t>
  </si>
  <si>
    <t>102/121</t>
  </si>
  <si>
    <t>STD CP</t>
  </si>
  <si>
    <t>NEW CP</t>
  </si>
  <si>
    <t>1534/1428/1159</t>
  </si>
  <si>
    <t>1534/1429/1159</t>
  </si>
  <si>
    <t>CPX(LPDN pre-1 post-01)</t>
  </si>
  <si>
    <t xml:space="preserve">AFTER 2hrs CH B PURGE </t>
  </si>
</sst>
</file>

<file path=xl/styles.xml><?xml version="1.0" encoding="utf-8"?>
<styleSheet xmlns="http://schemas.openxmlformats.org/spreadsheetml/2006/main">
  <numFmts count="6">
    <numFmt numFmtId="164" formatCode="mm\/dd\/yyyy"/>
    <numFmt numFmtId="165" formatCode="0.00_);\(0.00\)"/>
    <numFmt numFmtId="166" formatCode="0_);\(0\)"/>
    <numFmt numFmtId="167" formatCode="m/d/yyyy;@"/>
    <numFmt numFmtId="168" formatCode="m/d;@"/>
    <numFmt numFmtId="169" formatCode="0.000000"/>
  </numFmts>
  <fonts count="62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Arial"/>
      <family val="2"/>
      <charset val="177"/>
    </font>
    <font>
      <b/>
      <u/>
      <sz val="9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sz val="10"/>
      <color indexed="23"/>
      <name val="Arial"/>
      <family val="2"/>
    </font>
    <font>
      <sz val="10"/>
      <name val="Arial"/>
      <family val="2"/>
      <charset val="177"/>
    </font>
    <font>
      <sz val="10"/>
      <color rgb="FF92D050"/>
      <name val="Arial"/>
      <family val="2"/>
      <charset val="177"/>
    </font>
    <font>
      <b/>
      <sz val="10"/>
      <color theme="1"/>
      <name val="Arial"/>
      <family val="2"/>
    </font>
    <font>
      <sz val="12"/>
      <color theme="1"/>
      <name val="Arial"/>
      <family val="2"/>
      <charset val="177"/>
    </font>
    <font>
      <sz val="10"/>
      <color rgb="FF00B050"/>
      <name val="Arial"/>
      <family val="2"/>
      <charset val="177"/>
    </font>
    <font>
      <sz val="12"/>
      <name val="Arial"/>
      <family val="2"/>
    </font>
    <font>
      <sz val="12"/>
      <color rgb="FF00B050"/>
      <name val="Arial"/>
      <family val="2"/>
      <charset val="177"/>
    </font>
    <font>
      <sz val="12"/>
      <color theme="1"/>
      <name val="Arial"/>
      <family val="2"/>
    </font>
    <font>
      <b/>
      <sz val="10"/>
      <color rgb="FFFF0000"/>
      <name val="Arial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sz val="28"/>
      <color rgb="FF000000"/>
      <name val="Calibri"/>
      <family val="2"/>
      <scheme val="minor"/>
    </font>
    <font>
      <sz val="12"/>
      <name val="Arial"/>
      <family val="2"/>
      <charset val="177"/>
    </font>
    <font>
      <b/>
      <sz val="12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  <charset val="177"/>
    </font>
    <font>
      <sz val="11"/>
      <name val="Arial"/>
      <family val="2"/>
      <charset val="177"/>
    </font>
    <font>
      <sz val="11"/>
      <color rgb="FF92D050"/>
      <name val="Arial"/>
      <family val="2"/>
      <charset val="177"/>
    </font>
    <font>
      <b/>
      <sz val="11"/>
      <color theme="1"/>
      <name val="Arial"/>
      <family val="2"/>
    </font>
    <font>
      <sz val="11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Arial"/>
      <family val="2"/>
      <charset val="177"/>
    </font>
    <font>
      <b/>
      <sz val="11"/>
      <color rgb="FF00B050"/>
      <name val="Calibri"/>
      <family val="2"/>
      <scheme val="minor"/>
    </font>
    <font>
      <sz val="11"/>
      <name val="Arial"/>
      <family val="2"/>
    </font>
    <font>
      <sz val="11"/>
      <color rgb="FFFF000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  <charset val="177"/>
    </font>
    <font>
      <sz val="11"/>
      <color rgb="FF00B0F0"/>
      <name val="Arial"/>
      <family val="2"/>
      <charset val="177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6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8">
    <xf numFmtId="0" fontId="0" fillId="0" borderId="0"/>
    <xf numFmtId="0" fontId="7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7" fillId="0" borderId="0" applyNumberFormat="0" applyFill="0" applyBorder="0" applyAlignment="0" applyProtection="0"/>
    <xf numFmtId="0" fontId="48" fillId="0" borderId="52" applyNumberFormat="0" applyFill="0" applyAlignment="0" applyProtection="0"/>
    <xf numFmtId="0" fontId="49" fillId="0" borderId="53" applyNumberFormat="0" applyFill="0" applyAlignment="0" applyProtection="0"/>
    <xf numFmtId="0" fontId="50" fillId="0" borderId="54" applyNumberFormat="0" applyFill="0" applyAlignment="0" applyProtection="0"/>
    <xf numFmtId="0" fontId="50" fillId="0" borderId="0" applyNumberFormat="0" applyFill="0" applyBorder="0" applyAlignment="0" applyProtection="0"/>
    <xf numFmtId="0" fontId="51" fillId="5" borderId="0" applyNumberFormat="0" applyBorder="0" applyAlignment="0" applyProtection="0"/>
    <xf numFmtId="0" fontId="52" fillId="6" borderId="0" applyNumberFormat="0" applyBorder="0" applyAlignment="0" applyProtection="0"/>
    <xf numFmtId="0" fontId="53" fillId="7" borderId="0" applyNumberFormat="0" applyBorder="0" applyAlignment="0" applyProtection="0"/>
    <xf numFmtId="0" fontId="54" fillId="8" borderId="55" applyNumberFormat="0" applyAlignment="0" applyProtection="0"/>
    <xf numFmtId="0" fontId="55" fillId="9" borderId="56" applyNumberFormat="0" applyAlignment="0" applyProtection="0"/>
    <xf numFmtId="0" fontId="56" fillId="9" borderId="55" applyNumberFormat="0" applyAlignment="0" applyProtection="0"/>
    <xf numFmtId="0" fontId="57" fillId="0" borderId="57" applyNumberFormat="0" applyFill="0" applyAlignment="0" applyProtection="0"/>
    <xf numFmtId="0" fontId="58" fillId="10" borderId="58" applyNumberFormat="0" applyAlignment="0" applyProtection="0"/>
    <xf numFmtId="0" fontId="59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32" fillId="0" borderId="60" applyNumberFormat="0" applyFill="0" applyAlignment="0" applyProtection="0"/>
    <xf numFmtId="0" fontId="6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61" fillId="15" borderId="0" applyNumberFormat="0" applyBorder="0" applyAlignment="0" applyProtection="0"/>
    <xf numFmtId="0" fontId="6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61" fillId="19" borderId="0" applyNumberFormat="0" applyBorder="0" applyAlignment="0" applyProtection="0"/>
    <xf numFmtId="0" fontId="6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61" fillId="23" borderId="0" applyNumberFormat="0" applyBorder="0" applyAlignment="0" applyProtection="0"/>
    <xf numFmtId="0" fontId="6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61" fillId="27" borderId="0" applyNumberFormat="0" applyBorder="0" applyAlignment="0" applyProtection="0"/>
    <xf numFmtId="0" fontId="6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61" fillId="31" borderId="0" applyNumberFormat="0" applyBorder="0" applyAlignment="0" applyProtection="0"/>
    <xf numFmtId="0" fontId="6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61" fillId="35" borderId="0" applyNumberFormat="0" applyBorder="0" applyAlignment="0" applyProtection="0"/>
    <xf numFmtId="0" fontId="1" fillId="0" borderId="0"/>
    <xf numFmtId="0" fontId="1" fillId="11" borderId="59" applyNumberFormat="0" applyFont="0" applyAlignment="0" applyProtection="0"/>
  </cellStyleXfs>
  <cellXfs count="1124">
    <xf numFmtId="0" fontId="0" fillId="0" borderId="0" xfId="0"/>
    <xf numFmtId="0" fontId="6" fillId="0" borderId="0" xfId="0" applyFont="1"/>
    <xf numFmtId="0" fontId="11" fillId="0" borderId="0" xfId="1" applyFont="1" applyBorder="1" applyAlignment="1">
      <alignment horizontal="center" vertical="center"/>
    </xf>
    <xf numFmtId="0" fontId="7" fillId="0" borderId="0" xfId="1"/>
    <xf numFmtId="0" fontId="10" fillId="2" borderId="2" xfId="1" applyFont="1" applyFill="1" applyBorder="1" applyAlignment="1">
      <alignment horizontal="center" vertical="center"/>
    </xf>
    <xf numFmtId="0" fontId="7" fillId="0" borderId="4" xfId="1" applyBorder="1" applyAlignment="1">
      <alignment horizontal="center" vertical="center"/>
    </xf>
    <xf numFmtId="0" fontId="7" fillId="0" borderId="4" xfId="1" applyFill="1" applyBorder="1" applyAlignment="1">
      <alignment horizontal="center" vertical="center"/>
    </xf>
    <xf numFmtId="0" fontId="7" fillId="0" borderId="0" xfId="1" applyAlignment="1">
      <alignment horizontal="center" vertical="center"/>
    </xf>
    <xf numFmtId="0" fontId="7" fillId="0" borderId="0" xfId="1" applyAlignment="1">
      <alignment horizontal="center"/>
    </xf>
    <xf numFmtId="0" fontId="7" fillId="3" borderId="0" xfId="1" applyFill="1" applyAlignment="1">
      <alignment horizontal="center" vertical="top"/>
    </xf>
    <xf numFmtId="0" fontId="7" fillId="3" borderId="0" xfId="1" applyFill="1"/>
    <xf numFmtId="0" fontId="16" fillId="0" borderId="4" xfId="1" applyFont="1" applyBorder="1" applyAlignment="1">
      <alignment horizontal="center"/>
    </xf>
    <xf numFmtId="0" fontId="16" fillId="0" borderId="6" xfId="1" applyFont="1" applyBorder="1" applyAlignment="1"/>
    <xf numFmtId="0" fontId="16" fillId="0" borderId="7" xfId="1" applyFont="1" applyBorder="1" applyAlignment="1"/>
    <xf numFmtId="165" fontId="11" fillId="0" borderId="13" xfId="1" applyNumberFormat="1" applyFont="1" applyFill="1" applyBorder="1" applyAlignment="1">
      <alignment horizontal="center" vertical="top" wrapText="1"/>
    </xf>
    <xf numFmtId="165" fontId="11" fillId="0" borderId="5" xfId="1" applyNumberFormat="1" applyFont="1" applyFill="1" applyBorder="1" applyAlignment="1">
      <alignment horizontal="center" vertical="top" wrapText="1"/>
    </xf>
    <xf numFmtId="0" fontId="7" fillId="0" borderId="0" xfId="1" applyFill="1" applyBorder="1"/>
    <xf numFmtId="0" fontId="7" fillId="0" borderId="0" xfId="1" applyAlignment="1">
      <alignment horizontal="center" vertical="top"/>
    </xf>
    <xf numFmtId="14" fontId="7" fillId="3" borderId="0" xfId="1" applyNumberFormat="1" applyFill="1"/>
    <xf numFmtId="0" fontId="7" fillId="3" borderId="0" xfId="1" applyFill="1" applyAlignment="1">
      <alignment horizontal="center"/>
    </xf>
    <xf numFmtId="0" fontId="7" fillId="3" borderId="0" xfId="1" applyNumberFormat="1" applyFill="1" applyAlignment="1">
      <alignment horizontal="center" vertical="top"/>
    </xf>
    <xf numFmtId="0" fontId="7" fillId="3" borderId="1" xfId="1" applyFill="1" applyBorder="1" applyAlignment="1">
      <alignment horizontal="center" vertical="center"/>
    </xf>
    <xf numFmtId="0" fontId="18" fillId="0" borderId="0" xfId="1" applyFont="1" applyAlignment="1">
      <alignment horizontal="center" vertical="center"/>
    </xf>
    <xf numFmtId="0" fontId="7" fillId="3" borderId="4" xfId="1" applyFill="1" applyBorder="1"/>
    <xf numFmtId="0" fontId="7" fillId="3" borderId="6" xfId="1" applyFill="1" applyBorder="1" applyAlignment="1"/>
    <xf numFmtId="0" fontId="7" fillId="3" borderId="7" xfId="1" applyFill="1" applyBorder="1" applyAlignment="1"/>
    <xf numFmtId="0" fontId="7" fillId="3" borderId="3" xfId="1" applyFill="1" applyBorder="1" applyAlignment="1">
      <alignment horizontal="center" vertical="center"/>
    </xf>
    <xf numFmtId="0" fontId="19" fillId="0" borderId="8" xfId="1" applyFont="1" applyBorder="1" applyAlignment="1">
      <alignment vertical="top" wrapText="1"/>
    </xf>
    <xf numFmtId="0" fontId="19" fillId="0" borderId="4" xfId="1" applyFont="1" applyFill="1" applyBorder="1" applyAlignment="1">
      <alignment vertical="top" wrapText="1"/>
    </xf>
    <xf numFmtId="0" fontId="7" fillId="0" borderId="0" xfId="1" applyFont="1"/>
    <xf numFmtId="0" fontId="20" fillId="0" borderId="0" xfId="1" applyFont="1" applyAlignment="1">
      <alignment horizontal="center" vertical="top"/>
    </xf>
    <xf numFmtId="0" fontId="20" fillId="0" borderId="0" xfId="1" applyFont="1" applyFill="1" applyBorder="1" applyAlignment="1">
      <alignment horizontal="center" vertical="top"/>
    </xf>
    <xf numFmtId="0" fontId="19" fillId="0" borderId="9" xfId="1" applyFont="1" applyBorder="1" applyAlignment="1">
      <alignment vertical="top" wrapText="1"/>
    </xf>
    <xf numFmtId="0" fontId="14" fillId="0" borderId="4" xfId="1" applyFont="1" applyFill="1" applyBorder="1" applyAlignment="1">
      <alignment horizontal="center" vertical="top" wrapText="1"/>
    </xf>
    <xf numFmtId="0" fontId="17" fillId="0" borderId="0" xfId="1" applyFont="1"/>
    <xf numFmtId="0" fontId="7" fillId="0" borderId="0" xfId="1" applyFont="1" applyFill="1" applyBorder="1"/>
    <xf numFmtId="0" fontId="19" fillId="0" borderId="4" xfId="1" applyFont="1" applyFill="1" applyBorder="1" applyAlignment="1">
      <alignment horizontal="center" vertical="top" wrapText="1"/>
    </xf>
    <xf numFmtId="0" fontId="5" fillId="0" borderId="0" xfId="4"/>
    <xf numFmtId="0" fontId="5" fillId="0" borderId="0" xfId="5"/>
    <xf numFmtId="0" fontId="7" fillId="0" borderId="0" xfId="1" applyNumberFormat="1" applyAlignment="1">
      <alignment horizontal="center" vertical="top"/>
    </xf>
    <xf numFmtId="0" fontId="7" fillId="0" borderId="10" xfId="1" applyBorder="1" applyAlignment="1"/>
    <xf numFmtId="165" fontId="11" fillId="0" borderId="13" xfId="1" applyNumberFormat="1" applyFont="1" applyFill="1" applyBorder="1" applyAlignment="1">
      <alignment vertical="center" wrapText="1"/>
    </xf>
    <xf numFmtId="165" fontId="11" fillId="0" borderId="5" xfId="1" applyNumberFormat="1" applyFont="1" applyFill="1" applyBorder="1" applyAlignment="1">
      <alignment vertical="center" wrapText="1"/>
    </xf>
    <xf numFmtId="165" fontId="11" fillId="0" borderId="5" xfId="1" applyNumberFormat="1" applyFont="1" applyFill="1" applyBorder="1" applyAlignment="1">
      <alignment vertical="top" wrapText="1"/>
    </xf>
    <xf numFmtId="0" fontId="7" fillId="0" borderId="0" xfId="1" applyBorder="1" applyAlignment="1"/>
    <xf numFmtId="0" fontId="15" fillId="0" borderId="0" xfId="1" applyFont="1" applyBorder="1"/>
    <xf numFmtId="0" fontId="7" fillId="0" borderId="0" xfId="1" applyFill="1" applyBorder="1" applyAlignment="1"/>
    <xf numFmtId="165" fontId="11" fillId="0" borderId="10" xfId="1" applyNumberFormat="1" applyFont="1" applyFill="1" applyBorder="1" applyAlignment="1">
      <alignment vertical="center" wrapText="1"/>
    </xf>
    <xf numFmtId="165" fontId="11" fillId="0" borderId="0" xfId="1" applyNumberFormat="1" applyFont="1" applyFill="1" applyBorder="1" applyAlignment="1">
      <alignment vertical="center" wrapText="1"/>
    </xf>
    <xf numFmtId="0" fontId="7" fillId="0" borderId="35" xfId="1" applyBorder="1" applyAlignment="1"/>
    <xf numFmtId="0" fontId="22" fillId="0" borderId="0" xfId="1" applyFont="1"/>
    <xf numFmtId="165" fontId="22" fillId="0" borderId="0" xfId="1" applyNumberFormat="1" applyFont="1"/>
    <xf numFmtId="0" fontId="22" fillId="0" borderId="0" xfId="1" applyFont="1" applyFill="1" applyBorder="1"/>
    <xf numFmtId="0" fontId="7" fillId="4" borderId="0" xfId="1" applyFill="1"/>
    <xf numFmtId="0" fontId="24" fillId="0" borderId="37" xfId="0" applyFont="1" applyBorder="1" applyAlignment="1">
      <alignment horizontal="center" vertical="center"/>
    </xf>
    <xf numFmtId="164" fontId="25" fillId="0" borderId="38" xfId="0" applyNumberFormat="1" applyFont="1" applyBorder="1" applyAlignment="1">
      <alignment horizontal="center" vertical="top" wrapText="1"/>
    </xf>
    <xf numFmtId="0" fontId="25" fillId="0" borderId="39" xfId="0" applyFont="1" applyBorder="1" applyAlignment="1">
      <alignment horizontal="center" vertical="top" wrapText="1"/>
    </xf>
    <xf numFmtId="0" fontId="25" fillId="0" borderId="39" xfId="0" applyFont="1" applyBorder="1" applyAlignment="1">
      <alignment horizontal="center" vertical="top"/>
    </xf>
    <xf numFmtId="0" fontId="7" fillId="0" borderId="8" xfId="1" applyBorder="1" applyAlignment="1">
      <alignment horizontal="center" vertical="center"/>
    </xf>
    <xf numFmtId="0" fontId="7" fillId="3" borderId="0" xfId="1" applyFill="1" applyBorder="1" applyAlignment="1">
      <alignment horizontal="center" vertical="center"/>
    </xf>
    <xf numFmtId="0" fontId="17" fillId="0" borderId="0" xfId="1" applyFont="1" applyBorder="1" applyAlignment="1">
      <alignment horizontal="center" vertical="center"/>
    </xf>
    <xf numFmtId="0" fontId="17" fillId="0" borderId="0" xfId="1" applyFont="1" applyBorder="1" applyAlignment="1">
      <alignment horizontal="center" vertical="center" wrapText="1"/>
    </xf>
    <xf numFmtId="165" fontId="19" fillId="0" borderId="5" xfId="1" applyNumberFormat="1" applyFont="1" applyFill="1" applyBorder="1" applyAlignment="1">
      <alignment horizontal="center" vertical="center" wrapText="1"/>
    </xf>
    <xf numFmtId="0" fontId="17" fillId="0" borderId="9" xfId="1" applyFont="1" applyBorder="1" applyAlignment="1">
      <alignment vertical="center"/>
    </xf>
    <xf numFmtId="0" fontId="17" fillId="0" borderId="8" xfId="1" applyFont="1" applyBorder="1" applyAlignment="1">
      <alignment vertical="center"/>
    </xf>
    <xf numFmtId="0" fontId="21" fillId="0" borderId="0" xfId="1" applyFont="1" applyBorder="1" applyAlignment="1">
      <alignment horizontal="center" vertical="center"/>
    </xf>
    <xf numFmtId="0" fontId="23" fillId="0" borderId="5" xfId="0" applyFont="1" applyBorder="1" applyAlignment="1">
      <alignment horizontal="center"/>
    </xf>
    <xf numFmtId="0" fontId="23" fillId="0" borderId="5" xfId="0" applyFont="1" applyBorder="1"/>
    <xf numFmtId="0" fontId="23" fillId="0" borderId="5" xfId="0" applyFont="1" applyBorder="1" applyAlignment="1">
      <alignment horizontal="left"/>
    </xf>
    <xf numFmtId="0" fontId="23" fillId="0" borderId="20" xfId="0" applyFont="1" applyBorder="1" applyAlignment="1">
      <alignment horizontal="center" vertical="top" wrapText="1"/>
    </xf>
    <xf numFmtId="0" fontId="27" fillId="0" borderId="0" xfId="0" applyFont="1" applyBorder="1" applyAlignment="1">
      <alignment horizontal="center"/>
    </xf>
    <xf numFmtId="0" fontId="27" fillId="0" borderId="1" xfId="0" applyFont="1" applyBorder="1" applyAlignment="1">
      <alignment horizontal="center"/>
    </xf>
    <xf numFmtId="0" fontId="23" fillId="0" borderId="0" xfId="0" applyFont="1" applyBorder="1"/>
    <xf numFmtId="0" fontId="23" fillId="0" borderId="4" xfId="0" applyFont="1" applyBorder="1"/>
    <xf numFmtId="0" fontId="25" fillId="0" borderId="39" xfId="0" applyFont="1" applyBorder="1" applyAlignment="1">
      <alignment horizontal="left" vertical="top" wrapText="1"/>
    </xf>
    <xf numFmtId="2" fontId="25" fillId="0" borderId="39" xfId="0" applyNumberFormat="1" applyFont="1" applyBorder="1" applyAlignment="1">
      <alignment horizontal="center" vertical="top" wrapText="1"/>
    </xf>
    <xf numFmtId="165" fontId="25" fillId="0" borderId="39" xfId="0" applyNumberFormat="1" applyFont="1" applyBorder="1" applyAlignment="1">
      <alignment horizontal="center" vertical="top" wrapText="1"/>
    </xf>
    <xf numFmtId="0" fontId="28" fillId="0" borderId="39" xfId="0" applyFont="1" applyBorder="1" applyAlignment="1">
      <alignment horizontal="center" vertical="top"/>
    </xf>
    <xf numFmtId="0" fontId="25" fillId="0" borderId="0" xfId="0" applyFont="1" applyAlignment="1">
      <alignment vertical="top"/>
    </xf>
    <xf numFmtId="0" fontId="19" fillId="0" borderId="8" xfId="1" applyFont="1" applyFill="1" applyBorder="1" applyAlignment="1">
      <alignment vertical="top" wrapText="1"/>
    </xf>
    <xf numFmtId="0" fontId="25" fillId="0" borderId="39" xfId="0" applyFont="1" applyBorder="1" applyAlignment="1">
      <alignment vertical="top"/>
    </xf>
    <xf numFmtId="0" fontId="28" fillId="0" borderId="40" xfId="0" applyFont="1" applyBorder="1" applyAlignment="1">
      <alignment horizontal="center" vertical="top"/>
    </xf>
    <xf numFmtId="164" fontId="19" fillId="0" borderId="9" xfId="1" applyNumberFormat="1" applyFont="1" applyBorder="1" applyAlignment="1">
      <alignment horizontal="center" vertical="top" wrapText="1"/>
    </xf>
    <xf numFmtId="0" fontId="0" fillId="0" borderId="0" xfId="0" applyAlignment="1">
      <alignment horizontal="center"/>
    </xf>
    <xf numFmtId="164" fontId="19" fillId="0" borderId="5" xfId="1" applyNumberFormat="1" applyFont="1" applyBorder="1" applyAlignment="1">
      <alignment horizontal="center" vertical="top" wrapText="1"/>
    </xf>
    <xf numFmtId="164" fontId="19" fillId="0" borderId="5" xfId="1" applyNumberFormat="1" applyFont="1" applyFill="1" applyBorder="1" applyAlignment="1">
      <alignment horizontal="center" vertical="top" wrapText="1"/>
    </xf>
    <xf numFmtId="0" fontId="17" fillId="0" borderId="5" xfId="1" applyFont="1" applyBorder="1" applyAlignment="1">
      <alignment horizontal="center" vertical="center"/>
    </xf>
    <xf numFmtId="0" fontId="17" fillId="0" borderId="9" xfId="1" applyFont="1" applyBorder="1" applyAlignment="1">
      <alignment horizontal="center" vertical="center"/>
    </xf>
    <xf numFmtId="0" fontId="17" fillId="0" borderId="8" xfId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9" fillId="0" borderId="8" xfId="0" applyFont="1" applyBorder="1" applyAlignment="1">
      <alignment vertical="top" wrapText="1"/>
    </xf>
    <xf numFmtId="0" fontId="19" fillId="0" borderId="4" xfId="0" applyFont="1" applyFill="1" applyBorder="1" applyAlignment="1">
      <alignment vertical="top" wrapText="1"/>
    </xf>
    <xf numFmtId="0" fontId="19" fillId="0" borderId="9" xfId="0" applyFont="1" applyBorder="1" applyAlignment="1">
      <alignment vertical="top" wrapText="1"/>
    </xf>
    <xf numFmtId="0" fontId="19" fillId="0" borderId="4" xfId="0" applyFont="1" applyFill="1" applyBorder="1" applyAlignment="1">
      <alignment horizontal="center" vertical="top" wrapText="1"/>
    </xf>
    <xf numFmtId="0" fontId="21" fillId="0" borderId="5" xfId="1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 wrapText="1"/>
    </xf>
    <xf numFmtId="0" fontId="23" fillId="0" borderId="20" xfId="0" applyFont="1" applyFill="1" applyBorder="1" applyAlignment="1">
      <alignment horizontal="center" vertical="center"/>
    </xf>
    <xf numFmtId="164" fontId="25" fillId="0" borderId="38" xfId="0" applyNumberFormat="1" applyFont="1" applyBorder="1" applyAlignment="1">
      <alignment horizontal="center" vertical="center" wrapText="1"/>
    </xf>
    <xf numFmtId="0" fontId="25" fillId="0" borderId="39" xfId="0" applyFont="1" applyBorder="1" applyAlignment="1">
      <alignment horizontal="center" vertical="center" wrapText="1"/>
    </xf>
    <xf numFmtId="0" fontId="25" fillId="0" borderId="39" xfId="0" applyFont="1" applyBorder="1" applyAlignment="1">
      <alignment horizontal="center" vertical="center"/>
    </xf>
    <xf numFmtId="0" fontId="26" fillId="0" borderId="40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164" fontId="12" fillId="0" borderId="8" xfId="1" applyNumberFormat="1" applyFont="1" applyBorder="1" applyAlignment="1">
      <alignment horizontal="center" vertical="center"/>
    </xf>
    <xf numFmtId="0" fontId="12" fillId="0" borderId="8" xfId="1" applyFont="1" applyFill="1" applyBorder="1" applyAlignment="1">
      <alignment horizontal="center" vertical="center" wrapText="1"/>
    </xf>
    <xf numFmtId="0" fontId="13" fillId="0" borderId="8" xfId="1" applyFont="1" applyFill="1" applyBorder="1" applyAlignment="1">
      <alignment horizontal="center" vertical="center"/>
    </xf>
    <xf numFmtId="0" fontId="7" fillId="0" borderId="41" xfId="1" applyBorder="1" applyAlignment="1">
      <alignment horizontal="center" vertical="center"/>
    </xf>
    <xf numFmtId="164" fontId="12" fillId="0" borderId="4" xfId="1" applyNumberFormat="1" applyFont="1" applyBorder="1" applyAlignment="1">
      <alignment horizontal="center" vertical="center"/>
    </xf>
    <xf numFmtId="0" fontId="12" fillId="0" borderId="4" xfId="1" applyFont="1" applyFill="1" applyBorder="1" applyAlignment="1">
      <alignment horizontal="center" vertical="center" wrapText="1"/>
    </xf>
    <xf numFmtId="0" fontId="13" fillId="0" borderId="4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164" fontId="8" fillId="2" borderId="0" xfId="1" applyNumberFormat="1" applyFont="1" applyFill="1" applyBorder="1" applyAlignment="1">
      <alignment horizontal="center" vertical="center"/>
    </xf>
    <xf numFmtId="0" fontId="11" fillId="2" borderId="0" xfId="1" applyFont="1" applyFill="1" applyBorder="1" applyAlignment="1">
      <alignment horizontal="center" vertical="center"/>
    </xf>
    <xf numFmtId="164" fontId="10" fillId="2" borderId="2" xfId="1" applyNumberFormat="1" applyFont="1" applyFill="1" applyBorder="1" applyAlignment="1">
      <alignment horizontal="center" vertical="center"/>
    </xf>
    <xf numFmtId="0" fontId="11" fillId="2" borderId="2" xfId="1" applyFont="1" applyFill="1" applyBorder="1" applyAlignment="1">
      <alignment horizontal="center" vertical="center"/>
    </xf>
    <xf numFmtId="0" fontId="10" fillId="2" borderId="3" xfId="1" applyFont="1" applyFill="1" applyBorder="1" applyAlignment="1">
      <alignment horizontal="center" vertical="center"/>
    </xf>
    <xf numFmtId="164" fontId="23" fillId="0" borderId="0" xfId="0" applyNumberFormat="1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4" fontId="19" fillId="0" borderId="4" xfId="1" applyNumberFormat="1" applyFont="1" applyBorder="1" applyAlignment="1">
      <alignment horizontal="center" vertical="top" wrapText="1"/>
    </xf>
    <xf numFmtId="0" fontId="19" fillId="0" borderId="5" xfId="0" applyFont="1" applyFill="1" applyBorder="1" applyAlignment="1">
      <alignment vertical="top" wrapText="1"/>
    </xf>
    <xf numFmtId="0" fontId="19" fillId="0" borderId="5" xfId="0" applyFont="1" applyFill="1" applyBorder="1" applyAlignment="1">
      <alignment horizontal="center" vertical="top" wrapText="1"/>
    </xf>
    <xf numFmtId="0" fontId="19" fillId="0" borderId="4" xfId="0" applyFont="1" applyBorder="1" applyAlignment="1">
      <alignment vertical="top" wrapText="1"/>
    </xf>
    <xf numFmtId="0" fontId="7" fillId="0" borderId="20" xfId="1" applyBorder="1" applyAlignment="1">
      <alignment horizontal="center" vertical="center"/>
    </xf>
    <xf numFmtId="0" fontId="7" fillId="0" borderId="1" xfId="1" applyBorder="1" applyAlignment="1">
      <alignment horizontal="center" vertical="center"/>
    </xf>
    <xf numFmtId="0" fontId="7" fillId="0" borderId="3" xfId="1" applyBorder="1" applyAlignment="1">
      <alignment horizontal="center" vertical="center"/>
    </xf>
    <xf numFmtId="164" fontId="12" fillId="0" borderId="5" xfId="1" applyNumberFormat="1" applyFont="1" applyBorder="1" applyAlignment="1">
      <alignment horizontal="center" vertical="center"/>
    </xf>
    <xf numFmtId="0" fontId="7" fillId="0" borderId="5" xfId="1" applyBorder="1" applyAlignment="1">
      <alignment horizontal="center" vertical="center"/>
    </xf>
    <xf numFmtId="0" fontId="13" fillId="0" borderId="5" xfId="1" applyFont="1" applyFill="1" applyBorder="1" applyAlignment="1">
      <alignment horizontal="center" vertical="center"/>
    </xf>
    <xf numFmtId="0" fontId="0" fillId="0" borderId="0" xfId="0" applyProtection="1">
      <protection locked="0"/>
    </xf>
    <xf numFmtId="0" fontId="7" fillId="4" borderId="4" xfId="1" applyFill="1" applyBorder="1" applyAlignment="1">
      <alignment horizontal="center" vertical="center"/>
    </xf>
    <xf numFmtId="0" fontId="7" fillId="4" borderId="4" xfId="1" applyFill="1" applyBorder="1" applyAlignment="1">
      <alignment horizontal="center" vertical="center" wrapText="1"/>
    </xf>
    <xf numFmtId="0" fontId="7" fillId="4" borderId="4" xfId="1" applyFill="1" applyBorder="1" applyAlignment="1">
      <alignment horizontal="left" vertical="center"/>
    </xf>
    <xf numFmtId="0" fontId="14" fillId="0" borderId="4" xfId="1" applyFont="1" applyBorder="1" applyAlignment="1">
      <alignment horizontal="center" vertical="center"/>
    </xf>
    <xf numFmtId="164" fontId="12" fillId="0" borderId="5" xfId="1" applyNumberFormat="1" applyFont="1" applyBorder="1" applyAlignment="1">
      <alignment horizontal="center" vertical="top" wrapText="1"/>
    </xf>
    <xf numFmtId="0" fontId="7" fillId="0" borderId="4" xfId="1" applyBorder="1" applyAlignment="1">
      <alignment horizontal="center" vertical="center" wrapText="1"/>
    </xf>
    <xf numFmtId="0" fontId="23" fillId="0" borderId="1" xfId="0" applyFont="1" applyBorder="1" applyAlignment="1">
      <alignment horizontal="center"/>
    </xf>
    <xf numFmtId="0" fontId="23" fillId="0" borderId="9" xfId="0" applyFont="1" applyBorder="1"/>
    <xf numFmtId="0" fontId="25" fillId="0" borderId="28" xfId="0" applyFont="1" applyBorder="1" applyAlignment="1">
      <alignment horizontal="center" vertical="top" wrapText="1"/>
    </xf>
    <xf numFmtId="0" fontId="23" fillId="0" borderId="10" xfId="0" applyFont="1" applyBorder="1"/>
    <xf numFmtId="0" fontId="23" fillId="0" borderId="10" xfId="0" applyFont="1" applyBorder="1" applyAlignment="1">
      <alignment horizontal="left"/>
    </xf>
    <xf numFmtId="0" fontId="0" fillId="0" borderId="1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25" fillId="0" borderId="21" xfId="0" applyFont="1" applyBorder="1" applyAlignment="1">
      <alignment vertical="top" wrapText="1"/>
    </xf>
    <xf numFmtId="0" fontId="25" fillId="0" borderId="21" xfId="0" applyFont="1" applyBorder="1" applyAlignment="1">
      <alignment horizontal="center" vertical="top" wrapText="1"/>
    </xf>
    <xf numFmtId="0" fontId="25" fillId="0" borderId="21" xfId="0" applyFont="1" applyBorder="1" applyAlignment="1">
      <alignment vertical="top"/>
    </xf>
    <xf numFmtId="0" fontId="23" fillId="0" borderId="29" xfId="0" applyFont="1" applyBorder="1" applyAlignment="1">
      <alignment horizontal="center" vertical="top" wrapText="1"/>
    </xf>
    <xf numFmtId="0" fontId="23" fillId="0" borderId="44" xfId="0" applyFont="1" applyBorder="1" applyAlignment="1">
      <alignment horizontal="center" vertical="top" wrapText="1"/>
    </xf>
    <xf numFmtId="0" fontId="16" fillId="0" borderId="0" xfId="1" applyFont="1" applyAlignment="1">
      <alignment horizontal="center"/>
    </xf>
    <xf numFmtId="0" fontId="16" fillId="0" borderId="4" xfId="1" applyFont="1" applyBorder="1" applyAlignment="1">
      <alignment horizontal="center" vertical="center"/>
    </xf>
    <xf numFmtId="0" fontId="23" fillId="0" borderId="4" xfId="0" applyFont="1" applyFill="1" applyBorder="1" applyAlignment="1">
      <alignment wrapText="1"/>
    </xf>
    <xf numFmtId="0" fontId="0" fillId="0" borderId="0" xfId="0" applyFill="1" applyBorder="1" applyProtection="1">
      <protection locked="0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32" xfId="1" applyBorder="1" applyAlignment="1">
      <alignment horizontal="center" vertical="center"/>
    </xf>
    <xf numFmtId="0" fontId="23" fillId="0" borderId="4" xfId="0" applyFont="1" applyFill="1" applyBorder="1" applyAlignment="1">
      <alignment vertical="center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0" xfId="1"/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37" xfId="1" applyBorder="1" applyAlignment="1">
      <alignment vertical="center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0" xfId="1"/>
    <xf numFmtId="0" fontId="7" fillId="0" borderId="0" xfId="1"/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0" xfId="1"/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0" xfId="1"/>
    <xf numFmtId="0" fontId="7" fillId="0" borderId="0" xfId="1"/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4" fontId="19" fillId="0" borderId="4" xfId="1" applyNumberFormat="1" applyFont="1" applyBorder="1" applyAlignment="1">
      <alignment horizontal="center" vertical="center"/>
    </xf>
    <xf numFmtId="165" fontId="19" fillId="0" borderId="4" xfId="1" applyNumberFormat="1" applyFont="1" applyFill="1" applyBorder="1" applyAlignment="1">
      <alignment horizontal="center" vertical="center" wrapText="1"/>
    </xf>
    <xf numFmtId="0" fontId="30" fillId="0" borderId="37" xfId="1" applyFont="1" applyBorder="1" applyAlignment="1">
      <alignment horizontal="center" vertical="center"/>
    </xf>
    <xf numFmtId="0" fontId="17" fillId="0" borderId="32" xfId="1" applyFont="1" applyBorder="1" applyAlignment="1">
      <alignment horizontal="center" vertical="center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0" fillId="0" borderId="45" xfId="0" applyBorder="1" applyAlignment="1">
      <alignment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6" fillId="0" borderId="37" xfId="1" applyFont="1" applyBorder="1" applyAlignment="1">
      <alignment vertical="center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4" xfId="1" applyBorder="1" applyAlignment="1">
      <alignment vertical="center"/>
    </xf>
    <xf numFmtId="0" fontId="26" fillId="0" borderId="42" xfId="0" applyFont="1" applyBorder="1" applyAlignment="1">
      <alignment horizontal="center" vertical="center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4" borderId="0" xfId="1" applyFill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5" xfId="0" applyNumberFormat="1" applyFont="1" applyFill="1" applyBorder="1" applyAlignment="1">
      <alignment horizontal="right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1" fillId="0" borderId="37" xfId="1" applyFont="1" applyBorder="1" applyAlignment="1">
      <alignment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5" xfId="0" applyNumberFormat="1" applyFont="1" applyFill="1" applyBorder="1" applyAlignment="1">
      <alignment horizontal="right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5" xfId="0" applyNumberFormat="1" applyFont="1" applyFill="1" applyBorder="1" applyAlignment="1">
      <alignment horizontal="right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5" xfId="0" applyNumberFormat="1" applyFont="1" applyFill="1" applyBorder="1" applyAlignment="1">
      <alignment horizontal="right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6" xfId="1" applyBorder="1" applyAlignment="1">
      <alignment horizontal="center" vertical="center"/>
    </xf>
    <xf numFmtId="0" fontId="8" fillId="2" borderId="0" xfId="1" applyFont="1" applyFill="1" applyBorder="1" applyAlignment="1">
      <alignment horizontal="center" vertical="center"/>
    </xf>
    <xf numFmtId="0" fontId="8" fillId="2" borderId="1" xfId="1" applyFont="1" applyFill="1" applyBorder="1" applyAlignment="1">
      <alignment horizontal="center" vertical="center"/>
    </xf>
    <xf numFmtId="0" fontId="10" fillId="2" borderId="0" xfId="1" applyFont="1" applyFill="1" applyBorder="1" applyAlignment="1">
      <alignment horizontal="center" vertical="center"/>
    </xf>
    <xf numFmtId="0" fontId="10" fillId="2" borderId="1" xfId="1" applyFont="1" applyFill="1" applyBorder="1" applyAlignment="1">
      <alignment horizontal="center" vertical="center"/>
    </xf>
    <xf numFmtId="0" fontId="7" fillId="0" borderId="35" xfId="1" applyBorder="1" applyAlignment="1">
      <alignment horizontal="center" vertical="center"/>
    </xf>
    <xf numFmtId="0" fontId="7" fillId="0" borderId="0" xfId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5" xfId="0" applyNumberFormat="1" applyFont="1" applyFill="1" applyBorder="1" applyAlignment="1">
      <alignment horizontal="right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4" fontId="23" fillId="0" borderId="46" xfId="0" applyNumberFormat="1" applyFont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/>
    </xf>
    <xf numFmtId="0" fontId="24" fillId="0" borderId="0" xfId="0" applyFont="1" applyBorder="1" applyAlignment="1">
      <alignment horizontal="center" vertical="center"/>
    </xf>
    <xf numFmtId="0" fontId="25" fillId="0" borderId="38" xfId="0" applyFont="1" applyBorder="1" applyAlignment="1">
      <alignment horizontal="center" vertical="center" wrapText="1"/>
    </xf>
    <xf numFmtId="0" fontId="25" fillId="0" borderId="40" xfId="0" applyFont="1" applyBorder="1" applyAlignment="1">
      <alignment horizontal="center" vertical="center" wrapText="1"/>
    </xf>
    <xf numFmtId="0" fontId="25" fillId="0" borderId="49" xfId="0" applyFont="1" applyBorder="1" applyAlignment="1">
      <alignment horizontal="center" vertical="center" wrapText="1"/>
    </xf>
    <xf numFmtId="0" fontId="25" fillId="0" borderId="50" xfId="0" applyFont="1" applyBorder="1" applyAlignment="1">
      <alignment horizontal="center" vertical="center" wrapText="1"/>
    </xf>
    <xf numFmtId="0" fontId="12" fillId="0" borderId="26" xfId="1" applyFont="1" applyFill="1" applyBorder="1" applyAlignment="1">
      <alignment horizontal="center" vertical="center" wrapText="1"/>
    </xf>
    <xf numFmtId="0" fontId="12" fillId="0" borderId="19" xfId="1" applyFont="1" applyFill="1" applyBorder="1" applyAlignment="1">
      <alignment horizontal="center" vertical="center" wrapText="1"/>
    </xf>
    <xf numFmtId="0" fontId="12" fillId="0" borderId="3" xfId="1" applyFont="1" applyFill="1" applyBorder="1" applyAlignment="1">
      <alignment horizontal="center" vertical="center" wrapText="1"/>
    </xf>
    <xf numFmtId="0" fontId="12" fillId="0" borderId="41" xfId="1" applyFont="1" applyFill="1" applyBorder="1" applyAlignment="1">
      <alignment horizontal="center" vertical="center" wrapText="1"/>
    </xf>
    <xf numFmtId="0" fontId="12" fillId="0" borderId="31" xfId="1" applyFont="1" applyFill="1" applyBorder="1" applyAlignment="1">
      <alignment horizontal="center" vertical="center" wrapText="1"/>
    </xf>
    <xf numFmtId="0" fontId="12" fillId="0" borderId="32" xfId="1" applyFont="1" applyFill="1" applyBorder="1" applyAlignment="1">
      <alignment horizontal="center" vertical="center" wrapText="1"/>
    </xf>
    <xf numFmtId="0" fontId="12" fillId="0" borderId="7" xfId="1" applyFont="1" applyFill="1" applyBorder="1" applyAlignment="1">
      <alignment horizontal="center" vertical="center" wrapText="1"/>
    </xf>
    <xf numFmtId="0" fontId="12" fillId="0" borderId="6" xfId="1" applyFont="1" applyFill="1" applyBorder="1" applyAlignment="1">
      <alignment horizontal="center" vertical="center" wrapText="1"/>
    </xf>
    <xf numFmtId="0" fontId="7" fillId="0" borderId="31" xfId="1" applyBorder="1" applyAlignment="1">
      <alignment horizontal="center" vertical="center"/>
    </xf>
    <xf numFmtId="0" fontId="7" fillId="0" borderId="7" xfId="1" applyBorder="1" applyAlignment="1">
      <alignment horizontal="center" vertical="center"/>
    </xf>
    <xf numFmtId="0" fontId="7" fillId="0" borderId="31" xfId="1" applyFill="1" applyBorder="1" applyAlignment="1">
      <alignment horizontal="center" vertical="center"/>
    </xf>
    <xf numFmtId="0" fontId="7" fillId="0" borderId="32" xfId="1" applyFill="1" applyBorder="1" applyAlignment="1">
      <alignment horizontal="center" vertical="center"/>
    </xf>
    <xf numFmtId="0" fontId="7" fillId="0" borderId="7" xfId="1" applyFill="1" applyBorder="1" applyAlignment="1">
      <alignment horizontal="center" vertical="center"/>
    </xf>
    <xf numFmtId="0" fontId="7" fillId="0" borderId="6" xfId="1" applyFill="1" applyBorder="1" applyAlignment="1">
      <alignment horizontal="center" vertical="center"/>
    </xf>
    <xf numFmtId="0" fontId="7" fillId="0" borderId="51" xfId="1" applyBorder="1" applyAlignment="1">
      <alignment horizontal="center" vertical="center"/>
    </xf>
    <xf numFmtId="0" fontId="7" fillId="0" borderId="36" xfId="1" applyFill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0" fillId="2" borderId="0" xfId="1" applyFont="1" applyFill="1" applyBorder="1" applyAlignment="1">
      <alignment horizontal="center" vertical="center"/>
    </xf>
    <xf numFmtId="164" fontId="23" fillId="0" borderId="37" xfId="0" applyNumberFormat="1" applyFont="1" applyBorder="1" applyAlignment="1">
      <alignment horizontal="center" vertical="center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7" fillId="0" borderId="0" xfId="1" applyAlignment="1">
      <alignment horizontal="center" vertical="center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4" fontId="33" fillId="3" borderId="0" xfId="1" applyNumberFormat="1" applyFont="1" applyFill="1" applyAlignment="1">
      <alignment horizontal="center" vertical="center"/>
    </xf>
    <xf numFmtId="0" fontId="33" fillId="3" borderId="0" xfId="1" applyFont="1" applyFill="1" applyAlignment="1">
      <alignment horizontal="center" vertical="center"/>
    </xf>
    <xf numFmtId="0" fontId="33" fillId="3" borderId="0" xfId="1" applyFont="1" applyFill="1" applyAlignment="1">
      <alignment vertical="center"/>
    </xf>
    <xf numFmtId="0" fontId="34" fillId="0" borderId="0" xfId="1" applyFont="1" applyAlignment="1">
      <alignment vertical="center"/>
    </xf>
    <xf numFmtId="0" fontId="33" fillId="3" borderId="1" xfId="1" applyFont="1" applyFill="1" applyBorder="1" applyAlignment="1">
      <alignment horizontal="center" vertical="center"/>
    </xf>
    <xf numFmtId="0" fontId="33" fillId="3" borderId="0" xfId="1" applyFont="1" applyFill="1" applyBorder="1" applyAlignment="1">
      <alignment horizontal="center" vertical="center"/>
    </xf>
    <xf numFmtId="0" fontId="33" fillId="3" borderId="0" xfId="1" applyFont="1" applyFill="1" applyBorder="1" applyAlignment="1">
      <alignment vertical="center"/>
    </xf>
    <xf numFmtId="0" fontId="35" fillId="0" borderId="0" xfId="1" applyFont="1" applyAlignment="1">
      <alignment vertical="center"/>
    </xf>
    <xf numFmtId="0" fontId="33" fillId="0" borderId="0" xfId="1" applyFont="1" applyAlignment="1">
      <alignment horizontal="center" vertical="center"/>
    </xf>
    <xf numFmtId="0" fontId="33" fillId="0" borderId="0" xfId="1" applyFont="1" applyAlignment="1">
      <alignment vertical="center"/>
    </xf>
    <xf numFmtId="164" fontId="33" fillId="3" borderId="0" xfId="1" applyNumberFormat="1" applyFont="1" applyFill="1" applyBorder="1" applyAlignment="1">
      <alignment horizontal="center" vertical="center"/>
    </xf>
    <xf numFmtId="0" fontId="36" fillId="0" borderId="4" xfId="1" applyFont="1" applyBorder="1" applyAlignment="1">
      <alignment horizontal="center" vertical="center"/>
    </xf>
    <xf numFmtId="0" fontId="36" fillId="0" borderId="6" xfId="1" applyFont="1" applyBorder="1" applyAlignment="1">
      <alignment vertical="center"/>
    </xf>
    <xf numFmtId="0" fontId="36" fillId="0" borderId="7" xfId="1" applyFont="1" applyBorder="1" applyAlignment="1">
      <alignment vertical="center"/>
    </xf>
    <xf numFmtId="0" fontId="33" fillId="0" borderId="4" xfId="1" applyFont="1" applyBorder="1" applyAlignment="1">
      <alignment horizontal="center" vertical="center"/>
    </xf>
    <xf numFmtId="0" fontId="33" fillId="0" borderId="6" xfId="1" applyFont="1" applyBorder="1" applyAlignment="1">
      <alignment vertical="center"/>
    </xf>
    <xf numFmtId="0" fontId="33" fillId="0" borderId="7" xfId="1" applyFont="1" applyBorder="1" applyAlignment="1">
      <alignment vertical="center"/>
    </xf>
    <xf numFmtId="167" fontId="37" fillId="0" borderId="5" xfId="0" applyNumberFormat="1" applyFont="1" applyBorder="1" applyAlignment="1">
      <alignment horizontal="center" vertical="center" wrapText="1"/>
    </xf>
    <xf numFmtId="0" fontId="37" fillId="0" borderId="36" xfId="0" applyFont="1" applyBorder="1" applyAlignment="1">
      <alignment horizontal="center" vertical="center" wrapText="1"/>
    </xf>
    <xf numFmtId="0" fontId="4" fillId="0" borderId="0" xfId="0" applyFont="1" applyAlignment="1">
      <alignment vertical="center"/>
    </xf>
    <xf numFmtId="0" fontId="37" fillId="0" borderId="37" xfId="0" applyFont="1" applyBorder="1" applyAlignment="1">
      <alignment vertical="center" wrapText="1"/>
    </xf>
    <xf numFmtId="2" fontId="4" fillId="0" borderId="0" xfId="0" applyNumberFormat="1" applyFont="1" applyAlignment="1">
      <alignment horizontal="center" vertical="center"/>
    </xf>
    <xf numFmtId="0" fontId="37" fillId="0" borderId="5" xfId="0" applyFont="1" applyBorder="1" applyAlignment="1">
      <alignment horizontal="center" vertical="center" wrapText="1"/>
    </xf>
    <xf numFmtId="0" fontId="37" fillId="0" borderId="36" xfId="0" applyFont="1" applyBorder="1" applyAlignment="1">
      <alignment horizontal="left" vertical="center" wrapText="1"/>
    </xf>
    <xf numFmtId="0" fontId="38" fillId="2" borderId="5" xfId="0" applyFont="1" applyFill="1" applyBorder="1" applyAlignment="1">
      <alignment vertical="center"/>
    </xf>
    <xf numFmtId="0" fontId="38" fillId="2" borderId="5" xfId="0" applyFont="1" applyFill="1" applyBorder="1" applyAlignment="1">
      <alignment horizontal="center" vertical="center"/>
    </xf>
    <xf numFmtId="167" fontId="37" fillId="0" borderId="1" xfId="0" applyNumberFormat="1" applyFont="1" applyBorder="1" applyAlignment="1">
      <alignment horizontal="center" vertical="center" wrapText="1"/>
    </xf>
    <xf numFmtId="0" fontId="37" fillId="0" borderId="10" xfId="0" applyFont="1" applyBorder="1" applyAlignment="1">
      <alignment horizontal="center" vertical="center" wrapText="1"/>
    </xf>
    <xf numFmtId="0" fontId="37" fillId="0" borderId="15" xfId="0" applyFont="1" applyBorder="1" applyAlignment="1">
      <alignment horizontal="center" vertical="center" wrapText="1"/>
    </xf>
    <xf numFmtId="0" fontId="37" fillId="0" borderId="4" xfId="0" applyFont="1" applyBorder="1" applyAlignment="1">
      <alignment horizontal="center" vertical="center" wrapText="1"/>
    </xf>
    <xf numFmtId="0" fontId="37" fillId="0" borderId="0" xfId="0" applyFont="1" applyBorder="1" applyAlignment="1">
      <alignment vertical="center" wrapText="1"/>
    </xf>
    <xf numFmtId="0" fontId="37" fillId="0" borderId="9" xfId="0" applyFont="1" applyBorder="1" applyAlignment="1">
      <alignment horizontal="center" vertical="center" wrapText="1"/>
    </xf>
    <xf numFmtId="0" fontId="37" fillId="0" borderId="10" xfId="0" applyFont="1" applyBorder="1" applyAlignment="1">
      <alignment horizontal="left" vertical="center" wrapText="1"/>
    </xf>
    <xf numFmtId="0" fontId="38" fillId="2" borderId="9" xfId="0" applyFont="1" applyFill="1" applyBorder="1" applyAlignment="1">
      <alignment vertical="center"/>
    </xf>
    <xf numFmtId="0" fontId="38" fillId="2" borderId="10" xfId="0" applyFont="1" applyFill="1" applyBorder="1" applyAlignment="1">
      <alignment vertical="center"/>
    </xf>
    <xf numFmtId="0" fontId="38" fillId="2" borderId="0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37" fillId="0" borderId="23" xfId="0" applyFont="1" applyBorder="1" applyAlignment="1">
      <alignment horizontal="center" vertical="center" wrapText="1"/>
    </xf>
    <xf numFmtId="0" fontId="37" fillId="0" borderId="8" xfId="0" applyFont="1" applyBorder="1" applyAlignment="1">
      <alignment horizontal="center" vertical="center" wrapText="1"/>
    </xf>
    <xf numFmtId="169" fontId="4" fillId="0" borderId="4" xfId="0" applyNumberFormat="1" applyFont="1" applyBorder="1" applyAlignment="1">
      <alignment horizontal="center" vertical="center"/>
    </xf>
    <xf numFmtId="168" fontId="39" fillId="0" borderId="38" xfId="0" applyNumberFormat="1" applyFont="1" applyBorder="1" applyAlignment="1">
      <alignment horizontal="center" vertical="center" wrapText="1"/>
    </xf>
    <xf numFmtId="0" fontId="36" fillId="0" borderId="39" xfId="1" applyFont="1" applyBorder="1" applyAlignment="1">
      <alignment horizontal="center" vertical="center"/>
    </xf>
    <xf numFmtId="0" fontId="39" fillId="0" borderId="21" xfId="0" applyFont="1" applyBorder="1" applyAlignment="1">
      <alignment horizontal="center" vertical="center" wrapText="1"/>
    </xf>
    <xf numFmtId="0" fontId="39" fillId="0" borderId="42" xfId="0" applyFont="1" applyBorder="1" applyAlignment="1">
      <alignment horizontal="center" vertical="center" wrapText="1"/>
    </xf>
    <xf numFmtId="0" fontId="39" fillId="0" borderId="39" xfId="0" applyFont="1" applyBorder="1" applyAlignment="1">
      <alignment horizontal="center" vertical="center" wrapText="1"/>
    </xf>
    <xf numFmtId="2" fontId="39" fillId="0" borderId="39" xfId="0" applyNumberFormat="1" applyFont="1" applyBorder="1" applyAlignment="1">
      <alignment horizontal="center" vertical="center" wrapText="1"/>
    </xf>
    <xf numFmtId="0" fontId="40" fillId="0" borderId="42" xfId="1" applyFont="1" applyBorder="1" applyAlignment="1">
      <alignment horizontal="center" vertical="center"/>
    </xf>
    <xf numFmtId="0" fontId="32" fillId="0" borderId="42" xfId="0" applyFont="1" applyBorder="1" applyAlignment="1">
      <alignment horizontal="center" vertical="center"/>
    </xf>
    <xf numFmtId="0" fontId="39" fillId="0" borderId="39" xfId="0" applyFont="1" applyBorder="1" applyAlignment="1">
      <alignment horizontal="center" vertical="center"/>
    </xf>
    <xf numFmtId="0" fontId="41" fillId="2" borderId="39" xfId="0" applyFont="1" applyFill="1" applyBorder="1" applyAlignment="1">
      <alignment horizontal="center" vertical="center"/>
    </xf>
    <xf numFmtId="0" fontId="41" fillId="2" borderId="40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164" fontId="42" fillId="0" borderId="17" xfId="1" applyNumberFormat="1" applyFont="1" applyBorder="1" applyAlignment="1">
      <alignment horizontal="center" vertical="center"/>
    </xf>
    <xf numFmtId="0" fontId="33" fillId="0" borderId="9" xfId="1" applyFont="1" applyBorder="1" applyAlignment="1">
      <alignment horizontal="center" vertical="center"/>
    </xf>
    <xf numFmtId="0" fontId="42" fillId="0" borderId="1" xfId="1" applyFont="1" applyBorder="1" applyAlignment="1">
      <alignment horizontal="center" vertical="center" wrapText="1"/>
    </xf>
    <xf numFmtId="0" fontId="42" fillId="0" borderId="9" xfId="1" applyFont="1" applyBorder="1" applyAlignment="1">
      <alignment horizontal="center" vertical="center" wrapText="1"/>
    </xf>
    <xf numFmtId="0" fontId="42" fillId="0" borderId="8" xfId="1" applyFont="1" applyFill="1" applyBorder="1" applyAlignment="1">
      <alignment horizontal="center" vertical="center" wrapText="1"/>
    </xf>
    <xf numFmtId="0" fontId="42" fillId="0" borderId="9" xfId="1" applyFont="1" applyFill="1" applyBorder="1" applyAlignment="1">
      <alignment horizontal="center" vertical="center" wrapText="1"/>
    </xf>
    <xf numFmtId="165" fontId="42" fillId="0" borderId="9" xfId="1" applyNumberFormat="1" applyFont="1" applyFill="1" applyBorder="1" applyAlignment="1">
      <alignment horizontal="center" vertical="center" wrapText="1"/>
    </xf>
    <xf numFmtId="0" fontId="34" fillId="0" borderId="0" xfId="1" applyFont="1" applyBorder="1" applyAlignment="1">
      <alignment horizontal="center" vertical="center"/>
    </xf>
    <xf numFmtId="0" fontId="42" fillId="0" borderId="4" xfId="1" applyFont="1" applyBorder="1" applyAlignment="1">
      <alignment horizontal="center" vertical="center"/>
    </xf>
    <xf numFmtId="0" fontId="42" fillId="0" borderId="18" xfId="1" applyNumberFormat="1" applyFont="1" applyBorder="1" applyAlignment="1">
      <alignment horizontal="center" vertical="center" wrapText="1"/>
    </xf>
    <xf numFmtId="0" fontId="42" fillId="0" borderId="0" xfId="1" applyNumberFormat="1" applyFont="1" applyBorder="1" applyAlignment="1">
      <alignment horizontal="center" vertical="center" wrapText="1"/>
    </xf>
    <xf numFmtId="0" fontId="35" fillId="0" borderId="0" xfId="1" applyFont="1" applyAlignment="1">
      <alignment horizontal="center" vertical="center"/>
    </xf>
    <xf numFmtId="0" fontId="35" fillId="0" borderId="0" xfId="1" applyFont="1" applyFill="1" applyBorder="1" applyAlignment="1">
      <alignment horizontal="center" vertical="center"/>
    </xf>
    <xf numFmtId="0" fontId="42" fillId="0" borderId="4" xfId="1" applyFont="1" applyFill="1" applyBorder="1" applyAlignment="1">
      <alignment horizontal="center" vertical="center" wrapText="1"/>
    </xf>
    <xf numFmtId="0" fontId="42" fillId="0" borderId="9" xfId="1" applyFont="1" applyBorder="1" applyAlignment="1">
      <alignment horizontal="center" vertical="center"/>
    </xf>
    <xf numFmtId="0" fontId="33" fillId="0" borderId="8" xfId="1" applyFont="1" applyBorder="1" applyAlignment="1">
      <alignment horizontal="center" vertical="center"/>
    </xf>
    <xf numFmtId="0" fontId="42" fillId="0" borderId="3" xfId="1" applyFont="1" applyBorder="1" applyAlignment="1">
      <alignment horizontal="center" vertical="center" wrapText="1"/>
    </xf>
    <xf numFmtId="0" fontId="42" fillId="0" borderId="8" xfId="1" applyFont="1" applyBorder="1" applyAlignment="1">
      <alignment horizontal="center" vertical="center" wrapText="1"/>
    </xf>
    <xf numFmtId="165" fontId="42" fillId="0" borderId="8" xfId="1" applyNumberFormat="1" applyFont="1" applyFill="1" applyBorder="1" applyAlignment="1">
      <alignment horizontal="center" vertical="center" wrapText="1"/>
    </xf>
    <xf numFmtId="0" fontId="42" fillId="0" borderId="8" xfId="1" applyFont="1" applyBorder="1" applyAlignment="1">
      <alignment horizontal="center" vertical="center"/>
    </xf>
    <xf numFmtId="0" fontId="42" fillId="0" borderId="19" xfId="1" applyNumberFormat="1" applyFont="1" applyBorder="1" applyAlignment="1">
      <alignment horizontal="center" vertical="center" wrapText="1"/>
    </xf>
    <xf numFmtId="164" fontId="42" fillId="0" borderId="12" xfId="1" applyNumberFormat="1" applyFont="1" applyBorder="1" applyAlignment="1">
      <alignment horizontal="center" vertical="center"/>
    </xf>
    <xf numFmtId="0" fontId="33" fillId="0" borderId="1" xfId="1" applyFont="1" applyBorder="1" applyAlignment="1">
      <alignment horizontal="center" vertical="center"/>
    </xf>
    <xf numFmtId="0" fontId="42" fillId="0" borderId="15" xfId="1" applyFont="1" applyBorder="1" applyAlignment="1">
      <alignment horizontal="center" vertical="center" wrapText="1"/>
    </xf>
    <xf numFmtId="0" fontId="42" fillId="0" borderId="5" xfId="1" applyFont="1" applyBorder="1" applyAlignment="1">
      <alignment horizontal="center" vertical="center"/>
    </xf>
    <xf numFmtId="0" fontId="42" fillId="0" borderId="18" xfId="1" applyFont="1" applyBorder="1" applyAlignment="1">
      <alignment horizontal="center" vertical="center"/>
    </xf>
    <xf numFmtId="0" fontId="42" fillId="0" borderId="0" xfId="1" applyFont="1" applyBorder="1" applyAlignment="1">
      <alignment horizontal="center" vertical="center"/>
    </xf>
    <xf numFmtId="0" fontId="42" fillId="0" borderId="5" xfId="1" applyFont="1" applyFill="1" applyBorder="1" applyAlignment="1">
      <alignment horizontal="center" vertical="center" wrapText="1"/>
    </xf>
    <xf numFmtId="0" fontId="42" fillId="0" borderId="20" xfId="1" applyFont="1" applyBorder="1" applyAlignment="1">
      <alignment horizontal="center" vertical="center" wrapText="1"/>
    </xf>
    <xf numFmtId="0" fontId="42" fillId="0" borderId="5" xfId="1" applyFont="1" applyBorder="1" applyAlignment="1">
      <alignment horizontal="center" vertical="center" wrapText="1"/>
    </xf>
    <xf numFmtId="165" fontId="42" fillId="0" borderId="5" xfId="1" applyNumberFormat="1" applyFont="1" applyFill="1" applyBorder="1" applyAlignment="1">
      <alignment horizontal="center" vertical="center" wrapText="1"/>
    </xf>
    <xf numFmtId="0" fontId="42" fillId="0" borderId="13" xfId="1" applyFont="1" applyBorder="1" applyAlignment="1">
      <alignment horizontal="center" vertical="center"/>
    </xf>
    <xf numFmtId="0" fontId="33" fillId="0" borderId="21" xfId="1" applyFont="1" applyBorder="1" applyAlignment="1">
      <alignment horizontal="center" vertical="center"/>
    </xf>
    <xf numFmtId="0" fontId="42" fillId="0" borderId="22" xfId="1" applyFont="1" applyBorder="1" applyAlignment="1">
      <alignment horizontal="center" vertical="center" wrapText="1"/>
    </xf>
    <xf numFmtId="0" fontId="42" fillId="0" borderId="21" xfId="1" applyFont="1" applyBorder="1" applyAlignment="1">
      <alignment horizontal="center" vertical="center" wrapText="1"/>
    </xf>
    <xf numFmtId="0" fontId="42" fillId="0" borderId="23" xfId="1" applyFont="1" applyFill="1" applyBorder="1" applyAlignment="1">
      <alignment horizontal="center" vertical="center" wrapText="1"/>
    </xf>
    <xf numFmtId="0" fontId="42" fillId="0" borderId="21" xfId="1" applyFont="1" applyFill="1" applyBorder="1" applyAlignment="1">
      <alignment horizontal="center" vertical="center" wrapText="1"/>
    </xf>
    <xf numFmtId="165" fontId="42" fillId="0" borderId="21" xfId="1" applyNumberFormat="1" applyFont="1" applyFill="1" applyBorder="1" applyAlignment="1">
      <alignment horizontal="center" vertical="center" wrapText="1"/>
    </xf>
    <xf numFmtId="0" fontId="42" fillId="0" borderId="21" xfId="1" applyFont="1" applyBorder="1" applyAlignment="1">
      <alignment horizontal="center" vertical="center"/>
    </xf>
    <xf numFmtId="0" fontId="42" fillId="0" borderId="24" xfId="1" applyNumberFormat="1" applyFont="1" applyBorder="1" applyAlignment="1">
      <alignment horizontal="center" vertical="center" wrapText="1"/>
    </xf>
    <xf numFmtId="164" fontId="42" fillId="0" borderId="25" xfId="1" applyNumberFormat="1" applyFont="1" applyBorder="1" applyAlignment="1">
      <alignment horizontal="center" vertical="center"/>
    </xf>
    <xf numFmtId="0" fontId="33" fillId="0" borderId="13" xfId="1" applyFont="1" applyBorder="1" applyAlignment="1">
      <alignment horizontal="center" vertical="center"/>
    </xf>
    <xf numFmtId="0" fontId="42" fillId="0" borderId="14" xfId="1" applyFont="1" applyBorder="1" applyAlignment="1">
      <alignment horizontal="center" vertical="center" wrapText="1"/>
    </xf>
    <xf numFmtId="0" fontId="42" fillId="0" borderId="13" xfId="1" applyFont="1" applyBorder="1" applyAlignment="1">
      <alignment horizontal="center" vertical="center" wrapText="1"/>
    </xf>
    <xf numFmtId="0" fontId="42" fillId="0" borderId="15" xfId="1" applyFont="1" applyFill="1" applyBorder="1" applyAlignment="1">
      <alignment horizontal="center" vertical="center" wrapText="1"/>
    </xf>
    <xf numFmtId="0" fontId="42" fillId="0" borderId="13" xfId="1" applyFont="1" applyFill="1" applyBorder="1" applyAlignment="1">
      <alignment horizontal="center" vertical="center" wrapText="1"/>
    </xf>
    <xf numFmtId="165" fontId="42" fillId="0" borderId="13" xfId="1" applyNumberFormat="1" applyFont="1" applyFill="1" applyBorder="1" applyAlignment="1">
      <alignment horizontal="center" vertical="center" wrapText="1"/>
    </xf>
    <xf numFmtId="0" fontId="42" fillId="0" borderId="16" xfId="1" applyNumberFormat="1" applyFont="1" applyBorder="1" applyAlignment="1">
      <alignment horizontal="center" vertical="center" wrapText="1"/>
    </xf>
    <xf numFmtId="0" fontId="33" fillId="0" borderId="27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164" fontId="42" fillId="0" borderId="5" xfId="1" applyNumberFormat="1" applyFont="1" applyBorder="1" applyAlignment="1">
      <alignment horizontal="center" vertical="center"/>
    </xf>
    <xf numFmtId="0" fontId="33" fillId="0" borderId="0" xfId="1" applyFont="1" applyFill="1" applyBorder="1" applyAlignment="1">
      <alignment horizontal="center" vertical="center"/>
    </xf>
    <xf numFmtId="0" fontId="4" fillId="0" borderId="0" xfId="2" applyFont="1" applyAlignment="1">
      <alignment horizontal="center" vertical="center"/>
    </xf>
    <xf numFmtId="0" fontId="4" fillId="0" borderId="0" xfId="3" applyFont="1" applyAlignment="1">
      <alignment horizontal="center" vertical="center"/>
    </xf>
    <xf numFmtId="0" fontId="34" fillId="0" borderId="27" xfId="1" applyFont="1" applyBorder="1" applyAlignment="1">
      <alignment horizontal="center" vertical="center"/>
    </xf>
    <xf numFmtId="0" fontId="42" fillId="0" borderId="19" xfId="1" applyFont="1" applyBorder="1" applyAlignment="1">
      <alignment horizontal="center" vertical="center"/>
    </xf>
    <xf numFmtId="0" fontId="34" fillId="0" borderId="28" xfId="1" applyFont="1" applyBorder="1" applyAlignment="1">
      <alignment horizontal="center" vertical="center"/>
    </xf>
    <xf numFmtId="0" fontId="34" fillId="0" borderId="2" xfId="1" applyFont="1" applyBorder="1" applyAlignment="1">
      <alignment horizontal="center" vertical="center"/>
    </xf>
    <xf numFmtId="14" fontId="33" fillId="0" borderId="0" xfId="1" applyNumberFormat="1" applyFont="1" applyAlignment="1">
      <alignment horizontal="center" vertical="center"/>
    </xf>
    <xf numFmtId="0" fontId="42" fillId="0" borderId="10" xfId="1" applyFont="1" applyFill="1" applyBorder="1" applyAlignment="1">
      <alignment horizontal="center" vertical="center" wrapText="1"/>
    </xf>
    <xf numFmtId="0" fontId="42" fillId="0" borderId="0" xfId="1" applyFont="1" applyFill="1" applyBorder="1" applyAlignment="1">
      <alignment horizontal="center" vertical="center" wrapText="1"/>
    </xf>
    <xf numFmtId="164" fontId="42" fillId="0" borderId="29" xfId="1" applyNumberFormat="1" applyFont="1" applyBorder="1" applyAlignment="1">
      <alignment horizontal="center" vertical="center"/>
    </xf>
    <xf numFmtId="0" fontId="33" fillId="0" borderId="15" xfId="1" applyFont="1" applyBorder="1" applyAlignment="1">
      <alignment horizontal="center" vertical="center"/>
    </xf>
    <xf numFmtId="165" fontId="42" fillId="0" borderId="15" xfId="1" applyNumberFormat="1" applyFont="1" applyFill="1" applyBorder="1" applyAlignment="1">
      <alignment horizontal="center" vertical="center" wrapText="1"/>
    </xf>
    <xf numFmtId="0" fontId="42" fillId="0" borderId="30" xfId="1" applyNumberFormat="1" applyFont="1" applyBorder="1" applyAlignment="1">
      <alignment horizontal="center" vertical="center" wrapText="1"/>
    </xf>
    <xf numFmtId="0" fontId="42" fillId="0" borderId="4" xfId="1" applyFont="1" applyBorder="1" applyAlignment="1">
      <alignment horizontal="center" vertical="center" wrapText="1"/>
    </xf>
    <xf numFmtId="165" fontId="42" fillId="0" borderId="4" xfId="1" applyNumberFormat="1" applyFont="1" applyFill="1" applyBorder="1" applyAlignment="1">
      <alignment horizontal="center" vertical="center" wrapText="1"/>
    </xf>
    <xf numFmtId="0" fontId="34" fillId="0" borderId="4" xfId="1" applyFont="1" applyBorder="1" applyAlignment="1">
      <alignment horizontal="center" vertical="center"/>
    </xf>
    <xf numFmtId="0" fontId="42" fillId="0" borderId="32" xfId="1" applyNumberFormat="1" applyFont="1" applyBorder="1" applyAlignment="1">
      <alignment horizontal="center" vertical="center" wrapText="1"/>
    </xf>
    <xf numFmtId="164" fontId="42" fillId="0" borderId="31" xfId="1" applyNumberFormat="1" applyFont="1" applyBorder="1" applyAlignment="1">
      <alignment horizontal="center" vertical="center"/>
    </xf>
    <xf numFmtId="0" fontId="42" fillId="0" borderId="32" xfId="1" applyFont="1" applyBorder="1" applyAlignment="1">
      <alignment horizontal="center" vertical="center"/>
    </xf>
    <xf numFmtId="0" fontId="33" fillId="0" borderId="23" xfId="1" applyFont="1" applyBorder="1" applyAlignment="1">
      <alignment horizontal="center" vertical="center"/>
    </xf>
    <xf numFmtId="0" fontId="42" fillId="0" borderId="23" xfId="1" applyFont="1" applyBorder="1" applyAlignment="1">
      <alignment horizontal="center" vertical="center" wrapText="1"/>
    </xf>
    <xf numFmtId="165" fontId="42" fillId="0" borderId="23" xfId="1" applyNumberFormat="1" applyFont="1" applyFill="1" applyBorder="1" applyAlignment="1">
      <alignment horizontal="center" vertical="center" wrapText="1"/>
    </xf>
    <xf numFmtId="0" fontId="34" fillId="0" borderId="23" xfId="1" applyFont="1" applyBorder="1" applyAlignment="1">
      <alignment horizontal="center" vertical="center"/>
    </xf>
    <xf numFmtId="0" fontId="42" fillId="0" borderId="23" xfId="1" applyFont="1" applyBorder="1" applyAlignment="1">
      <alignment horizontal="center" vertical="center"/>
    </xf>
    <xf numFmtId="0" fontId="42" fillId="0" borderId="33" xfId="1" applyNumberFormat="1" applyFont="1" applyBorder="1" applyAlignment="1">
      <alignment horizontal="center" vertical="center" wrapText="1"/>
    </xf>
    <xf numFmtId="164" fontId="42" fillId="0" borderId="26" xfId="1" applyNumberFormat="1" applyFont="1" applyBorder="1" applyAlignment="1">
      <alignment horizontal="center" vertical="center"/>
    </xf>
    <xf numFmtId="0" fontId="33" fillId="0" borderId="1" xfId="1" applyFont="1" applyBorder="1" applyAlignment="1">
      <alignment horizontal="center" vertical="center"/>
    </xf>
    <xf numFmtId="0" fontId="33" fillId="0" borderId="19" xfId="1" applyFont="1" applyBorder="1" applyAlignment="1">
      <alignment horizontal="center" vertical="center"/>
    </xf>
    <xf numFmtId="0" fontId="33" fillId="0" borderId="32" xfId="1" applyFont="1" applyBorder="1" applyAlignment="1">
      <alignment horizontal="center" vertical="center"/>
    </xf>
    <xf numFmtId="0" fontId="33" fillId="0" borderId="5" xfId="1" applyFont="1" applyBorder="1" applyAlignment="1">
      <alignment horizontal="center" vertical="center"/>
    </xf>
    <xf numFmtId="0" fontId="34" fillId="0" borderId="5" xfId="1" applyFont="1" applyBorder="1" applyAlignment="1">
      <alignment horizontal="center" vertical="center"/>
    </xf>
    <xf numFmtId="0" fontId="42" fillId="0" borderId="34" xfId="1" applyNumberFormat="1" applyFont="1" applyBorder="1" applyAlignment="1">
      <alignment horizontal="center" vertical="center" wrapText="1"/>
    </xf>
    <xf numFmtId="0" fontId="42" fillId="0" borderId="15" xfId="1" applyFont="1" applyBorder="1" applyAlignment="1">
      <alignment horizontal="center" vertical="center"/>
    </xf>
    <xf numFmtId="0" fontId="33" fillId="0" borderId="30" xfId="1" applyFont="1" applyBorder="1" applyAlignment="1">
      <alignment horizontal="center" vertical="center"/>
    </xf>
    <xf numFmtId="0" fontId="34" fillId="0" borderId="15" xfId="1" applyFont="1" applyBorder="1" applyAlignment="1">
      <alignment horizontal="center" vertical="center"/>
    </xf>
    <xf numFmtId="0" fontId="33" fillId="0" borderId="4" xfId="1" applyFont="1" applyFill="1" applyBorder="1" applyAlignment="1">
      <alignment horizontal="center" vertical="center"/>
    </xf>
    <xf numFmtId="0" fontId="34" fillId="0" borderId="8" xfId="1" applyFont="1" applyBorder="1" applyAlignment="1">
      <alignment horizontal="center" vertical="center"/>
    </xf>
    <xf numFmtId="164" fontId="33" fillId="0" borderId="31" xfId="1" applyNumberFormat="1" applyFont="1" applyBorder="1" applyAlignment="1">
      <alignment horizontal="center" vertical="center"/>
    </xf>
    <xf numFmtId="0" fontId="33" fillId="0" borderId="33" xfId="1" applyFont="1" applyBorder="1" applyAlignment="1">
      <alignment horizontal="center" vertical="center"/>
    </xf>
    <xf numFmtId="0" fontId="33" fillId="0" borderId="35" xfId="1" applyFont="1" applyBorder="1" applyAlignment="1">
      <alignment horizontal="center" vertical="center"/>
    </xf>
    <xf numFmtId="0" fontId="33" fillId="0" borderId="35" xfId="1" applyFont="1" applyBorder="1" applyAlignment="1">
      <alignment vertical="center"/>
    </xf>
    <xf numFmtId="0" fontId="33" fillId="0" borderId="34" xfId="1" applyFont="1" applyBorder="1" applyAlignment="1">
      <alignment horizontal="center" vertical="center"/>
    </xf>
    <xf numFmtId="0" fontId="33" fillId="0" borderId="0" xfId="1" applyFont="1" applyAlignment="1" applyProtection="1">
      <alignment horizontal="center" vertical="center"/>
      <protection locked="0"/>
    </xf>
    <xf numFmtId="0" fontId="33" fillId="0" borderId="0" xfId="1" applyFont="1" applyBorder="1" applyAlignment="1">
      <alignment horizontal="center" vertical="center"/>
    </xf>
    <xf numFmtId="0" fontId="33" fillId="0" borderId="35" xfId="1" applyFont="1" applyBorder="1" applyAlignment="1">
      <alignment horizontal="center" vertical="center"/>
    </xf>
    <xf numFmtId="0" fontId="33" fillId="0" borderId="35" xfId="1" applyFont="1" applyBorder="1" applyAlignment="1">
      <alignment vertical="center" wrapText="1"/>
    </xf>
    <xf numFmtId="0" fontId="4" fillId="0" borderId="35" xfId="0" applyFont="1" applyBorder="1" applyAlignment="1">
      <alignment vertical="center"/>
    </xf>
    <xf numFmtId="0" fontId="4" fillId="0" borderId="43" xfId="0" applyFont="1" applyBorder="1" applyAlignment="1">
      <alignment vertical="center"/>
    </xf>
    <xf numFmtId="0" fontId="4" fillId="0" borderId="8" xfId="0" applyFont="1" applyBorder="1" applyAlignment="1">
      <alignment horizontal="center" vertical="center"/>
    </xf>
    <xf numFmtId="0" fontId="42" fillId="0" borderId="8" xfId="0" applyFont="1" applyBorder="1" applyAlignment="1">
      <alignment horizontal="center" vertical="center" wrapText="1"/>
    </xf>
    <xf numFmtId="0" fontId="42" fillId="0" borderId="15" xfId="0" applyFont="1" applyFill="1" applyBorder="1" applyAlignment="1">
      <alignment horizontal="center" vertical="center" wrapText="1"/>
    </xf>
    <xf numFmtId="165" fontId="42" fillId="0" borderId="15" xfId="0" applyNumberFormat="1" applyFont="1" applyFill="1" applyBorder="1" applyAlignment="1">
      <alignment horizontal="center" vertical="center" wrapText="1"/>
    </xf>
    <xf numFmtId="0" fontId="34" fillId="0" borderId="0" xfId="0" applyFont="1" applyBorder="1" applyAlignment="1">
      <alignment vertical="center"/>
    </xf>
    <xf numFmtId="0" fontId="4" fillId="0" borderId="30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5" fillId="0" borderId="0" xfId="0" applyFont="1" applyAlignment="1">
      <alignment vertical="center"/>
    </xf>
    <xf numFmtId="0" fontId="42" fillId="0" borderId="4" xfId="0" applyFont="1" applyBorder="1" applyAlignment="1">
      <alignment horizontal="center" vertical="center" wrapText="1"/>
    </xf>
    <xf numFmtId="0" fontId="42" fillId="0" borderId="4" xfId="0" applyFont="1" applyFill="1" applyBorder="1" applyAlignment="1">
      <alignment vertical="center" wrapText="1"/>
    </xf>
    <xf numFmtId="0" fontId="42" fillId="0" borderId="4" xfId="0" applyFont="1" applyFill="1" applyBorder="1" applyAlignment="1">
      <alignment horizontal="center" vertical="center" wrapText="1"/>
    </xf>
    <xf numFmtId="165" fontId="42" fillId="0" borderId="4" xfId="0" applyNumberFormat="1" applyFont="1" applyFill="1" applyBorder="1" applyAlignment="1">
      <alignment horizontal="center" vertical="center" wrapText="1"/>
    </xf>
    <xf numFmtId="0" fontId="34" fillId="0" borderId="4" xfId="0" applyFont="1" applyBorder="1" applyAlignment="1">
      <alignment vertical="center"/>
    </xf>
    <xf numFmtId="0" fontId="4" fillId="0" borderId="32" xfId="0" applyFont="1" applyBorder="1" applyAlignment="1">
      <alignment horizontal="center" vertical="center"/>
    </xf>
    <xf numFmtId="0" fontId="42" fillId="0" borderId="32" xfId="0" applyNumberFormat="1" applyFont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/>
    </xf>
    <xf numFmtId="0" fontId="42" fillId="0" borderId="23" xfId="0" applyFont="1" applyBorder="1" applyAlignment="1">
      <alignment horizontal="center" vertical="center" wrapText="1"/>
    </xf>
    <xf numFmtId="0" fontId="42" fillId="0" borderId="23" xfId="0" applyFont="1" applyFill="1" applyBorder="1" applyAlignment="1">
      <alignment horizontal="center" vertical="center" wrapText="1"/>
    </xf>
    <xf numFmtId="165" fontId="42" fillId="0" borderId="23" xfId="0" applyNumberFormat="1" applyFont="1" applyFill="1" applyBorder="1" applyAlignment="1">
      <alignment horizontal="center" vertical="center" wrapText="1"/>
    </xf>
    <xf numFmtId="0" fontId="34" fillId="0" borderId="23" xfId="0" applyFont="1" applyBorder="1" applyAlignment="1">
      <alignment vertical="center"/>
    </xf>
    <xf numFmtId="0" fontId="42" fillId="0" borderId="33" xfId="0" applyNumberFormat="1" applyFont="1" applyBorder="1" applyAlignment="1">
      <alignment horizontal="center" vertical="center" wrapText="1"/>
    </xf>
    <xf numFmtId="164" fontId="42" fillId="0" borderId="4" xfId="1" applyNumberFormat="1" applyFont="1" applyBorder="1" applyAlignment="1">
      <alignment horizontal="center" vertical="center"/>
    </xf>
    <xf numFmtId="14" fontId="4" fillId="0" borderId="35" xfId="0" applyNumberFormat="1" applyFont="1" applyBorder="1" applyAlignment="1">
      <alignment vertical="center"/>
    </xf>
    <xf numFmtId="0" fontId="4" fillId="0" borderId="0" xfId="0" applyFont="1" applyAlignment="1" applyProtection="1">
      <alignment vertical="center"/>
      <protection locked="0"/>
    </xf>
    <xf numFmtId="164" fontId="33" fillId="0" borderId="0" xfId="1" applyNumberFormat="1" applyFont="1" applyAlignment="1">
      <alignment horizontal="center" vertical="center"/>
    </xf>
    <xf numFmtId="0" fontId="36" fillId="0" borderId="0" xfId="1" applyFont="1" applyAlignment="1">
      <alignment horizontal="center" vertical="center"/>
    </xf>
    <xf numFmtId="0" fontId="36" fillId="0" borderId="35" xfId="1" applyFont="1" applyBorder="1" applyAlignment="1">
      <alignment horizontal="center" vertical="center"/>
    </xf>
    <xf numFmtId="0" fontId="37" fillId="0" borderId="0" xfId="0" applyFont="1" applyAlignment="1" applyProtection="1">
      <alignment vertical="center"/>
      <protection locked="0"/>
    </xf>
    <xf numFmtId="0" fontId="37" fillId="0" borderId="4" xfId="0" applyFont="1" applyFill="1" applyBorder="1" applyAlignment="1">
      <alignment vertical="center" wrapText="1"/>
    </xf>
    <xf numFmtId="0" fontId="4" fillId="0" borderId="0" xfId="0" applyFont="1" applyProtection="1">
      <protection locked="0"/>
    </xf>
    <xf numFmtId="0" fontId="36" fillId="0" borderId="0" xfId="1" applyFont="1" applyAlignment="1">
      <alignment horizontal="center"/>
    </xf>
    <xf numFmtId="0" fontId="4" fillId="0" borderId="0" xfId="0" applyFont="1"/>
    <xf numFmtId="0" fontId="4" fillId="0" borderId="37" xfId="0" applyFont="1" applyBorder="1"/>
    <xf numFmtId="0" fontId="34" fillId="0" borderId="37" xfId="1" applyFont="1" applyBorder="1" applyAlignment="1">
      <alignment horizontal="center" vertical="center"/>
    </xf>
    <xf numFmtId="0" fontId="33" fillId="0" borderId="37" xfId="1" applyFont="1" applyBorder="1" applyAlignment="1">
      <alignment vertical="center"/>
    </xf>
    <xf numFmtId="0" fontId="35" fillId="0" borderId="37" xfId="1" applyFont="1" applyBorder="1" applyAlignment="1">
      <alignment horizontal="center" vertical="center"/>
    </xf>
    <xf numFmtId="0" fontId="35" fillId="0" borderId="37" xfId="1" applyFont="1" applyFill="1" applyBorder="1" applyAlignment="1">
      <alignment horizontal="center" vertical="center"/>
    </xf>
    <xf numFmtId="164" fontId="33" fillId="0" borderId="10" xfId="1" applyNumberFormat="1" applyFont="1" applyBorder="1" applyAlignment="1">
      <alignment horizontal="center" vertical="center"/>
    </xf>
    <xf numFmtId="0" fontId="4" fillId="0" borderId="0" xfId="0" applyFont="1" applyBorder="1"/>
    <xf numFmtId="0" fontId="33" fillId="0" borderId="0" xfId="1" applyFont="1" applyBorder="1" applyAlignment="1">
      <alignment vertical="center"/>
    </xf>
    <xf numFmtId="0" fontId="35" fillId="0" borderId="0" xfId="1" applyFont="1" applyBorder="1" applyAlignment="1">
      <alignment vertical="center"/>
    </xf>
    <xf numFmtId="0" fontId="35" fillId="0" borderId="0" xfId="1" applyFont="1" applyBorder="1" applyAlignment="1">
      <alignment horizontal="center" vertical="center"/>
    </xf>
    <xf numFmtId="164" fontId="33" fillId="0" borderId="41" xfId="1" applyNumberFormat="1" applyFont="1" applyBorder="1" applyAlignment="1">
      <alignment horizontal="center" vertical="center"/>
    </xf>
    <xf numFmtId="0" fontId="33" fillId="0" borderId="2" xfId="1" applyFont="1" applyBorder="1" applyAlignment="1">
      <alignment vertical="center"/>
    </xf>
    <xf numFmtId="0" fontId="35" fillId="0" borderId="2" xfId="1" applyFont="1" applyBorder="1" applyAlignment="1">
      <alignment vertical="center"/>
    </xf>
    <xf numFmtId="0" fontId="33" fillId="0" borderId="2" xfId="1" applyFont="1" applyBorder="1" applyAlignment="1">
      <alignment horizontal="center" vertical="center"/>
    </xf>
    <xf numFmtId="164" fontId="33" fillId="0" borderId="4" xfId="1" applyNumberFormat="1" applyFont="1" applyBorder="1" applyAlignment="1">
      <alignment horizontal="center" vertical="center"/>
    </xf>
    <xf numFmtId="0" fontId="36" fillId="0" borderId="37" xfId="1" applyFont="1" applyBorder="1" applyAlignment="1">
      <alignment vertical="center"/>
    </xf>
    <xf numFmtId="0" fontId="36" fillId="0" borderId="0" xfId="1" applyFont="1" applyBorder="1" applyAlignment="1">
      <alignment horizontal="center" vertical="center"/>
    </xf>
    <xf numFmtId="0" fontId="37" fillId="0" borderId="0" xfId="0" applyFont="1" applyFill="1" applyBorder="1" applyAlignment="1">
      <alignment vertical="center" wrapText="1"/>
    </xf>
    <xf numFmtId="0" fontId="37" fillId="0" borderId="37" xfId="0" applyFont="1" applyFill="1" applyBorder="1" applyAlignment="1">
      <alignment vertical="center" wrapText="1"/>
    </xf>
    <xf numFmtId="0" fontId="44" fillId="0" borderId="37" xfId="1" applyFont="1" applyBorder="1" applyAlignment="1">
      <alignment vertical="center"/>
    </xf>
    <xf numFmtId="2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4" fillId="0" borderId="0" xfId="1" applyFont="1" applyAlignment="1">
      <alignment horizontal="center" vertical="center"/>
    </xf>
    <xf numFmtId="0" fontId="44" fillId="0" borderId="0" xfId="1" applyFont="1" applyBorder="1" applyAlignment="1">
      <alignment horizontal="center" vertical="center"/>
    </xf>
    <xf numFmtId="0" fontId="44" fillId="0" borderId="0" xfId="1" applyFont="1" applyAlignment="1">
      <alignment horizontal="center"/>
    </xf>
    <xf numFmtId="0" fontId="45" fillId="0" borderId="0" xfId="1" applyFont="1" applyBorder="1" applyAlignment="1">
      <alignment vertical="center"/>
    </xf>
    <xf numFmtId="0" fontId="2" fillId="0" borderId="0" xfId="0" applyFont="1"/>
    <xf numFmtId="0" fontId="0" fillId="0" borderId="0" xfId="0" applyFont="1"/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46" fillId="0" borderId="37" xfId="1" applyFont="1" applyBorder="1" applyAlignment="1">
      <alignment horizontal="center" vertical="center"/>
    </xf>
    <xf numFmtId="0" fontId="46" fillId="0" borderId="37" xfId="1" applyFont="1" applyFill="1" applyBorder="1" applyAlignment="1">
      <alignment horizontal="center" vertical="center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43" fillId="0" borderId="0" xfId="1" applyFont="1" applyBorder="1" applyAlignment="1">
      <alignment vertical="center" wrapText="1"/>
    </xf>
    <xf numFmtId="0" fontId="43" fillId="0" borderId="2" xfId="1" applyFont="1" applyBorder="1" applyAlignment="1">
      <alignment vertical="center" wrapText="1"/>
    </xf>
    <xf numFmtId="0" fontId="42" fillId="0" borderId="37" xfId="1" applyFont="1" applyBorder="1" applyAlignment="1">
      <alignment vertical="center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165" fontId="0" fillId="0" borderId="0" xfId="0" applyNumberFormat="1"/>
    <xf numFmtId="165" fontId="19" fillId="0" borderId="9" xfId="0" applyNumberFormat="1" applyFont="1" applyFill="1" applyBorder="1" applyAlignment="1">
      <alignment vertical="top" wrapText="1"/>
    </xf>
    <xf numFmtId="165" fontId="19" fillId="0" borderId="8" xfId="0" applyNumberFormat="1" applyFont="1" applyFill="1" applyBorder="1" applyAlignment="1">
      <alignment vertical="top" wrapText="1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6" fillId="0" borderId="0" xfId="1" applyFont="1" applyBorder="1" applyAlignment="1">
      <alignment vertical="center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19" fillId="0" borderId="32" xfId="1" applyNumberFormat="1" applyFont="1" applyBorder="1" applyAlignment="1">
      <alignment horizontal="center" vertical="center" wrapText="1"/>
    </xf>
    <xf numFmtId="0" fontId="17" fillId="0" borderId="0" xfId="1" applyFont="1" applyBorder="1" applyAlignment="1">
      <alignment vertical="center"/>
    </xf>
    <xf numFmtId="0" fontId="17" fillId="0" borderId="2" xfId="1" applyFont="1" applyBorder="1" applyAlignment="1">
      <alignment vertical="center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51" xfId="1" applyFont="1" applyBorder="1" applyAlignment="1">
      <alignment vertical="center"/>
    </xf>
    <xf numFmtId="0" fontId="44" fillId="0" borderId="62" xfId="1" applyFont="1" applyBorder="1" applyAlignment="1">
      <alignment vertical="center"/>
    </xf>
    <xf numFmtId="0" fontId="33" fillId="0" borderId="46" xfId="1" applyFont="1" applyBorder="1" applyAlignment="1">
      <alignment vertical="center"/>
    </xf>
    <xf numFmtId="0" fontId="17" fillId="0" borderId="43" xfId="1" applyFont="1" applyBorder="1" applyAlignment="1">
      <alignment vertical="center"/>
    </xf>
    <xf numFmtId="0" fontId="31" fillId="0" borderId="61" xfId="1" applyFont="1" applyBorder="1" applyAlignment="1">
      <alignment vertical="center"/>
    </xf>
    <xf numFmtId="0" fontId="17" fillId="0" borderId="35" xfId="1" applyFont="1" applyBorder="1" applyAlignment="1">
      <alignment vertical="center"/>
    </xf>
    <xf numFmtId="0" fontId="1" fillId="0" borderId="0" xfId="46"/>
    <xf numFmtId="0" fontId="1" fillId="0" borderId="0" xfId="46"/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33" fillId="0" borderId="1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8" fillId="2" borderId="0" xfId="1" applyFont="1" applyFill="1" applyBorder="1" applyAlignment="1">
      <alignment horizontal="center" vertical="center"/>
    </xf>
    <xf numFmtId="0" fontId="8" fillId="2" borderId="1" xfId="1" applyFont="1" applyFill="1" applyBorder="1" applyAlignment="1">
      <alignment horizontal="center" vertical="center"/>
    </xf>
    <xf numFmtId="0" fontId="10" fillId="2" borderId="0" xfId="1" applyFont="1" applyFill="1" applyBorder="1" applyAlignment="1">
      <alignment horizontal="center" vertical="center"/>
    </xf>
    <xf numFmtId="0" fontId="10" fillId="2" borderId="1" xfId="1" applyFont="1" applyFill="1" applyBorder="1" applyAlignment="1">
      <alignment horizontal="center" vertical="center"/>
    </xf>
    <xf numFmtId="0" fontId="23" fillId="0" borderId="47" xfId="0" applyFont="1" applyBorder="1" applyAlignment="1">
      <alignment horizontal="center" vertical="center"/>
    </xf>
    <xf numFmtId="0" fontId="23" fillId="0" borderId="42" xfId="0" applyFont="1" applyBorder="1" applyAlignment="1">
      <alignment horizontal="center" vertical="center"/>
    </xf>
    <xf numFmtId="0" fontId="23" fillId="0" borderId="48" xfId="0" applyFont="1" applyBorder="1" applyAlignment="1">
      <alignment horizontal="center" vertical="center"/>
    </xf>
    <xf numFmtId="0" fontId="43" fillId="0" borderId="37" xfId="1" applyFont="1" applyBorder="1" applyAlignment="1">
      <alignment horizontal="center" vertical="center" wrapText="1"/>
    </xf>
    <xf numFmtId="0" fontId="43" fillId="0" borderId="0" xfId="1" applyFont="1" applyBorder="1" applyAlignment="1">
      <alignment horizontal="center" vertical="center" wrapText="1"/>
    </xf>
    <xf numFmtId="0" fontId="43" fillId="0" borderId="2" xfId="1" applyFont="1" applyBorder="1" applyAlignment="1">
      <alignment horizontal="center" vertical="center" wrapText="1"/>
    </xf>
    <xf numFmtId="0" fontId="33" fillId="0" borderId="35" xfId="1" applyFont="1" applyBorder="1" applyAlignment="1">
      <alignment horizontal="center" vertical="center"/>
    </xf>
    <xf numFmtId="0" fontId="33" fillId="0" borderId="29" xfId="1" applyFont="1" applyBorder="1" applyAlignment="1">
      <alignment horizontal="center" vertical="center"/>
    </xf>
    <xf numFmtId="0" fontId="33" fillId="0" borderId="12" xfId="1" applyFont="1" applyBorder="1" applyAlignment="1">
      <alignment horizontal="center" vertical="center"/>
    </xf>
    <xf numFmtId="0" fontId="33" fillId="0" borderId="44" xfId="1" applyFont="1" applyBorder="1" applyAlignment="1">
      <alignment horizontal="center" vertical="center"/>
    </xf>
    <xf numFmtId="0" fontId="33" fillId="0" borderId="26" xfId="1" applyFont="1" applyBorder="1" applyAlignment="1">
      <alignment horizontal="center" vertical="center"/>
    </xf>
    <xf numFmtId="0" fontId="37" fillId="0" borderId="36" xfId="0" applyFont="1" applyBorder="1" applyAlignment="1">
      <alignment horizontal="center" vertical="center" wrapText="1"/>
    </xf>
    <xf numFmtId="0" fontId="37" fillId="0" borderId="37" xfId="0" applyFont="1" applyBorder="1" applyAlignment="1">
      <alignment horizontal="center" vertical="center" wrapText="1"/>
    </xf>
    <xf numFmtId="0" fontId="33" fillId="0" borderId="20" xfId="1" applyFont="1" applyBorder="1" applyAlignment="1">
      <alignment horizontal="center" vertical="center"/>
    </xf>
    <xf numFmtId="0" fontId="33" fillId="0" borderId="1" xfId="1" applyFont="1" applyBorder="1" applyAlignment="1">
      <alignment horizontal="center" vertical="center"/>
    </xf>
    <xf numFmtId="0" fontId="33" fillId="0" borderId="3" xfId="1" applyFont="1" applyBorder="1" applyAlignment="1">
      <alignment horizontal="center" vertical="center"/>
    </xf>
    <xf numFmtId="0" fontId="33" fillId="0" borderId="0" xfId="1" applyFont="1" applyBorder="1" applyAlignment="1">
      <alignment horizontal="center" vertical="center"/>
    </xf>
    <xf numFmtId="0" fontId="19" fillId="0" borderId="5" xfId="0" applyFont="1" applyFill="1" applyBorder="1" applyAlignment="1">
      <alignment horizontal="right" vertical="top" wrapText="1"/>
    </xf>
    <xf numFmtId="0" fontId="19" fillId="0" borderId="9" xfId="0" applyFont="1" applyFill="1" applyBorder="1" applyAlignment="1">
      <alignment horizontal="right" vertical="top" wrapText="1"/>
    </xf>
    <xf numFmtId="0" fontId="19" fillId="0" borderId="8" xfId="0" applyFont="1" applyFill="1" applyBorder="1" applyAlignment="1">
      <alignment horizontal="right" vertical="top" wrapText="1"/>
    </xf>
    <xf numFmtId="165" fontId="19" fillId="0" borderId="5" xfId="0" applyNumberFormat="1" applyFont="1" applyFill="1" applyBorder="1" applyAlignment="1">
      <alignment horizontal="center" vertical="top" wrapText="1"/>
    </xf>
    <xf numFmtId="165" fontId="19" fillId="0" borderId="9" xfId="0" applyNumberFormat="1" applyFont="1" applyFill="1" applyBorder="1" applyAlignment="1">
      <alignment horizontal="center" vertical="top" wrapText="1"/>
    </xf>
    <xf numFmtId="165" fontId="19" fillId="0" borderId="8" xfId="0" applyNumberFormat="1" applyFont="1" applyFill="1" applyBorder="1" applyAlignment="1">
      <alignment horizontal="center" vertical="top" wrapText="1"/>
    </xf>
    <xf numFmtId="0" fontId="19" fillId="0" borderId="5" xfId="0" applyNumberFormat="1" applyFont="1" applyFill="1" applyBorder="1" applyAlignment="1">
      <alignment horizontal="right" vertical="top" wrapText="1"/>
    </xf>
    <xf numFmtId="0" fontId="19" fillId="0" borderId="9" xfId="0" applyNumberFormat="1" applyFont="1" applyFill="1" applyBorder="1" applyAlignment="1">
      <alignment horizontal="right" vertical="top" wrapText="1"/>
    </xf>
    <xf numFmtId="0" fontId="19" fillId="0" borderId="8" xfId="0" applyNumberFormat="1" applyFont="1" applyFill="1" applyBorder="1" applyAlignment="1">
      <alignment horizontal="right" vertical="top" wrapText="1"/>
    </xf>
    <xf numFmtId="165" fontId="19" fillId="0" borderId="5" xfId="1" applyNumberFormat="1" applyFont="1" applyFill="1" applyBorder="1" applyAlignment="1">
      <alignment horizontal="center" vertical="top" wrapText="1"/>
    </xf>
    <xf numFmtId="165" fontId="19" fillId="0" borderId="9" xfId="1" applyNumberFormat="1" applyFont="1" applyFill="1" applyBorder="1" applyAlignment="1">
      <alignment horizontal="center" vertical="top" wrapText="1"/>
    </xf>
    <xf numFmtId="165" fontId="19" fillId="0" borderId="8" xfId="1" applyNumberFormat="1" applyFont="1" applyFill="1" applyBorder="1" applyAlignment="1">
      <alignment horizontal="center" vertical="top" wrapText="1"/>
    </xf>
    <xf numFmtId="0" fontId="17" fillId="0" borderId="9" xfId="1" applyFont="1" applyBorder="1"/>
    <xf numFmtId="0" fontId="17" fillId="0" borderId="8" xfId="1" applyFont="1" applyBorder="1"/>
    <xf numFmtId="0" fontId="19" fillId="0" borderId="5" xfId="1" applyNumberFormat="1" applyFont="1" applyFill="1" applyBorder="1" applyAlignment="1">
      <alignment horizontal="right" vertical="top" wrapText="1"/>
    </xf>
    <xf numFmtId="0" fontId="19" fillId="0" borderId="9" xfId="1" applyNumberFormat="1" applyFont="1" applyFill="1" applyBorder="1" applyAlignment="1">
      <alignment horizontal="right" vertical="top" wrapText="1"/>
    </xf>
    <xf numFmtId="0" fontId="19" fillId="0" borderId="8" xfId="1" applyNumberFormat="1" applyFont="1" applyFill="1" applyBorder="1" applyAlignment="1">
      <alignment horizontal="right" vertical="top" wrapText="1"/>
    </xf>
    <xf numFmtId="0" fontId="19" fillId="0" borderId="5" xfId="1" applyFont="1" applyFill="1" applyBorder="1" applyAlignment="1">
      <alignment horizontal="right" vertical="top" wrapText="1"/>
    </xf>
    <xf numFmtId="0" fontId="19" fillId="0" borderId="9" xfId="1" applyFont="1" applyFill="1" applyBorder="1" applyAlignment="1">
      <alignment horizontal="right" vertical="top" wrapText="1"/>
    </xf>
    <xf numFmtId="0" fontId="19" fillId="0" borderId="8" xfId="1" applyFont="1" applyFill="1" applyBorder="1" applyAlignment="1">
      <alignment horizontal="right" vertical="top" wrapText="1"/>
    </xf>
    <xf numFmtId="0" fontId="19" fillId="0" borderId="16" xfId="1" applyNumberFormat="1" applyFont="1" applyBorder="1" applyAlignment="1">
      <alignment vertical="center" wrapText="1"/>
    </xf>
    <xf numFmtId="0" fontId="19" fillId="0" borderId="18" xfId="1" applyNumberFormat="1" applyFont="1" applyBorder="1" applyAlignment="1">
      <alignment vertical="center" wrapText="1"/>
    </xf>
    <xf numFmtId="0" fontId="19" fillId="0" borderId="19" xfId="1" applyNumberFormat="1" applyFont="1" applyBorder="1" applyAlignment="1">
      <alignment vertical="center" wrapText="1"/>
    </xf>
    <xf numFmtId="0" fontId="17" fillId="0" borderId="5" xfId="1" applyFont="1" applyBorder="1" applyAlignment="1">
      <alignment horizontal="center" vertical="center"/>
    </xf>
    <xf numFmtId="0" fontId="17" fillId="0" borderId="9" xfId="1" applyFont="1" applyBorder="1" applyAlignment="1">
      <alignment horizontal="center" vertical="center"/>
    </xf>
    <xf numFmtId="0" fontId="17" fillId="0" borderId="8" xfId="1" applyFont="1" applyBorder="1" applyAlignment="1">
      <alignment horizontal="center" vertical="center"/>
    </xf>
    <xf numFmtId="0" fontId="17" fillId="0" borderId="5" xfId="1" applyFont="1" applyBorder="1" applyAlignment="1">
      <alignment horizontal="center" vertical="center" wrapText="1"/>
    </xf>
    <xf numFmtId="0" fontId="17" fillId="0" borderId="9" xfId="1" applyFont="1" applyBorder="1" applyAlignment="1">
      <alignment horizontal="center" vertical="center" wrapText="1"/>
    </xf>
    <xf numFmtId="0" fontId="17" fillId="0" borderId="8" xfId="1" applyFont="1" applyBorder="1" applyAlignment="1">
      <alignment horizontal="center" vertical="center" wrapText="1"/>
    </xf>
    <xf numFmtId="166" fontId="19" fillId="0" borderId="5" xfId="1" applyNumberFormat="1" applyFont="1" applyFill="1" applyBorder="1" applyAlignment="1">
      <alignment horizontal="right" vertical="top" wrapText="1"/>
    </xf>
    <xf numFmtId="0" fontId="19" fillId="0" borderId="5" xfId="1" applyNumberFormat="1" applyFont="1" applyFill="1" applyBorder="1" applyAlignment="1">
      <alignment horizontal="center" vertical="top" wrapText="1"/>
    </xf>
    <xf numFmtId="0" fontId="19" fillId="0" borderId="9" xfId="1" applyNumberFormat="1" applyFont="1" applyFill="1" applyBorder="1" applyAlignment="1">
      <alignment horizontal="center" vertical="top" wrapText="1"/>
    </xf>
    <xf numFmtId="0" fontId="19" fillId="0" borderId="8" xfId="1" applyNumberFormat="1" applyFont="1" applyFill="1" applyBorder="1" applyAlignment="1">
      <alignment horizontal="center" vertical="top" wrapText="1"/>
    </xf>
    <xf numFmtId="165" fontId="19" fillId="0" borderId="5" xfId="1" applyNumberFormat="1" applyFont="1" applyFill="1" applyBorder="1" applyAlignment="1">
      <alignment horizontal="center" vertical="center" wrapText="1"/>
    </xf>
    <xf numFmtId="0" fontId="19" fillId="0" borderId="5" xfId="1" applyFont="1" applyBorder="1" applyAlignment="1">
      <alignment horizontal="center" vertical="top"/>
    </xf>
    <xf numFmtId="0" fontId="19" fillId="0" borderId="9" xfId="1" applyFont="1" applyBorder="1" applyAlignment="1">
      <alignment horizontal="center" vertical="top"/>
    </xf>
    <xf numFmtId="0" fontId="19" fillId="0" borderId="8" xfId="1" applyFont="1" applyBorder="1" applyAlignment="1">
      <alignment horizontal="center" vertical="top"/>
    </xf>
    <xf numFmtId="0" fontId="25" fillId="0" borderId="36" xfId="0" applyFont="1" applyBorder="1" applyAlignment="1">
      <alignment horizontal="center" vertical="top" wrapText="1"/>
    </xf>
    <xf numFmtId="0" fontId="25" fillId="0" borderId="37" xfId="0" applyFont="1" applyBorder="1" applyAlignment="1">
      <alignment horizontal="center" vertical="top" wrapText="1"/>
    </xf>
    <xf numFmtId="0" fontId="25" fillId="0" borderId="11" xfId="0" applyFont="1" applyBorder="1" applyAlignment="1">
      <alignment horizontal="center" vertical="top" wrapText="1"/>
    </xf>
  </cellXfs>
  <cellStyles count="48">
    <cellStyle name="20% - Accent1" xfId="23" builtinId="30" customBuiltin="1"/>
    <cellStyle name="20% - Accent2" xfId="27" builtinId="34" customBuiltin="1"/>
    <cellStyle name="20% - Accent3" xfId="31" builtinId="38" customBuiltin="1"/>
    <cellStyle name="20% - Accent4" xfId="35" builtinId="42" customBuiltin="1"/>
    <cellStyle name="20% - Accent5" xfId="39" builtinId="46" customBuiltin="1"/>
    <cellStyle name="20% - Accent6" xfId="43" builtinId="50" customBuiltin="1"/>
    <cellStyle name="40% - Accent1" xfId="24" builtinId="31" customBuiltin="1"/>
    <cellStyle name="40% - Accent2" xfId="28" builtinId="35" customBuiltin="1"/>
    <cellStyle name="40% - Accent3" xfId="32" builtinId="39" customBuiltin="1"/>
    <cellStyle name="40% - Accent4" xfId="36" builtinId="43" customBuiltin="1"/>
    <cellStyle name="40% - Accent5" xfId="40" builtinId="47" customBuiltin="1"/>
    <cellStyle name="40% - Accent6" xfId="44" builtinId="51" customBuiltin="1"/>
    <cellStyle name="60% - Accent1" xfId="25" builtinId="32" customBuiltin="1"/>
    <cellStyle name="60% - Accent2" xfId="29" builtinId="36" customBuiltin="1"/>
    <cellStyle name="60% - Accent3" xfId="33" builtinId="40" customBuiltin="1"/>
    <cellStyle name="60% - Accent4" xfId="37" builtinId="44" customBuiltin="1"/>
    <cellStyle name="60% - Accent5" xfId="41" builtinId="48" customBuiltin="1"/>
    <cellStyle name="60% - Accent6" xfId="45" builtinId="52" customBuiltin="1"/>
    <cellStyle name="Accent1" xfId="22" builtinId="29" customBuiltin="1"/>
    <cellStyle name="Accent2" xfId="26" builtinId="33" customBuiltin="1"/>
    <cellStyle name="Accent3" xfId="30" builtinId="37" customBuiltin="1"/>
    <cellStyle name="Accent4" xfId="34" builtinId="41" customBuiltin="1"/>
    <cellStyle name="Accent5" xfId="38" builtinId="45" customBuiltin="1"/>
    <cellStyle name="Accent6" xfId="42" builtinId="49" customBuiltin="1"/>
    <cellStyle name="Bad" xfId="12" builtinId="27" customBuiltin="1"/>
    <cellStyle name="Calculation" xfId="16" builtinId="22" customBuiltin="1"/>
    <cellStyle name="Check Cell" xfId="18" builtinId="23" customBuiltin="1"/>
    <cellStyle name="Explanatory Text" xfId="20" builtinId="53" customBuiltin="1"/>
    <cellStyle name="Good" xfId="11" builtinId="26" customBuiltin="1"/>
    <cellStyle name="Heading 1" xfId="7" builtinId="16" customBuiltin="1"/>
    <cellStyle name="Heading 2" xfId="8" builtinId="17" customBuiltin="1"/>
    <cellStyle name="Heading 3" xfId="9" builtinId="18" customBuiltin="1"/>
    <cellStyle name="Heading 4" xfId="10" builtinId="19" customBuiltin="1"/>
    <cellStyle name="Input" xfId="14" builtinId="20" customBuiltin="1"/>
    <cellStyle name="Linked Cell" xfId="17" builtinId="24" customBuiltin="1"/>
    <cellStyle name="Neutral" xfId="13" builtinId="28" customBuiltin="1"/>
    <cellStyle name="Normal" xfId="0" builtinId="0"/>
    <cellStyle name="Normal 2" xfId="1"/>
    <cellStyle name="Normal 20" xfId="2"/>
    <cellStyle name="Normal 28" xfId="3"/>
    <cellStyle name="Normal 3" xfId="46"/>
    <cellStyle name="Normal 30" xfId="4"/>
    <cellStyle name="Normal 31" xfId="5"/>
    <cellStyle name="Note 2" xfId="47"/>
    <cellStyle name="Output" xfId="15" builtinId="21" customBuiltin="1"/>
    <cellStyle name="Title" xfId="6" builtinId="15" customBuiltin="1"/>
    <cellStyle name="Total" xfId="21" builtinId="25" customBuiltin="1"/>
    <cellStyle name="Warning Text" xfId="19" builtinId="11" customBuiltin="1"/>
  </cellStyles>
  <dxfs count="6628"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</dxfs>
  <tableStyles count="0" defaultTableStyle="TableStyleMedium9" defaultPivotStyle="PivotStyleLight16"/>
  <colors>
    <mruColors>
      <color rgb="FF33CC33"/>
      <color rgb="FFFF505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en-US"/>
  <c:chart>
    <c:plotArea>
      <c:layout/>
      <c:lineChart>
        <c:grouping val="standard"/>
        <c:marker val="1"/>
        <c:axId val="151526016"/>
        <c:axId val="157876992"/>
      </c:lineChart>
      <c:catAx>
        <c:axId val="151526016"/>
        <c:scaling>
          <c:orientation val="minMax"/>
        </c:scaling>
        <c:axPos val="b"/>
        <c:tickLblPos val="nextTo"/>
        <c:crossAx val="157876992"/>
        <c:crosses val="autoZero"/>
        <c:auto val="1"/>
        <c:lblAlgn val="ctr"/>
        <c:lblOffset val="100"/>
      </c:catAx>
      <c:valAx>
        <c:axId val="157876992"/>
        <c:scaling>
          <c:orientation val="minMax"/>
        </c:scaling>
        <c:axPos val="l"/>
        <c:majorGridlines/>
        <c:numFmt formatCode="General" sourceLinked="1"/>
        <c:tickLblPos val="nextTo"/>
        <c:crossAx val="1515260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999" l="0.70000000000000062" r="0.70000000000000062" t="0.7500000000000099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lineChart>
        <c:grouping val="standard"/>
        <c:ser>
          <c:idx val="0"/>
          <c:order val="0"/>
          <c:tx>
            <c:v>RESP1B CP (&gt;0.5u)</c:v>
          </c:tx>
          <c:cat>
            <c:numRef>
              <c:f>('RESP1B-CP'!$A$326:$A$356,'RESP1B-CP'!$A$358:$A$372,'RESP1B-CP'!$A$376:$A$378,'RESP1B-CP'!$A$383:$A$386,'RESP1B-CP'!$A$386,'RESP1B-CP'!$A$387:$A$389,'RESP1B-CP'!$A$391:$A$396,'RESP1B-CP'!$A$398:$A$400,'RESP1B-CP'!$A$403,'RESP1B-CP'!$A$407:$A$412,'RESP1B-CP'!$A$414:$A$420,'RESP1B-CP'!$A$422:$A$433)</c:f>
              <c:numCache>
                <c:formatCode>mm\/dd\/yyyy</c:formatCode>
                <c:ptCount val="92"/>
                <c:pt idx="0">
                  <c:v>43811</c:v>
                </c:pt>
                <c:pt idx="1">
                  <c:v>43811</c:v>
                </c:pt>
                <c:pt idx="2">
                  <c:v>43811</c:v>
                </c:pt>
                <c:pt idx="3">
                  <c:v>43812</c:v>
                </c:pt>
                <c:pt idx="4">
                  <c:v>43812</c:v>
                </c:pt>
                <c:pt idx="5">
                  <c:v>43812</c:v>
                </c:pt>
                <c:pt idx="6">
                  <c:v>43813</c:v>
                </c:pt>
                <c:pt idx="7">
                  <c:v>43813</c:v>
                </c:pt>
                <c:pt idx="8">
                  <c:v>43813</c:v>
                </c:pt>
                <c:pt idx="9">
                  <c:v>43813</c:v>
                </c:pt>
                <c:pt idx="10">
                  <c:v>43814</c:v>
                </c:pt>
                <c:pt idx="11">
                  <c:v>43815</c:v>
                </c:pt>
                <c:pt idx="12">
                  <c:v>43818</c:v>
                </c:pt>
                <c:pt idx="13">
                  <c:v>43822</c:v>
                </c:pt>
                <c:pt idx="14">
                  <c:v>43825</c:v>
                </c:pt>
                <c:pt idx="15">
                  <c:v>43829</c:v>
                </c:pt>
                <c:pt idx="16">
                  <c:v>43832</c:v>
                </c:pt>
                <c:pt idx="17">
                  <c:v>43836</c:v>
                </c:pt>
                <c:pt idx="18">
                  <c:v>43839</c:v>
                </c:pt>
                <c:pt idx="19">
                  <c:v>43842</c:v>
                </c:pt>
                <c:pt idx="20">
                  <c:v>43846</c:v>
                </c:pt>
                <c:pt idx="21">
                  <c:v>43858</c:v>
                </c:pt>
                <c:pt idx="22">
                  <c:v>43861</c:v>
                </c:pt>
                <c:pt idx="23">
                  <c:v>43864</c:v>
                </c:pt>
                <c:pt idx="24">
                  <c:v>43867</c:v>
                </c:pt>
                <c:pt idx="25">
                  <c:v>43871</c:v>
                </c:pt>
                <c:pt idx="26">
                  <c:v>43874</c:v>
                </c:pt>
                <c:pt idx="27">
                  <c:v>43877</c:v>
                </c:pt>
                <c:pt idx="28">
                  <c:v>43879</c:v>
                </c:pt>
                <c:pt idx="29">
                  <c:v>43884</c:v>
                </c:pt>
                <c:pt idx="30">
                  <c:v>43887</c:v>
                </c:pt>
                <c:pt idx="31">
                  <c:v>43894</c:v>
                </c:pt>
                <c:pt idx="32">
                  <c:v>43897</c:v>
                </c:pt>
                <c:pt idx="33">
                  <c:v>43901</c:v>
                </c:pt>
                <c:pt idx="34">
                  <c:v>43906</c:v>
                </c:pt>
                <c:pt idx="35">
                  <c:v>43909</c:v>
                </c:pt>
                <c:pt idx="36">
                  <c:v>43913</c:v>
                </c:pt>
                <c:pt idx="37">
                  <c:v>43945</c:v>
                </c:pt>
                <c:pt idx="38">
                  <c:v>43956</c:v>
                </c:pt>
                <c:pt idx="39">
                  <c:v>43959</c:v>
                </c:pt>
                <c:pt idx="40">
                  <c:v>43963</c:v>
                </c:pt>
                <c:pt idx="41">
                  <c:v>43966</c:v>
                </c:pt>
                <c:pt idx="42">
                  <c:v>43970</c:v>
                </c:pt>
                <c:pt idx="43">
                  <c:v>43973</c:v>
                </c:pt>
                <c:pt idx="44">
                  <c:v>43976</c:v>
                </c:pt>
                <c:pt idx="45">
                  <c:v>43979</c:v>
                </c:pt>
                <c:pt idx="46">
                  <c:v>43983</c:v>
                </c:pt>
                <c:pt idx="47">
                  <c:v>43983</c:v>
                </c:pt>
                <c:pt idx="48">
                  <c:v>43984</c:v>
                </c:pt>
                <c:pt idx="49">
                  <c:v>43989</c:v>
                </c:pt>
                <c:pt idx="50">
                  <c:v>43992</c:v>
                </c:pt>
                <c:pt idx="51">
                  <c:v>43996</c:v>
                </c:pt>
                <c:pt idx="52">
                  <c:v>43996</c:v>
                </c:pt>
                <c:pt idx="53">
                  <c:v>43996</c:v>
                </c:pt>
                <c:pt idx="54">
                  <c:v>43996</c:v>
                </c:pt>
                <c:pt idx="55">
                  <c:v>43999</c:v>
                </c:pt>
                <c:pt idx="56">
                  <c:v>44004</c:v>
                </c:pt>
                <c:pt idx="57">
                  <c:v>44011</c:v>
                </c:pt>
                <c:pt idx="58">
                  <c:v>44015</c:v>
                </c:pt>
                <c:pt idx="59">
                  <c:v>44018</c:v>
                </c:pt>
                <c:pt idx="60">
                  <c:v>44021</c:v>
                </c:pt>
                <c:pt idx="61">
                  <c:v>44025</c:v>
                </c:pt>
                <c:pt idx="62">
                  <c:v>44028</c:v>
                </c:pt>
                <c:pt idx="63">
                  <c:v>44034</c:v>
                </c:pt>
                <c:pt idx="64">
                  <c:v>44037</c:v>
                </c:pt>
                <c:pt idx="65">
                  <c:v>44040</c:v>
                </c:pt>
                <c:pt idx="66">
                  <c:v>44054</c:v>
                </c:pt>
                <c:pt idx="67">
                  <c:v>44060</c:v>
                </c:pt>
                <c:pt idx="68">
                  <c:v>44064</c:v>
                </c:pt>
                <c:pt idx="69">
                  <c:v>44067</c:v>
                </c:pt>
                <c:pt idx="70">
                  <c:v>44069</c:v>
                </c:pt>
                <c:pt idx="71">
                  <c:v>44072</c:v>
                </c:pt>
                <c:pt idx="72">
                  <c:v>44076</c:v>
                </c:pt>
                <c:pt idx="73">
                  <c:v>44084</c:v>
                </c:pt>
                <c:pt idx="74">
                  <c:v>44084</c:v>
                </c:pt>
                <c:pt idx="75">
                  <c:v>44085</c:v>
                </c:pt>
                <c:pt idx="76">
                  <c:v>44085</c:v>
                </c:pt>
                <c:pt idx="77">
                  <c:v>44085</c:v>
                </c:pt>
                <c:pt idx="78">
                  <c:v>44085</c:v>
                </c:pt>
                <c:pt idx="79">
                  <c:v>44086</c:v>
                </c:pt>
                <c:pt idx="80">
                  <c:v>44092</c:v>
                </c:pt>
                <c:pt idx="81">
                  <c:v>44092</c:v>
                </c:pt>
                <c:pt idx="82">
                  <c:v>44095</c:v>
                </c:pt>
                <c:pt idx="83">
                  <c:v>44099</c:v>
                </c:pt>
                <c:pt idx="84">
                  <c:v>44102</c:v>
                </c:pt>
                <c:pt idx="85">
                  <c:v>44105</c:v>
                </c:pt>
                <c:pt idx="86">
                  <c:v>44109</c:v>
                </c:pt>
                <c:pt idx="87">
                  <c:v>44109</c:v>
                </c:pt>
                <c:pt idx="88">
                  <c:v>44112</c:v>
                </c:pt>
                <c:pt idx="89">
                  <c:v>44117</c:v>
                </c:pt>
                <c:pt idx="90">
                  <c:v>44117</c:v>
                </c:pt>
                <c:pt idx="91">
                  <c:v>44117</c:v>
                </c:pt>
              </c:numCache>
            </c:numRef>
          </c:cat>
          <c:val>
            <c:numRef>
              <c:f>Sheet1!$B$329:$B$418</c:f>
              <c:numCache>
                <c:formatCode>General</c:formatCode>
                <c:ptCount val="90"/>
                <c:pt idx="0">
                  <c:v>14</c:v>
                </c:pt>
                <c:pt idx="1">
                  <c:v>12</c:v>
                </c:pt>
                <c:pt idx="2">
                  <c:v>6</c:v>
                </c:pt>
                <c:pt idx="3">
                  <c:v>9</c:v>
                </c:pt>
                <c:pt idx="4">
                  <c:v>16</c:v>
                </c:pt>
                <c:pt idx="5">
                  <c:v>15</c:v>
                </c:pt>
                <c:pt idx="6">
                  <c:v>8</c:v>
                </c:pt>
                <c:pt idx="7">
                  <c:v>9</c:v>
                </c:pt>
                <c:pt idx="8">
                  <c:v>11</c:v>
                </c:pt>
                <c:pt idx="9">
                  <c:v>7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2</c:v>
                </c:pt>
                <c:pt idx="17">
                  <c:v>84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  <c:pt idx="24">
                  <c:v>0</c:v>
                </c:pt>
                <c:pt idx="25">
                  <c:v>0</c:v>
                </c:pt>
                <c:pt idx="26">
                  <c:v>2</c:v>
                </c:pt>
                <c:pt idx="27">
                  <c:v>-1</c:v>
                </c:pt>
                <c:pt idx="28">
                  <c:v>0</c:v>
                </c:pt>
                <c:pt idx="29">
                  <c:v>-1</c:v>
                </c:pt>
                <c:pt idx="30">
                  <c:v>18</c:v>
                </c:pt>
                <c:pt idx="31">
                  <c:v>0</c:v>
                </c:pt>
                <c:pt idx="32">
                  <c:v>0</c:v>
                </c:pt>
                <c:pt idx="33">
                  <c:v>7</c:v>
                </c:pt>
                <c:pt idx="34">
                  <c:v>0</c:v>
                </c:pt>
                <c:pt idx="35">
                  <c:v>2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0</c:v>
                </c:pt>
                <c:pt idx="41">
                  <c:v>1</c:v>
                </c:pt>
                <c:pt idx="42">
                  <c:v>2</c:v>
                </c:pt>
                <c:pt idx="43">
                  <c:v>11</c:v>
                </c:pt>
                <c:pt idx="44">
                  <c:v>2</c:v>
                </c:pt>
                <c:pt idx="45">
                  <c:v>10</c:v>
                </c:pt>
                <c:pt idx="46">
                  <c:v>32</c:v>
                </c:pt>
                <c:pt idx="47">
                  <c:v>46</c:v>
                </c:pt>
                <c:pt idx="48">
                  <c:v>24</c:v>
                </c:pt>
                <c:pt idx="49">
                  <c:v>3</c:v>
                </c:pt>
                <c:pt idx="50">
                  <c:v>0</c:v>
                </c:pt>
                <c:pt idx="51">
                  <c:v>1</c:v>
                </c:pt>
                <c:pt idx="52">
                  <c:v>11</c:v>
                </c:pt>
                <c:pt idx="53">
                  <c:v>6</c:v>
                </c:pt>
                <c:pt idx="54">
                  <c:v>0</c:v>
                </c:pt>
                <c:pt idx="55">
                  <c:v>0</c:v>
                </c:pt>
                <c:pt idx="56">
                  <c:v>12</c:v>
                </c:pt>
                <c:pt idx="57">
                  <c:v>3</c:v>
                </c:pt>
                <c:pt idx="58">
                  <c:v>0</c:v>
                </c:pt>
                <c:pt idx="59">
                  <c:v>0</c:v>
                </c:pt>
                <c:pt idx="60">
                  <c:v>1</c:v>
                </c:pt>
                <c:pt idx="61">
                  <c:v>3</c:v>
                </c:pt>
                <c:pt idx="62">
                  <c:v>1</c:v>
                </c:pt>
                <c:pt idx="63">
                  <c:v>1</c:v>
                </c:pt>
                <c:pt idx="64">
                  <c:v>17</c:v>
                </c:pt>
                <c:pt idx="65">
                  <c:v>6</c:v>
                </c:pt>
                <c:pt idx="66">
                  <c:v>3</c:v>
                </c:pt>
                <c:pt idx="67">
                  <c:v>0</c:v>
                </c:pt>
                <c:pt idx="68">
                  <c:v>5</c:v>
                </c:pt>
                <c:pt idx="69">
                  <c:v>1</c:v>
                </c:pt>
                <c:pt idx="70">
                  <c:v>1</c:v>
                </c:pt>
                <c:pt idx="71">
                  <c:v>11</c:v>
                </c:pt>
                <c:pt idx="72">
                  <c:v>9</c:v>
                </c:pt>
                <c:pt idx="73">
                  <c:v>10</c:v>
                </c:pt>
                <c:pt idx="74">
                  <c:v>9</c:v>
                </c:pt>
                <c:pt idx="75">
                  <c:v>0</c:v>
                </c:pt>
                <c:pt idx="76">
                  <c:v>1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2</c:v>
                </c:pt>
                <c:pt idx="81">
                  <c:v>3</c:v>
                </c:pt>
                <c:pt idx="82">
                  <c:v>0</c:v>
                </c:pt>
                <c:pt idx="83">
                  <c:v>1</c:v>
                </c:pt>
                <c:pt idx="84">
                  <c:v>9</c:v>
                </c:pt>
                <c:pt idx="85">
                  <c:v>2</c:v>
                </c:pt>
                <c:pt idx="86">
                  <c:v>2</c:v>
                </c:pt>
                <c:pt idx="87">
                  <c:v>26</c:v>
                </c:pt>
                <c:pt idx="88">
                  <c:v>2</c:v>
                </c:pt>
                <c:pt idx="89">
                  <c:v>3</c:v>
                </c:pt>
              </c:numCache>
            </c:numRef>
          </c:val>
        </c:ser>
        <c:marker val="1"/>
        <c:axId val="158176384"/>
        <c:axId val="163531392"/>
      </c:lineChart>
      <c:catAx>
        <c:axId val="158176384"/>
        <c:scaling>
          <c:orientation val="minMax"/>
        </c:scaling>
        <c:axPos val="b"/>
        <c:numFmt formatCode="mm\/dd\/yyyy" sourceLinked="1"/>
        <c:tickLblPos val="nextTo"/>
        <c:crossAx val="163531392"/>
        <c:crossesAt val="-4"/>
        <c:lblAlgn val="ctr"/>
        <c:lblOffset val="100"/>
      </c:catAx>
      <c:valAx>
        <c:axId val="163531392"/>
        <c:scaling>
          <c:orientation val="minMax"/>
          <c:max val="26"/>
          <c:min val="-4"/>
        </c:scaling>
        <c:axPos val="l"/>
        <c:majorGridlines/>
        <c:numFmt formatCode="General" sourceLinked="1"/>
        <c:tickLblPos val="nextTo"/>
        <c:crossAx val="158176384"/>
        <c:crosses val="autoZero"/>
        <c:crossBetween val="between"/>
      </c:valAx>
    </c:plotArea>
    <c:legend>
      <c:legendPos val="b"/>
    </c:legend>
    <c:plotVisOnly val="1"/>
  </c:chart>
  <c:printSettings>
    <c:headerFooter/>
    <c:pageMargins b="0.75000000000000999" l="0.70000000000000062" r="0.70000000000000062" t="0.75000000000000999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8</xdr:row>
      <xdr:rowOff>142875</xdr:rowOff>
    </xdr:from>
    <xdr:to>
      <xdr:col>14</xdr:col>
      <xdr:colOff>228600</xdr:colOff>
      <xdr:row>22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95250</xdr:colOff>
      <xdr:row>333</xdr:row>
      <xdr:rowOff>142875</xdr:rowOff>
    </xdr:from>
    <xdr:to>
      <xdr:col>18</xdr:col>
      <xdr:colOff>628650</xdr:colOff>
      <xdr:row>351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2"/>
  <dimension ref="A1:T508"/>
  <sheetViews>
    <sheetView tabSelected="1" topLeftCell="B1" zoomScale="85" zoomScaleNormal="85" workbookViewId="0">
      <pane ySplit="10" topLeftCell="A496" activePane="bottomLeft" state="frozen"/>
      <selection pane="bottomLeft" activeCell="N507" sqref="N507"/>
    </sheetView>
  </sheetViews>
  <sheetFormatPr defaultColWidth="8.75" defaultRowHeight="14.1" customHeight="1"/>
  <cols>
    <col min="1" max="1" width="11.25" style="7" customWidth="1"/>
    <col min="2" max="2" width="6.875" style="7" customWidth="1"/>
    <col min="3" max="3" width="5.75" style="7" customWidth="1"/>
    <col min="4" max="4" width="5.375" style="7" customWidth="1"/>
    <col min="5" max="5" width="7.25" style="7" customWidth="1"/>
    <col min="6" max="6" width="5.125" style="7" customWidth="1"/>
    <col min="7" max="7" width="5.5" style="7" customWidth="1"/>
    <col min="8" max="8" width="6.5" style="7" customWidth="1"/>
    <col min="9" max="9" width="5.5" style="7" customWidth="1"/>
    <col min="10" max="10" width="5.375" style="7" customWidth="1"/>
    <col min="11" max="11" width="6.25" style="7" customWidth="1"/>
    <col min="12" max="13" width="6.125" style="7" customWidth="1"/>
    <col min="14" max="15" width="10.5" style="7" customWidth="1"/>
    <col min="16" max="16" width="54.25" style="7" bestFit="1" customWidth="1"/>
    <col min="17" max="17" width="42.125" style="7" customWidth="1"/>
    <col min="18" max="16384" width="8.75" style="7"/>
  </cols>
  <sheetData>
    <row r="1" spans="1:17" s="110" customFormat="1" ht="14.1" customHeight="1">
      <c r="A1" s="1063" t="s">
        <v>11</v>
      </c>
      <c r="B1" s="1063"/>
      <c r="C1" s="1063"/>
      <c r="D1" s="1063"/>
      <c r="E1" s="1063"/>
      <c r="F1" s="1063"/>
      <c r="G1" s="1063"/>
      <c r="H1" s="1063"/>
      <c r="I1" s="1063"/>
      <c r="J1" s="1063"/>
      <c r="K1" s="1063"/>
      <c r="L1" s="1063"/>
      <c r="M1" s="1063"/>
      <c r="N1" s="1063"/>
      <c r="O1" s="1063"/>
      <c r="P1" s="1064"/>
    </row>
    <row r="2" spans="1:17" ht="14.1" customHeight="1">
      <c r="A2" s="111" t="s">
        <v>12</v>
      </c>
      <c r="B2" s="2"/>
      <c r="C2" s="363"/>
      <c r="D2" s="363"/>
      <c r="E2" s="363"/>
      <c r="F2" s="363"/>
      <c r="G2" s="363"/>
      <c r="H2" s="363"/>
      <c r="I2" s="363"/>
      <c r="J2" s="363"/>
      <c r="K2" s="363"/>
      <c r="L2" s="363"/>
      <c r="M2" s="363"/>
      <c r="N2" s="365"/>
      <c r="O2" s="2"/>
      <c r="P2" s="364" t="s">
        <v>13</v>
      </c>
    </row>
    <row r="3" spans="1:17" ht="14.1" customHeight="1">
      <c r="A3" s="111" t="s">
        <v>14</v>
      </c>
      <c r="B3" s="365"/>
      <c r="C3" s="365"/>
      <c r="D3" s="365"/>
      <c r="E3" s="365"/>
      <c r="F3" s="365"/>
      <c r="G3" s="365"/>
      <c r="H3" s="365"/>
      <c r="I3" s="365"/>
      <c r="J3" s="365"/>
      <c r="K3" s="365"/>
      <c r="L3" s="365"/>
      <c r="M3" s="365"/>
      <c r="N3" s="1065" t="s">
        <v>15</v>
      </c>
      <c r="O3" s="1065"/>
      <c r="P3" s="1066"/>
    </row>
    <row r="4" spans="1:17" ht="14.1" customHeight="1">
      <c r="A4" s="111" t="s">
        <v>16</v>
      </c>
      <c r="B4" s="365"/>
      <c r="C4" s="365"/>
      <c r="D4" s="365"/>
      <c r="E4" s="365"/>
      <c r="F4" s="365"/>
      <c r="G4" s="365"/>
      <c r="H4" s="365"/>
      <c r="I4" s="365"/>
      <c r="J4" s="365"/>
      <c r="K4" s="365"/>
      <c r="L4" s="365"/>
      <c r="M4" s="365"/>
      <c r="N4" s="365"/>
      <c r="O4" s="365" t="s">
        <v>17</v>
      </c>
      <c r="P4" s="366"/>
    </row>
    <row r="5" spans="1:17" ht="14.1" customHeight="1">
      <c r="A5" s="111" t="s">
        <v>18</v>
      </c>
      <c r="B5" s="112"/>
      <c r="C5" s="365"/>
      <c r="D5" s="365"/>
      <c r="E5" s="365"/>
      <c r="F5" s="365"/>
      <c r="G5" s="365"/>
      <c r="H5" s="365"/>
      <c r="I5" s="365"/>
      <c r="J5" s="365"/>
      <c r="K5" s="365"/>
      <c r="L5" s="365"/>
      <c r="M5" s="365"/>
      <c r="N5" s="365"/>
      <c r="O5" s="365"/>
      <c r="P5" s="366"/>
    </row>
    <row r="6" spans="1:17" ht="14.1" customHeight="1">
      <c r="A6" s="111" t="s">
        <v>19</v>
      </c>
      <c r="B6" s="112"/>
      <c r="C6" s="365"/>
      <c r="D6" s="365"/>
      <c r="E6" s="365"/>
      <c r="F6" s="365"/>
      <c r="G6" s="365"/>
      <c r="H6" s="365"/>
      <c r="I6" s="365"/>
      <c r="J6" s="365"/>
      <c r="K6" s="365"/>
      <c r="L6" s="365"/>
      <c r="M6" s="365"/>
      <c r="N6" s="365"/>
      <c r="O6" s="365"/>
      <c r="P6" s="366"/>
    </row>
    <row r="7" spans="1:17" ht="14.1" customHeight="1" thickBot="1">
      <c r="A7" s="113"/>
      <c r="B7" s="114"/>
      <c r="C7" s="416"/>
      <c r="D7" s="416"/>
      <c r="E7" s="416"/>
      <c r="F7" s="416"/>
      <c r="G7" s="416"/>
      <c r="H7" s="416"/>
      <c r="I7" s="416"/>
      <c r="J7" s="416"/>
      <c r="K7" s="416"/>
      <c r="L7" s="4"/>
      <c r="M7" s="4"/>
      <c r="N7" s="4"/>
      <c r="O7" s="4"/>
    </row>
    <row r="8" spans="1:17" s="117" customFormat="1" ht="14.1" customHeight="1" thickBot="1">
      <c r="A8" s="116"/>
      <c r="B8" s="417"/>
      <c r="C8" s="1067" t="s">
        <v>20</v>
      </c>
      <c r="D8" s="1068"/>
      <c r="E8" s="1068"/>
      <c r="F8" s="1068"/>
      <c r="G8" s="1068"/>
      <c r="H8" s="1068"/>
      <c r="I8" s="1068"/>
      <c r="J8" s="1068"/>
      <c r="K8" s="1069"/>
      <c r="L8" s="96"/>
      <c r="M8" s="96"/>
      <c r="N8" s="95"/>
      <c r="O8" s="54"/>
      <c r="P8" s="115"/>
    </row>
    <row r="9" spans="1:17" s="117" customFormat="1" ht="14.1" customHeight="1" thickBot="1">
      <c r="A9" s="116"/>
      <c r="B9" s="381"/>
      <c r="C9" s="1067" t="s">
        <v>612</v>
      </c>
      <c r="D9" s="1068"/>
      <c r="E9" s="1069"/>
      <c r="F9" s="1067" t="s">
        <v>613</v>
      </c>
      <c r="G9" s="1068"/>
      <c r="H9" s="1069"/>
      <c r="I9" s="1067" t="s">
        <v>614</v>
      </c>
      <c r="J9" s="1068"/>
      <c r="K9" s="1069"/>
      <c r="L9" s="382"/>
      <c r="M9" s="382"/>
      <c r="N9" s="383"/>
      <c r="O9" s="384"/>
      <c r="P9" s="97"/>
    </row>
    <row r="10" spans="1:17" s="102" customFormat="1" ht="64.5" customHeight="1" thickBot="1">
      <c r="A10" s="98" t="s">
        <v>252</v>
      </c>
      <c r="B10" s="302" t="s">
        <v>590</v>
      </c>
      <c r="C10" s="385" t="s">
        <v>615</v>
      </c>
      <c r="D10" s="99" t="s">
        <v>24</v>
      </c>
      <c r="E10" s="386" t="s">
        <v>626</v>
      </c>
      <c r="F10" s="387" t="s">
        <v>615</v>
      </c>
      <c r="G10" s="99" t="s">
        <v>24</v>
      </c>
      <c r="H10" s="388" t="s">
        <v>627</v>
      </c>
      <c r="I10" s="385" t="s">
        <v>615</v>
      </c>
      <c r="J10" s="99" t="s">
        <v>616</v>
      </c>
      <c r="K10" s="386" t="s">
        <v>628</v>
      </c>
      <c r="L10" s="387" t="s">
        <v>181</v>
      </c>
      <c r="M10" s="99" t="s">
        <v>21</v>
      </c>
      <c r="N10" s="100" t="s">
        <v>22</v>
      </c>
      <c r="O10" s="100" t="s">
        <v>254</v>
      </c>
      <c r="P10" s="100" t="s">
        <v>253</v>
      </c>
      <c r="Q10" s="101" t="s">
        <v>23</v>
      </c>
    </row>
    <row r="11" spans="1:17" ht="14.1" customHeight="1">
      <c r="A11" s="103">
        <v>42737</v>
      </c>
      <c r="B11" s="106" t="s">
        <v>25</v>
      </c>
      <c r="C11" s="389">
        <v>3</v>
      </c>
      <c r="D11" s="104">
        <v>51</v>
      </c>
      <c r="E11" s="390">
        <f t="shared" ref="E11:E74" si="0">IF(D11="","",(D11-C11))</f>
        <v>48</v>
      </c>
      <c r="F11" s="391"/>
      <c r="G11" s="104"/>
      <c r="H11" s="392"/>
      <c r="I11" s="389"/>
      <c r="J11" s="104"/>
      <c r="K11" s="390"/>
      <c r="L11" s="391">
        <v>50</v>
      </c>
      <c r="M11" s="104">
        <v>50</v>
      </c>
      <c r="N11" s="105" t="str">
        <f t="shared" ref="N11:N74" si="1">IF(E11="","",IF(E11&lt;50,"Pass","Fail"))</f>
        <v>Pass</v>
      </c>
      <c r="O11" s="58">
        <v>1159</v>
      </c>
      <c r="P11" s="106" t="s">
        <v>26</v>
      </c>
      <c r="Q11" s="58"/>
    </row>
    <row r="12" spans="1:17" ht="14.1" customHeight="1">
      <c r="A12" s="107">
        <v>42740</v>
      </c>
      <c r="B12" s="362" t="s">
        <v>25</v>
      </c>
      <c r="C12" s="393">
        <v>2</v>
      </c>
      <c r="D12" s="108">
        <v>3</v>
      </c>
      <c r="E12" s="394">
        <f t="shared" si="0"/>
        <v>1</v>
      </c>
      <c r="F12" s="391"/>
      <c r="G12" s="104"/>
      <c r="H12" s="392"/>
      <c r="I12" s="389"/>
      <c r="J12" s="104"/>
      <c r="K12" s="390"/>
      <c r="L12" s="391">
        <v>50</v>
      </c>
      <c r="M12" s="104">
        <v>50</v>
      </c>
      <c r="N12" s="109" t="str">
        <f t="shared" si="1"/>
        <v>Pass</v>
      </c>
      <c r="O12" s="5">
        <v>1335</v>
      </c>
      <c r="P12" s="5" t="s">
        <v>27</v>
      </c>
      <c r="Q12" s="5"/>
    </row>
    <row r="13" spans="1:17" ht="14.1" customHeight="1">
      <c r="A13" s="107">
        <v>42744</v>
      </c>
      <c r="B13" s="362" t="s">
        <v>25</v>
      </c>
      <c r="C13" s="393">
        <v>8</v>
      </c>
      <c r="D13" s="108">
        <v>8</v>
      </c>
      <c r="E13" s="394">
        <f t="shared" si="0"/>
        <v>0</v>
      </c>
      <c r="F13" s="395"/>
      <c r="G13" s="108"/>
      <c r="H13" s="396"/>
      <c r="I13" s="393"/>
      <c r="J13" s="108"/>
      <c r="K13" s="394"/>
      <c r="L13" s="395">
        <v>50</v>
      </c>
      <c r="M13" s="108">
        <v>50</v>
      </c>
      <c r="N13" s="109" t="str">
        <f t="shared" si="1"/>
        <v>Pass</v>
      </c>
      <c r="O13" s="5">
        <v>1159</v>
      </c>
      <c r="P13" s="5" t="s">
        <v>28</v>
      </c>
      <c r="Q13" s="5"/>
    </row>
    <row r="14" spans="1:17" ht="14.1" customHeight="1">
      <c r="A14" s="107">
        <v>42748</v>
      </c>
      <c r="B14" s="362" t="s">
        <v>25</v>
      </c>
      <c r="C14" s="393">
        <v>10</v>
      </c>
      <c r="D14" s="108">
        <v>20</v>
      </c>
      <c r="E14" s="394">
        <f t="shared" si="0"/>
        <v>10</v>
      </c>
      <c r="F14" s="395"/>
      <c r="G14" s="108"/>
      <c r="H14" s="396"/>
      <c r="I14" s="393"/>
      <c r="J14" s="108"/>
      <c r="K14" s="394"/>
      <c r="L14" s="395">
        <v>50</v>
      </c>
      <c r="M14" s="108">
        <v>50</v>
      </c>
      <c r="N14" s="109" t="str">
        <f t="shared" si="1"/>
        <v>Pass</v>
      </c>
      <c r="O14" s="5">
        <v>1159</v>
      </c>
      <c r="P14" s="5" t="s">
        <v>29</v>
      </c>
      <c r="Q14" s="5"/>
    </row>
    <row r="15" spans="1:17" ht="14.1" customHeight="1">
      <c r="A15" s="107">
        <v>42759</v>
      </c>
      <c r="B15" s="362" t="s">
        <v>25</v>
      </c>
      <c r="C15" s="393">
        <v>10</v>
      </c>
      <c r="D15" s="108">
        <v>32</v>
      </c>
      <c r="E15" s="394">
        <f t="shared" si="0"/>
        <v>22</v>
      </c>
      <c r="F15" s="395"/>
      <c r="G15" s="108"/>
      <c r="H15" s="396"/>
      <c r="I15" s="393"/>
      <c r="J15" s="108"/>
      <c r="K15" s="394"/>
      <c r="L15" s="395">
        <v>50</v>
      </c>
      <c r="M15" s="108">
        <v>50</v>
      </c>
      <c r="N15" s="109" t="str">
        <f t="shared" si="1"/>
        <v>Pass</v>
      </c>
      <c r="O15" s="5">
        <v>1400</v>
      </c>
      <c r="P15" s="5" t="s">
        <v>30</v>
      </c>
      <c r="Q15" s="5"/>
    </row>
    <row r="16" spans="1:17" ht="14.1" customHeight="1">
      <c r="A16" s="107">
        <v>42762</v>
      </c>
      <c r="B16" s="362" t="s">
        <v>25</v>
      </c>
      <c r="C16" s="393">
        <v>6</v>
      </c>
      <c r="D16" s="108">
        <v>40</v>
      </c>
      <c r="E16" s="394">
        <f t="shared" si="0"/>
        <v>34</v>
      </c>
      <c r="F16" s="395"/>
      <c r="G16" s="108"/>
      <c r="H16" s="396"/>
      <c r="I16" s="393"/>
      <c r="J16" s="108"/>
      <c r="K16" s="394"/>
      <c r="L16" s="395">
        <v>50</v>
      </c>
      <c r="M16" s="108">
        <v>50</v>
      </c>
      <c r="N16" s="109" t="str">
        <f t="shared" si="1"/>
        <v>Pass</v>
      </c>
      <c r="O16" s="5">
        <v>1400</v>
      </c>
      <c r="P16" s="5" t="s">
        <v>31</v>
      </c>
      <c r="Q16" s="5"/>
    </row>
    <row r="17" spans="1:17" ht="14.1" customHeight="1">
      <c r="A17" s="107">
        <v>42765</v>
      </c>
      <c r="B17" s="362" t="s">
        <v>25</v>
      </c>
      <c r="C17" s="393">
        <v>4</v>
      </c>
      <c r="D17" s="108">
        <v>4</v>
      </c>
      <c r="E17" s="394">
        <f t="shared" si="0"/>
        <v>0</v>
      </c>
      <c r="F17" s="395"/>
      <c r="G17" s="108"/>
      <c r="H17" s="396"/>
      <c r="I17" s="393"/>
      <c r="J17" s="108"/>
      <c r="K17" s="394"/>
      <c r="L17" s="395">
        <v>50</v>
      </c>
      <c r="M17" s="108">
        <v>50</v>
      </c>
      <c r="N17" s="109" t="str">
        <f t="shared" si="1"/>
        <v>Pass</v>
      </c>
      <c r="O17" s="5">
        <v>1400</v>
      </c>
      <c r="P17" s="5" t="s">
        <v>32</v>
      </c>
      <c r="Q17" s="5"/>
    </row>
    <row r="18" spans="1:17" ht="14.1" customHeight="1">
      <c r="A18" s="107">
        <v>42769</v>
      </c>
      <c r="B18" s="362" t="s">
        <v>25</v>
      </c>
      <c r="C18" s="393">
        <v>15</v>
      </c>
      <c r="D18" s="108">
        <v>18</v>
      </c>
      <c r="E18" s="394">
        <f t="shared" si="0"/>
        <v>3</v>
      </c>
      <c r="F18" s="395"/>
      <c r="G18" s="108"/>
      <c r="H18" s="396"/>
      <c r="I18" s="393"/>
      <c r="J18" s="108"/>
      <c r="K18" s="394"/>
      <c r="L18" s="395">
        <v>50</v>
      </c>
      <c r="M18" s="108">
        <v>50</v>
      </c>
      <c r="N18" s="109" t="str">
        <f t="shared" si="1"/>
        <v>Pass</v>
      </c>
      <c r="O18" s="5">
        <v>1159</v>
      </c>
      <c r="P18" s="5" t="s">
        <v>33</v>
      </c>
      <c r="Q18" s="5"/>
    </row>
    <row r="19" spans="1:17" ht="14.1" customHeight="1">
      <c r="A19" s="107">
        <v>42772</v>
      </c>
      <c r="B19" s="362" t="s">
        <v>25</v>
      </c>
      <c r="C19" s="393">
        <v>8</v>
      </c>
      <c r="D19" s="108">
        <v>25</v>
      </c>
      <c r="E19" s="394">
        <f t="shared" si="0"/>
        <v>17</v>
      </c>
      <c r="F19" s="395"/>
      <c r="G19" s="108"/>
      <c r="H19" s="396"/>
      <c r="I19" s="393"/>
      <c r="J19" s="108"/>
      <c r="K19" s="394"/>
      <c r="L19" s="395">
        <v>50</v>
      </c>
      <c r="M19" s="108">
        <v>50</v>
      </c>
      <c r="N19" s="109" t="str">
        <f t="shared" si="1"/>
        <v>Pass</v>
      </c>
      <c r="O19" s="5">
        <v>1400</v>
      </c>
      <c r="P19" s="5" t="s">
        <v>34</v>
      </c>
      <c r="Q19" s="5"/>
    </row>
    <row r="20" spans="1:17" ht="14.1" customHeight="1">
      <c r="A20" s="107">
        <v>42775</v>
      </c>
      <c r="B20" s="362" t="s">
        <v>25</v>
      </c>
      <c r="C20" s="393">
        <v>21</v>
      </c>
      <c r="D20" s="108">
        <v>32</v>
      </c>
      <c r="E20" s="394">
        <f t="shared" si="0"/>
        <v>11</v>
      </c>
      <c r="F20" s="395"/>
      <c r="G20" s="108"/>
      <c r="H20" s="396"/>
      <c r="I20" s="393"/>
      <c r="J20" s="108"/>
      <c r="K20" s="394"/>
      <c r="L20" s="395">
        <v>50</v>
      </c>
      <c r="M20" s="108">
        <v>50</v>
      </c>
      <c r="N20" s="109" t="str">
        <f t="shared" si="1"/>
        <v>Pass</v>
      </c>
      <c r="O20" s="5">
        <v>1428</v>
      </c>
      <c r="P20" s="5" t="s">
        <v>35</v>
      </c>
      <c r="Q20" s="5"/>
    </row>
    <row r="21" spans="1:17" ht="14.1" customHeight="1">
      <c r="A21" s="107">
        <v>42779</v>
      </c>
      <c r="B21" s="362" t="s">
        <v>25</v>
      </c>
      <c r="C21" s="393">
        <v>7</v>
      </c>
      <c r="D21" s="108">
        <v>25</v>
      </c>
      <c r="E21" s="394">
        <f t="shared" si="0"/>
        <v>18</v>
      </c>
      <c r="F21" s="395"/>
      <c r="G21" s="108"/>
      <c r="H21" s="396"/>
      <c r="I21" s="393"/>
      <c r="J21" s="108"/>
      <c r="K21" s="394"/>
      <c r="L21" s="395">
        <v>50</v>
      </c>
      <c r="M21" s="108">
        <v>50</v>
      </c>
      <c r="N21" s="109" t="str">
        <f t="shared" si="1"/>
        <v>Pass</v>
      </c>
      <c r="O21" s="5">
        <v>1400</v>
      </c>
      <c r="P21" s="5" t="s">
        <v>36</v>
      </c>
      <c r="Q21" s="5"/>
    </row>
    <row r="22" spans="1:17" ht="14.1" customHeight="1">
      <c r="A22" s="107">
        <v>42782</v>
      </c>
      <c r="B22" s="362" t="s">
        <v>25</v>
      </c>
      <c r="C22" s="393">
        <v>7</v>
      </c>
      <c r="D22" s="108">
        <v>31</v>
      </c>
      <c r="E22" s="394">
        <f t="shared" si="0"/>
        <v>24</v>
      </c>
      <c r="F22" s="395"/>
      <c r="G22" s="108"/>
      <c r="H22" s="396"/>
      <c r="I22" s="393"/>
      <c r="J22" s="108"/>
      <c r="K22" s="394"/>
      <c r="L22" s="395">
        <v>50</v>
      </c>
      <c r="M22" s="108">
        <v>50</v>
      </c>
      <c r="N22" s="109" t="str">
        <f t="shared" si="1"/>
        <v>Pass</v>
      </c>
      <c r="O22" s="5">
        <v>1400</v>
      </c>
      <c r="P22" s="5" t="s">
        <v>37</v>
      </c>
      <c r="Q22" s="5"/>
    </row>
    <row r="23" spans="1:17" ht="14.1" customHeight="1">
      <c r="A23" s="107">
        <v>42787</v>
      </c>
      <c r="B23" s="362" t="s">
        <v>25</v>
      </c>
      <c r="C23" s="393">
        <v>23</v>
      </c>
      <c r="D23" s="108">
        <v>32</v>
      </c>
      <c r="E23" s="394">
        <f t="shared" si="0"/>
        <v>9</v>
      </c>
      <c r="F23" s="395"/>
      <c r="G23" s="108"/>
      <c r="H23" s="396"/>
      <c r="I23" s="393"/>
      <c r="J23" s="108"/>
      <c r="K23" s="394"/>
      <c r="L23" s="395">
        <v>50</v>
      </c>
      <c r="M23" s="108">
        <v>50</v>
      </c>
      <c r="N23" s="109" t="str">
        <f t="shared" si="1"/>
        <v>Pass</v>
      </c>
      <c r="O23" s="5">
        <v>1400</v>
      </c>
      <c r="P23" s="5" t="s">
        <v>38</v>
      </c>
      <c r="Q23" s="5"/>
    </row>
    <row r="24" spans="1:17" ht="14.1" customHeight="1">
      <c r="A24" s="107">
        <v>42796</v>
      </c>
      <c r="B24" s="362" t="s">
        <v>25</v>
      </c>
      <c r="C24" s="393">
        <v>11</v>
      </c>
      <c r="D24" s="108">
        <v>19</v>
      </c>
      <c r="E24" s="394">
        <f t="shared" si="0"/>
        <v>8</v>
      </c>
      <c r="F24" s="395"/>
      <c r="G24" s="108"/>
      <c r="H24" s="396"/>
      <c r="I24" s="393"/>
      <c r="J24" s="108"/>
      <c r="K24" s="394"/>
      <c r="L24" s="395">
        <v>50</v>
      </c>
      <c r="M24" s="108">
        <v>50</v>
      </c>
      <c r="N24" s="109" t="str">
        <f t="shared" si="1"/>
        <v>Pass</v>
      </c>
      <c r="O24" s="5">
        <v>1428</v>
      </c>
      <c r="P24" s="5" t="s">
        <v>35</v>
      </c>
      <c r="Q24" s="5"/>
    </row>
    <row r="25" spans="1:17" ht="14.1" customHeight="1">
      <c r="A25" s="107">
        <v>42800</v>
      </c>
      <c r="B25" s="362" t="s">
        <v>25</v>
      </c>
      <c r="C25" s="393">
        <v>2</v>
      </c>
      <c r="D25" s="108">
        <v>20</v>
      </c>
      <c r="E25" s="394">
        <f t="shared" si="0"/>
        <v>18</v>
      </c>
      <c r="F25" s="395"/>
      <c r="G25" s="108"/>
      <c r="H25" s="396"/>
      <c r="I25" s="393"/>
      <c r="J25" s="108"/>
      <c r="K25" s="394"/>
      <c r="L25" s="395">
        <v>50</v>
      </c>
      <c r="M25" s="108">
        <v>50</v>
      </c>
      <c r="N25" s="109" t="str">
        <f t="shared" si="1"/>
        <v>Pass</v>
      </c>
      <c r="O25" s="5">
        <v>1400</v>
      </c>
      <c r="P25" s="5" t="s">
        <v>39</v>
      </c>
      <c r="Q25" s="5"/>
    </row>
    <row r="26" spans="1:17" ht="14.1" customHeight="1">
      <c r="A26" s="107">
        <v>42804</v>
      </c>
      <c r="B26" s="362" t="s">
        <v>25</v>
      </c>
      <c r="C26" s="393">
        <v>17</v>
      </c>
      <c r="D26" s="108">
        <v>9</v>
      </c>
      <c r="E26" s="394">
        <f t="shared" si="0"/>
        <v>-8</v>
      </c>
      <c r="F26" s="395"/>
      <c r="G26" s="108"/>
      <c r="H26" s="396"/>
      <c r="I26" s="393"/>
      <c r="J26" s="108"/>
      <c r="K26" s="394"/>
      <c r="L26" s="395">
        <v>50</v>
      </c>
      <c r="M26" s="108">
        <v>50</v>
      </c>
      <c r="N26" s="109" t="str">
        <f t="shared" si="1"/>
        <v>Pass</v>
      </c>
      <c r="O26" s="5">
        <v>1400</v>
      </c>
      <c r="P26" s="5" t="s">
        <v>40</v>
      </c>
      <c r="Q26" s="5"/>
    </row>
    <row r="27" spans="1:17" ht="14.1" customHeight="1">
      <c r="A27" s="107">
        <v>42808</v>
      </c>
      <c r="B27" s="362" t="s">
        <v>25</v>
      </c>
      <c r="C27" s="393">
        <v>12</v>
      </c>
      <c r="D27" s="108">
        <v>15</v>
      </c>
      <c r="E27" s="394">
        <f t="shared" si="0"/>
        <v>3</v>
      </c>
      <c r="F27" s="395"/>
      <c r="G27" s="108"/>
      <c r="H27" s="396"/>
      <c r="I27" s="393"/>
      <c r="J27" s="108"/>
      <c r="K27" s="394"/>
      <c r="L27" s="395">
        <v>50</v>
      </c>
      <c r="M27" s="108">
        <v>50</v>
      </c>
      <c r="N27" s="109" t="str">
        <f t="shared" si="1"/>
        <v>Pass</v>
      </c>
      <c r="O27" s="5">
        <v>1400</v>
      </c>
      <c r="P27" s="5" t="s">
        <v>41</v>
      </c>
      <c r="Q27" s="5"/>
    </row>
    <row r="28" spans="1:17" ht="14.1" customHeight="1">
      <c r="A28" s="107">
        <v>42811</v>
      </c>
      <c r="B28" s="362" t="s">
        <v>25</v>
      </c>
      <c r="C28" s="393">
        <v>10</v>
      </c>
      <c r="D28" s="108">
        <v>5</v>
      </c>
      <c r="E28" s="394">
        <f t="shared" si="0"/>
        <v>-5</v>
      </c>
      <c r="F28" s="395"/>
      <c r="G28" s="108"/>
      <c r="H28" s="396"/>
      <c r="I28" s="393"/>
      <c r="J28" s="108"/>
      <c r="K28" s="394"/>
      <c r="L28" s="395">
        <v>50</v>
      </c>
      <c r="M28" s="108">
        <v>50</v>
      </c>
      <c r="N28" s="109" t="str">
        <f t="shared" si="1"/>
        <v>Pass</v>
      </c>
      <c r="O28" s="5">
        <v>1400</v>
      </c>
      <c r="P28" s="5" t="s">
        <v>42</v>
      </c>
      <c r="Q28" s="5"/>
    </row>
    <row r="29" spans="1:17" ht="14.1" customHeight="1">
      <c r="A29" s="107">
        <v>42814</v>
      </c>
      <c r="B29" s="362" t="s">
        <v>25</v>
      </c>
      <c r="C29" s="393">
        <v>8</v>
      </c>
      <c r="D29" s="108">
        <v>8</v>
      </c>
      <c r="E29" s="394">
        <f t="shared" si="0"/>
        <v>0</v>
      </c>
      <c r="F29" s="395"/>
      <c r="G29" s="108"/>
      <c r="H29" s="396"/>
      <c r="I29" s="393"/>
      <c r="J29" s="108"/>
      <c r="K29" s="394"/>
      <c r="L29" s="395">
        <v>50</v>
      </c>
      <c r="M29" s="108">
        <v>50</v>
      </c>
      <c r="N29" s="109" t="str">
        <f t="shared" si="1"/>
        <v>Pass</v>
      </c>
      <c r="O29" s="5">
        <v>1400</v>
      </c>
      <c r="P29" s="5" t="s">
        <v>43</v>
      </c>
      <c r="Q29" s="5"/>
    </row>
    <row r="30" spans="1:17" ht="14.1" customHeight="1">
      <c r="A30" s="107">
        <v>42817</v>
      </c>
      <c r="B30" s="362" t="s">
        <v>25</v>
      </c>
      <c r="C30" s="393">
        <v>22</v>
      </c>
      <c r="D30" s="108">
        <v>36</v>
      </c>
      <c r="E30" s="394">
        <f t="shared" si="0"/>
        <v>14</v>
      </c>
      <c r="F30" s="395"/>
      <c r="G30" s="108"/>
      <c r="H30" s="396"/>
      <c r="I30" s="393"/>
      <c r="J30" s="108"/>
      <c r="K30" s="394"/>
      <c r="L30" s="395">
        <v>50</v>
      </c>
      <c r="M30" s="108">
        <v>50</v>
      </c>
      <c r="N30" s="109" t="str">
        <f t="shared" si="1"/>
        <v>Pass</v>
      </c>
      <c r="O30" s="5">
        <v>1428</v>
      </c>
      <c r="P30" s="5" t="s">
        <v>35</v>
      </c>
      <c r="Q30" s="5"/>
    </row>
    <row r="31" spans="1:17" ht="14.1" customHeight="1">
      <c r="A31" s="107">
        <v>42823</v>
      </c>
      <c r="B31" s="362" t="s">
        <v>25</v>
      </c>
      <c r="C31" s="393">
        <v>0</v>
      </c>
      <c r="D31" s="108">
        <v>20</v>
      </c>
      <c r="E31" s="394">
        <f t="shared" si="0"/>
        <v>20</v>
      </c>
      <c r="F31" s="395"/>
      <c r="G31" s="108"/>
      <c r="H31" s="396"/>
      <c r="I31" s="393"/>
      <c r="J31" s="108"/>
      <c r="K31" s="394"/>
      <c r="L31" s="395">
        <v>50</v>
      </c>
      <c r="M31" s="108">
        <v>50</v>
      </c>
      <c r="N31" s="109" t="str">
        <f t="shared" si="1"/>
        <v>Pass</v>
      </c>
      <c r="O31" s="5">
        <v>1159</v>
      </c>
      <c r="P31" s="5" t="s">
        <v>44</v>
      </c>
      <c r="Q31" s="5"/>
    </row>
    <row r="32" spans="1:17" ht="14.1" customHeight="1">
      <c r="A32" s="107">
        <v>42832</v>
      </c>
      <c r="B32" s="362" t="s">
        <v>25</v>
      </c>
      <c r="C32" s="393">
        <v>44</v>
      </c>
      <c r="D32" s="108">
        <v>53</v>
      </c>
      <c r="E32" s="394">
        <f t="shared" si="0"/>
        <v>9</v>
      </c>
      <c r="F32" s="395"/>
      <c r="G32" s="108"/>
      <c r="H32" s="396"/>
      <c r="I32" s="393"/>
      <c r="J32" s="108"/>
      <c r="K32" s="394"/>
      <c r="L32" s="395">
        <v>50</v>
      </c>
      <c r="M32" s="108">
        <v>50</v>
      </c>
      <c r="N32" s="109" t="str">
        <f t="shared" si="1"/>
        <v>Pass</v>
      </c>
      <c r="O32" s="5">
        <v>1335</v>
      </c>
      <c r="P32" s="5" t="s">
        <v>44</v>
      </c>
      <c r="Q32" s="5"/>
    </row>
    <row r="33" spans="1:17" ht="14.1" customHeight="1">
      <c r="A33" s="107">
        <v>42835</v>
      </c>
      <c r="B33" s="362" t="s">
        <v>25</v>
      </c>
      <c r="C33" s="393">
        <v>12</v>
      </c>
      <c r="D33" s="108">
        <v>53</v>
      </c>
      <c r="E33" s="394">
        <f t="shared" si="0"/>
        <v>41</v>
      </c>
      <c r="F33" s="395"/>
      <c r="G33" s="108"/>
      <c r="H33" s="396"/>
      <c r="I33" s="393"/>
      <c r="J33" s="108"/>
      <c r="K33" s="394"/>
      <c r="L33" s="395">
        <v>50</v>
      </c>
      <c r="M33" s="108">
        <v>50</v>
      </c>
      <c r="N33" s="109" t="str">
        <f t="shared" si="1"/>
        <v>Pass</v>
      </c>
      <c r="O33" s="5">
        <v>1400</v>
      </c>
      <c r="P33" s="5" t="s">
        <v>35</v>
      </c>
      <c r="Q33" s="5"/>
    </row>
    <row r="34" spans="1:17" ht="14.1" customHeight="1">
      <c r="A34" s="107">
        <v>42838</v>
      </c>
      <c r="B34" s="362" t="s">
        <v>25</v>
      </c>
      <c r="C34" s="393">
        <v>33</v>
      </c>
      <c r="D34" s="108">
        <v>34</v>
      </c>
      <c r="E34" s="394">
        <f t="shared" si="0"/>
        <v>1</v>
      </c>
      <c r="F34" s="395"/>
      <c r="G34" s="108"/>
      <c r="H34" s="396"/>
      <c r="I34" s="393"/>
      <c r="J34" s="108"/>
      <c r="K34" s="394"/>
      <c r="L34" s="395">
        <v>50</v>
      </c>
      <c r="M34" s="108">
        <v>50</v>
      </c>
      <c r="N34" s="109" t="str">
        <f t="shared" si="1"/>
        <v>Pass</v>
      </c>
      <c r="O34" s="5">
        <v>1428</v>
      </c>
      <c r="P34" s="5" t="s">
        <v>35</v>
      </c>
      <c r="Q34" s="5"/>
    </row>
    <row r="35" spans="1:17" ht="14.1" customHeight="1">
      <c r="A35" s="107">
        <v>42843</v>
      </c>
      <c r="B35" s="362" t="s">
        <v>25</v>
      </c>
      <c r="C35" s="393">
        <v>1</v>
      </c>
      <c r="D35" s="108">
        <v>49</v>
      </c>
      <c r="E35" s="394">
        <f t="shared" si="0"/>
        <v>48</v>
      </c>
      <c r="F35" s="395"/>
      <c r="G35" s="108"/>
      <c r="H35" s="396"/>
      <c r="I35" s="393"/>
      <c r="J35" s="108"/>
      <c r="K35" s="394"/>
      <c r="L35" s="395">
        <v>50</v>
      </c>
      <c r="M35" s="108">
        <v>50</v>
      </c>
      <c r="N35" s="109" t="str">
        <f t="shared" si="1"/>
        <v>Pass</v>
      </c>
      <c r="O35" s="5">
        <v>1159</v>
      </c>
      <c r="P35" s="5" t="s">
        <v>35</v>
      </c>
      <c r="Q35" s="5"/>
    </row>
    <row r="36" spans="1:17" ht="14.1" customHeight="1">
      <c r="A36" s="107">
        <v>42846</v>
      </c>
      <c r="B36" s="362" t="s">
        <v>25</v>
      </c>
      <c r="C36" s="393">
        <v>4</v>
      </c>
      <c r="D36" s="108">
        <v>5</v>
      </c>
      <c r="E36" s="394">
        <f t="shared" si="0"/>
        <v>1</v>
      </c>
      <c r="F36" s="395"/>
      <c r="G36" s="108"/>
      <c r="H36" s="396"/>
      <c r="I36" s="393"/>
      <c r="J36" s="108"/>
      <c r="K36" s="394"/>
      <c r="L36" s="395">
        <v>50</v>
      </c>
      <c r="M36" s="108">
        <v>50</v>
      </c>
      <c r="N36" s="109" t="str">
        <f t="shared" si="1"/>
        <v>Pass</v>
      </c>
      <c r="O36" s="5">
        <v>1159</v>
      </c>
      <c r="P36" s="5" t="s">
        <v>45</v>
      </c>
      <c r="Q36" s="5"/>
    </row>
    <row r="37" spans="1:17" ht="14.1" customHeight="1">
      <c r="A37" s="107">
        <v>42850</v>
      </c>
      <c r="B37" s="362" t="s">
        <v>25</v>
      </c>
      <c r="C37" s="393">
        <v>8</v>
      </c>
      <c r="D37" s="108">
        <v>18</v>
      </c>
      <c r="E37" s="394">
        <f t="shared" si="0"/>
        <v>10</v>
      </c>
      <c r="F37" s="395"/>
      <c r="G37" s="108"/>
      <c r="H37" s="396"/>
      <c r="I37" s="393"/>
      <c r="J37" s="108"/>
      <c r="K37" s="394"/>
      <c r="L37" s="395">
        <v>50</v>
      </c>
      <c r="M37" s="108">
        <v>50</v>
      </c>
      <c r="N37" s="109" t="str">
        <f t="shared" si="1"/>
        <v>Pass</v>
      </c>
      <c r="O37" s="5">
        <v>121</v>
      </c>
      <c r="P37" s="5" t="s">
        <v>46</v>
      </c>
      <c r="Q37" s="5"/>
    </row>
    <row r="38" spans="1:17" ht="14.1" customHeight="1">
      <c r="A38" s="107">
        <v>42856</v>
      </c>
      <c r="B38" s="362" t="s">
        <v>25</v>
      </c>
      <c r="C38" s="393">
        <v>10</v>
      </c>
      <c r="D38" s="108">
        <v>36</v>
      </c>
      <c r="E38" s="394">
        <f t="shared" si="0"/>
        <v>26</v>
      </c>
      <c r="F38" s="395"/>
      <c r="G38" s="108"/>
      <c r="H38" s="396"/>
      <c r="I38" s="393"/>
      <c r="J38" s="108"/>
      <c r="K38" s="394"/>
      <c r="L38" s="395">
        <v>50</v>
      </c>
      <c r="M38" s="108">
        <v>50</v>
      </c>
      <c r="N38" s="109" t="str">
        <f t="shared" si="1"/>
        <v>Pass</v>
      </c>
      <c r="O38" s="5">
        <v>1428</v>
      </c>
      <c r="P38" s="5" t="s">
        <v>35</v>
      </c>
      <c r="Q38" s="5"/>
    </row>
    <row r="39" spans="1:17" ht="14.1" customHeight="1">
      <c r="A39" s="107">
        <v>42867</v>
      </c>
      <c r="B39" s="362" t="s">
        <v>25</v>
      </c>
      <c r="C39" s="393">
        <v>6</v>
      </c>
      <c r="D39" s="108">
        <v>21</v>
      </c>
      <c r="E39" s="394">
        <f t="shared" si="0"/>
        <v>15</v>
      </c>
      <c r="F39" s="395"/>
      <c r="G39" s="108"/>
      <c r="H39" s="396"/>
      <c r="I39" s="393"/>
      <c r="J39" s="108"/>
      <c r="K39" s="394"/>
      <c r="L39" s="395">
        <v>50</v>
      </c>
      <c r="M39" s="108">
        <v>50</v>
      </c>
      <c r="N39" s="109" t="str">
        <f t="shared" si="1"/>
        <v>Pass</v>
      </c>
      <c r="O39" s="5">
        <v>121</v>
      </c>
      <c r="P39" s="5" t="s">
        <v>27</v>
      </c>
      <c r="Q39" s="5"/>
    </row>
    <row r="40" spans="1:17" ht="14.1" customHeight="1">
      <c r="A40" s="107">
        <v>42870</v>
      </c>
      <c r="B40" s="362" t="s">
        <v>25</v>
      </c>
      <c r="C40" s="393">
        <v>3</v>
      </c>
      <c r="D40" s="108">
        <v>37</v>
      </c>
      <c r="E40" s="394">
        <f t="shared" si="0"/>
        <v>34</v>
      </c>
      <c r="F40" s="395"/>
      <c r="G40" s="108"/>
      <c r="H40" s="396"/>
      <c r="I40" s="393"/>
      <c r="J40" s="108"/>
      <c r="K40" s="394"/>
      <c r="L40" s="395">
        <v>50</v>
      </c>
      <c r="M40" s="108">
        <v>50</v>
      </c>
      <c r="N40" s="109" t="str">
        <f t="shared" si="1"/>
        <v>Pass</v>
      </c>
      <c r="O40" s="5">
        <v>121</v>
      </c>
      <c r="P40" s="5" t="s">
        <v>47</v>
      </c>
      <c r="Q40" s="5"/>
    </row>
    <row r="41" spans="1:17" ht="14.1" customHeight="1">
      <c r="A41" s="107">
        <v>42874</v>
      </c>
      <c r="B41" s="362" t="s">
        <v>25</v>
      </c>
      <c r="C41" s="393">
        <v>3</v>
      </c>
      <c r="D41" s="108">
        <v>5</v>
      </c>
      <c r="E41" s="394">
        <f t="shared" si="0"/>
        <v>2</v>
      </c>
      <c r="F41" s="395"/>
      <c r="G41" s="108"/>
      <c r="H41" s="396"/>
      <c r="I41" s="393"/>
      <c r="J41" s="108"/>
      <c r="K41" s="394"/>
      <c r="L41" s="395">
        <v>50</v>
      </c>
      <c r="M41" s="108">
        <v>50</v>
      </c>
      <c r="N41" s="109" t="str">
        <f t="shared" si="1"/>
        <v>Pass</v>
      </c>
      <c r="O41" s="5">
        <v>1159</v>
      </c>
      <c r="P41" s="5" t="s">
        <v>48</v>
      </c>
      <c r="Q41" s="5"/>
    </row>
    <row r="42" spans="1:17" ht="14.1" customHeight="1">
      <c r="A42" s="107">
        <v>42877</v>
      </c>
      <c r="B42" s="362" t="s">
        <v>25</v>
      </c>
      <c r="C42" s="393">
        <v>5</v>
      </c>
      <c r="D42" s="108">
        <v>9</v>
      </c>
      <c r="E42" s="394">
        <f t="shared" si="0"/>
        <v>4</v>
      </c>
      <c r="F42" s="395"/>
      <c r="G42" s="108"/>
      <c r="H42" s="396"/>
      <c r="I42" s="393"/>
      <c r="J42" s="108"/>
      <c r="K42" s="394"/>
      <c r="L42" s="395">
        <v>50</v>
      </c>
      <c r="M42" s="108">
        <v>50</v>
      </c>
      <c r="N42" s="109" t="str">
        <f t="shared" si="1"/>
        <v>Pass</v>
      </c>
      <c r="O42" s="5" t="s">
        <v>49</v>
      </c>
      <c r="P42" s="5" t="s">
        <v>50</v>
      </c>
      <c r="Q42" s="5"/>
    </row>
    <row r="43" spans="1:17" ht="14.1" customHeight="1">
      <c r="A43" s="107">
        <v>42881</v>
      </c>
      <c r="B43" s="362" t="s">
        <v>25</v>
      </c>
      <c r="C43" s="393">
        <v>27</v>
      </c>
      <c r="D43" s="108">
        <v>55</v>
      </c>
      <c r="E43" s="394">
        <f t="shared" si="0"/>
        <v>28</v>
      </c>
      <c r="F43" s="395"/>
      <c r="G43" s="108"/>
      <c r="H43" s="396"/>
      <c r="I43" s="393"/>
      <c r="J43" s="108"/>
      <c r="K43" s="394"/>
      <c r="L43" s="395">
        <v>50</v>
      </c>
      <c r="M43" s="108">
        <v>50</v>
      </c>
      <c r="N43" s="109" t="str">
        <f t="shared" si="1"/>
        <v>Pass</v>
      </c>
      <c r="O43" s="5">
        <v>1428</v>
      </c>
      <c r="P43" s="5"/>
      <c r="Q43" s="5"/>
    </row>
    <row r="44" spans="1:17" ht="14.1" customHeight="1">
      <c r="A44" s="107">
        <v>42885</v>
      </c>
      <c r="B44" s="362" t="s">
        <v>25</v>
      </c>
      <c r="C44" s="393">
        <v>3</v>
      </c>
      <c r="D44" s="108">
        <v>10</v>
      </c>
      <c r="E44" s="394">
        <f t="shared" si="0"/>
        <v>7</v>
      </c>
      <c r="F44" s="395"/>
      <c r="G44" s="108"/>
      <c r="H44" s="396"/>
      <c r="I44" s="393"/>
      <c r="J44" s="108"/>
      <c r="K44" s="394"/>
      <c r="L44" s="395">
        <v>50</v>
      </c>
      <c r="M44" s="108">
        <v>50</v>
      </c>
      <c r="N44" s="109" t="str">
        <f t="shared" si="1"/>
        <v>Pass</v>
      </c>
      <c r="O44" s="5">
        <v>1159</v>
      </c>
      <c r="P44" s="5" t="s">
        <v>48</v>
      </c>
      <c r="Q44" s="5"/>
    </row>
    <row r="45" spans="1:17" ht="14.1" customHeight="1">
      <c r="A45" s="107">
        <v>42888</v>
      </c>
      <c r="B45" s="362" t="s">
        <v>25</v>
      </c>
      <c r="C45" s="393">
        <v>10</v>
      </c>
      <c r="D45" s="108">
        <v>19</v>
      </c>
      <c r="E45" s="394">
        <f t="shared" si="0"/>
        <v>9</v>
      </c>
      <c r="F45" s="395"/>
      <c r="G45" s="108"/>
      <c r="H45" s="396"/>
      <c r="I45" s="393"/>
      <c r="J45" s="108"/>
      <c r="K45" s="394"/>
      <c r="L45" s="395">
        <v>50</v>
      </c>
      <c r="M45" s="108">
        <v>50</v>
      </c>
      <c r="N45" s="109" t="str">
        <f t="shared" si="1"/>
        <v>Pass</v>
      </c>
      <c r="O45" s="5" t="s">
        <v>51</v>
      </c>
      <c r="P45" s="5" t="s">
        <v>48</v>
      </c>
      <c r="Q45" s="5"/>
    </row>
    <row r="46" spans="1:17" ht="14.1" customHeight="1">
      <c r="A46" s="107">
        <v>42892</v>
      </c>
      <c r="B46" s="362" t="s">
        <v>25</v>
      </c>
      <c r="C46" s="393">
        <v>5</v>
      </c>
      <c r="D46" s="108">
        <v>26</v>
      </c>
      <c r="E46" s="394">
        <f t="shared" si="0"/>
        <v>21</v>
      </c>
      <c r="F46" s="395"/>
      <c r="G46" s="108"/>
      <c r="H46" s="396"/>
      <c r="I46" s="393"/>
      <c r="J46" s="108"/>
      <c r="K46" s="394"/>
      <c r="L46" s="395">
        <v>50</v>
      </c>
      <c r="M46" s="108">
        <v>50</v>
      </c>
      <c r="N46" s="109" t="str">
        <f t="shared" si="1"/>
        <v>Pass</v>
      </c>
      <c r="O46" s="5">
        <v>121</v>
      </c>
      <c r="P46" s="5" t="s">
        <v>52</v>
      </c>
      <c r="Q46" s="5"/>
    </row>
    <row r="47" spans="1:17" ht="14.1" customHeight="1">
      <c r="A47" s="107">
        <v>42895</v>
      </c>
      <c r="B47" s="362" t="s">
        <v>25</v>
      </c>
      <c r="C47" s="393">
        <v>19</v>
      </c>
      <c r="D47" s="108">
        <v>1991</v>
      </c>
      <c r="E47" s="394">
        <f t="shared" si="0"/>
        <v>1972</v>
      </c>
      <c r="F47" s="395"/>
      <c r="G47" s="108"/>
      <c r="H47" s="396"/>
      <c r="I47" s="393"/>
      <c r="J47" s="108"/>
      <c r="K47" s="394"/>
      <c r="L47" s="395">
        <v>50</v>
      </c>
      <c r="M47" s="108">
        <v>50</v>
      </c>
      <c r="N47" s="109" t="str">
        <f t="shared" si="1"/>
        <v>Fail</v>
      </c>
      <c r="O47" s="5">
        <v>1159</v>
      </c>
      <c r="P47" s="5" t="s">
        <v>53</v>
      </c>
      <c r="Q47" s="5"/>
    </row>
    <row r="48" spans="1:17" ht="14.1" customHeight="1">
      <c r="A48" s="107">
        <v>42895</v>
      </c>
      <c r="B48" s="362" t="s">
        <v>25</v>
      </c>
      <c r="C48" s="393">
        <v>7</v>
      </c>
      <c r="D48" s="108">
        <v>16</v>
      </c>
      <c r="E48" s="394">
        <f t="shared" si="0"/>
        <v>9</v>
      </c>
      <c r="F48" s="395"/>
      <c r="G48" s="108"/>
      <c r="H48" s="396"/>
      <c r="I48" s="393"/>
      <c r="J48" s="108"/>
      <c r="K48" s="394"/>
      <c r="L48" s="395">
        <v>50</v>
      </c>
      <c r="M48" s="108">
        <v>50</v>
      </c>
      <c r="N48" s="109" t="str">
        <f t="shared" si="1"/>
        <v>Pass</v>
      </c>
      <c r="O48" s="5">
        <v>1159</v>
      </c>
      <c r="P48" s="5" t="s">
        <v>54</v>
      </c>
      <c r="Q48" s="5"/>
    </row>
    <row r="49" spans="1:17" ht="14.1" customHeight="1">
      <c r="A49" s="107">
        <v>42898</v>
      </c>
      <c r="B49" s="362" t="s">
        <v>25</v>
      </c>
      <c r="C49" s="393">
        <v>27</v>
      </c>
      <c r="D49" s="108">
        <v>76</v>
      </c>
      <c r="E49" s="394">
        <f t="shared" si="0"/>
        <v>49</v>
      </c>
      <c r="F49" s="395"/>
      <c r="G49" s="108"/>
      <c r="H49" s="396"/>
      <c r="I49" s="393"/>
      <c r="J49" s="108"/>
      <c r="K49" s="394"/>
      <c r="L49" s="395">
        <v>50</v>
      </c>
      <c r="M49" s="108">
        <v>50</v>
      </c>
      <c r="N49" s="109" t="str">
        <f t="shared" si="1"/>
        <v>Pass</v>
      </c>
      <c r="O49" s="6">
        <v>1428</v>
      </c>
      <c r="P49" s="5"/>
      <c r="Q49" s="5"/>
    </row>
    <row r="50" spans="1:17" ht="14.1" customHeight="1">
      <c r="A50" s="107">
        <v>42905</v>
      </c>
      <c r="B50" s="362" t="s">
        <v>25</v>
      </c>
      <c r="C50" s="393">
        <v>7</v>
      </c>
      <c r="D50" s="108">
        <v>5</v>
      </c>
      <c r="E50" s="394">
        <f t="shared" si="0"/>
        <v>-2</v>
      </c>
      <c r="F50" s="395"/>
      <c r="G50" s="108"/>
      <c r="H50" s="396"/>
      <c r="I50" s="393"/>
      <c r="J50" s="108"/>
      <c r="K50" s="394"/>
      <c r="L50" s="395">
        <v>50</v>
      </c>
      <c r="M50" s="108">
        <v>50</v>
      </c>
      <c r="N50" s="109" t="str">
        <f t="shared" si="1"/>
        <v>Pass</v>
      </c>
      <c r="O50" s="6">
        <v>1428</v>
      </c>
      <c r="P50" s="5"/>
      <c r="Q50" s="5"/>
    </row>
    <row r="51" spans="1:17" ht="14.1" customHeight="1">
      <c r="A51" s="107">
        <v>42909</v>
      </c>
      <c r="B51" s="362" t="s">
        <v>25</v>
      </c>
      <c r="C51" s="393">
        <v>7</v>
      </c>
      <c r="D51" s="108">
        <v>240</v>
      </c>
      <c r="E51" s="394">
        <f t="shared" si="0"/>
        <v>233</v>
      </c>
      <c r="F51" s="395"/>
      <c r="G51" s="108"/>
      <c r="H51" s="396"/>
      <c r="I51" s="393"/>
      <c r="J51" s="108"/>
      <c r="K51" s="394"/>
      <c r="L51" s="395">
        <v>50</v>
      </c>
      <c r="M51" s="108">
        <v>50</v>
      </c>
      <c r="N51" s="109" t="str">
        <f t="shared" si="1"/>
        <v>Fail</v>
      </c>
      <c r="O51" s="5">
        <v>1159</v>
      </c>
      <c r="P51" s="5" t="s">
        <v>48</v>
      </c>
      <c r="Q51" s="5"/>
    </row>
    <row r="52" spans="1:17" ht="14.1" customHeight="1">
      <c r="A52" s="107">
        <v>42909</v>
      </c>
      <c r="B52" s="362" t="s">
        <v>25</v>
      </c>
      <c r="C52" s="393">
        <v>14</v>
      </c>
      <c r="D52" s="108">
        <v>732</v>
      </c>
      <c r="E52" s="394">
        <f t="shared" si="0"/>
        <v>718</v>
      </c>
      <c r="F52" s="395"/>
      <c r="G52" s="108"/>
      <c r="H52" s="396"/>
      <c r="I52" s="393"/>
      <c r="J52" s="108"/>
      <c r="K52" s="394"/>
      <c r="L52" s="395">
        <v>50</v>
      </c>
      <c r="M52" s="108">
        <v>50</v>
      </c>
      <c r="N52" s="109" t="str">
        <f t="shared" si="1"/>
        <v>Fail</v>
      </c>
      <c r="O52" s="5">
        <v>1159</v>
      </c>
      <c r="P52" s="5" t="s">
        <v>55</v>
      </c>
      <c r="Q52" s="5"/>
    </row>
    <row r="53" spans="1:17" ht="14.1" customHeight="1">
      <c r="A53" s="107">
        <v>42909</v>
      </c>
      <c r="B53" s="362" t="s">
        <v>25</v>
      </c>
      <c r="C53" s="393">
        <v>3</v>
      </c>
      <c r="D53" s="108">
        <v>196</v>
      </c>
      <c r="E53" s="394">
        <f t="shared" si="0"/>
        <v>193</v>
      </c>
      <c r="F53" s="395"/>
      <c r="G53" s="108"/>
      <c r="H53" s="396"/>
      <c r="I53" s="393"/>
      <c r="J53" s="108"/>
      <c r="K53" s="394"/>
      <c r="L53" s="395">
        <v>50</v>
      </c>
      <c r="M53" s="108">
        <v>50</v>
      </c>
      <c r="N53" s="109" t="str">
        <f t="shared" si="1"/>
        <v>Fail</v>
      </c>
      <c r="O53" s="5">
        <v>1159</v>
      </c>
      <c r="P53" s="5" t="s">
        <v>56</v>
      </c>
      <c r="Q53" s="5"/>
    </row>
    <row r="54" spans="1:17" ht="14.1" customHeight="1">
      <c r="A54" s="107">
        <v>42909</v>
      </c>
      <c r="B54" s="362" t="s">
        <v>25</v>
      </c>
      <c r="C54" s="393">
        <v>3</v>
      </c>
      <c r="D54" s="108">
        <v>84</v>
      </c>
      <c r="E54" s="394">
        <f t="shared" si="0"/>
        <v>81</v>
      </c>
      <c r="F54" s="395"/>
      <c r="G54" s="108"/>
      <c r="H54" s="396"/>
      <c r="I54" s="393"/>
      <c r="J54" s="108"/>
      <c r="K54" s="394"/>
      <c r="L54" s="395">
        <v>50</v>
      </c>
      <c r="M54" s="108">
        <v>50</v>
      </c>
      <c r="N54" s="109" t="str">
        <f t="shared" si="1"/>
        <v>Fail</v>
      </c>
      <c r="O54" s="5">
        <v>1159</v>
      </c>
      <c r="P54" s="5" t="s">
        <v>57</v>
      </c>
      <c r="Q54" s="5"/>
    </row>
    <row r="55" spans="1:17" ht="14.1" customHeight="1">
      <c r="A55" s="107">
        <v>42909</v>
      </c>
      <c r="B55" s="362" t="s">
        <v>25</v>
      </c>
      <c r="C55" s="393">
        <v>1</v>
      </c>
      <c r="D55" s="108">
        <v>76</v>
      </c>
      <c r="E55" s="394">
        <f t="shared" si="0"/>
        <v>75</v>
      </c>
      <c r="F55" s="395"/>
      <c r="G55" s="108"/>
      <c r="H55" s="396"/>
      <c r="I55" s="393"/>
      <c r="J55" s="108"/>
      <c r="K55" s="394"/>
      <c r="L55" s="395">
        <v>50</v>
      </c>
      <c r="M55" s="108">
        <v>50</v>
      </c>
      <c r="N55" s="109" t="str">
        <f t="shared" si="1"/>
        <v>Fail</v>
      </c>
      <c r="O55" s="5">
        <v>102</v>
      </c>
      <c r="P55" s="5"/>
      <c r="Q55" s="5"/>
    </row>
    <row r="56" spans="1:17" ht="14.1" customHeight="1">
      <c r="A56" s="107">
        <v>42909</v>
      </c>
      <c r="B56" s="362" t="s">
        <v>25</v>
      </c>
      <c r="C56" s="393">
        <v>0</v>
      </c>
      <c r="D56" s="108">
        <v>45</v>
      </c>
      <c r="E56" s="394">
        <f t="shared" si="0"/>
        <v>45</v>
      </c>
      <c r="F56" s="395"/>
      <c r="G56" s="108"/>
      <c r="H56" s="396"/>
      <c r="I56" s="393"/>
      <c r="J56" s="108"/>
      <c r="K56" s="394"/>
      <c r="L56" s="395">
        <v>50</v>
      </c>
      <c r="M56" s="108">
        <v>50</v>
      </c>
      <c r="N56" s="109" t="str">
        <f t="shared" si="1"/>
        <v>Pass</v>
      </c>
      <c r="O56" s="5">
        <v>102</v>
      </c>
      <c r="P56" s="5"/>
      <c r="Q56" s="5"/>
    </row>
    <row r="57" spans="1:17" ht="14.1" customHeight="1">
      <c r="A57" s="107">
        <v>42912</v>
      </c>
      <c r="B57" s="362" t="s">
        <v>25</v>
      </c>
      <c r="C57" s="393">
        <v>5</v>
      </c>
      <c r="D57" s="108">
        <v>50</v>
      </c>
      <c r="E57" s="394">
        <f t="shared" si="0"/>
        <v>45</v>
      </c>
      <c r="F57" s="395"/>
      <c r="G57" s="108"/>
      <c r="H57" s="396"/>
      <c r="I57" s="393"/>
      <c r="J57" s="108"/>
      <c r="K57" s="394"/>
      <c r="L57" s="395">
        <v>50</v>
      </c>
      <c r="M57" s="108">
        <v>50</v>
      </c>
      <c r="N57" s="109" t="str">
        <f t="shared" si="1"/>
        <v>Pass</v>
      </c>
      <c r="O57" s="5">
        <v>1159</v>
      </c>
      <c r="P57" s="5" t="s">
        <v>58</v>
      </c>
      <c r="Q57" s="5"/>
    </row>
    <row r="58" spans="1:17" ht="14.1" customHeight="1">
      <c r="A58" s="107">
        <v>42916</v>
      </c>
      <c r="B58" s="362" t="s">
        <v>25</v>
      </c>
      <c r="C58" s="393">
        <v>52</v>
      </c>
      <c r="D58" s="108">
        <v>69</v>
      </c>
      <c r="E58" s="394">
        <f t="shared" si="0"/>
        <v>17</v>
      </c>
      <c r="F58" s="395"/>
      <c r="G58" s="108"/>
      <c r="H58" s="396"/>
      <c r="I58" s="393"/>
      <c r="J58" s="108"/>
      <c r="K58" s="394"/>
      <c r="L58" s="395">
        <v>50</v>
      </c>
      <c r="M58" s="108">
        <v>50</v>
      </c>
      <c r="N58" s="109" t="str">
        <f t="shared" si="1"/>
        <v>Pass</v>
      </c>
      <c r="O58" s="5">
        <v>102</v>
      </c>
      <c r="P58" s="5" t="s">
        <v>59</v>
      </c>
      <c r="Q58" s="5"/>
    </row>
    <row r="59" spans="1:17" ht="14.1" customHeight="1">
      <c r="A59" s="107">
        <v>42920</v>
      </c>
      <c r="B59" s="362" t="s">
        <v>25</v>
      </c>
      <c r="C59" s="393">
        <v>22</v>
      </c>
      <c r="D59" s="108">
        <v>18</v>
      </c>
      <c r="E59" s="394">
        <f t="shared" si="0"/>
        <v>-4</v>
      </c>
      <c r="F59" s="395"/>
      <c r="G59" s="108"/>
      <c r="H59" s="396"/>
      <c r="I59" s="393"/>
      <c r="J59" s="108"/>
      <c r="K59" s="394"/>
      <c r="L59" s="395">
        <v>50</v>
      </c>
      <c r="M59" s="108">
        <v>50</v>
      </c>
      <c r="N59" s="109" t="str">
        <f t="shared" si="1"/>
        <v>Pass</v>
      </c>
      <c r="O59" s="5">
        <v>1335</v>
      </c>
      <c r="P59" s="5"/>
      <c r="Q59" s="5"/>
    </row>
    <row r="60" spans="1:17" ht="14.1" customHeight="1">
      <c r="A60" s="107">
        <v>42923</v>
      </c>
      <c r="B60" s="362" t="s">
        <v>25</v>
      </c>
      <c r="C60" s="393">
        <v>24</v>
      </c>
      <c r="D60" s="108">
        <v>48</v>
      </c>
      <c r="E60" s="394">
        <f t="shared" si="0"/>
        <v>24</v>
      </c>
      <c r="F60" s="395"/>
      <c r="G60" s="108"/>
      <c r="H60" s="396"/>
      <c r="I60" s="393"/>
      <c r="J60" s="108"/>
      <c r="K60" s="394"/>
      <c r="L60" s="395">
        <v>50</v>
      </c>
      <c r="M60" s="108">
        <v>50</v>
      </c>
      <c r="N60" s="109" t="str">
        <f t="shared" si="1"/>
        <v>Pass</v>
      </c>
      <c r="O60" s="5">
        <v>1428</v>
      </c>
      <c r="P60" s="5" t="s">
        <v>60</v>
      </c>
      <c r="Q60" s="5"/>
    </row>
    <row r="61" spans="1:17" ht="14.1" customHeight="1">
      <c r="A61" s="107">
        <v>42926</v>
      </c>
      <c r="B61" s="362" t="s">
        <v>25</v>
      </c>
      <c r="C61" s="393">
        <v>0</v>
      </c>
      <c r="D61" s="108">
        <v>25</v>
      </c>
      <c r="E61" s="394">
        <f t="shared" si="0"/>
        <v>25</v>
      </c>
      <c r="F61" s="395"/>
      <c r="G61" s="108"/>
      <c r="H61" s="396"/>
      <c r="I61" s="393"/>
      <c r="J61" s="108"/>
      <c r="K61" s="394"/>
      <c r="L61" s="395">
        <v>50</v>
      </c>
      <c r="M61" s="108">
        <v>50</v>
      </c>
      <c r="N61" s="109" t="str">
        <f t="shared" si="1"/>
        <v>Pass</v>
      </c>
      <c r="O61" s="5">
        <v>121</v>
      </c>
      <c r="P61" s="5" t="s">
        <v>60</v>
      </c>
      <c r="Q61" s="5"/>
    </row>
    <row r="62" spans="1:17" ht="14.1" customHeight="1">
      <c r="A62" s="107">
        <v>42933</v>
      </c>
      <c r="B62" s="362" t="s">
        <v>25</v>
      </c>
      <c r="C62" s="393">
        <v>1</v>
      </c>
      <c r="D62" s="108">
        <v>761</v>
      </c>
      <c r="E62" s="394">
        <f t="shared" si="0"/>
        <v>760</v>
      </c>
      <c r="F62" s="395"/>
      <c r="G62" s="108"/>
      <c r="H62" s="396"/>
      <c r="I62" s="393"/>
      <c r="J62" s="108"/>
      <c r="K62" s="394"/>
      <c r="L62" s="395">
        <v>50</v>
      </c>
      <c r="M62" s="108">
        <v>50</v>
      </c>
      <c r="N62" s="109" t="str">
        <f t="shared" si="1"/>
        <v>Fail</v>
      </c>
      <c r="O62" s="5">
        <v>1335</v>
      </c>
      <c r="P62" s="5" t="s">
        <v>61</v>
      </c>
      <c r="Q62" s="5"/>
    </row>
    <row r="63" spans="1:17" ht="14.1" customHeight="1">
      <c r="A63" s="107">
        <v>42933</v>
      </c>
      <c r="B63" s="362" t="s">
        <v>25</v>
      </c>
      <c r="C63" s="393">
        <v>5</v>
      </c>
      <c r="D63" s="108">
        <v>155</v>
      </c>
      <c r="E63" s="394">
        <f t="shared" si="0"/>
        <v>150</v>
      </c>
      <c r="F63" s="395"/>
      <c r="G63" s="108"/>
      <c r="H63" s="396"/>
      <c r="I63" s="393"/>
      <c r="J63" s="108"/>
      <c r="K63" s="394"/>
      <c r="L63" s="395">
        <v>50</v>
      </c>
      <c r="M63" s="108">
        <v>50</v>
      </c>
      <c r="N63" s="109" t="str">
        <f t="shared" si="1"/>
        <v>Fail</v>
      </c>
      <c r="O63" s="5">
        <v>1335</v>
      </c>
      <c r="P63" s="5" t="s">
        <v>62</v>
      </c>
      <c r="Q63" s="5"/>
    </row>
    <row r="64" spans="1:17" ht="14.1" customHeight="1">
      <c r="A64" s="107">
        <v>42933</v>
      </c>
      <c r="B64" s="362" t="s">
        <v>25</v>
      </c>
      <c r="C64" s="393">
        <v>14</v>
      </c>
      <c r="D64" s="108">
        <v>477</v>
      </c>
      <c r="E64" s="394">
        <f t="shared" si="0"/>
        <v>463</v>
      </c>
      <c r="F64" s="395"/>
      <c r="G64" s="108"/>
      <c r="H64" s="396"/>
      <c r="I64" s="393"/>
      <c r="J64" s="108"/>
      <c r="K64" s="394"/>
      <c r="L64" s="395">
        <v>50</v>
      </c>
      <c r="M64" s="108">
        <v>50</v>
      </c>
      <c r="N64" s="109" t="str">
        <f t="shared" si="1"/>
        <v>Fail</v>
      </c>
      <c r="O64" s="5">
        <v>1335</v>
      </c>
      <c r="P64" s="5" t="s">
        <v>63</v>
      </c>
      <c r="Q64" s="5"/>
    </row>
    <row r="65" spans="1:17" ht="14.1" customHeight="1">
      <c r="A65" s="107">
        <v>42937</v>
      </c>
      <c r="B65" s="362" t="s">
        <v>25</v>
      </c>
      <c r="C65" s="393">
        <v>5</v>
      </c>
      <c r="D65" s="108">
        <v>21</v>
      </c>
      <c r="E65" s="394">
        <f t="shared" si="0"/>
        <v>16</v>
      </c>
      <c r="F65" s="395"/>
      <c r="G65" s="108"/>
      <c r="H65" s="396"/>
      <c r="I65" s="393"/>
      <c r="J65" s="108"/>
      <c r="K65" s="394"/>
      <c r="L65" s="395">
        <v>50</v>
      </c>
      <c r="M65" s="108">
        <v>50</v>
      </c>
      <c r="N65" s="109" t="str">
        <f t="shared" si="1"/>
        <v>Pass</v>
      </c>
      <c r="O65" s="5">
        <v>1335</v>
      </c>
      <c r="P65" s="5" t="s">
        <v>64</v>
      </c>
      <c r="Q65" s="5"/>
    </row>
    <row r="66" spans="1:17" ht="14.1" customHeight="1">
      <c r="A66" s="107">
        <v>42940</v>
      </c>
      <c r="B66" s="362" t="s">
        <v>25</v>
      </c>
      <c r="C66" s="393">
        <v>6</v>
      </c>
      <c r="D66" s="108">
        <v>66</v>
      </c>
      <c r="E66" s="394">
        <f t="shared" si="0"/>
        <v>60</v>
      </c>
      <c r="F66" s="395"/>
      <c r="G66" s="108"/>
      <c r="H66" s="396"/>
      <c r="I66" s="393"/>
      <c r="J66" s="108"/>
      <c r="K66" s="394"/>
      <c r="L66" s="395">
        <v>50</v>
      </c>
      <c r="M66" s="108">
        <v>50</v>
      </c>
      <c r="N66" s="109" t="str">
        <f t="shared" si="1"/>
        <v>Fail</v>
      </c>
      <c r="O66" s="5">
        <v>1159</v>
      </c>
      <c r="P66" s="5" t="s">
        <v>65</v>
      </c>
      <c r="Q66" s="5"/>
    </row>
    <row r="67" spans="1:17" ht="14.1" customHeight="1">
      <c r="A67" s="107">
        <v>42940</v>
      </c>
      <c r="B67" s="362" t="s">
        <v>25</v>
      </c>
      <c r="C67" s="393">
        <v>12</v>
      </c>
      <c r="D67" s="108">
        <v>22</v>
      </c>
      <c r="E67" s="394">
        <f t="shared" si="0"/>
        <v>10</v>
      </c>
      <c r="F67" s="395"/>
      <c r="G67" s="108"/>
      <c r="H67" s="396"/>
      <c r="I67" s="393"/>
      <c r="J67" s="108"/>
      <c r="K67" s="394"/>
      <c r="L67" s="395">
        <v>50</v>
      </c>
      <c r="M67" s="108">
        <v>50</v>
      </c>
      <c r="N67" s="109" t="str">
        <f t="shared" si="1"/>
        <v>Pass</v>
      </c>
      <c r="O67" s="5">
        <v>1159</v>
      </c>
      <c r="P67" s="5" t="s">
        <v>66</v>
      </c>
      <c r="Q67" s="5"/>
    </row>
    <row r="68" spans="1:17" ht="14.1" customHeight="1">
      <c r="A68" s="107">
        <v>42947</v>
      </c>
      <c r="B68" s="362" t="s">
        <v>25</v>
      </c>
      <c r="C68" s="393">
        <v>7</v>
      </c>
      <c r="D68" s="108">
        <v>42</v>
      </c>
      <c r="E68" s="394">
        <f t="shared" si="0"/>
        <v>35</v>
      </c>
      <c r="F68" s="395"/>
      <c r="G68" s="108"/>
      <c r="H68" s="396"/>
      <c r="I68" s="393"/>
      <c r="J68" s="108"/>
      <c r="K68" s="394"/>
      <c r="L68" s="395">
        <v>50</v>
      </c>
      <c r="M68" s="108">
        <v>50</v>
      </c>
      <c r="N68" s="109" t="str">
        <f t="shared" si="1"/>
        <v>Pass</v>
      </c>
      <c r="O68" s="5">
        <v>1159</v>
      </c>
      <c r="P68" s="5" t="s">
        <v>67</v>
      </c>
      <c r="Q68" s="5"/>
    </row>
    <row r="69" spans="1:17" ht="14.1" customHeight="1">
      <c r="A69" s="107">
        <v>42950</v>
      </c>
      <c r="B69" s="362" t="s">
        <v>25</v>
      </c>
      <c r="C69" s="393">
        <v>9</v>
      </c>
      <c r="D69" s="108">
        <v>9</v>
      </c>
      <c r="E69" s="394">
        <f t="shared" si="0"/>
        <v>0</v>
      </c>
      <c r="F69" s="395"/>
      <c r="G69" s="108"/>
      <c r="H69" s="396"/>
      <c r="I69" s="393"/>
      <c r="J69" s="108"/>
      <c r="K69" s="394"/>
      <c r="L69" s="395">
        <v>50</v>
      </c>
      <c r="M69" s="108">
        <v>50</v>
      </c>
      <c r="N69" s="109" t="str">
        <f t="shared" si="1"/>
        <v>Pass</v>
      </c>
      <c r="O69" s="5">
        <v>1159</v>
      </c>
      <c r="P69" s="5" t="s">
        <v>68</v>
      </c>
      <c r="Q69" s="5"/>
    </row>
    <row r="70" spans="1:17" ht="14.1" customHeight="1">
      <c r="A70" s="107">
        <v>42954</v>
      </c>
      <c r="B70" s="362" t="s">
        <v>25</v>
      </c>
      <c r="C70" s="393">
        <v>18</v>
      </c>
      <c r="D70" s="108">
        <v>11</v>
      </c>
      <c r="E70" s="394">
        <f t="shared" si="0"/>
        <v>-7</v>
      </c>
      <c r="F70" s="395"/>
      <c r="G70" s="108"/>
      <c r="H70" s="396"/>
      <c r="I70" s="393"/>
      <c r="J70" s="108"/>
      <c r="K70" s="394"/>
      <c r="L70" s="395">
        <v>50</v>
      </c>
      <c r="M70" s="108">
        <v>50</v>
      </c>
      <c r="N70" s="109" t="str">
        <f t="shared" si="1"/>
        <v>Pass</v>
      </c>
      <c r="O70" s="5">
        <v>121</v>
      </c>
      <c r="P70" s="5"/>
      <c r="Q70" s="5"/>
    </row>
    <row r="71" spans="1:17" ht="14.1" customHeight="1">
      <c r="A71" s="107">
        <v>42957</v>
      </c>
      <c r="B71" s="362" t="s">
        <v>25</v>
      </c>
      <c r="C71" s="393">
        <v>7</v>
      </c>
      <c r="D71" s="108">
        <v>11</v>
      </c>
      <c r="E71" s="394">
        <f t="shared" si="0"/>
        <v>4</v>
      </c>
      <c r="F71" s="395"/>
      <c r="G71" s="108"/>
      <c r="H71" s="396"/>
      <c r="I71" s="393"/>
      <c r="J71" s="108"/>
      <c r="K71" s="394"/>
      <c r="L71" s="395">
        <v>50</v>
      </c>
      <c r="M71" s="108">
        <v>50</v>
      </c>
      <c r="N71" s="109" t="str">
        <f t="shared" si="1"/>
        <v>Pass</v>
      </c>
      <c r="O71" s="5">
        <v>1428</v>
      </c>
      <c r="P71" s="5" t="s">
        <v>27</v>
      </c>
      <c r="Q71" s="5"/>
    </row>
    <row r="72" spans="1:17" ht="14.1" customHeight="1">
      <c r="A72" s="107">
        <v>42961</v>
      </c>
      <c r="B72" s="362" t="s">
        <v>25</v>
      </c>
      <c r="C72" s="393">
        <v>10</v>
      </c>
      <c r="D72" s="108">
        <v>8</v>
      </c>
      <c r="E72" s="394">
        <f>IF(D72="","",(D72-C72))</f>
        <v>-2</v>
      </c>
      <c r="F72" s="395"/>
      <c r="G72" s="108"/>
      <c r="H72" s="396"/>
      <c r="I72" s="393"/>
      <c r="J72" s="108"/>
      <c r="K72" s="394"/>
      <c r="L72" s="395">
        <v>50</v>
      </c>
      <c r="M72" s="108">
        <v>50</v>
      </c>
      <c r="N72" s="109" t="str">
        <f>IF(E72="","",IF(E72&lt;50,"Pass","Fail"))</f>
        <v>Pass</v>
      </c>
      <c r="O72" s="5">
        <v>1335</v>
      </c>
      <c r="P72" s="5" t="s">
        <v>69</v>
      </c>
      <c r="Q72" s="5"/>
    </row>
    <row r="73" spans="1:17" ht="14.1" customHeight="1">
      <c r="A73" s="107">
        <v>42964</v>
      </c>
      <c r="B73" s="362" t="s">
        <v>25</v>
      </c>
      <c r="C73" s="393">
        <v>11</v>
      </c>
      <c r="D73" s="108">
        <v>12</v>
      </c>
      <c r="E73" s="394">
        <f t="shared" si="0"/>
        <v>1</v>
      </c>
      <c r="F73" s="395"/>
      <c r="G73" s="108"/>
      <c r="H73" s="396"/>
      <c r="I73" s="393"/>
      <c r="J73" s="108"/>
      <c r="K73" s="394"/>
      <c r="L73" s="395">
        <v>50</v>
      </c>
      <c r="M73" s="108">
        <v>50</v>
      </c>
      <c r="N73" s="109" t="str">
        <f t="shared" si="1"/>
        <v>Pass</v>
      </c>
      <c r="O73" s="5">
        <v>1335</v>
      </c>
      <c r="P73" s="5" t="s">
        <v>70</v>
      </c>
      <c r="Q73" s="5"/>
    </row>
    <row r="74" spans="1:17" ht="14.1" customHeight="1">
      <c r="A74" s="107">
        <v>42966</v>
      </c>
      <c r="B74" s="362" t="s">
        <v>25</v>
      </c>
      <c r="C74" s="393">
        <v>30</v>
      </c>
      <c r="D74" s="108">
        <v>25</v>
      </c>
      <c r="E74" s="394">
        <f t="shared" si="0"/>
        <v>-5</v>
      </c>
      <c r="F74" s="395"/>
      <c r="G74" s="108"/>
      <c r="H74" s="396"/>
      <c r="I74" s="393"/>
      <c r="J74" s="108"/>
      <c r="K74" s="394"/>
      <c r="L74" s="395">
        <v>50</v>
      </c>
      <c r="M74" s="108">
        <v>50</v>
      </c>
      <c r="N74" s="109" t="str">
        <f t="shared" si="1"/>
        <v>Pass</v>
      </c>
      <c r="O74" s="5">
        <v>121</v>
      </c>
      <c r="P74" s="5" t="s">
        <v>71</v>
      </c>
      <c r="Q74" s="5"/>
    </row>
    <row r="75" spans="1:17" ht="14.1" customHeight="1">
      <c r="A75" s="107">
        <v>42970</v>
      </c>
      <c r="B75" s="362" t="s">
        <v>25</v>
      </c>
      <c r="C75" s="393">
        <v>13</v>
      </c>
      <c r="D75" s="108">
        <v>9</v>
      </c>
      <c r="E75" s="394">
        <f t="shared" ref="E75:E121" si="2">IF(D75="","",(D75-C75))</f>
        <v>-4</v>
      </c>
      <c r="F75" s="395"/>
      <c r="G75" s="108"/>
      <c r="H75" s="396"/>
      <c r="I75" s="393"/>
      <c r="J75" s="108"/>
      <c r="K75" s="394"/>
      <c r="L75" s="395">
        <v>50</v>
      </c>
      <c r="M75" s="108">
        <v>50</v>
      </c>
      <c r="N75" s="109" t="str">
        <f t="shared" ref="N75:N121" si="3">IF(E75="","",IF(E75&lt;50,"Pass","Fail"))</f>
        <v>Pass</v>
      </c>
      <c r="O75" s="5">
        <v>121</v>
      </c>
      <c r="P75" s="5" t="s">
        <v>72</v>
      </c>
      <c r="Q75" s="5"/>
    </row>
    <row r="76" spans="1:17" ht="14.1" customHeight="1">
      <c r="A76" s="107">
        <v>42974</v>
      </c>
      <c r="B76" s="362" t="s">
        <v>25</v>
      </c>
      <c r="C76" s="393">
        <v>15</v>
      </c>
      <c r="D76" s="108">
        <v>8</v>
      </c>
      <c r="E76" s="394">
        <f t="shared" si="2"/>
        <v>-7</v>
      </c>
      <c r="F76" s="395"/>
      <c r="G76" s="108"/>
      <c r="H76" s="396"/>
      <c r="I76" s="393"/>
      <c r="J76" s="108"/>
      <c r="K76" s="394"/>
      <c r="L76" s="395">
        <v>50</v>
      </c>
      <c r="M76" s="108">
        <v>50</v>
      </c>
      <c r="N76" s="109" t="str">
        <f t="shared" si="3"/>
        <v>Pass</v>
      </c>
      <c r="O76" s="5">
        <v>121</v>
      </c>
      <c r="P76" s="5" t="s">
        <v>73</v>
      </c>
      <c r="Q76" s="5"/>
    </row>
    <row r="77" spans="1:17" ht="14.1" customHeight="1">
      <c r="A77" s="107">
        <v>42978</v>
      </c>
      <c r="B77" s="362" t="s">
        <v>25</v>
      </c>
      <c r="C77" s="393">
        <v>31</v>
      </c>
      <c r="D77" s="108">
        <v>54</v>
      </c>
      <c r="E77" s="394">
        <f t="shared" si="2"/>
        <v>23</v>
      </c>
      <c r="F77" s="395"/>
      <c r="G77" s="108"/>
      <c r="H77" s="396"/>
      <c r="I77" s="393"/>
      <c r="J77" s="108"/>
      <c r="K77" s="394"/>
      <c r="L77" s="395">
        <v>50</v>
      </c>
      <c r="M77" s="108">
        <v>50</v>
      </c>
      <c r="N77" s="109" t="str">
        <f t="shared" si="3"/>
        <v>Pass</v>
      </c>
      <c r="O77" s="5">
        <v>1428</v>
      </c>
      <c r="P77" s="5" t="s">
        <v>27</v>
      </c>
      <c r="Q77" s="5"/>
    </row>
    <row r="78" spans="1:17" ht="14.1" customHeight="1">
      <c r="A78" s="107">
        <v>42983</v>
      </c>
      <c r="B78" s="362" t="s">
        <v>25</v>
      </c>
      <c r="C78" s="393">
        <v>9</v>
      </c>
      <c r="D78" s="108">
        <v>16</v>
      </c>
      <c r="E78" s="394">
        <f t="shared" si="2"/>
        <v>7</v>
      </c>
      <c r="F78" s="395"/>
      <c r="G78" s="108"/>
      <c r="H78" s="396"/>
      <c r="I78" s="393"/>
      <c r="J78" s="108"/>
      <c r="K78" s="394"/>
      <c r="L78" s="395">
        <v>50</v>
      </c>
      <c r="M78" s="108">
        <v>50</v>
      </c>
      <c r="N78" s="109" t="str">
        <f t="shared" si="3"/>
        <v>Pass</v>
      </c>
      <c r="O78" s="5">
        <v>1335</v>
      </c>
      <c r="P78" s="5" t="s">
        <v>27</v>
      </c>
      <c r="Q78" s="5"/>
    </row>
    <row r="79" spans="1:17" ht="14.1" customHeight="1">
      <c r="A79" s="107">
        <v>42992</v>
      </c>
      <c r="B79" s="362" t="s">
        <v>25</v>
      </c>
      <c r="C79" s="393">
        <v>20</v>
      </c>
      <c r="D79" s="108">
        <v>18</v>
      </c>
      <c r="E79" s="394">
        <f t="shared" si="2"/>
        <v>-2</v>
      </c>
      <c r="F79" s="395"/>
      <c r="G79" s="108"/>
      <c r="H79" s="396"/>
      <c r="I79" s="393"/>
      <c r="J79" s="108"/>
      <c r="K79" s="394"/>
      <c r="L79" s="395">
        <v>50</v>
      </c>
      <c r="M79" s="108">
        <v>50</v>
      </c>
      <c r="N79" s="109" t="str">
        <f t="shared" si="3"/>
        <v>Pass</v>
      </c>
      <c r="O79" s="5">
        <v>64</v>
      </c>
      <c r="P79" s="5" t="s">
        <v>27</v>
      </c>
      <c r="Q79" s="5"/>
    </row>
    <row r="80" spans="1:17" ht="14.1" customHeight="1">
      <c r="A80" s="107">
        <v>42995</v>
      </c>
      <c r="B80" s="362" t="s">
        <v>25</v>
      </c>
      <c r="C80" s="393">
        <v>13</v>
      </c>
      <c r="D80" s="108">
        <v>17</v>
      </c>
      <c r="E80" s="394">
        <f t="shared" si="2"/>
        <v>4</v>
      </c>
      <c r="F80" s="395"/>
      <c r="G80" s="108"/>
      <c r="H80" s="396"/>
      <c r="I80" s="393"/>
      <c r="J80" s="108"/>
      <c r="K80" s="394"/>
      <c r="L80" s="395">
        <v>50</v>
      </c>
      <c r="M80" s="108">
        <v>50</v>
      </c>
      <c r="N80" s="109" t="str">
        <f t="shared" si="3"/>
        <v>Pass</v>
      </c>
      <c r="O80" s="5">
        <v>121</v>
      </c>
      <c r="P80" s="5" t="s">
        <v>74</v>
      </c>
      <c r="Q80" s="5"/>
    </row>
    <row r="81" spans="1:17" ht="14.1" customHeight="1">
      <c r="A81" s="107">
        <v>42998</v>
      </c>
      <c r="B81" s="362" t="s">
        <v>25</v>
      </c>
      <c r="C81" s="393">
        <v>17</v>
      </c>
      <c r="D81" s="108">
        <v>12</v>
      </c>
      <c r="E81" s="394">
        <f t="shared" si="2"/>
        <v>-5</v>
      </c>
      <c r="F81" s="395"/>
      <c r="G81" s="108"/>
      <c r="H81" s="396"/>
      <c r="I81" s="393"/>
      <c r="J81" s="108"/>
      <c r="K81" s="394"/>
      <c r="L81" s="395">
        <v>50</v>
      </c>
      <c r="M81" s="108">
        <v>50</v>
      </c>
      <c r="N81" s="109" t="str">
        <f t="shared" si="3"/>
        <v>Pass</v>
      </c>
      <c r="O81" s="5">
        <v>1519</v>
      </c>
      <c r="P81" s="5" t="s">
        <v>27</v>
      </c>
      <c r="Q81" s="5"/>
    </row>
    <row r="82" spans="1:17" ht="14.1" customHeight="1">
      <c r="A82" s="107">
        <v>43003</v>
      </c>
      <c r="B82" s="362" t="s">
        <v>25</v>
      </c>
      <c r="C82" s="393">
        <v>7</v>
      </c>
      <c r="D82" s="108">
        <v>9</v>
      </c>
      <c r="E82" s="394">
        <f t="shared" si="2"/>
        <v>2</v>
      </c>
      <c r="F82" s="395"/>
      <c r="G82" s="108"/>
      <c r="H82" s="396"/>
      <c r="I82" s="393"/>
      <c r="J82" s="108"/>
      <c r="K82" s="394"/>
      <c r="L82" s="395">
        <v>50</v>
      </c>
      <c r="M82" s="108">
        <v>50</v>
      </c>
      <c r="N82" s="109" t="str">
        <f t="shared" si="3"/>
        <v>Pass</v>
      </c>
      <c r="O82" s="5">
        <v>121</v>
      </c>
      <c r="P82" s="5" t="s">
        <v>75</v>
      </c>
      <c r="Q82" s="5"/>
    </row>
    <row r="83" spans="1:17" ht="14.1" customHeight="1">
      <c r="A83" s="107">
        <v>43005</v>
      </c>
      <c r="B83" s="362" t="s">
        <v>25</v>
      </c>
      <c r="C83" s="393">
        <v>18</v>
      </c>
      <c r="D83" s="108">
        <v>15</v>
      </c>
      <c r="E83" s="394">
        <f>IF(D83="","",(D83-C83))</f>
        <v>-3</v>
      </c>
      <c r="F83" s="395"/>
      <c r="G83" s="108"/>
      <c r="H83" s="396"/>
      <c r="I83" s="393"/>
      <c r="J83" s="108"/>
      <c r="K83" s="394"/>
      <c r="L83" s="395">
        <v>50</v>
      </c>
      <c r="M83" s="108">
        <v>50</v>
      </c>
      <c r="N83" s="109" t="str">
        <f>IF(E83="","",IF(E83&lt;50,"Pass","Fail"))</f>
        <v>Pass</v>
      </c>
      <c r="O83" s="5">
        <v>64</v>
      </c>
      <c r="P83" s="5" t="s">
        <v>27</v>
      </c>
      <c r="Q83" s="5"/>
    </row>
    <row r="84" spans="1:17" ht="14.1" customHeight="1">
      <c r="A84" s="107">
        <v>43011</v>
      </c>
      <c r="B84" s="362" t="s">
        <v>25</v>
      </c>
      <c r="C84" s="393">
        <v>9</v>
      </c>
      <c r="D84" s="108">
        <v>9</v>
      </c>
      <c r="E84" s="394">
        <f t="shared" si="2"/>
        <v>0</v>
      </c>
      <c r="F84" s="395"/>
      <c r="G84" s="108"/>
      <c r="H84" s="396"/>
      <c r="I84" s="393"/>
      <c r="J84" s="108"/>
      <c r="K84" s="394"/>
      <c r="L84" s="395">
        <v>50</v>
      </c>
      <c r="M84" s="108">
        <v>50</v>
      </c>
      <c r="N84" s="109" t="str">
        <f t="shared" si="3"/>
        <v>Pass</v>
      </c>
      <c r="O84" s="5">
        <v>1159</v>
      </c>
      <c r="P84" s="5" t="s">
        <v>76</v>
      </c>
      <c r="Q84" s="5"/>
    </row>
    <row r="85" spans="1:17" ht="14.1" customHeight="1">
      <c r="A85" s="107">
        <v>43017</v>
      </c>
      <c r="B85" s="362" t="s">
        <v>25</v>
      </c>
      <c r="C85" s="393">
        <v>15</v>
      </c>
      <c r="D85" s="108">
        <v>5</v>
      </c>
      <c r="E85" s="394">
        <f t="shared" si="2"/>
        <v>-10</v>
      </c>
      <c r="F85" s="395"/>
      <c r="G85" s="108"/>
      <c r="H85" s="396"/>
      <c r="I85" s="393"/>
      <c r="J85" s="108"/>
      <c r="K85" s="394"/>
      <c r="L85" s="395">
        <v>50</v>
      </c>
      <c r="M85" s="108">
        <v>50</v>
      </c>
      <c r="N85" s="109" t="str">
        <f t="shared" si="3"/>
        <v>Pass</v>
      </c>
      <c r="O85" s="5">
        <v>1428</v>
      </c>
      <c r="P85" s="5"/>
      <c r="Q85" s="5"/>
    </row>
    <row r="86" spans="1:17" ht="14.1" customHeight="1">
      <c r="A86" s="107">
        <v>43020</v>
      </c>
      <c r="B86" s="362" t="s">
        <v>25</v>
      </c>
      <c r="C86" s="393">
        <v>8</v>
      </c>
      <c r="D86" s="108">
        <v>19</v>
      </c>
      <c r="E86" s="394">
        <f t="shared" si="2"/>
        <v>11</v>
      </c>
      <c r="F86" s="395"/>
      <c r="G86" s="108"/>
      <c r="H86" s="396"/>
      <c r="I86" s="393"/>
      <c r="J86" s="108"/>
      <c r="K86" s="394"/>
      <c r="L86" s="395">
        <v>50</v>
      </c>
      <c r="M86" s="108">
        <v>50</v>
      </c>
      <c r="N86" s="109" t="str">
        <f t="shared" si="3"/>
        <v>Pass</v>
      </c>
      <c r="O86" s="5">
        <v>1428</v>
      </c>
      <c r="P86" s="5"/>
      <c r="Q86" s="5"/>
    </row>
    <row r="87" spans="1:17" ht="14.1" customHeight="1">
      <c r="A87" s="107">
        <v>43023</v>
      </c>
      <c r="B87" s="362" t="s">
        <v>25</v>
      </c>
      <c r="C87" s="393">
        <v>13</v>
      </c>
      <c r="D87" s="108">
        <v>7</v>
      </c>
      <c r="E87" s="394">
        <f t="shared" si="2"/>
        <v>-6</v>
      </c>
      <c r="F87" s="395"/>
      <c r="G87" s="108"/>
      <c r="H87" s="396"/>
      <c r="I87" s="393"/>
      <c r="J87" s="108"/>
      <c r="K87" s="394"/>
      <c r="L87" s="395">
        <v>50</v>
      </c>
      <c r="M87" s="108">
        <v>50</v>
      </c>
      <c r="N87" s="109" t="str">
        <f t="shared" si="3"/>
        <v>Pass</v>
      </c>
      <c r="O87" s="5">
        <v>121</v>
      </c>
      <c r="P87" s="5" t="s">
        <v>77</v>
      </c>
      <c r="Q87" s="5"/>
    </row>
    <row r="88" spans="1:17" ht="14.1" customHeight="1">
      <c r="A88" s="107">
        <v>43029</v>
      </c>
      <c r="B88" s="362" t="s">
        <v>25</v>
      </c>
      <c r="C88" s="393">
        <v>11</v>
      </c>
      <c r="D88" s="108">
        <v>40</v>
      </c>
      <c r="E88" s="394">
        <f>IF(D88="","",(D88-C88))</f>
        <v>29</v>
      </c>
      <c r="F88" s="395"/>
      <c r="G88" s="108"/>
      <c r="H88" s="396"/>
      <c r="I88" s="393"/>
      <c r="J88" s="108"/>
      <c r="K88" s="394"/>
      <c r="L88" s="395">
        <v>50</v>
      </c>
      <c r="M88" s="108">
        <v>50</v>
      </c>
      <c r="N88" s="109" t="str">
        <f>IF(E88="","",IF(E88&lt;50,"Pass","Fail"))</f>
        <v>Pass</v>
      </c>
      <c r="O88" s="5">
        <v>102</v>
      </c>
      <c r="P88" s="5" t="s">
        <v>78</v>
      </c>
      <c r="Q88" s="5"/>
    </row>
    <row r="89" spans="1:17" ht="14.1" customHeight="1">
      <c r="A89" s="107">
        <v>43032</v>
      </c>
      <c r="B89" s="362" t="s">
        <v>25</v>
      </c>
      <c r="C89" s="393">
        <v>12</v>
      </c>
      <c r="D89" s="108">
        <v>13</v>
      </c>
      <c r="E89" s="394">
        <f t="shared" si="2"/>
        <v>1</v>
      </c>
      <c r="F89" s="395"/>
      <c r="G89" s="108"/>
      <c r="H89" s="396"/>
      <c r="I89" s="393"/>
      <c r="J89" s="108"/>
      <c r="K89" s="394"/>
      <c r="L89" s="395">
        <v>50</v>
      </c>
      <c r="M89" s="108">
        <v>50</v>
      </c>
      <c r="N89" s="109" t="str">
        <f t="shared" si="3"/>
        <v>Pass</v>
      </c>
      <c r="O89" s="5">
        <v>1519</v>
      </c>
      <c r="P89" s="5" t="s">
        <v>79</v>
      </c>
      <c r="Q89" s="5"/>
    </row>
    <row r="90" spans="1:17" ht="14.1" customHeight="1">
      <c r="A90" s="107">
        <v>43035</v>
      </c>
      <c r="B90" s="362" t="s">
        <v>25</v>
      </c>
      <c r="C90" s="393">
        <v>6</v>
      </c>
      <c r="D90" s="108">
        <v>9</v>
      </c>
      <c r="E90" s="394">
        <f t="shared" si="2"/>
        <v>3</v>
      </c>
      <c r="F90" s="395"/>
      <c r="G90" s="108"/>
      <c r="H90" s="396"/>
      <c r="I90" s="393"/>
      <c r="J90" s="108"/>
      <c r="K90" s="394"/>
      <c r="L90" s="395">
        <v>50</v>
      </c>
      <c r="M90" s="108">
        <v>50</v>
      </c>
      <c r="N90" s="109" t="str">
        <f t="shared" si="3"/>
        <v>Pass</v>
      </c>
      <c r="O90" s="5">
        <v>121</v>
      </c>
      <c r="P90" s="5" t="s">
        <v>80</v>
      </c>
      <c r="Q90" s="5"/>
    </row>
    <row r="91" spans="1:17" ht="14.1" customHeight="1">
      <c r="A91" s="107">
        <v>43038</v>
      </c>
      <c r="B91" s="362" t="s">
        <v>25</v>
      </c>
      <c r="C91" s="393">
        <v>8</v>
      </c>
      <c r="D91" s="108">
        <v>7</v>
      </c>
      <c r="E91" s="394">
        <f t="shared" si="2"/>
        <v>-1</v>
      </c>
      <c r="F91" s="395"/>
      <c r="G91" s="108"/>
      <c r="H91" s="396"/>
      <c r="I91" s="393"/>
      <c r="J91" s="108"/>
      <c r="K91" s="394"/>
      <c r="L91" s="395">
        <v>50</v>
      </c>
      <c r="M91" s="108">
        <v>50</v>
      </c>
      <c r="N91" s="109" t="str">
        <f t="shared" si="3"/>
        <v>Pass</v>
      </c>
      <c r="O91" s="5">
        <v>1428</v>
      </c>
      <c r="P91" s="5"/>
      <c r="Q91" s="5"/>
    </row>
    <row r="92" spans="1:17" ht="14.1" customHeight="1">
      <c r="A92" s="107">
        <v>43041</v>
      </c>
      <c r="B92" s="362" t="s">
        <v>25</v>
      </c>
      <c r="C92" s="393">
        <v>7</v>
      </c>
      <c r="D92" s="108">
        <v>13</v>
      </c>
      <c r="E92" s="394">
        <f t="shared" si="2"/>
        <v>6</v>
      </c>
      <c r="F92" s="395"/>
      <c r="G92" s="108"/>
      <c r="H92" s="396"/>
      <c r="I92" s="393"/>
      <c r="J92" s="108"/>
      <c r="K92" s="394"/>
      <c r="L92" s="395">
        <v>50</v>
      </c>
      <c r="M92" s="108">
        <v>50</v>
      </c>
      <c r="N92" s="109" t="str">
        <f t="shared" si="3"/>
        <v>Pass</v>
      </c>
      <c r="O92" s="5">
        <v>1428</v>
      </c>
      <c r="P92" s="5"/>
      <c r="Q92" s="5"/>
    </row>
    <row r="93" spans="1:17" ht="14.1" customHeight="1">
      <c r="A93" s="107">
        <v>43045</v>
      </c>
      <c r="B93" s="362" t="s">
        <v>25</v>
      </c>
      <c r="C93" s="393">
        <v>4</v>
      </c>
      <c r="D93" s="108">
        <v>5</v>
      </c>
      <c r="E93" s="394">
        <f t="shared" si="2"/>
        <v>1</v>
      </c>
      <c r="F93" s="395"/>
      <c r="G93" s="108"/>
      <c r="H93" s="396"/>
      <c r="I93" s="393"/>
      <c r="J93" s="108"/>
      <c r="K93" s="394"/>
      <c r="L93" s="395">
        <v>50</v>
      </c>
      <c r="M93" s="108">
        <v>50</v>
      </c>
      <c r="N93" s="109" t="str">
        <f t="shared" si="3"/>
        <v>Pass</v>
      </c>
      <c r="O93" s="5">
        <v>121</v>
      </c>
      <c r="P93" s="5" t="s">
        <v>81</v>
      </c>
      <c r="Q93" s="5"/>
    </row>
    <row r="94" spans="1:17" ht="14.1" customHeight="1">
      <c r="A94" s="107">
        <v>43052</v>
      </c>
      <c r="B94" s="362" t="s">
        <v>25</v>
      </c>
      <c r="C94" s="393">
        <v>3</v>
      </c>
      <c r="D94" s="108">
        <v>9</v>
      </c>
      <c r="E94" s="394">
        <f t="shared" si="2"/>
        <v>6</v>
      </c>
      <c r="F94" s="395"/>
      <c r="G94" s="108"/>
      <c r="H94" s="396"/>
      <c r="I94" s="393"/>
      <c r="J94" s="108"/>
      <c r="K94" s="394"/>
      <c r="L94" s="395">
        <v>50</v>
      </c>
      <c r="M94" s="108">
        <v>50</v>
      </c>
      <c r="N94" s="109" t="str">
        <f t="shared" si="3"/>
        <v>Pass</v>
      </c>
      <c r="O94" s="5">
        <v>121</v>
      </c>
      <c r="P94" s="5" t="s">
        <v>82</v>
      </c>
      <c r="Q94" s="5"/>
    </row>
    <row r="95" spans="1:17" ht="14.1" customHeight="1">
      <c r="A95" s="107">
        <v>43056</v>
      </c>
      <c r="B95" s="362" t="s">
        <v>25</v>
      </c>
      <c r="C95" s="393">
        <v>7</v>
      </c>
      <c r="D95" s="108">
        <v>9</v>
      </c>
      <c r="E95" s="394">
        <f>IF(D95="","",(D95-C95))</f>
        <v>2</v>
      </c>
      <c r="F95" s="395"/>
      <c r="G95" s="108"/>
      <c r="H95" s="396"/>
      <c r="I95" s="393"/>
      <c r="J95" s="108"/>
      <c r="K95" s="394"/>
      <c r="L95" s="395">
        <v>50</v>
      </c>
      <c r="M95" s="108">
        <v>50</v>
      </c>
      <c r="N95" s="109" t="str">
        <f>IF(E95="","",IF(E95&lt;50,"Pass","Fail"))</f>
        <v>Pass</v>
      </c>
      <c r="O95" s="5">
        <v>1159</v>
      </c>
      <c r="P95" s="5" t="s">
        <v>83</v>
      </c>
      <c r="Q95" s="5"/>
    </row>
    <row r="96" spans="1:17" ht="14.1" customHeight="1">
      <c r="A96" s="107">
        <v>43060</v>
      </c>
      <c r="B96" s="362" t="s">
        <v>25</v>
      </c>
      <c r="C96" s="393">
        <v>16</v>
      </c>
      <c r="D96" s="108">
        <v>11</v>
      </c>
      <c r="E96" s="394">
        <f t="shared" si="2"/>
        <v>-5</v>
      </c>
      <c r="F96" s="395"/>
      <c r="G96" s="108"/>
      <c r="H96" s="396"/>
      <c r="I96" s="393"/>
      <c r="J96" s="108"/>
      <c r="K96" s="394"/>
      <c r="L96" s="395">
        <v>50</v>
      </c>
      <c r="M96" s="108">
        <v>50</v>
      </c>
      <c r="N96" s="109" t="str">
        <f t="shared" si="3"/>
        <v>Pass</v>
      </c>
      <c r="O96" s="5">
        <v>102</v>
      </c>
      <c r="P96" s="5" t="s">
        <v>84</v>
      </c>
      <c r="Q96" s="5"/>
    </row>
    <row r="97" spans="1:17" ht="14.1" customHeight="1">
      <c r="A97" s="107">
        <v>43063</v>
      </c>
      <c r="B97" s="362" t="s">
        <v>25</v>
      </c>
      <c r="C97" s="393">
        <v>18</v>
      </c>
      <c r="D97" s="108">
        <v>13</v>
      </c>
      <c r="E97" s="394">
        <f t="shared" si="2"/>
        <v>-5</v>
      </c>
      <c r="F97" s="395"/>
      <c r="G97" s="108"/>
      <c r="H97" s="396"/>
      <c r="I97" s="393"/>
      <c r="J97" s="108"/>
      <c r="K97" s="394"/>
      <c r="L97" s="395">
        <v>50</v>
      </c>
      <c r="M97" s="108">
        <v>50</v>
      </c>
      <c r="N97" s="109" t="str">
        <f t="shared" si="3"/>
        <v>Pass</v>
      </c>
      <c r="O97" s="5">
        <v>1335</v>
      </c>
      <c r="P97" s="5" t="s">
        <v>85</v>
      </c>
      <c r="Q97" s="5"/>
    </row>
    <row r="98" spans="1:17" ht="14.1" customHeight="1">
      <c r="A98" s="107">
        <v>43067</v>
      </c>
      <c r="B98" s="362" t="s">
        <v>25</v>
      </c>
      <c r="C98" s="393">
        <v>28</v>
      </c>
      <c r="D98" s="108">
        <v>158</v>
      </c>
      <c r="E98" s="394">
        <f t="shared" si="2"/>
        <v>130</v>
      </c>
      <c r="F98" s="395"/>
      <c r="G98" s="108"/>
      <c r="H98" s="396"/>
      <c r="I98" s="393"/>
      <c r="J98" s="108"/>
      <c r="K98" s="394"/>
      <c r="L98" s="395">
        <v>50</v>
      </c>
      <c r="M98" s="108">
        <v>50</v>
      </c>
      <c r="N98" s="109" t="str">
        <f t="shared" si="3"/>
        <v>Fail</v>
      </c>
      <c r="O98" s="5">
        <v>102</v>
      </c>
      <c r="P98" s="5" t="s">
        <v>86</v>
      </c>
      <c r="Q98" s="5"/>
    </row>
    <row r="99" spans="1:17" ht="14.1" customHeight="1">
      <c r="A99" s="107">
        <v>43067</v>
      </c>
      <c r="B99" s="362" t="s">
        <v>25</v>
      </c>
      <c r="C99" s="393">
        <v>42</v>
      </c>
      <c r="D99" s="108">
        <v>181</v>
      </c>
      <c r="E99" s="394">
        <f t="shared" si="2"/>
        <v>139</v>
      </c>
      <c r="F99" s="395"/>
      <c r="G99" s="108"/>
      <c r="H99" s="396"/>
      <c r="I99" s="393"/>
      <c r="J99" s="108"/>
      <c r="K99" s="394"/>
      <c r="L99" s="395">
        <v>50</v>
      </c>
      <c r="M99" s="108">
        <v>50</v>
      </c>
      <c r="N99" s="109" t="str">
        <f t="shared" si="3"/>
        <v>Fail</v>
      </c>
      <c r="O99" s="5">
        <v>102</v>
      </c>
      <c r="P99" s="5" t="s">
        <v>87</v>
      </c>
      <c r="Q99" s="5"/>
    </row>
    <row r="100" spans="1:17" ht="14.1" customHeight="1">
      <c r="A100" s="107">
        <v>43067</v>
      </c>
      <c r="B100" s="362" t="s">
        <v>25</v>
      </c>
      <c r="C100" s="393">
        <v>9</v>
      </c>
      <c r="D100" s="108">
        <v>14</v>
      </c>
      <c r="E100" s="394">
        <f t="shared" si="2"/>
        <v>5</v>
      </c>
      <c r="F100" s="395"/>
      <c r="G100" s="108"/>
      <c r="H100" s="396"/>
      <c r="I100" s="393"/>
      <c r="J100" s="108"/>
      <c r="K100" s="394"/>
      <c r="L100" s="395">
        <v>50</v>
      </c>
      <c r="M100" s="108">
        <v>50</v>
      </c>
      <c r="N100" s="109" t="str">
        <f t="shared" si="3"/>
        <v>Pass</v>
      </c>
      <c r="O100" s="5">
        <v>102</v>
      </c>
      <c r="P100" s="5" t="s">
        <v>88</v>
      </c>
      <c r="Q100" s="5"/>
    </row>
    <row r="101" spans="1:17" ht="14.1" customHeight="1">
      <c r="A101" s="107">
        <v>43070</v>
      </c>
      <c r="B101" s="362" t="s">
        <v>25</v>
      </c>
      <c r="C101" s="393">
        <v>9</v>
      </c>
      <c r="D101" s="108">
        <v>8</v>
      </c>
      <c r="E101" s="394">
        <f t="shared" si="2"/>
        <v>-1</v>
      </c>
      <c r="F101" s="395"/>
      <c r="G101" s="108"/>
      <c r="H101" s="396"/>
      <c r="I101" s="393"/>
      <c r="J101" s="108"/>
      <c r="K101" s="394"/>
      <c r="L101" s="395">
        <v>50</v>
      </c>
      <c r="M101" s="108">
        <v>50</v>
      </c>
      <c r="N101" s="109" t="str">
        <f t="shared" si="3"/>
        <v>Pass</v>
      </c>
      <c r="O101" s="5">
        <v>1159</v>
      </c>
      <c r="P101" s="5" t="s">
        <v>89</v>
      </c>
      <c r="Q101" s="5"/>
    </row>
    <row r="102" spans="1:17" ht="14.1" customHeight="1">
      <c r="A102" s="107">
        <v>43073</v>
      </c>
      <c r="B102" s="362" t="s">
        <v>25</v>
      </c>
      <c r="C102" s="393">
        <v>10</v>
      </c>
      <c r="D102" s="108">
        <v>113</v>
      </c>
      <c r="E102" s="394">
        <f>IF(D102="","",(D102-C102))</f>
        <v>103</v>
      </c>
      <c r="F102" s="395"/>
      <c r="G102" s="108"/>
      <c r="H102" s="396"/>
      <c r="I102" s="393"/>
      <c r="J102" s="108"/>
      <c r="K102" s="394"/>
      <c r="L102" s="395">
        <v>50</v>
      </c>
      <c r="M102" s="108">
        <v>50</v>
      </c>
      <c r="N102" s="109" t="str">
        <f>IF(E102="","",IF(E102&lt;50,"Pass","Fail"))</f>
        <v>Fail</v>
      </c>
      <c r="O102" s="5">
        <v>1428</v>
      </c>
      <c r="P102" s="5" t="s">
        <v>90</v>
      </c>
      <c r="Q102" s="5"/>
    </row>
    <row r="103" spans="1:17" ht="14.1" customHeight="1">
      <c r="A103" s="107">
        <v>43073</v>
      </c>
      <c r="B103" s="362" t="s">
        <v>25</v>
      </c>
      <c r="C103" s="393">
        <v>4</v>
      </c>
      <c r="D103" s="108">
        <v>4</v>
      </c>
      <c r="E103" s="394">
        <f t="shared" si="2"/>
        <v>0</v>
      </c>
      <c r="F103" s="395"/>
      <c r="G103" s="108"/>
      <c r="H103" s="396"/>
      <c r="I103" s="393"/>
      <c r="J103" s="108"/>
      <c r="K103" s="394"/>
      <c r="L103" s="395">
        <v>50</v>
      </c>
      <c r="M103" s="108">
        <v>50</v>
      </c>
      <c r="N103" s="109" t="str">
        <f t="shared" si="3"/>
        <v>Pass</v>
      </c>
      <c r="O103" s="5">
        <v>1428</v>
      </c>
      <c r="P103" s="5" t="s">
        <v>91</v>
      </c>
      <c r="Q103" s="5"/>
    </row>
    <row r="104" spans="1:17" ht="14.1" customHeight="1">
      <c r="A104" s="107">
        <v>43077</v>
      </c>
      <c r="B104" s="362" t="s">
        <v>25</v>
      </c>
      <c r="C104" s="393">
        <v>14</v>
      </c>
      <c r="D104" s="108">
        <v>16</v>
      </c>
      <c r="E104" s="394">
        <f t="shared" si="2"/>
        <v>2</v>
      </c>
      <c r="F104" s="395"/>
      <c r="G104" s="108"/>
      <c r="H104" s="396"/>
      <c r="I104" s="393"/>
      <c r="J104" s="108"/>
      <c r="K104" s="394"/>
      <c r="L104" s="395">
        <v>50</v>
      </c>
      <c r="M104" s="108">
        <v>50</v>
      </c>
      <c r="N104" s="109" t="str">
        <f t="shared" si="3"/>
        <v>Pass</v>
      </c>
      <c r="O104" s="5">
        <v>102</v>
      </c>
      <c r="P104" s="5" t="s">
        <v>92</v>
      </c>
      <c r="Q104" s="5"/>
    </row>
    <row r="105" spans="1:17" ht="14.1" customHeight="1">
      <c r="A105" s="107">
        <v>43081</v>
      </c>
      <c r="B105" s="362" t="s">
        <v>25</v>
      </c>
      <c r="C105" s="393">
        <v>3</v>
      </c>
      <c r="D105" s="108">
        <v>13</v>
      </c>
      <c r="E105" s="394">
        <f t="shared" si="2"/>
        <v>10</v>
      </c>
      <c r="F105" s="395"/>
      <c r="G105" s="108"/>
      <c r="H105" s="396"/>
      <c r="I105" s="393"/>
      <c r="J105" s="108"/>
      <c r="K105" s="394"/>
      <c r="L105" s="395">
        <v>50</v>
      </c>
      <c r="M105" s="108">
        <v>50</v>
      </c>
      <c r="N105" s="109" t="str">
        <f t="shared" si="3"/>
        <v>Pass</v>
      </c>
      <c r="O105" s="5">
        <v>1534</v>
      </c>
      <c r="P105" s="5" t="s">
        <v>93</v>
      </c>
      <c r="Q105" s="5"/>
    </row>
    <row r="106" spans="1:17" ht="14.1" customHeight="1">
      <c r="A106" s="107">
        <v>43084</v>
      </c>
      <c r="B106" s="362" t="s">
        <v>25</v>
      </c>
      <c r="C106" s="393">
        <v>12</v>
      </c>
      <c r="D106" s="108">
        <v>10</v>
      </c>
      <c r="E106" s="394">
        <f t="shared" si="2"/>
        <v>-2</v>
      </c>
      <c r="F106" s="395"/>
      <c r="G106" s="108"/>
      <c r="H106" s="396"/>
      <c r="I106" s="393"/>
      <c r="J106" s="108"/>
      <c r="K106" s="394"/>
      <c r="L106" s="395">
        <v>50</v>
      </c>
      <c r="M106" s="108">
        <v>50</v>
      </c>
      <c r="N106" s="109" t="str">
        <f t="shared" si="3"/>
        <v>Pass</v>
      </c>
      <c r="O106" s="5">
        <v>1335</v>
      </c>
      <c r="P106" s="5" t="s">
        <v>93</v>
      </c>
      <c r="Q106" s="5"/>
    </row>
    <row r="107" spans="1:17" ht="14.1" customHeight="1">
      <c r="A107" s="107">
        <v>43088</v>
      </c>
      <c r="B107" s="362" t="s">
        <v>25</v>
      </c>
      <c r="C107" s="393">
        <v>9</v>
      </c>
      <c r="D107" s="108">
        <v>1780</v>
      </c>
      <c r="E107" s="394">
        <f t="shared" si="2"/>
        <v>1771</v>
      </c>
      <c r="F107" s="395"/>
      <c r="G107" s="108"/>
      <c r="H107" s="396"/>
      <c r="I107" s="393"/>
      <c r="J107" s="108"/>
      <c r="K107" s="394"/>
      <c r="L107" s="395">
        <v>50</v>
      </c>
      <c r="M107" s="108">
        <v>50</v>
      </c>
      <c r="N107" s="109" t="str">
        <f t="shared" si="3"/>
        <v>Fail</v>
      </c>
      <c r="O107" s="5">
        <v>1335</v>
      </c>
      <c r="P107" s="5" t="s">
        <v>94</v>
      </c>
      <c r="Q107" s="5"/>
    </row>
    <row r="108" spans="1:17" ht="14.1" customHeight="1">
      <c r="A108" s="107">
        <v>43088</v>
      </c>
      <c r="B108" s="362" t="s">
        <v>25</v>
      </c>
      <c r="C108" s="393">
        <v>5</v>
      </c>
      <c r="D108" s="108">
        <v>9</v>
      </c>
      <c r="E108" s="394">
        <v>4</v>
      </c>
      <c r="F108" s="395"/>
      <c r="G108" s="108"/>
      <c r="H108" s="396"/>
      <c r="I108" s="393"/>
      <c r="J108" s="108"/>
      <c r="K108" s="394"/>
      <c r="L108" s="395">
        <v>50</v>
      </c>
      <c r="M108" s="108">
        <v>50</v>
      </c>
      <c r="N108" s="109" t="str">
        <f>IF(E108="","",IF(E108&lt;50,"Pass","Fail"))</f>
        <v>Pass</v>
      </c>
      <c r="O108" s="5">
        <v>1335</v>
      </c>
      <c r="P108" s="5" t="s">
        <v>94</v>
      </c>
      <c r="Q108" s="5" t="s">
        <v>255</v>
      </c>
    </row>
    <row r="109" spans="1:17" ht="14.1" customHeight="1">
      <c r="A109" s="107">
        <v>43090</v>
      </c>
      <c r="B109" s="362" t="s">
        <v>25</v>
      </c>
      <c r="C109" s="393">
        <v>6</v>
      </c>
      <c r="D109" s="108">
        <v>11</v>
      </c>
      <c r="E109" s="394">
        <f t="shared" si="2"/>
        <v>5</v>
      </c>
      <c r="F109" s="395"/>
      <c r="G109" s="108"/>
      <c r="H109" s="396"/>
      <c r="I109" s="393"/>
      <c r="J109" s="108"/>
      <c r="K109" s="394"/>
      <c r="L109" s="395">
        <v>50</v>
      </c>
      <c r="M109" s="108">
        <v>50</v>
      </c>
      <c r="N109" s="109" t="str">
        <f t="shared" si="3"/>
        <v>Pass</v>
      </c>
      <c r="O109" s="5">
        <v>1335</v>
      </c>
      <c r="P109" s="5" t="s">
        <v>95</v>
      </c>
      <c r="Q109" s="5"/>
    </row>
    <row r="110" spans="1:17" ht="14.1" customHeight="1">
      <c r="A110" s="107">
        <v>43096</v>
      </c>
      <c r="B110" s="362" t="s">
        <v>25</v>
      </c>
      <c r="C110" s="393">
        <v>21</v>
      </c>
      <c r="D110" s="108">
        <v>13</v>
      </c>
      <c r="E110" s="394">
        <f t="shared" si="2"/>
        <v>-8</v>
      </c>
      <c r="F110" s="395"/>
      <c r="G110" s="108"/>
      <c r="H110" s="396"/>
      <c r="I110" s="393"/>
      <c r="J110" s="108"/>
      <c r="K110" s="394"/>
      <c r="L110" s="395">
        <v>50</v>
      </c>
      <c r="M110" s="108">
        <v>50</v>
      </c>
      <c r="N110" s="109" t="str">
        <f t="shared" si="3"/>
        <v>Pass</v>
      </c>
      <c r="O110" s="5">
        <v>1519</v>
      </c>
      <c r="P110" s="5" t="s">
        <v>93</v>
      </c>
      <c r="Q110" s="5"/>
    </row>
    <row r="111" spans="1:17" ht="14.1" customHeight="1">
      <c r="A111" s="107">
        <v>42736</v>
      </c>
      <c r="B111" s="362" t="s">
        <v>25</v>
      </c>
      <c r="C111" s="393">
        <v>5</v>
      </c>
      <c r="D111" s="108">
        <v>32</v>
      </c>
      <c r="E111" s="394">
        <f>IF(D111="","",(D111-C111))</f>
        <v>27</v>
      </c>
      <c r="F111" s="395"/>
      <c r="G111" s="108"/>
      <c r="H111" s="396"/>
      <c r="I111" s="393"/>
      <c r="J111" s="108"/>
      <c r="K111" s="394"/>
      <c r="L111" s="395">
        <v>50</v>
      </c>
      <c r="M111" s="108">
        <v>50</v>
      </c>
      <c r="N111" s="109" t="str">
        <f>IF(E111="","",IF(E111&lt;50,"Pass","Fail"))</f>
        <v>Pass</v>
      </c>
      <c r="O111" s="5">
        <v>1428</v>
      </c>
      <c r="P111" s="5" t="s">
        <v>93</v>
      </c>
      <c r="Q111" s="5"/>
    </row>
    <row r="112" spans="1:17" ht="14.1" customHeight="1">
      <c r="A112" s="107">
        <v>43105</v>
      </c>
      <c r="B112" s="362" t="s">
        <v>25</v>
      </c>
      <c r="C112" s="393">
        <v>7</v>
      </c>
      <c r="D112" s="108">
        <v>10</v>
      </c>
      <c r="E112" s="394">
        <f t="shared" si="2"/>
        <v>3</v>
      </c>
      <c r="F112" s="395"/>
      <c r="G112" s="108"/>
      <c r="H112" s="396"/>
      <c r="I112" s="393"/>
      <c r="J112" s="108"/>
      <c r="K112" s="394"/>
      <c r="L112" s="395">
        <v>50</v>
      </c>
      <c r="M112" s="108">
        <v>50</v>
      </c>
      <c r="N112" s="109" t="str">
        <f t="shared" si="3"/>
        <v>Pass</v>
      </c>
      <c r="O112" s="5">
        <v>1335</v>
      </c>
      <c r="P112" s="5" t="s">
        <v>96</v>
      </c>
      <c r="Q112" s="5"/>
    </row>
    <row r="113" spans="1:17" ht="14.1" customHeight="1">
      <c r="A113" s="107">
        <v>43109</v>
      </c>
      <c r="B113" s="362" t="s">
        <v>25</v>
      </c>
      <c r="C113" s="393">
        <v>14</v>
      </c>
      <c r="D113" s="108">
        <v>19</v>
      </c>
      <c r="E113" s="394">
        <f t="shared" si="2"/>
        <v>5</v>
      </c>
      <c r="F113" s="395"/>
      <c r="G113" s="108"/>
      <c r="H113" s="396"/>
      <c r="I113" s="393"/>
      <c r="J113" s="108"/>
      <c r="K113" s="394"/>
      <c r="L113" s="395">
        <v>50</v>
      </c>
      <c r="M113" s="108">
        <v>50</v>
      </c>
      <c r="N113" s="109" t="str">
        <f t="shared" si="3"/>
        <v>Pass</v>
      </c>
      <c r="O113" s="5" t="s">
        <v>97</v>
      </c>
      <c r="P113" s="5" t="s">
        <v>98</v>
      </c>
      <c r="Q113" s="5"/>
    </row>
    <row r="114" spans="1:17" ht="14.1" customHeight="1">
      <c r="A114" s="107">
        <v>43112</v>
      </c>
      <c r="B114" s="362" t="s">
        <v>25</v>
      </c>
      <c r="C114" s="393">
        <v>11</v>
      </c>
      <c r="D114" s="108">
        <v>8</v>
      </c>
      <c r="E114" s="394">
        <f t="shared" si="2"/>
        <v>-3</v>
      </c>
      <c r="F114" s="395"/>
      <c r="G114" s="108"/>
      <c r="H114" s="396"/>
      <c r="I114" s="393"/>
      <c r="J114" s="108"/>
      <c r="K114" s="394"/>
      <c r="L114" s="395">
        <v>50</v>
      </c>
      <c r="M114" s="108">
        <v>50</v>
      </c>
      <c r="N114" s="109" t="str">
        <f t="shared" si="3"/>
        <v>Pass</v>
      </c>
      <c r="O114" s="5">
        <v>121</v>
      </c>
      <c r="P114" s="5" t="s">
        <v>99</v>
      </c>
      <c r="Q114" s="5"/>
    </row>
    <row r="115" spans="1:17" ht="14.1" customHeight="1">
      <c r="A115" s="107">
        <v>43117</v>
      </c>
      <c r="B115" s="362" t="s">
        <v>25</v>
      </c>
      <c r="C115" s="393">
        <v>11</v>
      </c>
      <c r="D115" s="108">
        <v>12</v>
      </c>
      <c r="E115" s="394">
        <f t="shared" si="2"/>
        <v>1</v>
      </c>
      <c r="F115" s="395"/>
      <c r="G115" s="108"/>
      <c r="H115" s="396"/>
      <c r="I115" s="393"/>
      <c r="J115" s="108"/>
      <c r="K115" s="394"/>
      <c r="L115" s="395">
        <v>50</v>
      </c>
      <c r="M115" s="108">
        <v>50</v>
      </c>
      <c r="N115" s="109" t="str">
        <f t="shared" si="3"/>
        <v>Pass</v>
      </c>
      <c r="O115" s="5">
        <v>1428</v>
      </c>
      <c r="P115" s="5" t="s">
        <v>93</v>
      </c>
      <c r="Q115" s="5"/>
    </row>
    <row r="116" spans="1:17" ht="14.1" customHeight="1">
      <c r="A116" s="107">
        <v>43122</v>
      </c>
      <c r="B116" s="362" t="s">
        <v>25</v>
      </c>
      <c r="C116" s="393">
        <v>7</v>
      </c>
      <c r="D116" s="108">
        <v>8</v>
      </c>
      <c r="E116" s="394">
        <f t="shared" si="2"/>
        <v>1</v>
      </c>
      <c r="F116" s="395"/>
      <c r="G116" s="108"/>
      <c r="H116" s="396"/>
      <c r="I116" s="393"/>
      <c r="J116" s="108"/>
      <c r="K116" s="394"/>
      <c r="L116" s="395">
        <v>50</v>
      </c>
      <c r="M116" s="108">
        <v>50</v>
      </c>
      <c r="N116" s="109" t="str">
        <f t="shared" si="3"/>
        <v>Pass</v>
      </c>
      <c r="O116" s="5">
        <v>1428</v>
      </c>
      <c r="P116" s="5" t="s">
        <v>93</v>
      </c>
      <c r="Q116" s="5"/>
    </row>
    <row r="117" spans="1:17" ht="14.1" customHeight="1">
      <c r="A117" s="107">
        <v>43125</v>
      </c>
      <c r="B117" s="362" t="s">
        <v>25</v>
      </c>
      <c r="C117" s="393">
        <v>28</v>
      </c>
      <c r="D117" s="108">
        <v>30</v>
      </c>
      <c r="E117" s="394">
        <f t="shared" si="2"/>
        <v>2</v>
      </c>
      <c r="F117" s="395"/>
      <c r="G117" s="108"/>
      <c r="H117" s="396"/>
      <c r="I117" s="393"/>
      <c r="J117" s="108"/>
      <c r="K117" s="394"/>
      <c r="L117" s="395">
        <v>50</v>
      </c>
      <c r="M117" s="108">
        <v>50</v>
      </c>
      <c r="N117" s="109" t="str">
        <f t="shared" si="3"/>
        <v>Pass</v>
      </c>
      <c r="O117" s="5">
        <v>1428</v>
      </c>
      <c r="P117" s="5" t="s">
        <v>93</v>
      </c>
      <c r="Q117" s="5"/>
    </row>
    <row r="118" spans="1:17" ht="14.1" customHeight="1">
      <c r="A118" s="107">
        <v>43125</v>
      </c>
      <c r="B118" s="362" t="s">
        <v>25</v>
      </c>
      <c r="C118" s="393">
        <v>52</v>
      </c>
      <c r="D118" s="108">
        <v>52</v>
      </c>
      <c r="E118" s="394">
        <f t="shared" si="2"/>
        <v>0</v>
      </c>
      <c r="F118" s="395"/>
      <c r="G118" s="108"/>
      <c r="H118" s="396"/>
      <c r="I118" s="393"/>
      <c r="J118" s="108"/>
      <c r="K118" s="394"/>
      <c r="L118" s="395">
        <v>50</v>
      </c>
      <c r="M118" s="108">
        <v>50</v>
      </c>
      <c r="N118" s="109" t="str">
        <f t="shared" si="3"/>
        <v>Pass</v>
      </c>
      <c r="O118" s="5">
        <v>1428</v>
      </c>
      <c r="P118" s="5" t="s">
        <v>93</v>
      </c>
      <c r="Q118" s="5"/>
    </row>
    <row r="119" spans="1:17" ht="14.1" customHeight="1">
      <c r="A119" s="107">
        <v>43128</v>
      </c>
      <c r="B119" s="362" t="s">
        <v>25</v>
      </c>
      <c r="C119" s="393">
        <v>6</v>
      </c>
      <c r="D119" s="108">
        <v>9</v>
      </c>
      <c r="E119" s="394">
        <f t="shared" si="2"/>
        <v>3</v>
      </c>
      <c r="F119" s="395"/>
      <c r="G119" s="108"/>
      <c r="H119" s="396"/>
      <c r="I119" s="393"/>
      <c r="J119" s="108"/>
      <c r="K119" s="394"/>
      <c r="L119" s="395">
        <v>50</v>
      </c>
      <c r="M119" s="108">
        <v>50</v>
      </c>
      <c r="N119" s="109" t="str">
        <f t="shared" si="3"/>
        <v>Pass</v>
      </c>
      <c r="O119" s="5">
        <v>1519</v>
      </c>
      <c r="P119" s="5" t="s">
        <v>93</v>
      </c>
      <c r="Q119" s="5"/>
    </row>
    <row r="120" spans="1:17" ht="14.1" customHeight="1">
      <c r="A120" s="107">
        <v>43131</v>
      </c>
      <c r="B120" s="362" t="s">
        <v>25</v>
      </c>
      <c r="C120" s="393">
        <v>8</v>
      </c>
      <c r="D120" s="108">
        <v>10</v>
      </c>
      <c r="E120" s="394">
        <f t="shared" si="2"/>
        <v>2</v>
      </c>
      <c r="F120" s="395"/>
      <c r="G120" s="108"/>
      <c r="H120" s="396"/>
      <c r="I120" s="393"/>
      <c r="J120" s="108"/>
      <c r="K120" s="394"/>
      <c r="L120" s="395">
        <v>50</v>
      </c>
      <c r="M120" s="108">
        <v>50</v>
      </c>
      <c r="N120" s="109" t="str">
        <f t="shared" si="3"/>
        <v>Pass</v>
      </c>
      <c r="O120" s="5">
        <v>1335</v>
      </c>
      <c r="P120" s="5" t="s">
        <v>100</v>
      </c>
      <c r="Q120" s="5"/>
    </row>
    <row r="121" spans="1:17" ht="14.1" customHeight="1">
      <c r="A121" s="107">
        <v>43134</v>
      </c>
      <c r="B121" s="362" t="s">
        <v>25</v>
      </c>
      <c r="C121" s="393">
        <v>1</v>
      </c>
      <c r="D121" s="108">
        <v>28</v>
      </c>
      <c r="E121" s="394">
        <f t="shared" si="2"/>
        <v>27</v>
      </c>
      <c r="F121" s="395"/>
      <c r="G121" s="108"/>
      <c r="H121" s="396"/>
      <c r="I121" s="393"/>
      <c r="J121" s="108"/>
      <c r="K121" s="394"/>
      <c r="L121" s="395">
        <v>50</v>
      </c>
      <c r="M121" s="108">
        <v>50</v>
      </c>
      <c r="N121" s="109" t="str">
        <f t="shared" si="3"/>
        <v>Pass</v>
      </c>
      <c r="O121" s="5">
        <v>1335</v>
      </c>
      <c r="P121" s="5" t="s">
        <v>93</v>
      </c>
      <c r="Q121" s="5"/>
    </row>
    <row r="122" spans="1:17" ht="14.1" customHeight="1">
      <c r="A122" s="107">
        <v>43137</v>
      </c>
      <c r="B122" s="362" t="s">
        <v>25</v>
      </c>
      <c r="C122" s="393">
        <v>2</v>
      </c>
      <c r="D122" s="108">
        <v>7</v>
      </c>
      <c r="E122" s="394">
        <f>IF(D122="","",(D122-C122))</f>
        <v>5</v>
      </c>
      <c r="F122" s="395"/>
      <c r="G122" s="108"/>
      <c r="H122" s="396"/>
      <c r="I122" s="393"/>
      <c r="J122" s="108"/>
      <c r="K122" s="394"/>
      <c r="L122" s="395">
        <v>50</v>
      </c>
      <c r="M122" s="108">
        <v>50</v>
      </c>
      <c r="N122" s="109" t="str">
        <f>IF(E122="","",IF(E122&lt;50,"Pass","Fail"))</f>
        <v>Pass</v>
      </c>
      <c r="O122" s="5">
        <v>102</v>
      </c>
      <c r="P122" s="5" t="s">
        <v>101</v>
      </c>
      <c r="Q122" s="5"/>
    </row>
    <row r="123" spans="1:17" ht="14.1" customHeight="1">
      <c r="A123" s="107">
        <v>43140</v>
      </c>
      <c r="B123" s="362" t="s">
        <v>25</v>
      </c>
      <c r="C123" s="393">
        <v>6</v>
      </c>
      <c r="D123" s="108">
        <v>7</v>
      </c>
      <c r="E123" s="394">
        <f>IF(D123="","",(D123-C123))</f>
        <v>1</v>
      </c>
      <c r="F123" s="395"/>
      <c r="G123" s="108"/>
      <c r="H123" s="396"/>
      <c r="I123" s="393"/>
      <c r="J123" s="108"/>
      <c r="K123" s="394"/>
      <c r="L123" s="395">
        <v>50</v>
      </c>
      <c r="M123" s="108">
        <v>50</v>
      </c>
      <c r="N123" s="109" t="str">
        <f>IF(E123="","",IF(E123&lt;50,"Pass","Fail"))</f>
        <v>Pass</v>
      </c>
      <c r="O123" s="5" t="s">
        <v>102</v>
      </c>
      <c r="P123" s="5" t="s">
        <v>103</v>
      </c>
      <c r="Q123" s="5"/>
    </row>
    <row r="124" spans="1:17" ht="14.1" customHeight="1">
      <c r="A124" s="107">
        <v>43143</v>
      </c>
      <c r="B124" s="362" t="s">
        <v>25</v>
      </c>
      <c r="C124" s="393">
        <v>7</v>
      </c>
      <c r="D124" s="108">
        <v>4</v>
      </c>
      <c r="E124" s="394">
        <f t="shared" ref="E124:E185" si="4">IF(D124="","",(D124-C124))</f>
        <v>-3</v>
      </c>
      <c r="F124" s="395"/>
      <c r="G124" s="108"/>
      <c r="H124" s="396"/>
      <c r="I124" s="393"/>
      <c r="J124" s="108"/>
      <c r="K124" s="394"/>
      <c r="L124" s="395">
        <v>50</v>
      </c>
      <c r="M124" s="108">
        <v>50</v>
      </c>
      <c r="N124" s="109" t="str">
        <f t="shared" ref="N124:N165" si="5">IF(E124="","",IF(E124&lt;50,"Pass","Fail"))</f>
        <v>Pass</v>
      </c>
      <c r="O124" s="5">
        <v>121</v>
      </c>
      <c r="P124" s="5" t="s">
        <v>27</v>
      </c>
      <c r="Q124" s="5"/>
    </row>
    <row r="125" spans="1:17" ht="14.1" customHeight="1">
      <c r="A125" s="107">
        <v>43146</v>
      </c>
      <c r="B125" s="362" t="s">
        <v>25</v>
      </c>
      <c r="C125" s="393">
        <v>15</v>
      </c>
      <c r="D125" s="108">
        <v>9</v>
      </c>
      <c r="E125" s="394">
        <f>IF(D125="","",(D125-C125))</f>
        <v>-6</v>
      </c>
      <c r="F125" s="395"/>
      <c r="G125" s="108"/>
      <c r="H125" s="396"/>
      <c r="I125" s="393"/>
      <c r="J125" s="108"/>
      <c r="K125" s="394"/>
      <c r="L125" s="395">
        <v>50</v>
      </c>
      <c r="M125" s="108">
        <v>50</v>
      </c>
      <c r="N125" s="109" t="str">
        <f>IF(E125="","",IF(E125&lt;50,"Pass","Fail"))</f>
        <v>Pass</v>
      </c>
      <c r="O125" s="5" t="s">
        <v>102</v>
      </c>
      <c r="P125" s="5" t="s">
        <v>104</v>
      </c>
      <c r="Q125" s="5"/>
    </row>
    <row r="126" spans="1:17" ht="14.1" customHeight="1">
      <c r="A126" s="107">
        <v>43159</v>
      </c>
      <c r="B126" s="362" t="s">
        <v>25</v>
      </c>
      <c r="C126" s="393">
        <v>12</v>
      </c>
      <c r="D126" s="108">
        <v>17</v>
      </c>
      <c r="E126" s="394">
        <f t="shared" si="4"/>
        <v>5</v>
      </c>
      <c r="F126" s="395"/>
      <c r="G126" s="108"/>
      <c r="H126" s="396"/>
      <c r="I126" s="393"/>
      <c r="J126" s="108"/>
      <c r="K126" s="394"/>
      <c r="L126" s="395">
        <v>50</v>
      </c>
      <c r="M126" s="108">
        <v>50</v>
      </c>
      <c r="N126" s="109" t="str">
        <f t="shared" si="5"/>
        <v>Pass</v>
      </c>
      <c r="O126" s="5">
        <v>1428</v>
      </c>
      <c r="P126" s="5" t="s">
        <v>105</v>
      </c>
      <c r="Q126" s="5"/>
    </row>
    <row r="127" spans="1:17" ht="14.1" customHeight="1">
      <c r="A127" s="107">
        <v>43167</v>
      </c>
      <c r="B127" s="362" t="s">
        <v>25</v>
      </c>
      <c r="C127" s="393">
        <v>21</v>
      </c>
      <c r="D127" s="108">
        <v>21</v>
      </c>
      <c r="E127" s="394">
        <f t="shared" si="4"/>
        <v>0</v>
      </c>
      <c r="F127" s="395"/>
      <c r="G127" s="108"/>
      <c r="H127" s="396"/>
      <c r="I127" s="393"/>
      <c r="J127" s="108"/>
      <c r="K127" s="394"/>
      <c r="L127" s="395">
        <v>50</v>
      </c>
      <c r="M127" s="108">
        <v>50</v>
      </c>
      <c r="N127" s="109" t="str">
        <f t="shared" si="5"/>
        <v>Pass</v>
      </c>
      <c r="O127" s="5"/>
      <c r="P127" s="5" t="s">
        <v>106</v>
      </c>
      <c r="Q127" s="5"/>
    </row>
    <row r="128" spans="1:17" ht="14.1" customHeight="1">
      <c r="A128" s="107">
        <v>43187</v>
      </c>
      <c r="B128" s="362" t="s">
        <v>25</v>
      </c>
      <c r="C128" s="393">
        <v>17</v>
      </c>
      <c r="D128" s="108">
        <v>27</v>
      </c>
      <c r="E128" s="394">
        <f t="shared" si="4"/>
        <v>10</v>
      </c>
      <c r="F128" s="395"/>
      <c r="G128" s="108"/>
      <c r="H128" s="396"/>
      <c r="I128" s="393"/>
      <c r="J128" s="108"/>
      <c r="K128" s="394"/>
      <c r="L128" s="395">
        <v>50</v>
      </c>
      <c r="M128" s="108">
        <v>50</v>
      </c>
      <c r="N128" s="109" t="str">
        <f t="shared" si="5"/>
        <v>Pass</v>
      </c>
      <c r="O128" s="5">
        <v>1335</v>
      </c>
      <c r="P128" s="5" t="s">
        <v>107</v>
      </c>
      <c r="Q128" s="5"/>
    </row>
    <row r="129" spans="1:17" ht="14.1" customHeight="1">
      <c r="A129" s="107">
        <v>43192</v>
      </c>
      <c r="B129" s="362" t="s">
        <v>25</v>
      </c>
      <c r="C129" s="393">
        <v>9</v>
      </c>
      <c r="D129" s="108">
        <v>11</v>
      </c>
      <c r="E129" s="394">
        <f t="shared" si="4"/>
        <v>2</v>
      </c>
      <c r="F129" s="395"/>
      <c r="G129" s="108"/>
      <c r="H129" s="396"/>
      <c r="I129" s="393"/>
      <c r="J129" s="108"/>
      <c r="K129" s="394"/>
      <c r="L129" s="395">
        <v>50</v>
      </c>
      <c r="M129" s="108">
        <v>50</v>
      </c>
      <c r="N129" s="109" t="str">
        <f t="shared" si="5"/>
        <v>Pass</v>
      </c>
      <c r="O129" s="5">
        <v>1335</v>
      </c>
      <c r="P129" s="5" t="s">
        <v>108</v>
      </c>
      <c r="Q129" s="5"/>
    </row>
    <row r="130" spans="1:17" ht="14.1" customHeight="1">
      <c r="A130" s="107">
        <v>43199</v>
      </c>
      <c r="B130" s="362" t="s">
        <v>25</v>
      </c>
      <c r="C130" s="393">
        <v>13</v>
      </c>
      <c r="D130" s="108">
        <v>22</v>
      </c>
      <c r="E130" s="394">
        <f t="shared" si="4"/>
        <v>9</v>
      </c>
      <c r="F130" s="395"/>
      <c r="G130" s="108"/>
      <c r="H130" s="396"/>
      <c r="I130" s="393"/>
      <c r="J130" s="108"/>
      <c r="K130" s="394"/>
      <c r="L130" s="395">
        <v>50</v>
      </c>
      <c r="M130" s="108">
        <v>50</v>
      </c>
      <c r="N130" s="109" t="str">
        <f t="shared" si="5"/>
        <v>Pass</v>
      </c>
      <c r="O130" s="5">
        <v>74</v>
      </c>
      <c r="P130" s="5" t="s">
        <v>109</v>
      </c>
      <c r="Q130" s="5"/>
    </row>
    <row r="131" spans="1:17" ht="14.1" customHeight="1">
      <c r="A131" s="107">
        <v>43204</v>
      </c>
      <c r="B131" s="362" t="s">
        <v>25</v>
      </c>
      <c r="C131" s="393">
        <v>15</v>
      </c>
      <c r="D131" s="108">
        <v>150</v>
      </c>
      <c r="E131" s="394">
        <f>IF(D131="","",(D131-C131))</f>
        <v>135</v>
      </c>
      <c r="F131" s="395"/>
      <c r="G131" s="108"/>
      <c r="H131" s="396"/>
      <c r="I131" s="393"/>
      <c r="J131" s="108"/>
      <c r="K131" s="394"/>
      <c r="L131" s="395">
        <v>50</v>
      </c>
      <c r="M131" s="108">
        <v>50</v>
      </c>
      <c r="N131" s="109" t="str">
        <f t="shared" si="5"/>
        <v>Fail</v>
      </c>
      <c r="O131" s="5">
        <v>64</v>
      </c>
      <c r="P131" s="5" t="s">
        <v>27</v>
      </c>
      <c r="Q131" s="5"/>
    </row>
    <row r="132" spans="1:17" ht="14.1" customHeight="1">
      <c r="A132" s="107">
        <v>43204</v>
      </c>
      <c r="B132" s="362" t="s">
        <v>25</v>
      </c>
      <c r="C132" s="393">
        <v>28</v>
      </c>
      <c r="D132" s="108">
        <v>112</v>
      </c>
      <c r="E132" s="394">
        <f>IF(D132="","",(D132-C132))</f>
        <v>84</v>
      </c>
      <c r="F132" s="395"/>
      <c r="G132" s="108"/>
      <c r="H132" s="396"/>
      <c r="I132" s="393"/>
      <c r="J132" s="108"/>
      <c r="K132" s="394"/>
      <c r="L132" s="395">
        <v>50</v>
      </c>
      <c r="M132" s="108">
        <v>50</v>
      </c>
      <c r="N132" s="109" t="str">
        <f>IF(E132="","",IF(E132&lt;50,"Pass","Fail"))</f>
        <v>Fail</v>
      </c>
      <c r="O132" s="5">
        <v>64</v>
      </c>
      <c r="P132" s="5" t="s">
        <v>27</v>
      </c>
      <c r="Q132" s="5"/>
    </row>
    <row r="133" spans="1:17" ht="14.1" customHeight="1">
      <c r="A133" s="107">
        <v>43204</v>
      </c>
      <c r="B133" s="362" t="s">
        <v>25</v>
      </c>
      <c r="C133" s="393">
        <v>32</v>
      </c>
      <c r="D133" s="108">
        <v>29</v>
      </c>
      <c r="E133" s="394">
        <f t="shared" si="4"/>
        <v>-3</v>
      </c>
      <c r="F133" s="395"/>
      <c r="G133" s="108"/>
      <c r="H133" s="396"/>
      <c r="I133" s="393"/>
      <c r="J133" s="108"/>
      <c r="K133" s="394"/>
      <c r="L133" s="395">
        <v>50</v>
      </c>
      <c r="M133" s="108">
        <v>50</v>
      </c>
      <c r="N133" s="109" t="str">
        <f t="shared" si="5"/>
        <v>Pass</v>
      </c>
      <c r="O133" s="5">
        <v>121</v>
      </c>
      <c r="P133" s="5" t="s">
        <v>110</v>
      </c>
      <c r="Q133" s="5" t="s">
        <v>111</v>
      </c>
    </row>
    <row r="134" spans="1:17" ht="14.1" customHeight="1">
      <c r="A134" s="107">
        <v>43208</v>
      </c>
      <c r="B134" s="362" t="s">
        <v>25</v>
      </c>
      <c r="C134" s="393">
        <v>19</v>
      </c>
      <c r="D134" s="108">
        <v>22</v>
      </c>
      <c r="E134" s="394">
        <f>IF(D134="","",(D134-C134))</f>
        <v>3</v>
      </c>
      <c r="F134" s="395"/>
      <c r="G134" s="108"/>
      <c r="H134" s="396"/>
      <c r="I134" s="393"/>
      <c r="J134" s="108"/>
      <c r="K134" s="394"/>
      <c r="L134" s="395">
        <v>50</v>
      </c>
      <c r="M134" s="108">
        <v>50</v>
      </c>
      <c r="N134" s="109" t="str">
        <f>IF(E134="","",IF(E134&lt;50,"Pass","Fail"))</f>
        <v>Pass</v>
      </c>
      <c r="O134" s="5">
        <v>74</v>
      </c>
      <c r="P134" s="5" t="s">
        <v>112</v>
      </c>
      <c r="Q134" s="5"/>
    </row>
    <row r="135" spans="1:17" ht="14.1" customHeight="1">
      <c r="A135" s="107">
        <v>43215</v>
      </c>
      <c r="B135" s="362" t="s">
        <v>25</v>
      </c>
      <c r="C135" s="393">
        <v>27</v>
      </c>
      <c r="D135" s="108">
        <v>70</v>
      </c>
      <c r="E135" s="394">
        <f t="shared" si="4"/>
        <v>43</v>
      </c>
      <c r="F135" s="395"/>
      <c r="G135" s="108"/>
      <c r="H135" s="396"/>
      <c r="I135" s="393"/>
      <c r="J135" s="108"/>
      <c r="K135" s="394"/>
      <c r="L135" s="395">
        <v>50</v>
      </c>
      <c r="M135" s="108">
        <v>50</v>
      </c>
      <c r="N135" s="109" t="str">
        <f t="shared" si="5"/>
        <v>Pass</v>
      </c>
      <c r="O135" s="5">
        <v>74</v>
      </c>
      <c r="P135" s="5" t="s">
        <v>113</v>
      </c>
      <c r="Q135" s="5" t="s">
        <v>114</v>
      </c>
    </row>
    <row r="136" spans="1:17" ht="14.1" customHeight="1">
      <c r="A136" s="107">
        <v>43220</v>
      </c>
      <c r="B136" s="362" t="s">
        <v>25</v>
      </c>
      <c r="C136" s="393">
        <v>14</v>
      </c>
      <c r="D136" s="108">
        <v>19</v>
      </c>
      <c r="E136" s="394">
        <f t="shared" si="4"/>
        <v>5</v>
      </c>
      <c r="F136" s="395"/>
      <c r="G136" s="108"/>
      <c r="H136" s="396"/>
      <c r="I136" s="393"/>
      <c r="J136" s="108"/>
      <c r="K136" s="394"/>
      <c r="L136" s="395">
        <v>50</v>
      </c>
      <c r="M136" s="108">
        <v>50</v>
      </c>
      <c r="N136" s="109" t="str">
        <f t="shared" si="5"/>
        <v>Pass</v>
      </c>
      <c r="O136" s="5">
        <v>1519</v>
      </c>
      <c r="P136" s="5"/>
      <c r="Q136" s="5" t="s">
        <v>114</v>
      </c>
    </row>
    <row r="137" spans="1:17" ht="14.1" customHeight="1">
      <c r="A137" s="107">
        <v>43224</v>
      </c>
      <c r="B137" s="362" t="s">
        <v>25</v>
      </c>
      <c r="C137" s="393">
        <v>25</v>
      </c>
      <c r="D137" s="108">
        <v>68</v>
      </c>
      <c r="E137" s="394">
        <f t="shared" si="4"/>
        <v>43</v>
      </c>
      <c r="F137" s="395"/>
      <c r="G137" s="108"/>
      <c r="H137" s="396"/>
      <c r="I137" s="393"/>
      <c r="J137" s="108"/>
      <c r="K137" s="394"/>
      <c r="L137" s="395">
        <v>50</v>
      </c>
      <c r="M137" s="108">
        <v>50</v>
      </c>
      <c r="N137" s="109" t="str">
        <f t="shared" si="5"/>
        <v>Pass</v>
      </c>
      <c r="O137" s="5">
        <v>1159</v>
      </c>
      <c r="P137" s="5" t="s">
        <v>115</v>
      </c>
      <c r="Q137" s="5" t="s">
        <v>114</v>
      </c>
    </row>
    <row r="138" spans="1:17" ht="14.1" customHeight="1">
      <c r="A138" s="107">
        <v>43224</v>
      </c>
      <c r="B138" s="362" t="s">
        <v>25</v>
      </c>
      <c r="C138" s="393">
        <v>22</v>
      </c>
      <c r="D138" s="108">
        <v>35</v>
      </c>
      <c r="E138" s="394">
        <f t="shared" si="4"/>
        <v>13</v>
      </c>
      <c r="F138" s="395"/>
      <c r="G138" s="108"/>
      <c r="H138" s="396"/>
      <c r="I138" s="393"/>
      <c r="J138" s="108"/>
      <c r="K138" s="394"/>
      <c r="L138" s="395">
        <v>50</v>
      </c>
      <c r="M138" s="108">
        <v>50</v>
      </c>
      <c r="N138" s="109" t="str">
        <f t="shared" si="5"/>
        <v>Pass</v>
      </c>
      <c r="O138" s="5">
        <v>1335</v>
      </c>
      <c r="P138" s="5" t="s">
        <v>116</v>
      </c>
      <c r="Q138" s="5"/>
    </row>
    <row r="139" spans="1:17" ht="14.1" customHeight="1">
      <c r="A139" s="107">
        <v>43230</v>
      </c>
      <c r="B139" s="362" t="s">
        <v>25</v>
      </c>
      <c r="C139" s="393">
        <v>29</v>
      </c>
      <c r="D139" s="108">
        <v>45</v>
      </c>
      <c r="E139" s="394">
        <f t="shared" si="4"/>
        <v>16</v>
      </c>
      <c r="F139" s="395"/>
      <c r="G139" s="108"/>
      <c r="H139" s="396"/>
      <c r="I139" s="393"/>
      <c r="J139" s="108"/>
      <c r="K139" s="394"/>
      <c r="L139" s="395">
        <v>50</v>
      </c>
      <c r="M139" s="108">
        <v>50</v>
      </c>
      <c r="N139" s="109" t="str">
        <f t="shared" si="5"/>
        <v>Pass</v>
      </c>
      <c r="O139" s="5">
        <v>1335</v>
      </c>
      <c r="P139" s="5" t="s">
        <v>117</v>
      </c>
      <c r="Q139" s="5"/>
    </row>
    <row r="140" spans="1:17" ht="14.1" customHeight="1">
      <c r="A140" s="107">
        <v>43234</v>
      </c>
      <c r="B140" s="362" t="s">
        <v>25</v>
      </c>
      <c r="C140" s="393">
        <v>24</v>
      </c>
      <c r="D140" s="108">
        <v>29</v>
      </c>
      <c r="E140" s="394">
        <f t="shared" si="4"/>
        <v>5</v>
      </c>
      <c r="F140" s="395"/>
      <c r="G140" s="108"/>
      <c r="H140" s="396"/>
      <c r="I140" s="393"/>
      <c r="J140" s="108"/>
      <c r="K140" s="394"/>
      <c r="L140" s="395">
        <v>50</v>
      </c>
      <c r="M140" s="108">
        <v>50</v>
      </c>
      <c r="N140" s="109" t="str">
        <f t="shared" si="5"/>
        <v>Pass</v>
      </c>
      <c r="O140" s="5">
        <v>1335</v>
      </c>
      <c r="P140" s="5" t="s">
        <v>118</v>
      </c>
      <c r="Q140" s="5"/>
    </row>
    <row r="141" spans="1:17" ht="14.1" customHeight="1">
      <c r="A141" s="107">
        <v>43237</v>
      </c>
      <c r="B141" s="362" t="s">
        <v>25</v>
      </c>
      <c r="C141" s="393">
        <v>25</v>
      </c>
      <c r="D141" s="108">
        <v>39</v>
      </c>
      <c r="E141" s="394">
        <f t="shared" si="4"/>
        <v>14</v>
      </c>
      <c r="F141" s="395"/>
      <c r="G141" s="108"/>
      <c r="H141" s="396"/>
      <c r="I141" s="393"/>
      <c r="J141" s="108"/>
      <c r="K141" s="394"/>
      <c r="L141" s="395">
        <v>50</v>
      </c>
      <c r="M141" s="108">
        <v>50</v>
      </c>
      <c r="N141" s="109" t="str">
        <f t="shared" si="5"/>
        <v>Pass</v>
      </c>
      <c r="O141" s="5">
        <v>121</v>
      </c>
      <c r="P141" s="5" t="s">
        <v>119</v>
      </c>
      <c r="Q141" s="5" t="s">
        <v>114</v>
      </c>
    </row>
    <row r="142" spans="1:17" ht="14.1" customHeight="1">
      <c r="A142" s="107">
        <v>43241</v>
      </c>
      <c r="B142" s="362" t="s">
        <v>25</v>
      </c>
      <c r="C142" s="393">
        <v>50</v>
      </c>
      <c r="D142" s="108">
        <v>38</v>
      </c>
      <c r="E142" s="394">
        <f>IF(D142="","",(D142-C142))</f>
        <v>-12</v>
      </c>
      <c r="F142" s="395"/>
      <c r="G142" s="108"/>
      <c r="H142" s="396"/>
      <c r="I142" s="393"/>
      <c r="J142" s="108"/>
      <c r="K142" s="394"/>
      <c r="L142" s="395">
        <v>50</v>
      </c>
      <c r="M142" s="108">
        <v>50</v>
      </c>
      <c r="N142" s="109" t="str">
        <f>IF(E142="","",IF(E142&lt;50,"Pass","Fail"))</f>
        <v>Pass</v>
      </c>
      <c r="O142" s="5">
        <v>102</v>
      </c>
      <c r="P142" s="5" t="s">
        <v>120</v>
      </c>
      <c r="Q142" s="5" t="s">
        <v>114</v>
      </c>
    </row>
    <row r="143" spans="1:17" ht="14.1" customHeight="1">
      <c r="A143" s="107">
        <v>43244</v>
      </c>
      <c r="B143" s="362" t="s">
        <v>25</v>
      </c>
      <c r="C143" s="393">
        <v>32</v>
      </c>
      <c r="D143" s="108">
        <v>99</v>
      </c>
      <c r="E143" s="394">
        <f>IF(D143="","",(D143-C143))</f>
        <v>67</v>
      </c>
      <c r="F143" s="395"/>
      <c r="G143" s="108"/>
      <c r="H143" s="396"/>
      <c r="I143" s="393"/>
      <c r="J143" s="108"/>
      <c r="K143" s="394"/>
      <c r="L143" s="395">
        <v>50</v>
      </c>
      <c r="M143" s="108">
        <v>50</v>
      </c>
      <c r="N143" s="109" t="str">
        <f>IF(E143="","",IF(E143&lt;50,"Pass","Fail"))</f>
        <v>Fail</v>
      </c>
      <c r="O143" s="5">
        <v>1159</v>
      </c>
      <c r="P143" s="5" t="s">
        <v>121</v>
      </c>
      <c r="Q143" s="5" t="s">
        <v>114</v>
      </c>
    </row>
    <row r="144" spans="1:17" ht="14.1" customHeight="1">
      <c r="A144" s="107">
        <v>43244</v>
      </c>
      <c r="B144" s="362" t="s">
        <v>25</v>
      </c>
      <c r="C144" s="393">
        <v>18</v>
      </c>
      <c r="D144" s="108">
        <v>32</v>
      </c>
      <c r="E144" s="394">
        <f t="shared" si="4"/>
        <v>14</v>
      </c>
      <c r="F144" s="395"/>
      <c r="G144" s="108"/>
      <c r="H144" s="396"/>
      <c r="I144" s="393"/>
      <c r="J144" s="108"/>
      <c r="K144" s="394"/>
      <c r="L144" s="395">
        <v>50</v>
      </c>
      <c r="M144" s="108">
        <v>50</v>
      </c>
      <c r="N144" s="109" t="str">
        <f t="shared" si="5"/>
        <v>Pass</v>
      </c>
      <c r="O144" s="5">
        <v>1340</v>
      </c>
      <c r="P144" s="5" t="s">
        <v>122</v>
      </c>
      <c r="Q144" s="5"/>
    </row>
    <row r="145" spans="1:17" ht="14.1" customHeight="1">
      <c r="A145" s="107">
        <v>43248</v>
      </c>
      <c r="B145" s="362" t="s">
        <v>25</v>
      </c>
      <c r="C145" s="393">
        <v>10</v>
      </c>
      <c r="D145" s="108">
        <v>21</v>
      </c>
      <c r="E145" s="394">
        <f t="shared" si="4"/>
        <v>11</v>
      </c>
      <c r="F145" s="395"/>
      <c r="G145" s="108"/>
      <c r="H145" s="396"/>
      <c r="I145" s="393"/>
      <c r="J145" s="108"/>
      <c r="K145" s="394"/>
      <c r="L145" s="395">
        <v>50</v>
      </c>
      <c r="M145" s="108">
        <v>50</v>
      </c>
      <c r="N145" s="109" t="str">
        <f t="shared" si="5"/>
        <v>Pass</v>
      </c>
      <c r="O145" s="5">
        <v>1428</v>
      </c>
      <c r="P145" s="5" t="s">
        <v>35</v>
      </c>
      <c r="Q145" s="5"/>
    </row>
    <row r="146" spans="1:17" ht="14.1" customHeight="1">
      <c r="A146" s="107">
        <v>43252</v>
      </c>
      <c r="B146" s="362" t="s">
        <v>25</v>
      </c>
      <c r="C146" s="393">
        <v>3</v>
      </c>
      <c r="D146" s="108">
        <v>84</v>
      </c>
      <c r="E146" s="394">
        <f t="shared" si="4"/>
        <v>81</v>
      </c>
      <c r="F146" s="395"/>
      <c r="G146" s="108"/>
      <c r="H146" s="396"/>
      <c r="I146" s="393"/>
      <c r="J146" s="108"/>
      <c r="K146" s="394"/>
      <c r="L146" s="395">
        <v>50</v>
      </c>
      <c r="M146" s="108">
        <v>50</v>
      </c>
      <c r="N146" s="109" t="str">
        <f t="shared" si="5"/>
        <v>Fail</v>
      </c>
      <c r="O146" s="5">
        <v>1428</v>
      </c>
      <c r="P146" s="5" t="s">
        <v>35</v>
      </c>
      <c r="Q146" s="5"/>
    </row>
    <row r="147" spans="1:17" ht="14.1" customHeight="1">
      <c r="A147" s="107">
        <v>43252</v>
      </c>
      <c r="B147" s="362" t="s">
        <v>25</v>
      </c>
      <c r="C147" s="393">
        <v>9</v>
      </c>
      <c r="D147" s="108">
        <v>115</v>
      </c>
      <c r="E147" s="394">
        <f t="shared" si="4"/>
        <v>106</v>
      </c>
      <c r="F147" s="395"/>
      <c r="G147" s="108"/>
      <c r="H147" s="396"/>
      <c r="I147" s="393"/>
      <c r="J147" s="108"/>
      <c r="K147" s="394"/>
      <c r="L147" s="395">
        <v>50</v>
      </c>
      <c r="M147" s="108">
        <v>50</v>
      </c>
      <c r="N147" s="109" t="str">
        <f t="shared" si="5"/>
        <v>Fail</v>
      </c>
      <c r="O147" s="5">
        <v>1428</v>
      </c>
      <c r="P147" s="5" t="s">
        <v>35</v>
      </c>
      <c r="Q147" s="5"/>
    </row>
    <row r="148" spans="1:17" ht="14.1" customHeight="1">
      <c r="A148" s="107">
        <v>43252</v>
      </c>
      <c r="B148" s="362" t="s">
        <v>25</v>
      </c>
      <c r="C148" s="393">
        <v>4</v>
      </c>
      <c r="D148" s="108">
        <v>18</v>
      </c>
      <c r="E148" s="394">
        <f t="shared" si="4"/>
        <v>14</v>
      </c>
      <c r="F148" s="395"/>
      <c r="G148" s="108"/>
      <c r="H148" s="396"/>
      <c r="I148" s="393"/>
      <c r="J148" s="108"/>
      <c r="K148" s="394"/>
      <c r="L148" s="395">
        <v>50</v>
      </c>
      <c r="M148" s="108">
        <v>50</v>
      </c>
      <c r="N148" s="109" t="str">
        <f t="shared" si="5"/>
        <v>Pass</v>
      </c>
      <c r="O148" s="5">
        <v>1428</v>
      </c>
      <c r="P148" s="5" t="s">
        <v>81</v>
      </c>
      <c r="Q148" s="5"/>
    </row>
    <row r="149" spans="1:17" ht="14.1" customHeight="1">
      <c r="A149" s="107">
        <v>43256</v>
      </c>
      <c r="B149" s="362" t="s">
        <v>25</v>
      </c>
      <c r="C149" s="393">
        <v>11</v>
      </c>
      <c r="D149" s="108">
        <v>18</v>
      </c>
      <c r="E149" s="394">
        <f>IF(D149="","",(D149-C149))</f>
        <v>7</v>
      </c>
      <c r="F149" s="395"/>
      <c r="G149" s="108"/>
      <c r="H149" s="396"/>
      <c r="I149" s="393"/>
      <c r="J149" s="108"/>
      <c r="K149" s="394"/>
      <c r="L149" s="395">
        <v>50</v>
      </c>
      <c r="M149" s="108">
        <v>50</v>
      </c>
      <c r="N149" s="109" t="str">
        <f>IF(E149="","",IF(E149&lt;50,"Pass","Fail"))</f>
        <v>Pass</v>
      </c>
      <c r="O149" s="5">
        <v>1335</v>
      </c>
      <c r="P149" s="5" t="s">
        <v>123</v>
      </c>
      <c r="Q149" s="5"/>
    </row>
    <row r="150" spans="1:17" ht="14.1" customHeight="1">
      <c r="A150" s="107">
        <v>43259</v>
      </c>
      <c r="B150" s="362" t="s">
        <v>25</v>
      </c>
      <c r="C150" s="393">
        <v>7</v>
      </c>
      <c r="D150" s="108">
        <v>12</v>
      </c>
      <c r="E150" s="394">
        <f t="shared" si="4"/>
        <v>5</v>
      </c>
      <c r="F150" s="395"/>
      <c r="G150" s="108"/>
      <c r="H150" s="396"/>
      <c r="I150" s="393"/>
      <c r="J150" s="108"/>
      <c r="K150" s="394"/>
      <c r="L150" s="395">
        <v>50</v>
      </c>
      <c r="M150" s="108">
        <v>50</v>
      </c>
      <c r="N150" s="109" t="str">
        <f t="shared" si="5"/>
        <v>Pass</v>
      </c>
      <c r="O150" s="5">
        <v>1335</v>
      </c>
      <c r="P150" s="5" t="s">
        <v>124</v>
      </c>
      <c r="Q150" s="5"/>
    </row>
    <row r="151" spans="1:17" ht="14.1" customHeight="1">
      <c r="A151" s="107">
        <v>43262</v>
      </c>
      <c r="B151" s="362" t="s">
        <v>25</v>
      </c>
      <c r="C151" s="393">
        <v>7</v>
      </c>
      <c r="D151" s="108">
        <v>9</v>
      </c>
      <c r="E151" s="394">
        <f t="shared" si="4"/>
        <v>2</v>
      </c>
      <c r="F151" s="395"/>
      <c r="G151" s="108"/>
      <c r="H151" s="396"/>
      <c r="I151" s="393"/>
      <c r="J151" s="108"/>
      <c r="K151" s="394"/>
      <c r="L151" s="395">
        <v>50</v>
      </c>
      <c r="M151" s="108">
        <v>50</v>
      </c>
      <c r="N151" s="109" t="str">
        <f t="shared" si="5"/>
        <v>Pass</v>
      </c>
      <c r="O151" s="5">
        <v>1159</v>
      </c>
      <c r="P151" s="5" t="s">
        <v>125</v>
      </c>
      <c r="Q151" s="5"/>
    </row>
    <row r="152" spans="1:17" ht="14.1" customHeight="1">
      <c r="A152" s="107">
        <v>43266</v>
      </c>
      <c r="B152" s="362" t="s">
        <v>25</v>
      </c>
      <c r="C152" s="393">
        <v>20</v>
      </c>
      <c r="D152" s="108">
        <v>18</v>
      </c>
      <c r="E152" s="394">
        <f t="shared" si="4"/>
        <v>-2</v>
      </c>
      <c r="F152" s="395"/>
      <c r="G152" s="108"/>
      <c r="H152" s="396"/>
      <c r="I152" s="393"/>
      <c r="J152" s="108"/>
      <c r="K152" s="394"/>
      <c r="L152" s="395">
        <v>50</v>
      </c>
      <c r="M152" s="108">
        <v>50</v>
      </c>
      <c r="N152" s="109" t="str">
        <f t="shared" si="5"/>
        <v>Pass</v>
      </c>
      <c r="O152" s="5">
        <v>121</v>
      </c>
      <c r="P152" s="5" t="s">
        <v>126</v>
      </c>
      <c r="Q152" s="5"/>
    </row>
    <row r="153" spans="1:17" ht="14.1" customHeight="1">
      <c r="A153" s="107">
        <v>43270</v>
      </c>
      <c r="B153" s="362" t="s">
        <v>25</v>
      </c>
      <c r="C153" s="393">
        <v>25</v>
      </c>
      <c r="D153" s="108">
        <v>28</v>
      </c>
      <c r="E153" s="394">
        <f>IF(D153="","",(D153-C153))</f>
        <v>3</v>
      </c>
      <c r="F153" s="395"/>
      <c r="G153" s="108"/>
      <c r="H153" s="396"/>
      <c r="I153" s="393"/>
      <c r="J153" s="108"/>
      <c r="K153" s="394"/>
      <c r="L153" s="395">
        <v>50</v>
      </c>
      <c r="M153" s="108">
        <v>50</v>
      </c>
      <c r="N153" s="109" t="str">
        <f>IF(E153="","",IF(E153&lt;50,"Pass","Fail"))</f>
        <v>Pass</v>
      </c>
      <c r="O153" s="5">
        <v>1159</v>
      </c>
      <c r="P153" s="5" t="s">
        <v>127</v>
      </c>
      <c r="Q153" s="5"/>
    </row>
    <row r="154" spans="1:17" ht="14.1" customHeight="1">
      <c r="A154" s="107">
        <v>43276</v>
      </c>
      <c r="B154" s="362" t="s">
        <v>25</v>
      </c>
      <c r="C154" s="393">
        <v>12</v>
      </c>
      <c r="D154" s="108">
        <v>19</v>
      </c>
      <c r="E154" s="394">
        <f>IF(D154="","",(D154-C154))</f>
        <v>7</v>
      </c>
      <c r="F154" s="395"/>
      <c r="G154" s="108"/>
      <c r="H154" s="396"/>
      <c r="I154" s="393"/>
      <c r="J154" s="108"/>
      <c r="K154" s="394"/>
      <c r="L154" s="395">
        <v>50</v>
      </c>
      <c r="M154" s="108">
        <v>50</v>
      </c>
      <c r="N154" s="109" t="str">
        <f>IF(E154="","",IF(E154&lt;50,"Pass","Fail"))</f>
        <v>Pass</v>
      </c>
      <c r="O154" s="5">
        <v>1340</v>
      </c>
      <c r="P154" s="5" t="s">
        <v>128</v>
      </c>
      <c r="Q154" s="5"/>
    </row>
    <row r="155" spans="1:17" ht="14.1" customHeight="1">
      <c r="A155" s="107">
        <v>43279</v>
      </c>
      <c r="B155" s="362" t="s">
        <v>25</v>
      </c>
      <c r="C155" s="393">
        <v>14</v>
      </c>
      <c r="D155" s="108">
        <v>17</v>
      </c>
      <c r="E155" s="394">
        <f t="shared" si="4"/>
        <v>3</v>
      </c>
      <c r="F155" s="395"/>
      <c r="G155" s="108"/>
      <c r="H155" s="396"/>
      <c r="I155" s="393"/>
      <c r="J155" s="108"/>
      <c r="K155" s="394"/>
      <c r="L155" s="395">
        <v>50</v>
      </c>
      <c r="M155" s="108">
        <v>50</v>
      </c>
      <c r="N155" s="109" t="str">
        <f t="shared" si="5"/>
        <v>Pass</v>
      </c>
      <c r="O155" s="5">
        <v>121</v>
      </c>
      <c r="P155" s="5" t="s">
        <v>129</v>
      </c>
      <c r="Q155" s="5"/>
    </row>
    <row r="156" spans="1:17" ht="14.1" customHeight="1">
      <c r="A156" s="107">
        <v>43283</v>
      </c>
      <c r="B156" s="362" t="s">
        <v>25</v>
      </c>
      <c r="C156" s="393">
        <v>24</v>
      </c>
      <c r="D156" s="108">
        <v>39</v>
      </c>
      <c r="E156" s="394">
        <f t="shared" si="4"/>
        <v>15</v>
      </c>
      <c r="F156" s="395"/>
      <c r="G156" s="108"/>
      <c r="H156" s="396"/>
      <c r="I156" s="393"/>
      <c r="J156" s="108"/>
      <c r="K156" s="394"/>
      <c r="L156" s="395">
        <v>50</v>
      </c>
      <c r="M156" s="108">
        <v>50</v>
      </c>
      <c r="N156" s="109" t="str">
        <f t="shared" si="5"/>
        <v>Pass</v>
      </c>
      <c r="O156" s="5">
        <v>1340</v>
      </c>
      <c r="P156" s="5" t="s">
        <v>130</v>
      </c>
      <c r="Q156" s="5"/>
    </row>
    <row r="157" spans="1:17" ht="14.1" customHeight="1">
      <c r="A157" s="107">
        <v>43289</v>
      </c>
      <c r="B157" s="362" t="s">
        <v>25</v>
      </c>
      <c r="C157" s="393">
        <v>65</v>
      </c>
      <c r="D157" s="108">
        <v>193</v>
      </c>
      <c r="E157" s="394">
        <f t="shared" si="4"/>
        <v>128</v>
      </c>
      <c r="F157" s="395"/>
      <c r="G157" s="108"/>
      <c r="H157" s="396"/>
      <c r="I157" s="393"/>
      <c r="J157" s="108"/>
      <c r="K157" s="394"/>
      <c r="L157" s="395">
        <v>50</v>
      </c>
      <c r="M157" s="108">
        <v>50</v>
      </c>
      <c r="N157" s="109" t="str">
        <f t="shared" si="5"/>
        <v>Fail</v>
      </c>
      <c r="O157" s="5">
        <v>1428</v>
      </c>
      <c r="P157" s="5"/>
      <c r="Q157" s="5"/>
    </row>
    <row r="158" spans="1:17" ht="14.1" customHeight="1">
      <c r="A158" s="107">
        <v>43289</v>
      </c>
      <c r="B158" s="362" t="s">
        <v>25</v>
      </c>
      <c r="C158" s="393">
        <v>40</v>
      </c>
      <c r="D158" s="108">
        <v>56</v>
      </c>
      <c r="E158" s="394">
        <f t="shared" si="4"/>
        <v>16</v>
      </c>
      <c r="F158" s="395"/>
      <c r="G158" s="108"/>
      <c r="H158" s="396"/>
      <c r="I158" s="393"/>
      <c r="J158" s="108"/>
      <c r="K158" s="394"/>
      <c r="L158" s="395">
        <v>50</v>
      </c>
      <c r="M158" s="108">
        <v>50</v>
      </c>
      <c r="N158" s="109" t="str">
        <f t="shared" si="5"/>
        <v>Pass</v>
      </c>
      <c r="O158" s="5">
        <v>1428</v>
      </c>
      <c r="P158" s="5"/>
      <c r="Q158" s="5"/>
    </row>
    <row r="159" spans="1:17" ht="14.1" customHeight="1">
      <c r="A159" s="107">
        <v>43292</v>
      </c>
      <c r="B159" s="362" t="s">
        <v>25</v>
      </c>
      <c r="C159" s="393">
        <v>13</v>
      </c>
      <c r="D159" s="108">
        <v>16</v>
      </c>
      <c r="E159" s="394">
        <f t="shared" si="4"/>
        <v>3</v>
      </c>
      <c r="F159" s="395"/>
      <c r="G159" s="108"/>
      <c r="H159" s="396"/>
      <c r="I159" s="393"/>
      <c r="J159" s="108"/>
      <c r="K159" s="394"/>
      <c r="L159" s="395">
        <v>50</v>
      </c>
      <c r="M159" s="108">
        <v>50</v>
      </c>
      <c r="N159" s="109" t="str">
        <f t="shared" si="5"/>
        <v>Pass</v>
      </c>
      <c r="O159" s="5">
        <v>1335</v>
      </c>
      <c r="P159" s="5" t="s">
        <v>131</v>
      </c>
      <c r="Q159" s="5"/>
    </row>
    <row r="160" spans="1:17" ht="14.1" customHeight="1">
      <c r="A160" s="107">
        <v>43296</v>
      </c>
      <c r="B160" s="362" t="s">
        <v>25</v>
      </c>
      <c r="C160" s="393">
        <v>33</v>
      </c>
      <c r="D160" s="108">
        <v>73</v>
      </c>
      <c r="E160" s="394">
        <f t="shared" si="4"/>
        <v>40</v>
      </c>
      <c r="F160" s="395"/>
      <c r="G160" s="108"/>
      <c r="H160" s="396"/>
      <c r="I160" s="393"/>
      <c r="J160" s="108"/>
      <c r="K160" s="394"/>
      <c r="L160" s="395">
        <v>50</v>
      </c>
      <c r="M160" s="108">
        <v>50</v>
      </c>
      <c r="N160" s="109" t="str">
        <f t="shared" si="5"/>
        <v>Pass</v>
      </c>
      <c r="O160" s="5">
        <v>1335</v>
      </c>
      <c r="P160" s="5" t="s">
        <v>132</v>
      </c>
      <c r="Q160" s="5"/>
    </row>
    <row r="161" spans="1:17" ht="14.1" customHeight="1">
      <c r="A161" s="107">
        <v>43300</v>
      </c>
      <c r="B161" s="362" t="s">
        <v>25</v>
      </c>
      <c r="C161" s="393">
        <v>52</v>
      </c>
      <c r="D161" s="108">
        <v>32</v>
      </c>
      <c r="E161" s="394">
        <f t="shared" si="4"/>
        <v>-20</v>
      </c>
      <c r="F161" s="395"/>
      <c r="G161" s="108"/>
      <c r="H161" s="396"/>
      <c r="I161" s="393"/>
      <c r="J161" s="108"/>
      <c r="K161" s="394"/>
      <c r="L161" s="395">
        <v>50</v>
      </c>
      <c r="M161" s="108">
        <v>50</v>
      </c>
      <c r="N161" s="109" t="str">
        <f t="shared" si="5"/>
        <v>Pass</v>
      </c>
      <c r="O161" s="5">
        <v>1340</v>
      </c>
      <c r="P161" s="5" t="s">
        <v>133</v>
      </c>
      <c r="Q161" s="5"/>
    </row>
    <row r="162" spans="1:17" ht="14.1" customHeight="1">
      <c r="A162" s="107">
        <v>43303</v>
      </c>
      <c r="B162" s="362" t="s">
        <v>25</v>
      </c>
      <c r="C162" s="393">
        <v>46</v>
      </c>
      <c r="D162" s="108">
        <v>52</v>
      </c>
      <c r="E162" s="394">
        <f t="shared" si="4"/>
        <v>6</v>
      </c>
      <c r="F162" s="395"/>
      <c r="G162" s="108"/>
      <c r="H162" s="396"/>
      <c r="I162" s="393"/>
      <c r="J162" s="108"/>
      <c r="K162" s="394"/>
      <c r="L162" s="395">
        <v>50</v>
      </c>
      <c r="M162" s="108">
        <v>50</v>
      </c>
      <c r="N162" s="109" t="str">
        <f t="shared" si="5"/>
        <v>Pass</v>
      </c>
      <c r="O162" s="5">
        <v>1335</v>
      </c>
      <c r="P162" s="5" t="s">
        <v>134</v>
      </c>
      <c r="Q162" s="5"/>
    </row>
    <row r="163" spans="1:17" ht="14.1" customHeight="1">
      <c r="A163" s="107">
        <v>43307</v>
      </c>
      <c r="B163" s="362" t="s">
        <v>25</v>
      </c>
      <c r="C163" s="393">
        <v>21</v>
      </c>
      <c r="D163" s="108">
        <v>20</v>
      </c>
      <c r="E163" s="394">
        <f t="shared" si="4"/>
        <v>-1</v>
      </c>
      <c r="F163" s="395"/>
      <c r="G163" s="108"/>
      <c r="H163" s="396"/>
      <c r="I163" s="393"/>
      <c r="J163" s="108"/>
      <c r="K163" s="394"/>
      <c r="L163" s="395">
        <v>50</v>
      </c>
      <c r="M163" s="108">
        <v>50</v>
      </c>
      <c r="N163" s="109" t="str">
        <f t="shared" si="5"/>
        <v>Pass</v>
      </c>
      <c r="O163" s="5">
        <v>1340</v>
      </c>
      <c r="P163" s="5" t="s">
        <v>135</v>
      </c>
      <c r="Q163" s="5"/>
    </row>
    <row r="164" spans="1:17" ht="14.1" customHeight="1">
      <c r="A164" s="107">
        <v>43311</v>
      </c>
      <c r="B164" s="362" t="s">
        <v>25</v>
      </c>
      <c r="C164" s="393">
        <v>25</v>
      </c>
      <c r="D164" s="108">
        <v>16</v>
      </c>
      <c r="E164" s="394">
        <f t="shared" si="4"/>
        <v>-9</v>
      </c>
      <c r="F164" s="395"/>
      <c r="G164" s="108"/>
      <c r="H164" s="396"/>
      <c r="I164" s="393"/>
      <c r="J164" s="108"/>
      <c r="K164" s="394"/>
      <c r="L164" s="395">
        <v>50</v>
      </c>
      <c r="M164" s="108">
        <v>50</v>
      </c>
      <c r="N164" s="109" t="str">
        <f t="shared" si="5"/>
        <v>Pass</v>
      </c>
      <c r="O164" s="5">
        <v>1340</v>
      </c>
      <c r="P164" s="5" t="s">
        <v>136</v>
      </c>
      <c r="Q164" s="5"/>
    </row>
    <row r="165" spans="1:17" ht="14.1" customHeight="1">
      <c r="A165" s="107">
        <v>43314</v>
      </c>
      <c r="B165" s="362" t="s">
        <v>25</v>
      </c>
      <c r="C165" s="393">
        <v>7</v>
      </c>
      <c r="D165" s="108">
        <v>10</v>
      </c>
      <c r="E165" s="394">
        <f t="shared" si="4"/>
        <v>3</v>
      </c>
      <c r="F165" s="395"/>
      <c r="G165" s="108"/>
      <c r="H165" s="396"/>
      <c r="I165" s="393"/>
      <c r="J165" s="108"/>
      <c r="K165" s="394"/>
      <c r="L165" s="395">
        <v>50</v>
      </c>
      <c r="M165" s="108">
        <v>50</v>
      </c>
      <c r="N165" s="109" t="str">
        <f t="shared" si="5"/>
        <v>Pass</v>
      </c>
      <c r="O165" s="5">
        <v>1340</v>
      </c>
      <c r="P165" s="5" t="s">
        <v>137</v>
      </c>
      <c r="Q165" s="5"/>
    </row>
    <row r="166" spans="1:17" ht="14.1" customHeight="1">
      <c r="A166" s="107">
        <v>43317</v>
      </c>
      <c r="B166" s="362" t="s">
        <v>25</v>
      </c>
      <c r="C166" s="393">
        <v>6</v>
      </c>
      <c r="D166" s="108">
        <v>8</v>
      </c>
      <c r="E166" s="394">
        <f t="shared" si="4"/>
        <v>2</v>
      </c>
      <c r="F166" s="395"/>
      <c r="G166" s="108"/>
      <c r="H166" s="396"/>
      <c r="I166" s="393"/>
      <c r="J166" s="108"/>
      <c r="K166" s="394"/>
      <c r="L166" s="395">
        <v>50</v>
      </c>
      <c r="M166" s="108">
        <v>50</v>
      </c>
      <c r="N166" s="109" t="str">
        <f>IF(E166="","",IF(E166&lt;50,"Pass","Fail"))</f>
        <v>Pass</v>
      </c>
      <c r="O166" s="6">
        <v>1340</v>
      </c>
      <c r="P166" s="5" t="s">
        <v>138</v>
      </c>
      <c r="Q166" s="5"/>
    </row>
    <row r="167" spans="1:17" ht="14.1" customHeight="1">
      <c r="A167" s="107">
        <v>43320</v>
      </c>
      <c r="B167" s="362" t="s">
        <v>25</v>
      </c>
      <c r="C167" s="393">
        <v>6</v>
      </c>
      <c r="D167" s="108">
        <v>10</v>
      </c>
      <c r="E167" s="394">
        <f t="shared" si="4"/>
        <v>4</v>
      </c>
      <c r="F167" s="395"/>
      <c r="G167" s="108"/>
      <c r="H167" s="396"/>
      <c r="I167" s="393"/>
      <c r="J167" s="108"/>
      <c r="K167" s="394"/>
      <c r="L167" s="395">
        <v>50</v>
      </c>
      <c r="M167" s="108">
        <v>50</v>
      </c>
      <c r="N167" s="109" t="str">
        <f t="shared" ref="N167:N185" si="6">IF(E167="","",IF(E167&lt;50,"Pass","Fail"))</f>
        <v>Pass</v>
      </c>
      <c r="O167" s="6">
        <v>1159</v>
      </c>
      <c r="P167" s="5" t="s">
        <v>139</v>
      </c>
      <c r="Q167" s="5"/>
    </row>
    <row r="168" spans="1:17" ht="14.1" customHeight="1">
      <c r="A168" s="107">
        <v>43322</v>
      </c>
      <c r="B168" s="362" t="s">
        <v>25</v>
      </c>
      <c r="C168" s="397">
        <v>62</v>
      </c>
      <c r="D168" s="5">
        <v>108</v>
      </c>
      <c r="E168" s="172">
        <f t="shared" si="4"/>
        <v>46</v>
      </c>
      <c r="F168" s="398"/>
      <c r="G168" s="5"/>
      <c r="H168" s="362"/>
      <c r="I168" s="397"/>
      <c r="J168" s="5"/>
      <c r="K168" s="172"/>
      <c r="L168" s="395">
        <v>50</v>
      </c>
      <c r="M168" s="108">
        <v>50</v>
      </c>
      <c r="N168" s="109" t="str">
        <f t="shared" si="6"/>
        <v>Pass</v>
      </c>
      <c r="O168" s="5">
        <v>1428</v>
      </c>
      <c r="P168" s="5" t="s">
        <v>35</v>
      </c>
      <c r="Q168" s="5"/>
    </row>
    <row r="169" spans="1:17" ht="14.1" customHeight="1">
      <c r="A169" s="107">
        <v>43328</v>
      </c>
      <c r="B169" s="362" t="s">
        <v>25</v>
      </c>
      <c r="C169" s="397">
        <v>19</v>
      </c>
      <c r="D169" s="5">
        <v>43</v>
      </c>
      <c r="E169" s="172">
        <f t="shared" si="4"/>
        <v>24</v>
      </c>
      <c r="F169" s="398"/>
      <c r="G169" s="5"/>
      <c r="H169" s="362"/>
      <c r="I169" s="397"/>
      <c r="J169" s="5"/>
      <c r="K169" s="172"/>
      <c r="L169" s="395">
        <v>50</v>
      </c>
      <c r="M169" s="108">
        <v>50</v>
      </c>
      <c r="N169" s="109" t="str">
        <f t="shared" si="6"/>
        <v>Pass</v>
      </c>
      <c r="O169" s="5">
        <v>1335</v>
      </c>
      <c r="P169" s="5" t="s">
        <v>140</v>
      </c>
      <c r="Q169" s="5"/>
    </row>
    <row r="170" spans="1:17" ht="14.1" customHeight="1">
      <c r="A170" s="107">
        <v>42602</v>
      </c>
      <c r="B170" s="362" t="s">
        <v>25</v>
      </c>
      <c r="C170" s="393">
        <v>10</v>
      </c>
      <c r="D170" s="108">
        <v>17</v>
      </c>
      <c r="E170" s="394">
        <f t="shared" si="4"/>
        <v>7</v>
      </c>
      <c r="F170" s="395"/>
      <c r="G170" s="108"/>
      <c r="H170" s="396"/>
      <c r="I170" s="393"/>
      <c r="J170" s="108"/>
      <c r="K170" s="394"/>
      <c r="L170" s="395">
        <v>50</v>
      </c>
      <c r="M170" s="108">
        <v>50</v>
      </c>
      <c r="N170" s="109" t="str">
        <f t="shared" si="6"/>
        <v>Pass</v>
      </c>
      <c r="O170" s="6">
        <v>1340</v>
      </c>
      <c r="P170" s="5" t="s">
        <v>35</v>
      </c>
      <c r="Q170" s="5"/>
    </row>
    <row r="171" spans="1:17" ht="14.1" customHeight="1">
      <c r="A171" s="107">
        <v>42605</v>
      </c>
      <c r="B171" s="362" t="s">
        <v>25</v>
      </c>
      <c r="C171" s="393">
        <v>15</v>
      </c>
      <c r="D171" s="108">
        <v>22</v>
      </c>
      <c r="E171" s="394">
        <f t="shared" si="4"/>
        <v>7</v>
      </c>
      <c r="F171" s="395"/>
      <c r="G171" s="108"/>
      <c r="H171" s="396"/>
      <c r="I171" s="393"/>
      <c r="J171" s="108"/>
      <c r="K171" s="394"/>
      <c r="L171" s="395">
        <v>50</v>
      </c>
      <c r="M171" s="108">
        <v>50</v>
      </c>
      <c r="N171" s="109" t="str">
        <f t="shared" si="6"/>
        <v>Pass</v>
      </c>
      <c r="O171" s="5">
        <v>1340</v>
      </c>
      <c r="P171" s="5" t="s">
        <v>141</v>
      </c>
      <c r="Q171" s="5"/>
    </row>
    <row r="172" spans="1:17" ht="14.1" customHeight="1">
      <c r="A172" s="107">
        <v>42608</v>
      </c>
      <c r="B172" s="362" t="s">
        <v>25</v>
      </c>
      <c r="C172" s="393">
        <v>44</v>
      </c>
      <c r="D172" s="108">
        <v>38</v>
      </c>
      <c r="E172" s="394">
        <f>IF(D172="","",(D172-C172))</f>
        <v>-6</v>
      </c>
      <c r="F172" s="395"/>
      <c r="G172" s="108"/>
      <c r="H172" s="396"/>
      <c r="I172" s="393"/>
      <c r="J172" s="108"/>
      <c r="K172" s="394"/>
      <c r="L172" s="395">
        <v>50</v>
      </c>
      <c r="M172" s="108">
        <v>50</v>
      </c>
      <c r="N172" s="109" t="str">
        <f>IF(E172="","",IF(E172&lt;50,"Pass","Fail"))</f>
        <v>Pass</v>
      </c>
      <c r="O172" s="5">
        <v>102</v>
      </c>
      <c r="P172" s="5" t="s">
        <v>142</v>
      </c>
      <c r="Q172" s="5"/>
    </row>
    <row r="173" spans="1:17" ht="14.1" customHeight="1">
      <c r="A173" s="107">
        <v>43341</v>
      </c>
      <c r="B173" s="362" t="s">
        <v>25</v>
      </c>
      <c r="C173" s="393">
        <v>57</v>
      </c>
      <c r="D173" s="108">
        <v>70</v>
      </c>
      <c r="E173" s="394">
        <f t="shared" si="4"/>
        <v>13</v>
      </c>
      <c r="F173" s="395"/>
      <c r="G173" s="108"/>
      <c r="H173" s="396"/>
      <c r="I173" s="393"/>
      <c r="J173" s="108"/>
      <c r="K173" s="394"/>
      <c r="L173" s="395">
        <v>50</v>
      </c>
      <c r="M173" s="108">
        <v>50</v>
      </c>
      <c r="N173" s="109" t="str">
        <f t="shared" si="6"/>
        <v>Pass</v>
      </c>
      <c r="O173" s="5">
        <v>121</v>
      </c>
      <c r="P173" s="5" t="s">
        <v>143</v>
      </c>
      <c r="Q173" s="5"/>
    </row>
    <row r="174" spans="1:17" ht="14.1" customHeight="1">
      <c r="A174" s="107">
        <v>43344</v>
      </c>
      <c r="B174" s="362" t="s">
        <v>25</v>
      </c>
      <c r="C174" s="393">
        <v>40</v>
      </c>
      <c r="D174" s="108">
        <v>49</v>
      </c>
      <c r="E174" s="394">
        <f t="shared" si="4"/>
        <v>9</v>
      </c>
      <c r="F174" s="395"/>
      <c r="G174" s="108"/>
      <c r="H174" s="396"/>
      <c r="I174" s="393"/>
      <c r="J174" s="108"/>
      <c r="K174" s="394"/>
      <c r="L174" s="395">
        <v>50</v>
      </c>
      <c r="M174" s="108">
        <v>50</v>
      </c>
      <c r="N174" s="109" t="str">
        <f t="shared" si="6"/>
        <v>Pass</v>
      </c>
      <c r="O174" s="6">
        <v>1335</v>
      </c>
      <c r="P174" s="5" t="s">
        <v>144</v>
      </c>
      <c r="Q174" s="5"/>
    </row>
    <row r="175" spans="1:17" ht="14.1" customHeight="1">
      <c r="A175" s="107">
        <v>43350</v>
      </c>
      <c r="B175" s="362" t="s">
        <v>25</v>
      </c>
      <c r="C175" s="393">
        <v>39</v>
      </c>
      <c r="D175" s="108">
        <v>32</v>
      </c>
      <c r="E175" s="394">
        <f t="shared" si="4"/>
        <v>-7</v>
      </c>
      <c r="F175" s="395"/>
      <c r="G175" s="108"/>
      <c r="H175" s="396"/>
      <c r="I175" s="393"/>
      <c r="J175" s="108"/>
      <c r="K175" s="394"/>
      <c r="L175" s="395">
        <v>50</v>
      </c>
      <c r="M175" s="108">
        <v>50</v>
      </c>
      <c r="N175" s="109" t="str">
        <f t="shared" si="6"/>
        <v>Pass</v>
      </c>
      <c r="O175" s="6">
        <v>1340</v>
      </c>
      <c r="P175" s="5"/>
      <c r="Q175" s="5"/>
    </row>
    <row r="176" spans="1:17" ht="14.1" customHeight="1">
      <c r="A176" s="107">
        <v>43357</v>
      </c>
      <c r="B176" s="362" t="s">
        <v>25</v>
      </c>
      <c r="C176" s="397">
        <v>14</v>
      </c>
      <c r="D176" s="5">
        <v>30</v>
      </c>
      <c r="E176" s="394">
        <f t="shared" si="4"/>
        <v>16</v>
      </c>
      <c r="F176" s="395"/>
      <c r="G176" s="108"/>
      <c r="H176" s="396"/>
      <c r="I176" s="393"/>
      <c r="J176" s="108"/>
      <c r="K176" s="394"/>
      <c r="L176" s="395">
        <v>50</v>
      </c>
      <c r="M176" s="108">
        <v>50</v>
      </c>
      <c r="N176" s="109" t="str">
        <f t="shared" si="6"/>
        <v>Pass</v>
      </c>
      <c r="O176" s="5">
        <v>1335</v>
      </c>
      <c r="P176" s="5" t="s">
        <v>145</v>
      </c>
      <c r="Q176" s="5"/>
    </row>
    <row r="177" spans="1:17" ht="14.1" customHeight="1">
      <c r="A177" s="107">
        <v>43360</v>
      </c>
      <c r="B177" s="362" t="s">
        <v>25</v>
      </c>
      <c r="C177" s="397">
        <v>20</v>
      </c>
      <c r="D177" s="5">
        <v>54</v>
      </c>
      <c r="E177" s="394">
        <f t="shared" si="4"/>
        <v>34</v>
      </c>
      <c r="F177" s="395"/>
      <c r="G177" s="108"/>
      <c r="H177" s="396"/>
      <c r="I177" s="393"/>
      <c r="J177" s="108"/>
      <c r="K177" s="394"/>
      <c r="L177" s="395">
        <v>50</v>
      </c>
      <c r="M177" s="108">
        <v>50</v>
      </c>
      <c r="N177" s="109" t="str">
        <f t="shared" si="6"/>
        <v>Pass</v>
      </c>
      <c r="O177" s="5">
        <v>1340</v>
      </c>
      <c r="P177" s="5"/>
      <c r="Q177" s="5"/>
    </row>
    <row r="178" spans="1:17" ht="14.1" customHeight="1">
      <c r="A178" s="107">
        <v>43363</v>
      </c>
      <c r="B178" s="362" t="s">
        <v>25</v>
      </c>
      <c r="C178" s="393">
        <v>5</v>
      </c>
      <c r="D178" s="108">
        <v>9</v>
      </c>
      <c r="E178" s="394">
        <f t="shared" si="4"/>
        <v>4</v>
      </c>
      <c r="F178" s="395"/>
      <c r="G178" s="108"/>
      <c r="H178" s="396"/>
      <c r="I178" s="393"/>
      <c r="J178" s="108"/>
      <c r="K178" s="394"/>
      <c r="L178" s="395">
        <v>50</v>
      </c>
      <c r="M178" s="108">
        <v>50</v>
      </c>
      <c r="N178" s="109" t="str">
        <f t="shared" si="6"/>
        <v>Pass</v>
      </c>
      <c r="O178" s="6">
        <v>121</v>
      </c>
      <c r="P178" s="6"/>
      <c r="Q178" s="5"/>
    </row>
    <row r="179" spans="1:17" ht="14.1" customHeight="1">
      <c r="A179" s="107">
        <v>43367</v>
      </c>
      <c r="B179" s="362" t="s">
        <v>25</v>
      </c>
      <c r="C179" s="397">
        <v>11</v>
      </c>
      <c r="D179" s="5">
        <v>10</v>
      </c>
      <c r="E179" s="172">
        <f t="shared" si="4"/>
        <v>-1</v>
      </c>
      <c r="F179" s="398"/>
      <c r="G179" s="5"/>
      <c r="H179" s="362"/>
      <c r="I179" s="397"/>
      <c r="J179" s="5"/>
      <c r="K179" s="172"/>
      <c r="L179" s="395">
        <v>50</v>
      </c>
      <c r="M179" s="108">
        <v>50</v>
      </c>
      <c r="N179" s="109" t="str">
        <f t="shared" si="6"/>
        <v>Pass</v>
      </c>
      <c r="O179" s="5">
        <v>1340</v>
      </c>
      <c r="P179" s="5"/>
      <c r="Q179" s="5"/>
    </row>
    <row r="180" spans="1:17" ht="14.1" customHeight="1">
      <c r="A180" s="107">
        <v>43370</v>
      </c>
      <c r="B180" s="362" t="s">
        <v>25</v>
      </c>
      <c r="C180" s="397">
        <v>6</v>
      </c>
      <c r="D180" s="5">
        <v>11</v>
      </c>
      <c r="E180" s="172">
        <f t="shared" si="4"/>
        <v>5</v>
      </c>
      <c r="F180" s="398"/>
      <c r="G180" s="5"/>
      <c r="H180" s="362"/>
      <c r="I180" s="397"/>
      <c r="J180" s="5"/>
      <c r="K180" s="172"/>
      <c r="L180" s="395">
        <v>50</v>
      </c>
      <c r="M180" s="108">
        <v>50</v>
      </c>
      <c r="N180" s="109" t="str">
        <f t="shared" si="6"/>
        <v>Pass</v>
      </c>
      <c r="O180" s="5">
        <v>1340</v>
      </c>
      <c r="P180" s="5"/>
      <c r="Q180" s="5"/>
    </row>
    <row r="181" spans="1:17" ht="14.1" customHeight="1">
      <c r="A181" s="107">
        <v>43373</v>
      </c>
      <c r="B181" s="362" t="s">
        <v>25</v>
      </c>
      <c r="C181" s="397">
        <v>13</v>
      </c>
      <c r="D181" s="5">
        <v>15</v>
      </c>
      <c r="E181" s="172">
        <f t="shared" si="4"/>
        <v>2</v>
      </c>
      <c r="F181" s="398"/>
      <c r="G181" s="5"/>
      <c r="H181" s="362"/>
      <c r="I181" s="397"/>
      <c r="J181" s="5"/>
      <c r="K181" s="172"/>
      <c r="L181" s="395">
        <v>50</v>
      </c>
      <c r="M181" s="108">
        <v>50</v>
      </c>
      <c r="N181" s="109" t="str">
        <f t="shared" si="6"/>
        <v>Pass</v>
      </c>
      <c r="O181" s="5">
        <v>74</v>
      </c>
      <c r="P181" s="5"/>
      <c r="Q181" s="5"/>
    </row>
    <row r="182" spans="1:17" ht="14.1" customHeight="1">
      <c r="A182" s="107">
        <v>43380</v>
      </c>
      <c r="B182" s="362" t="s">
        <v>25</v>
      </c>
      <c r="C182" s="397">
        <v>12</v>
      </c>
      <c r="D182" s="5">
        <v>13</v>
      </c>
      <c r="E182" s="172">
        <f t="shared" si="4"/>
        <v>1</v>
      </c>
      <c r="F182" s="398"/>
      <c r="G182" s="5"/>
      <c r="H182" s="362"/>
      <c r="I182" s="397"/>
      <c r="J182" s="5"/>
      <c r="K182" s="172"/>
      <c r="L182" s="395">
        <v>50</v>
      </c>
      <c r="M182" s="108">
        <v>50</v>
      </c>
      <c r="N182" s="109" t="str">
        <f t="shared" si="6"/>
        <v>Pass</v>
      </c>
      <c r="O182" s="5">
        <v>1428</v>
      </c>
      <c r="P182" s="5"/>
      <c r="Q182" s="5"/>
    </row>
    <row r="183" spans="1:17" ht="14.1" customHeight="1">
      <c r="A183" s="107">
        <v>43381</v>
      </c>
      <c r="B183" s="362" t="s">
        <v>25</v>
      </c>
      <c r="C183" s="397">
        <v>22</v>
      </c>
      <c r="D183" s="5">
        <v>22</v>
      </c>
      <c r="E183" s="172">
        <f t="shared" si="4"/>
        <v>0</v>
      </c>
      <c r="F183" s="398"/>
      <c r="G183" s="5"/>
      <c r="H183" s="362"/>
      <c r="I183" s="397"/>
      <c r="J183" s="5"/>
      <c r="K183" s="172"/>
      <c r="L183" s="395">
        <v>50</v>
      </c>
      <c r="M183" s="108">
        <v>50</v>
      </c>
      <c r="N183" s="109" t="str">
        <f t="shared" si="6"/>
        <v>Pass</v>
      </c>
      <c r="O183" s="5">
        <v>74</v>
      </c>
      <c r="P183" s="5"/>
      <c r="Q183" s="5"/>
    </row>
    <row r="184" spans="1:17" ht="14.1" customHeight="1">
      <c r="A184" s="107">
        <v>43383</v>
      </c>
      <c r="B184" s="362" t="s">
        <v>25</v>
      </c>
      <c r="C184" s="397">
        <v>22</v>
      </c>
      <c r="D184" s="5">
        <v>31</v>
      </c>
      <c r="E184" s="172">
        <f t="shared" si="4"/>
        <v>9</v>
      </c>
      <c r="F184" s="398"/>
      <c r="G184" s="5"/>
      <c r="H184" s="362"/>
      <c r="I184" s="397"/>
      <c r="J184" s="5"/>
      <c r="K184" s="172"/>
      <c r="L184" s="395">
        <v>50</v>
      </c>
      <c r="M184" s="108">
        <v>50</v>
      </c>
      <c r="N184" s="109" t="str">
        <f t="shared" si="6"/>
        <v>Pass</v>
      </c>
      <c r="O184" s="5">
        <v>1340</v>
      </c>
      <c r="P184" s="5"/>
      <c r="Q184" s="5"/>
    </row>
    <row r="185" spans="1:17" ht="14.1" customHeight="1">
      <c r="A185" s="107">
        <v>43387</v>
      </c>
      <c r="B185" s="362" t="s">
        <v>25</v>
      </c>
      <c r="C185" s="397">
        <v>49</v>
      </c>
      <c r="D185" s="5">
        <v>48</v>
      </c>
      <c r="E185" s="172">
        <f t="shared" si="4"/>
        <v>-1</v>
      </c>
      <c r="F185" s="398"/>
      <c r="G185" s="5"/>
      <c r="H185" s="362"/>
      <c r="I185" s="397"/>
      <c r="J185" s="5"/>
      <c r="K185" s="172"/>
      <c r="L185" s="395">
        <v>50</v>
      </c>
      <c r="M185" s="108">
        <v>50</v>
      </c>
      <c r="N185" s="109" t="str">
        <f t="shared" si="6"/>
        <v>Pass</v>
      </c>
      <c r="O185" s="5">
        <v>1340</v>
      </c>
      <c r="P185" s="5"/>
      <c r="Q185" s="5"/>
    </row>
    <row r="186" spans="1:17" ht="14.1" customHeight="1">
      <c r="A186" s="107">
        <v>43390</v>
      </c>
      <c r="B186" s="362" t="s">
        <v>25</v>
      </c>
      <c r="C186" s="397">
        <v>78</v>
      </c>
      <c r="D186" s="5">
        <v>76</v>
      </c>
      <c r="E186" s="172">
        <f>IF(D186="","",(D186-C186))</f>
        <v>-2</v>
      </c>
      <c r="F186" s="398"/>
      <c r="G186" s="5"/>
      <c r="H186" s="362"/>
      <c r="I186" s="397"/>
      <c r="J186" s="5"/>
      <c r="K186" s="172"/>
      <c r="L186" s="395">
        <v>50</v>
      </c>
      <c r="M186" s="108">
        <v>50</v>
      </c>
      <c r="N186" s="109" t="str">
        <f>IF(E186="","",IF(E186&lt;50,"Pass","Fail"))</f>
        <v>Pass</v>
      </c>
      <c r="O186" s="5">
        <v>102</v>
      </c>
      <c r="P186" s="5" t="s">
        <v>146</v>
      </c>
      <c r="Q186" s="5"/>
    </row>
    <row r="187" spans="1:17" ht="14.1" customHeight="1">
      <c r="A187" s="107">
        <v>43394</v>
      </c>
      <c r="B187" s="362" t="s">
        <v>25</v>
      </c>
      <c r="C187" s="397">
        <v>54</v>
      </c>
      <c r="D187" s="5">
        <v>58</v>
      </c>
      <c r="E187" s="172">
        <f>IF(D187="","",(D187-C187))</f>
        <v>4</v>
      </c>
      <c r="F187" s="398"/>
      <c r="G187" s="5"/>
      <c r="H187" s="362"/>
      <c r="I187" s="397"/>
      <c r="J187" s="5"/>
      <c r="K187" s="172"/>
      <c r="L187" s="395">
        <v>50</v>
      </c>
      <c r="M187" s="108">
        <v>50</v>
      </c>
      <c r="N187" s="109" t="str">
        <f>IF(E187="","",IF(E187&lt;50,"Pass","Fail"))</f>
        <v>Pass</v>
      </c>
      <c r="O187" s="5">
        <v>121</v>
      </c>
      <c r="P187" s="5"/>
      <c r="Q187" s="5"/>
    </row>
    <row r="188" spans="1:17" ht="14.1" customHeight="1">
      <c r="A188" s="107">
        <v>43397</v>
      </c>
      <c r="B188" s="362" t="s">
        <v>25</v>
      </c>
      <c r="C188" s="397">
        <v>47</v>
      </c>
      <c r="D188" s="5">
        <v>60</v>
      </c>
      <c r="E188" s="172">
        <f>IF(D188="","",(D188-C188))</f>
        <v>13</v>
      </c>
      <c r="F188" s="398"/>
      <c r="G188" s="5"/>
      <c r="H188" s="362"/>
      <c r="I188" s="397"/>
      <c r="J188" s="5"/>
      <c r="K188" s="172"/>
      <c r="L188" s="395">
        <v>50</v>
      </c>
      <c r="M188" s="108">
        <v>50</v>
      </c>
      <c r="N188" s="109" t="str">
        <f t="shared" ref="N188:N201" si="7">IF(E188="","",IF(E188&lt;50,"Pass","Fail"))</f>
        <v>Pass</v>
      </c>
      <c r="O188" s="5">
        <v>1159</v>
      </c>
      <c r="P188" s="5" t="s">
        <v>147</v>
      </c>
      <c r="Q188" s="5"/>
    </row>
    <row r="189" spans="1:17" ht="14.1" customHeight="1">
      <c r="A189" s="107">
        <v>43401</v>
      </c>
      <c r="B189" s="362" t="s">
        <v>25</v>
      </c>
      <c r="C189" s="399">
        <v>35</v>
      </c>
      <c r="D189" s="6">
        <v>35</v>
      </c>
      <c r="E189" s="400">
        <f>IF(D189="","",(D189-C189))</f>
        <v>0</v>
      </c>
      <c r="F189" s="401"/>
      <c r="G189" s="6"/>
      <c r="H189" s="402"/>
      <c r="I189" s="399"/>
      <c r="J189" s="6"/>
      <c r="K189" s="400"/>
      <c r="L189" s="395">
        <v>50</v>
      </c>
      <c r="M189" s="108">
        <v>50</v>
      </c>
      <c r="N189" s="109" t="str">
        <f t="shared" si="7"/>
        <v>Pass</v>
      </c>
      <c r="O189" s="5">
        <v>1335</v>
      </c>
      <c r="P189" s="5" t="s">
        <v>148</v>
      </c>
      <c r="Q189" s="5"/>
    </row>
    <row r="190" spans="1:17" ht="14.1" customHeight="1">
      <c r="A190" s="107">
        <v>43404</v>
      </c>
      <c r="B190" s="362" t="s">
        <v>25</v>
      </c>
      <c r="C190" s="399">
        <v>35</v>
      </c>
      <c r="D190" s="6">
        <v>53</v>
      </c>
      <c r="E190" s="400">
        <f t="shared" ref="E190:E253" si="8">IF(D190="","",(D190-C190))</f>
        <v>18</v>
      </c>
      <c r="F190" s="401"/>
      <c r="G190" s="6"/>
      <c r="H190" s="402"/>
      <c r="I190" s="399"/>
      <c r="J190" s="6"/>
      <c r="K190" s="400"/>
      <c r="L190" s="395">
        <v>50</v>
      </c>
      <c r="M190" s="108">
        <v>50</v>
      </c>
      <c r="N190" s="109" t="str">
        <f t="shared" si="7"/>
        <v>Pass</v>
      </c>
      <c r="O190" s="5">
        <v>64</v>
      </c>
      <c r="P190" s="5"/>
      <c r="Q190" s="5"/>
    </row>
    <row r="191" spans="1:17" ht="14.1" customHeight="1">
      <c r="A191" s="107">
        <v>43408</v>
      </c>
      <c r="B191" s="362" t="s">
        <v>25</v>
      </c>
      <c r="C191" s="399">
        <v>47</v>
      </c>
      <c r="D191" s="6">
        <v>63</v>
      </c>
      <c r="E191" s="400">
        <f t="shared" si="8"/>
        <v>16</v>
      </c>
      <c r="F191" s="401"/>
      <c r="G191" s="6"/>
      <c r="H191" s="402"/>
      <c r="I191" s="399"/>
      <c r="J191" s="6"/>
      <c r="K191" s="400"/>
      <c r="L191" s="395">
        <v>50</v>
      </c>
      <c r="M191" s="108">
        <v>50</v>
      </c>
      <c r="N191" s="109" t="str">
        <f t="shared" si="7"/>
        <v>Pass</v>
      </c>
      <c r="O191" s="5">
        <v>121</v>
      </c>
      <c r="P191" s="5" t="s">
        <v>149</v>
      </c>
      <c r="Q191" s="5"/>
    </row>
    <row r="192" spans="1:17" ht="14.1" customHeight="1">
      <c r="A192" s="107">
        <v>43412</v>
      </c>
      <c r="B192" s="362" t="s">
        <v>25</v>
      </c>
      <c r="C192" s="397">
        <v>50</v>
      </c>
      <c r="D192" s="5">
        <v>67</v>
      </c>
      <c r="E192" s="172">
        <f t="shared" si="8"/>
        <v>17</v>
      </c>
      <c r="F192" s="398"/>
      <c r="G192" s="5"/>
      <c r="H192" s="362"/>
      <c r="I192" s="397"/>
      <c r="J192" s="5"/>
      <c r="K192" s="172"/>
      <c r="L192" s="395">
        <v>50</v>
      </c>
      <c r="M192" s="108">
        <v>50</v>
      </c>
      <c r="N192" s="109" t="str">
        <f t="shared" si="7"/>
        <v>Pass</v>
      </c>
      <c r="O192" s="5">
        <v>1335</v>
      </c>
      <c r="P192" s="5" t="s">
        <v>150</v>
      </c>
      <c r="Q192" s="5"/>
    </row>
    <row r="193" spans="1:17" ht="14.1" customHeight="1">
      <c r="A193" s="107">
        <v>43445</v>
      </c>
      <c r="B193" s="362" t="s">
        <v>25</v>
      </c>
      <c r="C193" s="397">
        <v>65</v>
      </c>
      <c r="D193" s="5">
        <v>61</v>
      </c>
      <c r="E193" s="172">
        <f t="shared" si="8"/>
        <v>-4</v>
      </c>
      <c r="F193" s="398"/>
      <c r="G193" s="5"/>
      <c r="H193" s="362"/>
      <c r="I193" s="397"/>
      <c r="J193" s="5"/>
      <c r="K193" s="172"/>
      <c r="L193" s="395">
        <v>50</v>
      </c>
      <c r="M193" s="108">
        <v>50</v>
      </c>
      <c r="N193" s="109" t="str">
        <f t="shared" si="7"/>
        <v>Pass</v>
      </c>
      <c r="O193" s="5">
        <v>121</v>
      </c>
      <c r="P193" s="5" t="s">
        <v>151</v>
      </c>
      <c r="Q193" s="5"/>
    </row>
    <row r="194" spans="1:17" ht="14.1" customHeight="1">
      <c r="A194" s="107">
        <v>43424</v>
      </c>
      <c r="B194" s="362" t="s">
        <v>25</v>
      </c>
      <c r="C194" s="397">
        <v>64</v>
      </c>
      <c r="D194" s="5">
        <v>78</v>
      </c>
      <c r="E194" s="172">
        <f t="shared" si="8"/>
        <v>14</v>
      </c>
      <c r="F194" s="398"/>
      <c r="G194" s="5"/>
      <c r="H194" s="362"/>
      <c r="I194" s="397"/>
      <c r="J194" s="5"/>
      <c r="K194" s="172"/>
      <c r="L194" s="395">
        <v>50</v>
      </c>
      <c r="M194" s="108">
        <v>50</v>
      </c>
      <c r="N194" s="109" t="str">
        <f t="shared" si="7"/>
        <v>Pass</v>
      </c>
      <c r="O194" s="5">
        <v>121</v>
      </c>
      <c r="P194" s="5" t="s">
        <v>152</v>
      </c>
      <c r="Q194" s="5"/>
    </row>
    <row r="195" spans="1:17" ht="14.1" customHeight="1">
      <c r="A195" s="107">
        <v>43430</v>
      </c>
      <c r="B195" s="362" t="s">
        <v>25</v>
      </c>
      <c r="C195" s="397">
        <v>33</v>
      </c>
      <c r="D195" s="5">
        <v>58</v>
      </c>
      <c r="E195" s="172">
        <f t="shared" si="8"/>
        <v>25</v>
      </c>
      <c r="F195" s="398"/>
      <c r="G195" s="5"/>
      <c r="H195" s="362"/>
      <c r="I195" s="397"/>
      <c r="J195" s="5"/>
      <c r="K195" s="172"/>
      <c r="L195" s="395">
        <v>50</v>
      </c>
      <c r="M195" s="108">
        <v>50</v>
      </c>
      <c r="N195" s="109" t="str">
        <f t="shared" si="7"/>
        <v>Pass</v>
      </c>
      <c r="O195" s="5">
        <v>1340</v>
      </c>
      <c r="P195" s="5"/>
      <c r="Q195" s="5"/>
    </row>
    <row r="196" spans="1:17" ht="14.1" customHeight="1">
      <c r="A196" s="107">
        <v>43202</v>
      </c>
      <c r="B196" s="362" t="s">
        <v>25</v>
      </c>
      <c r="C196" s="397">
        <v>58</v>
      </c>
      <c r="D196" s="5">
        <v>69</v>
      </c>
      <c r="E196" s="172">
        <f t="shared" si="8"/>
        <v>11</v>
      </c>
      <c r="F196" s="398"/>
      <c r="G196" s="5"/>
      <c r="H196" s="362"/>
      <c r="I196" s="397"/>
      <c r="J196" s="5"/>
      <c r="K196" s="172"/>
      <c r="L196" s="395">
        <v>50</v>
      </c>
      <c r="M196" s="108">
        <v>50</v>
      </c>
      <c r="N196" s="109" t="str">
        <f t="shared" si="7"/>
        <v>Pass</v>
      </c>
      <c r="O196" s="5">
        <v>74</v>
      </c>
      <c r="P196" s="5"/>
      <c r="Q196" s="5"/>
    </row>
    <row r="197" spans="1:17" ht="14.1" customHeight="1">
      <c r="A197" s="107">
        <v>43451</v>
      </c>
      <c r="B197" s="362" t="s">
        <v>25</v>
      </c>
      <c r="C197" s="397">
        <v>20</v>
      </c>
      <c r="D197" s="5">
        <v>112</v>
      </c>
      <c r="E197" s="172">
        <f t="shared" si="8"/>
        <v>92</v>
      </c>
      <c r="F197" s="398"/>
      <c r="G197" s="5"/>
      <c r="H197" s="362"/>
      <c r="I197" s="397"/>
      <c r="J197" s="5"/>
      <c r="K197" s="172"/>
      <c r="L197" s="395">
        <v>50</v>
      </c>
      <c r="M197" s="108">
        <v>50</v>
      </c>
      <c r="N197" s="109" t="str">
        <f t="shared" si="7"/>
        <v>Fail</v>
      </c>
      <c r="O197" s="5">
        <v>1340</v>
      </c>
      <c r="P197" s="5" t="s">
        <v>48</v>
      </c>
      <c r="Q197" s="5" t="s">
        <v>262</v>
      </c>
    </row>
    <row r="198" spans="1:17" ht="14.1" customHeight="1">
      <c r="A198" s="107">
        <v>43451</v>
      </c>
      <c r="B198" s="362" t="s">
        <v>25</v>
      </c>
      <c r="C198" s="397">
        <v>12</v>
      </c>
      <c r="D198" s="5">
        <v>49</v>
      </c>
      <c r="E198" s="172">
        <f t="shared" si="8"/>
        <v>37</v>
      </c>
      <c r="F198" s="398"/>
      <c r="G198" s="5"/>
      <c r="H198" s="362"/>
      <c r="I198" s="397"/>
      <c r="J198" s="5"/>
      <c r="K198" s="172"/>
      <c r="L198" s="395">
        <v>50</v>
      </c>
      <c r="M198" s="108">
        <v>50</v>
      </c>
      <c r="N198" s="109" t="str">
        <f t="shared" si="7"/>
        <v>Pass</v>
      </c>
      <c r="O198" s="5">
        <v>1340</v>
      </c>
      <c r="P198" s="5" t="s">
        <v>48</v>
      </c>
      <c r="Q198" s="5" t="s">
        <v>263</v>
      </c>
    </row>
    <row r="199" spans="1:17" ht="14.1" customHeight="1">
      <c r="A199" s="107">
        <v>43460</v>
      </c>
      <c r="B199" s="362" t="s">
        <v>25</v>
      </c>
      <c r="C199" s="397">
        <v>28</v>
      </c>
      <c r="D199" s="5">
        <v>105</v>
      </c>
      <c r="E199" s="172">
        <f t="shared" si="8"/>
        <v>77</v>
      </c>
      <c r="F199" s="398"/>
      <c r="G199" s="5"/>
      <c r="H199" s="362"/>
      <c r="I199" s="397"/>
      <c r="J199" s="5"/>
      <c r="K199" s="172"/>
      <c r="L199" s="395">
        <v>50</v>
      </c>
      <c r="M199" s="108">
        <v>50</v>
      </c>
      <c r="N199" s="109" t="str">
        <f t="shared" si="7"/>
        <v>Fail</v>
      </c>
      <c r="O199" s="5">
        <v>74</v>
      </c>
      <c r="P199" s="5" t="s">
        <v>27</v>
      </c>
      <c r="Q199" s="5"/>
    </row>
    <row r="200" spans="1:17" ht="14.1" customHeight="1">
      <c r="A200" s="107">
        <v>43460</v>
      </c>
      <c r="B200" s="362" t="s">
        <v>25</v>
      </c>
      <c r="C200" s="397">
        <v>8</v>
      </c>
      <c r="D200" s="5">
        <v>62</v>
      </c>
      <c r="E200" s="172">
        <f t="shared" si="8"/>
        <v>54</v>
      </c>
      <c r="F200" s="398"/>
      <c r="G200" s="5"/>
      <c r="H200" s="362"/>
      <c r="I200" s="397"/>
      <c r="J200" s="5"/>
      <c r="K200" s="172"/>
      <c r="L200" s="395">
        <v>50</v>
      </c>
      <c r="M200" s="108">
        <v>50</v>
      </c>
      <c r="N200" s="109" t="str">
        <f t="shared" si="7"/>
        <v>Fail</v>
      </c>
      <c r="O200" s="5">
        <v>102</v>
      </c>
      <c r="P200" s="5" t="s">
        <v>153</v>
      </c>
      <c r="Q200" s="5"/>
    </row>
    <row r="201" spans="1:17" ht="14.1" customHeight="1">
      <c r="A201" s="107">
        <v>43461</v>
      </c>
      <c r="B201" s="362" t="s">
        <v>25</v>
      </c>
      <c r="C201" s="397">
        <v>10</v>
      </c>
      <c r="D201" s="5">
        <v>31</v>
      </c>
      <c r="E201" s="172">
        <f t="shared" si="8"/>
        <v>21</v>
      </c>
      <c r="F201" s="398"/>
      <c r="G201" s="5"/>
      <c r="H201" s="362"/>
      <c r="I201" s="397"/>
      <c r="J201" s="5"/>
      <c r="K201" s="172"/>
      <c r="L201" s="395">
        <v>50</v>
      </c>
      <c r="M201" s="108">
        <v>50</v>
      </c>
      <c r="N201" s="109" t="str">
        <f t="shared" si="7"/>
        <v>Pass</v>
      </c>
      <c r="O201" s="5">
        <v>1340</v>
      </c>
      <c r="P201" s="5"/>
      <c r="Q201" s="5" t="s">
        <v>35</v>
      </c>
    </row>
    <row r="202" spans="1:17" ht="14.1" customHeight="1">
      <c r="A202" s="107">
        <v>43465</v>
      </c>
      <c r="B202" s="362" t="s">
        <v>25</v>
      </c>
      <c r="C202" s="397">
        <v>34</v>
      </c>
      <c r="D202" s="5">
        <v>83</v>
      </c>
      <c r="E202" s="172">
        <f t="shared" si="8"/>
        <v>49</v>
      </c>
      <c r="F202" s="398"/>
      <c r="G202" s="5"/>
      <c r="H202" s="362"/>
      <c r="I202" s="397"/>
      <c r="J202" s="5"/>
      <c r="K202" s="172"/>
      <c r="L202" s="395">
        <v>50</v>
      </c>
      <c r="M202" s="108">
        <v>50</v>
      </c>
      <c r="N202" s="109" t="str">
        <f t="shared" ref="N202:N263" si="9">IF(E202="","",IF(E202&lt;=50,"Pass","Fail"))</f>
        <v>Pass</v>
      </c>
      <c r="O202" s="5">
        <v>121</v>
      </c>
      <c r="P202" s="5" t="s">
        <v>154</v>
      </c>
      <c r="Q202" s="5"/>
    </row>
    <row r="203" spans="1:17" ht="14.1" customHeight="1">
      <c r="A203" s="107">
        <v>43476</v>
      </c>
      <c r="B203" s="362" t="s">
        <v>25</v>
      </c>
      <c r="C203" s="397">
        <v>29</v>
      </c>
      <c r="D203" s="5">
        <v>27</v>
      </c>
      <c r="E203" s="172">
        <f t="shared" si="8"/>
        <v>-2</v>
      </c>
      <c r="F203" s="398"/>
      <c r="G203" s="5"/>
      <c r="H203" s="362"/>
      <c r="I203" s="397"/>
      <c r="J203" s="5"/>
      <c r="K203" s="172"/>
      <c r="L203" s="395">
        <v>50</v>
      </c>
      <c r="M203" s="108">
        <v>50</v>
      </c>
      <c r="N203" s="109" t="str">
        <f t="shared" si="9"/>
        <v>Pass</v>
      </c>
      <c r="O203" s="5">
        <v>74</v>
      </c>
      <c r="P203" s="5"/>
      <c r="Q203" s="5"/>
    </row>
    <row r="204" spans="1:17" ht="14.1" customHeight="1">
      <c r="A204" s="107">
        <v>43476</v>
      </c>
      <c r="B204" s="362" t="s">
        <v>25</v>
      </c>
      <c r="C204" s="397">
        <v>17</v>
      </c>
      <c r="D204" s="5">
        <v>26</v>
      </c>
      <c r="E204" s="172">
        <f t="shared" si="8"/>
        <v>9</v>
      </c>
      <c r="F204" s="398"/>
      <c r="G204" s="5"/>
      <c r="H204" s="362"/>
      <c r="I204" s="397"/>
      <c r="J204" s="5"/>
      <c r="K204" s="172"/>
      <c r="L204" s="395">
        <v>50</v>
      </c>
      <c r="M204" s="108">
        <v>50</v>
      </c>
      <c r="N204" s="109" t="str">
        <f t="shared" si="9"/>
        <v>Pass</v>
      </c>
      <c r="O204" s="5">
        <v>1340</v>
      </c>
      <c r="P204" s="5"/>
      <c r="Q204" s="5"/>
    </row>
    <row r="205" spans="1:17" ht="14.1" customHeight="1">
      <c r="A205" s="107">
        <v>43480</v>
      </c>
      <c r="B205" s="362" t="s">
        <v>25</v>
      </c>
      <c r="C205" s="397">
        <v>36</v>
      </c>
      <c r="D205" s="5">
        <v>20</v>
      </c>
      <c r="E205" s="172">
        <f t="shared" si="8"/>
        <v>-16</v>
      </c>
      <c r="F205" s="398"/>
      <c r="G205" s="5"/>
      <c r="H205" s="362"/>
      <c r="I205" s="397"/>
      <c r="J205" s="5"/>
      <c r="K205" s="172"/>
      <c r="L205" s="395">
        <v>50</v>
      </c>
      <c r="M205" s="108">
        <v>50</v>
      </c>
      <c r="N205" s="109" t="str">
        <f t="shared" si="9"/>
        <v>Pass</v>
      </c>
      <c r="O205" s="5">
        <v>1340</v>
      </c>
      <c r="P205" s="5"/>
      <c r="Q205" s="5"/>
    </row>
    <row r="206" spans="1:17" ht="14.1" customHeight="1">
      <c r="A206" s="107">
        <v>43486</v>
      </c>
      <c r="B206" s="362" t="s">
        <v>25</v>
      </c>
      <c r="C206" s="397">
        <v>17</v>
      </c>
      <c r="D206" s="5">
        <v>31</v>
      </c>
      <c r="E206" s="172">
        <f t="shared" si="8"/>
        <v>14</v>
      </c>
      <c r="F206" s="398"/>
      <c r="G206" s="5"/>
      <c r="H206" s="362"/>
      <c r="I206" s="397"/>
      <c r="J206" s="5"/>
      <c r="K206" s="172"/>
      <c r="L206" s="395">
        <v>50</v>
      </c>
      <c r="M206" s="108">
        <v>50</v>
      </c>
      <c r="N206" s="109" t="str">
        <f t="shared" si="9"/>
        <v>Pass</v>
      </c>
      <c r="O206" s="5">
        <v>1428</v>
      </c>
      <c r="P206" s="5"/>
      <c r="Q206" s="5"/>
    </row>
    <row r="207" spans="1:17" ht="14.1" customHeight="1">
      <c r="A207" s="107">
        <v>43489</v>
      </c>
      <c r="B207" s="362" t="s">
        <v>25</v>
      </c>
      <c r="C207" s="397">
        <v>36</v>
      </c>
      <c r="D207" s="5">
        <v>45</v>
      </c>
      <c r="E207" s="172">
        <f t="shared" si="8"/>
        <v>9</v>
      </c>
      <c r="F207" s="398"/>
      <c r="G207" s="5"/>
      <c r="H207" s="362"/>
      <c r="I207" s="397"/>
      <c r="J207" s="5"/>
      <c r="K207" s="172"/>
      <c r="L207" s="395">
        <v>50</v>
      </c>
      <c r="M207" s="108">
        <v>50</v>
      </c>
      <c r="N207" s="109" t="str">
        <f t="shared" si="9"/>
        <v>Pass</v>
      </c>
      <c r="O207" s="5">
        <v>1340</v>
      </c>
      <c r="P207" s="5"/>
      <c r="Q207" s="5"/>
    </row>
    <row r="208" spans="1:17" ht="14.1" customHeight="1">
      <c r="A208" s="107">
        <v>43497</v>
      </c>
      <c r="B208" s="362" t="s">
        <v>25</v>
      </c>
      <c r="C208" s="397">
        <v>11</v>
      </c>
      <c r="D208" s="5">
        <v>25</v>
      </c>
      <c r="E208" s="172">
        <f t="shared" si="8"/>
        <v>14</v>
      </c>
      <c r="F208" s="398"/>
      <c r="G208" s="5"/>
      <c r="H208" s="362"/>
      <c r="I208" s="397"/>
      <c r="J208" s="5"/>
      <c r="K208" s="172"/>
      <c r="L208" s="395">
        <v>50</v>
      </c>
      <c r="M208" s="108">
        <v>50</v>
      </c>
      <c r="N208" s="109" t="str">
        <f t="shared" si="9"/>
        <v>Pass</v>
      </c>
      <c r="O208" s="5">
        <v>1159</v>
      </c>
      <c r="P208" s="5" t="s">
        <v>155</v>
      </c>
      <c r="Q208" s="5"/>
    </row>
    <row r="209" spans="1:17" ht="14.1" customHeight="1">
      <c r="A209" s="107">
        <v>43503</v>
      </c>
      <c r="B209" s="362" t="s">
        <v>25</v>
      </c>
      <c r="C209" s="399">
        <v>28</v>
      </c>
      <c r="D209" s="6">
        <v>22</v>
      </c>
      <c r="E209" s="400">
        <f t="shared" si="8"/>
        <v>-6</v>
      </c>
      <c r="F209" s="401"/>
      <c r="G209" s="6"/>
      <c r="H209" s="402"/>
      <c r="I209" s="399"/>
      <c r="J209" s="6"/>
      <c r="K209" s="400"/>
      <c r="L209" s="398">
        <v>50</v>
      </c>
      <c r="M209" s="5">
        <v>50</v>
      </c>
      <c r="N209" s="109" t="str">
        <f t="shared" si="9"/>
        <v>Pass</v>
      </c>
      <c r="O209" s="5">
        <v>1340</v>
      </c>
      <c r="P209" s="5"/>
      <c r="Q209" s="5"/>
    </row>
    <row r="210" spans="1:17" ht="14.1" customHeight="1">
      <c r="A210" s="107">
        <v>43507</v>
      </c>
      <c r="B210" s="362" t="s">
        <v>25</v>
      </c>
      <c r="C210" s="397">
        <v>12</v>
      </c>
      <c r="D210" s="5">
        <v>28</v>
      </c>
      <c r="E210" s="172">
        <f t="shared" si="8"/>
        <v>16</v>
      </c>
      <c r="F210" s="398"/>
      <c r="G210" s="5"/>
      <c r="H210" s="362"/>
      <c r="I210" s="397"/>
      <c r="J210" s="5"/>
      <c r="K210" s="172"/>
      <c r="L210" s="395">
        <v>50</v>
      </c>
      <c r="M210" s="108">
        <v>50</v>
      </c>
      <c r="N210" s="109" t="str">
        <f t="shared" si="9"/>
        <v>Pass</v>
      </c>
      <c r="O210" s="5">
        <v>1159</v>
      </c>
      <c r="P210" s="5" t="s">
        <v>156</v>
      </c>
      <c r="Q210" s="5"/>
    </row>
    <row r="211" spans="1:17" ht="14.1" customHeight="1">
      <c r="A211" s="107">
        <v>43510</v>
      </c>
      <c r="B211" s="362" t="s">
        <v>25</v>
      </c>
      <c r="C211" s="399">
        <v>16</v>
      </c>
      <c r="D211" s="6">
        <v>23</v>
      </c>
      <c r="E211" s="400">
        <f t="shared" si="8"/>
        <v>7</v>
      </c>
      <c r="F211" s="401"/>
      <c r="G211" s="6"/>
      <c r="H211" s="402"/>
      <c r="I211" s="399"/>
      <c r="J211" s="6"/>
      <c r="K211" s="400"/>
      <c r="L211" s="395">
        <v>50</v>
      </c>
      <c r="M211" s="108">
        <v>50</v>
      </c>
      <c r="N211" s="109" t="str">
        <f t="shared" si="9"/>
        <v>Pass</v>
      </c>
      <c r="O211" s="5">
        <v>121</v>
      </c>
      <c r="P211" s="5"/>
      <c r="Q211" s="5"/>
    </row>
    <row r="212" spans="1:17" ht="14.1" customHeight="1">
      <c r="A212" s="107">
        <v>43514</v>
      </c>
      <c r="B212" s="402" t="s">
        <v>25</v>
      </c>
      <c r="C212" s="399">
        <v>7</v>
      </c>
      <c r="D212" s="6">
        <v>7</v>
      </c>
      <c r="E212" s="400">
        <f t="shared" si="8"/>
        <v>0</v>
      </c>
      <c r="F212" s="401"/>
      <c r="G212" s="6"/>
      <c r="H212" s="402"/>
      <c r="I212" s="399"/>
      <c r="J212" s="6"/>
      <c r="K212" s="400"/>
      <c r="L212" s="395">
        <v>50</v>
      </c>
      <c r="M212" s="108">
        <v>50</v>
      </c>
      <c r="N212" s="109" t="str">
        <f t="shared" si="9"/>
        <v>Pass</v>
      </c>
      <c r="O212" s="5">
        <v>74</v>
      </c>
      <c r="P212" s="5"/>
      <c r="Q212" s="5"/>
    </row>
    <row r="213" spans="1:17" ht="14.1" customHeight="1">
      <c r="A213" s="107">
        <v>43517</v>
      </c>
      <c r="B213" s="402" t="s">
        <v>25</v>
      </c>
      <c r="C213" s="399">
        <v>20</v>
      </c>
      <c r="D213" s="6">
        <v>54</v>
      </c>
      <c r="E213" s="400">
        <f t="shared" si="8"/>
        <v>34</v>
      </c>
      <c r="F213" s="401"/>
      <c r="G213" s="6"/>
      <c r="H213" s="402"/>
      <c r="I213" s="399"/>
      <c r="J213" s="6"/>
      <c r="K213" s="400"/>
      <c r="L213" s="395">
        <v>50</v>
      </c>
      <c r="M213" s="108">
        <v>50</v>
      </c>
      <c r="N213" s="109" t="str">
        <f t="shared" si="9"/>
        <v>Pass</v>
      </c>
      <c r="O213" s="5">
        <v>1428</v>
      </c>
      <c r="P213" s="5"/>
      <c r="Q213" s="5"/>
    </row>
    <row r="214" spans="1:17" ht="14.1" customHeight="1">
      <c r="A214" s="107">
        <v>43521</v>
      </c>
      <c r="B214" s="402" t="s">
        <v>25</v>
      </c>
      <c r="C214" s="397">
        <v>16</v>
      </c>
      <c r="D214" s="5">
        <v>17</v>
      </c>
      <c r="E214" s="400">
        <f t="shared" si="8"/>
        <v>1</v>
      </c>
      <c r="F214" s="401"/>
      <c r="G214" s="6"/>
      <c r="H214" s="402"/>
      <c r="I214" s="399"/>
      <c r="J214" s="6"/>
      <c r="K214" s="400"/>
      <c r="L214" s="395">
        <v>50</v>
      </c>
      <c r="M214" s="108">
        <v>50</v>
      </c>
      <c r="N214" s="109" t="str">
        <f t="shared" si="9"/>
        <v>Pass</v>
      </c>
      <c r="O214" s="5">
        <v>121</v>
      </c>
      <c r="P214" s="5"/>
      <c r="Q214" s="5"/>
    </row>
    <row r="215" spans="1:17" ht="14.1" customHeight="1">
      <c r="A215" s="107">
        <v>43528</v>
      </c>
      <c r="B215" s="402" t="s">
        <v>25</v>
      </c>
      <c r="C215" s="397">
        <v>30</v>
      </c>
      <c r="D215" s="5">
        <v>29</v>
      </c>
      <c r="E215" s="400">
        <f t="shared" si="8"/>
        <v>-1</v>
      </c>
      <c r="F215" s="401"/>
      <c r="G215" s="6"/>
      <c r="H215" s="402"/>
      <c r="I215" s="399"/>
      <c r="J215" s="6"/>
      <c r="K215" s="400"/>
      <c r="L215" s="395">
        <v>50</v>
      </c>
      <c r="M215" s="108">
        <v>50</v>
      </c>
      <c r="N215" s="109" t="str">
        <f t="shared" si="9"/>
        <v>Pass</v>
      </c>
      <c r="O215" s="5">
        <v>74</v>
      </c>
      <c r="P215" s="5"/>
      <c r="Q215" s="5"/>
    </row>
    <row r="216" spans="1:17" ht="14.1" customHeight="1">
      <c r="A216" s="107">
        <v>43531</v>
      </c>
      <c r="B216" s="402" t="s">
        <v>25</v>
      </c>
      <c r="C216" s="397">
        <v>18</v>
      </c>
      <c r="D216" s="5">
        <v>17</v>
      </c>
      <c r="E216" s="400">
        <f t="shared" si="8"/>
        <v>-1</v>
      </c>
      <c r="F216" s="401"/>
      <c r="G216" s="6"/>
      <c r="H216" s="402"/>
      <c r="I216" s="399"/>
      <c r="J216" s="6"/>
      <c r="K216" s="400"/>
      <c r="L216" s="395">
        <v>50</v>
      </c>
      <c r="M216" s="108">
        <v>50</v>
      </c>
      <c r="N216" s="109" t="str">
        <f t="shared" si="9"/>
        <v>Pass</v>
      </c>
      <c r="O216" s="5">
        <v>1340</v>
      </c>
      <c r="P216" s="5"/>
      <c r="Q216" s="5"/>
    </row>
    <row r="217" spans="1:17" ht="14.1" customHeight="1">
      <c r="A217" s="107">
        <v>43535</v>
      </c>
      <c r="B217" s="402" t="s">
        <v>25</v>
      </c>
      <c r="C217" s="397">
        <v>6</v>
      </c>
      <c r="D217" s="5">
        <v>12</v>
      </c>
      <c r="E217" s="400">
        <f t="shared" si="8"/>
        <v>6</v>
      </c>
      <c r="F217" s="401"/>
      <c r="G217" s="6"/>
      <c r="H217" s="402"/>
      <c r="I217" s="399"/>
      <c r="J217" s="6"/>
      <c r="K217" s="400"/>
      <c r="L217" s="395">
        <v>50</v>
      </c>
      <c r="M217" s="108">
        <v>50</v>
      </c>
      <c r="N217" s="109" t="str">
        <f t="shared" si="9"/>
        <v>Pass</v>
      </c>
      <c r="O217" s="5">
        <v>74</v>
      </c>
      <c r="P217" s="5"/>
      <c r="Q217" s="5"/>
    </row>
    <row r="218" spans="1:17" ht="14.1" customHeight="1">
      <c r="A218" s="107">
        <v>43538</v>
      </c>
      <c r="B218" s="402" t="s">
        <v>25</v>
      </c>
      <c r="C218" s="397">
        <v>10</v>
      </c>
      <c r="D218" s="5">
        <v>13</v>
      </c>
      <c r="E218" s="400">
        <f t="shared" si="8"/>
        <v>3</v>
      </c>
      <c r="F218" s="401"/>
      <c r="G218" s="6"/>
      <c r="H218" s="402"/>
      <c r="I218" s="399"/>
      <c r="J218" s="6"/>
      <c r="K218" s="400"/>
      <c r="L218" s="395">
        <v>50</v>
      </c>
      <c r="M218" s="108">
        <v>50</v>
      </c>
      <c r="N218" s="109" t="str">
        <f t="shared" si="9"/>
        <v>Pass</v>
      </c>
      <c r="O218" s="5">
        <v>121</v>
      </c>
      <c r="P218" s="5"/>
      <c r="Q218" s="5"/>
    </row>
    <row r="219" spans="1:17" ht="14.1" customHeight="1">
      <c r="A219" s="107">
        <v>43542</v>
      </c>
      <c r="B219" s="402" t="s">
        <v>25</v>
      </c>
      <c r="C219" s="399">
        <v>26</v>
      </c>
      <c r="D219" s="6">
        <v>33</v>
      </c>
      <c r="E219" s="400">
        <f t="shared" si="8"/>
        <v>7</v>
      </c>
      <c r="F219" s="401"/>
      <c r="G219" s="6"/>
      <c r="H219" s="402"/>
      <c r="I219" s="399"/>
      <c r="J219" s="6"/>
      <c r="K219" s="400"/>
      <c r="L219" s="398">
        <v>50</v>
      </c>
      <c r="M219" s="5">
        <v>50</v>
      </c>
      <c r="N219" s="109" t="str">
        <f t="shared" si="9"/>
        <v>Pass</v>
      </c>
      <c r="O219" s="5">
        <v>1428</v>
      </c>
      <c r="P219" s="5"/>
      <c r="Q219" s="5"/>
    </row>
    <row r="220" spans="1:17" ht="14.1" customHeight="1">
      <c r="A220" s="107">
        <v>43546</v>
      </c>
      <c r="B220" s="402" t="s">
        <v>25</v>
      </c>
      <c r="C220" s="399">
        <v>14</v>
      </c>
      <c r="D220" s="6">
        <v>21</v>
      </c>
      <c r="E220" s="400">
        <f t="shared" si="8"/>
        <v>7</v>
      </c>
      <c r="F220" s="401"/>
      <c r="G220" s="6"/>
      <c r="H220" s="402"/>
      <c r="I220" s="399"/>
      <c r="J220" s="6"/>
      <c r="K220" s="400"/>
      <c r="L220" s="398">
        <v>50</v>
      </c>
      <c r="M220" s="5">
        <v>50</v>
      </c>
      <c r="N220" s="109" t="str">
        <f t="shared" si="9"/>
        <v>Pass</v>
      </c>
      <c r="O220" s="5">
        <v>1340</v>
      </c>
      <c r="P220" s="5"/>
      <c r="Q220" s="5"/>
    </row>
    <row r="221" spans="1:17" ht="14.1" customHeight="1">
      <c r="A221" s="107">
        <v>43549</v>
      </c>
      <c r="B221" s="402" t="s">
        <v>25</v>
      </c>
      <c r="C221" s="397">
        <v>35</v>
      </c>
      <c r="D221" s="5">
        <v>42</v>
      </c>
      <c r="E221" s="400">
        <f t="shared" si="8"/>
        <v>7</v>
      </c>
      <c r="F221" s="401"/>
      <c r="G221" s="6"/>
      <c r="H221" s="402"/>
      <c r="I221" s="399"/>
      <c r="J221" s="6"/>
      <c r="K221" s="400"/>
      <c r="L221" s="395">
        <v>50</v>
      </c>
      <c r="M221" s="108">
        <v>50</v>
      </c>
      <c r="N221" s="109" t="str">
        <f t="shared" si="9"/>
        <v>Pass</v>
      </c>
      <c r="O221" s="5">
        <v>74</v>
      </c>
      <c r="P221" s="5" t="s">
        <v>157</v>
      </c>
      <c r="Q221" s="5" t="s">
        <v>158</v>
      </c>
    </row>
    <row r="222" spans="1:17" ht="14.1" customHeight="1">
      <c r="A222" s="107">
        <v>43552</v>
      </c>
      <c r="B222" s="402" t="s">
        <v>25</v>
      </c>
      <c r="C222" s="399">
        <v>42</v>
      </c>
      <c r="D222" s="6">
        <v>53</v>
      </c>
      <c r="E222" s="400">
        <f t="shared" si="8"/>
        <v>11</v>
      </c>
      <c r="F222" s="401"/>
      <c r="G222" s="6"/>
      <c r="H222" s="402"/>
      <c r="I222" s="399"/>
      <c r="J222" s="6"/>
      <c r="K222" s="400"/>
      <c r="L222" s="395">
        <v>50</v>
      </c>
      <c r="M222" s="108">
        <v>50</v>
      </c>
      <c r="N222" s="109" t="str">
        <f t="shared" si="9"/>
        <v>Pass</v>
      </c>
      <c r="O222" s="5">
        <v>121</v>
      </c>
      <c r="P222" s="5"/>
      <c r="Q222" s="5"/>
    </row>
    <row r="223" spans="1:17" ht="14.1" customHeight="1">
      <c r="A223" s="107">
        <v>43556</v>
      </c>
      <c r="B223" s="402" t="s">
        <v>25</v>
      </c>
      <c r="C223" s="399">
        <v>22</v>
      </c>
      <c r="D223" s="6">
        <v>57</v>
      </c>
      <c r="E223" s="400">
        <f t="shared" si="8"/>
        <v>35</v>
      </c>
      <c r="F223" s="401"/>
      <c r="G223" s="6"/>
      <c r="H223" s="402"/>
      <c r="I223" s="399"/>
      <c r="J223" s="6"/>
      <c r="K223" s="400"/>
      <c r="L223" s="398">
        <v>50</v>
      </c>
      <c r="M223" s="5">
        <v>50</v>
      </c>
      <c r="N223" s="109" t="str">
        <f t="shared" si="9"/>
        <v>Pass</v>
      </c>
      <c r="O223" s="5">
        <v>1340</v>
      </c>
      <c r="P223" s="5" t="s">
        <v>48</v>
      </c>
      <c r="Q223" s="5"/>
    </row>
    <row r="224" spans="1:17" ht="14.1" customHeight="1">
      <c r="A224" s="107">
        <v>43559</v>
      </c>
      <c r="B224" s="402" t="s">
        <v>25</v>
      </c>
      <c r="C224" s="399">
        <v>3</v>
      </c>
      <c r="D224" s="6">
        <v>8</v>
      </c>
      <c r="E224" s="400">
        <f t="shared" si="8"/>
        <v>5</v>
      </c>
      <c r="F224" s="401"/>
      <c r="G224" s="6"/>
      <c r="H224" s="402"/>
      <c r="I224" s="399"/>
      <c r="J224" s="6"/>
      <c r="K224" s="400"/>
      <c r="L224" s="398">
        <v>50</v>
      </c>
      <c r="M224" s="5">
        <v>50</v>
      </c>
      <c r="N224" s="109" t="str">
        <f t="shared" si="9"/>
        <v>Pass</v>
      </c>
      <c r="O224" s="5">
        <v>1340</v>
      </c>
      <c r="P224" s="5" t="s">
        <v>35</v>
      </c>
      <c r="Q224" s="5"/>
    </row>
    <row r="225" spans="1:17" ht="14.1" customHeight="1">
      <c r="A225" s="107">
        <v>43563</v>
      </c>
      <c r="B225" s="402" t="s">
        <v>25</v>
      </c>
      <c r="C225" s="397">
        <v>9</v>
      </c>
      <c r="D225" s="5">
        <v>13</v>
      </c>
      <c r="E225" s="400">
        <f t="shared" si="8"/>
        <v>4</v>
      </c>
      <c r="F225" s="401"/>
      <c r="G225" s="6"/>
      <c r="H225" s="402"/>
      <c r="I225" s="399"/>
      <c r="J225" s="6"/>
      <c r="K225" s="400"/>
      <c r="L225" s="395">
        <v>50</v>
      </c>
      <c r="M225" s="108">
        <v>50</v>
      </c>
      <c r="N225" s="109" t="str">
        <f t="shared" si="9"/>
        <v>Pass</v>
      </c>
      <c r="O225" s="5">
        <v>1159</v>
      </c>
      <c r="P225" s="5" t="s">
        <v>159</v>
      </c>
      <c r="Q225" s="5"/>
    </row>
    <row r="226" spans="1:17" ht="14.1" customHeight="1">
      <c r="A226" s="107">
        <v>43568</v>
      </c>
      <c r="B226" s="402" t="s">
        <v>25</v>
      </c>
      <c r="C226" s="399">
        <v>11</v>
      </c>
      <c r="D226" s="6">
        <v>13</v>
      </c>
      <c r="E226" s="400">
        <f t="shared" si="8"/>
        <v>2</v>
      </c>
      <c r="F226" s="401"/>
      <c r="G226" s="6"/>
      <c r="H226" s="402"/>
      <c r="I226" s="399"/>
      <c r="J226" s="6"/>
      <c r="K226" s="400"/>
      <c r="L226" s="398">
        <v>50</v>
      </c>
      <c r="M226" s="5">
        <v>50</v>
      </c>
      <c r="N226" s="109" t="str">
        <f t="shared" si="9"/>
        <v>Pass</v>
      </c>
      <c r="O226" s="5">
        <v>1428</v>
      </c>
      <c r="P226" s="5"/>
      <c r="Q226" s="5"/>
    </row>
    <row r="227" spans="1:17" ht="14.1" customHeight="1">
      <c r="A227" s="107">
        <v>43577</v>
      </c>
      <c r="B227" s="402" t="s">
        <v>25</v>
      </c>
      <c r="C227" s="399">
        <v>27</v>
      </c>
      <c r="D227" s="6">
        <v>105</v>
      </c>
      <c r="E227" s="400">
        <f t="shared" si="8"/>
        <v>78</v>
      </c>
      <c r="F227" s="401"/>
      <c r="G227" s="6"/>
      <c r="H227" s="402"/>
      <c r="I227" s="399"/>
      <c r="J227" s="6"/>
      <c r="K227" s="400"/>
      <c r="L227" s="398">
        <v>50</v>
      </c>
      <c r="M227" s="5">
        <v>50</v>
      </c>
      <c r="N227" s="109" t="str">
        <f t="shared" si="9"/>
        <v>Fail</v>
      </c>
      <c r="O227" s="5">
        <v>1428</v>
      </c>
      <c r="P227" s="5"/>
      <c r="Q227" s="5"/>
    </row>
    <row r="228" spans="1:17" ht="14.1" customHeight="1">
      <c r="A228" s="107">
        <v>43577</v>
      </c>
      <c r="B228" s="402" t="s">
        <v>25</v>
      </c>
      <c r="C228" s="399">
        <v>21</v>
      </c>
      <c r="D228" s="6">
        <v>28</v>
      </c>
      <c r="E228" s="400">
        <f t="shared" si="8"/>
        <v>7</v>
      </c>
      <c r="F228" s="401"/>
      <c r="G228" s="6"/>
      <c r="H228" s="402"/>
      <c r="I228" s="399"/>
      <c r="J228" s="6"/>
      <c r="K228" s="400"/>
      <c r="L228" s="398">
        <v>50</v>
      </c>
      <c r="M228" s="5">
        <v>50</v>
      </c>
      <c r="N228" s="109" t="str">
        <f t="shared" si="9"/>
        <v>Pass</v>
      </c>
      <c r="O228" s="5">
        <v>1428</v>
      </c>
      <c r="P228" s="5"/>
      <c r="Q228" s="5"/>
    </row>
    <row r="229" spans="1:17" ht="14.1" customHeight="1">
      <c r="A229" s="107">
        <v>43577</v>
      </c>
      <c r="B229" s="402" t="s">
        <v>25</v>
      </c>
      <c r="C229" s="397">
        <v>30</v>
      </c>
      <c r="D229" s="5">
        <v>31</v>
      </c>
      <c r="E229" s="400">
        <f t="shared" si="8"/>
        <v>1</v>
      </c>
      <c r="F229" s="401"/>
      <c r="G229" s="6"/>
      <c r="H229" s="402"/>
      <c r="I229" s="399"/>
      <c r="J229" s="6"/>
      <c r="K229" s="400"/>
      <c r="L229" s="395">
        <v>50</v>
      </c>
      <c r="M229" s="108">
        <v>50</v>
      </c>
      <c r="N229" s="109" t="str">
        <f t="shared" si="9"/>
        <v>Pass</v>
      </c>
      <c r="O229" s="5">
        <v>121</v>
      </c>
      <c r="P229" s="5" t="s">
        <v>160</v>
      </c>
      <c r="Q229" s="5"/>
    </row>
    <row r="230" spans="1:17" ht="14.1" customHeight="1">
      <c r="A230" s="107">
        <v>43581</v>
      </c>
      <c r="B230" s="402" t="s">
        <v>25</v>
      </c>
      <c r="C230" s="399">
        <v>19</v>
      </c>
      <c r="D230" s="6">
        <v>17</v>
      </c>
      <c r="E230" s="400">
        <f t="shared" si="8"/>
        <v>-2</v>
      </c>
      <c r="F230" s="401"/>
      <c r="G230" s="6"/>
      <c r="H230" s="402"/>
      <c r="I230" s="399"/>
      <c r="J230" s="6"/>
      <c r="K230" s="400"/>
      <c r="L230" s="395">
        <v>50</v>
      </c>
      <c r="M230" s="108">
        <v>50</v>
      </c>
      <c r="N230" s="109" t="str">
        <f t="shared" si="9"/>
        <v>Pass</v>
      </c>
      <c r="O230" s="5">
        <v>74</v>
      </c>
      <c r="P230" s="5" t="s">
        <v>161</v>
      </c>
      <c r="Q230" s="5"/>
    </row>
    <row r="231" spans="1:17" ht="14.1" customHeight="1">
      <c r="A231" s="107">
        <v>43585</v>
      </c>
      <c r="B231" s="402" t="s">
        <v>25</v>
      </c>
      <c r="C231" s="399">
        <v>10</v>
      </c>
      <c r="D231" s="6">
        <v>10</v>
      </c>
      <c r="E231" s="400">
        <f t="shared" si="8"/>
        <v>0</v>
      </c>
      <c r="F231" s="401"/>
      <c r="G231" s="6"/>
      <c r="H231" s="402"/>
      <c r="I231" s="399"/>
      <c r="J231" s="6"/>
      <c r="K231" s="400"/>
      <c r="L231" s="395">
        <v>50</v>
      </c>
      <c r="M231" s="108">
        <v>50</v>
      </c>
      <c r="N231" s="109" t="str">
        <f t="shared" si="9"/>
        <v>Pass</v>
      </c>
      <c r="O231" s="5">
        <v>1340</v>
      </c>
      <c r="P231" s="5" t="s">
        <v>162</v>
      </c>
      <c r="Q231" s="5"/>
    </row>
    <row r="232" spans="1:17" ht="14.1" customHeight="1">
      <c r="A232" s="107">
        <v>43588</v>
      </c>
      <c r="B232" s="402" t="s">
        <v>25</v>
      </c>
      <c r="C232" s="399">
        <v>28</v>
      </c>
      <c r="D232" s="6">
        <v>34</v>
      </c>
      <c r="E232" s="400">
        <f t="shared" si="8"/>
        <v>6</v>
      </c>
      <c r="F232" s="401"/>
      <c r="G232" s="6"/>
      <c r="H232" s="402"/>
      <c r="I232" s="399"/>
      <c r="J232" s="6"/>
      <c r="K232" s="400"/>
      <c r="L232" s="395">
        <v>50</v>
      </c>
      <c r="M232" s="108">
        <v>50</v>
      </c>
      <c r="N232" s="109" t="str">
        <f t="shared" si="9"/>
        <v>Pass</v>
      </c>
      <c r="O232" s="5">
        <v>1340</v>
      </c>
      <c r="P232" s="5"/>
      <c r="Q232" s="5"/>
    </row>
    <row r="233" spans="1:17" ht="14.1" customHeight="1">
      <c r="A233" s="107">
        <v>43591</v>
      </c>
      <c r="B233" s="402" t="s">
        <v>25</v>
      </c>
      <c r="C233" s="399">
        <v>18</v>
      </c>
      <c r="D233" s="6">
        <v>20</v>
      </c>
      <c r="E233" s="400">
        <f t="shared" si="8"/>
        <v>2</v>
      </c>
      <c r="F233" s="401"/>
      <c r="G233" s="6"/>
      <c r="H233" s="402"/>
      <c r="I233" s="399"/>
      <c r="J233" s="6"/>
      <c r="K233" s="400"/>
      <c r="L233" s="398">
        <v>50</v>
      </c>
      <c r="M233" s="5">
        <v>50</v>
      </c>
      <c r="N233" s="109" t="str">
        <f t="shared" si="9"/>
        <v>Pass</v>
      </c>
      <c r="O233" s="5">
        <v>121</v>
      </c>
      <c r="P233" s="5" t="s">
        <v>163</v>
      </c>
      <c r="Q233" s="5"/>
    </row>
    <row r="234" spans="1:17" s="89" customFormat="1" ht="14.1" customHeight="1">
      <c r="A234" s="107">
        <v>43595</v>
      </c>
      <c r="B234" s="402" t="s">
        <v>25</v>
      </c>
      <c r="C234" s="399">
        <v>50</v>
      </c>
      <c r="D234" s="6">
        <v>49</v>
      </c>
      <c r="E234" s="400">
        <f t="shared" si="8"/>
        <v>-1</v>
      </c>
      <c r="F234" s="401"/>
      <c r="G234" s="6"/>
      <c r="H234" s="402"/>
      <c r="I234" s="399"/>
      <c r="J234" s="6"/>
      <c r="K234" s="400"/>
      <c r="L234" s="398">
        <v>50</v>
      </c>
      <c r="M234" s="5">
        <v>50</v>
      </c>
      <c r="N234" s="109" t="str">
        <f t="shared" si="9"/>
        <v>Pass</v>
      </c>
      <c r="O234" s="5">
        <v>102</v>
      </c>
      <c r="P234" s="5" t="s">
        <v>266</v>
      </c>
      <c r="Q234" s="118"/>
    </row>
    <row r="235" spans="1:17" s="89" customFormat="1" ht="14.1" customHeight="1">
      <c r="A235" s="107">
        <v>43605</v>
      </c>
      <c r="B235" s="402" t="s">
        <v>25</v>
      </c>
      <c r="C235" s="399">
        <v>27</v>
      </c>
      <c r="D235" s="6">
        <v>33</v>
      </c>
      <c r="E235" s="400">
        <f t="shared" si="8"/>
        <v>6</v>
      </c>
      <c r="F235" s="401"/>
      <c r="G235" s="6"/>
      <c r="H235" s="402"/>
      <c r="I235" s="399"/>
      <c r="J235" s="6"/>
      <c r="K235" s="400"/>
      <c r="L235" s="398">
        <v>50</v>
      </c>
      <c r="M235" s="5">
        <v>50</v>
      </c>
      <c r="N235" s="109" t="str">
        <f t="shared" si="9"/>
        <v>Pass</v>
      </c>
      <c r="O235" s="5">
        <v>74</v>
      </c>
      <c r="P235" s="5" t="s">
        <v>267</v>
      </c>
      <c r="Q235" s="118"/>
    </row>
    <row r="236" spans="1:17" s="89" customFormat="1" ht="14.1" customHeight="1">
      <c r="A236" s="107">
        <v>43608</v>
      </c>
      <c r="B236" s="402" t="s">
        <v>25</v>
      </c>
      <c r="C236" s="399">
        <v>11</v>
      </c>
      <c r="D236" s="6">
        <v>32</v>
      </c>
      <c r="E236" s="400">
        <f t="shared" si="8"/>
        <v>21</v>
      </c>
      <c r="F236" s="401"/>
      <c r="G236" s="6"/>
      <c r="H236" s="402"/>
      <c r="I236" s="399"/>
      <c r="J236" s="6"/>
      <c r="K236" s="400"/>
      <c r="L236" s="398">
        <v>50</v>
      </c>
      <c r="M236" s="5">
        <v>50</v>
      </c>
      <c r="N236" s="109" t="str">
        <f t="shared" si="9"/>
        <v>Pass</v>
      </c>
      <c r="O236" s="5">
        <v>1159</v>
      </c>
      <c r="P236" s="5" t="s">
        <v>268</v>
      </c>
      <c r="Q236" s="118"/>
    </row>
    <row r="237" spans="1:17" ht="14.1" customHeight="1">
      <c r="A237" s="107">
        <v>43612</v>
      </c>
      <c r="B237" s="402" t="s">
        <v>25</v>
      </c>
      <c r="C237" s="397">
        <v>13</v>
      </c>
      <c r="D237" s="5">
        <v>14</v>
      </c>
      <c r="E237" s="172">
        <f t="shared" si="8"/>
        <v>1</v>
      </c>
      <c r="F237" s="398"/>
      <c r="G237" s="5"/>
      <c r="H237" s="362"/>
      <c r="I237" s="397"/>
      <c r="J237" s="5"/>
      <c r="K237" s="172"/>
      <c r="L237" s="398">
        <v>50</v>
      </c>
      <c r="M237" s="5">
        <v>50</v>
      </c>
      <c r="N237" s="109" t="str">
        <f t="shared" si="9"/>
        <v>Pass</v>
      </c>
      <c r="O237" s="5">
        <v>1340</v>
      </c>
      <c r="P237" s="5" t="s">
        <v>270</v>
      </c>
      <c r="Q237" s="5"/>
    </row>
    <row r="238" spans="1:17" ht="14.1" customHeight="1">
      <c r="A238" s="107">
        <v>43615</v>
      </c>
      <c r="B238" s="402" t="s">
        <v>25</v>
      </c>
      <c r="C238" s="397">
        <v>15</v>
      </c>
      <c r="D238" s="5">
        <v>12</v>
      </c>
      <c r="E238" s="172">
        <f t="shared" si="8"/>
        <v>-3</v>
      </c>
      <c r="F238" s="398"/>
      <c r="G238" s="5"/>
      <c r="H238" s="362"/>
      <c r="I238" s="397"/>
      <c r="J238" s="5"/>
      <c r="K238" s="172"/>
      <c r="L238" s="398">
        <v>50</v>
      </c>
      <c r="M238" s="5">
        <v>50</v>
      </c>
      <c r="N238" s="109" t="str">
        <f t="shared" si="9"/>
        <v>Pass</v>
      </c>
      <c r="O238" s="5">
        <v>1340</v>
      </c>
      <c r="P238" s="5" t="s">
        <v>272</v>
      </c>
      <c r="Q238" s="5"/>
    </row>
    <row r="239" spans="1:17" ht="14.1" customHeight="1">
      <c r="A239" s="107">
        <v>43619</v>
      </c>
      <c r="B239" s="402" t="s">
        <v>25</v>
      </c>
      <c r="C239" s="397">
        <v>39</v>
      </c>
      <c r="D239" s="5">
        <v>53</v>
      </c>
      <c r="E239" s="172">
        <f t="shared" si="8"/>
        <v>14</v>
      </c>
      <c r="F239" s="398"/>
      <c r="G239" s="5"/>
      <c r="H239" s="362"/>
      <c r="I239" s="397"/>
      <c r="J239" s="5"/>
      <c r="K239" s="172"/>
      <c r="L239" s="398">
        <v>50</v>
      </c>
      <c r="M239" s="5">
        <v>50</v>
      </c>
      <c r="N239" s="109" t="str">
        <f t="shared" si="9"/>
        <v>Pass</v>
      </c>
      <c r="O239" s="5">
        <v>1159</v>
      </c>
      <c r="P239" s="5" t="s">
        <v>274</v>
      </c>
      <c r="Q239" s="5"/>
    </row>
    <row r="240" spans="1:17" ht="14.1" customHeight="1">
      <c r="A240" s="107">
        <v>43622</v>
      </c>
      <c r="B240" s="402" t="s">
        <v>25</v>
      </c>
      <c r="C240" s="397">
        <v>25</v>
      </c>
      <c r="D240" s="5">
        <v>34</v>
      </c>
      <c r="E240" s="172">
        <f t="shared" si="8"/>
        <v>9</v>
      </c>
      <c r="F240" s="398"/>
      <c r="G240" s="5"/>
      <c r="H240" s="362"/>
      <c r="I240" s="397"/>
      <c r="J240" s="5"/>
      <c r="K240" s="172"/>
      <c r="L240" s="398">
        <v>50</v>
      </c>
      <c r="M240" s="5">
        <v>50</v>
      </c>
      <c r="N240" s="109" t="str">
        <f t="shared" si="9"/>
        <v>Pass</v>
      </c>
      <c r="O240" s="5">
        <v>121</v>
      </c>
      <c r="P240" s="5" t="s">
        <v>276</v>
      </c>
      <c r="Q240" s="5"/>
    </row>
    <row r="241" spans="1:17" ht="14.1" customHeight="1">
      <c r="A241" s="107">
        <v>43626</v>
      </c>
      <c r="B241" s="402" t="s">
        <v>25</v>
      </c>
      <c r="C241" s="397">
        <v>35</v>
      </c>
      <c r="D241" s="5">
        <v>47</v>
      </c>
      <c r="E241" s="172">
        <f t="shared" si="8"/>
        <v>12</v>
      </c>
      <c r="F241" s="398"/>
      <c r="G241" s="5"/>
      <c r="H241" s="362"/>
      <c r="I241" s="397"/>
      <c r="J241" s="5"/>
      <c r="K241" s="172"/>
      <c r="L241" s="398">
        <v>50</v>
      </c>
      <c r="M241" s="5">
        <v>50</v>
      </c>
      <c r="N241" s="109" t="str">
        <f t="shared" si="9"/>
        <v>Pass</v>
      </c>
      <c r="O241" s="5">
        <v>1428</v>
      </c>
      <c r="P241" s="5" t="s">
        <v>279</v>
      </c>
      <c r="Q241" s="5"/>
    </row>
    <row r="242" spans="1:17" ht="14.1" customHeight="1">
      <c r="A242" s="107">
        <v>43629</v>
      </c>
      <c r="B242" s="402" t="s">
        <v>25</v>
      </c>
      <c r="C242" s="397">
        <v>22</v>
      </c>
      <c r="D242" s="5">
        <v>42</v>
      </c>
      <c r="E242" s="172">
        <f t="shared" si="8"/>
        <v>20</v>
      </c>
      <c r="F242" s="398"/>
      <c r="G242" s="5"/>
      <c r="H242" s="362"/>
      <c r="I242" s="397"/>
      <c r="J242" s="5"/>
      <c r="K242" s="172"/>
      <c r="L242" s="398">
        <v>50</v>
      </c>
      <c r="M242" s="5">
        <v>50</v>
      </c>
      <c r="N242" s="109" t="str">
        <f t="shared" si="9"/>
        <v>Pass</v>
      </c>
      <c r="O242" s="5">
        <v>1428</v>
      </c>
      <c r="P242" s="5" t="s">
        <v>280</v>
      </c>
      <c r="Q242" s="5"/>
    </row>
    <row r="243" spans="1:17" ht="14.1" customHeight="1">
      <c r="A243" s="107">
        <v>43633</v>
      </c>
      <c r="B243" s="402" t="s">
        <v>25</v>
      </c>
      <c r="C243" s="367">
        <v>19</v>
      </c>
      <c r="D243" s="368">
        <v>13</v>
      </c>
      <c r="E243" s="403">
        <f t="shared" si="8"/>
        <v>-6</v>
      </c>
      <c r="F243" s="368"/>
      <c r="G243" s="368"/>
      <c r="H243" s="368"/>
      <c r="I243" s="367"/>
      <c r="J243" s="368"/>
      <c r="K243" s="403"/>
      <c r="L243" s="398">
        <v>50</v>
      </c>
      <c r="M243" s="5">
        <v>50</v>
      </c>
      <c r="N243" s="109" t="str">
        <f t="shared" si="9"/>
        <v>Pass</v>
      </c>
      <c r="O243" s="7">
        <v>1335</v>
      </c>
      <c r="P243" s="5" t="s">
        <v>282</v>
      </c>
    </row>
    <row r="244" spans="1:17" ht="14.1" customHeight="1">
      <c r="A244" s="107">
        <v>43636</v>
      </c>
      <c r="B244" s="402" t="s">
        <v>25</v>
      </c>
      <c r="C244" s="397">
        <v>28</v>
      </c>
      <c r="D244" s="5">
        <v>42</v>
      </c>
      <c r="E244" s="172">
        <f t="shared" si="8"/>
        <v>14</v>
      </c>
      <c r="F244" s="398"/>
      <c r="G244" s="5"/>
      <c r="H244" s="362"/>
      <c r="I244" s="397"/>
      <c r="J244" s="5"/>
      <c r="K244" s="172"/>
      <c r="L244" s="398">
        <v>50</v>
      </c>
      <c r="M244" s="5">
        <v>50</v>
      </c>
      <c r="N244" s="109" t="str">
        <f t="shared" si="9"/>
        <v>Pass</v>
      </c>
      <c r="O244" s="5">
        <v>1159</v>
      </c>
      <c r="P244" s="5" t="s">
        <v>283</v>
      </c>
      <c r="Q244" s="5"/>
    </row>
    <row r="245" spans="1:17" ht="14.1" customHeight="1">
      <c r="A245" s="107">
        <v>43642</v>
      </c>
      <c r="B245" s="402" t="s">
        <v>25</v>
      </c>
      <c r="C245" s="397">
        <v>11</v>
      </c>
      <c r="D245" s="5">
        <v>13</v>
      </c>
      <c r="E245" s="172">
        <f t="shared" si="8"/>
        <v>2</v>
      </c>
      <c r="F245" s="398"/>
      <c r="G245" s="5"/>
      <c r="H245" s="362"/>
      <c r="I245" s="397"/>
      <c r="J245" s="5"/>
      <c r="K245" s="172"/>
      <c r="L245" s="398">
        <v>50</v>
      </c>
      <c r="M245" s="5">
        <v>50</v>
      </c>
      <c r="N245" s="109" t="str">
        <f t="shared" si="9"/>
        <v>Pass</v>
      </c>
      <c r="O245" s="5">
        <v>1340</v>
      </c>
      <c r="P245" s="5" t="s">
        <v>285</v>
      </c>
      <c r="Q245" s="5"/>
    </row>
    <row r="246" spans="1:17" ht="14.1" customHeight="1">
      <c r="A246" s="107">
        <v>43644</v>
      </c>
      <c r="B246" s="402" t="s">
        <v>25</v>
      </c>
      <c r="C246" s="397">
        <v>13</v>
      </c>
      <c r="D246" s="5">
        <v>903</v>
      </c>
      <c r="E246" s="172">
        <f t="shared" si="8"/>
        <v>890</v>
      </c>
      <c r="F246" s="398"/>
      <c r="G246" s="5"/>
      <c r="H246" s="362"/>
      <c r="I246" s="397"/>
      <c r="J246" s="5"/>
      <c r="K246" s="172"/>
      <c r="L246" s="398">
        <v>50</v>
      </c>
      <c r="M246" s="5">
        <v>50</v>
      </c>
      <c r="N246" s="109" t="str">
        <f t="shared" si="9"/>
        <v>Fail</v>
      </c>
      <c r="O246" s="5">
        <v>1159</v>
      </c>
      <c r="P246" s="5" t="s">
        <v>287</v>
      </c>
      <c r="Q246" s="5" t="s">
        <v>294</v>
      </c>
    </row>
    <row r="247" spans="1:17" ht="14.1" customHeight="1">
      <c r="A247" s="107">
        <v>43644</v>
      </c>
      <c r="B247" s="402" t="s">
        <v>25</v>
      </c>
      <c r="C247" s="397">
        <v>11</v>
      </c>
      <c r="D247" s="5">
        <v>880</v>
      </c>
      <c r="E247" s="172">
        <f t="shared" si="8"/>
        <v>869</v>
      </c>
      <c r="F247" s="398"/>
      <c r="G247" s="5"/>
      <c r="H247" s="362"/>
      <c r="I247" s="397"/>
      <c r="J247" s="5"/>
      <c r="K247" s="172"/>
      <c r="L247" s="398">
        <v>50</v>
      </c>
      <c r="M247" s="5">
        <v>50</v>
      </c>
      <c r="N247" s="109" t="str">
        <f t="shared" si="9"/>
        <v>Fail</v>
      </c>
      <c r="O247" s="5">
        <v>1159</v>
      </c>
      <c r="P247" s="5" t="s">
        <v>289</v>
      </c>
      <c r="Q247" s="5"/>
    </row>
    <row r="248" spans="1:17" ht="14.1" customHeight="1">
      <c r="A248" s="107">
        <v>43644</v>
      </c>
      <c r="B248" s="402" t="s">
        <v>25</v>
      </c>
      <c r="C248" s="397">
        <v>7</v>
      </c>
      <c r="D248" s="5">
        <v>432</v>
      </c>
      <c r="E248" s="172">
        <f t="shared" si="8"/>
        <v>425</v>
      </c>
      <c r="F248" s="398"/>
      <c r="G248" s="5"/>
      <c r="H248" s="362"/>
      <c r="I248" s="397"/>
      <c r="J248" s="5"/>
      <c r="K248" s="172"/>
      <c r="L248" s="398">
        <v>50</v>
      </c>
      <c r="M248" s="5">
        <v>50</v>
      </c>
      <c r="N248" s="109" t="str">
        <f t="shared" si="9"/>
        <v>Fail</v>
      </c>
      <c r="O248" s="5">
        <v>1159</v>
      </c>
      <c r="P248" s="5" t="s">
        <v>290</v>
      </c>
      <c r="Q248" s="5"/>
    </row>
    <row r="249" spans="1:17" ht="14.1" customHeight="1">
      <c r="A249" s="107">
        <v>43644</v>
      </c>
      <c r="B249" s="402" t="s">
        <v>25</v>
      </c>
      <c r="C249" s="397">
        <v>12</v>
      </c>
      <c r="D249" s="5">
        <v>503</v>
      </c>
      <c r="E249" s="172">
        <f t="shared" si="8"/>
        <v>491</v>
      </c>
      <c r="F249" s="398"/>
      <c r="G249" s="5"/>
      <c r="H249" s="362"/>
      <c r="I249" s="397"/>
      <c r="J249" s="5"/>
      <c r="K249" s="172"/>
      <c r="L249" s="398">
        <v>50</v>
      </c>
      <c r="M249" s="5">
        <v>50</v>
      </c>
      <c r="N249" s="109" t="str">
        <f t="shared" si="9"/>
        <v>Fail</v>
      </c>
      <c r="O249" s="5">
        <v>1159</v>
      </c>
      <c r="P249" s="5" t="s">
        <v>292</v>
      </c>
      <c r="Q249" s="5"/>
    </row>
    <row r="250" spans="1:17" ht="14.1" customHeight="1">
      <c r="A250" s="107">
        <v>43644</v>
      </c>
      <c r="B250" s="402" t="s">
        <v>25</v>
      </c>
      <c r="C250" s="397">
        <v>11</v>
      </c>
      <c r="D250" s="5">
        <v>434</v>
      </c>
      <c r="E250" s="172">
        <f t="shared" si="8"/>
        <v>423</v>
      </c>
      <c r="F250" s="398"/>
      <c r="G250" s="5"/>
      <c r="H250" s="362"/>
      <c r="I250" s="397"/>
      <c r="J250" s="5"/>
      <c r="K250" s="172"/>
      <c r="L250" s="398">
        <v>50</v>
      </c>
      <c r="M250" s="5">
        <v>50</v>
      </c>
      <c r="N250" s="109" t="str">
        <f t="shared" si="9"/>
        <v>Fail</v>
      </c>
      <c r="O250" s="5">
        <v>1159</v>
      </c>
      <c r="P250" s="5" t="s">
        <v>293</v>
      </c>
      <c r="Q250" s="5" t="s">
        <v>291</v>
      </c>
    </row>
    <row r="251" spans="1:17" ht="14.1" customHeight="1">
      <c r="A251" s="107">
        <v>43647</v>
      </c>
      <c r="B251" s="402" t="s">
        <v>25</v>
      </c>
      <c r="C251" s="397">
        <v>31</v>
      </c>
      <c r="D251" s="5">
        <v>76</v>
      </c>
      <c r="E251" s="172">
        <f t="shared" si="8"/>
        <v>45</v>
      </c>
      <c r="F251" s="398"/>
      <c r="G251" s="5"/>
      <c r="H251" s="362"/>
      <c r="I251" s="397"/>
      <c r="J251" s="5"/>
      <c r="K251" s="172"/>
      <c r="L251" s="398">
        <v>50</v>
      </c>
      <c r="M251" s="5">
        <v>50</v>
      </c>
      <c r="N251" s="109" t="str">
        <f t="shared" si="9"/>
        <v>Pass</v>
      </c>
      <c r="O251" s="5">
        <v>1159</v>
      </c>
      <c r="P251" s="5" t="s">
        <v>297</v>
      </c>
      <c r="Q251" s="5"/>
    </row>
    <row r="252" spans="1:17" ht="14.1" customHeight="1">
      <c r="A252" s="107">
        <v>43647</v>
      </c>
      <c r="B252" s="402" t="s">
        <v>25</v>
      </c>
      <c r="C252" s="397">
        <v>9</v>
      </c>
      <c r="D252" s="5">
        <v>50</v>
      </c>
      <c r="E252" s="172">
        <f t="shared" si="8"/>
        <v>41</v>
      </c>
      <c r="F252" s="398"/>
      <c r="G252" s="5"/>
      <c r="H252" s="362"/>
      <c r="I252" s="397"/>
      <c r="J252" s="5"/>
      <c r="K252" s="172"/>
      <c r="L252" s="398">
        <v>50</v>
      </c>
      <c r="M252" s="5">
        <v>50</v>
      </c>
      <c r="N252" s="109" t="str">
        <f t="shared" si="9"/>
        <v>Pass</v>
      </c>
      <c r="O252" s="5">
        <v>1428</v>
      </c>
      <c r="P252" s="5" t="s">
        <v>295</v>
      </c>
    </row>
    <row r="253" spans="1:17" ht="14.1" customHeight="1">
      <c r="A253" s="126">
        <v>43650</v>
      </c>
      <c r="B253" s="404" t="s">
        <v>25</v>
      </c>
      <c r="C253" s="367">
        <v>13</v>
      </c>
      <c r="D253" s="368">
        <v>23</v>
      </c>
      <c r="E253" s="403">
        <f t="shared" si="8"/>
        <v>10</v>
      </c>
      <c r="F253" s="368"/>
      <c r="G253" s="368"/>
      <c r="H253" s="368"/>
      <c r="I253" s="367"/>
      <c r="J253" s="368"/>
      <c r="K253" s="403"/>
      <c r="L253" s="123">
        <v>50</v>
      </c>
      <c r="M253" s="127">
        <v>50</v>
      </c>
      <c r="N253" s="128" t="str">
        <f t="shared" si="9"/>
        <v>Pass</v>
      </c>
      <c r="O253" s="7" t="s">
        <v>298</v>
      </c>
      <c r="P253" s="127" t="s">
        <v>299</v>
      </c>
    </row>
    <row r="254" spans="1:17" ht="14.1" customHeight="1">
      <c r="A254" s="126">
        <v>43654</v>
      </c>
      <c r="B254" s="402" t="s">
        <v>25</v>
      </c>
      <c r="C254" s="397">
        <v>11</v>
      </c>
      <c r="D254" s="5">
        <v>12</v>
      </c>
      <c r="E254" s="172">
        <f t="shared" ref="E254:E317" si="10">IF(D254="","",(D254-C254))</f>
        <v>1</v>
      </c>
      <c r="F254" s="398"/>
      <c r="G254" s="5"/>
      <c r="H254" s="362"/>
      <c r="I254" s="397"/>
      <c r="J254" s="5"/>
      <c r="K254" s="172"/>
      <c r="L254" s="398">
        <v>50</v>
      </c>
      <c r="M254" s="5">
        <v>50</v>
      </c>
      <c r="N254" s="109" t="str">
        <f t="shared" si="9"/>
        <v>Pass</v>
      </c>
      <c r="O254" s="5">
        <v>1335</v>
      </c>
      <c r="P254" s="127" t="s">
        <v>300</v>
      </c>
      <c r="Q254" s="5"/>
    </row>
    <row r="255" spans="1:17" ht="14.1" customHeight="1">
      <c r="A255" s="126">
        <v>43657</v>
      </c>
      <c r="B255" s="402" t="s">
        <v>25</v>
      </c>
      <c r="C255" s="397">
        <v>35</v>
      </c>
      <c r="D255" s="5">
        <v>38</v>
      </c>
      <c r="E255" s="172">
        <f t="shared" si="10"/>
        <v>3</v>
      </c>
      <c r="F255" s="398"/>
      <c r="G255" s="5"/>
      <c r="H255" s="362"/>
      <c r="I255" s="397"/>
      <c r="J255" s="5"/>
      <c r="K255" s="172"/>
      <c r="L255" s="398">
        <v>50</v>
      </c>
      <c r="M255" s="5">
        <v>50</v>
      </c>
      <c r="N255" s="109" t="str">
        <f t="shared" si="9"/>
        <v>Pass</v>
      </c>
      <c r="O255" s="5">
        <v>64</v>
      </c>
      <c r="P255" s="5"/>
      <c r="Q255" s="5"/>
    </row>
    <row r="256" spans="1:17" ht="14.1" customHeight="1">
      <c r="A256" s="126">
        <v>43660</v>
      </c>
      <c r="B256" s="402" t="s">
        <v>25</v>
      </c>
      <c r="C256" s="397">
        <v>21</v>
      </c>
      <c r="D256" s="5">
        <v>23</v>
      </c>
      <c r="E256" s="172">
        <f t="shared" si="10"/>
        <v>2</v>
      </c>
      <c r="F256" s="398"/>
      <c r="G256" s="5"/>
      <c r="H256" s="362"/>
      <c r="I256" s="397"/>
      <c r="J256" s="5"/>
      <c r="K256" s="172"/>
      <c r="L256" s="398">
        <v>50</v>
      </c>
      <c r="M256" s="5">
        <v>50</v>
      </c>
      <c r="N256" s="109" t="str">
        <f t="shared" si="9"/>
        <v>Pass</v>
      </c>
      <c r="O256" s="5">
        <v>74</v>
      </c>
      <c r="P256" s="127" t="s">
        <v>302</v>
      </c>
      <c r="Q256" s="5"/>
    </row>
    <row r="257" spans="1:17" ht="14.1" customHeight="1">
      <c r="A257" s="126">
        <v>43663</v>
      </c>
      <c r="B257" s="402" t="s">
        <v>25</v>
      </c>
      <c r="C257" s="397">
        <v>14</v>
      </c>
      <c r="D257" s="5">
        <v>20</v>
      </c>
      <c r="E257" s="172">
        <f t="shared" si="10"/>
        <v>6</v>
      </c>
      <c r="F257" s="398"/>
      <c r="G257" s="5"/>
      <c r="H257" s="362"/>
      <c r="I257" s="397"/>
      <c r="J257" s="5"/>
      <c r="K257" s="172"/>
      <c r="L257" s="398">
        <v>50</v>
      </c>
      <c r="M257" s="5">
        <v>50</v>
      </c>
      <c r="N257" s="109" t="str">
        <f t="shared" si="9"/>
        <v>Pass</v>
      </c>
      <c r="O257" s="5">
        <v>1335</v>
      </c>
      <c r="P257" s="127" t="s">
        <v>304</v>
      </c>
      <c r="Q257" s="5"/>
    </row>
    <row r="258" spans="1:17" ht="14.1" customHeight="1">
      <c r="A258" s="107">
        <v>43668</v>
      </c>
      <c r="B258" s="402" t="s">
        <v>25</v>
      </c>
      <c r="C258" s="397">
        <v>12</v>
      </c>
      <c r="D258" s="5">
        <v>13</v>
      </c>
      <c r="E258" s="172">
        <f t="shared" si="10"/>
        <v>1</v>
      </c>
      <c r="F258" s="398"/>
      <c r="G258" s="5"/>
      <c r="H258" s="362"/>
      <c r="I258" s="397"/>
      <c r="J258" s="5"/>
      <c r="K258" s="172"/>
      <c r="L258" s="398">
        <v>50</v>
      </c>
      <c r="M258" s="5">
        <v>50</v>
      </c>
      <c r="N258" s="109" t="str">
        <f t="shared" si="9"/>
        <v>Pass</v>
      </c>
      <c r="O258" s="5">
        <v>1340</v>
      </c>
      <c r="P258" s="127" t="s">
        <v>306</v>
      </c>
      <c r="Q258" s="5"/>
    </row>
    <row r="259" spans="1:17" ht="14.1" customHeight="1">
      <c r="A259" s="107">
        <v>43671</v>
      </c>
      <c r="B259" s="402" t="s">
        <v>25</v>
      </c>
      <c r="C259" s="397">
        <v>22</v>
      </c>
      <c r="D259" s="5">
        <v>23</v>
      </c>
      <c r="E259" s="172">
        <f t="shared" si="10"/>
        <v>1</v>
      </c>
      <c r="F259" s="398"/>
      <c r="G259" s="5"/>
      <c r="H259" s="362"/>
      <c r="I259" s="397"/>
      <c r="J259" s="5"/>
      <c r="K259" s="172"/>
      <c r="L259" s="398">
        <v>50</v>
      </c>
      <c r="M259" s="5">
        <v>50</v>
      </c>
      <c r="N259" s="109" t="str">
        <f t="shared" si="9"/>
        <v>Pass</v>
      </c>
      <c r="O259" s="5">
        <v>1340</v>
      </c>
      <c r="P259" s="127" t="s">
        <v>308</v>
      </c>
      <c r="Q259" s="5"/>
    </row>
    <row r="260" spans="1:17" ht="14.1" customHeight="1">
      <c r="A260" s="107">
        <v>43675</v>
      </c>
      <c r="B260" s="402" t="s">
        <v>25</v>
      </c>
      <c r="C260" s="397">
        <v>15</v>
      </c>
      <c r="D260" s="5">
        <v>22</v>
      </c>
      <c r="E260" s="172">
        <f>IF(D260="","",(D260-C260))</f>
        <v>7</v>
      </c>
      <c r="F260" s="398"/>
      <c r="G260" s="5"/>
      <c r="H260" s="362"/>
      <c r="I260" s="397"/>
      <c r="J260" s="5"/>
      <c r="K260" s="172"/>
      <c r="L260" s="398">
        <v>50</v>
      </c>
      <c r="M260" s="5">
        <v>50</v>
      </c>
      <c r="N260" s="109" t="str">
        <f>IF(E260="","",IF(E260&lt;=50,"Pass","Fail"))</f>
        <v>Pass</v>
      </c>
      <c r="O260" s="5">
        <v>1159</v>
      </c>
      <c r="P260" s="127" t="s">
        <v>309</v>
      </c>
      <c r="Q260" s="5"/>
    </row>
    <row r="261" spans="1:17" ht="14.1" customHeight="1">
      <c r="A261" s="107">
        <v>43678</v>
      </c>
      <c r="B261" s="402" t="s">
        <v>25</v>
      </c>
      <c r="C261" s="397">
        <v>8</v>
      </c>
      <c r="D261" s="5">
        <v>11</v>
      </c>
      <c r="E261" s="172">
        <f>IF(D261="","",(D261-C261))</f>
        <v>3</v>
      </c>
      <c r="F261" s="398"/>
      <c r="G261" s="5"/>
      <c r="H261" s="362"/>
      <c r="I261" s="397"/>
      <c r="J261" s="5"/>
      <c r="K261" s="172"/>
      <c r="L261" s="398">
        <v>50</v>
      </c>
      <c r="M261" s="5">
        <v>50</v>
      </c>
      <c r="N261" s="109" t="str">
        <f>IF(E261="","",IF(E261&lt;=50,"Pass","Fail"))</f>
        <v>Pass</v>
      </c>
      <c r="O261" s="5">
        <v>1159</v>
      </c>
      <c r="P261" s="127" t="s">
        <v>311</v>
      </c>
      <c r="Q261" s="5"/>
    </row>
    <row r="262" spans="1:17" ht="14.1" customHeight="1">
      <c r="A262" s="107">
        <v>43681</v>
      </c>
      <c r="B262" s="402" t="s">
        <v>25</v>
      </c>
      <c r="C262" s="397">
        <v>24</v>
      </c>
      <c r="D262" s="5">
        <v>30</v>
      </c>
      <c r="E262" s="172">
        <f t="shared" si="10"/>
        <v>6</v>
      </c>
      <c r="F262" s="398"/>
      <c r="G262" s="5"/>
      <c r="H262" s="362"/>
      <c r="I262" s="397"/>
      <c r="J262" s="5"/>
      <c r="K262" s="172"/>
      <c r="L262" s="398">
        <v>50</v>
      </c>
      <c r="M262" s="5">
        <v>50</v>
      </c>
      <c r="N262" s="109" t="str">
        <f t="shared" si="9"/>
        <v>Pass</v>
      </c>
      <c r="O262" s="5">
        <v>1335</v>
      </c>
      <c r="P262" s="127" t="s">
        <v>313</v>
      </c>
      <c r="Q262" s="5"/>
    </row>
    <row r="263" spans="1:17" ht="14.1" customHeight="1">
      <c r="A263" s="107">
        <v>43685</v>
      </c>
      <c r="B263" s="402" t="s">
        <v>25</v>
      </c>
      <c r="C263" s="397">
        <v>16</v>
      </c>
      <c r="D263" s="5">
        <v>26</v>
      </c>
      <c r="E263" s="172">
        <f t="shared" si="10"/>
        <v>10</v>
      </c>
      <c r="F263" s="398"/>
      <c r="G263" s="5"/>
      <c r="H263" s="362"/>
      <c r="I263" s="397"/>
      <c r="J263" s="5"/>
      <c r="K263" s="172"/>
      <c r="L263" s="398">
        <v>50</v>
      </c>
      <c r="M263" s="5">
        <v>50</v>
      </c>
      <c r="N263" s="109" t="str">
        <f t="shared" si="9"/>
        <v>Pass</v>
      </c>
      <c r="O263" s="5">
        <v>74</v>
      </c>
      <c r="P263" s="127" t="s">
        <v>315</v>
      </c>
      <c r="Q263" s="5"/>
    </row>
    <row r="264" spans="1:17" ht="14.1" customHeight="1">
      <c r="A264" s="107">
        <v>43690</v>
      </c>
      <c r="B264" s="402" t="s">
        <v>25</v>
      </c>
      <c r="C264" s="397">
        <v>29</v>
      </c>
      <c r="D264" s="5">
        <v>41</v>
      </c>
      <c r="E264" s="172">
        <f t="shared" si="10"/>
        <v>12</v>
      </c>
      <c r="F264" s="398"/>
      <c r="G264" s="5"/>
      <c r="H264" s="362"/>
      <c r="I264" s="397"/>
      <c r="J264" s="5"/>
      <c r="K264" s="172"/>
      <c r="L264" s="398">
        <v>50</v>
      </c>
      <c r="M264" s="5">
        <v>50</v>
      </c>
      <c r="N264" s="109" t="str">
        <f>IF(E264="","",IF(E264&lt;=50,"Pass","Fail"))</f>
        <v>Pass</v>
      </c>
      <c r="O264" s="5">
        <v>1335</v>
      </c>
      <c r="P264" s="127" t="s">
        <v>317</v>
      </c>
      <c r="Q264" s="5"/>
    </row>
    <row r="265" spans="1:17" ht="14.1" customHeight="1">
      <c r="A265" s="107">
        <v>43693</v>
      </c>
      <c r="B265" s="402" t="s">
        <v>25</v>
      </c>
      <c r="C265" s="397">
        <v>3</v>
      </c>
      <c r="D265" s="5">
        <v>8</v>
      </c>
      <c r="E265" s="172">
        <f>IF(D265="","",(D265-C265))</f>
        <v>5</v>
      </c>
      <c r="F265" s="398"/>
      <c r="G265" s="5"/>
      <c r="H265" s="362"/>
      <c r="I265" s="397"/>
      <c r="J265" s="5"/>
      <c r="K265" s="172"/>
      <c r="L265" s="398">
        <v>50</v>
      </c>
      <c r="M265" s="5">
        <v>50</v>
      </c>
      <c r="N265" s="109" t="str">
        <f>IF(E265="","",IF(E265&lt;=50,"Pass","Fail"))</f>
        <v>Pass</v>
      </c>
      <c r="O265" s="5">
        <v>1159</v>
      </c>
      <c r="P265" s="127" t="s">
        <v>319</v>
      </c>
      <c r="Q265" s="5"/>
    </row>
    <row r="266" spans="1:17" ht="14.1" customHeight="1">
      <c r="A266" s="107">
        <v>43696</v>
      </c>
      <c r="B266" s="402" t="s">
        <v>25</v>
      </c>
      <c r="C266" s="397">
        <v>6</v>
      </c>
      <c r="D266" s="5">
        <v>11</v>
      </c>
      <c r="E266" s="172">
        <f t="shared" si="10"/>
        <v>5</v>
      </c>
      <c r="F266" s="398"/>
      <c r="G266" s="5"/>
      <c r="H266" s="362"/>
      <c r="I266" s="397"/>
      <c r="J266" s="5"/>
      <c r="K266" s="172"/>
      <c r="L266" s="398">
        <v>50</v>
      </c>
      <c r="M266" s="5">
        <v>50</v>
      </c>
      <c r="N266" s="109" t="str">
        <f t="shared" ref="N266:N322" si="11">IF(E266="","",IF(E266&lt;=50,"Pass","Fail"))</f>
        <v>Pass</v>
      </c>
      <c r="O266" s="5">
        <v>1340</v>
      </c>
      <c r="P266" s="127" t="s">
        <v>321</v>
      </c>
      <c r="Q266" s="5"/>
    </row>
    <row r="267" spans="1:17" ht="14.1" customHeight="1">
      <c r="A267" s="107">
        <v>43699</v>
      </c>
      <c r="B267" s="402" t="s">
        <v>25</v>
      </c>
      <c r="C267" s="397">
        <v>4</v>
      </c>
      <c r="D267" s="5">
        <v>36</v>
      </c>
      <c r="E267" s="172">
        <f t="shared" si="10"/>
        <v>32</v>
      </c>
      <c r="F267" s="398"/>
      <c r="G267" s="5"/>
      <c r="H267" s="362"/>
      <c r="I267" s="397"/>
      <c r="J267" s="5"/>
      <c r="K267" s="172"/>
      <c r="L267" s="398">
        <v>50</v>
      </c>
      <c r="M267" s="5">
        <v>50</v>
      </c>
      <c r="N267" s="109" t="str">
        <f t="shared" si="11"/>
        <v>Pass</v>
      </c>
      <c r="O267" s="5" t="s">
        <v>215</v>
      </c>
      <c r="P267" s="127" t="s">
        <v>323</v>
      </c>
      <c r="Q267" s="5"/>
    </row>
    <row r="268" spans="1:17" ht="14.1" customHeight="1">
      <c r="A268" s="107">
        <v>43703</v>
      </c>
      <c r="B268" s="402" t="s">
        <v>25</v>
      </c>
      <c r="C268" s="397">
        <v>41</v>
      </c>
      <c r="D268" s="5">
        <v>44</v>
      </c>
      <c r="E268" s="172">
        <f t="shared" si="10"/>
        <v>3</v>
      </c>
      <c r="F268" s="398"/>
      <c r="G268" s="5"/>
      <c r="H268" s="362"/>
      <c r="I268" s="397"/>
      <c r="J268" s="5"/>
      <c r="K268" s="172"/>
      <c r="L268" s="398">
        <v>50</v>
      </c>
      <c r="M268" s="5">
        <v>50</v>
      </c>
      <c r="N268" s="109" t="str">
        <f t="shared" si="11"/>
        <v>Pass</v>
      </c>
      <c r="O268" s="5">
        <v>121</v>
      </c>
      <c r="P268" s="127" t="s">
        <v>325</v>
      </c>
      <c r="Q268" s="5"/>
    </row>
    <row r="269" spans="1:17" ht="14.1" customHeight="1">
      <c r="A269" s="107">
        <v>43706</v>
      </c>
      <c r="B269" s="402" t="s">
        <v>25</v>
      </c>
      <c r="C269" s="397">
        <v>22</v>
      </c>
      <c r="D269" s="5">
        <v>26</v>
      </c>
      <c r="E269" s="172">
        <f t="shared" si="10"/>
        <v>4</v>
      </c>
      <c r="F269" s="398"/>
      <c r="G269" s="5"/>
      <c r="H269" s="362"/>
      <c r="I269" s="397"/>
      <c r="J269" s="5"/>
      <c r="K269" s="172"/>
      <c r="L269" s="398">
        <v>50</v>
      </c>
      <c r="M269" s="5">
        <v>50</v>
      </c>
      <c r="N269" s="109" t="str">
        <f t="shared" si="11"/>
        <v>Pass</v>
      </c>
      <c r="O269" s="5">
        <v>121</v>
      </c>
      <c r="P269" s="127" t="s">
        <v>327</v>
      </c>
      <c r="Q269" s="5"/>
    </row>
    <row r="270" spans="1:17" ht="14.1" customHeight="1">
      <c r="A270" s="107">
        <v>43710</v>
      </c>
      <c r="B270" s="402" t="s">
        <v>25</v>
      </c>
      <c r="C270" s="397">
        <v>9</v>
      </c>
      <c r="D270" s="5">
        <v>23</v>
      </c>
      <c r="E270" s="172">
        <f t="shared" si="10"/>
        <v>14</v>
      </c>
      <c r="F270" s="398"/>
      <c r="G270" s="5"/>
      <c r="H270" s="362"/>
      <c r="I270" s="397"/>
      <c r="J270" s="5"/>
      <c r="K270" s="172"/>
      <c r="L270" s="398">
        <v>50</v>
      </c>
      <c r="M270" s="5">
        <v>50</v>
      </c>
      <c r="N270" s="109" t="str">
        <f t="shared" si="11"/>
        <v>Pass</v>
      </c>
      <c r="O270" s="5">
        <v>1335</v>
      </c>
      <c r="P270" s="5"/>
      <c r="Q270" s="5"/>
    </row>
    <row r="271" spans="1:17" ht="14.1" customHeight="1">
      <c r="A271" s="107">
        <v>43713</v>
      </c>
      <c r="B271" s="402" t="s">
        <v>25</v>
      </c>
      <c r="C271" s="397">
        <v>33</v>
      </c>
      <c r="D271" s="5">
        <v>30</v>
      </c>
      <c r="E271" s="172">
        <f t="shared" si="10"/>
        <v>-3</v>
      </c>
      <c r="F271" s="398"/>
      <c r="G271" s="5"/>
      <c r="H271" s="362"/>
      <c r="I271" s="397"/>
      <c r="J271" s="5"/>
      <c r="K271" s="172"/>
      <c r="L271" s="398">
        <v>50</v>
      </c>
      <c r="M271" s="5">
        <v>50</v>
      </c>
      <c r="N271" s="109" t="str">
        <f t="shared" si="11"/>
        <v>Pass</v>
      </c>
      <c r="O271" s="5">
        <v>1428</v>
      </c>
      <c r="P271" s="127" t="s">
        <v>330</v>
      </c>
      <c r="Q271" s="5"/>
    </row>
    <row r="272" spans="1:17" ht="14.1" customHeight="1">
      <c r="A272" s="107">
        <v>43716</v>
      </c>
      <c r="B272" s="402" t="s">
        <v>25</v>
      </c>
      <c r="C272" s="397">
        <v>30</v>
      </c>
      <c r="D272" s="5">
        <v>72</v>
      </c>
      <c r="E272" s="172">
        <f t="shared" si="10"/>
        <v>42</v>
      </c>
      <c r="F272" s="398"/>
      <c r="G272" s="5"/>
      <c r="H272" s="362"/>
      <c r="I272" s="397"/>
      <c r="J272" s="5"/>
      <c r="K272" s="172"/>
      <c r="L272" s="398">
        <v>50</v>
      </c>
      <c r="M272" s="5">
        <v>50</v>
      </c>
      <c r="N272" s="109" t="str">
        <f t="shared" si="11"/>
        <v>Pass</v>
      </c>
      <c r="O272" s="5">
        <v>64</v>
      </c>
      <c r="P272" s="5"/>
      <c r="Q272" s="5"/>
    </row>
    <row r="273" spans="1:17" ht="14.1" customHeight="1">
      <c r="A273" s="107">
        <v>43719</v>
      </c>
      <c r="B273" s="402" t="s">
        <v>25</v>
      </c>
      <c r="C273" s="397">
        <v>24</v>
      </c>
      <c r="D273" s="5">
        <v>34</v>
      </c>
      <c r="E273" s="172">
        <f t="shared" si="10"/>
        <v>10</v>
      </c>
      <c r="F273" s="398"/>
      <c r="G273" s="5"/>
      <c r="H273" s="362"/>
      <c r="I273" s="397"/>
      <c r="J273" s="5"/>
      <c r="K273" s="172"/>
      <c r="L273" s="398">
        <v>50</v>
      </c>
      <c r="M273" s="5">
        <v>50</v>
      </c>
      <c r="N273" s="109" t="str">
        <f>IF(E273="","",IF(E273&lt;=50,"Pass","Fail"))</f>
        <v>Pass</v>
      </c>
      <c r="O273" s="5">
        <v>1159</v>
      </c>
      <c r="P273" s="127" t="s">
        <v>333</v>
      </c>
      <c r="Q273" s="5"/>
    </row>
    <row r="274" spans="1:17" ht="14.1" customHeight="1">
      <c r="A274" s="107">
        <v>43720</v>
      </c>
      <c r="B274" s="402" t="s">
        <v>25</v>
      </c>
      <c r="C274" s="397">
        <v>10</v>
      </c>
      <c r="D274" s="5">
        <v>4010</v>
      </c>
      <c r="E274" s="172">
        <f t="shared" si="10"/>
        <v>4000</v>
      </c>
      <c r="F274" s="398"/>
      <c r="G274" s="5"/>
      <c r="H274" s="362"/>
      <c r="I274" s="397"/>
      <c r="J274" s="5"/>
      <c r="K274" s="172"/>
      <c r="L274" s="398">
        <v>50</v>
      </c>
      <c r="M274" s="5">
        <v>50</v>
      </c>
      <c r="N274" s="109" t="str">
        <f t="shared" si="11"/>
        <v>Fail</v>
      </c>
      <c r="O274" s="5">
        <v>74</v>
      </c>
      <c r="P274" s="5"/>
      <c r="Q274" s="130" t="s">
        <v>344</v>
      </c>
    </row>
    <row r="275" spans="1:17" ht="14.1" customHeight="1">
      <c r="A275" s="107">
        <v>43722</v>
      </c>
      <c r="B275" s="402" t="s">
        <v>25</v>
      </c>
      <c r="C275" s="397">
        <v>29</v>
      </c>
      <c r="D275" s="5">
        <v>780</v>
      </c>
      <c r="E275" s="172">
        <f t="shared" si="10"/>
        <v>751</v>
      </c>
      <c r="F275" s="398"/>
      <c r="G275" s="5"/>
      <c r="H275" s="362"/>
      <c r="I275" s="397"/>
      <c r="J275" s="5"/>
      <c r="K275" s="172"/>
      <c r="L275" s="398">
        <v>50</v>
      </c>
      <c r="M275" s="5">
        <v>50</v>
      </c>
      <c r="N275" s="109" t="str">
        <f t="shared" si="11"/>
        <v>Fail</v>
      </c>
      <c r="O275" s="5">
        <v>64</v>
      </c>
      <c r="P275" s="5"/>
      <c r="Q275" s="5" t="s">
        <v>336</v>
      </c>
    </row>
    <row r="276" spans="1:17" ht="14.1" customHeight="1">
      <c r="A276" s="107">
        <v>43722</v>
      </c>
      <c r="B276" s="402" t="s">
        <v>25</v>
      </c>
      <c r="C276" s="397">
        <v>26</v>
      </c>
      <c r="D276" s="5">
        <v>833</v>
      </c>
      <c r="E276" s="172">
        <f t="shared" si="10"/>
        <v>807</v>
      </c>
      <c r="F276" s="398"/>
      <c r="G276" s="5"/>
      <c r="H276" s="362"/>
      <c r="I276" s="397"/>
      <c r="J276" s="5"/>
      <c r="K276" s="172"/>
      <c r="L276" s="398">
        <v>50</v>
      </c>
      <c r="M276" s="5">
        <v>50</v>
      </c>
      <c r="N276" s="109" t="str">
        <f t="shared" si="11"/>
        <v>Fail</v>
      </c>
      <c r="O276" s="5">
        <v>64</v>
      </c>
      <c r="P276" s="5"/>
      <c r="Q276" s="5" t="s">
        <v>335</v>
      </c>
    </row>
    <row r="277" spans="1:17" ht="14.1" customHeight="1">
      <c r="A277" s="107">
        <v>43723</v>
      </c>
      <c r="B277" s="402" t="s">
        <v>25</v>
      </c>
      <c r="C277" s="397">
        <v>26</v>
      </c>
      <c r="D277" s="5">
        <v>660</v>
      </c>
      <c r="E277" s="172">
        <f t="shared" si="10"/>
        <v>634</v>
      </c>
      <c r="F277" s="398"/>
      <c r="G277" s="5"/>
      <c r="H277" s="362"/>
      <c r="I277" s="397"/>
      <c r="J277" s="5"/>
      <c r="K277" s="172"/>
      <c r="L277" s="398">
        <v>50</v>
      </c>
      <c r="M277" s="5">
        <v>50</v>
      </c>
      <c r="N277" s="109" t="str">
        <f t="shared" si="11"/>
        <v>Fail</v>
      </c>
      <c r="O277" s="5">
        <v>121</v>
      </c>
      <c r="P277" s="127" t="s">
        <v>340</v>
      </c>
      <c r="Q277" s="131" t="s">
        <v>345</v>
      </c>
    </row>
    <row r="278" spans="1:17" ht="14.1" customHeight="1">
      <c r="A278" s="107">
        <v>43723</v>
      </c>
      <c r="B278" s="402" t="s">
        <v>25</v>
      </c>
      <c r="C278" s="397">
        <v>39</v>
      </c>
      <c r="D278" s="5">
        <v>745</v>
      </c>
      <c r="E278" s="172">
        <f t="shared" si="10"/>
        <v>706</v>
      </c>
      <c r="F278" s="398"/>
      <c r="G278" s="5"/>
      <c r="H278" s="362"/>
      <c r="I278" s="397"/>
      <c r="J278" s="5"/>
      <c r="K278" s="172"/>
      <c r="L278" s="398">
        <v>50</v>
      </c>
      <c r="M278" s="5">
        <v>50</v>
      </c>
      <c r="N278" s="109" t="str">
        <f t="shared" si="11"/>
        <v>Fail</v>
      </c>
      <c r="O278" s="5">
        <v>121</v>
      </c>
      <c r="P278" s="127" t="s">
        <v>341</v>
      </c>
      <c r="Q278" s="5" t="s">
        <v>337</v>
      </c>
    </row>
    <row r="279" spans="1:17" ht="14.1" customHeight="1">
      <c r="A279" s="107">
        <v>43723</v>
      </c>
      <c r="B279" s="402" t="s">
        <v>25</v>
      </c>
      <c r="C279" s="397">
        <v>27</v>
      </c>
      <c r="D279" s="5">
        <v>659</v>
      </c>
      <c r="E279" s="172">
        <f t="shared" si="10"/>
        <v>632</v>
      </c>
      <c r="F279" s="398"/>
      <c r="G279" s="5"/>
      <c r="H279" s="362"/>
      <c r="I279" s="397"/>
      <c r="J279" s="5"/>
      <c r="K279" s="172"/>
      <c r="L279" s="398">
        <v>50</v>
      </c>
      <c r="M279" s="5">
        <v>50</v>
      </c>
      <c r="N279" s="109" t="str">
        <f t="shared" si="11"/>
        <v>Fail</v>
      </c>
      <c r="O279" s="5">
        <v>121</v>
      </c>
      <c r="P279" s="127" t="s">
        <v>342</v>
      </c>
      <c r="Q279" s="5" t="s">
        <v>336</v>
      </c>
    </row>
    <row r="280" spans="1:17" ht="14.1" customHeight="1">
      <c r="A280" s="107">
        <v>43723</v>
      </c>
      <c r="B280" s="402" t="s">
        <v>25</v>
      </c>
      <c r="C280" s="397">
        <v>26</v>
      </c>
      <c r="D280" s="5">
        <v>796</v>
      </c>
      <c r="E280" s="172">
        <f t="shared" si="10"/>
        <v>770</v>
      </c>
      <c r="F280" s="398"/>
      <c r="G280" s="5"/>
      <c r="H280" s="362"/>
      <c r="I280" s="397"/>
      <c r="J280" s="5"/>
      <c r="K280" s="172"/>
      <c r="L280" s="398">
        <v>50</v>
      </c>
      <c r="M280" s="5">
        <v>50</v>
      </c>
      <c r="N280" s="109" t="str">
        <f t="shared" si="11"/>
        <v>Fail</v>
      </c>
      <c r="O280" s="5">
        <v>74</v>
      </c>
      <c r="P280" s="127" t="s">
        <v>339</v>
      </c>
      <c r="Q280" s="5" t="s">
        <v>336</v>
      </c>
    </row>
    <row r="281" spans="1:17" ht="14.1" customHeight="1">
      <c r="A281" s="107">
        <v>43723</v>
      </c>
      <c r="B281" s="402" t="s">
        <v>25</v>
      </c>
      <c r="C281" s="397">
        <v>46</v>
      </c>
      <c r="D281" s="5">
        <v>883</v>
      </c>
      <c r="E281" s="172">
        <f>IF(D281="","",(D281-C281))</f>
        <v>837</v>
      </c>
      <c r="F281" s="398"/>
      <c r="G281" s="5"/>
      <c r="H281" s="362"/>
      <c r="I281" s="397"/>
      <c r="J281" s="5"/>
      <c r="K281" s="172"/>
      <c r="L281" s="398">
        <v>50</v>
      </c>
      <c r="M281" s="5">
        <v>50</v>
      </c>
      <c r="N281" s="109" t="str">
        <f>IF(E281="","",IF(E281&lt;=50,"Pass","Fail"))</f>
        <v>Fail</v>
      </c>
      <c r="O281" s="5">
        <v>74</v>
      </c>
      <c r="P281" s="127" t="s">
        <v>338</v>
      </c>
      <c r="Q281" s="5" t="s">
        <v>336</v>
      </c>
    </row>
    <row r="282" spans="1:17" ht="14.1" customHeight="1">
      <c r="A282" s="107">
        <v>43723</v>
      </c>
      <c r="B282" s="402" t="s">
        <v>25</v>
      </c>
      <c r="C282" s="397">
        <v>3</v>
      </c>
      <c r="D282" s="5">
        <v>706</v>
      </c>
      <c r="E282" s="172">
        <f t="shared" si="10"/>
        <v>703</v>
      </c>
      <c r="F282" s="398"/>
      <c r="G282" s="5"/>
      <c r="H282" s="362"/>
      <c r="I282" s="397"/>
      <c r="J282" s="5"/>
      <c r="K282" s="172"/>
      <c r="L282" s="398">
        <v>50</v>
      </c>
      <c r="M282" s="5">
        <v>50</v>
      </c>
      <c r="N282" s="109" t="str">
        <f t="shared" si="11"/>
        <v>Fail</v>
      </c>
      <c r="O282" s="5">
        <v>74</v>
      </c>
      <c r="P282" s="127" t="s">
        <v>346</v>
      </c>
      <c r="Q282" s="5" t="s">
        <v>343</v>
      </c>
    </row>
    <row r="283" spans="1:17" ht="14.1" customHeight="1">
      <c r="A283" s="107">
        <v>43724</v>
      </c>
      <c r="B283" s="402" t="s">
        <v>25</v>
      </c>
      <c r="C283" s="397">
        <v>4</v>
      </c>
      <c r="D283" s="5">
        <v>701</v>
      </c>
      <c r="E283" s="172">
        <f t="shared" si="10"/>
        <v>697</v>
      </c>
      <c r="F283" s="398"/>
      <c r="G283" s="5"/>
      <c r="H283" s="362"/>
      <c r="I283" s="397"/>
      <c r="J283" s="5"/>
      <c r="K283" s="172"/>
      <c r="L283" s="398">
        <v>50</v>
      </c>
      <c r="M283" s="5">
        <v>50</v>
      </c>
      <c r="N283" s="109" t="str">
        <f t="shared" si="11"/>
        <v>Fail</v>
      </c>
      <c r="O283" s="5">
        <v>1340</v>
      </c>
      <c r="P283" s="5"/>
      <c r="Q283" s="5"/>
    </row>
    <row r="284" spans="1:17" ht="14.1" customHeight="1">
      <c r="A284" s="107">
        <v>43725</v>
      </c>
      <c r="B284" s="402" t="s">
        <v>25</v>
      </c>
      <c r="C284" s="397">
        <v>22</v>
      </c>
      <c r="D284" s="5">
        <v>91</v>
      </c>
      <c r="E284" s="172">
        <f>IF(D284="","",(D284-C284))</f>
        <v>69</v>
      </c>
      <c r="F284" s="398"/>
      <c r="G284" s="5"/>
      <c r="H284" s="362"/>
      <c r="I284" s="397"/>
      <c r="J284" s="5"/>
      <c r="K284" s="172"/>
      <c r="L284" s="398">
        <v>50</v>
      </c>
      <c r="M284" s="5">
        <v>50</v>
      </c>
      <c r="N284" s="109" t="str">
        <f>IF(E284="","",IF(E284&lt;=50,"Pass","Fail"))</f>
        <v>Fail</v>
      </c>
      <c r="O284" s="5">
        <v>74</v>
      </c>
      <c r="P284" s="127" t="s">
        <v>347</v>
      </c>
      <c r="Q284" s="132" t="s">
        <v>348</v>
      </c>
    </row>
    <row r="285" spans="1:17" ht="14.1" customHeight="1">
      <c r="A285" s="107">
        <v>43725</v>
      </c>
      <c r="B285" s="402" t="s">
        <v>25</v>
      </c>
      <c r="C285" s="397">
        <v>10</v>
      </c>
      <c r="D285" s="5">
        <v>70</v>
      </c>
      <c r="E285" s="172">
        <f>IF(D285="","",(D285-C285))</f>
        <v>60</v>
      </c>
      <c r="F285" s="398"/>
      <c r="G285" s="5"/>
      <c r="H285" s="362"/>
      <c r="I285" s="397"/>
      <c r="J285" s="5"/>
      <c r="K285" s="172"/>
      <c r="L285" s="398">
        <v>50</v>
      </c>
      <c r="M285" s="5">
        <v>50</v>
      </c>
      <c r="N285" s="109" t="str">
        <f>IF(E285="","",IF(E285&lt;=50,"Pass","Fail"))</f>
        <v>Fail</v>
      </c>
      <c r="O285" s="5">
        <v>1159</v>
      </c>
      <c r="P285" s="127" t="s">
        <v>349</v>
      </c>
      <c r="Q285" s="5" t="s">
        <v>350</v>
      </c>
    </row>
    <row r="286" spans="1:17" ht="14.1" customHeight="1">
      <c r="A286" s="107">
        <v>43725</v>
      </c>
      <c r="B286" s="402" t="s">
        <v>25</v>
      </c>
      <c r="C286" s="397">
        <v>5</v>
      </c>
      <c r="D286" s="5">
        <v>139</v>
      </c>
      <c r="E286" s="172">
        <f t="shared" si="10"/>
        <v>134</v>
      </c>
      <c r="F286" s="398"/>
      <c r="G286" s="5"/>
      <c r="H286" s="362"/>
      <c r="I286" s="397"/>
      <c r="J286" s="5"/>
      <c r="K286" s="172"/>
      <c r="L286" s="398">
        <v>50</v>
      </c>
      <c r="M286" s="5">
        <v>50</v>
      </c>
      <c r="N286" s="109" t="str">
        <f t="shared" si="11"/>
        <v>Fail</v>
      </c>
      <c r="O286" s="5">
        <v>1159</v>
      </c>
      <c r="P286" s="127" t="s">
        <v>351</v>
      </c>
      <c r="Q286" s="5" t="s">
        <v>352</v>
      </c>
    </row>
    <row r="287" spans="1:17" ht="14.1" customHeight="1">
      <c r="A287" s="107">
        <v>43726</v>
      </c>
      <c r="B287" s="402" t="s">
        <v>25</v>
      </c>
      <c r="C287" s="397">
        <v>15</v>
      </c>
      <c r="D287" s="5">
        <v>137</v>
      </c>
      <c r="E287" s="172">
        <f t="shared" si="10"/>
        <v>122</v>
      </c>
      <c r="F287" s="398"/>
      <c r="G287" s="5"/>
      <c r="H287" s="362"/>
      <c r="I287" s="397"/>
      <c r="J287" s="5"/>
      <c r="K287" s="172"/>
      <c r="L287" s="398">
        <v>50</v>
      </c>
      <c r="M287" s="5">
        <v>50</v>
      </c>
      <c r="N287" s="109" t="str">
        <f t="shared" si="11"/>
        <v>Fail</v>
      </c>
      <c r="O287" s="5">
        <v>64</v>
      </c>
      <c r="P287" s="127" t="s">
        <v>354</v>
      </c>
      <c r="Q287" s="5" t="s">
        <v>353</v>
      </c>
    </row>
    <row r="288" spans="1:17" ht="14.1" customHeight="1">
      <c r="A288" s="107">
        <v>43726</v>
      </c>
      <c r="B288" s="402" t="s">
        <v>25</v>
      </c>
      <c r="C288" s="397">
        <v>12</v>
      </c>
      <c r="D288" s="5">
        <v>156</v>
      </c>
      <c r="E288" s="172">
        <f t="shared" si="10"/>
        <v>144</v>
      </c>
      <c r="F288" s="398"/>
      <c r="G288" s="5"/>
      <c r="H288" s="362"/>
      <c r="I288" s="397"/>
      <c r="J288" s="5"/>
      <c r="K288" s="172"/>
      <c r="L288" s="398">
        <v>50</v>
      </c>
      <c r="M288" s="5">
        <v>50</v>
      </c>
      <c r="N288" s="109" t="str">
        <f t="shared" si="11"/>
        <v>Fail</v>
      </c>
      <c r="O288" s="5">
        <v>64</v>
      </c>
      <c r="P288" s="127" t="s">
        <v>356</v>
      </c>
      <c r="Q288" s="5" t="s">
        <v>355</v>
      </c>
    </row>
    <row r="289" spans="1:17" ht="14.1" customHeight="1">
      <c r="A289" s="107">
        <v>43726</v>
      </c>
      <c r="B289" s="402" t="s">
        <v>25</v>
      </c>
      <c r="C289" s="397">
        <v>16</v>
      </c>
      <c r="D289" s="5">
        <v>139</v>
      </c>
      <c r="E289" s="172">
        <f>IF(D289="","",(D289-C289))</f>
        <v>123</v>
      </c>
      <c r="F289" s="398"/>
      <c r="G289" s="5"/>
      <c r="H289" s="362"/>
      <c r="I289" s="397"/>
      <c r="J289" s="5"/>
      <c r="K289" s="172"/>
      <c r="L289" s="398">
        <v>50</v>
      </c>
      <c r="M289" s="5">
        <v>50</v>
      </c>
      <c r="N289" s="109" t="str">
        <f>IF(E289="","",IF(E289&lt;=50,"Pass","Fail"))</f>
        <v>Fail</v>
      </c>
      <c r="O289" s="5">
        <v>1159</v>
      </c>
      <c r="P289" s="127" t="s">
        <v>357</v>
      </c>
      <c r="Q289" s="5" t="s">
        <v>358</v>
      </c>
    </row>
    <row r="290" spans="1:17" ht="14.1" customHeight="1">
      <c r="A290" s="107">
        <v>43726</v>
      </c>
      <c r="B290" s="402" t="s">
        <v>25</v>
      </c>
      <c r="C290" s="397">
        <v>15</v>
      </c>
      <c r="D290" s="5">
        <v>178</v>
      </c>
      <c r="E290" s="172">
        <f>IF(D290="","",(D290-C290))</f>
        <v>163</v>
      </c>
      <c r="F290" s="398"/>
      <c r="G290" s="5"/>
      <c r="H290" s="362"/>
      <c r="I290" s="397"/>
      <c r="J290" s="5"/>
      <c r="K290" s="172"/>
      <c r="L290" s="398">
        <v>50</v>
      </c>
      <c r="M290" s="5">
        <v>50</v>
      </c>
      <c r="N290" s="109" t="str">
        <f>IF(E290="","",IF(E290&lt;=50,"Pass","Fail"))</f>
        <v>Fail</v>
      </c>
      <c r="O290" s="5">
        <v>1159</v>
      </c>
      <c r="P290" s="127" t="s">
        <v>359</v>
      </c>
      <c r="Q290" s="5" t="s">
        <v>360</v>
      </c>
    </row>
    <row r="291" spans="1:17" ht="14.1" customHeight="1">
      <c r="A291" s="107">
        <v>43727</v>
      </c>
      <c r="B291" s="402" t="s">
        <v>25</v>
      </c>
      <c r="C291" s="397">
        <v>18</v>
      </c>
      <c r="D291" s="5">
        <v>391</v>
      </c>
      <c r="E291" s="172">
        <f>IF(D291="","",(D291-C291))</f>
        <v>373</v>
      </c>
      <c r="F291" s="398"/>
      <c r="G291" s="5"/>
      <c r="H291" s="362"/>
      <c r="I291" s="397"/>
      <c r="J291" s="5"/>
      <c r="K291" s="172"/>
      <c r="L291" s="398">
        <v>50</v>
      </c>
      <c r="M291" s="5">
        <v>50</v>
      </c>
      <c r="N291" s="109" t="str">
        <f>IF(E291="","",IF(E291&lt;=50,"Pass","Fail"))</f>
        <v>Fail</v>
      </c>
      <c r="O291" s="5">
        <v>74</v>
      </c>
      <c r="P291" s="127" t="s">
        <v>361</v>
      </c>
      <c r="Q291" s="132" t="s">
        <v>362</v>
      </c>
    </row>
    <row r="292" spans="1:17" ht="14.1" customHeight="1">
      <c r="A292" s="107">
        <v>43727</v>
      </c>
      <c r="B292" s="402" t="s">
        <v>25</v>
      </c>
      <c r="C292" s="397">
        <v>16</v>
      </c>
      <c r="D292" s="5">
        <v>593</v>
      </c>
      <c r="E292" s="172">
        <f>IF(D292="","",(D292-C292))</f>
        <v>577</v>
      </c>
      <c r="F292" s="398"/>
      <c r="G292" s="5"/>
      <c r="H292" s="362"/>
      <c r="I292" s="397"/>
      <c r="J292" s="5"/>
      <c r="K292" s="172"/>
      <c r="L292" s="398">
        <v>50</v>
      </c>
      <c r="M292" s="5">
        <v>50</v>
      </c>
      <c r="N292" s="109" t="str">
        <f>IF(E292="","",IF(E292&lt;=50,"Pass","Fail"))</f>
        <v>Fail</v>
      </c>
      <c r="O292" s="5" t="s">
        <v>364</v>
      </c>
      <c r="P292" s="127" t="s">
        <v>363</v>
      </c>
      <c r="Q292" s="133" t="s">
        <v>365</v>
      </c>
    </row>
    <row r="293" spans="1:17" ht="14.1" customHeight="1">
      <c r="A293" s="107">
        <v>43727</v>
      </c>
      <c r="B293" s="402" t="s">
        <v>25</v>
      </c>
      <c r="C293" s="397">
        <v>17</v>
      </c>
      <c r="D293" s="5">
        <v>333</v>
      </c>
      <c r="E293" s="172">
        <f>IF(D293="","",(D293-C293))</f>
        <v>316</v>
      </c>
      <c r="F293" s="398"/>
      <c r="G293" s="5"/>
      <c r="H293" s="362"/>
      <c r="I293" s="397"/>
      <c r="J293" s="5"/>
      <c r="K293" s="172"/>
      <c r="L293" s="398">
        <v>50</v>
      </c>
      <c r="M293" s="5">
        <v>50</v>
      </c>
      <c r="N293" s="109" t="str">
        <f>IF(E293="","",IF(E293&lt;=50,"Pass","Fail"))</f>
        <v>Fail</v>
      </c>
      <c r="O293" s="5">
        <v>1159</v>
      </c>
      <c r="P293" s="127" t="s">
        <v>366</v>
      </c>
      <c r="Q293" s="5" t="s">
        <v>358</v>
      </c>
    </row>
    <row r="294" spans="1:17" ht="14.1" customHeight="1">
      <c r="A294" s="107">
        <v>43727</v>
      </c>
      <c r="B294" s="402" t="s">
        <v>25</v>
      </c>
      <c r="C294" s="397">
        <v>11</v>
      </c>
      <c r="D294" s="5">
        <v>597</v>
      </c>
      <c r="E294" s="172">
        <f t="shared" si="10"/>
        <v>586</v>
      </c>
      <c r="F294" s="398"/>
      <c r="G294" s="5"/>
      <c r="H294" s="362"/>
      <c r="I294" s="397"/>
      <c r="J294" s="5"/>
      <c r="K294" s="172"/>
      <c r="L294" s="398">
        <v>50</v>
      </c>
      <c r="M294" s="5">
        <v>50</v>
      </c>
      <c r="N294" s="109" t="str">
        <f t="shared" si="11"/>
        <v>Fail</v>
      </c>
      <c r="O294" s="5">
        <v>1159</v>
      </c>
      <c r="P294" s="127" t="s">
        <v>367</v>
      </c>
      <c r="Q294" s="5" t="s">
        <v>360</v>
      </c>
    </row>
    <row r="295" spans="1:17" ht="14.1" customHeight="1">
      <c r="A295" s="107">
        <v>43727</v>
      </c>
      <c r="B295" s="402" t="s">
        <v>25</v>
      </c>
      <c r="C295" s="397">
        <v>23</v>
      </c>
      <c r="D295" s="5">
        <v>562</v>
      </c>
      <c r="E295" s="172">
        <f t="shared" si="10"/>
        <v>539</v>
      </c>
      <c r="F295" s="398"/>
      <c r="G295" s="5"/>
      <c r="H295" s="362"/>
      <c r="I295" s="397"/>
      <c r="J295" s="5"/>
      <c r="K295" s="172"/>
      <c r="L295" s="398">
        <v>50</v>
      </c>
      <c r="M295" s="5">
        <v>50</v>
      </c>
      <c r="N295" s="109" t="str">
        <f t="shared" si="11"/>
        <v>Fail</v>
      </c>
      <c r="O295" s="5">
        <v>1159</v>
      </c>
      <c r="P295" s="127" t="s">
        <v>368</v>
      </c>
      <c r="Q295" s="5" t="s">
        <v>369</v>
      </c>
    </row>
    <row r="296" spans="1:17" ht="14.1" customHeight="1">
      <c r="A296" s="107">
        <v>43727</v>
      </c>
      <c r="B296" s="402" t="s">
        <v>25</v>
      </c>
      <c r="C296" s="397">
        <v>31</v>
      </c>
      <c r="D296" s="5">
        <v>455</v>
      </c>
      <c r="E296" s="172">
        <f t="shared" si="10"/>
        <v>424</v>
      </c>
      <c r="F296" s="398"/>
      <c r="G296" s="5"/>
      <c r="H296" s="362"/>
      <c r="I296" s="397"/>
      <c r="J296" s="5"/>
      <c r="K296" s="172"/>
      <c r="L296" s="398">
        <v>50</v>
      </c>
      <c r="M296" s="5">
        <v>50</v>
      </c>
      <c r="N296" s="109" t="str">
        <f t="shared" si="11"/>
        <v>Fail</v>
      </c>
      <c r="O296" s="5">
        <v>1335</v>
      </c>
      <c r="P296" s="127" t="s">
        <v>370</v>
      </c>
      <c r="Q296" s="5" t="s">
        <v>371</v>
      </c>
    </row>
    <row r="297" spans="1:17" ht="14.1" customHeight="1">
      <c r="A297" s="107">
        <v>43728</v>
      </c>
      <c r="B297" s="402" t="s">
        <v>25</v>
      </c>
      <c r="C297" s="397">
        <v>12</v>
      </c>
      <c r="D297" s="5">
        <v>9</v>
      </c>
      <c r="E297" s="172">
        <f t="shared" si="10"/>
        <v>-3</v>
      </c>
      <c r="F297" s="398"/>
      <c r="G297" s="5"/>
      <c r="H297" s="362"/>
      <c r="I297" s="397"/>
      <c r="J297" s="5"/>
      <c r="K297" s="172"/>
      <c r="L297" s="398">
        <v>50</v>
      </c>
      <c r="M297" s="5">
        <v>50</v>
      </c>
      <c r="N297" s="109" t="str">
        <f t="shared" si="11"/>
        <v>Pass</v>
      </c>
      <c r="O297" s="5">
        <v>121</v>
      </c>
      <c r="P297" s="127" t="s">
        <v>372</v>
      </c>
      <c r="Q297" s="5" t="s">
        <v>114</v>
      </c>
    </row>
    <row r="298" spans="1:17" ht="14.1" customHeight="1">
      <c r="A298" s="107">
        <v>43728</v>
      </c>
      <c r="B298" s="402" t="s">
        <v>25</v>
      </c>
      <c r="C298" s="397">
        <v>20</v>
      </c>
      <c r="D298" s="5">
        <v>9</v>
      </c>
      <c r="E298" s="172">
        <f t="shared" si="10"/>
        <v>-11</v>
      </c>
      <c r="F298" s="398"/>
      <c r="G298" s="5"/>
      <c r="H298" s="362"/>
      <c r="I298" s="397"/>
      <c r="J298" s="5"/>
      <c r="K298" s="172"/>
      <c r="L298" s="398">
        <v>50</v>
      </c>
      <c r="M298" s="5">
        <v>50</v>
      </c>
      <c r="N298" s="109" t="str">
        <f t="shared" si="11"/>
        <v>Pass</v>
      </c>
      <c r="O298" s="5">
        <v>121</v>
      </c>
      <c r="P298" s="127" t="s">
        <v>373</v>
      </c>
      <c r="Q298" s="5" t="s">
        <v>114</v>
      </c>
    </row>
    <row r="299" spans="1:17" ht="14.1" customHeight="1">
      <c r="A299" s="107">
        <v>43728</v>
      </c>
      <c r="B299" s="402" t="s">
        <v>25</v>
      </c>
      <c r="C299" s="397">
        <v>6</v>
      </c>
      <c r="D299" s="5">
        <v>7</v>
      </c>
      <c r="E299" s="172">
        <f t="shared" si="10"/>
        <v>1</v>
      </c>
      <c r="F299" s="398"/>
      <c r="G299" s="5"/>
      <c r="H299" s="362"/>
      <c r="I299" s="397"/>
      <c r="J299" s="5"/>
      <c r="K299" s="172"/>
      <c r="L299" s="398">
        <v>50</v>
      </c>
      <c r="M299" s="5">
        <v>50</v>
      </c>
      <c r="N299" s="109" t="str">
        <f t="shared" si="11"/>
        <v>Pass</v>
      </c>
      <c r="O299" s="5" t="s">
        <v>49</v>
      </c>
      <c r="P299" s="127" t="s">
        <v>374</v>
      </c>
      <c r="Q299" s="5" t="s">
        <v>377</v>
      </c>
    </row>
    <row r="300" spans="1:17" ht="14.1" customHeight="1">
      <c r="A300" s="107">
        <v>43728</v>
      </c>
      <c r="B300" s="402" t="s">
        <v>25</v>
      </c>
      <c r="C300" s="397">
        <v>6</v>
      </c>
      <c r="D300" s="5">
        <v>6</v>
      </c>
      <c r="E300" s="172">
        <f t="shared" si="10"/>
        <v>0</v>
      </c>
      <c r="F300" s="398"/>
      <c r="G300" s="5"/>
      <c r="H300" s="362"/>
      <c r="I300" s="397"/>
      <c r="J300" s="5"/>
      <c r="K300" s="172"/>
      <c r="L300" s="398">
        <v>50</v>
      </c>
      <c r="M300" s="5">
        <v>50</v>
      </c>
      <c r="N300" s="109" t="str">
        <f t="shared" si="11"/>
        <v>Pass</v>
      </c>
      <c r="O300" s="5" t="s">
        <v>49</v>
      </c>
      <c r="P300" s="127" t="s">
        <v>375</v>
      </c>
      <c r="Q300" s="5" t="s">
        <v>377</v>
      </c>
    </row>
    <row r="301" spans="1:17" ht="14.1" customHeight="1">
      <c r="A301" s="107">
        <v>43731</v>
      </c>
      <c r="B301" s="402" t="s">
        <v>25</v>
      </c>
      <c r="C301" s="397">
        <v>13</v>
      </c>
      <c r="D301" s="5">
        <v>19</v>
      </c>
      <c r="E301" s="172">
        <f t="shared" si="10"/>
        <v>6</v>
      </c>
      <c r="F301" s="398"/>
      <c r="G301" s="5"/>
      <c r="H301" s="362"/>
      <c r="I301" s="397"/>
      <c r="J301" s="5"/>
      <c r="K301" s="172"/>
      <c r="L301" s="398">
        <v>50</v>
      </c>
      <c r="M301" s="5">
        <v>50</v>
      </c>
      <c r="N301" s="109" t="str">
        <f t="shared" si="11"/>
        <v>Pass</v>
      </c>
      <c r="O301" s="5">
        <v>1428</v>
      </c>
      <c r="P301" s="127" t="s">
        <v>379</v>
      </c>
      <c r="Q301" s="5"/>
    </row>
    <row r="302" spans="1:17" ht="14.1" customHeight="1">
      <c r="A302" s="107">
        <v>43735</v>
      </c>
      <c r="B302" s="402" t="s">
        <v>25</v>
      </c>
      <c r="C302" s="397">
        <v>1</v>
      </c>
      <c r="D302" s="5">
        <v>12</v>
      </c>
      <c r="E302" s="172">
        <f t="shared" si="10"/>
        <v>11</v>
      </c>
      <c r="F302" s="398"/>
      <c r="G302" s="5"/>
      <c r="H302" s="362"/>
      <c r="I302" s="397"/>
      <c r="J302" s="5"/>
      <c r="K302" s="172"/>
      <c r="L302" s="398">
        <v>50</v>
      </c>
      <c r="M302" s="5">
        <v>50</v>
      </c>
      <c r="N302" s="109" t="str">
        <f t="shared" si="11"/>
        <v>Pass</v>
      </c>
      <c r="O302" s="5">
        <v>1428</v>
      </c>
      <c r="P302" s="127" t="s">
        <v>381</v>
      </c>
      <c r="Q302" s="5"/>
    </row>
    <row r="303" spans="1:17" ht="14.1" customHeight="1">
      <c r="A303" s="107">
        <v>43739</v>
      </c>
      <c r="B303" s="402" t="s">
        <v>25</v>
      </c>
      <c r="C303" s="397">
        <v>0</v>
      </c>
      <c r="D303" s="5">
        <v>4</v>
      </c>
      <c r="E303" s="172">
        <f t="shared" si="10"/>
        <v>4</v>
      </c>
      <c r="F303" s="398"/>
      <c r="G303" s="5"/>
      <c r="H303" s="362"/>
      <c r="I303" s="397"/>
      <c r="J303" s="5"/>
      <c r="K303" s="172"/>
      <c r="L303" s="398">
        <v>50</v>
      </c>
      <c r="M303" s="5">
        <v>50</v>
      </c>
      <c r="N303" s="109" t="str">
        <f t="shared" si="11"/>
        <v>Pass</v>
      </c>
      <c r="O303" s="5">
        <v>121</v>
      </c>
      <c r="P303" s="127" t="s">
        <v>382</v>
      </c>
      <c r="Q303" s="5"/>
    </row>
    <row r="304" spans="1:17" ht="14.1" customHeight="1">
      <c r="A304" s="107">
        <v>43745</v>
      </c>
      <c r="B304" s="402" t="s">
        <v>25</v>
      </c>
      <c r="C304" s="397">
        <v>20</v>
      </c>
      <c r="D304" s="5">
        <v>268</v>
      </c>
      <c r="E304" s="172">
        <f t="shared" si="10"/>
        <v>248</v>
      </c>
      <c r="F304" s="398"/>
      <c r="G304" s="5"/>
      <c r="H304" s="362"/>
      <c r="I304" s="397"/>
      <c r="J304" s="5"/>
      <c r="K304" s="172"/>
      <c r="L304" s="398">
        <v>50</v>
      </c>
      <c r="M304" s="5">
        <v>50</v>
      </c>
      <c r="N304" s="109" t="str">
        <f t="shared" si="11"/>
        <v>Fail</v>
      </c>
      <c r="O304" s="5">
        <v>74</v>
      </c>
      <c r="P304" s="127" t="s">
        <v>384</v>
      </c>
      <c r="Q304" s="132" t="s">
        <v>385</v>
      </c>
    </row>
    <row r="305" spans="1:17" ht="14.1" customHeight="1">
      <c r="A305" s="107">
        <v>43745</v>
      </c>
      <c r="B305" s="402" t="s">
        <v>25</v>
      </c>
      <c r="C305" s="397">
        <v>17</v>
      </c>
      <c r="D305" s="5">
        <v>35</v>
      </c>
      <c r="E305" s="172">
        <f t="shared" si="10"/>
        <v>18</v>
      </c>
      <c r="F305" s="398"/>
      <c r="G305" s="5"/>
      <c r="H305" s="362"/>
      <c r="I305" s="397"/>
      <c r="J305" s="5"/>
      <c r="K305" s="172"/>
      <c r="L305" s="398">
        <v>50</v>
      </c>
      <c r="M305" s="5">
        <v>50</v>
      </c>
      <c r="N305" s="109" t="str">
        <f t="shared" si="11"/>
        <v>Pass</v>
      </c>
      <c r="O305" s="5">
        <v>74</v>
      </c>
      <c r="P305" s="127" t="s">
        <v>386</v>
      </c>
      <c r="Q305" s="132" t="s">
        <v>388</v>
      </c>
    </row>
    <row r="306" spans="1:17" ht="14.1" customHeight="1">
      <c r="A306" s="107">
        <v>43745</v>
      </c>
      <c r="B306" s="402" t="s">
        <v>25</v>
      </c>
      <c r="C306" s="397">
        <v>11</v>
      </c>
      <c r="D306" s="5">
        <v>26</v>
      </c>
      <c r="E306" s="172">
        <f t="shared" si="10"/>
        <v>15</v>
      </c>
      <c r="F306" s="398"/>
      <c r="G306" s="5"/>
      <c r="H306" s="362"/>
      <c r="I306" s="397"/>
      <c r="J306" s="5"/>
      <c r="K306" s="172"/>
      <c r="L306" s="398">
        <v>50</v>
      </c>
      <c r="M306" s="5">
        <v>50</v>
      </c>
      <c r="N306" s="109" t="str">
        <f t="shared" si="11"/>
        <v>Pass</v>
      </c>
      <c r="O306" s="5" t="s">
        <v>364</v>
      </c>
      <c r="P306" s="127" t="s">
        <v>387</v>
      </c>
      <c r="Q306" s="132" t="s">
        <v>389</v>
      </c>
    </row>
    <row r="307" spans="1:17" ht="14.1" customHeight="1">
      <c r="A307" s="107">
        <v>43749</v>
      </c>
      <c r="B307" s="402" t="s">
        <v>25</v>
      </c>
      <c r="C307" s="397">
        <v>27</v>
      </c>
      <c r="D307" s="5">
        <v>30</v>
      </c>
      <c r="E307" s="172">
        <f t="shared" si="10"/>
        <v>3</v>
      </c>
      <c r="F307" s="398"/>
      <c r="G307" s="5"/>
      <c r="H307" s="362"/>
      <c r="I307" s="397"/>
      <c r="J307" s="5"/>
      <c r="K307" s="172"/>
      <c r="L307" s="398">
        <v>50</v>
      </c>
      <c r="M307" s="5">
        <v>50</v>
      </c>
      <c r="N307" s="109" t="str">
        <f t="shared" si="11"/>
        <v>Pass</v>
      </c>
      <c r="O307" s="5">
        <v>1335</v>
      </c>
      <c r="P307" s="127" t="s">
        <v>391</v>
      </c>
      <c r="Q307" s="5"/>
    </row>
    <row r="308" spans="1:17" ht="14.1" customHeight="1">
      <c r="A308" s="107">
        <v>43752</v>
      </c>
      <c r="B308" s="402" t="s">
        <v>25</v>
      </c>
      <c r="C308" s="397">
        <v>6</v>
      </c>
      <c r="D308" s="5">
        <v>7</v>
      </c>
      <c r="E308" s="172">
        <f t="shared" si="10"/>
        <v>1</v>
      </c>
      <c r="F308" s="398"/>
      <c r="G308" s="5"/>
      <c r="H308" s="362"/>
      <c r="I308" s="397"/>
      <c r="J308" s="5"/>
      <c r="K308" s="172"/>
      <c r="L308" s="398">
        <v>50</v>
      </c>
      <c r="M308" s="5">
        <v>50</v>
      </c>
      <c r="N308" s="109" t="str">
        <f t="shared" si="11"/>
        <v>Pass</v>
      </c>
      <c r="O308" s="5">
        <v>1340</v>
      </c>
      <c r="P308" s="127" t="s">
        <v>394</v>
      </c>
      <c r="Q308" s="5"/>
    </row>
    <row r="309" spans="1:17" ht="14.1" customHeight="1">
      <c r="A309" s="107">
        <v>43755</v>
      </c>
      <c r="B309" s="402" t="s">
        <v>25</v>
      </c>
      <c r="C309" s="397">
        <v>18</v>
      </c>
      <c r="D309" s="5">
        <v>20</v>
      </c>
      <c r="E309" s="172">
        <f t="shared" si="10"/>
        <v>2</v>
      </c>
      <c r="F309" s="398"/>
      <c r="G309" s="5"/>
      <c r="H309" s="362"/>
      <c r="I309" s="397"/>
      <c r="J309" s="5"/>
      <c r="K309" s="172"/>
      <c r="L309" s="398">
        <v>50</v>
      </c>
      <c r="M309" s="5">
        <v>50</v>
      </c>
      <c r="N309" s="109" t="str">
        <f t="shared" si="11"/>
        <v>Pass</v>
      </c>
      <c r="O309" s="5">
        <v>1340</v>
      </c>
      <c r="P309" s="127" t="s">
        <v>396</v>
      </c>
      <c r="Q309" s="5"/>
    </row>
    <row r="310" spans="1:17" ht="14.1" customHeight="1">
      <c r="A310" s="107">
        <v>43760</v>
      </c>
      <c r="B310" s="402" t="s">
        <v>25</v>
      </c>
      <c r="C310" s="397">
        <v>34</v>
      </c>
      <c r="D310" s="5">
        <v>31</v>
      </c>
      <c r="E310" s="172">
        <f t="shared" si="10"/>
        <v>-3</v>
      </c>
      <c r="F310" s="398"/>
      <c r="G310" s="5"/>
      <c r="H310" s="362"/>
      <c r="I310" s="397"/>
      <c r="J310" s="5"/>
      <c r="K310" s="172"/>
      <c r="L310" s="398">
        <v>50</v>
      </c>
      <c r="M310" s="5">
        <v>50</v>
      </c>
      <c r="N310" s="109" t="str">
        <f t="shared" si="11"/>
        <v>Pass</v>
      </c>
      <c r="O310" s="5">
        <v>1534</v>
      </c>
      <c r="P310" s="127" t="s">
        <v>381</v>
      </c>
      <c r="Q310" s="5"/>
    </row>
    <row r="311" spans="1:17" ht="14.1" customHeight="1">
      <c r="A311" s="107">
        <v>43769</v>
      </c>
      <c r="B311" s="402" t="s">
        <v>25</v>
      </c>
      <c r="C311" s="397">
        <v>32</v>
      </c>
      <c r="D311" s="5">
        <v>71</v>
      </c>
      <c r="E311" s="172">
        <f t="shared" si="10"/>
        <v>39</v>
      </c>
      <c r="F311" s="398"/>
      <c r="G311" s="5"/>
      <c r="H311" s="362"/>
      <c r="I311" s="397"/>
      <c r="J311" s="5"/>
      <c r="K311" s="172"/>
      <c r="L311" s="398">
        <v>50</v>
      </c>
      <c r="M311" s="5">
        <v>50</v>
      </c>
      <c r="N311" s="109" t="str">
        <f t="shared" si="11"/>
        <v>Pass</v>
      </c>
      <c r="O311" s="5">
        <v>1428</v>
      </c>
      <c r="P311" s="127" t="s">
        <v>401</v>
      </c>
      <c r="Q311" s="5"/>
    </row>
    <row r="312" spans="1:17" ht="14.1" customHeight="1">
      <c r="A312" s="107">
        <v>43773</v>
      </c>
      <c r="B312" s="402" t="s">
        <v>25</v>
      </c>
      <c r="C312" s="397">
        <v>9</v>
      </c>
      <c r="D312" s="5">
        <v>11</v>
      </c>
      <c r="E312" s="172">
        <f t="shared" si="10"/>
        <v>2</v>
      </c>
      <c r="F312" s="398"/>
      <c r="G312" s="5"/>
      <c r="H312" s="362"/>
      <c r="I312" s="397"/>
      <c r="J312" s="5"/>
      <c r="K312" s="172"/>
      <c r="L312" s="398">
        <v>50</v>
      </c>
      <c r="M312" s="5">
        <v>50</v>
      </c>
      <c r="N312" s="109" t="str">
        <f t="shared" si="11"/>
        <v>Pass</v>
      </c>
      <c r="O312" s="5">
        <v>121</v>
      </c>
      <c r="P312" s="127" t="s">
        <v>402</v>
      </c>
      <c r="Q312" s="5"/>
    </row>
    <row r="313" spans="1:17" ht="14.1" customHeight="1">
      <c r="A313" s="107">
        <v>43776</v>
      </c>
      <c r="B313" s="402" t="s">
        <v>25</v>
      </c>
      <c r="C313" s="397">
        <v>134</v>
      </c>
      <c r="D313" s="5">
        <v>38</v>
      </c>
      <c r="E313" s="172">
        <f t="shared" si="10"/>
        <v>-96</v>
      </c>
      <c r="F313" s="398"/>
      <c r="G313" s="5"/>
      <c r="H313" s="362"/>
      <c r="I313" s="397"/>
      <c r="J313" s="5"/>
      <c r="K313" s="172"/>
      <c r="L313" s="398">
        <v>50</v>
      </c>
      <c r="M313" s="5">
        <v>50</v>
      </c>
      <c r="N313" s="109" t="str">
        <f t="shared" si="11"/>
        <v>Pass</v>
      </c>
      <c r="O313" s="5">
        <v>1335</v>
      </c>
      <c r="P313" s="127" t="s">
        <v>404</v>
      </c>
      <c r="Q313" s="5"/>
    </row>
    <row r="314" spans="1:17" ht="14.1" customHeight="1">
      <c r="A314" s="107">
        <v>43776</v>
      </c>
      <c r="B314" s="402" t="s">
        <v>25</v>
      </c>
      <c r="C314" s="397">
        <v>3</v>
      </c>
      <c r="D314" s="5">
        <v>6</v>
      </c>
      <c r="E314" s="172">
        <f t="shared" si="10"/>
        <v>3</v>
      </c>
      <c r="F314" s="398"/>
      <c r="G314" s="5"/>
      <c r="H314" s="362"/>
      <c r="I314" s="397"/>
      <c r="J314" s="5"/>
      <c r="K314" s="172"/>
      <c r="L314" s="398">
        <v>50</v>
      </c>
      <c r="M314" s="5">
        <v>50</v>
      </c>
      <c r="N314" s="109" t="str">
        <f t="shared" si="11"/>
        <v>Pass</v>
      </c>
      <c r="O314" s="5">
        <v>74</v>
      </c>
      <c r="P314" s="127" t="s">
        <v>405</v>
      </c>
      <c r="Q314" s="5"/>
    </row>
    <row r="315" spans="1:17" ht="14.1" customHeight="1">
      <c r="A315" s="107">
        <v>43780</v>
      </c>
      <c r="B315" s="402" t="s">
        <v>25</v>
      </c>
      <c r="C315" s="397">
        <v>12</v>
      </c>
      <c r="D315" s="5">
        <v>28</v>
      </c>
      <c r="E315" s="172">
        <f t="shared" si="10"/>
        <v>16</v>
      </c>
      <c r="F315" s="398"/>
      <c r="G315" s="5"/>
      <c r="H315" s="362"/>
      <c r="I315" s="397"/>
      <c r="J315" s="5"/>
      <c r="K315" s="172"/>
      <c r="L315" s="398">
        <v>50</v>
      </c>
      <c r="M315" s="5">
        <v>50</v>
      </c>
      <c r="N315" s="109" t="str">
        <f t="shared" si="11"/>
        <v>Pass</v>
      </c>
      <c r="O315" s="5">
        <v>1340</v>
      </c>
      <c r="P315" s="127" t="s">
        <v>406</v>
      </c>
      <c r="Q315" s="5"/>
    </row>
    <row r="316" spans="1:17" ht="14.1" customHeight="1">
      <c r="A316" s="107">
        <v>43783</v>
      </c>
      <c r="B316" s="402" t="s">
        <v>25</v>
      </c>
      <c r="C316" s="397">
        <v>5</v>
      </c>
      <c r="D316" s="5">
        <v>5</v>
      </c>
      <c r="E316" s="172">
        <f t="shared" si="10"/>
        <v>0</v>
      </c>
      <c r="F316" s="398"/>
      <c r="G316" s="5"/>
      <c r="H316" s="362"/>
      <c r="I316" s="397"/>
      <c r="J316" s="5"/>
      <c r="K316" s="172"/>
      <c r="L316" s="398">
        <v>50</v>
      </c>
      <c r="M316" s="5">
        <v>50</v>
      </c>
      <c r="N316" s="109" t="str">
        <f t="shared" si="11"/>
        <v>Pass</v>
      </c>
      <c r="O316" s="5" t="s">
        <v>408</v>
      </c>
      <c r="P316" s="127" t="s">
        <v>409</v>
      </c>
      <c r="Q316" s="5"/>
    </row>
    <row r="317" spans="1:17" ht="14.1" customHeight="1">
      <c r="A317" s="107">
        <v>43787</v>
      </c>
      <c r="B317" s="402" t="s">
        <v>25</v>
      </c>
      <c r="C317" s="397">
        <v>2</v>
      </c>
      <c r="D317" s="5">
        <v>5</v>
      </c>
      <c r="E317" s="172">
        <f t="shared" si="10"/>
        <v>3</v>
      </c>
      <c r="F317" s="398"/>
      <c r="G317" s="5"/>
      <c r="H317" s="362"/>
      <c r="I317" s="397"/>
      <c r="J317" s="5"/>
      <c r="K317" s="172"/>
      <c r="L317" s="398">
        <v>50</v>
      </c>
      <c r="M317" s="5">
        <v>50</v>
      </c>
      <c r="N317" s="109" t="str">
        <f t="shared" si="11"/>
        <v>Pass</v>
      </c>
      <c r="O317" s="5">
        <v>1159</v>
      </c>
      <c r="P317" s="127" t="s">
        <v>411</v>
      </c>
      <c r="Q317" s="5"/>
    </row>
    <row r="318" spans="1:17" ht="14.1" customHeight="1">
      <c r="A318" s="107">
        <v>43790</v>
      </c>
      <c r="B318" s="402" t="s">
        <v>25</v>
      </c>
      <c r="C318" s="397">
        <v>4</v>
      </c>
      <c r="D318" s="5">
        <v>13</v>
      </c>
      <c r="E318" s="172">
        <f t="shared" ref="E318:E381" si="12">IF(D318="","",(D318-C318))</f>
        <v>9</v>
      </c>
      <c r="F318" s="398"/>
      <c r="G318" s="5"/>
      <c r="H318" s="362"/>
      <c r="I318" s="397"/>
      <c r="J318" s="5"/>
      <c r="K318" s="172"/>
      <c r="L318" s="398">
        <v>50</v>
      </c>
      <c r="M318" s="5">
        <v>50</v>
      </c>
      <c r="N318" s="109" t="str">
        <f t="shared" si="11"/>
        <v>Pass</v>
      </c>
      <c r="O318" s="5">
        <v>74</v>
      </c>
      <c r="P318" s="127" t="s">
        <v>413</v>
      </c>
      <c r="Q318" s="8"/>
    </row>
    <row r="319" spans="1:17" ht="14.1" customHeight="1">
      <c r="A319" s="107">
        <v>43794</v>
      </c>
      <c r="B319" s="402" t="s">
        <v>25</v>
      </c>
      <c r="C319" s="397">
        <v>3</v>
      </c>
      <c r="D319" s="5">
        <v>12</v>
      </c>
      <c r="E319" s="172">
        <f t="shared" si="12"/>
        <v>9</v>
      </c>
      <c r="F319" s="398"/>
      <c r="G319" s="5"/>
      <c r="H319" s="362"/>
      <c r="I319" s="397"/>
      <c r="J319" s="5"/>
      <c r="K319" s="172"/>
      <c r="L319" s="398">
        <v>50</v>
      </c>
      <c r="M319" s="5">
        <v>50</v>
      </c>
      <c r="N319" s="109" t="str">
        <f t="shared" si="11"/>
        <v>Pass</v>
      </c>
      <c r="O319" s="5">
        <v>1428</v>
      </c>
      <c r="P319" s="127" t="s">
        <v>413</v>
      </c>
      <c r="Q319" s="5"/>
    </row>
    <row r="320" spans="1:17" ht="14.1" customHeight="1">
      <c r="A320" s="107">
        <v>43797</v>
      </c>
      <c r="B320" s="402" t="s">
        <v>25</v>
      </c>
      <c r="C320" s="397">
        <v>3</v>
      </c>
      <c r="D320" s="5">
        <v>5</v>
      </c>
      <c r="E320" s="172">
        <f t="shared" si="12"/>
        <v>2</v>
      </c>
      <c r="F320" s="398"/>
      <c r="G320" s="5"/>
      <c r="H320" s="362"/>
      <c r="I320" s="397"/>
      <c r="J320" s="5"/>
      <c r="K320" s="172"/>
      <c r="L320" s="398">
        <v>50</v>
      </c>
      <c r="M320" s="5">
        <v>50</v>
      </c>
      <c r="N320" s="109" t="str">
        <f t="shared" si="11"/>
        <v>Pass</v>
      </c>
      <c r="O320" s="5">
        <v>1428</v>
      </c>
      <c r="P320" s="127" t="s">
        <v>418</v>
      </c>
      <c r="Q320" s="5"/>
    </row>
    <row r="321" spans="1:17" ht="14.1" customHeight="1">
      <c r="A321" s="107">
        <v>43800</v>
      </c>
      <c r="B321" s="402" t="s">
        <v>25</v>
      </c>
      <c r="C321" s="397">
        <v>3</v>
      </c>
      <c r="D321" s="5">
        <v>25</v>
      </c>
      <c r="E321" s="172">
        <f t="shared" si="12"/>
        <v>22</v>
      </c>
      <c r="F321" s="398"/>
      <c r="G321" s="5"/>
      <c r="H321" s="362"/>
      <c r="I321" s="397"/>
      <c r="J321" s="5"/>
      <c r="K321" s="172"/>
      <c r="L321" s="398">
        <v>50</v>
      </c>
      <c r="M321" s="5">
        <v>50</v>
      </c>
      <c r="N321" s="109" t="str">
        <f t="shared" si="11"/>
        <v>Pass</v>
      </c>
      <c r="O321" s="5">
        <v>1335</v>
      </c>
      <c r="P321" s="127" t="s">
        <v>419</v>
      </c>
      <c r="Q321" s="5"/>
    </row>
    <row r="322" spans="1:17" ht="14.1" customHeight="1">
      <c r="A322" s="107">
        <v>43804</v>
      </c>
      <c r="B322" s="402" t="s">
        <v>25</v>
      </c>
      <c r="C322" s="397">
        <v>4</v>
      </c>
      <c r="D322" s="5">
        <v>12</v>
      </c>
      <c r="E322" s="172">
        <f t="shared" si="12"/>
        <v>8</v>
      </c>
      <c r="F322" s="398"/>
      <c r="G322" s="5"/>
      <c r="H322" s="362"/>
      <c r="I322" s="397"/>
      <c r="J322" s="5"/>
      <c r="K322" s="172"/>
      <c r="L322" s="398">
        <v>50</v>
      </c>
      <c r="M322" s="5">
        <v>50</v>
      </c>
      <c r="N322" s="109" t="str">
        <f t="shared" si="11"/>
        <v>Pass</v>
      </c>
      <c r="O322" s="5">
        <v>1335</v>
      </c>
      <c r="P322" s="127" t="s">
        <v>422</v>
      </c>
      <c r="Q322" s="135" t="s">
        <v>421</v>
      </c>
    </row>
    <row r="323" spans="1:17" ht="14.1" customHeight="1">
      <c r="A323" s="107">
        <v>43807</v>
      </c>
      <c r="B323" s="402" t="s">
        <v>25</v>
      </c>
      <c r="C323" s="397">
        <v>4</v>
      </c>
      <c r="D323" s="5">
        <v>38</v>
      </c>
      <c r="E323" s="172">
        <f t="shared" si="12"/>
        <v>34</v>
      </c>
      <c r="F323" s="398"/>
      <c r="G323" s="5"/>
      <c r="H323" s="362"/>
      <c r="I323" s="397"/>
      <c r="J323" s="5"/>
      <c r="K323" s="172"/>
      <c r="L323" s="398">
        <v>35</v>
      </c>
      <c r="M323" s="5">
        <v>50</v>
      </c>
      <c r="N323" s="109" t="str">
        <f t="shared" ref="N323:N386" si="13">IF(E323="","",IF(E323&lt;=L323,"Pass","Fail"))</f>
        <v>Pass</v>
      </c>
      <c r="O323" s="5">
        <v>102</v>
      </c>
      <c r="P323" s="127" t="s">
        <v>422</v>
      </c>
      <c r="Q323" s="5"/>
    </row>
    <row r="324" spans="1:17" ht="14.1" customHeight="1">
      <c r="A324" s="107">
        <v>43810</v>
      </c>
      <c r="B324" s="402" t="s">
        <v>25</v>
      </c>
      <c r="C324" s="397">
        <v>2</v>
      </c>
      <c r="D324" s="5">
        <v>74</v>
      </c>
      <c r="E324" s="172">
        <f t="shared" si="12"/>
        <v>72</v>
      </c>
      <c r="F324" s="398"/>
      <c r="G324" s="5"/>
      <c r="H324" s="362"/>
      <c r="I324" s="397"/>
      <c r="J324" s="5"/>
      <c r="K324" s="172"/>
      <c r="L324" s="398">
        <v>35</v>
      </c>
      <c r="M324" s="5">
        <v>50</v>
      </c>
      <c r="N324" s="109" t="str">
        <f t="shared" si="13"/>
        <v>Fail</v>
      </c>
      <c r="O324" s="5">
        <v>1159</v>
      </c>
      <c r="P324" s="127" t="s">
        <v>428</v>
      </c>
      <c r="Q324" s="5" t="s">
        <v>488</v>
      </c>
    </row>
    <row r="325" spans="1:17" ht="14.1" customHeight="1">
      <c r="A325" s="107">
        <v>43811</v>
      </c>
      <c r="B325" s="402" t="s">
        <v>25</v>
      </c>
      <c r="C325" s="397">
        <v>3</v>
      </c>
      <c r="D325" s="5">
        <v>107</v>
      </c>
      <c r="E325" s="172">
        <f t="shared" si="12"/>
        <v>104</v>
      </c>
      <c r="F325" s="397"/>
      <c r="G325" s="5"/>
      <c r="H325" s="362"/>
      <c r="I325" s="397"/>
      <c r="J325" s="5"/>
      <c r="K325" s="172"/>
      <c r="L325" s="398">
        <v>35</v>
      </c>
      <c r="M325" s="5">
        <v>50</v>
      </c>
      <c r="N325" s="109" t="str">
        <f t="shared" si="13"/>
        <v>Fail</v>
      </c>
      <c r="O325" s="5">
        <v>1428</v>
      </c>
      <c r="P325" s="127" t="s">
        <v>428</v>
      </c>
      <c r="Q325" s="5"/>
    </row>
    <row r="326" spans="1:17" ht="14.1" customHeight="1">
      <c r="A326" s="107">
        <v>43811</v>
      </c>
      <c r="B326" s="402" t="s">
        <v>25</v>
      </c>
      <c r="C326" s="397">
        <v>1</v>
      </c>
      <c r="D326" s="5">
        <v>85</v>
      </c>
      <c r="E326" s="172">
        <f t="shared" si="12"/>
        <v>84</v>
      </c>
      <c r="F326" s="397">
        <v>0</v>
      </c>
      <c r="G326" s="5">
        <v>14</v>
      </c>
      <c r="H326" s="362">
        <f t="shared" ref="H326:H391" si="14">G326-F326</f>
        <v>14</v>
      </c>
      <c r="I326" s="397"/>
      <c r="J326" s="5"/>
      <c r="K326" s="172"/>
      <c r="L326" s="398">
        <v>35</v>
      </c>
      <c r="M326" s="5">
        <v>50</v>
      </c>
      <c r="N326" s="109" t="str">
        <f t="shared" si="13"/>
        <v>Fail</v>
      </c>
      <c r="O326" s="5">
        <v>74</v>
      </c>
      <c r="P326" s="127" t="s">
        <v>430</v>
      </c>
      <c r="Q326" s="5" t="s">
        <v>429</v>
      </c>
    </row>
    <row r="327" spans="1:17" ht="14.1" customHeight="1">
      <c r="A327" s="107">
        <v>43811</v>
      </c>
      <c r="B327" s="402" t="s">
        <v>25</v>
      </c>
      <c r="C327" s="397">
        <v>10</v>
      </c>
      <c r="D327" s="5">
        <v>78</v>
      </c>
      <c r="E327" s="172">
        <f t="shared" si="12"/>
        <v>68</v>
      </c>
      <c r="F327" s="397">
        <v>0</v>
      </c>
      <c r="G327" s="5">
        <v>12</v>
      </c>
      <c r="H327" s="362">
        <f t="shared" si="14"/>
        <v>12</v>
      </c>
      <c r="I327" s="397"/>
      <c r="J327" s="5"/>
      <c r="K327" s="172"/>
      <c r="L327" s="398">
        <v>35</v>
      </c>
      <c r="M327" s="5">
        <v>50</v>
      </c>
      <c r="N327" s="109" t="str">
        <f t="shared" si="13"/>
        <v>Fail</v>
      </c>
      <c r="O327" s="5">
        <v>74</v>
      </c>
      <c r="P327" s="127" t="s">
        <v>431</v>
      </c>
      <c r="Q327" s="5"/>
    </row>
    <row r="328" spans="1:17" ht="14.1" customHeight="1">
      <c r="A328" s="107">
        <v>43811</v>
      </c>
      <c r="B328" s="402" t="s">
        <v>25</v>
      </c>
      <c r="C328" s="397">
        <v>4</v>
      </c>
      <c r="D328" s="5">
        <v>53</v>
      </c>
      <c r="E328" s="172">
        <f t="shared" si="12"/>
        <v>49</v>
      </c>
      <c r="F328" s="397">
        <v>0</v>
      </c>
      <c r="G328" s="5">
        <v>6</v>
      </c>
      <c r="H328" s="362">
        <f t="shared" si="14"/>
        <v>6</v>
      </c>
      <c r="I328" s="397"/>
      <c r="J328" s="5"/>
      <c r="K328" s="172">
        <f t="shared" ref="K328:K391" si="15">J328-I328</f>
        <v>0</v>
      </c>
      <c r="L328" s="398">
        <v>35</v>
      </c>
      <c r="M328" s="5">
        <v>50</v>
      </c>
      <c r="N328" s="109" t="str">
        <f t="shared" si="13"/>
        <v>Fail</v>
      </c>
      <c r="O328" s="5">
        <v>1519</v>
      </c>
      <c r="P328" s="127" t="s">
        <v>432</v>
      </c>
      <c r="Q328" s="5" t="s">
        <v>433</v>
      </c>
    </row>
    <row r="329" spans="1:17" ht="14.1" customHeight="1">
      <c r="A329" s="107">
        <v>43812</v>
      </c>
      <c r="B329" s="402" t="s">
        <v>25</v>
      </c>
      <c r="C329" s="397">
        <v>8</v>
      </c>
      <c r="D329" s="5">
        <v>39</v>
      </c>
      <c r="E329" s="172">
        <f t="shared" si="12"/>
        <v>31</v>
      </c>
      <c r="F329" s="397">
        <v>0</v>
      </c>
      <c r="G329" s="5">
        <v>9</v>
      </c>
      <c r="H329" s="362">
        <f t="shared" si="14"/>
        <v>9</v>
      </c>
      <c r="I329" s="397"/>
      <c r="J329" s="5"/>
      <c r="K329" s="172">
        <f t="shared" si="15"/>
        <v>0</v>
      </c>
      <c r="L329" s="398">
        <v>35</v>
      </c>
      <c r="M329" s="5">
        <v>50</v>
      </c>
      <c r="N329" s="109" t="str">
        <f t="shared" si="13"/>
        <v>Pass</v>
      </c>
      <c r="O329" s="5">
        <v>74</v>
      </c>
      <c r="P329" s="5" t="s">
        <v>434</v>
      </c>
      <c r="Q329" s="5" t="s">
        <v>437</v>
      </c>
    </row>
    <row r="330" spans="1:17" ht="14.1" customHeight="1">
      <c r="A330" s="107">
        <v>43812</v>
      </c>
      <c r="B330" s="402" t="s">
        <v>25</v>
      </c>
      <c r="C330" s="397">
        <v>6</v>
      </c>
      <c r="D330" s="5">
        <v>103</v>
      </c>
      <c r="E330" s="172">
        <f t="shared" si="12"/>
        <v>97</v>
      </c>
      <c r="F330" s="397">
        <v>0</v>
      </c>
      <c r="G330" s="5">
        <v>16</v>
      </c>
      <c r="H330" s="362">
        <f t="shared" si="14"/>
        <v>16</v>
      </c>
      <c r="I330" s="397"/>
      <c r="J330" s="5"/>
      <c r="K330" s="172">
        <f t="shared" si="15"/>
        <v>0</v>
      </c>
      <c r="L330" s="398">
        <v>35</v>
      </c>
      <c r="M330" s="5">
        <v>50</v>
      </c>
      <c r="N330" s="109" t="str">
        <f t="shared" si="13"/>
        <v>Fail</v>
      </c>
      <c r="O330" s="5">
        <v>74</v>
      </c>
      <c r="P330" s="5" t="s">
        <v>435</v>
      </c>
      <c r="Q330" s="5"/>
    </row>
    <row r="331" spans="1:17" ht="14.1" customHeight="1">
      <c r="A331" s="107">
        <v>43812</v>
      </c>
      <c r="B331" s="402" t="s">
        <v>25</v>
      </c>
      <c r="C331" s="397">
        <v>19</v>
      </c>
      <c r="D331" s="5">
        <v>80</v>
      </c>
      <c r="E331" s="172">
        <f t="shared" si="12"/>
        <v>61</v>
      </c>
      <c r="F331" s="397">
        <v>0</v>
      </c>
      <c r="G331" s="5">
        <v>15</v>
      </c>
      <c r="H331" s="362">
        <f t="shared" si="14"/>
        <v>15</v>
      </c>
      <c r="I331" s="397"/>
      <c r="J331" s="5"/>
      <c r="K331" s="172">
        <f t="shared" si="15"/>
        <v>0</v>
      </c>
      <c r="L331" s="398">
        <v>35</v>
      </c>
      <c r="M331" s="5">
        <v>50</v>
      </c>
      <c r="N331" s="109" t="str">
        <f t="shared" si="13"/>
        <v>Fail</v>
      </c>
      <c r="O331" s="5">
        <v>1335</v>
      </c>
      <c r="P331" s="5" t="s">
        <v>439</v>
      </c>
      <c r="Q331" s="5" t="s">
        <v>438</v>
      </c>
    </row>
    <row r="332" spans="1:17" ht="14.1" customHeight="1">
      <c r="A332" s="107">
        <v>43813</v>
      </c>
      <c r="B332" s="402" t="s">
        <v>25</v>
      </c>
      <c r="C332" s="397">
        <v>6</v>
      </c>
      <c r="D332" s="5">
        <v>40</v>
      </c>
      <c r="E332" s="172">
        <f t="shared" si="12"/>
        <v>34</v>
      </c>
      <c r="F332" s="397">
        <v>0</v>
      </c>
      <c r="G332" s="5">
        <v>8</v>
      </c>
      <c r="H332" s="362">
        <f t="shared" si="14"/>
        <v>8</v>
      </c>
      <c r="I332" s="397"/>
      <c r="J332" s="5"/>
      <c r="K332" s="172">
        <f t="shared" si="15"/>
        <v>0</v>
      </c>
      <c r="L332" s="398">
        <v>35</v>
      </c>
      <c r="M332" s="5">
        <v>50</v>
      </c>
      <c r="N332" s="109" t="str">
        <f t="shared" si="13"/>
        <v>Pass</v>
      </c>
      <c r="O332" s="5">
        <v>74</v>
      </c>
      <c r="P332" s="5" t="s">
        <v>441</v>
      </c>
      <c r="Q332" s="5" t="s">
        <v>440</v>
      </c>
    </row>
    <row r="333" spans="1:17" ht="14.1" customHeight="1">
      <c r="A333" s="107">
        <v>43813</v>
      </c>
      <c r="B333" s="402" t="s">
        <v>25</v>
      </c>
      <c r="C333" s="397">
        <v>3</v>
      </c>
      <c r="D333" s="5">
        <v>41</v>
      </c>
      <c r="E333" s="172">
        <f t="shared" si="12"/>
        <v>38</v>
      </c>
      <c r="F333" s="397">
        <v>0</v>
      </c>
      <c r="G333" s="5">
        <v>9</v>
      </c>
      <c r="H333" s="362">
        <f t="shared" si="14"/>
        <v>9</v>
      </c>
      <c r="I333" s="397"/>
      <c r="J333" s="5"/>
      <c r="K333" s="172">
        <f t="shared" si="15"/>
        <v>0</v>
      </c>
      <c r="L333" s="398">
        <v>35</v>
      </c>
      <c r="M333" s="5">
        <v>50</v>
      </c>
      <c r="N333" s="109" t="str">
        <f t="shared" si="13"/>
        <v>Fail</v>
      </c>
      <c r="O333" s="5">
        <v>74</v>
      </c>
      <c r="P333" s="5" t="s">
        <v>442</v>
      </c>
      <c r="Q333" s="5" t="s">
        <v>443</v>
      </c>
    </row>
    <row r="334" spans="1:17" ht="14.1" customHeight="1">
      <c r="A334" s="107">
        <v>43813</v>
      </c>
      <c r="B334" s="402" t="s">
        <v>25</v>
      </c>
      <c r="C334" s="397">
        <v>1</v>
      </c>
      <c r="D334" s="5">
        <v>47</v>
      </c>
      <c r="E334" s="172">
        <f t="shared" si="12"/>
        <v>46</v>
      </c>
      <c r="F334" s="397">
        <v>0</v>
      </c>
      <c r="G334" s="5">
        <v>11</v>
      </c>
      <c r="H334" s="362">
        <f t="shared" si="14"/>
        <v>11</v>
      </c>
      <c r="I334" s="397"/>
      <c r="J334" s="5"/>
      <c r="K334" s="172">
        <f t="shared" si="15"/>
        <v>0</v>
      </c>
      <c r="L334" s="398">
        <v>35</v>
      </c>
      <c r="M334" s="5">
        <v>50</v>
      </c>
      <c r="N334" s="109" t="str">
        <f t="shared" si="13"/>
        <v>Fail</v>
      </c>
      <c r="O334" s="5">
        <v>74</v>
      </c>
      <c r="P334" s="5" t="s">
        <v>445</v>
      </c>
      <c r="Q334" s="5" t="s">
        <v>444</v>
      </c>
    </row>
    <row r="335" spans="1:17" ht="14.1" customHeight="1">
      <c r="A335" s="107">
        <v>43813</v>
      </c>
      <c r="B335" s="402" t="s">
        <v>25</v>
      </c>
      <c r="C335" s="397">
        <v>4</v>
      </c>
      <c r="D335" s="5">
        <v>35</v>
      </c>
      <c r="E335" s="172">
        <f t="shared" si="12"/>
        <v>31</v>
      </c>
      <c r="F335" s="397">
        <v>0</v>
      </c>
      <c r="G335" s="5">
        <v>7</v>
      </c>
      <c r="H335" s="362">
        <f t="shared" si="14"/>
        <v>7</v>
      </c>
      <c r="I335" s="397"/>
      <c r="J335" s="5"/>
      <c r="K335" s="172">
        <f t="shared" si="15"/>
        <v>0</v>
      </c>
      <c r="L335" s="398">
        <v>35</v>
      </c>
      <c r="M335" s="5">
        <v>50</v>
      </c>
      <c r="N335" s="109" t="str">
        <f t="shared" si="13"/>
        <v>Pass</v>
      </c>
      <c r="O335" s="5">
        <v>74</v>
      </c>
      <c r="P335" s="5" t="s">
        <v>446</v>
      </c>
      <c r="Q335" s="5" t="s">
        <v>444</v>
      </c>
    </row>
    <row r="336" spans="1:17" ht="14.1" customHeight="1">
      <c r="A336" s="107">
        <v>43814</v>
      </c>
      <c r="B336" s="402" t="s">
        <v>25</v>
      </c>
      <c r="C336" s="397">
        <v>1</v>
      </c>
      <c r="D336" s="5">
        <v>78</v>
      </c>
      <c r="E336" s="172">
        <f t="shared" si="12"/>
        <v>77</v>
      </c>
      <c r="F336" s="397">
        <v>0</v>
      </c>
      <c r="G336" s="5">
        <v>0</v>
      </c>
      <c r="H336" s="362">
        <f t="shared" si="14"/>
        <v>0</v>
      </c>
      <c r="I336" s="397"/>
      <c r="J336" s="5"/>
      <c r="K336" s="172">
        <f t="shared" si="15"/>
        <v>0</v>
      </c>
      <c r="L336" s="398">
        <v>35</v>
      </c>
      <c r="M336" s="5">
        <v>50</v>
      </c>
      <c r="N336" s="109" t="str">
        <f t="shared" si="13"/>
        <v>Fail</v>
      </c>
      <c r="O336" s="5">
        <v>1428</v>
      </c>
      <c r="P336" s="5" t="s">
        <v>436</v>
      </c>
      <c r="Q336" s="5"/>
    </row>
    <row r="337" spans="1:17" ht="14.1" customHeight="1">
      <c r="A337" s="107">
        <v>43815</v>
      </c>
      <c r="B337" s="402" t="s">
        <v>25</v>
      </c>
      <c r="C337" s="397">
        <v>5</v>
      </c>
      <c r="D337" s="5">
        <v>15</v>
      </c>
      <c r="E337" s="172">
        <f t="shared" si="12"/>
        <v>10</v>
      </c>
      <c r="F337" s="397">
        <v>0</v>
      </c>
      <c r="G337" s="5">
        <v>0</v>
      </c>
      <c r="H337" s="362">
        <f t="shared" si="14"/>
        <v>0</v>
      </c>
      <c r="I337" s="397"/>
      <c r="J337" s="5"/>
      <c r="K337" s="172">
        <f t="shared" si="15"/>
        <v>0</v>
      </c>
      <c r="L337" s="398">
        <v>35</v>
      </c>
      <c r="M337" s="5">
        <v>50</v>
      </c>
      <c r="N337" s="109" t="str">
        <f t="shared" si="13"/>
        <v>Pass</v>
      </c>
      <c r="O337" s="5">
        <v>1428</v>
      </c>
      <c r="P337" s="5" t="s">
        <v>436</v>
      </c>
      <c r="Q337" s="5" t="s">
        <v>455</v>
      </c>
    </row>
    <row r="338" spans="1:17" ht="14.1" customHeight="1">
      <c r="A338" s="107">
        <v>43818</v>
      </c>
      <c r="B338" s="402" t="s">
        <v>25</v>
      </c>
      <c r="C338" s="397">
        <v>6</v>
      </c>
      <c r="D338" s="5">
        <v>8</v>
      </c>
      <c r="E338" s="172">
        <f t="shared" si="12"/>
        <v>2</v>
      </c>
      <c r="F338" s="397">
        <v>0</v>
      </c>
      <c r="G338" s="5">
        <v>2</v>
      </c>
      <c r="H338" s="362">
        <f t="shared" si="14"/>
        <v>2</v>
      </c>
      <c r="I338" s="397"/>
      <c r="J338" s="5"/>
      <c r="K338" s="172">
        <f t="shared" si="15"/>
        <v>0</v>
      </c>
      <c r="L338" s="398">
        <v>35</v>
      </c>
      <c r="M338" s="5">
        <v>50</v>
      </c>
      <c r="N338" s="109" t="str">
        <f t="shared" si="13"/>
        <v>Pass</v>
      </c>
      <c r="O338" s="5">
        <v>1428</v>
      </c>
      <c r="P338" s="5" t="s">
        <v>451</v>
      </c>
      <c r="Q338" s="5"/>
    </row>
    <row r="339" spans="1:17" ht="14.1" customHeight="1">
      <c r="A339" s="107">
        <v>43822</v>
      </c>
      <c r="B339" s="402" t="s">
        <v>25</v>
      </c>
      <c r="C339" s="397">
        <v>1</v>
      </c>
      <c r="D339" s="5">
        <v>7</v>
      </c>
      <c r="E339" s="172">
        <f t="shared" si="12"/>
        <v>6</v>
      </c>
      <c r="F339" s="397">
        <v>0</v>
      </c>
      <c r="G339" s="5">
        <v>0</v>
      </c>
      <c r="H339" s="362">
        <f t="shared" si="14"/>
        <v>0</v>
      </c>
      <c r="I339" s="397"/>
      <c r="J339" s="5"/>
      <c r="K339" s="172">
        <f t="shared" si="15"/>
        <v>0</v>
      </c>
      <c r="L339" s="398">
        <v>35</v>
      </c>
      <c r="M339" s="5">
        <v>50</v>
      </c>
      <c r="N339" s="109" t="str">
        <f t="shared" si="13"/>
        <v>Pass</v>
      </c>
      <c r="O339" s="5">
        <v>74</v>
      </c>
      <c r="P339" s="5" t="s">
        <v>436</v>
      </c>
      <c r="Q339" s="5"/>
    </row>
    <row r="340" spans="1:17" ht="14.1" customHeight="1">
      <c r="A340" s="107">
        <v>43825</v>
      </c>
      <c r="B340" s="402" t="s">
        <v>25</v>
      </c>
      <c r="C340" s="397">
        <v>9</v>
      </c>
      <c r="D340" s="5">
        <v>9</v>
      </c>
      <c r="E340" s="172">
        <f t="shared" si="12"/>
        <v>0</v>
      </c>
      <c r="F340" s="397">
        <v>3</v>
      </c>
      <c r="G340" s="5">
        <v>4</v>
      </c>
      <c r="H340" s="362">
        <f t="shared" si="14"/>
        <v>1</v>
      </c>
      <c r="I340" s="397"/>
      <c r="J340" s="5"/>
      <c r="K340" s="172">
        <f t="shared" si="15"/>
        <v>0</v>
      </c>
      <c r="L340" s="398">
        <v>35</v>
      </c>
      <c r="M340" s="5">
        <v>50</v>
      </c>
      <c r="N340" s="109" t="str">
        <f t="shared" si="13"/>
        <v>Pass</v>
      </c>
      <c r="O340" s="5">
        <v>1428</v>
      </c>
      <c r="P340" s="5" t="s">
        <v>453</v>
      </c>
      <c r="Q340" s="5"/>
    </row>
    <row r="341" spans="1:17" ht="14.1" customHeight="1">
      <c r="A341" s="107">
        <v>43829</v>
      </c>
      <c r="B341" s="402" t="s">
        <v>25</v>
      </c>
      <c r="C341" s="397">
        <v>1</v>
      </c>
      <c r="D341" s="5">
        <v>6</v>
      </c>
      <c r="E341" s="172">
        <f t="shared" si="12"/>
        <v>5</v>
      </c>
      <c r="F341" s="397">
        <v>0</v>
      </c>
      <c r="G341" s="5">
        <v>0</v>
      </c>
      <c r="H341" s="362">
        <f t="shared" si="14"/>
        <v>0</v>
      </c>
      <c r="I341" s="397"/>
      <c r="J341" s="5"/>
      <c r="K341" s="172">
        <f t="shared" si="15"/>
        <v>0</v>
      </c>
      <c r="L341" s="398">
        <v>35</v>
      </c>
      <c r="M341" s="5">
        <v>50</v>
      </c>
      <c r="N341" s="109" t="str">
        <f t="shared" si="13"/>
        <v>Pass</v>
      </c>
      <c r="O341" s="5">
        <v>121</v>
      </c>
      <c r="P341" s="5" t="s">
        <v>436</v>
      </c>
      <c r="Q341" s="5"/>
    </row>
    <row r="342" spans="1:17" ht="14.1" customHeight="1">
      <c r="A342" s="107">
        <v>43832</v>
      </c>
      <c r="B342" s="402" t="s">
        <v>25</v>
      </c>
      <c r="C342" s="397">
        <v>2</v>
      </c>
      <c r="D342" s="5">
        <v>6</v>
      </c>
      <c r="E342" s="172">
        <f t="shared" si="12"/>
        <v>4</v>
      </c>
      <c r="F342" s="397">
        <v>0</v>
      </c>
      <c r="G342" s="5">
        <v>2</v>
      </c>
      <c r="H342" s="362">
        <f t="shared" si="14"/>
        <v>2</v>
      </c>
      <c r="I342" s="397"/>
      <c r="J342" s="5"/>
      <c r="K342" s="172">
        <f t="shared" si="15"/>
        <v>0</v>
      </c>
      <c r="L342" s="398">
        <v>35</v>
      </c>
      <c r="M342" s="5">
        <v>50</v>
      </c>
      <c r="N342" s="109" t="str">
        <f t="shared" si="13"/>
        <v>Pass</v>
      </c>
      <c r="O342" s="5" t="s">
        <v>460</v>
      </c>
      <c r="P342" s="5" t="s">
        <v>451</v>
      </c>
      <c r="Q342" s="5"/>
    </row>
    <row r="343" spans="1:17" ht="14.1" customHeight="1">
      <c r="A343" s="107">
        <v>43836</v>
      </c>
      <c r="B343" s="402" t="s">
        <v>25</v>
      </c>
      <c r="C343" s="397">
        <v>4</v>
      </c>
      <c r="D343" s="5">
        <v>3</v>
      </c>
      <c r="E343" s="172">
        <f t="shared" si="12"/>
        <v>-1</v>
      </c>
      <c r="F343" s="397">
        <v>135</v>
      </c>
      <c r="G343" s="5">
        <v>219</v>
      </c>
      <c r="H343" s="362">
        <f t="shared" si="14"/>
        <v>84</v>
      </c>
      <c r="I343" s="397"/>
      <c r="J343" s="5"/>
      <c r="K343" s="172">
        <f t="shared" si="15"/>
        <v>0</v>
      </c>
      <c r="L343" s="398">
        <v>35</v>
      </c>
      <c r="M343" s="5">
        <v>50</v>
      </c>
      <c r="N343" s="109" t="str">
        <f t="shared" si="13"/>
        <v>Pass</v>
      </c>
      <c r="O343" s="5">
        <v>1340</v>
      </c>
      <c r="P343" s="5" t="s">
        <v>462</v>
      </c>
      <c r="Q343" s="5"/>
    </row>
    <row r="344" spans="1:17" ht="14.1" customHeight="1">
      <c r="A344" s="107">
        <v>43839</v>
      </c>
      <c r="B344" s="402" t="s">
        <v>25</v>
      </c>
      <c r="C344" s="397">
        <v>6</v>
      </c>
      <c r="D344" s="5">
        <v>8</v>
      </c>
      <c r="E344" s="172">
        <f t="shared" si="12"/>
        <v>2</v>
      </c>
      <c r="F344" s="397">
        <v>4</v>
      </c>
      <c r="G344" s="5">
        <v>8</v>
      </c>
      <c r="H344" s="362">
        <f t="shared" si="14"/>
        <v>4</v>
      </c>
      <c r="I344" s="397"/>
      <c r="J344" s="5"/>
      <c r="K344" s="172">
        <f t="shared" si="15"/>
        <v>0</v>
      </c>
      <c r="L344" s="398">
        <v>35</v>
      </c>
      <c r="M344" s="5">
        <v>50</v>
      </c>
      <c r="N344" s="109" t="str">
        <f t="shared" si="13"/>
        <v>Pass</v>
      </c>
      <c r="O344" s="5">
        <v>1340</v>
      </c>
      <c r="P344" s="5" t="s">
        <v>464</v>
      </c>
      <c r="Q344" s="5"/>
    </row>
    <row r="345" spans="1:17" ht="14.1" customHeight="1">
      <c r="A345" s="107">
        <v>43842</v>
      </c>
      <c r="B345" s="402" t="s">
        <v>25</v>
      </c>
      <c r="C345" s="397">
        <v>9</v>
      </c>
      <c r="D345" s="5">
        <v>20</v>
      </c>
      <c r="E345" s="172">
        <f t="shared" si="12"/>
        <v>11</v>
      </c>
      <c r="F345" s="397">
        <v>0</v>
      </c>
      <c r="G345" s="5">
        <v>0</v>
      </c>
      <c r="H345" s="362">
        <f t="shared" si="14"/>
        <v>0</v>
      </c>
      <c r="I345" s="397"/>
      <c r="J345" s="5"/>
      <c r="K345" s="172">
        <f t="shared" si="15"/>
        <v>0</v>
      </c>
      <c r="L345" s="398">
        <v>35</v>
      </c>
      <c r="M345" s="5">
        <v>50</v>
      </c>
      <c r="N345" s="109" t="str">
        <f t="shared" si="13"/>
        <v>Pass</v>
      </c>
      <c r="O345" s="5">
        <v>1534</v>
      </c>
      <c r="P345" s="5" t="s">
        <v>436</v>
      </c>
      <c r="Q345" s="5"/>
    </row>
    <row r="346" spans="1:17" ht="14.1" customHeight="1">
      <c r="A346" s="107">
        <v>43846</v>
      </c>
      <c r="B346" s="402" t="s">
        <v>25</v>
      </c>
      <c r="C346" s="397">
        <v>5</v>
      </c>
      <c r="D346" s="5">
        <v>8</v>
      </c>
      <c r="E346" s="172">
        <f t="shared" si="12"/>
        <v>3</v>
      </c>
      <c r="F346" s="397">
        <v>0</v>
      </c>
      <c r="G346" s="5">
        <v>0</v>
      </c>
      <c r="H346" s="362">
        <f t="shared" si="14"/>
        <v>0</v>
      </c>
      <c r="I346" s="397"/>
      <c r="J346" s="5"/>
      <c r="K346" s="172">
        <f t="shared" si="15"/>
        <v>0</v>
      </c>
      <c r="L346" s="398">
        <v>35</v>
      </c>
      <c r="M346" s="5">
        <v>50</v>
      </c>
      <c r="N346" s="109" t="str">
        <f t="shared" si="13"/>
        <v>Pass</v>
      </c>
      <c r="O346" s="5">
        <v>1335</v>
      </c>
      <c r="P346" s="5" t="s">
        <v>436</v>
      </c>
      <c r="Q346" s="5"/>
    </row>
    <row r="347" spans="1:17" ht="14.1" customHeight="1">
      <c r="A347" s="107">
        <v>43858</v>
      </c>
      <c r="B347" s="402" t="s">
        <v>25</v>
      </c>
      <c r="C347" s="397">
        <v>4</v>
      </c>
      <c r="D347" s="5">
        <v>31</v>
      </c>
      <c r="E347" s="172">
        <f t="shared" si="12"/>
        <v>27</v>
      </c>
      <c r="F347" s="397">
        <v>0</v>
      </c>
      <c r="G347" s="5">
        <v>0</v>
      </c>
      <c r="H347" s="362">
        <f t="shared" si="14"/>
        <v>0</v>
      </c>
      <c r="I347" s="397"/>
      <c r="J347" s="5"/>
      <c r="K347" s="172">
        <f t="shared" si="15"/>
        <v>0</v>
      </c>
      <c r="L347" s="398">
        <v>35</v>
      </c>
      <c r="M347" s="5">
        <v>50</v>
      </c>
      <c r="N347" s="109" t="str">
        <f t="shared" si="13"/>
        <v>Pass</v>
      </c>
      <c r="O347" s="5">
        <v>74</v>
      </c>
      <c r="P347" s="5" t="s">
        <v>436</v>
      </c>
      <c r="Q347" s="5"/>
    </row>
    <row r="348" spans="1:17" ht="14.1" customHeight="1">
      <c r="A348" s="107">
        <v>43861</v>
      </c>
      <c r="B348" s="402" t="s">
        <v>25</v>
      </c>
      <c r="C348" s="397">
        <v>1</v>
      </c>
      <c r="D348" s="5">
        <v>14</v>
      </c>
      <c r="E348" s="172">
        <f t="shared" si="12"/>
        <v>13</v>
      </c>
      <c r="F348" s="397">
        <v>0</v>
      </c>
      <c r="G348" s="5">
        <v>0</v>
      </c>
      <c r="H348" s="362">
        <f t="shared" si="14"/>
        <v>0</v>
      </c>
      <c r="I348" s="397"/>
      <c r="J348" s="5"/>
      <c r="K348" s="172">
        <f t="shared" si="15"/>
        <v>0</v>
      </c>
      <c r="L348" s="398">
        <v>35</v>
      </c>
      <c r="M348" s="5">
        <v>50</v>
      </c>
      <c r="N348" s="109" t="str">
        <f t="shared" si="13"/>
        <v>Pass</v>
      </c>
      <c r="O348" s="5">
        <v>74</v>
      </c>
      <c r="P348" s="5" t="s">
        <v>436</v>
      </c>
      <c r="Q348" s="151" t="s">
        <v>469</v>
      </c>
    </row>
    <row r="349" spans="1:17" ht="14.1" customHeight="1">
      <c r="A349" s="107">
        <v>43864</v>
      </c>
      <c r="B349" s="402" t="s">
        <v>25</v>
      </c>
      <c r="C349" s="397">
        <v>5</v>
      </c>
      <c r="D349" s="5">
        <v>23</v>
      </c>
      <c r="E349" s="172">
        <f t="shared" si="12"/>
        <v>18</v>
      </c>
      <c r="F349" s="397">
        <v>1</v>
      </c>
      <c r="G349" s="5">
        <v>3</v>
      </c>
      <c r="H349" s="362">
        <f t="shared" si="14"/>
        <v>2</v>
      </c>
      <c r="I349" s="397"/>
      <c r="J349" s="5"/>
      <c r="K349" s="172">
        <f t="shared" si="15"/>
        <v>0</v>
      </c>
      <c r="L349" s="398">
        <v>35</v>
      </c>
      <c r="M349" s="5">
        <v>50</v>
      </c>
      <c r="N349" s="109" t="str">
        <f t="shared" si="13"/>
        <v>Pass</v>
      </c>
      <c r="O349" s="5">
        <v>74</v>
      </c>
      <c r="P349" s="5" t="s">
        <v>470</v>
      </c>
      <c r="Q349" s="5"/>
    </row>
    <row r="350" spans="1:17" ht="14.1" customHeight="1">
      <c r="A350" s="107">
        <v>43867</v>
      </c>
      <c r="B350" s="402" t="s">
        <v>25</v>
      </c>
      <c r="C350" s="397">
        <v>1</v>
      </c>
      <c r="D350" s="5">
        <v>3</v>
      </c>
      <c r="E350" s="172">
        <f t="shared" si="12"/>
        <v>2</v>
      </c>
      <c r="F350" s="397">
        <v>0</v>
      </c>
      <c r="G350" s="5">
        <v>0</v>
      </c>
      <c r="H350" s="362">
        <f t="shared" si="14"/>
        <v>0</v>
      </c>
      <c r="I350" s="397"/>
      <c r="J350" s="5"/>
      <c r="K350" s="172">
        <f t="shared" si="15"/>
        <v>0</v>
      </c>
      <c r="L350" s="398">
        <v>35</v>
      </c>
      <c r="M350" s="5">
        <v>50</v>
      </c>
      <c r="N350" s="109" t="str">
        <f t="shared" si="13"/>
        <v>Pass</v>
      </c>
      <c r="O350" s="5">
        <v>1340</v>
      </c>
      <c r="P350" s="5" t="s">
        <v>436</v>
      </c>
      <c r="Q350" s="5"/>
    </row>
    <row r="351" spans="1:17" ht="14.1" customHeight="1">
      <c r="A351" s="107">
        <v>43871</v>
      </c>
      <c r="B351" s="402" t="s">
        <v>25</v>
      </c>
      <c r="C351" s="397">
        <v>1</v>
      </c>
      <c r="D351" s="5">
        <v>6</v>
      </c>
      <c r="E351" s="172">
        <f t="shared" si="12"/>
        <v>5</v>
      </c>
      <c r="F351" s="397">
        <v>0</v>
      </c>
      <c r="G351" s="5">
        <v>0</v>
      </c>
      <c r="H351" s="362">
        <f t="shared" si="14"/>
        <v>0</v>
      </c>
      <c r="I351" s="397"/>
      <c r="J351" s="5"/>
      <c r="K351" s="172">
        <f t="shared" si="15"/>
        <v>0</v>
      </c>
      <c r="L351" s="398">
        <v>35</v>
      </c>
      <c r="M351" s="5">
        <v>50</v>
      </c>
      <c r="N351" s="109" t="str">
        <f t="shared" si="13"/>
        <v>Pass</v>
      </c>
      <c r="O351" s="5">
        <v>1340</v>
      </c>
      <c r="P351" s="5" t="s">
        <v>436</v>
      </c>
      <c r="Q351" s="5"/>
    </row>
    <row r="352" spans="1:17" ht="14.1" customHeight="1">
      <c r="A352" s="107">
        <v>43874</v>
      </c>
      <c r="B352" s="402" t="s">
        <v>25</v>
      </c>
      <c r="C352" s="397">
        <v>4</v>
      </c>
      <c r="D352" s="5">
        <v>22</v>
      </c>
      <c r="E352" s="172">
        <f t="shared" si="12"/>
        <v>18</v>
      </c>
      <c r="F352" s="397">
        <v>1</v>
      </c>
      <c r="G352" s="5">
        <v>3</v>
      </c>
      <c r="H352" s="362">
        <f t="shared" si="14"/>
        <v>2</v>
      </c>
      <c r="I352" s="397"/>
      <c r="J352" s="5"/>
      <c r="K352" s="172">
        <f t="shared" si="15"/>
        <v>0</v>
      </c>
      <c r="L352" s="398">
        <v>35</v>
      </c>
      <c r="M352" s="5">
        <v>50</v>
      </c>
      <c r="N352" s="109" t="str">
        <f t="shared" si="13"/>
        <v>Pass</v>
      </c>
      <c r="O352" s="5">
        <v>1159</v>
      </c>
      <c r="P352" s="127" t="s">
        <v>475</v>
      </c>
      <c r="Q352" s="152" t="s">
        <v>476</v>
      </c>
    </row>
    <row r="353" spans="1:17" ht="14.1" customHeight="1">
      <c r="A353" s="107">
        <v>43877</v>
      </c>
      <c r="B353" s="402" t="s">
        <v>25</v>
      </c>
      <c r="C353" s="397">
        <v>3</v>
      </c>
      <c r="D353" s="5">
        <v>6</v>
      </c>
      <c r="E353" s="172">
        <f t="shared" si="12"/>
        <v>3</v>
      </c>
      <c r="F353" s="397">
        <v>3</v>
      </c>
      <c r="G353" s="5">
        <v>2</v>
      </c>
      <c r="H353" s="362">
        <f t="shared" si="14"/>
        <v>-1</v>
      </c>
      <c r="I353" s="397"/>
      <c r="J353" s="5"/>
      <c r="K353" s="172">
        <f t="shared" si="15"/>
        <v>0</v>
      </c>
      <c r="L353" s="398">
        <v>35</v>
      </c>
      <c r="M353" s="5">
        <v>50</v>
      </c>
      <c r="N353" s="109" t="str">
        <f t="shared" si="13"/>
        <v>Pass</v>
      </c>
      <c r="O353" s="5">
        <v>1428</v>
      </c>
      <c r="P353" s="5" t="s">
        <v>479</v>
      </c>
      <c r="Q353" s="5"/>
    </row>
    <row r="354" spans="1:17" ht="14.1" customHeight="1">
      <c r="A354" s="107">
        <v>43879</v>
      </c>
      <c r="B354" s="402" t="s">
        <v>25</v>
      </c>
      <c r="C354" s="397">
        <v>4</v>
      </c>
      <c r="D354" s="5">
        <v>5</v>
      </c>
      <c r="E354" s="172">
        <f t="shared" si="12"/>
        <v>1</v>
      </c>
      <c r="F354" s="397">
        <v>0</v>
      </c>
      <c r="G354" s="5">
        <v>0</v>
      </c>
      <c r="H354" s="362">
        <f t="shared" si="14"/>
        <v>0</v>
      </c>
      <c r="I354" s="397"/>
      <c r="J354" s="5"/>
      <c r="K354" s="172">
        <f t="shared" si="15"/>
        <v>0</v>
      </c>
      <c r="L354" s="398">
        <v>35</v>
      </c>
      <c r="M354" s="5">
        <v>50</v>
      </c>
      <c r="N354" s="109" t="str">
        <f t="shared" si="13"/>
        <v>Pass</v>
      </c>
      <c r="O354" s="5">
        <v>1335</v>
      </c>
      <c r="P354" s="5" t="s">
        <v>436</v>
      </c>
      <c r="Q354" s="5"/>
    </row>
    <row r="355" spans="1:17" ht="14.1" customHeight="1">
      <c r="A355" s="107">
        <v>43884</v>
      </c>
      <c r="B355" s="402" t="s">
        <v>25</v>
      </c>
      <c r="C355" s="397">
        <v>13</v>
      </c>
      <c r="D355" s="5">
        <v>17</v>
      </c>
      <c r="E355" s="172">
        <f t="shared" si="12"/>
        <v>4</v>
      </c>
      <c r="F355" s="397">
        <v>4</v>
      </c>
      <c r="G355" s="5">
        <v>3</v>
      </c>
      <c r="H355" s="362">
        <f t="shared" si="14"/>
        <v>-1</v>
      </c>
      <c r="I355" s="397">
        <v>3</v>
      </c>
      <c r="J355" s="5">
        <v>2</v>
      </c>
      <c r="K355" s="172">
        <f t="shared" si="15"/>
        <v>-1</v>
      </c>
      <c r="L355" s="398">
        <v>35</v>
      </c>
      <c r="M355" s="5">
        <v>50</v>
      </c>
      <c r="N355" s="109" t="str">
        <f t="shared" si="13"/>
        <v>Pass</v>
      </c>
      <c r="O355" s="5">
        <v>1159</v>
      </c>
      <c r="P355" s="5" t="s">
        <v>482</v>
      </c>
      <c r="Q355" s="5"/>
    </row>
    <row r="356" spans="1:17" ht="14.1" customHeight="1">
      <c r="A356" s="107">
        <v>43887</v>
      </c>
      <c r="B356" s="402" t="s">
        <v>25</v>
      </c>
      <c r="C356" s="397">
        <v>4</v>
      </c>
      <c r="D356" s="5">
        <v>37</v>
      </c>
      <c r="E356" s="172">
        <f t="shared" si="12"/>
        <v>33</v>
      </c>
      <c r="F356" s="397">
        <v>2</v>
      </c>
      <c r="G356" s="5">
        <v>20</v>
      </c>
      <c r="H356" s="362">
        <f t="shared" si="14"/>
        <v>18</v>
      </c>
      <c r="I356" s="397"/>
      <c r="J356" s="5"/>
      <c r="K356" s="172">
        <f t="shared" si="15"/>
        <v>0</v>
      </c>
      <c r="L356" s="398">
        <v>35</v>
      </c>
      <c r="M356" s="5">
        <v>50</v>
      </c>
      <c r="N356" s="109" t="str">
        <f t="shared" si="13"/>
        <v>Pass</v>
      </c>
      <c r="O356" s="5">
        <v>1335</v>
      </c>
      <c r="P356" s="5" t="s">
        <v>484</v>
      </c>
      <c r="Q356" s="5" t="s">
        <v>485</v>
      </c>
    </row>
    <row r="357" spans="1:17" ht="14.1" customHeight="1">
      <c r="A357" s="107">
        <v>43890</v>
      </c>
      <c r="B357" s="402" t="s">
        <v>25</v>
      </c>
      <c r="C357" s="397">
        <v>209</v>
      </c>
      <c r="D357" s="5">
        <v>304</v>
      </c>
      <c r="E357" s="172">
        <f t="shared" si="12"/>
        <v>95</v>
      </c>
      <c r="F357" s="397"/>
      <c r="G357" s="5"/>
      <c r="H357" s="362"/>
      <c r="I357" s="397"/>
      <c r="J357" s="5"/>
      <c r="K357" s="172">
        <f t="shared" si="15"/>
        <v>0</v>
      </c>
      <c r="L357" s="398">
        <v>35</v>
      </c>
      <c r="M357" s="5">
        <v>50</v>
      </c>
      <c r="N357" s="109" t="str">
        <f t="shared" si="13"/>
        <v>Fail</v>
      </c>
      <c r="O357" s="5" t="s">
        <v>97</v>
      </c>
      <c r="P357" s="5" t="s">
        <v>47</v>
      </c>
      <c r="Q357" s="5" t="s">
        <v>487</v>
      </c>
    </row>
    <row r="358" spans="1:17" ht="14.1" customHeight="1">
      <c r="A358" s="107">
        <v>43894</v>
      </c>
      <c r="B358" s="402" t="s">
        <v>25</v>
      </c>
      <c r="C358" s="397">
        <v>6</v>
      </c>
      <c r="D358" s="5">
        <v>26</v>
      </c>
      <c r="E358" s="172">
        <f t="shared" si="12"/>
        <v>20</v>
      </c>
      <c r="F358" s="397">
        <v>0</v>
      </c>
      <c r="G358" s="5">
        <v>0</v>
      </c>
      <c r="H358" s="362">
        <f t="shared" si="14"/>
        <v>0</v>
      </c>
      <c r="I358" s="397"/>
      <c r="J358" s="5"/>
      <c r="K358" s="172">
        <f t="shared" si="15"/>
        <v>0</v>
      </c>
      <c r="L358" s="398">
        <v>35</v>
      </c>
      <c r="M358" s="5">
        <v>50</v>
      </c>
      <c r="N358" s="109" t="str">
        <f t="shared" si="13"/>
        <v>Pass</v>
      </c>
      <c r="O358" s="5">
        <v>1534</v>
      </c>
      <c r="P358" s="5" t="s">
        <v>436</v>
      </c>
      <c r="Q358" s="5"/>
    </row>
    <row r="359" spans="1:17" ht="14.1" customHeight="1">
      <c r="A359" s="107">
        <v>43897</v>
      </c>
      <c r="B359" s="402" t="s">
        <v>25</v>
      </c>
      <c r="C359" s="397">
        <v>10</v>
      </c>
      <c r="D359" s="5">
        <v>23</v>
      </c>
      <c r="E359" s="172">
        <f t="shared" si="12"/>
        <v>13</v>
      </c>
      <c r="F359" s="397">
        <v>2</v>
      </c>
      <c r="G359" s="5">
        <v>2</v>
      </c>
      <c r="H359" s="362">
        <f t="shared" si="14"/>
        <v>0</v>
      </c>
      <c r="I359" s="397"/>
      <c r="J359" s="5"/>
      <c r="K359" s="172">
        <f t="shared" si="15"/>
        <v>0</v>
      </c>
      <c r="L359" s="398">
        <v>35</v>
      </c>
      <c r="M359" s="5">
        <v>50</v>
      </c>
      <c r="N359" s="109" t="str">
        <f t="shared" si="13"/>
        <v>Pass</v>
      </c>
      <c r="O359" s="5">
        <v>74</v>
      </c>
      <c r="P359" s="5" t="s">
        <v>489</v>
      </c>
      <c r="Q359" s="5"/>
    </row>
    <row r="360" spans="1:17" ht="14.1" customHeight="1">
      <c r="A360" s="107">
        <v>43901</v>
      </c>
      <c r="B360" s="402" t="s">
        <v>25</v>
      </c>
      <c r="C360" s="397">
        <v>11</v>
      </c>
      <c r="D360" s="5">
        <v>23</v>
      </c>
      <c r="E360" s="172">
        <f t="shared" si="12"/>
        <v>12</v>
      </c>
      <c r="F360" s="397">
        <v>0</v>
      </c>
      <c r="G360" s="5">
        <v>7</v>
      </c>
      <c r="H360" s="362">
        <f t="shared" si="14"/>
        <v>7</v>
      </c>
      <c r="I360" s="397"/>
      <c r="J360" s="5"/>
      <c r="K360" s="172">
        <f t="shared" si="15"/>
        <v>0</v>
      </c>
      <c r="L360" s="398">
        <v>35</v>
      </c>
      <c r="M360" s="5">
        <v>50</v>
      </c>
      <c r="N360" s="109" t="str">
        <f t="shared" si="13"/>
        <v>Pass</v>
      </c>
      <c r="O360" s="5">
        <v>64</v>
      </c>
      <c r="P360" s="5" t="s">
        <v>446</v>
      </c>
      <c r="Q360" s="5"/>
    </row>
    <row r="361" spans="1:17" ht="14.1" customHeight="1">
      <c r="A361" s="107">
        <v>43906</v>
      </c>
      <c r="B361" s="402" t="s">
        <v>25</v>
      </c>
      <c r="C361" s="397">
        <v>15</v>
      </c>
      <c r="D361" s="5">
        <v>16</v>
      </c>
      <c r="E361" s="172">
        <f t="shared" si="12"/>
        <v>1</v>
      </c>
      <c r="F361" s="397">
        <v>2</v>
      </c>
      <c r="G361" s="5">
        <v>2</v>
      </c>
      <c r="H361" s="362">
        <f t="shared" si="14"/>
        <v>0</v>
      </c>
      <c r="I361" s="397"/>
      <c r="J361" s="5"/>
      <c r="K361" s="172">
        <f t="shared" si="15"/>
        <v>0</v>
      </c>
      <c r="L361" s="398">
        <v>35</v>
      </c>
      <c r="M361" s="5">
        <v>50</v>
      </c>
      <c r="N361" s="109" t="str">
        <f t="shared" si="13"/>
        <v>Pass</v>
      </c>
      <c r="O361" s="5">
        <v>1428</v>
      </c>
      <c r="P361" s="5" t="s">
        <v>489</v>
      </c>
      <c r="Q361" s="5"/>
    </row>
    <row r="362" spans="1:17" ht="14.1" customHeight="1">
      <c r="A362" s="107">
        <v>43909</v>
      </c>
      <c r="B362" s="402" t="s">
        <v>25</v>
      </c>
      <c r="C362" s="397">
        <v>5</v>
      </c>
      <c r="D362" s="5">
        <v>18</v>
      </c>
      <c r="E362" s="172">
        <f t="shared" si="12"/>
        <v>13</v>
      </c>
      <c r="F362" s="397">
        <v>0</v>
      </c>
      <c r="G362" s="5">
        <v>2</v>
      </c>
      <c r="H362" s="362">
        <f t="shared" si="14"/>
        <v>2</v>
      </c>
      <c r="I362" s="397"/>
      <c r="J362" s="5"/>
      <c r="K362" s="172">
        <f t="shared" si="15"/>
        <v>0</v>
      </c>
      <c r="L362" s="398">
        <v>35</v>
      </c>
      <c r="M362" s="5">
        <v>50</v>
      </c>
      <c r="N362" s="109" t="str">
        <f t="shared" si="13"/>
        <v>Pass</v>
      </c>
      <c r="O362" s="5">
        <v>1428</v>
      </c>
      <c r="P362" s="5" t="s">
        <v>451</v>
      </c>
      <c r="Q362" s="5"/>
    </row>
    <row r="363" spans="1:17" ht="14.1" customHeight="1">
      <c r="A363" s="107">
        <v>43913</v>
      </c>
      <c r="B363" s="402" t="s">
        <v>25</v>
      </c>
      <c r="C363" s="397">
        <v>26</v>
      </c>
      <c r="D363" s="5">
        <v>23</v>
      </c>
      <c r="E363" s="172">
        <f t="shared" si="12"/>
        <v>-3</v>
      </c>
      <c r="F363" s="397">
        <v>0</v>
      </c>
      <c r="G363" s="5">
        <v>0</v>
      </c>
      <c r="H363" s="362">
        <f t="shared" si="14"/>
        <v>0</v>
      </c>
      <c r="I363" s="397"/>
      <c r="J363" s="5"/>
      <c r="K363" s="172">
        <f t="shared" si="15"/>
        <v>0</v>
      </c>
      <c r="L363" s="398">
        <v>35</v>
      </c>
      <c r="M363" s="5">
        <v>50</v>
      </c>
      <c r="N363" s="109" t="str">
        <f t="shared" si="13"/>
        <v>Pass</v>
      </c>
      <c r="O363" s="5">
        <v>121</v>
      </c>
      <c r="P363" s="5" t="s">
        <v>436</v>
      </c>
      <c r="Q363" s="5"/>
    </row>
    <row r="364" spans="1:17" ht="14.1" customHeight="1">
      <c r="A364" s="107">
        <v>43945</v>
      </c>
      <c r="B364" s="402" t="s">
        <v>25</v>
      </c>
      <c r="C364" s="397">
        <v>4</v>
      </c>
      <c r="D364" s="5">
        <v>6</v>
      </c>
      <c r="E364" s="172">
        <f t="shared" si="12"/>
        <v>2</v>
      </c>
      <c r="F364" s="397">
        <v>0</v>
      </c>
      <c r="G364" s="5">
        <v>0</v>
      </c>
      <c r="H364" s="362">
        <f t="shared" si="14"/>
        <v>0</v>
      </c>
      <c r="I364" s="397"/>
      <c r="J364" s="5"/>
      <c r="K364" s="172">
        <f t="shared" si="15"/>
        <v>0</v>
      </c>
      <c r="L364" s="398">
        <v>35</v>
      </c>
      <c r="M364" s="5">
        <v>50</v>
      </c>
      <c r="N364" s="109" t="str">
        <f t="shared" si="13"/>
        <v>Pass</v>
      </c>
      <c r="O364" s="5" t="s">
        <v>495</v>
      </c>
      <c r="P364" s="5" t="s">
        <v>436</v>
      </c>
      <c r="Q364" s="152" t="s">
        <v>496</v>
      </c>
    </row>
    <row r="365" spans="1:17" ht="14.1" customHeight="1">
      <c r="A365" s="107">
        <v>43956</v>
      </c>
      <c r="B365" s="402" t="s">
        <v>25</v>
      </c>
      <c r="C365" s="397">
        <v>12</v>
      </c>
      <c r="D365" s="5">
        <v>14</v>
      </c>
      <c r="E365" s="172">
        <f t="shared" si="12"/>
        <v>2</v>
      </c>
      <c r="F365" s="397">
        <v>5</v>
      </c>
      <c r="G365" s="5">
        <v>6</v>
      </c>
      <c r="H365" s="362">
        <f t="shared" si="14"/>
        <v>1</v>
      </c>
      <c r="I365" s="397"/>
      <c r="J365" s="5"/>
      <c r="K365" s="172">
        <f t="shared" si="15"/>
        <v>0</v>
      </c>
      <c r="L365" s="398">
        <v>35</v>
      </c>
      <c r="M365" s="5">
        <v>50</v>
      </c>
      <c r="N365" s="109" t="str">
        <f t="shared" si="13"/>
        <v>Pass</v>
      </c>
      <c r="O365" s="5">
        <v>1428</v>
      </c>
      <c r="P365" s="5" t="s">
        <v>436</v>
      </c>
      <c r="Q365" s="5" t="s">
        <v>502</v>
      </c>
    </row>
    <row r="366" spans="1:17" ht="14.1" customHeight="1">
      <c r="A366" s="107">
        <v>43959</v>
      </c>
      <c r="B366" s="402" t="s">
        <v>25</v>
      </c>
      <c r="C366" s="397">
        <v>5</v>
      </c>
      <c r="D366" s="5">
        <v>9</v>
      </c>
      <c r="E366" s="172">
        <f t="shared" si="12"/>
        <v>4</v>
      </c>
      <c r="F366" s="397">
        <v>1</v>
      </c>
      <c r="G366" s="5">
        <v>2</v>
      </c>
      <c r="H366" s="362">
        <f t="shared" si="14"/>
        <v>1</v>
      </c>
      <c r="I366" s="397"/>
      <c r="J366" s="5"/>
      <c r="K366" s="172">
        <f t="shared" si="15"/>
        <v>0</v>
      </c>
      <c r="L366" s="398">
        <v>35</v>
      </c>
      <c r="M366" s="5">
        <v>50</v>
      </c>
      <c r="N366" s="109" t="str">
        <f t="shared" si="13"/>
        <v>Pass</v>
      </c>
      <c r="O366" s="5">
        <v>1428</v>
      </c>
      <c r="P366" s="5" t="s">
        <v>503</v>
      </c>
      <c r="Q366" s="5"/>
    </row>
    <row r="367" spans="1:17" ht="14.1" customHeight="1">
      <c r="A367" s="107">
        <v>43963</v>
      </c>
      <c r="B367" s="402" t="s">
        <v>25</v>
      </c>
      <c r="C367" s="397">
        <v>1</v>
      </c>
      <c r="D367" s="5">
        <v>4</v>
      </c>
      <c r="E367" s="172">
        <f t="shared" si="12"/>
        <v>3</v>
      </c>
      <c r="F367" s="397">
        <v>1</v>
      </c>
      <c r="G367" s="5">
        <v>1</v>
      </c>
      <c r="H367" s="362">
        <f t="shared" si="14"/>
        <v>0</v>
      </c>
      <c r="I367" s="397"/>
      <c r="J367" s="5"/>
      <c r="K367" s="172">
        <f t="shared" si="15"/>
        <v>0</v>
      </c>
      <c r="L367" s="398">
        <v>35</v>
      </c>
      <c r="M367" s="5">
        <v>50</v>
      </c>
      <c r="N367" s="109" t="str">
        <f t="shared" si="13"/>
        <v>Pass</v>
      </c>
      <c r="O367" s="5">
        <v>1159</v>
      </c>
      <c r="P367" s="5" t="s">
        <v>505</v>
      </c>
      <c r="Q367" s="5"/>
    </row>
    <row r="368" spans="1:17" ht="14.1" customHeight="1">
      <c r="A368" s="107">
        <v>43966</v>
      </c>
      <c r="B368" s="402" t="s">
        <v>25</v>
      </c>
      <c r="C368" s="397">
        <v>4</v>
      </c>
      <c r="D368" s="5">
        <v>5</v>
      </c>
      <c r="E368" s="172">
        <f t="shared" si="12"/>
        <v>1</v>
      </c>
      <c r="F368" s="397">
        <v>0</v>
      </c>
      <c r="G368" s="5">
        <v>1</v>
      </c>
      <c r="H368" s="362">
        <f t="shared" si="14"/>
        <v>1</v>
      </c>
      <c r="I368" s="397">
        <v>0</v>
      </c>
      <c r="J368" s="5">
        <v>0</v>
      </c>
      <c r="K368" s="172">
        <f t="shared" si="15"/>
        <v>0</v>
      </c>
      <c r="L368" s="398">
        <v>35</v>
      </c>
      <c r="M368" s="5">
        <v>50</v>
      </c>
      <c r="N368" s="109" t="str">
        <f t="shared" si="13"/>
        <v>Pass</v>
      </c>
      <c r="O368" s="5">
        <v>121</v>
      </c>
      <c r="P368" s="5" t="s">
        <v>508</v>
      </c>
      <c r="Q368" s="5"/>
    </row>
    <row r="369" spans="1:17" ht="14.1" customHeight="1">
      <c r="A369" s="107">
        <v>43970</v>
      </c>
      <c r="B369" s="402" t="s">
        <v>25</v>
      </c>
      <c r="C369" s="397">
        <v>4</v>
      </c>
      <c r="D369" s="5">
        <v>8</v>
      </c>
      <c r="E369" s="172">
        <f t="shared" si="12"/>
        <v>4</v>
      </c>
      <c r="F369" s="397">
        <v>1</v>
      </c>
      <c r="G369" s="5">
        <v>3</v>
      </c>
      <c r="H369" s="362">
        <f t="shared" si="14"/>
        <v>2</v>
      </c>
      <c r="I369" s="397"/>
      <c r="J369" s="5"/>
      <c r="K369" s="172">
        <f t="shared" si="15"/>
        <v>0</v>
      </c>
      <c r="L369" s="398">
        <v>35</v>
      </c>
      <c r="M369" s="5">
        <v>50</v>
      </c>
      <c r="N369" s="109" t="str">
        <f t="shared" si="13"/>
        <v>Pass</v>
      </c>
      <c r="O369" s="5">
        <v>1335</v>
      </c>
      <c r="P369" s="5" t="s">
        <v>470</v>
      </c>
      <c r="Q369" s="5"/>
    </row>
    <row r="370" spans="1:17" ht="14.1" customHeight="1">
      <c r="A370" s="107">
        <v>43973</v>
      </c>
      <c r="B370" s="402" t="s">
        <v>25</v>
      </c>
      <c r="C370" s="397">
        <v>0</v>
      </c>
      <c r="D370" s="5">
        <v>33</v>
      </c>
      <c r="E370" s="172">
        <f t="shared" si="12"/>
        <v>33</v>
      </c>
      <c r="F370" s="397">
        <v>1</v>
      </c>
      <c r="G370" s="5">
        <v>12</v>
      </c>
      <c r="H370" s="362">
        <f t="shared" si="14"/>
        <v>11</v>
      </c>
      <c r="I370" s="397"/>
      <c r="J370" s="5"/>
      <c r="K370" s="172">
        <f t="shared" si="15"/>
        <v>0</v>
      </c>
      <c r="L370" s="398">
        <v>35</v>
      </c>
      <c r="M370" s="5">
        <v>50</v>
      </c>
      <c r="N370" s="109" t="str">
        <f t="shared" si="13"/>
        <v>Pass</v>
      </c>
      <c r="O370" s="5">
        <v>1335</v>
      </c>
      <c r="P370" s="5" t="s">
        <v>510</v>
      </c>
      <c r="Q370" s="5"/>
    </row>
    <row r="371" spans="1:17" ht="14.1" customHeight="1">
      <c r="A371" s="107">
        <v>43976</v>
      </c>
      <c r="B371" s="402" t="s">
        <v>25</v>
      </c>
      <c r="C371" s="397">
        <v>1</v>
      </c>
      <c r="D371" s="5">
        <v>7</v>
      </c>
      <c r="E371" s="172">
        <f t="shared" si="12"/>
        <v>6</v>
      </c>
      <c r="F371" s="397">
        <v>0</v>
      </c>
      <c r="G371" s="5">
        <v>2</v>
      </c>
      <c r="H371" s="362">
        <f t="shared" si="14"/>
        <v>2</v>
      </c>
      <c r="I371" s="397">
        <v>0</v>
      </c>
      <c r="J371" s="5">
        <v>1</v>
      </c>
      <c r="K371" s="172">
        <f t="shared" si="15"/>
        <v>1</v>
      </c>
      <c r="L371" s="398">
        <v>35</v>
      </c>
      <c r="M371" s="5">
        <v>50</v>
      </c>
      <c r="N371" s="109" t="str">
        <f t="shared" si="13"/>
        <v>Pass</v>
      </c>
      <c r="O371" s="5">
        <v>121</v>
      </c>
      <c r="P371" s="5" t="s">
        <v>512</v>
      </c>
      <c r="Q371" s="5"/>
    </row>
    <row r="372" spans="1:17" ht="14.1" customHeight="1">
      <c r="A372" s="107">
        <v>43979</v>
      </c>
      <c r="B372" s="402" t="s">
        <v>25</v>
      </c>
      <c r="C372" s="397">
        <v>11</v>
      </c>
      <c r="D372" s="5">
        <v>43</v>
      </c>
      <c r="E372" s="172">
        <f t="shared" si="12"/>
        <v>32</v>
      </c>
      <c r="F372" s="397">
        <v>0</v>
      </c>
      <c r="G372" s="5">
        <v>10</v>
      </c>
      <c r="H372" s="362">
        <f t="shared" si="14"/>
        <v>10</v>
      </c>
      <c r="I372" s="397">
        <v>0</v>
      </c>
      <c r="J372" s="5">
        <v>6</v>
      </c>
      <c r="K372" s="172">
        <f t="shared" si="15"/>
        <v>6</v>
      </c>
      <c r="L372" s="398">
        <v>35</v>
      </c>
      <c r="M372" s="5">
        <v>50</v>
      </c>
      <c r="N372" s="109" t="str">
        <f t="shared" si="13"/>
        <v>Pass</v>
      </c>
      <c r="O372" s="5">
        <v>1428</v>
      </c>
      <c r="P372" s="5" t="s">
        <v>514</v>
      </c>
      <c r="Q372" s="5"/>
    </row>
    <row r="373" spans="1:17" ht="14.1" customHeight="1">
      <c r="A373" s="107">
        <v>43983</v>
      </c>
      <c r="B373" s="402" t="s">
        <v>25</v>
      </c>
      <c r="C373" s="397">
        <v>3</v>
      </c>
      <c r="D373" s="5">
        <v>41</v>
      </c>
      <c r="E373" s="172">
        <f t="shared" si="12"/>
        <v>38</v>
      </c>
      <c r="F373" s="397"/>
      <c r="G373" s="5"/>
      <c r="H373" s="362"/>
      <c r="I373" s="397"/>
      <c r="J373" s="5"/>
      <c r="K373" s="172">
        <f t="shared" si="15"/>
        <v>0</v>
      </c>
      <c r="L373" s="398">
        <v>35</v>
      </c>
      <c r="M373" s="5">
        <v>50</v>
      </c>
      <c r="N373" s="109" t="str">
        <f t="shared" si="13"/>
        <v>Fail</v>
      </c>
      <c r="O373" s="5">
        <v>1340</v>
      </c>
      <c r="P373" s="5" t="s">
        <v>514</v>
      </c>
    </row>
    <row r="374" spans="1:17" ht="14.1" customHeight="1">
      <c r="A374" s="107">
        <v>43983</v>
      </c>
      <c r="B374" s="402" t="s">
        <v>25</v>
      </c>
      <c r="C374" s="397">
        <v>4</v>
      </c>
      <c r="D374" s="5">
        <v>112</v>
      </c>
      <c r="E374" s="172">
        <f t="shared" si="12"/>
        <v>108</v>
      </c>
      <c r="F374" s="397"/>
      <c r="G374" s="5"/>
      <c r="H374" s="362"/>
      <c r="I374" s="397"/>
      <c r="J374" s="5"/>
      <c r="K374" s="172">
        <f t="shared" si="15"/>
        <v>0</v>
      </c>
      <c r="L374" s="398">
        <v>35</v>
      </c>
      <c r="M374" s="5">
        <v>50</v>
      </c>
      <c r="N374" s="109" t="str">
        <f t="shared" si="13"/>
        <v>Fail</v>
      </c>
      <c r="O374" s="5">
        <v>1340</v>
      </c>
      <c r="P374" s="5" t="s">
        <v>516</v>
      </c>
    </row>
    <row r="375" spans="1:17" ht="14.1" customHeight="1">
      <c r="A375" s="107">
        <v>43983</v>
      </c>
      <c r="B375" s="402" t="s">
        <v>25</v>
      </c>
      <c r="C375" s="397">
        <v>11</v>
      </c>
      <c r="D375" s="5">
        <v>221</v>
      </c>
      <c r="E375" s="172">
        <f t="shared" si="12"/>
        <v>210</v>
      </c>
      <c r="F375" s="397"/>
      <c r="G375" s="5"/>
      <c r="H375" s="362"/>
      <c r="I375" s="397"/>
      <c r="J375" s="5"/>
      <c r="K375" s="172">
        <f t="shared" si="15"/>
        <v>0</v>
      </c>
      <c r="L375" s="398">
        <v>35</v>
      </c>
      <c r="M375" s="5">
        <v>50</v>
      </c>
      <c r="N375" s="109" t="str">
        <f t="shared" si="13"/>
        <v>Fail</v>
      </c>
      <c r="O375" s="5">
        <v>1340</v>
      </c>
      <c r="P375" s="5" t="s">
        <v>517</v>
      </c>
    </row>
    <row r="376" spans="1:17" ht="14.1" customHeight="1">
      <c r="A376" s="107">
        <v>43983</v>
      </c>
      <c r="B376" s="402" t="s">
        <v>25</v>
      </c>
      <c r="C376" s="397">
        <v>3</v>
      </c>
      <c r="D376" s="5">
        <v>49</v>
      </c>
      <c r="E376" s="172">
        <f t="shared" si="12"/>
        <v>46</v>
      </c>
      <c r="F376" s="397">
        <v>0</v>
      </c>
      <c r="G376" s="5">
        <v>32</v>
      </c>
      <c r="H376" s="362">
        <f t="shared" si="14"/>
        <v>32</v>
      </c>
      <c r="I376" s="397">
        <v>0</v>
      </c>
      <c r="J376" s="5">
        <v>22</v>
      </c>
      <c r="K376" s="172">
        <f t="shared" si="15"/>
        <v>22</v>
      </c>
      <c r="L376" s="398">
        <v>35</v>
      </c>
      <c r="M376" s="5">
        <v>50</v>
      </c>
      <c r="N376" s="109" t="str">
        <f t="shared" si="13"/>
        <v>Fail</v>
      </c>
      <c r="O376" s="5">
        <v>1159</v>
      </c>
      <c r="P376" s="5" t="s">
        <v>518</v>
      </c>
    </row>
    <row r="377" spans="1:17" ht="14.1" customHeight="1">
      <c r="A377" s="107">
        <v>43983</v>
      </c>
      <c r="B377" s="402" t="s">
        <v>25</v>
      </c>
      <c r="C377" s="397">
        <v>12</v>
      </c>
      <c r="D377" s="5">
        <v>71</v>
      </c>
      <c r="E377" s="172">
        <f t="shared" si="12"/>
        <v>59</v>
      </c>
      <c r="F377" s="397">
        <v>0</v>
      </c>
      <c r="G377" s="5">
        <v>46</v>
      </c>
      <c r="H377" s="362">
        <f t="shared" si="14"/>
        <v>46</v>
      </c>
      <c r="I377" s="397">
        <v>0</v>
      </c>
      <c r="J377" s="5">
        <v>40</v>
      </c>
      <c r="K377" s="172">
        <f t="shared" si="15"/>
        <v>40</v>
      </c>
      <c r="L377" s="398">
        <v>35</v>
      </c>
      <c r="M377" s="5">
        <v>50</v>
      </c>
      <c r="N377" s="109" t="str">
        <f t="shared" si="13"/>
        <v>Fail</v>
      </c>
      <c r="O377" s="5">
        <v>1159</v>
      </c>
      <c r="P377" s="5" t="s">
        <v>519</v>
      </c>
      <c r="Q377" s="7" t="s">
        <v>527</v>
      </c>
    </row>
    <row r="378" spans="1:17" ht="14.1" customHeight="1">
      <c r="A378" s="107">
        <v>43984</v>
      </c>
      <c r="B378" s="402" t="s">
        <v>25</v>
      </c>
      <c r="C378" s="397">
        <v>1</v>
      </c>
      <c r="D378" s="5">
        <v>34</v>
      </c>
      <c r="E378" s="172">
        <f t="shared" si="12"/>
        <v>33</v>
      </c>
      <c r="F378" s="397">
        <v>0</v>
      </c>
      <c r="G378" s="5">
        <v>24</v>
      </c>
      <c r="H378" s="362">
        <f t="shared" si="14"/>
        <v>24</v>
      </c>
      <c r="I378" s="397">
        <v>0</v>
      </c>
      <c r="J378" s="5">
        <v>19</v>
      </c>
      <c r="K378" s="172">
        <f t="shared" si="15"/>
        <v>19</v>
      </c>
      <c r="L378" s="398">
        <v>35</v>
      </c>
      <c r="M378" s="5">
        <v>50</v>
      </c>
      <c r="N378" s="109" t="str">
        <f t="shared" si="13"/>
        <v>Pass</v>
      </c>
      <c r="O378" s="5">
        <v>1159</v>
      </c>
      <c r="P378" s="5" t="s">
        <v>520</v>
      </c>
    </row>
    <row r="379" spans="1:17" ht="14.1" customHeight="1">
      <c r="A379" s="107">
        <v>43985</v>
      </c>
      <c r="B379" s="402" t="s">
        <v>25</v>
      </c>
      <c r="C379" s="397">
        <v>1</v>
      </c>
      <c r="D379" s="5">
        <v>3</v>
      </c>
      <c r="E379" s="172">
        <f t="shared" si="12"/>
        <v>2</v>
      </c>
      <c r="F379" s="397"/>
      <c r="G379" s="5"/>
      <c r="H379" s="362"/>
      <c r="I379" s="397"/>
      <c r="J379" s="5"/>
      <c r="K379" s="172">
        <f t="shared" si="15"/>
        <v>0</v>
      </c>
      <c r="L379" s="398">
        <v>35</v>
      </c>
      <c r="M379" s="5">
        <v>50</v>
      </c>
      <c r="N379" s="109" t="str">
        <f t="shared" si="13"/>
        <v>Pass</v>
      </c>
      <c r="O379" s="5">
        <v>1340</v>
      </c>
      <c r="P379" s="5" t="s">
        <v>521</v>
      </c>
    </row>
    <row r="380" spans="1:17" ht="14.1" customHeight="1">
      <c r="A380" s="107">
        <v>43985</v>
      </c>
      <c r="B380" s="402" t="s">
        <v>25</v>
      </c>
      <c r="C380" s="397">
        <v>4</v>
      </c>
      <c r="D380" s="5">
        <v>9</v>
      </c>
      <c r="E380" s="172">
        <f t="shared" si="12"/>
        <v>5</v>
      </c>
      <c r="F380" s="397"/>
      <c r="G380" s="5"/>
      <c r="H380" s="362"/>
      <c r="I380" s="397"/>
      <c r="J380" s="5"/>
      <c r="K380" s="172">
        <f t="shared" si="15"/>
        <v>0</v>
      </c>
      <c r="L380" s="398">
        <v>35</v>
      </c>
      <c r="M380" s="5">
        <v>50</v>
      </c>
      <c r="N380" s="109" t="str">
        <f t="shared" si="13"/>
        <v>Pass</v>
      </c>
      <c r="O380" s="5">
        <v>1340</v>
      </c>
      <c r="P380" s="5" t="s">
        <v>522</v>
      </c>
    </row>
    <row r="381" spans="1:17" ht="14.1" customHeight="1">
      <c r="A381" s="107">
        <v>43985</v>
      </c>
      <c r="B381" s="402" t="s">
        <v>25</v>
      </c>
      <c r="C381" s="397">
        <v>0</v>
      </c>
      <c r="D381" s="5">
        <v>3</v>
      </c>
      <c r="E381" s="172">
        <f t="shared" si="12"/>
        <v>3</v>
      </c>
      <c r="F381" s="397"/>
      <c r="G381" s="5"/>
      <c r="H381" s="362"/>
      <c r="I381" s="397"/>
      <c r="J381" s="5"/>
      <c r="K381" s="172">
        <f t="shared" si="15"/>
        <v>0</v>
      </c>
      <c r="L381" s="398">
        <v>35</v>
      </c>
      <c r="M381" s="5">
        <v>50</v>
      </c>
      <c r="N381" s="109" t="str">
        <f t="shared" si="13"/>
        <v>Pass</v>
      </c>
      <c r="O381" s="5">
        <v>1340</v>
      </c>
      <c r="P381" s="5" t="s">
        <v>523</v>
      </c>
    </row>
    <row r="382" spans="1:17" ht="14.1" customHeight="1">
      <c r="A382" s="107">
        <v>43986</v>
      </c>
      <c r="B382" s="402" t="s">
        <v>25</v>
      </c>
      <c r="C382" s="397">
        <v>0</v>
      </c>
      <c r="D382" s="5">
        <v>10</v>
      </c>
      <c r="E382" s="172">
        <f t="shared" ref="E382:E430" si="16">IF(D382="","",(D382-C382))</f>
        <v>10</v>
      </c>
      <c r="F382" s="397"/>
      <c r="G382" s="5"/>
      <c r="H382" s="362"/>
      <c r="I382" s="397"/>
      <c r="J382" s="5"/>
      <c r="K382" s="172">
        <f t="shared" si="15"/>
        <v>0</v>
      </c>
      <c r="L382" s="398">
        <v>35</v>
      </c>
      <c r="M382" s="5">
        <v>50</v>
      </c>
      <c r="N382" s="109" t="str">
        <f t="shared" si="13"/>
        <v>Pass</v>
      </c>
      <c r="O382" s="5">
        <v>1340</v>
      </c>
      <c r="P382" s="5" t="s">
        <v>523</v>
      </c>
    </row>
    <row r="383" spans="1:17" ht="14.1" customHeight="1">
      <c r="A383" s="107">
        <v>43989</v>
      </c>
      <c r="B383" s="402" t="s">
        <v>25</v>
      </c>
      <c r="C383" s="397">
        <v>0</v>
      </c>
      <c r="D383" s="5">
        <v>9</v>
      </c>
      <c r="E383" s="172">
        <f t="shared" si="16"/>
        <v>9</v>
      </c>
      <c r="F383" s="397">
        <v>0</v>
      </c>
      <c r="G383" s="5">
        <v>3</v>
      </c>
      <c r="H383" s="362">
        <f t="shared" si="14"/>
        <v>3</v>
      </c>
      <c r="I383" s="397">
        <v>0</v>
      </c>
      <c r="J383" s="5">
        <v>2</v>
      </c>
      <c r="K383" s="172">
        <f t="shared" si="15"/>
        <v>2</v>
      </c>
      <c r="L383" s="398">
        <v>35</v>
      </c>
      <c r="M383" s="5">
        <v>50</v>
      </c>
      <c r="N383" s="109" t="str">
        <f t="shared" si="13"/>
        <v>Pass</v>
      </c>
      <c r="O383" s="5">
        <v>121</v>
      </c>
      <c r="P383" s="5" t="s">
        <v>525</v>
      </c>
    </row>
    <row r="384" spans="1:17" ht="14.1" customHeight="1">
      <c r="A384" s="107">
        <v>43992</v>
      </c>
      <c r="B384" s="402" t="s">
        <v>25</v>
      </c>
      <c r="C384" s="397">
        <v>6</v>
      </c>
      <c r="D384" s="5">
        <v>10</v>
      </c>
      <c r="E384" s="172">
        <f t="shared" si="16"/>
        <v>4</v>
      </c>
      <c r="F384" s="397">
        <v>3</v>
      </c>
      <c r="G384" s="5">
        <v>3</v>
      </c>
      <c r="H384" s="362">
        <f t="shared" si="14"/>
        <v>0</v>
      </c>
      <c r="I384" s="397">
        <v>0</v>
      </c>
      <c r="J384" s="5">
        <v>2</v>
      </c>
      <c r="K384" s="172">
        <f t="shared" si="15"/>
        <v>2</v>
      </c>
      <c r="L384" s="398">
        <v>35</v>
      </c>
      <c r="M384" s="5">
        <v>50</v>
      </c>
      <c r="N384" s="109" t="str">
        <f t="shared" si="13"/>
        <v>Pass</v>
      </c>
      <c r="O384" s="5">
        <v>1428</v>
      </c>
      <c r="P384" s="5" t="s">
        <v>528</v>
      </c>
    </row>
    <row r="385" spans="1:16" ht="14.1" customHeight="1">
      <c r="A385" s="107">
        <v>43996</v>
      </c>
      <c r="B385" s="402" t="s">
        <v>25</v>
      </c>
      <c r="C385" s="397">
        <v>7</v>
      </c>
      <c r="D385" s="5">
        <v>53</v>
      </c>
      <c r="E385" s="172">
        <f t="shared" si="16"/>
        <v>46</v>
      </c>
      <c r="F385" s="397">
        <v>0</v>
      </c>
      <c r="G385" s="5">
        <v>1</v>
      </c>
      <c r="H385" s="362">
        <f t="shared" si="14"/>
        <v>1</v>
      </c>
      <c r="I385" s="397">
        <v>0</v>
      </c>
      <c r="J385" s="5">
        <v>2</v>
      </c>
      <c r="K385" s="172">
        <f t="shared" si="15"/>
        <v>2</v>
      </c>
      <c r="L385" s="398">
        <v>35</v>
      </c>
      <c r="M385" s="5">
        <v>50</v>
      </c>
      <c r="N385" s="109" t="str">
        <f t="shared" si="13"/>
        <v>Fail</v>
      </c>
      <c r="O385" s="5">
        <v>1335</v>
      </c>
      <c r="P385" s="5" t="s">
        <v>529</v>
      </c>
    </row>
    <row r="386" spans="1:16" ht="14.1" customHeight="1">
      <c r="A386" s="107">
        <v>43996</v>
      </c>
      <c r="B386" s="402" t="s">
        <v>25</v>
      </c>
      <c r="C386" s="397">
        <v>0</v>
      </c>
      <c r="D386" s="5">
        <v>20</v>
      </c>
      <c r="E386" s="172">
        <f t="shared" si="16"/>
        <v>20</v>
      </c>
      <c r="F386" s="397"/>
      <c r="G386" s="5"/>
      <c r="H386" s="362"/>
      <c r="I386" s="397"/>
      <c r="J386" s="5"/>
      <c r="K386" s="172">
        <f t="shared" si="15"/>
        <v>0</v>
      </c>
      <c r="L386" s="398">
        <v>35</v>
      </c>
      <c r="M386" s="5">
        <v>50</v>
      </c>
      <c r="N386" s="109" t="str">
        <f t="shared" si="13"/>
        <v>Pass</v>
      </c>
      <c r="O386" s="5">
        <v>1335</v>
      </c>
      <c r="P386" s="5" t="s">
        <v>529</v>
      </c>
    </row>
    <row r="387" spans="1:16" ht="14.1" customHeight="1">
      <c r="A387" s="107">
        <v>43996</v>
      </c>
      <c r="B387" s="402" t="s">
        <v>25</v>
      </c>
      <c r="C387" s="397">
        <v>20</v>
      </c>
      <c r="D387" s="5">
        <v>31</v>
      </c>
      <c r="E387" s="172">
        <f t="shared" si="16"/>
        <v>11</v>
      </c>
      <c r="F387" s="397">
        <v>0</v>
      </c>
      <c r="G387" s="5">
        <v>11</v>
      </c>
      <c r="H387" s="362">
        <f t="shared" si="14"/>
        <v>11</v>
      </c>
      <c r="I387" s="397"/>
      <c r="J387" s="5"/>
      <c r="K387" s="172">
        <f t="shared" si="15"/>
        <v>0</v>
      </c>
      <c r="L387" s="398">
        <v>35</v>
      </c>
      <c r="M387" s="5">
        <v>50</v>
      </c>
      <c r="N387" s="109" t="str">
        <f t="shared" ref="N387:N430" si="17">IF(E387="","",IF(E387&lt;=L387,"Pass","Fail"))</f>
        <v>Pass</v>
      </c>
      <c r="O387" s="5">
        <v>1335</v>
      </c>
      <c r="P387" s="5" t="s">
        <v>541</v>
      </c>
    </row>
    <row r="388" spans="1:16" ht="14.1" customHeight="1">
      <c r="A388" s="107">
        <v>43999</v>
      </c>
      <c r="B388" s="402" t="s">
        <v>25</v>
      </c>
      <c r="C388" s="397">
        <v>38</v>
      </c>
      <c r="D388" s="5">
        <v>56</v>
      </c>
      <c r="E388" s="172">
        <f t="shared" si="16"/>
        <v>18</v>
      </c>
      <c r="F388" s="397">
        <v>13</v>
      </c>
      <c r="G388" s="5">
        <v>19</v>
      </c>
      <c r="H388" s="362">
        <f t="shared" si="14"/>
        <v>6</v>
      </c>
      <c r="I388" s="397"/>
      <c r="J388" s="5"/>
      <c r="K388" s="172">
        <f t="shared" si="15"/>
        <v>0</v>
      </c>
      <c r="L388" s="398">
        <v>35</v>
      </c>
      <c r="M388" s="5">
        <v>50</v>
      </c>
      <c r="N388" s="109" t="str">
        <f t="shared" si="17"/>
        <v>Pass</v>
      </c>
      <c r="O388" s="5">
        <v>1428</v>
      </c>
      <c r="P388" s="5" t="s">
        <v>533</v>
      </c>
    </row>
    <row r="389" spans="1:16" ht="14.1" customHeight="1">
      <c r="A389" s="107">
        <v>44004</v>
      </c>
      <c r="B389" s="402" t="s">
        <v>25</v>
      </c>
      <c r="C389" s="397">
        <v>1</v>
      </c>
      <c r="D389" s="5">
        <v>4</v>
      </c>
      <c r="E389" s="172">
        <f t="shared" si="16"/>
        <v>3</v>
      </c>
      <c r="F389" s="397">
        <v>0</v>
      </c>
      <c r="G389" s="5">
        <v>0</v>
      </c>
      <c r="H389" s="362">
        <f t="shared" si="14"/>
        <v>0</v>
      </c>
      <c r="I389" s="397"/>
      <c r="J389" s="5"/>
      <c r="K389" s="172">
        <f t="shared" si="15"/>
        <v>0</v>
      </c>
      <c r="L389" s="398">
        <v>35</v>
      </c>
      <c r="M389" s="5">
        <v>50</v>
      </c>
      <c r="N389" s="109" t="str">
        <f t="shared" si="17"/>
        <v>Pass</v>
      </c>
      <c r="O389" s="5">
        <v>121</v>
      </c>
      <c r="P389" s="5" t="s">
        <v>534</v>
      </c>
    </row>
    <row r="390" spans="1:16" ht="14.1" customHeight="1">
      <c r="A390" s="107">
        <v>44007</v>
      </c>
      <c r="B390" s="402" t="s">
        <v>25</v>
      </c>
      <c r="C390" s="397">
        <v>3</v>
      </c>
      <c r="D390" s="5">
        <v>9</v>
      </c>
      <c r="E390" s="172">
        <f t="shared" si="16"/>
        <v>6</v>
      </c>
      <c r="F390" s="397"/>
      <c r="G390" s="5"/>
      <c r="H390" s="362"/>
      <c r="I390" s="397"/>
      <c r="J390" s="5"/>
      <c r="K390" s="172">
        <f t="shared" si="15"/>
        <v>0</v>
      </c>
      <c r="L390" s="398">
        <v>35</v>
      </c>
      <c r="M390" s="5">
        <v>50</v>
      </c>
      <c r="N390" s="109" t="str">
        <f t="shared" si="17"/>
        <v>Pass</v>
      </c>
      <c r="O390" s="5">
        <v>1335</v>
      </c>
      <c r="P390" s="5" t="s">
        <v>534</v>
      </c>
    </row>
    <row r="391" spans="1:16" ht="14.1" customHeight="1">
      <c r="A391" s="107">
        <v>44011</v>
      </c>
      <c r="B391" s="402"/>
      <c r="C391" s="397">
        <v>2</v>
      </c>
      <c r="D391" s="5">
        <v>8</v>
      </c>
      <c r="E391" s="172">
        <f t="shared" si="16"/>
        <v>6</v>
      </c>
      <c r="F391" s="397">
        <v>0</v>
      </c>
      <c r="G391" s="5">
        <v>0</v>
      </c>
      <c r="H391" s="362">
        <f t="shared" si="14"/>
        <v>0</v>
      </c>
      <c r="I391" s="397">
        <v>0</v>
      </c>
      <c r="J391" s="5">
        <v>0</v>
      </c>
      <c r="K391" s="172">
        <f t="shared" si="15"/>
        <v>0</v>
      </c>
      <c r="L391" s="398">
        <v>35</v>
      </c>
      <c r="M391" s="5">
        <v>50</v>
      </c>
      <c r="N391" s="109" t="str">
        <f t="shared" si="17"/>
        <v>Pass</v>
      </c>
      <c r="O391" s="5">
        <v>1335</v>
      </c>
      <c r="P391" s="5" t="s">
        <v>537</v>
      </c>
    </row>
    <row r="392" spans="1:16" ht="14.1" customHeight="1">
      <c r="A392" s="107">
        <v>44015</v>
      </c>
      <c r="B392" s="402"/>
      <c r="C392" s="397">
        <v>3</v>
      </c>
      <c r="D392" s="5">
        <v>11</v>
      </c>
      <c r="E392" s="172">
        <f t="shared" si="16"/>
        <v>8</v>
      </c>
      <c r="F392" s="397">
        <v>4</v>
      </c>
      <c r="G392" s="5">
        <v>16</v>
      </c>
      <c r="H392" s="362">
        <f t="shared" ref="H392:H409" si="18">G392-F392</f>
        <v>12</v>
      </c>
      <c r="I392" s="397">
        <v>1</v>
      </c>
      <c r="J392" s="5">
        <v>1</v>
      </c>
      <c r="K392" s="172">
        <f t="shared" ref="K392:K428" si="19">J392-I392</f>
        <v>0</v>
      </c>
      <c r="L392" s="398">
        <v>35</v>
      </c>
      <c r="M392" s="5">
        <v>50</v>
      </c>
      <c r="N392" s="109" t="str">
        <f t="shared" si="17"/>
        <v>Pass</v>
      </c>
      <c r="O392" s="5">
        <v>1159</v>
      </c>
      <c r="P392" s="5" t="s">
        <v>540</v>
      </c>
    </row>
    <row r="393" spans="1:16" ht="14.1" customHeight="1">
      <c r="A393" s="107">
        <v>44018</v>
      </c>
      <c r="B393" s="402"/>
      <c r="C393" s="397">
        <v>9</v>
      </c>
      <c r="D393" s="5">
        <v>18</v>
      </c>
      <c r="E393" s="172">
        <f t="shared" si="16"/>
        <v>9</v>
      </c>
      <c r="F393" s="397">
        <v>4</v>
      </c>
      <c r="G393" s="5">
        <v>7</v>
      </c>
      <c r="H393" s="362">
        <f t="shared" si="18"/>
        <v>3</v>
      </c>
      <c r="I393" s="397">
        <v>0</v>
      </c>
      <c r="J393" s="5">
        <v>3</v>
      </c>
      <c r="K393" s="172">
        <f t="shared" si="19"/>
        <v>3</v>
      </c>
      <c r="L393" s="398">
        <v>35</v>
      </c>
      <c r="M393" s="5">
        <v>50</v>
      </c>
      <c r="N393" s="109" t="str">
        <f t="shared" si="17"/>
        <v>Pass</v>
      </c>
      <c r="O393" s="5">
        <v>121</v>
      </c>
      <c r="P393" s="5" t="s">
        <v>539</v>
      </c>
    </row>
    <row r="394" spans="1:16" ht="14.1" customHeight="1">
      <c r="A394" s="107">
        <v>44021</v>
      </c>
      <c r="B394" s="402"/>
      <c r="C394" s="397">
        <v>7</v>
      </c>
      <c r="D394" s="5">
        <v>10</v>
      </c>
      <c r="E394" s="172">
        <f t="shared" si="16"/>
        <v>3</v>
      </c>
      <c r="F394" s="397">
        <v>5</v>
      </c>
      <c r="G394" s="5">
        <v>5</v>
      </c>
      <c r="H394" s="362">
        <f t="shared" si="18"/>
        <v>0</v>
      </c>
      <c r="I394" s="397">
        <v>0</v>
      </c>
      <c r="J394" s="5">
        <v>3</v>
      </c>
      <c r="K394" s="172">
        <f t="shared" si="19"/>
        <v>3</v>
      </c>
      <c r="L394" s="398">
        <v>35</v>
      </c>
      <c r="M394" s="5">
        <v>50</v>
      </c>
      <c r="N394" s="109" t="str">
        <f t="shared" si="17"/>
        <v>Pass</v>
      </c>
      <c r="O394" s="5">
        <v>121</v>
      </c>
      <c r="P394" s="5" t="s">
        <v>543</v>
      </c>
    </row>
    <row r="395" spans="1:16" ht="14.1" customHeight="1">
      <c r="A395" s="107">
        <v>44025</v>
      </c>
      <c r="B395" s="402"/>
      <c r="C395" s="397">
        <v>1</v>
      </c>
      <c r="D395" s="5">
        <v>13</v>
      </c>
      <c r="E395" s="172">
        <f t="shared" si="16"/>
        <v>12</v>
      </c>
      <c r="F395" s="397">
        <v>5</v>
      </c>
      <c r="G395" s="5">
        <v>5</v>
      </c>
      <c r="H395" s="362">
        <f t="shared" si="18"/>
        <v>0</v>
      </c>
      <c r="I395" s="397">
        <v>2</v>
      </c>
      <c r="J395" s="5">
        <v>0</v>
      </c>
      <c r="K395" s="172">
        <f t="shared" si="19"/>
        <v>-2</v>
      </c>
      <c r="L395" s="398">
        <v>35</v>
      </c>
      <c r="M395" s="5">
        <v>50</v>
      </c>
      <c r="N395" s="109" t="str">
        <f t="shared" si="17"/>
        <v>Pass</v>
      </c>
      <c r="O395" s="5">
        <v>1340</v>
      </c>
      <c r="P395" s="5" t="s">
        <v>545</v>
      </c>
    </row>
    <row r="396" spans="1:16" ht="14.1" customHeight="1">
      <c r="A396" s="107">
        <v>44028</v>
      </c>
      <c r="B396" s="402"/>
      <c r="C396" s="397">
        <v>11</v>
      </c>
      <c r="D396" s="5">
        <v>8</v>
      </c>
      <c r="E396" s="172">
        <f t="shared" si="16"/>
        <v>-3</v>
      </c>
      <c r="F396" s="397">
        <v>0</v>
      </c>
      <c r="G396" s="5">
        <v>1</v>
      </c>
      <c r="H396" s="362">
        <f t="shared" si="18"/>
        <v>1</v>
      </c>
      <c r="I396" s="397">
        <v>0</v>
      </c>
      <c r="J396" s="5">
        <v>0</v>
      </c>
      <c r="K396" s="172">
        <f t="shared" si="19"/>
        <v>0</v>
      </c>
      <c r="L396" s="398">
        <v>35</v>
      </c>
      <c r="M396" s="5">
        <v>50</v>
      </c>
      <c r="N396" s="109" t="str">
        <f t="shared" si="17"/>
        <v>Pass</v>
      </c>
      <c r="O396" s="5">
        <v>1159</v>
      </c>
      <c r="P396" s="5" t="s">
        <v>547</v>
      </c>
    </row>
    <row r="397" spans="1:16" ht="14.1" customHeight="1">
      <c r="A397" s="107">
        <v>44031</v>
      </c>
      <c r="B397" s="402"/>
      <c r="C397" s="397">
        <v>2</v>
      </c>
      <c r="D397" s="5">
        <v>9</v>
      </c>
      <c r="E397" s="172">
        <f t="shared" si="16"/>
        <v>7</v>
      </c>
      <c r="F397" s="397"/>
      <c r="G397" s="5"/>
      <c r="H397" s="362"/>
      <c r="I397" s="397"/>
      <c r="J397" s="5"/>
      <c r="K397" s="172">
        <f t="shared" si="19"/>
        <v>0</v>
      </c>
      <c r="L397" s="398">
        <v>35</v>
      </c>
      <c r="M397" s="5">
        <v>50</v>
      </c>
      <c r="N397" s="109" t="str">
        <f t="shared" si="17"/>
        <v>Pass</v>
      </c>
      <c r="O397" s="5">
        <v>64</v>
      </c>
      <c r="P397" s="5" t="s">
        <v>547</v>
      </c>
    </row>
    <row r="398" spans="1:16" ht="14.1" customHeight="1">
      <c r="A398" s="107">
        <v>44034</v>
      </c>
      <c r="B398" s="402"/>
      <c r="C398" s="397">
        <v>0</v>
      </c>
      <c r="D398" s="5">
        <v>16</v>
      </c>
      <c r="E398" s="172">
        <f t="shared" si="16"/>
        <v>16</v>
      </c>
      <c r="F398" s="397">
        <v>0</v>
      </c>
      <c r="G398" s="5">
        <v>3</v>
      </c>
      <c r="H398" s="362">
        <f t="shared" si="18"/>
        <v>3</v>
      </c>
      <c r="I398" s="397">
        <v>0</v>
      </c>
      <c r="J398" s="5">
        <v>0</v>
      </c>
      <c r="K398" s="172">
        <f t="shared" si="19"/>
        <v>0</v>
      </c>
      <c r="L398" s="398">
        <v>35</v>
      </c>
      <c r="M398" s="5">
        <v>50</v>
      </c>
      <c r="N398" s="109" t="str">
        <f t="shared" si="17"/>
        <v>Pass</v>
      </c>
      <c r="O398" s="5">
        <v>1335</v>
      </c>
      <c r="P398" s="5" t="s">
        <v>550</v>
      </c>
    </row>
    <row r="399" spans="1:16" ht="14.1" customHeight="1">
      <c r="A399" s="107">
        <v>44037</v>
      </c>
      <c r="B399" s="402"/>
      <c r="C399" s="397">
        <v>1</v>
      </c>
      <c r="D399" s="5">
        <v>9</v>
      </c>
      <c r="E399" s="172">
        <f t="shared" si="16"/>
        <v>8</v>
      </c>
      <c r="F399" s="397">
        <v>1</v>
      </c>
      <c r="G399" s="5">
        <v>2</v>
      </c>
      <c r="H399" s="362">
        <f t="shared" si="18"/>
        <v>1</v>
      </c>
      <c r="I399" s="397">
        <v>0</v>
      </c>
      <c r="J399" s="5">
        <v>1</v>
      </c>
      <c r="K399" s="172">
        <f t="shared" si="19"/>
        <v>1</v>
      </c>
      <c r="L399" s="398">
        <v>35</v>
      </c>
      <c r="M399" s="5">
        <v>50</v>
      </c>
      <c r="N399" s="109" t="str">
        <f t="shared" si="17"/>
        <v>Pass</v>
      </c>
      <c r="O399" s="5">
        <v>1159</v>
      </c>
      <c r="P399" s="5" t="s">
        <v>552</v>
      </c>
    </row>
    <row r="400" spans="1:16" ht="14.1" customHeight="1">
      <c r="A400" s="107">
        <v>44040</v>
      </c>
      <c r="B400" s="402"/>
      <c r="C400" s="397">
        <v>0</v>
      </c>
      <c r="D400" s="5">
        <v>12</v>
      </c>
      <c r="E400" s="172">
        <f t="shared" si="16"/>
        <v>12</v>
      </c>
      <c r="F400" s="397">
        <v>0</v>
      </c>
      <c r="G400" s="5">
        <v>1</v>
      </c>
      <c r="H400" s="362">
        <f t="shared" si="18"/>
        <v>1</v>
      </c>
      <c r="I400" s="397">
        <v>0</v>
      </c>
      <c r="J400" s="5">
        <v>1</v>
      </c>
      <c r="K400" s="172">
        <f t="shared" si="19"/>
        <v>1</v>
      </c>
      <c r="L400" s="398">
        <v>35</v>
      </c>
      <c r="M400" s="5">
        <v>50</v>
      </c>
      <c r="N400" s="109" t="str">
        <f t="shared" si="17"/>
        <v>Pass</v>
      </c>
      <c r="O400" s="5">
        <v>1340</v>
      </c>
      <c r="P400" s="5" t="s">
        <v>554</v>
      </c>
    </row>
    <row r="401" spans="1:17" ht="14.1" customHeight="1">
      <c r="A401" s="107">
        <v>44043</v>
      </c>
      <c r="B401" s="402"/>
      <c r="C401" s="397">
        <v>3</v>
      </c>
      <c r="D401" s="5">
        <v>7</v>
      </c>
      <c r="E401" s="172">
        <f t="shared" si="16"/>
        <v>4</v>
      </c>
      <c r="F401" s="397"/>
      <c r="G401" s="5"/>
      <c r="H401" s="362"/>
      <c r="I401" s="397"/>
      <c r="J401" s="5"/>
      <c r="K401" s="172">
        <f t="shared" si="19"/>
        <v>0</v>
      </c>
      <c r="L401" s="398">
        <v>35</v>
      </c>
      <c r="M401" s="5">
        <v>50</v>
      </c>
      <c r="N401" s="109" t="str">
        <f t="shared" si="17"/>
        <v>Pass</v>
      </c>
      <c r="O401" s="5">
        <v>1428</v>
      </c>
      <c r="P401" s="5" t="s">
        <v>554</v>
      </c>
    </row>
    <row r="402" spans="1:17" ht="14.1" customHeight="1">
      <c r="A402" s="107">
        <v>44046</v>
      </c>
      <c r="B402" s="402"/>
      <c r="C402" s="397">
        <v>5</v>
      </c>
      <c r="D402" s="5">
        <v>11</v>
      </c>
      <c r="E402" s="172">
        <f t="shared" si="16"/>
        <v>6</v>
      </c>
      <c r="F402" s="397"/>
      <c r="G402" s="5"/>
      <c r="H402" s="362"/>
      <c r="I402" s="397"/>
      <c r="J402" s="5"/>
      <c r="K402" s="172">
        <f t="shared" si="19"/>
        <v>0</v>
      </c>
      <c r="L402" s="398">
        <v>35</v>
      </c>
      <c r="M402" s="5">
        <v>50</v>
      </c>
      <c r="N402" s="109" t="str">
        <f t="shared" si="17"/>
        <v>Pass</v>
      </c>
      <c r="O402" s="5">
        <v>74</v>
      </c>
      <c r="P402" s="5" t="s">
        <v>27</v>
      </c>
    </row>
    <row r="403" spans="1:17" ht="14.1" customHeight="1">
      <c r="A403" s="107">
        <v>44054</v>
      </c>
      <c r="B403" s="402"/>
      <c r="C403" s="397">
        <v>6</v>
      </c>
      <c r="D403" s="5">
        <v>98</v>
      </c>
      <c r="E403" s="172">
        <f t="shared" si="16"/>
        <v>92</v>
      </c>
      <c r="F403" s="397">
        <v>1</v>
      </c>
      <c r="G403" s="5">
        <v>18</v>
      </c>
      <c r="H403" s="362">
        <f t="shared" si="18"/>
        <v>17</v>
      </c>
      <c r="I403" s="397">
        <v>0</v>
      </c>
      <c r="J403" s="5">
        <v>9</v>
      </c>
      <c r="K403" s="172">
        <f t="shared" si="19"/>
        <v>9</v>
      </c>
      <c r="L403" s="398">
        <v>35</v>
      </c>
      <c r="M403" s="5">
        <v>50</v>
      </c>
      <c r="N403" s="109" t="str">
        <f t="shared" si="17"/>
        <v>Fail</v>
      </c>
      <c r="O403" s="5">
        <v>74</v>
      </c>
      <c r="P403" s="5" t="s">
        <v>563</v>
      </c>
      <c r="Q403" s="220" t="s">
        <v>566</v>
      </c>
    </row>
    <row r="404" spans="1:17" ht="14.1" customHeight="1">
      <c r="A404" s="107">
        <v>44055</v>
      </c>
      <c r="B404" s="402"/>
      <c r="C404" s="397">
        <v>2</v>
      </c>
      <c r="D404" s="5">
        <v>66</v>
      </c>
      <c r="E404" s="172">
        <f t="shared" si="16"/>
        <v>64</v>
      </c>
      <c r="F404" s="397"/>
      <c r="G404" s="5"/>
      <c r="H404" s="362"/>
      <c r="I404" s="397"/>
      <c r="J404" s="5"/>
      <c r="K404" s="172">
        <f t="shared" si="19"/>
        <v>0</v>
      </c>
      <c r="L404" s="398">
        <v>35</v>
      </c>
      <c r="M404" s="5">
        <v>50</v>
      </c>
      <c r="N404" s="109" t="str">
        <f t="shared" si="17"/>
        <v>Fail</v>
      </c>
      <c r="O404" s="5">
        <v>64</v>
      </c>
      <c r="P404" s="5" t="s">
        <v>563</v>
      </c>
      <c r="Q404" s="220" t="s">
        <v>566</v>
      </c>
    </row>
    <row r="405" spans="1:17" ht="14.1" customHeight="1">
      <c r="A405" s="107">
        <v>44055</v>
      </c>
      <c r="B405" s="402"/>
      <c r="C405" s="397">
        <v>6</v>
      </c>
      <c r="D405" s="5">
        <v>74</v>
      </c>
      <c r="E405" s="172">
        <f t="shared" si="16"/>
        <v>68</v>
      </c>
      <c r="F405" s="397"/>
      <c r="G405" s="5"/>
      <c r="H405" s="362"/>
      <c r="I405" s="397"/>
      <c r="J405" s="5"/>
      <c r="K405" s="172">
        <f t="shared" si="19"/>
        <v>0</v>
      </c>
      <c r="L405" s="398">
        <v>35</v>
      </c>
      <c r="M405" s="5">
        <v>50</v>
      </c>
      <c r="N405" s="109" t="str">
        <f t="shared" si="17"/>
        <v>Fail</v>
      </c>
      <c r="O405" s="5">
        <v>64</v>
      </c>
      <c r="P405" s="5" t="s">
        <v>563</v>
      </c>
      <c r="Q405" s="220" t="s">
        <v>565</v>
      </c>
    </row>
    <row r="406" spans="1:17" ht="14.1" customHeight="1">
      <c r="A406" s="107">
        <v>44055</v>
      </c>
      <c r="B406" s="402"/>
      <c r="C406" s="397">
        <v>7</v>
      </c>
      <c r="D406" s="5">
        <v>21</v>
      </c>
      <c r="E406" s="172">
        <f t="shared" si="16"/>
        <v>14</v>
      </c>
      <c r="F406" s="397"/>
      <c r="G406" s="5"/>
      <c r="H406" s="362"/>
      <c r="I406" s="397"/>
      <c r="J406" s="5"/>
      <c r="K406" s="172">
        <f t="shared" si="19"/>
        <v>0</v>
      </c>
      <c r="L406" s="398">
        <v>35</v>
      </c>
      <c r="M406" s="5">
        <v>50</v>
      </c>
      <c r="N406" s="109" t="str">
        <f t="shared" si="17"/>
        <v>Pass</v>
      </c>
      <c r="O406" s="5">
        <v>64</v>
      </c>
      <c r="P406" s="5" t="s">
        <v>563</v>
      </c>
      <c r="Q406" s="220" t="s">
        <v>566</v>
      </c>
    </row>
    <row r="407" spans="1:17" ht="14.1" customHeight="1">
      <c r="A407" s="107">
        <v>44060</v>
      </c>
      <c r="B407" s="402"/>
      <c r="C407" s="397">
        <v>5</v>
      </c>
      <c r="D407" s="5">
        <v>22</v>
      </c>
      <c r="E407" s="172">
        <f t="shared" si="16"/>
        <v>17</v>
      </c>
      <c r="F407" s="397">
        <v>2</v>
      </c>
      <c r="G407" s="5">
        <v>8</v>
      </c>
      <c r="H407" s="362">
        <f t="shared" si="18"/>
        <v>6</v>
      </c>
      <c r="I407" s="397">
        <v>0</v>
      </c>
      <c r="J407" s="5">
        <v>9</v>
      </c>
      <c r="K407" s="172">
        <f t="shared" si="19"/>
        <v>9</v>
      </c>
      <c r="L407" s="398">
        <v>35</v>
      </c>
      <c r="M407" s="5">
        <v>50</v>
      </c>
      <c r="N407" s="109" t="str">
        <f t="shared" si="17"/>
        <v>Pass</v>
      </c>
      <c r="O407" s="5">
        <v>1335</v>
      </c>
      <c r="P407" s="5" t="s">
        <v>569</v>
      </c>
      <c r="Q407" s="220"/>
    </row>
    <row r="408" spans="1:17" ht="14.1" customHeight="1">
      <c r="A408" s="107">
        <v>44064</v>
      </c>
      <c r="B408" s="402"/>
      <c r="C408" s="397">
        <v>10</v>
      </c>
      <c r="D408" s="5">
        <v>21</v>
      </c>
      <c r="E408" s="172">
        <f t="shared" si="16"/>
        <v>11</v>
      </c>
      <c r="F408" s="397">
        <v>1</v>
      </c>
      <c r="G408" s="5">
        <v>4</v>
      </c>
      <c r="H408" s="362">
        <f t="shared" si="18"/>
        <v>3</v>
      </c>
      <c r="I408" s="397">
        <v>1</v>
      </c>
      <c r="J408" s="5">
        <v>1</v>
      </c>
      <c r="K408" s="172">
        <f t="shared" si="19"/>
        <v>0</v>
      </c>
      <c r="L408" s="398">
        <v>35</v>
      </c>
      <c r="M408" s="5">
        <v>50</v>
      </c>
      <c r="N408" s="109" t="str">
        <f t="shared" si="17"/>
        <v>Pass</v>
      </c>
      <c r="O408" s="5" t="s">
        <v>573</v>
      </c>
      <c r="P408" s="5" t="s">
        <v>572</v>
      </c>
      <c r="Q408" s="220"/>
    </row>
    <row r="409" spans="1:17" ht="14.1" customHeight="1">
      <c r="A409" s="107">
        <v>44067</v>
      </c>
      <c r="B409" s="402"/>
      <c r="C409" s="397">
        <v>1</v>
      </c>
      <c r="D409" s="5">
        <v>4</v>
      </c>
      <c r="E409" s="172">
        <f t="shared" si="16"/>
        <v>3</v>
      </c>
      <c r="F409" s="397">
        <v>0</v>
      </c>
      <c r="G409" s="5">
        <v>0</v>
      </c>
      <c r="H409" s="362">
        <f t="shared" si="18"/>
        <v>0</v>
      </c>
      <c r="I409" s="397">
        <v>0</v>
      </c>
      <c r="J409" s="5">
        <v>0</v>
      </c>
      <c r="K409" s="172">
        <f t="shared" si="19"/>
        <v>0</v>
      </c>
      <c r="L409" s="398">
        <v>35</v>
      </c>
      <c r="M409" s="5">
        <v>50</v>
      </c>
      <c r="N409" s="109" t="str">
        <f t="shared" si="17"/>
        <v>Pass</v>
      </c>
      <c r="O409" s="5">
        <v>121</v>
      </c>
      <c r="P409" s="5" t="s">
        <v>574</v>
      </c>
      <c r="Q409" s="220"/>
    </row>
    <row r="410" spans="1:17" ht="14.1" customHeight="1">
      <c r="A410" s="107">
        <v>44069</v>
      </c>
      <c r="B410" s="402"/>
      <c r="C410" s="397">
        <v>19</v>
      </c>
      <c r="D410" s="5">
        <v>32</v>
      </c>
      <c r="E410" s="172">
        <f t="shared" si="16"/>
        <v>13</v>
      </c>
      <c r="F410" s="397">
        <v>2</v>
      </c>
      <c r="G410" s="5">
        <v>7</v>
      </c>
      <c r="H410" s="362">
        <f>G410-F410</f>
        <v>5</v>
      </c>
      <c r="I410" s="397">
        <v>2</v>
      </c>
      <c r="J410" s="5">
        <v>5</v>
      </c>
      <c r="K410" s="172">
        <f t="shared" si="19"/>
        <v>3</v>
      </c>
      <c r="L410" s="398">
        <v>35</v>
      </c>
      <c r="M410" s="5">
        <v>50</v>
      </c>
      <c r="N410" s="109" t="str">
        <f t="shared" si="17"/>
        <v>Pass</v>
      </c>
      <c r="O410" s="5">
        <v>1428</v>
      </c>
      <c r="P410" s="5" t="s">
        <v>576</v>
      </c>
      <c r="Q410" s="220"/>
    </row>
    <row r="411" spans="1:17" ht="14.1" customHeight="1">
      <c r="A411" s="107">
        <v>44072</v>
      </c>
      <c r="B411" s="402"/>
      <c r="C411" s="397">
        <v>0</v>
      </c>
      <c r="D411" s="5">
        <v>12</v>
      </c>
      <c r="E411" s="172">
        <f t="shared" si="16"/>
        <v>12</v>
      </c>
      <c r="F411" s="397">
        <v>0</v>
      </c>
      <c r="G411" s="5">
        <v>1</v>
      </c>
      <c r="H411" s="362">
        <f t="shared" ref="H411:H430" si="20">G411-F411</f>
        <v>1</v>
      </c>
      <c r="I411" s="397">
        <v>0</v>
      </c>
      <c r="J411" s="5">
        <v>1</v>
      </c>
      <c r="K411" s="172">
        <f t="shared" si="19"/>
        <v>1</v>
      </c>
      <c r="L411" s="398">
        <v>35</v>
      </c>
      <c r="M411" s="5">
        <v>50</v>
      </c>
      <c r="N411" s="109" t="str">
        <f t="shared" si="17"/>
        <v>Pass</v>
      </c>
      <c r="O411" s="5">
        <v>1159</v>
      </c>
      <c r="P411" s="5" t="s">
        <v>578</v>
      </c>
      <c r="Q411" s="220"/>
    </row>
    <row r="412" spans="1:17" ht="14.1" customHeight="1">
      <c r="A412" s="107">
        <v>44076</v>
      </c>
      <c r="B412" s="402"/>
      <c r="C412" s="397">
        <v>2</v>
      </c>
      <c r="D412" s="5">
        <v>12</v>
      </c>
      <c r="E412" s="172">
        <f t="shared" si="16"/>
        <v>10</v>
      </c>
      <c r="F412" s="397">
        <v>2</v>
      </c>
      <c r="G412" s="5">
        <v>3</v>
      </c>
      <c r="H412" s="362">
        <f t="shared" si="20"/>
        <v>1</v>
      </c>
      <c r="I412" s="397">
        <v>2</v>
      </c>
      <c r="J412" s="5">
        <v>2</v>
      </c>
      <c r="K412" s="172">
        <f t="shared" si="19"/>
        <v>0</v>
      </c>
      <c r="L412" s="398">
        <v>35</v>
      </c>
      <c r="M412" s="5">
        <v>50</v>
      </c>
      <c r="N412" s="109" t="str">
        <f t="shared" si="17"/>
        <v>Pass</v>
      </c>
      <c r="O412" s="5">
        <v>74</v>
      </c>
      <c r="P412" s="5" t="s">
        <v>580</v>
      </c>
      <c r="Q412" s="220"/>
    </row>
    <row r="413" spans="1:17" ht="14.1" customHeight="1">
      <c r="A413" s="107">
        <v>44081</v>
      </c>
      <c r="B413" s="402"/>
      <c r="C413" s="397">
        <v>6</v>
      </c>
      <c r="D413" s="5">
        <v>22</v>
      </c>
      <c r="E413" s="172">
        <f t="shared" si="16"/>
        <v>16</v>
      </c>
      <c r="F413" s="397"/>
      <c r="G413" s="5"/>
      <c r="H413" s="362"/>
      <c r="I413" s="397"/>
      <c r="J413" s="5"/>
      <c r="K413" s="172"/>
      <c r="L413" s="398">
        <v>35</v>
      </c>
      <c r="M413" s="5">
        <v>50</v>
      </c>
      <c r="N413" s="109" t="str">
        <f t="shared" si="17"/>
        <v>Pass</v>
      </c>
      <c r="O413" s="5">
        <v>74</v>
      </c>
      <c r="P413" s="5" t="s">
        <v>580</v>
      </c>
      <c r="Q413" s="220"/>
    </row>
    <row r="414" spans="1:17" ht="14.1" customHeight="1">
      <c r="A414" s="107">
        <v>44084</v>
      </c>
      <c r="B414" s="402"/>
      <c r="C414" s="397">
        <v>2</v>
      </c>
      <c r="D414" s="5">
        <v>63</v>
      </c>
      <c r="E414" s="172">
        <f t="shared" si="16"/>
        <v>61</v>
      </c>
      <c r="F414" s="397">
        <v>1</v>
      </c>
      <c r="G414" s="5">
        <v>12</v>
      </c>
      <c r="H414" s="362">
        <f t="shared" si="20"/>
        <v>11</v>
      </c>
      <c r="I414" s="397">
        <v>2</v>
      </c>
      <c r="J414" s="5">
        <v>2</v>
      </c>
      <c r="K414" s="172">
        <f t="shared" si="19"/>
        <v>0</v>
      </c>
      <c r="L414" s="398">
        <v>35</v>
      </c>
      <c r="M414" s="5">
        <v>50</v>
      </c>
      <c r="N414" s="109" t="str">
        <f t="shared" si="17"/>
        <v>Fail</v>
      </c>
      <c r="O414" s="5">
        <v>1335</v>
      </c>
      <c r="P414" s="5" t="s">
        <v>583</v>
      </c>
      <c r="Q414" s="288" t="s">
        <v>587</v>
      </c>
    </row>
    <row r="415" spans="1:17" ht="14.1" customHeight="1">
      <c r="A415" s="107">
        <v>44084</v>
      </c>
      <c r="B415" s="402"/>
      <c r="C415" s="397">
        <v>5</v>
      </c>
      <c r="D415" s="5">
        <v>43</v>
      </c>
      <c r="E415" s="172">
        <f t="shared" si="16"/>
        <v>38</v>
      </c>
      <c r="F415" s="397">
        <v>1</v>
      </c>
      <c r="G415" s="5">
        <v>10</v>
      </c>
      <c r="H415" s="362">
        <f t="shared" si="20"/>
        <v>9</v>
      </c>
      <c r="I415" s="397"/>
      <c r="J415" s="5"/>
      <c r="K415" s="172">
        <f t="shared" si="19"/>
        <v>0</v>
      </c>
      <c r="L415" s="398">
        <v>35</v>
      </c>
      <c r="M415" s="5">
        <v>50</v>
      </c>
      <c r="N415" s="109" t="str">
        <f t="shared" si="17"/>
        <v>Fail</v>
      </c>
      <c r="O415" s="5">
        <v>1335</v>
      </c>
      <c r="P415" s="5" t="s">
        <v>584</v>
      </c>
      <c r="Q415" s="301"/>
    </row>
    <row r="416" spans="1:17" ht="14.1" customHeight="1">
      <c r="A416" s="107">
        <v>44085</v>
      </c>
      <c r="B416" s="402" t="s">
        <v>593</v>
      </c>
      <c r="C416" s="397">
        <v>0</v>
      </c>
      <c r="D416" s="5">
        <v>26</v>
      </c>
      <c r="E416" s="172">
        <f t="shared" si="16"/>
        <v>26</v>
      </c>
      <c r="F416" s="397">
        <v>0</v>
      </c>
      <c r="G416" s="5">
        <v>10</v>
      </c>
      <c r="H416" s="362">
        <f t="shared" si="20"/>
        <v>10</v>
      </c>
      <c r="I416" s="397">
        <v>0</v>
      </c>
      <c r="J416" s="5">
        <v>5</v>
      </c>
      <c r="K416" s="172">
        <f t="shared" si="19"/>
        <v>5</v>
      </c>
      <c r="L416" s="398">
        <v>35</v>
      </c>
      <c r="M416" s="5">
        <v>50</v>
      </c>
      <c r="N416" s="109" t="str">
        <f t="shared" si="17"/>
        <v>Pass</v>
      </c>
      <c r="O416" s="5">
        <v>121</v>
      </c>
      <c r="P416" s="5" t="s">
        <v>585</v>
      </c>
      <c r="Q416" s="220" t="s">
        <v>588</v>
      </c>
    </row>
    <row r="417" spans="1:17" ht="14.1" customHeight="1">
      <c r="A417" s="107">
        <v>44085</v>
      </c>
      <c r="B417" s="402" t="s">
        <v>593</v>
      </c>
      <c r="C417" s="397">
        <v>17</v>
      </c>
      <c r="D417" s="5">
        <v>33</v>
      </c>
      <c r="E417" s="172">
        <f t="shared" si="16"/>
        <v>16</v>
      </c>
      <c r="F417" s="397">
        <v>1</v>
      </c>
      <c r="G417" s="5">
        <v>10</v>
      </c>
      <c r="H417" s="362">
        <f t="shared" si="20"/>
        <v>9</v>
      </c>
      <c r="I417" s="397">
        <v>1</v>
      </c>
      <c r="J417" s="5">
        <v>6</v>
      </c>
      <c r="K417" s="172">
        <f t="shared" si="19"/>
        <v>5</v>
      </c>
      <c r="L417" s="398">
        <v>35</v>
      </c>
      <c r="M417" s="5">
        <v>50</v>
      </c>
      <c r="N417" s="109" t="str">
        <f t="shared" si="17"/>
        <v>Pass</v>
      </c>
      <c r="O417" s="5">
        <v>121</v>
      </c>
      <c r="P417" s="5" t="s">
        <v>586</v>
      </c>
      <c r="Q417" s="220" t="s">
        <v>589</v>
      </c>
    </row>
    <row r="418" spans="1:17" ht="14.1" customHeight="1">
      <c r="A418" s="107">
        <v>44085</v>
      </c>
      <c r="B418" s="402" t="s">
        <v>591</v>
      </c>
      <c r="C418" s="397">
        <v>3</v>
      </c>
      <c r="D418" s="5">
        <v>14</v>
      </c>
      <c r="E418" s="172">
        <f t="shared" si="16"/>
        <v>11</v>
      </c>
      <c r="F418" s="397">
        <v>1</v>
      </c>
      <c r="G418" s="5">
        <v>1</v>
      </c>
      <c r="H418" s="362">
        <f t="shared" si="20"/>
        <v>0</v>
      </c>
      <c r="I418" s="397">
        <v>0</v>
      </c>
      <c r="J418" s="5">
        <v>1</v>
      </c>
      <c r="K418" s="172">
        <f t="shared" si="19"/>
        <v>1</v>
      </c>
      <c r="L418" s="398">
        <v>35</v>
      </c>
      <c r="M418" s="5">
        <v>50</v>
      </c>
      <c r="N418" s="109" t="str">
        <f t="shared" si="17"/>
        <v>Pass</v>
      </c>
      <c r="O418" s="5">
        <v>121</v>
      </c>
      <c r="P418" s="5" t="s">
        <v>592</v>
      </c>
      <c r="Q418" s="220" t="s">
        <v>595</v>
      </c>
    </row>
    <row r="419" spans="1:17" ht="14.1" customHeight="1">
      <c r="A419" s="107">
        <v>44085</v>
      </c>
      <c r="B419" s="402" t="s">
        <v>593</v>
      </c>
      <c r="C419" s="397">
        <v>2</v>
      </c>
      <c r="D419" s="5">
        <v>7</v>
      </c>
      <c r="E419" s="172">
        <f t="shared" si="16"/>
        <v>5</v>
      </c>
      <c r="F419" s="397">
        <v>1</v>
      </c>
      <c r="G419" s="5">
        <v>2</v>
      </c>
      <c r="H419" s="362">
        <f t="shared" si="20"/>
        <v>1</v>
      </c>
      <c r="I419" s="397">
        <v>0</v>
      </c>
      <c r="J419" s="5">
        <v>1</v>
      </c>
      <c r="K419" s="172">
        <f t="shared" si="19"/>
        <v>1</v>
      </c>
      <c r="L419" s="398">
        <v>35</v>
      </c>
      <c r="M419" s="5">
        <v>50</v>
      </c>
      <c r="N419" s="109" t="str">
        <f t="shared" si="17"/>
        <v>Pass</v>
      </c>
      <c r="O419" s="5">
        <v>1340</v>
      </c>
      <c r="P419" s="5" t="s">
        <v>594</v>
      </c>
      <c r="Q419" s="220"/>
    </row>
    <row r="420" spans="1:17" ht="14.1" customHeight="1">
      <c r="A420" s="107">
        <v>44086</v>
      </c>
      <c r="B420" s="402" t="s">
        <v>591</v>
      </c>
      <c r="C420" s="397">
        <v>2</v>
      </c>
      <c r="D420" s="5">
        <v>9</v>
      </c>
      <c r="E420" s="172">
        <f t="shared" si="16"/>
        <v>7</v>
      </c>
      <c r="F420" s="397">
        <v>0</v>
      </c>
      <c r="G420" s="5">
        <v>0</v>
      </c>
      <c r="H420" s="362">
        <f t="shared" si="20"/>
        <v>0</v>
      </c>
      <c r="I420" s="397">
        <v>4</v>
      </c>
      <c r="J420" s="5">
        <v>0</v>
      </c>
      <c r="K420" s="172">
        <f t="shared" si="19"/>
        <v>-4</v>
      </c>
      <c r="L420" s="398">
        <v>35</v>
      </c>
      <c r="M420" s="5">
        <v>50</v>
      </c>
      <c r="N420" s="109" t="str">
        <f t="shared" si="17"/>
        <v>Pass</v>
      </c>
      <c r="O420" s="5">
        <v>102</v>
      </c>
      <c r="P420" s="5" t="s">
        <v>596</v>
      </c>
      <c r="Q420" s="220"/>
    </row>
    <row r="421" spans="1:17" ht="14.1" customHeight="1">
      <c r="A421" s="107">
        <v>44091</v>
      </c>
      <c r="B421" s="402" t="s">
        <v>593</v>
      </c>
      <c r="C421" s="397">
        <v>2</v>
      </c>
      <c r="D421" s="5">
        <v>65</v>
      </c>
      <c r="E421" s="172">
        <f t="shared" si="16"/>
        <v>63</v>
      </c>
      <c r="F421" s="397"/>
      <c r="G421" s="5"/>
      <c r="H421" s="362"/>
      <c r="I421" s="397"/>
      <c r="J421" s="5"/>
      <c r="K421" s="172">
        <f t="shared" si="19"/>
        <v>0</v>
      </c>
      <c r="L421" s="398">
        <v>35</v>
      </c>
      <c r="M421" s="5">
        <v>50</v>
      </c>
      <c r="N421" s="109" t="str">
        <f t="shared" si="17"/>
        <v>Fail</v>
      </c>
      <c r="O421" s="5">
        <v>64</v>
      </c>
      <c r="P421" s="5" t="s">
        <v>596</v>
      </c>
      <c r="Q421" s="220"/>
    </row>
    <row r="422" spans="1:17" ht="14.1" customHeight="1">
      <c r="A422" s="107">
        <v>44092</v>
      </c>
      <c r="B422" s="362" t="s">
        <v>591</v>
      </c>
      <c r="C422" s="397">
        <v>4</v>
      </c>
      <c r="D422" s="5">
        <v>10</v>
      </c>
      <c r="E422" s="172">
        <f t="shared" si="16"/>
        <v>6</v>
      </c>
      <c r="F422" s="397">
        <v>1</v>
      </c>
      <c r="G422" s="5">
        <v>1</v>
      </c>
      <c r="H422" s="362">
        <f t="shared" si="20"/>
        <v>0</v>
      </c>
      <c r="I422" s="397">
        <v>0</v>
      </c>
      <c r="J422" s="5">
        <v>0</v>
      </c>
      <c r="K422" s="172">
        <f t="shared" si="19"/>
        <v>0</v>
      </c>
      <c r="L422" s="398">
        <v>35</v>
      </c>
      <c r="M422" s="5">
        <v>50</v>
      </c>
      <c r="N422" s="109" t="str">
        <f t="shared" si="17"/>
        <v>Pass</v>
      </c>
      <c r="O422" s="5">
        <v>1534</v>
      </c>
      <c r="P422" s="5" t="s">
        <v>598</v>
      </c>
      <c r="Q422" s="312" t="s">
        <v>599</v>
      </c>
    </row>
    <row r="423" spans="1:17" ht="14.1" customHeight="1">
      <c r="A423" s="107">
        <v>44092</v>
      </c>
      <c r="B423" s="362" t="s">
        <v>591</v>
      </c>
      <c r="C423" s="397">
        <v>10</v>
      </c>
      <c r="D423" s="5">
        <v>19</v>
      </c>
      <c r="E423" s="172">
        <f t="shared" si="16"/>
        <v>9</v>
      </c>
      <c r="F423" s="397">
        <v>1</v>
      </c>
      <c r="G423" s="5">
        <v>1</v>
      </c>
      <c r="H423" s="362">
        <f t="shared" si="20"/>
        <v>0</v>
      </c>
      <c r="I423" s="397">
        <v>0</v>
      </c>
      <c r="J423" s="5">
        <v>0</v>
      </c>
      <c r="K423" s="172">
        <f t="shared" si="19"/>
        <v>0</v>
      </c>
      <c r="L423" s="398">
        <v>35</v>
      </c>
      <c r="M423" s="5">
        <v>50</v>
      </c>
      <c r="N423" s="109" t="str">
        <f t="shared" si="17"/>
        <v>Pass</v>
      </c>
      <c r="O423" s="5">
        <v>1534</v>
      </c>
      <c r="P423" s="5" t="s">
        <v>598</v>
      </c>
    </row>
    <row r="424" spans="1:17" ht="14.1" customHeight="1">
      <c r="A424" s="107">
        <v>44095</v>
      </c>
      <c r="B424" s="362" t="s">
        <v>591</v>
      </c>
      <c r="C424" s="397">
        <v>19</v>
      </c>
      <c r="D424" s="5">
        <v>26</v>
      </c>
      <c r="E424" s="172">
        <f t="shared" si="16"/>
        <v>7</v>
      </c>
      <c r="F424" s="397">
        <v>3</v>
      </c>
      <c r="G424" s="5">
        <v>5</v>
      </c>
      <c r="H424" s="362">
        <f t="shared" si="20"/>
        <v>2</v>
      </c>
      <c r="I424" s="397">
        <v>0</v>
      </c>
      <c r="J424" s="5">
        <v>1</v>
      </c>
      <c r="K424" s="172">
        <f t="shared" si="19"/>
        <v>1</v>
      </c>
      <c r="L424" s="398">
        <v>35</v>
      </c>
      <c r="M424" s="5">
        <v>50</v>
      </c>
      <c r="N424" s="109" t="str">
        <f t="shared" si="17"/>
        <v>Pass</v>
      </c>
      <c r="O424" s="5">
        <v>121</v>
      </c>
      <c r="P424" s="5" t="s">
        <v>600</v>
      </c>
    </row>
    <row r="425" spans="1:17" ht="14.1" customHeight="1">
      <c r="A425" s="107">
        <v>44099</v>
      </c>
      <c r="B425" s="362" t="s">
        <v>591</v>
      </c>
      <c r="C425" s="397">
        <v>35</v>
      </c>
      <c r="D425" s="5">
        <v>40</v>
      </c>
      <c r="E425" s="172">
        <f t="shared" si="16"/>
        <v>5</v>
      </c>
      <c r="F425" s="397">
        <v>7</v>
      </c>
      <c r="G425" s="5">
        <v>10</v>
      </c>
      <c r="H425" s="362">
        <f t="shared" si="20"/>
        <v>3</v>
      </c>
      <c r="I425" s="397">
        <v>2</v>
      </c>
      <c r="J425" s="5">
        <v>6</v>
      </c>
      <c r="K425" s="172">
        <f t="shared" si="19"/>
        <v>4</v>
      </c>
      <c r="L425" s="398">
        <v>35</v>
      </c>
      <c r="M425" s="5">
        <v>50</v>
      </c>
      <c r="N425" s="109" t="str">
        <f t="shared" si="17"/>
        <v>Pass</v>
      </c>
      <c r="O425" s="5">
        <v>121</v>
      </c>
      <c r="P425" s="5" t="s">
        <v>603</v>
      </c>
    </row>
    <row r="426" spans="1:17" ht="14.1" customHeight="1">
      <c r="A426" s="107">
        <v>44102</v>
      </c>
      <c r="B426" s="362" t="s">
        <v>591</v>
      </c>
      <c r="C426" s="397">
        <v>3</v>
      </c>
      <c r="D426" s="5">
        <v>4</v>
      </c>
      <c r="E426" s="172">
        <f t="shared" si="16"/>
        <v>1</v>
      </c>
      <c r="F426" s="397">
        <v>1</v>
      </c>
      <c r="G426" s="5">
        <v>1</v>
      </c>
      <c r="H426" s="362">
        <f t="shared" si="20"/>
        <v>0</v>
      </c>
      <c r="I426" s="397">
        <v>1</v>
      </c>
      <c r="J426" s="5">
        <v>1</v>
      </c>
      <c r="K426" s="172">
        <f t="shared" si="19"/>
        <v>0</v>
      </c>
      <c r="L426" s="398">
        <v>35</v>
      </c>
      <c r="M426" s="5">
        <v>50</v>
      </c>
      <c r="N426" s="109" t="str">
        <f t="shared" si="17"/>
        <v>Pass</v>
      </c>
      <c r="O426" s="5">
        <v>1159</v>
      </c>
      <c r="P426" s="362" t="s">
        <v>605</v>
      </c>
      <c r="Q426" s="5"/>
    </row>
    <row r="427" spans="1:17" ht="14.1" customHeight="1">
      <c r="A427" s="107">
        <v>44105</v>
      </c>
      <c r="B427" s="362" t="s">
        <v>591</v>
      </c>
      <c r="C427" s="397">
        <v>2</v>
      </c>
      <c r="D427" s="5">
        <v>11</v>
      </c>
      <c r="E427" s="172">
        <f t="shared" si="16"/>
        <v>9</v>
      </c>
      <c r="F427" s="397">
        <v>1</v>
      </c>
      <c r="G427" s="5">
        <v>2</v>
      </c>
      <c r="H427" s="362">
        <f t="shared" si="20"/>
        <v>1</v>
      </c>
      <c r="I427" s="397">
        <v>0</v>
      </c>
      <c r="J427" s="5">
        <v>1</v>
      </c>
      <c r="K427" s="172">
        <f t="shared" si="19"/>
        <v>1</v>
      </c>
      <c r="L427" s="398">
        <v>35</v>
      </c>
      <c r="M427" s="5">
        <v>50</v>
      </c>
      <c r="N427" s="109" t="str">
        <f t="shared" si="17"/>
        <v>Pass</v>
      </c>
      <c r="O427" s="5">
        <v>74</v>
      </c>
      <c r="P427" s="362" t="s">
        <v>607</v>
      </c>
      <c r="Q427" s="5"/>
    </row>
    <row r="428" spans="1:17" ht="14.1" customHeight="1">
      <c r="A428" s="107">
        <v>44109</v>
      </c>
      <c r="B428" s="362" t="s">
        <v>591</v>
      </c>
      <c r="C428" s="397">
        <v>3</v>
      </c>
      <c r="D428" s="5">
        <v>75</v>
      </c>
      <c r="E428" s="172">
        <f t="shared" si="16"/>
        <v>72</v>
      </c>
      <c r="F428" s="397">
        <v>0</v>
      </c>
      <c r="G428" s="5">
        <v>9</v>
      </c>
      <c r="H428" s="362">
        <f t="shared" si="20"/>
        <v>9</v>
      </c>
      <c r="I428" s="397">
        <v>0</v>
      </c>
      <c r="J428" s="5">
        <v>3</v>
      </c>
      <c r="K428" s="172">
        <f t="shared" si="19"/>
        <v>3</v>
      </c>
      <c r="L428" s="398">
        <v>35</v>
      </c>
      <c r="M428" s="5">
        <v>50</v>
      </c>
      <c r="N428" s="109" t="str">
        <f t="shared" si="17"/>
        <v>Fail</v>
      </c>
      <c r="O428" s="5">
        <v>74</v>
      </c>
      <c r="P428" s="362" t="s">
        <v>609</v>
      </c>
      <c r="Q428" s="5"/>
    </row>
    <row r="429" spans="1:17" ht="14.1" customHeight="1">
      <c r="A429" s="107">
        <v>44109</v>
      </c>
      <c r="B429" s="362" t="s">
        <v>591</v>
      </c>
      <c r="C429" s="397">
        <v>1</v>
      </c>
      <c r="D429" s="5">
        <v>34</v>
      </c>
      <c r="E429" s="172">
        <f t="shared" si="16"/>
        <v>33</v>
      </c>
      <c r="F429" s="397">
        <v>1</v>
      </c>
      <c r="G429" s="5">
        <v>3</v>
      </c>
      <c r="H429" s="362">
        <f t="shared" si="20"/>
        <v>2</v>
      </c>
      <c r="I429" s="397"/>
      <c r="J429" s="5"/>
      <c r="K429" s="172">
        <f t="shared" ref="K429:K437" si="21">J429-I429</f>
        <v>0</v>
      </c>
      <c r="L429" s="398">
        <v>35</v>
      </c>
      <c r="M429" s="5">
        <v>50</v>
      </c>
      <c r="N429" s="109" t="str">
        <f t="shared" si="17"/>
        <v>Pass</v>
      </c>
      <c r="O429" s="5">
        <v>74</v>
      </c>
      <c r="P429" s="362" t="s">
        <v>610</v>
      </c>
    </row>
    <row r="430" spans="1:17" ht="14.1" customHeight="1">
      <c r="A430" s="107">
        <v>44112</v>
      </c>
      <c r="B430" s="362" t="s">
        <v>593</v>
      </c>
      <c r="C430" s="397">
        <v>2</v>
      </c>
      <c r="D430" s="5">
        <v>18</v>
      </c>
      <c r="E430" s="172">
        <f t="shared" si="16"/>
        <v>16</v>
      </c>
      <c r="F430" s="397">
        <v>0</v>
      </c>
      <c r="G430" s="5">
        <v>2</v>
      </c>
      <c r="H430" s="362">
        <f t="shared" si="20"/>
        <v>2</v>
      </c>
      <c r="I430" s="397">
        <v>0</v>
      </c>
      <c r="J430" s="5">
        <v>0</v>
      </c>
      <c r="K430" s="172">
        <f t="shared" si="21"/>
        <v>0</v>
      </c>
      <c r="L430" s="398">
        <v>35</v>
      </c>
      <c r="M430" s="5">
        <v>50</v>
      </c>
      <c r="N430" s="109" t="str">
        <f t="shared" si="17"/>
        <v>Pass</v>
      </c>
      <c r="O430" s="5">
        <v>1159</v>
      </c>
      <c r="P430" s="362"/>
    </row>
    <row r="431" spans="1:17" ht="14.1" customHeight="1">
      <c r="A431" s="107">
        <v>44117</v>
      </c>
      <c r="B431" s="362" t="s">
        <v>591</v>
      </c>
      <c r="C431" s="397">
        <v>6</v>
      </c>
      <c r="D431" s="5">
        <v>78</v>
      </c>
      <c r="E431" s="172">
        <f t="shared" ref="E431:E437" si="22">IF(D431="","",(D431-C431))</f>
        <v>72</v>
      </c>
      <c r="F431" s="397">
        <v>2</v>
      </c>
      <c r="G431" s="5">
        <v>28</v>
      </c>
      <c r="H431" s="362">
        <f t="shared" ref="H431:H437" si="23">G431-F431</f>
        <v>26</v>
      </c>
      <c r="I431" s="397">
        <v>0</v>
      </c>
      <c r="J431" s="5">
        <v>14</v>
      </c>
      <c r="K431" s="172">
        <f t="shared" si="21"/>
        <v>14</v>
      </c>
      <c r="L431" s="398">
        <v>35</v>
      </c>
      <c r="M431" s="5">
        <v>50</v>
      </c>
      <c r="N431" s="109" t="str">
        <f t="shared" ref="N431:N437" si="24">IF(E431="","",IF(E431&lt;=L431,"Pass","Fail"))</f>
        <v>Fail</v>
      </c>
      <c r="O431" s="5">
        <v>1335</v>
      </c>
      <c r="P431" s="362" t="s">
        <v>618</v>
      </c>
      <c r="Q431" s="7" t="s">
        <v>619</v>
      </c>
    </row>
    <row r="432" spans="1:17" ht="14.1" customHeight="1">
      <c r="A432" s="107">
        <v>44117</v>
      </c>
      <c r="B432" s="362" t="s">
        <v>591</v>
      </c>
      <c r="C432" s="397">
        <v>5</v>
      </c>
      <c r="D432" s="5">
        <v>8</v>
      </c>
      <c r="E432" s="172">
        <f t="shared" si="22"/>
        <v>3</v>
      </c>
      <c r="F432" s="397">
        <v>1</v>
      </c>
      <c r="G432" s="5">
        <v>3</v>
      </c>
      <c r="H432" s="362">
        <f t="shared" si="23"/>
        <v>2</v>
      </c>
      <c r="I432" s="397">
        <v>1</v>
      </c>
      <c r="J432" s="5">
        <v>3</v>
      </c>
      <c r="K432" s="172">
        <f t="shared" si="21"/>
        <v>2</v>
      </c>
      <c r="L432" s="398">
        <v>35</v>
      </c>
      <c r="M432" s="5">
        <v>50</v>
      </c>
      <c r="N432" s="109" t="str">
        <f t="shared" si="24"/>
        <v>Pass</v>
      </c>
      <c r="O432" s="5">
        <v>121</v>
      </c>
      <c r="P432" s="362" t="s">
        <v>620</v>
      </c>
      <c r="Q432" s="7" t="s">
        <v>622</v>
      </c>
    </row>
    <row r="433" spans="1:17" ht="14.1" customHeight="1">
      <c r="A433" s="107">
        <v>44117</v>
      </c>
      <c r="B433" s="362" t="s">
        <v>591</v>
      </c>
      <c r="C433" s="397">
        <v>8</v>
      </c>
      <c r="D433" s="5">
        <v>18</v>
      </c>
      <c r="E433" s="172">
        <f t="shared" si="22"/>
        <v>10</v>
      </c>
      <c r="F433" s="397">
        <v>3</v>
      </c>
      <c r="G433" s="5">
        <v>6</v>
      </c>
      <c r="H433" s="362">
        <f t="shared" si="23"/>
        <v>3</v>
      </c>
      <c r="I433" s="397">
        <v>3</v>
      </c>
      <c r="J433" s="5">
        <v>5</v>
      </c>
      <c r="K433" s="172">
        <f t="shared" si="21"/>
        <v>2</v>
      </c>
      <c r="L433" s="398">
        <v>35</v>
      </c>
      <c r="M433" s="5">
        <v>50</v>
      </c>
      <c r="N433" s="109" t="str">
        <f t="shared" si="24"/>
        <v>Pass</v>
      </c>
      <c r="O433" s="5">
        <v>121</v>
      </c>
      <c r="P433" s="362" t="s">
        <v>621</v>
      </c>
      <c r="Q433" s="7" t="s">
        <v>623</v>
      </c>
    </row>
    <row r="434" spans="1:17" ht="14.1" customHeight="1">
      <c r="A434" s="107">
        <v>44126</v>
      </c>
      <c r="B434" s="362" t="s">
        <v>593</v>
      </c>
      <c r="C434" s="397">
        <v>3</v>
      </c>
      <c r="D434" s="5">
        <v>7</v>
      </c>
      <c r="E434" s="172">
        <f t="shared" si="22"/>
        <v>4</v>
      </c>
      <c r="F434" s="397">
        <v>2</v>
      </c>
      <c r="G434" s="5">
        <v>3</v>
      </c>
      <c r="H434" s="362">
        <f t="shared" si="23"/>
        <v>1</v>
      </c>
      <c r="I434" s="397">
        <v>1</v>
      </c>
      <c r="J434" s="5">
        <v>0</v>
      </c>
      <c r="K434" s="172">
        <f t="shared" si="21"/>
        <v>-1</v>
      </c>
      <c r="L434" s="398">
        <v>35</v>
      </c>
      <c r="M434" s="5">
        <v>50</v>
      </c>
      <c r="N434" s="109" t="str">
        <f t="shared" si="24"/>
        <v>Pass</v>
      </c>
      <c r="O434" s="5">
        <v>1428</v>
      </c>
      <c r="P434" s="362" t="s">
        <v>629</v>
      </c>
      <c r="Q434" s="7" t="s">
        <v>623</v>
      </c>
    </row>
    <row r="435" spans="1:17" ht="14.1" customHeight="1">
      <c r="A435" s="107">
        <v>44131</v>
      </c>
      <c r="B435" s="362" t="s">
        <v>591</v>
      </c>
      <c r="C435" s="397">
        <v>3</v>
      </c>
      <c r="D435" s="5">
        <v>10</v>
      </c>
      <c r="E435" s="172">
        <f t="shared" si="22"/>
        <v>7</v>
      </c>
      <c r="F435" s="397">
        <v>0</v>
      </c>
      <c r="G435" s="5">
        <v>2</v>
      </c>
      <c r="H435" s="362">
        <f t="shared" si="23"/>
        <v>2</v>
      </c>
      <c r="I435" s="397">
        <v>0</v>
      </c>
      <c r="J435" s="5">
        <v>1</v>
      </c>
      <c r="K435" s="172">
        <f t="shared" si="21"/>
        <v>1</v>
      </c>
      <c r="L435" s="398">
        <v>35</v>
      </c>
      <c r="M435" s="5">
        <v>50</v>
      </c>
      <c r="N435" s="109" t="str">
        <f t="shared" si="24"/>
        <v>Pass</v>
      </c>
      <c r="O435" s="5">
        <v>1159</v>
      </c>
      <c r="P435" s="362" t="s">
        <v>632</v>
      </c>
    </row>
    <row r="436" spans="1:17" ht="14.1" customHeight="1">
      <c r="A436" s="107">
        <v>44134</v>
      </c>
      <c r="B436" s="362" t="s">
        <v>591</v>
      </c>
      <c r="C436" s="397">
        <v>1</v>
      </c>
      <c r="D436" s="5">
        <v>8</v>
      </c>
      <c r="E436" s="172">
        <f t="shared" si="22"/>
        <v>7</v>
      </c>
      <c r="F436" s="397">
        <v>1</v>
      </c>
      <c r="G436" s="5">
        <v>4</v>
      </c>
      <c r="H436" s="362">
        <f t="shared" si="23"/>
        <v>3</v>
      </c>
      <c r="I436" s="397">
        <v>1</v>
      </c>
      <c r="J436" s="5">
        <v>4</v>
      </c>
      <c r="K436" s="172">
        <f t="shared" si="21"/>
        <v>3</v>
      </c>
      <c r="L436" s="398">
        <v>35</v>
      </c>
      <c r="M436" s="5">
        <v>50</v>
      </c>
      <c r="N436" s="109" t="str">
        <f t="shared" si="24"/>
        <v>Pass</v>
      </c>
      <c r="O436" s="5">
        <v>1159</v>
      </c>
      <c r="P436" s="362" t="s">
        <v>633</v>
      </c>
    </row>
    <row r="437" spans="1:17" ht="14.1" customHeight="1">
      <c r="A437" s="107">
        <v>44134</v>
      </c>
      <c r="B437" s="362" t="s">
        <v>593</v>
      </c>
      <c r="C437" s="397">
        <v>7</v>
      </c>
      <c r="D437" s="5">
        <v>13</v>
      </c>
      <c r="E437" s="172">
        <f t="shared" si="22"/>
        <v>6</v>
      </c>
      <c r="F437" s="397">
        <v>1</v>
      </c>
      <c r="G437" s="5">
        <v>1</v>
      </c>
      <c r="H437" s="362">
        <f t="shared" si="23"/>
        <v>0</v>
      </c>
      <c r="I437" s="397">
        <v>1</v>
      </c>
      <c r="J437" s="5">
        <v>1</v>
      </c>
      <c r="K437" s="172">
        <f t="shared" si="21"/>
        <v>0</v>
      </c>
      <c r="L437" s="398">
        <v>35</v>
      </c>
      <c r="M437" s="5">
        <v>50</v>
      </c>
      <c r="N437" s="109" t="str">
        <f t="shared" si="24"/>
        <v>Pass</v>
      </c>
      <c r="O437" s="5">
        <v>1428</v>
      </c>
      <c r="P437" s="362" t="s">
        <v>635</v>
      </c>
    </row>
    <row r="438" spans="1:17" ht="14.1" customHeight="1">
      <c r="A438" s="107">
        <v>44141</v>
      </c>
      <c r="B438" s="362" t="s">
        <v>591</v>
      </c>
      <c r="C438" s="397">
        <v>2</v>
      </c>
      <c r="D438" s="5">
        <v>16</v>
      </c>
      <c r="E438" s="172">
        <f t="shared" ref="E438" si="25">IF(D438="","",(D438-C438))</f>
        <v>14</v>
      </c>
      <c r="F438" s="397">
        <v>0</v>
      </c>
      <c r="G438" s="5">
        <v>2</v>
      </c>
      <c r="H438" s="362">
        <f t="shared" ref="H438" si="26">G438-F438</f>
        <v>2</v>
      </c>
      <c r="I438" s="397">
        <v>0</v>
      </c>
      <c r="J438" s="5">
        <v>0</v>
      </c>
      <c r="K438" s="172">
        <f t="shared" ref="K438" si="27">J438-I438</f>
        <v>0</v>
      </c>
      <c r="L438" s="398">
        <v>35</v>
      </c>
      <c r="M438" s="5">
        <v>50</v>
      </c>
      <c r="N438" s="109" t="str">
        <f t="shared" ref="N438" si="28">IF(E438="","",IF(E438&lt;=L438,"Pass","Fail"))</f>
        <v>Pass</v>
      </c>
      <c r="O438" s="5">
        <v>64</v>
      </c>
      <c r="P438" s="362" t="s">
        <v>635</v>
      </c>
    </row>
    <row r="439" spans="1:17" ht="25.5">
      <c r="A439" s="107">
        <v>44151</v>
      </c>
      <c r="B439" s="362" t="s">
        <v>591</v>
      </c>
      <c r="C439" s="397">
        <v>1</v>
      </c>
      <c r="D439" s="5">
        <v>7</v>
      </c>
      <c r="E439" s="172">
        <f t="shared" ref="E439" si="29">IF(D439="","",(D439-C439))</f>
        <v>6</v>
      </c>
      <c r="F439" s="397">
        <v>0</v>
      </c>
      <c r="G439" s="5">
        <v>0</v>
      </c>
      <c r="H439" s="362">
        <f t="shared" ref="H439" si="30">G439-F439</f>
        <v>0</v>
      </c>
      <c r="I439" s="397">
        <v>0</v>
      </c>
      <c r="J439" s="5">
        <v>0</v>
      </c>
      <c r="K439" s="172">
        <f t="shared" ref="K439" si="31">J439-I439</f>
        <v>0</v>
      </c>
      <c r="L439" s="398">
        <v>35</v>
      </c>
      <c r="M439" s="5">
        <v>50</v>
      </c>
      <c r="N439" s="109" t="str">
        <f t="shared" ref="N439" si="32">IF(E439="","",IF(E439&lt;=L439,"Pass","Fail"))</f>
        <v>Pass</v>
      </c>
      <c r="O439" s="5">
        <v>1159</v>
      </c>
      <c r="P439" s="362" t="s">
        <v>638</v>
      </c>
      <c r="Q439" s="495" t="s">
        <v>643</v>
      </c>
    </row>
    <row r="440" spans="1:17" ht="14.1" customHeight="1">
      <c r="A440" s="107">
        <v>44151</v>
      </c>
      <c r="B440" s="362" t="s">
        <v>591</v>
      </c>
      <c r="C440" s="397">
        <v>2</v>
      </c>
      <c r="D440" s="5">
        <v>7</v>
      </c>
      <c r="E440" s="172">
        <f t="shared" ref="E440:E441" si="33">IF(D440="","",(D440-C440))</f>
        <v>5</v>
      </c>
      <c r="F440" s="397">
        <v>1</v>
      </c>
      <c r="G440" s="5">
        <v>2</v>
      </c>
      <c r="H440" s="362">
        <f t="shared" ref="H440:H441" si="34">G440-F440</f>
        <v>1</v>
      </c>
      <c r="I440" s="397">
        <v>1</v>
      </c>
      <c r="J440" s="5">
        <v>1</v>
      </c>
      <c r="K440" s="172">
        <f t="shared" ref="K440:K441" si="35">J440-I440</f>
        <v>0</v>
      </c>
      <c r="L440" s="398">
        <v>35</v>
      </c>
      <c r="M440" s="5">
        <v>50</v>
      </c>
      <c r="N440" s="109" t="str">
        <f t="shared" ref="N440:N441" si="36">IF(E440="","",IF(E440&lt;=L440,"Pass","Fail"))</f>
        <v>Pass</v>
      </c>
      <c r="O440" s="5">
        <v>74</v>
      </c>
      <c r="P440" s="362" t="s">
        <v>648</v>
      </c>
      <c r="Q440" s="7" t="s">
        <v>649</v>
      </c>
    </row>
    <row r="441" spans="1:17" ht="14.1" customHeight="1">
      <c r="A441" s="107">
        <v>44153</v>
      </c>
      <c r="B441" s="362" t="s">
        <v>591</v>
      </c>
      <c r="C441" s="397">
        <v>1</v>
      </c>
      <c r="D441" s="5">
        <v>15</v>
      </c>
      <c r="E441" s="172">
        <f t="shared" si="33"/>
        <v>14</v>
      </c>
      <c r="F441" s="397">
        <v>0</v>
      </c>
      <c r="G441" s="5">
        <v>7</v>
      </c>
      <c r="H441" s="362">
        <f t="shared" si="34"/>
        <v>7</v>
      </c>
      <c r="I441" s="397">
        <v>0</v>
      </c>
      <c r="J441" s="5">
        <v>4</v>
      </c>
      <c r="K441" s="172">
        <f t="shared" si="35"/>
        <v>4</v>
      </c>
      <c r="L441" s="398">
        <v>35</v>
      </c>
      <c r="M441" s="5">
        <v>50</v>
      </c>
      <c r="N441" s="109" t="str">
        <f t="shared" si="36"/>
        <v>Pass</v>
      </c>
      <c r="O441" s="5">
        <v>1340</v>
      </c>
      <c r="P441" s="362" t="s">
        <v>639</v>
      </c>
    </row>
    <row r="442" spans="1:17" ht="14.1" customHeight="1">
      <c r="A442" s="107">
        <v>44154</v>
      </c>
      <c r="B442" s="362" t="s">
        <v>591</v>
      </c>
      <c r="C442" s="397">
        <v>5</v>
      </c>
      <c r="D442" s="5">
        <v>14</v>
      </c>
      <c r="E442" s="172">
        <f t="shared" ref="E442" si="37">IF(D442="","",(D442-C442))</f>
        <v>9</v>
      </c>
      <c r="F442" s="397">
        <v>0</v>
      </c>
      <c r="G442" s="5">
        <v>0</v>
      </c>
      <c r="H442" s="362">
        <f t="shared" ref="H442" si="38">G442-F442</f>
        <v>0</v>
      </c>
      <c r="I442" s="397">
        <v>0</v>
      </c>
      <c r="J442" s="5">
        <v>0</v>
      </c>
      <c r="K442" s="172">
        <f t="shared" ref="K442" si="39">J442-I442</f>
        <v>0</v>
      </c>
      <c r="L442" s="398">
        <v>35</v>
      </c>
      <c r="M442" s="5">
        <v>50</v>
      </c>
      <c r="N442" s="109" t="str">
        <f t="shared" ref="N442" si="40">IF(E442="","",IF(E442&lt;=L442,"Pass","Fail"))</f>
        <v>Pass</v>
      </c>
      <c r="O442" s="5">
        <v>74</v>
      </c>
      <c r="P442" s="362" t="s">
        <v>644</v>
      </c>
    </row>
    <row r="443" spans="1:17" ht="14.1" customHeight="1">
      <c r="A443" s="107">
        <v>44157</v>
      </c>
      <c r="B443" s="362" t="s">
        <v>591</v>
      </c>
      <c r="C443" s="397">
        <v>1</v>
      </c>
      <c r="D443" s="5">
        <v>27</v>
      </c>
      <c r="E443" s="172">
        <f t="shared" ref="E443" si="41">IF(D443="","",(D443-C443))</f>
        <v>26</v>
      </c>
      <c r="F443" s="397">
        <v>0</v>
      </c>
      <c r="G443" s="5">
        <v>13</v>
      </c>
      <c r="H443" s="362">
        <f t="shared" ref="H443" si="42">G443-F443</f>
        <v>13</v>
      </c>
      <c r="I443" s="397">
        <v>0</v>
      </c>
      <c r="J443" s="5">
        <v>11</v>
      </c>
      <c r="K443" s="172">
        <f t="shared" ref="K443" si="43">J443-I443</f>
        <v>11</v>
      </c>
      <c r="L443" s="398">
        <v>35</v>
      </c>
      <c r="M443" s="5">
        <v>50</v>
      </c>
      <c r="N443" s="109" t="str">
        <f t="shared" ref="N443" si="44">IF(E443="","",IF(E443&lt;=L443,"Pass","Fail"))</f>
        <v>Pass</v>
      </c>
      <c r="O443" s="5">
        <v>1335</v>
      </c>
      <c r="P443" s="362" t="s">
        <v>646</v>
      </c>
      <c r="Q443" s="7" t="s">
        <v>649</v>
      </c>
    </row>
    <row r="444" spans="1:17" ht="14.1" customHeight="1">
      <c r="A444" s="107">
        <v>44157</v>
      </c>
      <c r="B444" s="362" t="s">
        <v>591</v>
      </c>
      <c r="C444" s="397">
        <v>18</v>
      </c>
      <c r="D444" s="5">
        <v>29</v>
      </c>
      <c r="E444" s="172">
        <f t="shared" ref="E444:E446" si="45">IF(D444="","",(D444-C444))</f>
        <v>11</v>
      </c>
      <c r="F444" s="397">
        <v>1</v>
      </c>
      <c r="G444" s="5">
        <v>2</v>
      </c>
      <c r="H444" s="362">
        <f t="shared" ref="H444:H447" si="46">G444-F444</f>
        <v>1</v>
      </c>
      <c r="I444" s="397">
        <v>0</v>
      </c>
      <c r="J444" s="5">
        <v>2</v>
      </c>
      <c r="K444" s="172">
        <v>2</v>
      </c>
      <c r="L444" s="398">
        <v>35</v>
      </c>
      <c r="M444" s="5">
        <v>50</v>
      </c>
      <c r="N444" s="109" t="str">
        <f t="shared" ref="N444:N446" si="47">IF(E444="","",IF(E444&lt;=L444,"Pass","Fail"))</f>
        <v>Pass</v>
      </c>
      <c r="O444" s="5">
        <v>1335</v>
      </c>
      <c r="P444" s="362" t="s">
        <v>647</v>
      </c>
      <c r="Q444" s="7" t="s">
        <v>649</v>
      </c>
    </row>
    <row r="445" spans="1:17" ht="14.1" customHeight="1">
      <c r="A445" s="107">
        <v>44158</v>
      </c>
      <c r="B445" s="362" t="s">
        <v>591</v>
      </c>
      <c r="C445" s="397">
        <v>7</v>
      </c>
      <c r="D445" s="5">
        <v>25</v>
      </c>
      <c r="E445" s="172">
        <f t="shared" si="45"/>
        <v>18</v>
      </c>
      <c r="F445" s="397">
        <v>1</v>
      </c>
      <c r="G445" s="5">
        <v>6</v>
      </c>
      <c r="H445" s="362">
        <f t="shared" si="46"/>
        <v>5</v>
      </c>
      <c r="I445" s="397">
        <v>1</v>
      </c>
      <c r="J445" s="5">
        <v>4</v>
      </c>
      <c r="K445" s="172">
        <f t="shared" ref="K445:K447" si="48">J445-I445</f>
        <v>3</v>
      </c>
      <c r="L445" s="398">
        <v>35</v>
      </c>
      <c r="M445" s="5">
        <v>50</v>
      </c>
      <c r="N445" s="109" t="str">
        <f t="shared" si="47"/>
        <v>Pass</v>
      </c>
      <c r="O445" s="5">
        <v>74</v>
      </c>
      <c r="P445" s="362" t="s">
        <v>651</v>
      </c>
      <c r="Q445" s="7" t="s">
        <v>650</v>
      </c>
    </row>
    <row r="446" spans="1:17" ht="14.1" customHeight="1">
      <c r="A446" s="107">
        <v>44158</v>
      </c>
      <c r="B446" s="362" t="s">
        <v>591</v>
      </c>
      <c r="C446" s="397">
        <v>2</v>
      </c>
      <c r="D446" s="5">
        <v>8</v>
      </c>
      <c r="E446" s="172">
        <f t="shared" si="45"/>
        <v>6</v>
      </c>
      <c r="F446" s="397">
        <v>2</v>
      </c>
      <c r="G446" s="5">
        <v>2</v>
      </c>
      <c r="H446" s="362">
        <f t="shared" si="46"/>
        <v>0</v>
      </c>
      <c r="I446" s="397">
        <v>1</v>
      </c>
      <c r="J446" s="5">
        <v>1</v>
      </c>
      <c r="K446" s="172">
        <f t="shared" si="48"/>
        <v>0</v>
      </c>
      <c r="L446" s="398">
        <v>35</v>
      </c>
      <c r="M446" s="5">
        <v>50</v>
      </c>
      <c r="N446" s="109" t="str">
        <f t="shared" si="47"/>
        <v>Pass</v>
      </c>
      <c r="O446" s="5">
        <v>74</v>
      </c>
      <c r="P446" s="362" t="s">
        <v>652</v>
      </c>
      <c r="Q446" s="7" t="s">
        <v>649</v>
      </c>
    </row>
    <row r="447" spans="1:17" ht="14.1" customHeight="1">
      <c r="A447" s="107">
        <v>44161</v>
      </c>
      <c r="B447" s="362" t="s">
        <v>591</v>
      </c>
      <c r="C447" s="397">
        <v>10</v>
      </c>
      <c r="D447" s="5">
        <v>15</v>
      </c>
      <c r="E447" s="172">
        <f t="shared" ref="E447" si="49">IF(D447="","",(D447-C447))</f>
        <v>5</v>
      </c>
      <c r="F447" s="397">
        <v>3</v>
      </c>
      <c r="G447" s="5">
        <v>2</v>
      </c>
      <c r="H447" s="362">
        <f t="shared" si="46"/>
        <v>-1</v>
      </c>
      <c r="I447" s="397">
        <v>2</v>
      </c>
      <c r="J447" s="5">
        <v>2</v>
      </c>
      <c r="K447" s="172">
        <f t="shared" si="48"/>
        <v>0</v>
      </c>
      <c r="L447" s="398">
        <v>35</v>
      </c>
      <c r="M447" s="5">
        <v>50</v>
      </c>
      <c r="N447" s="109" t="str">
        <f t="shared" ref="N447" si="50">IF(E447="","",IF(E447&lt;=L447,"Pass","Fail"))</f>
        <v>Pass</v>
      </c>
      <c r="O447" s="5">
        <v>1159</v>
      </c>
      <c r="P447" s="362" t="s">
        <v>654</v>
      </c>
    </row>
    <row r="448" spans="1:17" ht="14.1" customHeight="1">
      <c r="A448" s="107">
        <v>44161</v>
      </c>
      <c r="B448" s="362" t="s">
        <v>591</v>
      </c>
      <c r="C448" s="397">
        <v>15</v>
      </c>
      <c r="D448" s="5">
        <v>18</v>
      </c>
      <c r="E448" s="172">
        <v>3</v>
      </c>
      <c r="F448" s="397">
        <v>2</v>
      </c>
      <c r="G448" s="5">
        <v>1</v>
      </c>
      <c r="H448" s="362">
        <f t="shared" ref="H448:H450" si="51">G448-F448</f>
        <v>-1</v>
      </c>
      <c r="I448" s="397">
        <v>2</v>
      </c>
      <c r="J448" s="5">
        <v>1</v>
      </c>
      <c r="K448" s="172">
        <f t="shared" ref="K448:K450" si="52">J448-I448</f>
        <v>-1</v>
      </c>
      <c r="L448" s="398">
        <v>35</v>
      </c>
      <c r="M448" s="5">
        <v>50</v>
      </c>
      <c r="N448" s="109" t="str">
        <f t="shared" ref="N448:N450" si="53">IF(E448="","",IF(E448&lt;=L448,"Pass","Fail"))</f>
        <v>Pass</v>
      </c>
      <c r="O448" s="5">
        <v>1159</v>
      </c>
      <c r="P448" s="362" t="s">
        <v>655</v>
      </c>
      <c r="Q448" s="7" t="s">
        <v>649</v>
      </c>
    </row>
    <row r="449" spans="1:17" ht="14.1" customHeight="1">
      <c r="A449" s="107">
        <v>44166</v>
      </c>
      <c r="B449" s="362" t="s">
        <v>591</v>
      </c>
      <c r="C449" s="397">
        <v>16</v>
      </c>
      <c r="D449" s="5">
        <v>16</v>
      </c>
      <c r="E449" s="172">
        <f t="shared" ref="E449:E450" si="54">IF(D449="","",(D449-C449))</f>
        <v>0</v>
      </c>
      <c r="F449" s="397">
        <v>1</v>
      </c>
      <c r="G449" s="5">
        <v>1</v>
      </c>
      <c r="H449" s="362">
        <f t="shared" si="51"/>
        <v>0</v>
      </c>
      <c r="I449" s="397">
        <v>1</v>
      </c>
      <c r="J449" s="5">
        <v>1</v>
      </c>
      <c r="K449" s="172">
        <f t="shared" si="52"/>
        <v>0</v>
      </c>
      <c r="L449" s="398">
        <v>35</v>
      </c>
      <c r="M449" s="5">
        <v>50</v>
      </c>
      <c r="N449" s="109" t="str">
        <f t="shared" si="53"/>
        <v>Pass</v>
      </c>
      <c r="O449" s="5">
        <v>74</v>
      </c>
      <c r="P449" s="362" t="s">
        <v>657</v>
      </c>
      <c r="Q449" s="7" t="s">
        <v>650</v>
      </c>
    </row>
    <row r="450" spans="1:17" ht="14.1" customHeight="1">
      <c r="A450" s="107">
        <v>44166</v>
      </c>
      <c r="B450" s="362" t="s">
        <v>591</v>
      </c>
      <c r="C450" s="397">
        <v>12</v>
      </c>
      <c r="D450" s="5">
        <v>27</v>
      </c>
      <c r="E450" s="172">
        <f t="shared" si="54"/>
        <v>15</v>
      </c>
      <c r="F450" s="397">
        <v>0</v>
      </c>
      <c r="G450" s="5">
        <v>9</v>
      </c>
      <c r="H450" s="362">
        <f t="shared" si="51"/>
        <v>9</v>
      </c>
      <c r="I450" s="397">
        <v>0</v>
      </c>
      <c r="J450" s="5">
        <v>6</v>
      </c>
      <c r="K450" s="172">
        <f t="shared" si="52"/>
        <v>6</v>
      </c>
      <c r="L450" s="398">
        <v>35</v>
      </c>
      <c r="M450" s="5">
        <v>50</v>
      </c>
      <c r="N450" s="109" t="str">
        <f t="shared" si="53"/>
        <v>Pass</v>
      </c>
      <c r="O450" s="5">
        <v>74</v>
      </c>
      <c r="P450" s="362" t="s">
        <v>658</v>
      </c>
      <c r="Q450" s="7" t="s">
        <v>649</v>
      </c>
    </row>
    <row r="451" spans="1:17" ht="14.1" customHeight="1">
      <c r="A451" s="107">
        <v>44169</v>
      </c>
      <c r="B451" s="362" t="s">
        <v>591</v>
      </c>
      <c r="C451" s="397">
        <v>5</v>
      </c>
      <c r="D451" s="5">
        <v>11</v>
      </c>
      <c r="E451" s="172">
        <f t="shared" ref="E451:E452" si="55">IF(D451="","",(D451-C451))</f>
        <v>6</v>
      </c>
      <c r="F451" s="397">
        <v>3</v>
      </c>
      <c r="G451" s="5">
        <v>3</v>
      </c>
      <c r="H451" s="362">
        <f t="shared" ref="H451:H452" si="56">G451-F451</f>
        <v>0</v>
      </c>
      <c r="I451" s="397">
        <v>3</v>
      </c>
      <c r="J451" s="5">
        <v>2</v>
      </c>
      <c r="K451" s="172">
        <f t="shared" ref="K451:K452" si="57">J451-I451</f>
        <v>-1</v>
      </c>
      <c r="L451" s="398">
        <v>35</v>
      </c>
      <c r="M451" s="5">
        <v>50</v>
      </c>
      <c r="N451" s="109" t="str">
        <f t="shared" ref="N451:N452" si="58">IF(E451="","",IF(E451&lt;=L451,"Pass","Fail"))</f>
        <v>Pass</v>
      </c>
      <c r="O451" s="5">
        <v>74</v>
      </c>
      <c r="P451" s="362" t="s">
        <v>660</v>
      </c>
      <c r="Q451" s="7" t="s">
        <v>650</v>
      </c>
    </row>
    <row r="452" spans="1:17" ht="14.1" customHeight="1">
      <c r="A452" s="107">
        <v>44169</v>
      </c>
      <c r="B452" s="362" t="s">
        <v>591</v>
      </c>
      <c r="C452" s="397">
        <v>3</v>
      </c>
      <c r="D452" s="5">
        <v>7</v>
      </c>
      <c r="E452" s="172">
        <f t="shared" si="55"/>
        <v>4</v>
      </c>
      <c r="F452" s="397">
        <v>2</v>
      </c>
      <c r="G452" s="5">
        <v>3</v>
      </c>
      <c r="H452" s="362">
        <f t="shared" si="56"/>
        <v>1</v>
      </c>
      <c r="I452" s="397">
        <v>2</v>
      </c>
      <c r="J452" s="5">
        <v>2</v>
      </c>
      <c r="K452" s="172">
        <f t="shared" si="57"/>
        <v>0</v>
      </c>
      <c r="L452" s="398">
        <v>35</v>
      </c>
      <c r="M452" s="5">
        <v>50</v>
      </c>
      <c r="N452" s="109" t="str">
        <f t="shared" si="58"/>
        <v>Pass</v>
      </c>
      <c r="O452" s="5">
        <v>74</v>
      </c>
      <c r="P452" s="362" t="s">
        <v>661</v>
      </c>
      <c r="Q452" s="7" t="s">
        <v>649</v>
      </c>
    </row>
    <row r="453" spans="1:17" ht="14.1" customHeight="1">
      <c r="A453" s="107">
        <v>44170</v>
      </c>
      <c r="B453" s="362" t="s">
        <v>593</v>
      </c>
      <c r="C453" s="397">
        <v>3</v>
      </c>
      <c r="D453" s="5">
        <v>35</v>
      </c>
      <c r="E453" s="172">
        <f t="shared" ref="E453" si="59">IF(D453="","",(D453-C453))</f>
        <v>32</v>
      </c>
      <c r="F453" s="397">
        <v>1</v>
      </c>
      <c r="G453" s="5">
        <v>16</v>
      </c>
      <c r="H453" s="362">
        <f t="shared" ref="H453" si="60">G453-F453</f>
        <v>15</v>
      </c>
      <c r="I453" s="397">
        <v>1</v>
      </c>
      <c r="J453" s="5">
        <v>8</v>
      </c>
      <c r="K453" s="172">
        <f t="shared" ref="K453" si="61">J453-I453</f>
        <v>7</v>
      </c>
      <c r="L453" s="398">
        <v>35</v>
      </c>
      <c r="M453" s="5">
        <v>50</v>
      </c>
      <c r="N453" s="109" t="str">
        <f t="shared" ref="N453" si="62">IF(E453="","",IF(E453&lt;=L453,"Pass","Fail"))</f>
        <v>Pass</v>
      </c>
      <c r="O453" s="5">
        <v>121</v>
      </c>
      <c r="P453" s="362" t="s">
        <v>664</v>
      </c>
      <c r="Q453" s="7" t="s">
        <v>703</v>
      </c>
    </row>
    <row r="454" spans="1:17" ht="14.1" customHeight="1">
      <c r="A454" s="107">
        <v>44170</v>
      </c>
      <c r="B454" s="362" t="s">
        <v>591</v>
      </c>
      <c r="C454" s="397">
        <v>2</v>
      </c>
      <c r="D454" s="5">
        <v>175</v>
      </c>
      <c r="E454" s="172">
        <f t="shared" ref="E454:E455" si="63">IF(D454="","",(D454-C454))</f>
        <v>173</v>
      </c>
      <c r="F454" s="397">
        <v>0</v>
      </c>
      <c r="G454" s="5">
        <v>82</v>
      </c>
      <c r="H454" s="362">
        <f t="shared" ref="H454:H455" si="64">G454-F454</f>
        <v>82</v>
      </c>
      <c r="I454" s="397">
        <v>0</v>
      </c>
      <c r="J454" s="5">
        <v>47</v>
      </c>
      <c r="K454" s="172">
        <f t="shared" ref="K454:K455" si="65">J454-I454</f>
        <v>47</v>
      </c>
      <c r="L454" s="398">
        <v>35</v>
      </c>
      <c r="M454" s="5">
        <v>50</v>
      </c>
      <c r="N454" s="109" t="str">
        <f t="shared" ref="N454:N455" si="66">IF(E454="","",IF(E454&lt;=L454,"Pass","Fail"))</f>
        <v>Fail</v>
      </c>
      <c r="O454" s="5">
        <v>121</v>
      </c>
      <c r="P454" s="362" t="s">
        <v>665</v>
      </c>
      <c r="Q454" s="7" t="s">
        <v>667</v>
      </c>
    </row>
    <row r="455" spans="1:17" ht="14.1" customHeight="1">
      <c r="A455" s="107">
        <v>44170</v>
      </c>
      <c r="B455" s="362" t="s">
        <v>591</v>
      </c>
      <c r="C455" s="397">
        <v>1</v>
      </c>
      <c r="D455" s="5">
        <v>20</v>
      </c>
      <c r="E455" s="172">
        <f t="shared" si="63"/>
        <v>19</v>
      </c>
      <c r="F455" s="397">
        <v>1</v>
      </c>
      <c r="G455" s="5">
        <v>13</v>
      </c>
      <c r="H455" s="362">
        <f t="shared" si="64"/>
        <v>12</v>
      </c>
      <c r="I455" s="397">
        <v>1</v>
      </c>
      <c r="J455" s="5">
        <v>6</v>
      </c>
      <c r="K455" s="172">
        <f t="shared" si="65"/>
        <v>5</v>
      </c>
      <c r="L455" s="398">
        <v>35</v>
      </c>
      <c r="M455" s="5">
        <v>50</v>
      </c>
      <c r="N455" s="109" t="str">
        <f t="shared" si="66"/>
        <v>Pass</v>
      </c>
      <c r="O455" s="5">
        <v>121</v>
      </c>
      <c r="P455" s="362" t="s">
        <v>666</v>
      </c>
      <c r="Q455" s="7" t="s">
        <v>668</v>
      </c>
    </row>
    <row r="456" spans="1:17" ht="14.1" customHeight="1">
      <c r="A456" s="107">
        <v>44170</v>
      </c>
      <c r="B456" s="362" t="s">
        <v>591</v>
      </c>
      <c r="C456" s="397">
        <v>2</v>
      </c>
      <c r="D456" s="5">
        <v>132</v>
      </c>
      <c r="E456" s="172">
        <f t="shared" ref="E456:E458" si="67">IF(D456="","",(D456-C456))</f>
        <v>130</v>
      </c>
      <c r="F456" s="397">
        <v>0</v>
      </c>
      <c r="G456" s="5">
        <v>71</v>
      </c>
      <c r="H456" s="362">
        <f t="shared" ref="H456:H458" si="68">G456-F456</f>
        <v>71</v>
      </c>
      <c r="I456" s="397">
        <v>0</v>
      </c>
      <c r="J456" s="5">
        <v>46</v>
      </c>
      <c r="K456" s="172">
        <f t="shared" ref="K456:K458" si="69">J456-I456</f>
        <v>46</v>
      </c>
      <c r="L456" s="398">
        <v>35</v>
      </c>
      <c r="M456" s="5">
        <v>50</v>
      </c>
      <c r="N456" s="109" t="str">
        <f t="shared" ref="N456:N458" si="70">IF(E456="","",IF(E456&lt;=L456,"Pass","Fail"))</f>
        <v>Fail</v>
      </c>
      <c r="O456" s="5">
        <v>1428</v>
      </c>
      <c r="P456" s="362" t="s">
        <v>669</v>
      </c>
      <c r="Q456" s="7" t="s">
        <v>670</v>
      </c>
    </row>
    <row r="457" spans="1:17" ht="14.1" customHeight="1">
      <c r="A457" s="107">
        <v>44170</v>
      </c>
      <c r="B457" s="362" t="s">
        <v>591</v>
      </c>
      <c r="C457" s="397">
        <v>4</v>
      </c>
      <c r="D457" s="5">
        <v>126</v>
      </c>
      <c r="E457" s="172">
        <f t="shared" ref="E457:E460" si="71">IF(D457="","",(D457-C457))</f>
        <v>122</v>
      </c>
      <c r="F457" s="397">
        <v>2</v>
      </c>
      <c r="G457" s="5">
        <v>117</v>
      </c>
      <c r="H457" s="362">
        <f t="shared" ref="H457:H460" si="72">G457-F457</f>
        <v>115</v>
      </c>
      <c r="I457" s="397">
        <v>1</v>
      </c>
      <c r="J457" s="5">
        <v>84</v>
      </c>
      <c r="K457" s="172">
        <f t="shared" ref="K457:K460" si="73">J457-I457</f>
        <v>83</v>
      </c>
      <c r="L457" s="398">
        <v>35</v>
      </c>
      <c r="M457" s="5">
        <v>50</v>
      </c>
      <c r="N457" s="109" t="str">
        <f t="shared" ref="N457:N460" si="74">IF(E457="","",IF(E457&lt;=L457,"Pass","Fail"))</f>
        <v>Fail</v>
      </c>
      <c r="O457" s="5">
        <v>1335</v>
      </c>
      <c r="P457" s="362" t="s">
        <v>671</v>
      </c>
    </row>
    <row r="458" spans="1:17" ht="14.1" customHeight="1">
      <c r="A458" s="107">
        <v>44173</v>
      </c>
      <c r="B458" s="362" t="s">
        <v>591</v>
      </c>
      <c r="C458" s="397">
        <v>2</v>
      </c>
      <c r="D458" s="5">
        <v>20</v>
      </c>
      <c r="E458" s="172">
        <f t="shared" si="67"/>
        <v>18</v>
      </c>
      <c r="F458" s="397">
        <v>0</v>
      </c>
      <c r="G458" s="5">
        <v>5</v>
      </c>
      <c r="H458" s="362">
        <f t="shared" si="68"/>
        <v>5</v>
      </c>
      <c r="I458" s="397">
        <v>0</v>
      </c>
      <c r="J458" s="5">
        <v>3</v>
      </c>
      <c r="K458" s="172">
        <f t="shared" si="69"/>
        <v>3</v>
      </c>
      <c r="L458" s="398">
        <v>35</v>
      </c>
      <c r="M458" s="5">
        <v>50</v>
      </c>
      <c r="N458" s="109" t="str">
        <f t="shared" si="70"/>
        <v>Pass</v>
      </c>
      <c r="O458" s="5">
        <v>64</v>
      </c>
      <c r="P458" s="362"/>
      <c r="Q458" s="495" t="s">
        <v>672</v>
      </c>
    </row>
    <row r="459" spans="1:17" ht="14.1" customHeight="1">
      <c r="A459" s="107">
        <v>44173</v>
      </c>
      <c r="B459" s="362" t="s">
        <v>591</v>
      </c>
      <c r="C459" s="397">
        <v>5</v>
      </c>
      <c r="D459" s="5">
        <v>32</v>
      </c>
      <c r="E459" s="172">
        <f t="shared" si="71"/>
        <v>27</v>
      </c>
      <c r="F459" s="397">
        <v>2</v>
      </c>
      <c r="G459" s="5">
        <v>10</v>
      </c>
      <c r="H459" s="362">
        <f t="shared" si="72"/>
        <v>8</v>
      </c>
      <c r="I459" s="397">
        <v>1</v>
      </c>
      <c r="J459" s="5">
        <v>3</v>
      </c>
      <c r="K459" s="172">
        <f t="shared" si="73"/>
        <v>2</v>
      </c>
      <c r="L459" s="398">
        <v>35</v>
      </c>
      <c r="M459" s="5">
        <v>50</v>
      </c>
      <c r="N459" s="109" t="str">
        <f t="shared" si="74"/>
        <v>Pass</v>
      </c>
      <c r="O459" s="5">
        <v>64</v>
      </c>
      <c r="P459" s="362"/>
      <c r="Q459" s="7" t="s">
        <v>673</v>
      </c>
    </row>
    <row r="460" spans="1:17" ht="14.1" customHeight="1">
      <c r="A460" s="107">
        <v>44173</v>
      </c>
      <c r="B460" s="362" t="s">
        <v>591</v>
      </c>
      <c r="C460" s="397">
        <v>1</v>
      </c>
      <c r="D460" s="5">
        <v>4</v>
      </c>
      <c r="E460" s="172">
        <f t="shared" si="71"/>
        <v>3</v>
      </c>
      <c r="F460" s="397">
        <v>0</v>
      </c>
      <c r="G460" s="5">
        <v>1</v>
      </c>
      <c r="H460" s="362">
        <f t="shared" si="72"/>
        <v>1</v>
      </c>
      <c r="I460" s="397">
        <v>0</v>
      </c>
      <c r="J460" s="5">
        <v>0</v>
      </c>
      <c r="K460" s="172">
        <f t="shared" si="73"/>
        <v>0</v>
      </c>
      <c r="L460" s="398">
        <v>35</v>
      </c>
      <c r="M460" s="5">
        <v>50</v>
      </c>
      <c r="N460" s="109" t="str">
        <f t="shared" si="74"/>
        <v>Pass</v>
      </c>
      <c r="O460" s="5">
        <v>64</v>
      </c>
      <c r="P460" s="362"/>
      <c r="Q460" s="7" t="s">
        <v>674</v>
      </c>
    </row>
    <row r="461" spans="1:17" ht="14.1" customHeight="1">
      <c r="A461" s="107">
        <v>44173</v>
      </c>
      <c r="B461" s="362" t="s">
        <v>591</v>
      </c>
      <c r="C461" s="397">
        <v>4</v>
      </c>
      <c r="D461" s="5">
        <v>19</v>
      </c>
      <c r="E461" s="172">
        <f t="shared" ref="E461" si="75">IF(D461="","",(D461-C461))</f>
        <v>15</v>
      </c>
      <c r="F461" s="397">
        <v>1</v>
      </c>
      <c r="G461" s="5">
        <v>8</v>
      </c>
      <c r="H461" s="362">
        <f t="shared" ref="H461" si="76">G461-F461</f>
        <v>7</v>
      </c>
      <c r="I461" s="397">
        <v>1</v>
      </c>
      <c r="J461" s="5">
        <v>4</v>
      </c>
      <c r="K461" s="172">
        <f t="shared" ref="K461" si="77">J461-I461</f>
        <v>3</v>
      </c>
      <c r="L461" s="398">
        <v>35</v>
      </c>
      <c r="M461" s="5">
        <v>50</v>
      </c>
      <c r="N461" s="109" t="str">
        <f t="shared" ref="N461" si="78">IF(E461="","",IF(E461&lt;=L461,"Pass","Fail"))</f>
        <v>Pass</v>
      </c>
      <c r="O461" s="5">
        <v>64</v>
      </c>
      <c r="P461" s="362"/>
      <c r="Q461" s="7" t="s">
        <v>673</v>
      </c>
    </row>
    <row r="462" spans="1:17" ht="14.1" customHeight="1">
      <c r="A462" s="107">
        <v>44176</v>
      </c>
      <c r="B462" s="362" t="s">
        <v>591</v>
      </c>
      <c r="C462" s="397">
        <v>20</v>
      </c>
      <c r="D462" s="5">
        <v>21</v>
      </c>
      <c r="E462" s="172">
        <f t="shared" ref="E462" si="79">IF(D462="","",(D462-C462))</f>
        <v>1</v>
      </c>
      <c r="F462" s="397">
        <v>10</v>
      </c>
      <c r="G462" s="5">
        <v>10</v>
      </c>
      <c r="H462" s="362">
        <f t="shared" ref="H462" si="80">G462-F462</f>
        <v>0</v>
      </c>
      <c r="I462" s="397">
        <v>7</v>
      </c>
      <c r="J462" s="5">
        <v>7</v>
      </c>
      <c r="K462" s="172">
        <f t="shared" ref="K462" si="81">J462-I462</f>
        <v>0</v>
      </c>
      <c r="L462" s="398">
        <v>35</v>
      </c>
      <c r="M462" s="5">
        <v>50</v>
      </c>
      <c r="N462" s="109" t="str">
        <f t="shared" ref="N462" si="82">IF(E462="","",IF(E462&lt;=L462,"Pass","Fail"))</f>
        <v>Pass</v>
      </c>
      <c r="O462" s="5">
        <v>121</v>
      </c>
      <c r="P462" s="362" t="s">
        <v>677</v>
      </c>
      <c r="Q462" s="7" t="s">
        <v>650</v>
      </c>
    </row>
    <row r="463" spans="1:17" ht="14.1" customHeight="1">
      <c r="A463" s="107">
        <v>44176</v>
      </c>
      <c r="B463" s="362" t="s">
        <v>593</v>
      </c>
      <c r="C463" s="397">
        <v>21</v>
      </c>
      <c r="D463" s="5">
        <v>20</v>
      </c>
      <c r="E463" s="172">
        <f t="shared" ref="E463:E464" si="83">IF(D463="","",(D463-C463))</f>
        <v>-1</v>
      </c>
      <c r="F463" s="397">
        <v>10</v>
      </c>
      <c r="G463" s="5">
        <v>9</v>
      </c>
      <c r="H463" s="362">
        <f t="shared" ref="H463:H464" si="84">G463-F463</f>
        <v>-1</v>
      </c>
      <c r="I463" s="397">
        <v>7</v>
      </c>
      <c r="J463" s="5">
        <v>6</v>
      </c>
      <c r="K463" s="172">
        <f t="shared" ref="K463:K464" si="85">J463-I463</f>
        <v>-1</v>
      </c>
      <c r="L463" s="398">
        <v>35</v>
      </c>
      <c r="M463" s="5">
        <v>50</v>
      </c>
      <c r="N463" s="109" t="str">
        <f t="shared" ref="N463:N464" si="86">IF(E463="","",IF(E463&lt;=L463,"Pass","Fail"))</f>
        <v>Pass</v>
      </c>
      <c r="O463" s="5">
        <v>121</v>
      </c>
      <c r="P463" s="362" t="s">
        <v>678</v>
      </c>
      <c r="Q463" s="7" t="s">
        <v>676</v>
      </c>
    </row>
    <row r="464" spans="1:17" ht="14.1" customHeight="1">
      <c r="A464" s="107">
        <v>44179</v>
      </c>
      <c r="B464" s="362" t="s">
        <v>591</v>
      </c>
      <c r="C464" s="397">
        <v>5</v>
      </c>
      <c r="D464" s="5">
        <v>11</v>
      </c>
      <c r="E464" s="172">
        <f t="shared" si="83"/>
        <v>6</v>
      </c>
      <c r="F464" s="397">
        <v>1</v>
      </c>
      <c r="G464" s="5">
        <v>2</v>
      </c>
      <c r="H464" s="362">
        <f t="shared" si="84"/>
        <v>1</v>
      </c>
      <c r="I464" s="397">
        <v>1</v>
      </c>
      <c r="J464" s="5">
        <v>2</v>
      </c>
      <c r="K464" s="172">
        <f t="shared" si="85"/>
        <v>1</v>
      </c>
      <c r="L464" s="398">
        <v>35</v>
      </c>
      <c r="M464" s="5">
        <v>50</v>
      </c>
      <c r="N464" s="109" t="str">
        <f t="shared" si="86"/>
        <v>Pass</v>
      </c>
      <c r="O464" s="5">
        <v>1340</v>
      </c>
      <c r="P464" s="362" t="s">
        <v>681</v>
      </c>
      <c r="Q464" s="7" t="s">
        <v>650</v>
      </c>
    </row>
    <row r="465" spans="1:17" ht="14.1" customHeight="1">
      <c r="A465" s="107">
        <v>44179</v>
      </c>
      <c r="B465" s="362" t="s">
        <v>593</v>
      </c>
      <c r="C465" s="397">
        <v>6</v>
      </c>
      <c r="D465" s="5">
        <v>17</v>
      </c>
      <c r="E465" s="172">
        <f t="shared" ref="E465:E466" si="87">IF(D465="","",(D465-C465))</f>
        <v>11</v>
      </c>
      <c r="F465" s="397">
        <v>2</v>
      </c>
      <c r="G465" s="5">
        <v>4</v>
      </c>
      <c r="H465" s="362">
        <f t="shared" ref="H465:H466" si="88">G465-F465</f>
        <v>2</v>
      </c>
      <c r="I465" s="397">
        <v>2</v>
      </c>
      <c r="J465" s="5">
        <v>2</v>
      </c>
      <c r="K465" s="172">
        <f t="shared" ref="K465:K466" si="89">J465-I465</f>
        <v>0</v>
      </c>
      <c r="L465" s="398">
        <v>35</v>
      </c>
      <c r="M465" s="5">
        <v>50</v>
      </c>
      <c r="N465" s="109" t="str">
        <f t="shared" ref="N465:N466" si="90">IF(E465="","",IF(E465&lt;=L465,"Pass","Fail"))</f>
        <v>Pass</v>
      </c>
      <c r="O465" s="5">
        <v>1340</v>
      </c>
      <c r="P465" s="362" t="s">
        <v>666</v>
      </c>
      <c r="Q465" s="7" t="s">
        <v>676</v>
      </c>
    </row>
    <row r="466" spans="1:17" ht="14.1" customHeight="1">
      <c r="A466" s="107">
        <v>44182</v>
      </c>
      <c r="B466" s="362" t="s">
        <v>591</v>
      </c>
      <c r="C466" s="397">
        <v>4</v>
      </c>
      <c r="D466" s="5">
        <v>10</v>
      </c>
      <c r="E466" s="172">
        <f t="shared" si="87"/>
        <v>6</v>
      </c>
      <c r="F466" s="397">
        <v>1</v>
      </c>
      <c r="G466" s="5">
        <v>1</v>
      </c>
      <c r="H466" s="362">
        <f t="shared" si="88"/>
        <v>0</v>
      </c>
      <c r="I466" s="397">
        <v>0</v>
      </c>
      <c r="J466" s="5">
        <v>1</v>
      </c>
      <c r="K466" s="172">
        <f t="shared" si="89"/>
        <v>1</v>
      </c>
      <c r="L466" s="398">
        <v>35</v>
      </c>
      <c r="M466" s="5">
        <v>50</v>
      </c>
      <c r="N466" s="109" t="str">
        <f t="shared" si="90"/>
        <v>Pass</v>
      </c>
      <c r="O466" s="5">
        <v>1340</v>
      </c>
      <c r="P466" s="362" t="s">
        <v>682</v>
      </c>
      <c r="Q466" s="7" t="s">
        <v>650</v>
      </c>
    </row>
    <row r="467" spans="1:17" ht="14.1" customHeight="1">
      <c r="A467" s="107">
        <v>44182</v>
      </c>
      <c r="B467" s="362" t="s">
        <v>593</v>
      </c>
      <c r="C467" s="397">
        <v>9</v>
      </c>
      <c r="D467" s="5">
        <v>10</v>
      </c>
      <c r="E467" s="172">
        <f t="shared" ref="E467:E468" si="91">IF(D467="","",(D467-C467))</f>
        <v>1</v>
      </c>
      <c r="F467" s="397">
        <v>0</v>
      </c>
      <c r="G467" s="5">
        <v>1</v>
      </c>
      <c r="H467" s="362">
        <f t="shared" ref="H467:H468" si="92">G467-F467</f>
        <v>1</v>
      </c>
      <c r="I467" s="397">
        <v>0</v>
      </c>
      <c r="J467" s="5">
        <v>1</v>
      </c>
      <c r="K467" s="172">
        <f t="shared" ref="K467:K468" si="93">J467-I467</f>
        <v>1</v>
      </c>
      <c r="L467" s="398">
        <v>35</v>
      </c>
      <c r="M467" s="5">
        <v>50</v>
      </c>
      <c r="N467" s="109" t="str">
        <f t="shared" ref="N467:N468" si="94">IF(E467="","",IF(E467&lt;=L467,"Pass","Fail"))</f>
        <v>Pass</v>
      </c>
      <c r="O467" s="5">
        <v>1340</v>
      </c>
      <c r="P467" s="362" t="s">
        <v>681</v>
      </c>
      <c r="Q467" s="7" t="s">
        <v>676</v>
      </c>
    </row>
    <row r="468" spans="1:17" ht="14.1" customHeight="1">
      <c r="A468" s="107">
        <v>44185</v>
      </c>
      <c r="B468" s="362" t="s">
        <v>591</v>
      </c>
      <c r="C468" s="397">
        <v>49</v>
      </c>
      <c r="D468" s="5">
        <v>47</v>
      </c>
      <c r="E468" s="172">
        <f t="shared" si="91"/>
        <v>-2</v>
      </c>
      <c r="F468" s="397">
        <v>1</v>
      </c>
      <c r="G468" s="5">
        <v>1</v>
      </c>
      <c r="H468" s="362">
        <f t="shared" si="92"/>
        <v>0</v>
      </c>
      <c r="I468" s="397">
        <v>0</v>
      </c>
      <c r="J468" s="5">
        <v>0</v>
      </c>
      <c r="K468" s="172">
        <f t="shared" si="93"/>
        <v>0</v>
      </c>
      <c r="L468" s="398">
        <v>35</v>
      </c>
      <c r="M468" s="5">
        <v>50</v>
      </c>
      <c r="N468" s="109" t="str">
        <f t="shared" si="94"/>
        <v>Pass</v>
      </c>
      <c r="O468" s="5">
        <v>1340</v>
      </c>
      <c r="P468" s="362" t="s">
        <v>684</v>
      </c>
      <c r="Q468" s="7" t="s">
        <v>650</v>
      </c>
    </row>
    <row r="469" spans="1:17" ht="14.1" customHeight="1">
      <c r="A469" s="107">
        <v>44185</v>
      </c>
      <c r="B469" s="362" t="s">
        <v>593</v>
      </c>
      <c r="C469" s="397">
        <v>9</v>
      </c>
      <c r="D469" s="5">
        <v>17</v>
      </c>
      <c r="E469" s="172">
        <f t="shared" ref="E469:E470" si="95">IF(D469="","",(D469-C469))</f>
        <v>8</v>
      </c>
      <c r="F469" s="397">
        <v>0</v>
      </c>
      <c r="G469" s="5">
        <v>1</v>
      </c>
      <c r="H469" s="362">
        <f t="shared" ref="H469:H470" si="96">G469-F469</f>
        <v>1</v>
      </c>
      <c r="I469" s="397">
        <v>0</v>
      </c>
      <c r="J469" s="5">
        <v>0</v>
      </c>
      <c r="K469" s="172">
        <f t="shared" ref="K469:K470" si="97">J469-I469</f>
        <v>0</v>
      </c>
      <c r="L469" s="398">
        <v>35</v>
      </c>
      <c r="M469" s="5">
        <v>50</v>
      </c>
      <c r="N469" s="109" t="str">
        <f t="shared" ref="N469" si="98">IF(E469="","",IF(E469&lt;=L469,"Pass","Fail"))</f>
        <v>Pass</v>
      </c>
      <c r="O469" s="5">
        <v>1340</v>
      </c>
      <c r="P469" s="362" t="s">
        <v>685</v>
      </c>
      <c r="Q469" s="7" t="s">
        <v>676</v>
      </c>
    </row>
    <row r="470" spans="1:17" ht="14.1" customHeight="1">
      <c r="A470" s="107">
        <v>44188</v>
      </c>
      <c r="B470" s="362" t="s">
        <v>591</v>
      </c>
      <c r="C470" s="397">
        <v>3</v>
      </c>
      <c r="D470" s="5">
        <v>39</v>
      </c>
      <c r="E470" s="172">
        <f t="shared" si="95"/>
        <v>36</v>
      </c>
      <c r="F470" s="397">
        <v>0</v>
      </c>
      <c r="G470" s="5">
        <v>7</v>
      </c>
      <c r="H470" s="362">
        <f t="shared" si="96"/>
        <v>7</v>
      </c>
      <c r="I470" s="397">
        <v>0</v>
      </c>
      <c r="J470" s="5">
        <v>3</v>
      </c>
      <c r="K470" s="172">
        <f t="shared" si="97"/>
        <v>3</v>
      </c>
      <c r="L470" s="398">
        <v>35</v>
      </c>
      <c r="M470" s="5">
        <v>50</v>
      </c>
      <c r="N470" s="109" t="str">
        <f>IF(E470="","",IF(E470&lt;=L470,"Pass","Fail"))</f>
        <v>Fail</v>
      </c>
      <c r="O470" s="5">
        <v>1519</v>
      </c>
      <c r="P470" s="362" t="s">
        <v>684</v>
      </c>
      <c r="Q470" s="7" t="s">
        <v>676</v>
      </c>
    </row>
    <row r="471" spans="1:17" ht="14.1" customHeight="1">
      <c r="A471" s="107">
        <v>44188</v>
      </c>
      <c r="B471" s="362" t="s">
        <v>591</v>
      </c>
      <c r="C471" s="397">
        <v>4</v>
      </c>
      <c r="D471" s="5">
        <v>14</v>
      </c>
      <c r="E471" s="172">
        <f t="shared" ref="E471:E472" si="99">IF(D471="","",(D471-C471))</f>
        <v>10</v>
      </c>
      <c r="F471" s="397">
        <v>0</v>
      </c>
      <c r="G471" s="5">
        <v>4</v>
      </c>
      <c r="H471" s="362">
        <f t="shared" ref="H471:H472" si="100">G471-F471</f>
        <v>4</v>
      </c>
      <c r="I471" s="397">
        <v>0</v>
      </c>
      <c r="J471" s="5">
        <v>3</v>
      </c>
      <c r="K471" s="172">
        <f t="shared" ref="K471:K472" si="101">J471-I471</f>
        <v>3</v>
      </c>
      <c r="L471" s="398">
        <v>35</v>
      </c>
      <c r="M471" s="5">
        <v>50</v>
      </c>
      <c r="N471" s="109" t="str">
        <f t="shared" ref="N471:N472" si="102">IF(E471="","",IF(E471&lt;=L471,"Pass","Fail"))</f>
        <v>Pass</v>
      </c>
      <c r="O471" s="5">
        <v>1519</v>
      </c>
      <c r="P471" s="362" t="s">
        <v>685</v>
      </c>
      <c r="Q471" s="7" t="s">
        <v>650</v>
      </c>
    </row>
    <row r="472" spans="1:17" ht="14.1" customHeight="1">
      <c r="A472" s="107">
        <v>44193</v>
      </c>
      <c r="B472" s="362" t="s">
        <v>591</v>
      </c>
      <c r="C472" s="397">
        <v>15</v>
      </c>
      <c r="D472" s="5">
        <v>33</v>
      </c>
      <c r="E472" s="172">
        <f t="shared" si="99"/>
        <v>18</v>
      </c>
      <c r="F472" s="397">
        <v>0</v>
      </c>
      <c r="G472" s="5">
        <v>5</v>
      </c>
      <c r="H472" s="362">
        <f t="shared" si="100"/>
        <v>5</v>
      </c>
      <c r="I472" s="397">
        <v>0</v>
      </c>
      <c r="J472" s="5">
        <v>2</v>
      </c>
      <c r="K472" s="172">
        <f t="shared" si="101"/>
        <v>2</v>
      </c>
      <c r="L472" s="398">
        <v>35</v>
      </c>
      <c r="M472" s="5">
        <v>50</v>
      </c>
      <c r="N472" s="109" t="str">
        <f t="shared" si="102"/>
        <v>Pass</v>
      </c>
      <c r="O472" s="5">
        <v>1159</v>
      </c>
      <c r="P472" s="362" t="s">
        <v>698</v>
      </c>
      <c r="Q472" s="7" t="s">
        <v>676</v>
      </c>
    </row>
    <row r="473" spans="1:17" ht="14.1" customHeight="1">
      <c r="A473" s="107">
        <v>44193</v>
      </c>
      <c r="B473" s="362" t="s">
        <v>591</v>
      </c>
      <c r="C473" s="397">
        <v>2</v>
      </c>
      <c r="D473" s="5">
        <v>12</v>
      </c>
      <c r="E473" s="172">
        <f t="shared" ref="E473" si="103">IF(D473="","",(D473-C473))</f>
        <v>10</v>
      </c>
      <c r="F473" s="397">
        <v>1</v>
      </c>
      <c r="G473" s="5">
        <v>3</v>
      </c>
      <c r="H473" s="362">
        <f t="shared" ref="H473" si="104">G473-F473</f>
        <v>2</v>
      </c>
      <c r="I473" s="397">
        <v>1</v>
      </c>
      <c r="J473" s="5">
        <v>1</v>
      </c>
      <c r="K473" s="172">
        <f t="shared" ref="K473" si="105">J473-I473</f>
        <v>0</v>
      </c>
      <c r="L473" s="398">
        <v>35</v>
      </c>
      <c r="M473" s="5">
        <v>50</v>
      </c>
      <c r="N473" s="109" t="str">
        <f t="shared" ref="N473" si="106">IF(E473="","",IF(E473&lt;=L473,"Pass","Fail"))</f>
        <v>Pass</v>
      </c>
      <c r="O473" s="5">
        <v>1159</v>
      </c>
      <c r="P473" s="362" t="s">
        <v>700</v>
      </c>
      <c r="Q473" s="7" t="s">
        <v>650</v>
      </c>
    </row>
    <row r="474" spans="1:17" ht="14.1" customHeight="1">
      <c r="A474" s="107">
        <v>44196</v>
      </c>
      <c r="B474" s="362" t="s">
        <v>593</v>
      </c>
      <c r="C474" s="397">
        <v>2</v>
      </c>
      <c r="D474" s="5">
        <v>12</v>
      </c>
      <c r="E474" s="172">
        <f t="shared" ref="E474" si="107">IF(D474="","",(D474-C474))</f>
        <v>10</v>
      </c>
      <c r="F474" s="397">
        <v>1</v>
      </c>
      <c r="G474" s="5">
        <v>3</v>
      </c>
      <c r="H474" s="362">
        <f t="shared" ref="H474" si="108">G474-F474</f>
        <v>2</v>
      </c>
      <c r="I474" s="397">
        <v>1</v>
      </c>
      <c r="J474" s="5">
        <v>1</v>
      </c>
      <c r="K474" s="172">
        <f t="shared" ref="K474" si="109">J474-I474</f>
        <v>0</v>
      </c>
      <c r="L474" s="398">
        <v>35</v>
      </c>
      <c r="M474" s="5">
        <v>50</v>
      </c>
      <c r="N474" s="109" t="str">
        <f t="shared" ref="N474" si="110">IF(E474="","",IF(E474&lt;=L474,"Pass","Fail"))</f>
        <v>Pass</v>
      </c>
      <c r="O474" s="5">
        <v>1340</v>
      </c>
      <c r="P474" s="362" t="s">
        <v>700</v>
      </c>
      <c r="Q474" s="7" t="s">
        <v>650</v>
      </c>
    </row>
    <row r="475" spans="1:17" ht="14.1" customHeight="1">
      <c r="A475" s="107">
        <v>44200</v>
      </c>
      <c r="B475" s="362" t="s">
        <v>593</v>
      </c>
      <c r="C475" s="397">
        <v>2</v>
      </c>
      <c r="D475" s="5">
        <v>9</v>
      </c>
      <c r="E475" s="172">
        <f t="shared" ref="E475:E476" si="111">IF(D475="","",(D475-C475))</f>
        <v>7</v>
      </c>
      <c r="F475" s="397">
        <v>1</v>
      </c>
      <c r="G475" s="5">
        <v>2</v>
      </c>
      <c r="H475" s="362">
        <f t="shared" ref="H475:H490" si="112">G475-F475</f>
        <v>1</v>
      </c>
      <c r="I475" s="397">
        <v>1</v>
      </c>
      <c r="J475" s="5">
        <v>1</v>
      </c>
      <c r="K475" s="172">
        <f t="shared" ref="K475:K476" si="113">J475-I475</f>
        <v>0</v>
      </c>
      <c r="L475" s="398">
        <v>35</v>
      </c>
      <c r="M475" s="5">
        <v>50</v>
      </c>
      <c r="N475" s="109" t="str">
        <f t="shared" ref="N475:N476" si="114">IF(E475="","",IF(E475&lt;=L475,"Pass","Fail"))</f>
        <v>Pass</v>
      </c>
      <c r="O475" s="5">
        <v>74</v>
      </c>
      <c r="P475" s="362" t="s">
        <v>700</v>
      </c>
      <c r="Q475" s="7" t="s">
        <v>650</v>
      </c>
    </row>
    <row r="476" spans="1:17" ht="14.1" customHeight="1">
      <c r="A476" s="107">
        <v>44200</v>
      </c>
      <c r="B476" s="362" t="s">
        <v>593</v>
      </c>
      <c r="C476" s="397">
        <v>7</v>
      </c>
      <c r="D476" s="5">
        <v>18</v>
      </c>
      <c r="E476" s="172">
        <f t="shared" si="111"/>
        <v>11</v>
      </c>
      <c r="F476" s="397">
        <v>2</v>
      </c>
      <c r="G476" s="5">
        <v>3</v>
      </c>
      <c r="H476" s="362">
        <f t="shared" si="112"/>
        <v>1</v>
      </c>
      <c r="I476" s="397">
        <v>1</v>
      </c>
      <c r="J476" s="5">
        <v>0</v>
      </c>
      <c r="K476" s="172">
        <f t="shared" si="113"/>
        <v>-1</v>
      </c>
      <c r="L476" s="398">
        <v>35</v>
      </c>
      <c r="M476" s="5">
        <v>50</v>
      </c>
      <c r="N476" s="109" t="str">
        <f t="shared" si="114"/>
        <v>Pass</v>
      </c>
      <c r="O476" s="5">
        <v>74</v>
      </c>
      <c r="P476" s="362" t="s">
        <v>698</v>
      </c>
      <c r="Q476" s="7" t="s">
        <v>676</v>
      </c>
    </row>
    <row r="477" spans="1:17" ht="14.1" customHeight="1">
      <c r="A477" s="107">
        <v>44203</v>
      </c>
      <c r="B477" s="362" t="s">
        <v>593</v>
      </c>
      <c r="C477" s="397">
        <v>0</v>
      </c>
      <c r="D477" s="5">
        <v>14</v>
      </c>
      <c r="E477" s="172">
        <f t="shared" ref="E477:E478" si="115">IF(D477="","",(D477-C477))</f>
        <v>14</v>
      </c>
      <c r="F477" s="397">
        <v>0</v>
      </c>
      <c r="G477" s="5">
        <v>6</v>
      </c>
      <c r="H477" s="362">
        <f t="shared" si="112"/>
        <v>6</v>
      </c>
      <c r="I477" s="397">
        <v>0</v>
      </c>
      <c r="J477" s="5">
        <v>2</v>
      </c>
      <c r="K477" s="172">
        <f t="shared" ref="K477:K478" si="116">J477-I477</f>
        <v>2</v>
      </c>
      <c r="L477" s="398">
        <v>35</v>
      </c>
      <c r="M477" s="5">
        <v>50</v>
      </c>
      <c r="N477" s="109" t="str">
        <f t="shared" ref="N477:N478" si="117">IF(E477="","",IF(E477&lt;=L477,"Pass","Fail"))</f>
        <v>Pass</v>
      </c>
      <c r="O477" s="5">
        <v>74</v>
      </c>
      <c r="P477" s="362" t="s">
        <v>700</v>
      </c>
      <c r="Q477" s="7" t="s">
        <v>650</v>
      </c>
    </row>
    <row r="478" spans="1:17" ht="14.1" customHeight="1">
      <c r="A478" s="107">
        <v>44203</v>
      </c>
      <c r="B478" s="362" t="s">
        <v>593</v>
      </c>
      <c r="C478" s="397">
        <v>0</v>
      </c>
      <c r="D478" s="5">
        <v>13</v>
      </c>
      <c r="E478" s="172">
        <f t="shared" si="115"/>
        <v>13</v>
      </c>
      <c r="F478" s="397">
        <v>0</v>
      </c>
      <c r="G478" s="5">
        <v>4</v>
      </c>
      <c r="H478" s="362">
        <f t="shared" si="112"/>
        <v>4</v>
      </c>
      <c r="I478" s="397">
        <v>0</v>
      </c>
      <c r="J478" s="5">
        <v>2</v>
      </c>
      <c r="K478" s="172">
        <f t="shared" si="116"/>
        <v>2</v>
      </c>
      <c r="L478" s="398">
        <v>35</v>
      </c>
      <c r="M478" s="5">
        <v>50</v>
      </c>
      <c r="N478" s="109" t="str">
        <f t="shared" si="117"/>
        <v>Pass</v>
      </c>
      <c r="O478" s="5">
        <v>74</v>
      </c>
      <c r="P478" s="362" t="s">
        <v>698</v>
      </c>
      <c r="Q478" s="7" t="s">
        <v>676</v>
      </c>
    </row>
    <row r="479" spans="1:17" ht="14.1" customHeight="1">
      <c r="A479" s="107">
        <v>44207</v>
      </c>
      <c r="B479" s="362" t="s">
        <v>591</v>
      </c>
      <c r="C479" s="397">
        <v>2</v>
      </c>
      <c r="D479" s="5">
        <v>16</v>
      </c>
      <c r="E479" s="172">
        <f t="shared" ref="E479:E480" si="118">IF(D479="","",(D479-C479))</f>
        <v>14</v>
      </c>
      <c r="F479" s="397">
        <v>0</v>
      </c>
      <c r="G479" s="5">
        <v>3</v>
      </c>
      <c r="H479" s="362">
        <f t="shared" si="112"/>
        <v>3</v>
      </c>
      <c r="I479" s="397">
        <v>0</v>
      </c>
      <c r="J479" s="5">
        <v>1</v>
      </c>
      <c r="K479" s="172">
        <f t="shared" ref="K479:K480" si="119">J479-I479</f>
        <v>1</v>
      </c>
      <c r="L479" s="398">
        <v>35</v>
      </c>
      <c r="M479" s="5">
        <v>50</v>
      </c>
      <c r="N479" s="109" t="str">
        <f t="shared" ref="N479:N480" si="120">IF(E479="","",IF(E479&lt;=L479,"Pass","Fail"))</f>
        <v>Pass</v>
      </c>
      <c r="O479" s="5">
        <v>121</v>
      </c>
      <c r="P479" s="362" t="s">
        <v>708</v>
      </c>
      <c r="Q479" s="7" t="s">
        <v>650</v>
      </c>
    </row>
    <row r="480" spans="1:17" ht="14.1" customHeight="1">
      <c r="A480" s="107">
        <v>44207</v>
      </c>
      <c r="B480" s="362" t="s">
        <v>591</v>
      </c>
      <c r="C480" s="397">
        <v>12</v>
      </c>
      <c r="D480" s="5">
        <v>20</v>
      </c>
      <c r="E480" s="172">
        <f t="shared" si="118"/>
        <v>8</v>
      </c>
      <c r="F480" s="397">
        <v>0</v>
      </c>
      <c r="G480" s="5">
        <v>3</v>
      </c>
      <c r="H480" s="362">
        <f t="shared" si="112"/>
        <v>3</v>
      </c>
      <c r="I480" s="397">
        <v>0</v>
      </c>
      <c r="J480" s="5">
        <v>2</v>
      </c>
      <c r="K480" s="172">
        <f t="shared" si="119"/>
        <v>2</v>
      </c>
      <c r="L480" s="398">
        <v>35</v>
      </c>
      <c r="M480" s="5">
        <v>50</v>
      </c>
      <c r="N480" s="109" t="str">
        <f t="shared" si="120"/>
        <v>Pass</v>
      </c>
      <c r="O480" s="5">
        <v>121</v>
      </c>
      <c r="P480" s="362" t="s">
        <v>709</v>
      </c>
      <c r="Q480" s="7" t="s">
        <v>676</v>
      </c>
    </row>
    <row r="481" spans="1:20" ht="14.1" customHeight="1">
      <c r="A481" s="107">
        <v>44211</v>
      </c>
      <c r="B481" s="362" t="s">
        <v>593</v>
      </c>
      <c r="C481" s="397">
        <v>12</v>
      </c>
      <c r="D481" s="5">
        <v>29</v>
      </c>
      <c r="E481" s="172">
        <f t="shared" ref="E481:E482" si="121">IF(D481="","",(D481-C481))</f>
        <v>17</v>
      </c>
      <c r="F481" s="397">
        <v>0</v>
      </c>
      <c r="G481" s="5">
        <v>2</v>
      </c>
      <c r="H481" s="362">
        <f t="shared" si="112"/>
        <v>2</v>
      </c>
      <c r="I481" s="397">
        <v>0</v>
      </c>
      <c r="J481" s="5">
        <v>1</v>
      </c>
      <c r="K481" s="172">
        <f t="shared" ref="K481:K482" si="122">J481-I481</f>
        <v>1</v>
      </c>
      <c r="L481" s="398">
        <v>35</v>
      </c>
      <c r="M481" s="5">
        <v>50</v>
      </c>
      <c r="N481" s="109" t="str">
        <f t="shared" ref="N481:N482" si="123">IF(E481="","",IF(E481&lt;=L481,"Pass","Fail"))</f>
        <v>Pass</v>
      </c>
      <c r="O481" s="5">
        <v>121</v>
      </c>
      <c r="P481" s="362" t="s">
        <v>711</v>
      </c>
      <c r="Q481" s="7" t="s">
        <v>650</v>
      </c>
    </row>
    <row r="482" spans="1:20" ht="14.1" customHeight="1">
      <c r="A482" s="107">
        <v>44211</v>
      </c>
      <c r="B482" s="362" t="s">
        <v>593</v>
      </c>
      <c r="C482" s="397">
        <v>4</v>
      </c>
      <c r="D482" s="5">
        <v>17</v>
      </c>
      <c r="E482" s="172">
        <f t="shared" si="121"/>
        <v>13</v>
      </c>
      <c r="F482" s="397">
        <v>1</v>
      </c>
      <c r="G482" s="5">
        <v>6</v>
      </c>
      <c r="H482" s="362">
        <f t="shared" si="112"/>
        <v>5</v>
      </c>
      <c r="I482" s="397">
        <v>1</v>
      </c>
      <c r="J482" s="5">
        <v>4</v>
      </c>
      <c r="K482" s="172">
        <f t="shared" si="122"/>
        <v>3</v>
      </c>
      <c r="L482" s="398">
        <v>35</v>
      </c>
      <c r="M482" s="5">
        <v>50</v>
      </c>
      <c r="N482" s="109" t="str">
        <f t="shared" si="123"/>
        <v>Pass</v>
      </c>
      <c r="O482" s="5">
        <v>121</v>
      </c>
      <c r="P482" s="362" t="s">
        <v>712</v>
      </c>
      <c r="Q482" s="7" t="s">
        <v>676</v>
      </c>
    </row>
    <row r="483" spans="1:20" ht="14.1" customHeight="1">
      <c r="A483" s="107">
        <v>44215</v>
      </c>
      <c r="B483" s="362" t="s">
        <v>716</v>
      </c>
      <c r="C483" s="397">
        <v>38</v>
      </c>
      <c r="D483" s="5">
        <v>44</v>
      </c>
      <c r="E483" s="172">
        <f t="shared" ref="E483:E484" si="124">IF(D483="","",(D483-C483))</f>
        <v>6</v>
      </c>
      <c r="F483" s="397">
        <v>3</v>
      </c>
      <c r="G483" s="5">
        <v>4</v>
      </c>
      <c r="H483" s="362">
        <f t="shared" si="112"/>
        <v>1</v>
      </c>
      <c r="I483" s="397">
        <v>2</v>
      </c>
      <c r="J483" s="5">
        <v>1</v>
      </c>
      <c r="K483" s="172">
        <f t="shared" ref="K483:K485" si="125">J483-I483</f>
        <v>-1</v>
      </c>
      <c r="L483" s="398">
        <v>35</v>
      </c>
      <c r="M483" s="5">
        <v>50</v>
      </c>
      <c r="N483" s="109" t="str">
        <f t="shared" ref="N483:N484" si="126">IF(E483="","",IF(E483&lt;=L483,"Pass","Fail"))</f>
        <v>Pass</v>
      </c>
      <c r="O483" s="5">
        <v>121</v>
      </c>
      <c r="P483" s="362" t="s">
        <v>714</v>
      </c>
      <c r="Q483" s="7" t="s">
        <v>650</v>
      </c>
    </row>
    <row r="484" spans="1:20" ht="14.1" customHeight="1">
      <c r="A484" s="107">
        <v>44215</v>
      </c>
      <c r="B484" s="362" t="s">
        <v>716</v>
      </c>
      <c r="C484" s="397">
        <v>5</v>
      </c>
      <c r="D484" s="5">
        <v>14</v>
      </c>
      <c r="E484" s="172">
        <f t="shared" si="124"/>
        <v>9</v>
      </c>
      <c r="F484" s="397">
        <v>0</v>
      </c>
      <c r="G484" s="5">
        <v>4</v>
      </c>
      <c r="H484" s="362">
        <f t="shared" si="112"/>
        <v>4</v>
      </c>
      <c r="I484" s="397">
        <v>0</v>
      </c>
      <c r="J484" s="5">
        <v>3</v>
      </c>
      <c r="K484" s="172">
        <f t="shared" si="125"/>
        <v>3</v>
      </c>
      <c r="L484" s="398">
        <v>35</v>
      </c>
      <c r="M484" s="5">
        <v>50</v>
      </c>
      <c r="N484" s="109" t="str">
        <f t="shared" si="126"/>
        <v>Pass</v>
      </c>
      <c r="O484" s="5">
        <v>121</v>
      </c>
      <c r="P484" s="362" t="s">
        <v>715</v>
      </c>
      <c r="Q484" s="7" t="s">
        <v>676</v>
      </c>
    </row>
    <row r="485" spans="1:20" ht="14.1" customHeight="1">
      <c r="A485" s="107">
        <v>44218</v>
      </c>
      <c r="B485" s="362" t="s">
        <v>716</v>
      </c>
      <c r="C485" s="397">
        <v>2</v>
      </c>
      <c r="D485" s="5">
        <v>18</v>
      </c>
      <c r="E485" s="172">
        <f t="shared" ref="E485" si="127">IF(D485="","",(D485-C485))</f>
        <v>16</v>
      </c>
      <c r="F485" s="397">
        <v>0</v>
      </c>
      <c r="G485" s="5">
        <v>3</v>
      </c>
      <c r="H485" s="362">
        <f t="shared" si="112"/>
        <v>3</v>
      </c>
      <c r="I485" s="397">
        <v>0</v>
      </c>
      <c r="J485" s="5">
        <v>2</v>
      </c>
      <c r="K485" s="172">
        <f t="shared" si="125"/>
        <v>2</v>
      </c>
      <c r="L485" s="398">
        <v>35</v>
      </c>
      <c r="M485" s="5">
        <v>50</v>
      </c>
      <c r="N485" s="109" t="str">
        <f t="shared" ref="N485" si="128">IF(E485="","",IF(E485&lt;=L485,"Pass","Fail"))</f>
        <v>Pass</v>
      </c>
      <c r="O485" s="5">
        <v>1335</v>
      </c>
      <c r="P485" s="362" t="s">
        <v>719</v>
      </c>
      <c r="Q485" s="7" t="s">
        <v>650</v>
      </c>
    </row>
    <row r="486" spans="1:20" ht="14.1" customHeight="1">
      <c r="A486" s="107">
        <v>44218</v>
      </c>
      <c r="B486" s="362" t="s">
        <v>716</v>
      </c>
      <c r="C486" s="397">
        <v>4</v>
      </c>
      <c r="D486" s="5">
        <v>18</v>
      </c>
      <c r="E486" s="172">
        <f t="shared" ref="E486:E488" si="129">IF(D486="","",(D486-C486))</f>
        <v>14</v>
      </c>
      <c r="F486" s="397">
        <v>0</v>
      </c>
      <c r="G486" s="5">
        <v>3</v>
      </c>
      <c r="H486" s="362">
        <f t="shared" si="112"/>
        <v>3</v>
      </c>
      <c r="I486" s="397">
        <v>0</v>
      </c>
      <c r="J486" s="5">
        <v>0</v>
      </c>
      <c r="K486" s="172">
        <f t="shared" ref="K486:K487" si="130">J486-I486</f>
        <v>0</v>
      </c>
      <c r="L486" s="398">
        <v>35</v>
      </c>
      <c r="M486" s="5">
        <v>50</v>
      </c>
      <c r="N486" s="109" t="str">
        <f t="shared" ref="N486:N487" si="131">IF(E486="","",IF(E486&lt;=L486,"Pass","Fail"))</f>
        <v>Pass</v>
      </c>
      <c r="O486" s="5">
        <v>1335</v>
      </c>
      <c r="P486" s="362" t="s">
        <v>720</v>
      </c>
      <c r="Q486" s="7" t="s">
        <v>676</v>
      </c>
    </row>
    <row r="487" spans="1:20" ht="14.1" customHeight="1">
      <c r="A487" s="107">
        <v>44223</v>
      </c>
      <c r="B487" s="362" t="s">
        <v>723</v>
      </c>
      <c r="C487" s="397">
        <v>10</v>
      </c>
      <c r="D487" s="5">
        <v>32</v>
      </c>
      <c r="E487" s="172">
        <f t="shared" si="129"/>
        <v>22</v>
      </c>
      <c r="F487" s="397">
        <v>1</v>
      </c>
      <c r="G487" s="5">
        <v>1</v>
      </c>
      <c r="H487" s="362">
        <f t="shared" si="112"/>
        <v>0</v>
      </c>
      <c r="I487" s="397">
        <v>0</v>
      </c>
      <c r="J487" s="5">
        <v>0</v>
      </c>
      <c r="K487" s="172">
        <f t="shared" si="130"/>
        <v>0</v>
      </c>
      <c r="L487" s="398">
        <v>35</v>
      </c>
      <c r="M487" s="5">
        <v>50</v>
      </c>
      <c r="N487" s="109" t="str">
        <f t="shared" si="131"/>
        <v>Pass</v>
      </c>
      <c r="O487" s="5">
        <v>1428</v>
      </c>
      <c r="P487" s="362" t="s">
        <v>722</v>
      </c>
      <c r="Q487" s="7" t="s">
        <v>650</v>
      </c>
    </row>
    <row r="488" spans="1:20" ht="14.1" customHeight="1">
      <c r="A488" s="107">
        <v>44223</v>
      </c>
      <c r="B488" s="362" t="s">
        <v>723</v>
      </c>
      <c r="C488" s="397">
        <v>1</v>
      </c>
      <c r="D488" s="5">
        <v>6</v>
      </c>
      <c r="E488" s="172">
        <f t="shared" si="129"/>
        <v>5</v>
      </c>
      <c r="F488" s="397">
        <v>0</v>
      </c>
      <c r="G488" s="5">
        <v>3</v>
      </c>
      <c r="H488" s="362">
        <f t="shared" si="112"/>
        <v>3</v>
      </c>
      <c r="I488" s="397">
        <v>0</v>
      </c>
      <c r="J488" s="5">
        <v>2</v>
      </c>
      <c r="K488" s="172">
        <f t="shared" ref="K488:K489" si="132">J488-I488</f>
        <v>2</v>
      </c>
      <c r="L488" s="398">
        <v>35</v>
      </c>
      <c r="M488" s="5">
        <v>50</v>
      </c>
      <c r="N488" s="109" t="str">
        <f t="shared" ref="N488:N489" si="133">IF(E488="","",IF(E488&lt;=L488,"Pass","Fail"))</f>
        <v>Pass</v>
      </c>
      <c r="O488" s="5">
        <v>1428</v>
      </c>
      <c r="P488" s="362" t="s">
        <v>725</v>
      </c>
      <c r="Q488" s="7" t="s">
        <v>676</v>
      </c>
    </row>
    <row r="489" spans="1:20" ht="14.1" customHeight="1">
      <c r="A489" s="107">
        <v>44227</v>
      </c>
      <c r="B489" s="362" t="s">
        <v>716</v>
      </c>
      <c r="C489" s="397">
        <v>14</v>
      </c>
      <c r="D489" s="5">
        <v>31</v>
      </c>
      <c r="E489" s="172">
        <f t="shared" ref="E489:E490" si="134">IF(D489="","",(D489-C489))</f>
        <v>17</v>
      </c>
      <c r="F489" s="397">
        <v>4</v>
      </c>
      <c r="G489" s="5">
        <v>12</v>
      </c>
      <c r="H489" s="362">
        <f t="shared" si="112"/>
        <v>8</v>
      </c>
      <c r="I489" s="397">
        <v>4</v>
      </c>
      <c r="J489" s="5">
        <v>4</v>
      </c>
      <c r="K489" s="172">
        <f t="shared" si="132"/>
        <v>0</v>
      </c>
      <c r="L489" s="398">
        <v>35</v>
      </c>
      <c r="M489" s="5">
        <v>50</v>
      </c>
      <c r="N489" s="109" t="str">
        <f t="shared" si="133"/>
        <v>Pass</v>
      </c>
      <c r="O489" s="5">
        <v>1428</v>
      </c>
      <c r="P489" s="362" t="s">
        <v>722</v>
      </c>
      <c r="Q489" s="7" t="s">
        <v>650</v>
      </c>
    </row>
    <row r="490" spans="1:20" ht="14.1" customHeight="1">
      <c r="A490" s="107">
        <v>44227</v>
      </c>
      <c r="B490" s="362" t="s">
        <v>716</v>
      </c>
      <c r="C490" s="397">
        <v>10</v>
      </c>
      <c r="D490" s="5">
        <v>12</v>
      </c>
      <c r="E490" s="172">
        <f t="shared" si="134"/>
        <v>2</v>
      </c>
      <c r="F490" s="397">
        <v>2</v>
      </c>
      <c r="G490" s="5">
        <v>6</v>
      </c>
      <c r="H490" s="362">
        <f t="shared" si="112"/>
        <v>4</v>
      </c>
      <c r="I490" s="397">
        <v>2</v>
      </c>
      <c r="J490" s="5">
        <v>1</v>
      </c>
      <c r="K490" s="172">
        <f t="shared" ref="K490:K491" si="135">J490-I490</f>
        <v>-1</v>
      </c>
      <c r="L490" s="398">
        <v>35</v>
      </c>
      <c r="M490" s="5">
        <v>50</v>
      </c>
      <c r="N490" s="109" t="str">
        <f t="shared" ref="N490:N491" si="136">IF(E490="","",IF(E490&lt;=L490,"Pass","Fail"))</f>
        <v>Pass</v>
      </c>
      <c r="O490" s="5">
        <v>1428</v>
      </c>
      <c r="P490" s="362" t="s">
        <v>725</v>
      </c>
      <c r="Q490" s="7" t="s">
        <v>676</v>
      </c>
    </row>
    <row r="491" spans="1:20" ht="14.1" customHeight="1">
      <c r="A491" s="107">
        <v>44230</v>
      </c>
      <c r="B491" s="362" t="s">
        <v>716</v>
      </c>
      <c r="C491" s="397">
        <v>3</v>
      </c>
      <c r="D491" s="5">
        <v>16</v>
      </c>
      <c r="E491" s="172">
        <f t="shared" ref="E491:E494" si="137">IF(D491="","",(D491-C491))</f>
        <v>13</v>
      </c>
      <c r="F491" s="397">
        <v>1</v>
      </c>
      <c r="G491" s="5">
        <v>2</v>
      </c>
      <c r="H491" s="362">
        <f t="shared" ref="H491:H494" si="138">G491-F491</f>
        <v>1</v>
      </c>
      <c r="I491" s="397">
        <v>0</v>
      </c>
      <c r="J491" s="5">
        <v>0</v>
      </c>
      <c r="K491" s="172">
        <f t="shared" si="135"/>
        <v>0</v>
      </c>
      <c r="L491" s="398">
        <v>35</v>
      </c>
      <c r="M491" s="5">
        <v>50</v>
      </c>
      <c r="N491" s="109" t="str">
        <f t="shared" si="136"/>
        <v>Pass</v>
      </c>
      <c r="O491" s="5">
        <v>1340</v>
      </c>
      <c r="P491" s="362" t="s">
        <v>727</v>
      </c>
      <c r="Q491" s="7" t="s">
        <v>650</v>
      </c>
    </row>
    <row r="492" spans="1:20" ht="14.1" customHeight="1">
      <c r="A492" s="107">
        <v>44230</v>
      </c>
      <c r="B492" s="362" t="s">
        <v>716</v>
      </c>
      <c r="C492" s="397">
        <v>11</v>
      </c>
      <c r="D492" s="5">
        <v>12</v>
      </c>
      <c r="E492" s="172">
        <f t="shared" si="137"/>
        <v>1</v>
      </c>
      <c r="F492" s="397">
        <v>1</v>
      </c>
      <c r="G492" s="5">
        <v>1</v>
      </c>
      <c r="H492" s="362">
        <f t="shared" si="138"/>
        <v>0</v>
      </c>
      <c r="I492" s="397">
        <v>1</v>
      </c>
      <c r="J492" s="5">
        <v>1</v>
      </c>
      <c r="K492" s="172">
        <f t="shared" ref="K492:K494" si="139">J492-I492</f>
        <v>0</v>
      </c>
      <c r="L492" s="398">
        <v>35</v>
      </c>
      <c r="M492" s="5">
        <v>50</v>
      </c>
      <c r="N492" s="109" t="str">
        <f t="shared" ref="N492:N494" si="140">IF(E492="","",IF(E492&lt;=L492,"Pass","Fail"))</f>
        <v>Pass</v>
      </c>
      <c r="O492" s="5">
        <v>1340</v>
      </c>
      <c r="P492" s="362" t="s">
        <v>728</v>
      </c>
      <c r="Q492" s="7" t="s">
        <v>676</v>
      </c>
    </row>
    <row r="493" spans="1:20" ht="14.1" customHeight="1">
      <c r="A493" s="107">
        <v>44234</v>
      </c>
      <c r="B493" s="362" t="s">
        <v>723</v>
      </c>
      <c r="C493" s="397">
        <v>1</v>
      </c>
      <c r="D493" s="5">
        <v>19</v>
      </c>
      <c r="E493" s="172">
        <f t="shared" si="137"/>
        <v>18</v>
      </c>
      <c r="F493" s="397">
        <v>1</v>
      </c>
      <c r="G493" s="5">
        <v>5</v>
      </c>
      <c r="H493" s="362">
        <f t="shared" si="138"/>
        <v>4</v>
      </c>
      <c r="I493" s="397">
        <v>0</v>
      </c>
      <c r="J493" s="5">
        <v>3</v>
      </c>
      <c r="K493" s="172">
        <f t="shared" si="139"/>
        <v>3</v>
      </c>
      <c r="L493" s="398">
        <v>35</v>
      </c>
      <c r="M493" s="5">
        <v>50</v>
      </c>
      <c r="N493" s="109" t="str">
        <f t="shared" si="140"/>
        <v>Pass</v>
      </c>
      <c r="O493" s="5">
        <v>121</v>
      </c>
      <c r="P493" s="362" t="s">
        <v>730</v>
      </c>
      <c r="Q493" s="7" t="s">
        <v>731</v>
      </c>
      <c r="R493" s="5"/>
      <c r="S493" s="5"/>
      <c r="T493" s="5"/>
    </row>
    <row r="494" spans="1:20" ht="14.1" customHeight="1">
      <c r="A494" s="107">
        <v>44234</v>
      </c>
      <c r="B494" s="362" t="s">
        <v>723</v>
      </c>
      <c r="C494" s="397">
        <v>0</v>
      </c>
      <c r="D494" s="5">
        <v>5</v>
      </c>
      <c r="E494" s="172">
        <f t="shared" si="137"/>
        <v>5</v>
      </c>
      <c r="F494" s="397">
        <v>0</v>
      </c>
      <c r="G494" s="5">
        <v>1</v>
      </c>
      <c r="H494" s="362">
        <f t="shared" si="138"/>
        <v>1</v>
      </c>
      <c r="I494" s="397">
        <v>0</v>
      </c>
      <c r="J494" s="5">
        <v>0</v>
      </c>
      <c r="K494" s="172">
        <f t="shared" si="139"/>
        <v>0</v>
      </c>
      <c r="L494" s="398">
        <v>35</v>
      </c>
      <c r="M494" s="5">
        <v>50</v>
      </c>
      <c r="N494" s="109" t="str">
        <f t="shared" si="140"/>
        <v>Pass</v>
      </c>
      <c r="O494" s="5">
        <v>121</v>
      </c>
      <c r="P494" s="362" t="s">
        <v>732</v>
      </c>
      <c r="Q494" s="7" t="s">
        <v>733</v>
      </c>
      <c r="R494" s="5"/>
      <c r="S494" s="5"/>
      <c r="T494" s="5"/>
    </row>
    <row r="495" spans="1:20" ht="14.1" customHeight="1">
      <c r="A495" s="107">
        <v>44236</v>
      </c>
      <c r="B495" s="362" t="s">
        <v>723</v>
      </c>
      <c r="C495" s="397">
        <v>2</v>
      </c>
      <c r="D495" s="5">
        <v>29</v>
      </c>
      <c r="E495" s="172">
        <f t="shared" ref="E495:E496" si="141">IF(D495="","",(D495-C495))</f>
        <v>27</v>
      </c>
      <c r="F495" s="397">
        <v>1</v>
      </c>
      <c r="G495" s="5">
        <v>3</v>
      </c>
      <c r="H495" s="362">
        <f t="shared" ref="H495:H496" si="142">G495-F495</f>
        <v>2</v>
      </c>
      <c r="I495" s="397">
        <v>0</v>
      </c>
      <c r="J495" s="5">
        <v>0</v>
      </c>
      <c r="K495" s="172">
        <f t="shared" ref="K495:K496" si="143">J495-I495</f>
        <v>0</v>
      </c>
      <c r="L495" s="398">
        <v>35</v>
      </c>
      <c r="M495" s="5">
        <v>50</v>
      </c>
      <c r="N495" s="109" t="str">
        <f t="shared" ref="N495:N496" si="144">IF(E495="","",IF(E495&lt;=L495,"Pass","Fail"))</f>
        <v>Pass</v>
      </c>
      <c r="O495" s="5">
        <v>64</v>
      </c>
      <c r="P495" s="362" t="s">
        <v>730</v>
      </c>
      <c r="Q495" s="7" t="s">
        <v>735</v>
      </c>
      <c r="R495" s="5"/>
      <c r="S495" s="5"/>
      <c r="T495" s="5"/>
    </row>
    <row r="496" spans="1:20" ht="14.1" customHeight="1">
      <c r="A496" s="107">
        <v>44236</v>
      </c>
      <c r="B496" s="362" t="s">
        <v>716</v>
      </c>
      <c r="C496" s="397">
        <v>5</v>
      </c>
      <c r="D496" s="5">
        <v>12</v>
      </c>
      <c r="E496" s="172">
        <f t="shared" si="141"/>
        <v>7</v>
      </c>
      <c r="F496" s="397">
        <v>0</v>
      </c>
      <c r="G496" s="5">
        <v>1</v>
      </c>
      <c r="H496" s="362">
        <f t="shared" si="142"/>
        <v>1</v>
      </c>
      <c r="I496" s="397">
        <v>0</v>
      </c>
      <c r="J496" s="5">
        <v>1</v>
      </c>
      <c r="K496" s="172">
        <f t="shared" si="143"/>
        <v>1</v>
      </c>
      <c r="L496" s="398">
        <v>35</v>
      </c>
      <c r="M496" s="5">
        <v>50</v>
      </c>
      <c r="N496" s="109" t="str">
        <f t="shared" si="144"/>
        <v>Pass</v>
      </c>
      <c r="O496" s="5">
        <v>74</v>
      </c>
      <c r="P496" s="362" t="s">
        <v>666</v>
      </c>
      <c r="R496" s="5"/>
      <c r="S496" s="5"/>
      <c r="T496" s="5"/>
    </row>
    <row r="497" spans="1:20" ht="14.1" customHeight="1">
      <c r="A497" s="107">
        <v>44244</v>
      </c>
      <c r="B497" s="362" t="s">
        <v>723</v>
      </c>
      <c r="C497" s="397">
        <v>2</v>
      </c>
      <c r="D497" s="5">
        <v>34</v>
      </c>
      <c r="E497" s="172">
        <f t="shared" ref="E497" si="145">IF(D497="","",(D497-C497))</f>
        <v>32</v>
      </c>
      <c r="F497" s="397">
        <v>0</v>
      </c>
      <c r="G497" s="5">
        <v>10</v>
      </c>
      <c r="H497" s="362">
        <f t="shared" ref="H497" si="146">G497-F497</f>
        <v>10</v>
      </c>
      <c r="I497" s="397">
        <v>0</v>
      </c>
      <c r="J497" s="5">
        <v>5</v>
      </c>
      <c r="K497" s="172">
        <f t="shared" ref="K497" si="147">J497-I497</f>
        <v>5</v>
      </c>
      <c r="L497" s="398">
        <v>35</v>
      </c>
      <c r="M497" s="5">
        <v>50</v>
      </c>
      <c r="N497" s="109" t="str">
        <f t="shared" ref="N497" si="148">IF(E497="","",IF(E497&lt;=L497,"Pass","Fail"))</f>
        <v>Pass</v>
      </c>
      <c r="O497" s="5">
        <v>1159</v>
      </c>
      <c r="P497" s="362" t="s">
        <v>739</v>
      </c>
      <c r="Q497" s="7" t="s">
        <v>740</v>
      </c>
      <c r="R497" s="5"/>
      <c r="S497" s="5"/>
      <c r="T497" s="5"/>
    </row>
    <row r="498" spans="1:20" ht="14.1" customHeight="1">
      <c r="A498" s="107">
        <v>44244</v>
      </c>
      <c r="B498" s="362" t="s">
        <v>723</v>
      </c>
      <c r="C498" s="397">
        <v>9</v>
      </c>
      <c r="D498" s="5">
        <v>233</v>
      </c>
      <c r="E498" s="172">
        <f t="shared" ref="E498:E499" si="149">IF(D498="","",(D498-C498))</f>
        <v>224</v>
      </c>
      <c r="F498" s="397">
        <v>0</v>
      </c>
      <c r="G498" s="5">
        <v>119</v>
      </c>
      <c r="H498" s="362">
        <f t="shared" ref="H498:H499" si="150">G498-F498</f>
        <v>119</v>
      </c>
      <c r="I498" s="397">
        <v>0</v>
      </c>
      <c r="J498" s="5">
        <v>33</v>
      </c>
      <c r="K498" s="172">
        <f t="shared" ref="K498:K499" si="151">J498-I498</f>
        <v>33</v>
      </c>
      <c r="L498" s="398">
        <v>35</v>
      </c>
      <c r="M498" s="5">
        <v>50</v>
      </c>
      <c r="N498" s="109" t="str">
        <f t="shared" ref="N498:N499" si="152">IF(E498="","",IF(E498&lt;=L498,"Pass","Fail"))</f>
        <v>Fail</v>
      </c>
      <c r="O498" s="5">
        <v>1159</v>
      </c>
      <c r="P498" s="362" t="s">
        <v>741</v>
      </c>
      <c r="Q498" s="7" t="s">
        <v>748</v>
      </c>
      <c r="R498" s="5"/>
      <c r="S498" s="5"/>
      <c r="T498" s="5"/>
    </row>
    <row r="499" spans="1:20" ht="14.1" customHeight="1">
      <c r="A499" s="107">
        <v>44244</v>
      </c>
      <c r="B499" s="362" t="s">
        <v>716</v>
      </c>
      <c r="C499" s="397">
        <v>5</v>
      </c>
      <c r="D499" s="5">
        <v>26</v>
      </c>
      <c r="E499" s="172">
        <f t="shared" si="149"/>
        <v>21</v>
      </c>
      <c r="F499" s="397">
        <v>0</v>
      </c>
      <c r="G499" s="5">
        <v>5</v>
      </c>
      <c r="H499" s="362">
        <f t="shared" si="150"/>
        <v>5</v>
      </c>
      <c r="I499" s="397">
        <v>0</v>
      </c>
      <c r="J499" s="5">
        <v>2</v>
      </c>
      <c r="K499" s="172">
        <f t="shared" si="151"/>
        <v>2</v>
      </c>
      <c r="L499" s="398">
        <v>35</v>
      </c>
      <c r="M499" s="5">
        <v>50</v>
      </c>
      <c r="N499" s="109" t="str">
        <f t="shared" si="152"/>
        <v>Pass</v>
      </c>
      <c r="O499" s="5">
        <v>1159</v>
      </c>
      <c r="P499" s="362" t="s">
        <v>743</v>
      </c>
      <c r="Q499" s="7" t="s">
        <v>740</v>
      </c>
      <c r="R499" s="5"/>
      <c r="S499" s="5"/>
      <c r="T499" s="5"/>
    </row>
    <row r="500" spans="1:20" ht="14.1" customHeight="1">
      <c r="A500" s="107">
        <v>44244</v>
      </c>
      <c r="B500" s="362" t="s">
        <v>716</v>
      </c>
      <c r="C500" s="397">
        <v>3</v>
      </c>
      <c r="D500" s="5">
        <v>15</v>
      </c>
      <c r="E500" s="172">
        <f t="shared" ref="E500:E501" si="153">IF(D500="","",(D500-C500))</f>
        <v>12</v>
      </c>
      <c r="F500" s="397">
        <v>1</v>
      </c>
      <c r="G500" s="5">
        <v>5</v>
      </c>
      <c r="H500" s="362">
        <f t="shared" ref="H500:H501" si="154">G500-F500</f>
        <v>4</v>
      </c>
      <c r="I500" s="397">
        <v>1</v>
      </c>
      <c r="J500" s="5">
        <v>2</v>
      </c>
      <c r="K500" s="172">
        <f t="shared" ref="K500:K501" si="155">J500-I500</f>
        <v>1</v>
      </c>
      <c r="L500" s="398">
        <v>35</v>
      </c>
      <c r="M500" s="5">
        <v>50</v>
      </c>
      <c r="N500" s="109" t="str">
        <f t="shared" ref="N500:N501" si="156">IF(E500="","",IF(E500&lt;=L500,"Pass","Fail"))</f>
        <v>Pass</v>
      </c>
      <c r="O500" s="5">
        <v>1159</v>
      </c>
      <c r="P500" s="362" t="s">
        <v>744</v>
      </c>
      <c r="Q500" s="7" t="s">
        <v>733</v>
      </c>
      <c r="R500" s="5"/>
      <c r="S500" s="5"/>
      <c r="T500" s="5"/>
    </row>
    <row r="501" spans="1:20" ht="14.1" customHeight="1">
      <c r="A501" s="107">
        <v>44244</v>
      </c>
      <c r="B501" s="362" t="s">
        <v>716</v>
      </c>
      <c r="C501" s="397">
        <v>3</v>
      </c>
      <c r="D501" s="5">
        <v>26</v>
      </c>
      <c r="E501" s="172">
        <f t="shared" si="153"/>
        <v>23</v>
      </c>
      <c r="F501" s="397">
        <v>0</v>
      </c>
      <c r="G501" s="5">
        <v>5</v>
      </c>
      <c r="H501" s="362">
        <f t="shared" si="154"/>
        <v>5</v>
      </c>
      <c r="I501" s="397">
        <v>0</v>
      </c>
      <c r="J501" s="5">
        <v>0</v>
      </c>
      <c r="K501" s="172">
        <f t="shared" si="155"/>
        <v>0</v>
      </c>
      <c r="L501" s="398">
        <v>35</v>
      </c>
      <c r="M501" s="5">
        <v>50</v>
      </c>
      <c r="N501" s="109" t="str">
        <f t="shared" si="156"/>
        <v>Pass</v>
      </c>
      <c r="O501" s="5">
        <v>1519</v>
      </c>
      <c r="P501" s="362" t="s">
        <v>743</v>
      </c>
      <c r="Q501" s="7" t="s">
        <v>740</v>
      </c>
      <c r="R501" s="5"/>
      <c r="S501" s="5"/>
      <c r="T501" s="5"/>
    </row>
    <row r="502" spans="1:20" ht="14.1" customHeight="1">
      <c r="A502" s="107">
        <v>44244</v>
      </c>
      <c r="B502" s="362" t="s">
        <v>716</v>
      </c>
      <c r="C502" s="397">
        <v>4</v>
      </c>
      <c r="D502" s="5">
        <v>87</v>
      </c>
      <c r="E502" s="172">
        <f t="shared" ref="E502:E505" si="157">IF(D502="","",(D502-C502))</f>
        <v>83</v>
      </c>
      <c r="F502" s="397">
        <v>0</v>
      </c>
      <c r="G502" s="5">
        <v>15</v>
      </c>
      <c r="H502" s="362">
        <f t="shared" ref="H502:H505" si="158">G502-F502</f>
        <v>15</v>
      </c>
      <c r="I502" s="397">
        <v>0</v>
      </c>
      <c r="J502" s="5">
        <v>8</v>
      </c>
      <c r="K502" s="172">
        <f t="shared" ref="K502:K503" si="159">J502-I502</f>
        <v>8</v>
      </c>
      <c r="L502" s="398">
        <v>35</v>
      </c>
      <c r="M502" s="5">
        <v>50</v>
      </c>
      <c r="N502" s="109" t="str">
        <f t="shared" ref="N502:N503" si="160">IF(E502="","",IF(E502&lt;=L502,"Pass","Fail"))</f>
        <v>Fail</v>
      </c>
      <c r="O502" s="5">
        <v>1519</v>
      </c>
      <c r="P502" s="362" t="s">
        <v>744</v>
      </c>
      <c r="Q502" s="7" t="s">
        <v>733</v>
      </c>
      <c r="R502" s="5"/>
      <c r="S502" s="5"/>
      <c r="T502" s="5"/>
    </row>
    <row r="503" spans="1:20" ht="24.75" customHeight="1">
      <c r="A503" s="107">
        <v>44246</v>
      </c>
      <c r="B503" s="362" t="s">
        <v>723</v>
      </c>
      <c r="C503" s="397">
        <v>4</v>
      </c>
      <c r="D503" s="5">
        <v>12</v>
      </c>
      <c r="E503" s="172">
        <f t="shared" si="157"/>
        <v>8</v>
      </c>
      <c r="F503" s="397">
        <v>0</v>
      </c>
      <c r="G503" s="5">
        <v>2</v>
      </c>
      <c r="H503" s="362">
        <f t="shared" si="158"/>
        <v>2</v>
      </c>
      <c r="I503" s="397">
        <v>0</v>
      </c>
      <c r="J503" s="5">
        <v>1</v>
      </c>
      <c r="K503" s="172">
        <f t="shared" si="159"/>
        <v>1</v>
      </c>
      <c r="L503" s="398">
        <v>35</v>
      </c>
      <c r="M503" s="5">
        <v>50</v>
      </c>
      <c r="N503" s="109" t="str">
        <f t="shared" si="160"/>
        <v>Pass</v>
      </c>
      <c r="O503" s="5">
        <v>74</v>
      </c>
      <c r="P503" s="362" t="s">
        <v>745</v>
      </c>
      <c r="Q503" s="495" t="s">
        <v>747</v>
      </c>
      <c r="R503" s="5"/>
      <c r="S503" s="5"/>
      <c r="T503" s="5"/>
    </row>
    <row r="504" spans="1:20" ht="14.1" customHeight="1">
      <c r="A504" s="107">
        <v>44246</v>
      </c>
      <c r="B504" s="362" t="s">
        <v>723</v>
      </c>
      <c r="C504" s="397">
        <v>1</v>
      </c>
      <c r="D504" s="5">
        <v>9</v>
      </c>
      <c r="E504" s="172">
        <f t="shared" ref="E504:E508" si="161">IF(D504="","",(D504-C504))</f>
        <v>8</v>
      </c>
      <c r="F504" s="397">
        <v>0</v>
      </c>
      <c r="G504" s="5">
        <v>3</v>
      </c>
      <c r="H504" s="362">
        <f t="shared" ref="H504:H508" si="162">G504-F504</f>
        <v>3</v>
      </c>
      <c r="I504" s="397">
        <v>0</v>
      </c>
      <c r="J504" s="5">
        <v>3</v>
      </c>
      <c r="K504" s="172">
        <f t="shared" ref="K504:K508" si="163">J504-I504</f>
        <v>3</v>
      </c>
      <c r="L504" s="398">
        <v>35</v>
      </c>
      <c r="M504" s="5">
        <v>50</v>
      </c>
      <c r="N504" s="109" t="str">
        <f t="shared" ref="N504:N506" si="164">IF(E504="","",IF(E504&lt;=L504,"Pass","Fail"))</f>
        <v>Pass</v>
      </c>
      <c r="O504" s="5">
        <v>74</v>
      </c>
      <c r="P504" s="362" t="s">
        <v>746</v>
      </c>
      <c r="Q504" s="7" t="s">
        <v>733</v>
      </c>
      <c r="R504" s="5"/>
      <c r="S504" s="5"/>
      <c r="T504" s="5"/>
    </row>
    <row r="505" spans="1:20" ht="14.1" customHeight="1">
      <c r="A505" s="107">
        <v>44249</v>
      </c>
      <c r="B505" s="362" t="s">
        <v>716</v>
      </c>
      <c r="C505" s="397">
        <v>1</v>
      </c>
      <c r="D505" s="5">
        <v>76</v>
      </c>
      <c r="E505" s="172">
        <f t="shared" si="157"/>
        <v>75</v>
      </c>
      <c r="F505" s="397">
        <v>0</v>
      </c>
      <c r="G505" s="5">
        <v>18</v>
      </c>
      <c r="H505" s="362">
        <f t="shared" si="158"/>
        <v>18</v>
      </c>
      <c r="I505" s="397">
        <v>0</v>
      </c>
      <c r="J505" s="5">
        <v>9</v>
      </c>
      <c r="K505" s="172">
        <f t="shared" si="163"/>
        <v>9</v>
      </c>
      <c r="L505" s="398">
        <v>35</v>
      </c>
      <c r="M505" s="5">
        <v>50</v>
      </c>
      <c r="N505" s="109" t="str">
        <f t="shared" si="164"/>
        <v>Fail</v>
      </c>
      <c r="O505" s="5" t="s">
        <v>749</v>
      </c>
      <c r="P505" s="362" t="s">
        <v>744</v>
      </c>
      <c r="Q505" s="7" t="s">
        <v>733</v>
      </c>
      <c r="R505" s="5"/>
      <c r="S505" s="5"/>
      <c r="T505" s="5"/>
    </row>
    <row r="506" spans="1:20" ht="14.1" customHeight="1">
      <c r="A506" s="107">
        <v>44249</v>
      </c>
      <c r="B506" s="362" t="s">
        <v>716</v>
      </c>
      <c r="C506" s="397">
        <v>15</v>
      </c>
      <c r="D506" s="5">
        <v>24</v>
      </c>
      <c r="E506" s="172">
        <f t="shared" si="161"/>
        <v>9</v>
      </c>
      <c r="F506" s="397">
        <v>1</v>
      </c>
      <c r="G506" s="5">
        <v>4</v>
      </c>
      <c r="H506" s="362">
        <f t="shared" si="162"/>
        <v>3</v>
      </c>
      <c r="I506" s="397">
        <v>2</v>
      </c>
      <c r="J506" s="5">
        <v>6</v>
      </c>
      <c r="K506" s="172">
        <f t="shared" si="163"/>
        <v>4</v>
      </c>
      <c r="L506" s="398">
        <v>35</v>
      </c>
      <c r="M506" s="5">
        <v>50</v>
      </c>
      <c r="N506" s="109" t="str">
        <f t="shared" si="164"/>
        <v>Pass</v>
      </c>
      <c r="O506" s="5">
        <v>64</v>
      </c>
      <c r="P506" s="362" t="s">
        <v>744</v>
      </c>
      <c r="Q506" s="7" t="s">
        <v>755</v>
      </c>
      <c r="R506" s="5"/>
      <c r="S506" s="5"/>
      <c r="T506" s="5"/>
    </row>
    <row r="507" spans="1:20" ht="14.1" customHeight="1">
      <c r="A507" s="107">
        <v>44249</v>
      </c>
      <c r="B507" s="5" t="s">
        <v>716</v>
      </c>
      <c r="C507" s="5">
        <v>19</v>
      </c>
      <c r="D507" s="5">
        <v>18</v>
      </c>
      <c r="E507" s="5">
        <f t="shared" si="161"/>
        <v>-1</v>
      </c>
      <c r="F507" s="5">
        <v>0</v>
      </c>
      <c r="G507" s="5">
        <v>0</v>
      </c>
      <c r="H507" s="5">
        <f t="shared" si="162"/>
        <v>0</v>
      </c>
      <c r="I507" s="5">
        <v>0</v>
      </c>
      <c r="J507" s="5">
        <v>0</v>
      </c>
      <c r="K507" s="5">
        <f t="shared" si="163"/>
        <v>0</v>
      </c>
      <c r="L507" s="398">
        <v>35</v>
      </c>
      <c r="M507" s="5">
        <v>50</v>
      </c>
      <c r="N507" s="109" t="str">
        <f t="shared" ref="N507:N508" si="165">IF(E507="","",IF(E507&lt;=L507,"Pass","Fail"))</f>
        <v>Pass</v>
      </c>
      <c r="O507" s="7" t="s">
        <v>752</v>
      </c>
      <c r="P507" s="362" t="s">
        <v>739</v>
      </c>
      <c r="Q507" s="7" t="s">
        <v>750</v>
      </c>
    </row>
    <row r="508" spans="1:20" ht="14.1" customHeight="1">
      <c r="A508" s="107">
        <v>44249</v>
      </c>
      <c r="B508" s="5" t="s">
        <v>716</v>
      </c>
      <c r="C508" s="5">
        <v>4</v>
      </c>
      <c r="D508" s="5">
        <v>8</v>
      </c>
      <c r="E508" s="5">
        <f t="shared" si="161"/>
        <v>4</v>
      </c>
      <c r="F508" s="5">
        <v>0</v>
      </c>
      <c r="G508" s="5">
        <v>2</v>
      </c>
      <c r="H508" s="5">
        <f t="shared" si="162"/>
        <v>2</v>
      </c>
      <c r="I508" s="5">
        <v>0</v>
      </c>
      <c r="J508" s="5">
        <v>1</v>
      </c>
      <c r="K508" s="5">
        <f t="shared" si="163"/>
        <v>1</v>
      </c>
      <c r="L508" s="398">
        <v>35</v>
      </c>
      <c r="M508" s="5">
        <v>50</v>
      </c>
      <c r="N508" s="109" t="str">
        <f t="shared" si="165"/>
        <v>Pass</v>
      </c>
      <c r="O508" s="7" t="s">
        <v>753</v>
      </c>
      <c r="P508" s="362" t="s">
        <v>754</v>
      </c>
      <c r="Q508" s="7" t="s">
        <v>751</v>
      </c>
    </row>
  </sheetData>
  <autoFilter ref="A10:Q366">
    <filterColumn colId="0"/>
    <filterColumn colId="5"/>
    <filterColumn colId="6"/>
    <filterColumn colId="7"/>
    <filterColumn colId="8"/>
    <filterColumn colId="9"/>
    <filterColumn colId="10"/>
  </autoFilter>
  <mergeCells count="6">
    <mergeCell ref="A1:P1"/>
    <mergeCell ref="N3:P3"/>
    <mergeCell ref="C9:E9"/>
    <mergeCell ref="F9:H9"/>
    <mergeCell ref="I9:K9"/>
    <mergeCell ref="C8:K8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AF2744"/>
  <sheetViews>
    <sheetView zoomScale="60" zoomScaleNormal="60" workbookViewId="0">
      <pane ySplit="13" topLeftCell="A2731" activePane="bottomLeft" state="frozen"/>
      <selection pane="bottomLeft" activeCell="U2742" sqref="U2742"/>
    </sheetView>
  </sheetViews>
  <sheetFormatPr defaultColWidth="8.25" defaultRowHeight="14.25"/>
  <cols>
    <col min="1" max="1" width="13.375" style="716" customWidth="1"/>
    <col min="2" max="2" width="8.25" style="548"/>
    <col min="3" max="3" width="11.875" style="548" customWidth="1"/>
    <col min="4" max="4" width="10.375" style="548" bestFit="1" customWidth="1"/>
    <col min="5" max="5" width="12.5" style="549" customWidth="1"/>
    <col min="6" max="6" width="10.625" style="549" customWidth="1"/>
    <col min="7" max="12" width="12.625" style="549" bestFit="1" customWidth="1"/>
    <col min="13" max="13" width="12" style="549" bestFit="1" customWidth="1"/>
    <col min="14" max="14" width="11.625" style="549" bestFit="1" customWidth="1"/>
    <col min="15" max="16" width="8.25" style="548" customWidth="1"/>
    <col min="17" max="17" width="10.125" style="548" customWidth="1"/>
    <col min="18" max="18" width="8.625" style="548" customWidth="1"/>
    <col min="19" max="19" width="8.25" style="543"/>
    <col min="20" max="20" width="8.25" style="549"/>
    <col min="21" max="21" width="15.5" style="548" bestFit="1" customWidth="1"/>
    <col min="22" max="22" width="18.875" style="548" bestFit="1" customWidth="1"/>
    <col min="23" max="23" width="18.875" style="548" customWidth="1"/>
    <col min="24" max="24" width="33.5" style="549" customWidth="1"/>
    <col min="25" max="25" width="12.375" style="547" customWidth="1"/>
    <col min="26" max="28" width="8.25" style="547"/>
    <col min="29" max="29" width="9.375" style="548" customWidth="1"/>
    <col min="30" max="30" width="9.375" style="548" bestFit="1" customWidth="1"/>
    <col min="31" max="31" width="28.875" style="549" bestFit="1" customWidth="1"/>
    <col min="32" max="16384" width="8.25" style="549"/>
  </cols>
  <sheetData>
    <row r="1" spans="1:32">
      <c r="A1" s="540"/>
      <c r="B1" s="541"/>
      <c r="C1" s="541"/>
      <c r="D1" s="541"/>
      <c r="E1" s="542"/>
      <c r="F1" s="542"/>
      <c r="G1" s="542"/>
      <c r="H1" s="542"/>
      <c r="I1" s="542"/>
      <c r="J1" s="542"/>
      <c r="K1" s="542"/>
      <c r="L1" s="542"/>
      <c r="M1" s="542"/>
      <c r="N1" s="542"/>
      <c r="O1" s="541"/>
      <c r="P1" s="541"/>
      <c r="Q1" s="541"/>
      <c r="R1" s="541"/>
      <c r="T1" s="542"/>
      <c r="U1" s="544"/>
      <c r="V1" s="545"/>
      <c r="W1" s="545"/>
      <c r="X1" s="546"/>
    </row>
    <row r="2" spans="1:32" ht="15">
      <c r="A2" s="550"/>
      <c r="B2" s="545"/>
      <c r="C2" s="545"/>
      <c r="D2" s="551" t="s">
        <v>164</v>
      </c>
      <c r="E2" s="551" t="s">
        <v>165</v>
      </c>
      <c r="F2" s="552" t="s">
        <v>228</v>
      </c>
      <c r="G2" s="553"/>
      <c r="H2" s="542"/>
      <c r="I2" s="542"/>
      <c r="J2" s="542"/>
      <c r="K2" s="542"/>
      <c r="L2" s="542"/>
      <c r="M2" s="542"/>
      <c r="N2" s="542"/>
      <c r="O2" s="541"/>
      <c r="P2" s="541" t="s">
        <v>166</v>
      </c>
      <c r="Q2" s="541"/>
      <c r="R2" s="541"/>
      <c r="T2" s="542"/>
      <c r="U2" s="544"/>
      <c r="V2" s="545"/>
      <c r="W2" s="545"/>
      <c r="X2" s="546"/>
    </row>
    <row r="3" spans="1:32">
      <c r="A3" s="550"/>
      <c r="B3" s="545"/>
      <c r="C3" s="545"/>
      <c r="D3" s="554" t="s">
        <v>167</v>
      </c>
      <c r="E3" s="554" t="s">
        <v>168</v>
      </c>
      <c r="F3" s="555" t="s">
        <v>169</v>
      </c>
      <c r="G3" s="556"/>
      <c r="H3" s="542"/>
      <c r="I3" s="542"/>
      <c r="J3" s="542"/>
      <c r="K3" s="542"/>
      <c r="L3" s="542"/>
      <c r="M3" s="542"/>
      <c r="N3" s="542"/>
      <c r="O3" s="541"/>
      <c r="P3" s="541"/>
      <c r="Q3" s="541"/>
      <c r="R3" s="541"/>
      <c r="T3" s="542"/>
      <c r="U3" s="544"/>
      <c r="V3" s="545"/>
      <c r="W3" s="545"/>
      <c r="X3" s="546"/>
    </row>
    <row r="4" spans="1:32">
      <c r="A4" s="550"/>
      <c r="B4" s="545"/>
      <c r="C4" s="545"/>
      <c r="D4" s="554" t="s">
        <v>170</v>
      </c>
      <c r="E4" s="554" t="s">
        <v>170</v>
      </c>
      <c r="F4" s="555" t="s">
        <v>171</v>
      </c>
      <c r="G4" s="556"/>
      <c r="H4" s="542"/>
      <c r="I4" s="542"/>
      <c r="J4" s="542"/>
      <c r="K4" s="542"/>
      <c r="L4" s="542"/>
      <c r="M4" s="542"/>
      <c r="N4" s="542"/>
      <c r="O4" s="541"/>
      <c r="P4" s="541"/>
      <c r="Q4" s="541"/>
      <c r="R4" s="541"/>
      <c r="T4" s="542"/>
      <c r="U4" s="544"/>
      <c r="V4" s="545"/>
      <c r="W4" s="545"/>
      <c r="X4" s="546"/>
    </row>
    <row r="5" spans="1:32">
      <c r="A5" s="550"/>
      <c r="B5" s="545"/>
      <c r="C5" s="545"/>
      <c r="D5" s="554" t="s">
        <v>172</v>
      </c>
      <c r="E5" s="554" t="s">
        <v>173</v>
      </c>
      <c r="F5" s="555" t="s">
        <v>174</v>
      </c>
      <c r="G5" s="556"/>
      <c r="H5" s="542"/>
      <c r="I5" s="542"/>
      <c r="J5" s="542"/>
      <c r="K5" s="542"/>
      <c r="L5" s="542"/>
      <c r="M5" s="542"/>
      <c r="N5" s="542"/>
      <c r="O5" s="541"/>
      <c r="P5" s="541"/>
      <c r="Q5" s="541"/>
      <c r="R5" s="541"/>
      <c r="T5" s="542"/>
      <c r="U5" s="544"/>
      <c r="V5" s="545"/>
      <c r="W5" s="545"/>
      <c r="X5" s="546"/>
    </row>
    <row r="6" spans="1:32" s="559" customFormat="1" ht="15.75" thickBot="1">
      <c r="A6" s="557"/>
      <c r="B6" s="558"/>
      <c r="C6" s="558"/>
      <c r="E6" s="1078" t="s">
        <v>261</v>
      </c>
      <c r="F6" s="1079"/>
      <c r="G6" s="1079"/>
      <c r="H6" s="1079"/>
      <c r="I6" s="1079"/>
      <c r="J6" s="1079"/>
      <c r="K6" s="1079"/>
      <c r="L6" s="1079"/>
      <c r="M6" s="1079"/>
      <c r="N6" s="1079"/>
      <c r="O6" s="560"/>
      <c r="P6" s="560"/>
      <c r="U6" s="561"/>
      <c r="V6" s="561"/>
      <c r="W6" s="744"/>
      <c r="Y6" s="562"/>
      <c r="Z6" s="563"/>
      <c r="AA6" s="564"/>
      <c r="AB6" s="564"/>
      <c r="AC6" s="564"/>
      <c r="AD6" s="564"/>
      <c r="AE6" s="565"/>
      <c r="AF6" s="565"/>
    </row>
    <row r="7" spans="1:32" s="559" customFormat="1" ht="15">
      <c r="A7" s="566"/>
      <c r="B7" s="567"/>
      <c r="C7" s="567"/>
      <c r="D7" s="1074" t="s">
        <v>167</v>
      </c>
      <c r="E7" s="568" t="s">
        <v>426</v>
      </c>
      <c r="F7" s="569">
        <v>0</v>
      </c>
      <c r="G7" s="569">
        <v>0</v>
      </c>
      <c r="H7" s="569">
        <v>0</v>
      </c>
      <c r="I7" s="569">
        <v>0</v>
      </c>
      <c r="J7" s="569">
        <v>0</v>
      </c>
      <c r="K7" s="569">
        <v>-90</v>
      </c>
      <c r="L7" s="569">
        <v>-45</v>
      </c>
      <c r="M7" s="569">
        <v>45</v>
      </c>
      <c r="N7" s="569">
        <v>90</v>
      </c>
      <c r="O7" s="570"/>
      <c r="P7" s="570"/>
      <c r="U7" s="561"/>
      <c r="V7" s="561"/>
      <c r="W7" s="744"/>
      <c r="Y7" s="571"/>
      <c r="Z7" s="572"/>
      <c r="AA7" s="573"/>
      <c r="AB7" s="573"/>
      <c r="AC7" s="574"/>
      <c r="AD7" s="573"/>
      <c r="AE7" s="575"/>
      <c r="AF7" s="575"/>
    </row>
    <row r="8" spans="1:32" s="559" customFormat="1" ht="15.75" thickBot="1">
      <c r="A8" s="566"/>
      <c r="B8" s="567"/>
      <c r="C8" s="567"/>
      <c r="D8" s="1075"/>
      <c r="E8" s="562" t="s">
        <v>427</v>
      </c>
      <c r="F8" s="569">
        <v>90</v>
      </c>
      <c r="G8" s="569">
        <v>45</v>
      </c>
      <c r="H8" s="569">
        <v>0</v>
      </c>
      <c r="I8" s="569">
        <v>-45</v>
      </c>
      <c r="J8" s="569">
        <v>-90</v>
      </c>
      <c r="K8" s="569">
        <v>0</v>
      </c>
      <c r="L8" s="569">
        <v>0</v>
      </c>
      <c r="M8" s="569">
        <v>0</v>
      </c>
      <c r="N8" s="569">
        <v>0</v>
      </c>
      <c r="O8" s="570"/>
      <c r="P8" s="570"/>
      <c r="U8" s="561"/>
      <c r="V8" s="561"/>
      <c r="W8" s="744"/>
      <c r="Y8" s="571"/>
      <c r="Z8" s="572"/>
      <c r="AA8" s="573"/>
      <c r="AB8" s="573"/>
      <c r="AC8" s="574"/>
      <c r="AD8" s="573"/>
      <c r="AE8" s="575"/>
      <c r="AF8" s="575"/>
    </row>
    <row r="9" spans="1:32" s="559" customFormat="1" ht="16.5" customHeight="1">
      <c r="A9" s="566"/>
      <c r="B9" s="567"/>
      <c r="C9" s="567"/>
      <c r="D9" s="1074" t="s">
        <v>170</v>
      </c>
      <c r="E9" s="568" t="s">
        <v>426</v>
      </c>
      <c r="F9" s="576">
        <v>0</v>
      </c>
      <c r="G9" s="576">
        <v>0</v>
      </c>
      <c r="H9" s="576">
        <v>0</v>
      </c>
      <c r="I9" s="576">
        <v>0</v>
      </c>
      <c r="J9" s="576">
        <v>0</v>
      </c>
      <c r="K9" s="576">
        <v>-85</v>
      </c>
      <c r="L9" s="576">
        <v>-42.5</v>
      </c>
      <c r="M9" s="576">
        <v>42.5</v>
      </c>
      <c r="N9" s="576">
        <v>85</v>
      </c>
      <c r="O9" s="570"/>
      <c r="P9" s="570"/>
      <c r="U9" s="561"/>
      <c r="V9" s="561"/>
      <c r="W9" s="744"/>
      <c r="Y9" s="571"/>
      <c r="Z9" s="572"/>
      <c r="AA9" s="573"/>
      <c r="AB9" s="573"/>
      <c r="AC9" s="574"/>
      <c r="AD9" s="573"/>
      <c r="AE9" s="575"/>
      <c r="AF9" s="575"/>
    </row>
    <row r="10" spans="1:32" s="559" customFormat="1" ht="15.75" thickBot="1">
      <c r="A10" s="566"/>
      <c r="B10" s="567"/>
      <c r="C10" s="567"/>
      <c r="D10" s="1076"/>
      <c r="E10" s="577" t="s">
        <v>427</v>
      </c>
      <c r="F10" s="576">
        <v>85</v>
      </c>
      <c r="G10" s="576">
        <v>42.5</v>
      </c>
      <c r="H10" s="576">
        <v>0</v>
      </c>
      <c r="I10" s="576">
        <v>-42.5</v>
      </c>
      <c r="J10" s="576">
        <v>-85</v>
      </c>
      <c r="K10" s="576">
        <v>0</v>
      </c>
      <c r="L10" s="576">
        <v>0</v>
      </c>
      <c r="M10" s="576">
        <v>0</v>
      </c>
      <c r="N10" s="576">
        <v>0</v>
      </c>
      <c r="O10" s="570"/>
      <c r="P10" s="570"/>
      <c r="U10" s="561"/>
      <c r="V10" s="561"/>
      <c r="W10" s="744"/>
      <c r="Y10" s="571"/>
      <c r="Z10" s="572"/>
      <c r="AA10" s="573"/>
      <c r="AB10" s="573"/>
      <c r="AC10" s="574"/>
      <c r="AD10" s="573"/>
      <c r="AE10" s="575"/>
      <c r="AF10" s="575"/>
    </row>
    <row r="11" spans="1:32" s="559" customFormat="1" ht="15">
      <c r="A11" s="566"/>
      <c r="B11" s="567"/>
      <c r="C11" s="567"/>
      <c r="D11" s="1077" t="s">
        <v>172</v>
      </c>
      <c r="E11" s="578" t="s">
        <v>426</v>
      </c>
      <c r="F11" s="579">
        <f>0</f>
        <v>0</v>
      </c>
      <c r="G11" s="579">
        <v>-19.472294000000002</v>
      </c>
      <c r="H11" s="579">
        <v>-19.472294000000002</v>
      </c>
      <c r="I11" s="579">
        <v>-19.472294000000002</v>
      </c>
      <c r="J11" s="579">
        <v>-19.472294000000002</v>
      </c>
      <c r="K11" s="579">
        <v>-85.206175999999999</v>
      </c>
      <c r="L11" s="579">
        <v>-41.383588000000003</v>
      </c>
      <c r="M11" s="579">
        <v>24.350294000000002</v>
      </c>
      <c r="N11" s="579">
        <v>68.172882000000001</v>
      </c>
      <c r="O11" s="570"/>
      <c r="P11" s="570"/>
      <c r="U11" s="561"/>
      <c r="V11" s="561"/>
      <c r="W11" s="744"/>
      <c r="Y11" s="571"/>
      <c r="Z11" s="572"/>
      <c r="AA11" s="573"/>
      <c r="AB11" s="573"/>
      <c r="AC11" s="574"/>
      <c r="AD11" s="573"/>
      <c r="AE11" s="575"/>
      <c r="AF11" s="575"/>
    </row>
    <row r="12" spans="1:32" s="559" customFormat="1" ht="16.5" customHeight="1" thickBot="1">
      <c r="A12" s="566"/>
      <c r="B12" s="567"/>
      <c r="C12" s="567"/>
      <c r="D12" s="1076"/>
      <c r="E12" s="577" t="s">
        <v>427</v>
      </c>
      <c r="F12" s="579">
        <v>79.875450999999998</v>
      </c>
      <c r="G12" s="579">
        <v>36.039217000000001</v>
      </c>
      <c r="H12" s="579">
        <v>-7.7970170000000003</v>
      </c>
      <c r="I12" s="579">
        <v>-29.715133999999999</v>
      </c>
      <c r="J12" s="579">
        <v>-73.551367999999997</v>
      </c>
      <c r="K12" s="579">
        <v>-7.7970170000000003</v>
      </c>
      <c r="L12" s="579">
        <v>-7.7970170000000003</v>
      </c>
      <c r="M12" s="579">
        <v>-7.7970170000000003</v>
      </c>
      <c r="N12" s="579">
        <v>-7.7970170000000003</v>
      </c>
      <c r="O12" s="570"/>
      <c r="P12" s="570"/>
      <c r="U12" s="561"/>
      <c r="V12" s="561"/>
      <c r="W12" s="744"/>
      <c r="Y12" s="571"/>
      <c r="Z12" s="572"/>
      <c r="AA12" s="573"/>
      <c r="AB12" s="573"/>
      <c r="AC12" s="574"/>
      <c r="AD12" s="573"/>
      <c r="AE12" s="575"/>
      <c r="AF12" s="575"/>
    </row>
    <row r="13" spans="1:32" s="591" customFormat="1" ht="54.75" customHeight="1" thickBot="1">
      <c r="A13" s="580" t="s">
        <v>252</v>
      </c>
      <c r="B13" s="581" t="s">
        <v>164</v>
      </c>
      <c r="C13" s="581" t="s">
        <v>175</v>
      </c>
      <c r="D13" s="582" t="s">
        <v>165</v>
      </c>
      <c r="E13" s="582" t="s">
        <v>256</v>
      </c>
      <c r="F13" s="582">
        <v>1</v>
      </c>
      <c r="G13" s="582">
        <v>2</v>
      </c>
      <c r="H13" s="582">
        <v>3</v>
      </c>
      <c r="I13" s="582">
        <v>4</v>
      </c>
      <c r="J13" s="582">
        <v>5</v>
      </c>
      <c r="K13" s="582">
        <v>6</v>
      </c>
      <c r="L13" s="582">
        <v>7</v>
      </c>
      <c r="M13" s="582">
        <v>8</v>
      </c>
      <c r="N13" s="582">
        <v>9</v>
      </c>
      <c r="O13" s="583" t="s">
        <v>176</v>
      </c>
      <c r="P13" s="583" t="s">
        <v>177</v>
      </c>
      <c r="Q13" s="584" t="s">
        <v>257</v>
      </c>
      <c r="R13" s="585" t="s">
        <v>264</v>
      </c>
      <c r="S13" s="586" t="s">
        <v>178</v>
      </c>
      <c r="T13" s="587" t="s">
        <v>22</v>
      </c>
      <c r="U13" s="585" t="s">
        <v>259</v>
      </c>
      <c r="V13" s="585" t="s">
        <v>260</v>
      </c>
      <c r="W13" s="585" t="s">
        <v>662</v>
      </c>
      <c r="X13" s="588" t="s">
        <v>23</v>
      </c>
      <c r="Y13" s="589" t="s">
        <v>179</v>
      </c>
      <c r="Z13" s="589" t="s">
        <v>21</v>
      </c>
      <c r="AA13" s="589" t="s">
        <v>180</v>
      </c>
      <c r="AB13" s="589" t="s">
        <v>181</v>
      </c>
      <c r="AC13" s="590" t="s">
        <v>258</v>
      </c>
      <c r="AD13" s="589" t="s">
        <v>182</v>
      </c>
    </row>
    <row r="14" spans="1:32">
      <c r="A14" s="592">
        <v>43101</v>
      </c>
      <c r="B14" s="593" t="s">
        <v>183</v>
      </c>
      <c r="C14" s="594" t="s">
        <v>171</v>
      </c>
      <c r="D14" s="595" t="s">
        <v>170</v>
      </c>
      <c r="E14" s="596" t="s">
        <v>184</v>
      </c>
      <c r="F14" s="548">
        <v>27006.2</v>
      </c>
      <c r="G14" s="548">
        <v>26900.26</v>
      </c>
      <c r="H14" s="548">
        <v>26989.47</v>
      </c>
      <c r="I14" s="548">
        <v>26872.66</v>
      </c>
      <c r="J14" s="548">
        <v>27012.05</v>
      </c>
      <c r="K14" s="548">
        <v>26909.23</v>
      </c>
      <c r="L14" s="548">
        <v>26875.09</v>
      </c>
      <c r="M14" s="548">
        <v>26868.959999999999</v>
      </c>
      <c r="N14" s="548">
        <v>27098.42</v>
      </c>
      <c r="O14" s="597">
        <f>IF((N15=""),"",MAX(F16:N16))</f>
        <v>5246.0699999999961</v>
      </c>
      <c r="P14" s="597">
        <f>IF(N15="","",MIN(F16:N16))</f>
        <v>4466.1000000000022</v>
      </c>
      <c r="Q14" s="598">
        <f>IF((N16=""),"",AVERAGE(F16:N16))</f>
        <v>4816.8533333333326</v>
      </c>
      <c r="R14" s="598">
        <f>IF((N15=""),"",(O14-P14)/(O14+P14)*100)</f>
        <v>8.0308520135046439</v>
      </c>
      <c r="S14" s="599">
        <f>STDEV(F16:N16)</f>
        <v>324.79851004121815</v>
      </c>
      <c r="T14" s="600" t="str">
        <f>IF(N15="","",IF(Q14&gt;3200,IF(R14&lt;16,IF(Q14&lt;5240,"Pass","Fail"),"Fail"),"Fail"))</f>
        <v>Pass</v>
      </c>
      <c r="U14" s="601">
        <v>1428</v>
      </c>
      <c r="V14" s="602"/>
      <c r="W14" s="602"/>
      <c r="X14" s="548"/>
      <c r="Y14" s="603">
        <v>4200</v>
      </c>
      <c r="Z14" s="603">
        <v>5500</v>
      </c>
      <c r="AA14" s="603">
        <v>3200</v>
      </c>
      <c r="AB14" s="603">
        <v>5240</v>
      </c>
      <c r="AD14" s="604">
        <v>16</v>
      </c>
    </row>
    <row r="15" spans="1:32" ht="15">
      <c r="A15" s="559"/>
      <c r="B15" s="593"/>
      <c r="C15" s="594"/>
      <c r="D15" s="595"/>
      <c r="E15" s="605" t="s">
        <v>185</v>
      </c>
      <c r="F15" s="548">
        <v>25280.63</v>
      </c>
      <c r="G15" s="548">
        <v>25365.97</v>
      </c>
      <c r="H15" s="548">
        <v>25500.77</v>
      </c>
      <c r="I15" s="548">
        <v>25366.39</v>
      </c>
      <c r="J15" s="548">
        <v>25313.21</v>
      </c>
      <c r="K15" s="548">
        <v>25210.959999999999</v>
      </c>
      <c r="L15" s="548">
        <v>25351.21</v>
      </c>
      <c r="M15" s="548">
        <v>25342.91</v>
      </c>
      <c r="N15" s="548">
        <v>25349.73</v>
      </c>
      <c r="O15" s="597"/>
      <c r="P15" s="597"/>
      <c r="Q15" s="598"/>
      <c r="R15" s="598"/>
      <c r="S15" s="599"/>
      <c r="T15" s="606"/>
      <c r="U15" s="601"/>
      <c r="V15" s="602"/>
      <c r="W15" s="602"/>
      <c r="X15" s="548"/>
      <c r="Y15" s="603"/>
      <c r="Z15" s="603"/>
      <c r="AA15" s="603"/>
      <c r="AB15" s="603"/>
    </row>
    <row r="16" spans="1:32" ht="57.75" thickBot="1">
      <c r="A16" s="559"/>
      <c r="B16" s="607"/>
      <c r="C16" s="608"/>
      <c r="D16" s="609"/>
      <c r="E16" s="605" t="s">
        <v>186</v>
      </c>
      <c r="F16" s="605">
        <f t="shared" ref="F16:N16" si="0">IF(((F14="")*AND(F15="")),"",(F14-F15)*3)</f>
        <v>5176.7099999999991</v>
      </c>
      <c r="G16" s="605">
        <f t="shared" si="0"/>
        <v>4602.8699999999917</v>
      </c>
      <c r="H16" s="605">
        <f t="shared" si="0"/>
        <v>4466.1000000000022</v>
      </c>
      <c r="I16" s="605">
        <f t="shared" si="0"/>
        <v>4518.8100000000013</v>
      </c>
      <c r="J16" s="605">
        <f t="shared" si="0"/>
        <v>5096.5200000000004</v>
      </c>
      <c r="K16" s="605">
        <f t="shared" si="0"/>
        <v>5094.8100000000013</v>
      </c>
      <c r="L16" s="605">
        <f t="shared" si="0"/>
        <v>4571.6400000000031</v>
      </c>
      <c r="M16" s="605">
        <f t="shared" si="0"/>
        <v>4578.1499999999978</v>
      </c>
      <c r="N16" s="605">
        <f t="shared" si="0"/>
        <v>5246.0699999999961</v>
      </c>
      <c r="O16" s="596"/>
      <c r="P16" s="596"/>
      <c r="Q16" s="610"/>
      <c r="R16" s="610"/>
      <c r="S16" s="599"/>
      <c r="T16" s="611"/>
      <c r="U16" s="612"/>
      <c r="V16" s="602"/>
      <c r="W16" s="602"/>
      <c r="X16" s="548"/>
      <c r="Y16" s="603"/>
      <c r="Z16" s="603"/>
      <c r="AA16" s="603"/>
      <c r="AB16" s="603"/>
    </row>
    <row r="17" spans="1:30">
      <c r="A17" s="613">
        <v>43101</v>
      </c>
      <c r="B17" s="614" t="s">
        <v>172</v>
      </c>
      <c r="C17" s="594" t="s">
        <v>174</v>
      </c>
      <c r="D17" s="615" t="s">
        <v>173</v>
      </c>
      <c r="E17" s="596" t="s">
        <v>184</v>
      </c>
      <c r="F17" s="548">
        <v>5006.4399999999996</v>
      </c>
      <c r="G17" s="548">
        <v>4938.82</v>
      </c>
      <c r="H17" s="548">
        <v>4944.38</v>
      </c>
      <c r="I17" s="548">
        <v>4917.6899999999996</v>
      </c>
      <c r="J17" s="548">
        <v>4969.63</v>
      </c>
      <c r="K17" s="548">
        <v>5039.08</v>
      </c>
      <c r="L17" s="548">
        <v>4966.6899999999996</v>
      </c>
      <c r="M17" s="548">
        <v>4917.93</v>
      </c>
      <c r="N17" s="548">
        <v>4926.84</v>
      </c>
      <c r="O17" s="597">
        <f>IF((N18=""),"",MAX(F19:N19))</f>
        <v>4079.5000000000009</v>
      </c>
      <c r="P17" s="597">
        <f>IF(N18="","",MIN(F19:N19))</f>
        <v>3811.5</v>
      </c>
      <c r="Q17" s="598">
        <f>IF((N19=""),"",AVERAGE(F19:N19))</f>
        <v>3988.1622222222222</v>
      </c>
      <c r="R17" s="598">
        <f>IF((N18=""),"",(O17-P17)/(O17+P17)*100)</f>
        <v>3.3962742364719412</v>
      </c>
      <c r="S17" s="599">
        <f>STDEV(F19:N19)</f>
        <v>88.395009160240718</v>
      </c>
      <c r="T17" s="616" t="str">
        <f>IF(N18="","",IF(Q17&gt;3650,IF(R17&lt;6.5,IF(Q17&lt;4450,"Pass","Fail"),"Fail"),"Fail"))</f>
        <v>Pass</v>
      </c>
      <c r="U17" s="601">
        <v>1428</v>
      </c>
      <c r="V17" s="602"/>
      <c r="W17" s="602"/>
      <c r="X17" s="548"/>
      <c r="Y17" s="603">
        <v>3650</v>
      </c>
      <c r="Z17" s="603">
        <v>4450</v>
      </c>
      <c r="AA17" s="603">
        <v>3700</v>
      </c>
      <c r="AB17" s="603">
        <v>4100</v>
      </c>
      <c r="AC17" s="604">
        <v>7</v>
      </c>
      <c r="AD17" s="604">
        <v>6.5</v>
      </c>
    </row>
    <row r="18" spans="1:30" ht="15">
      <c r="A18" s="559"/>
      <c r="B18" s="614"/>
      <c r="C18" s="594"/>
      <c r="D18" s="595"/>
      <c r="E18" s="605" t="s">
        <v>185</v>
      </c>
      <c r="F18" s="548">
        <v>3048.14</v>
      </c>
      <c r="G18" s="548">
        <v>2918.64</v>
      </c>
      <c r="H18" s="548">
        <v>2916.12</v>
      </c>
      <c r="I18" s="548">
        <v>2897.4</v>
      </c>
      <c r="J18" s="548">
        <v>3013.42</v>
      </c>
      <c r="K18" s="548">
        <v>3133.33</v>
      </c>
      <c r="L18" s="548">
        <v>2953.02</v>
      </c>
      <c r="M18" s="548">
        <v>2878.18</v>
      </c>
      <c r="N18" s="548">
        <v>2922.52</v>
      </c>
      <c r="O18" s="597"/>
      <c r="P18" s="597"/>
      <c r="Q18" s="598"/>
      <c r="R18" s="598"/>
      <c r="S18" s="599"/>
      <c r="T18" s="606"/>
      <c r="U18" s="617"/>
      <c r="V18" s="618"/>
      <c r="W18" s="618"/>
      <c r="X18" s="548"/>
      <c r="Y18" s="603"/>
      <c r="Z18" s="603"/>
      <c r="AA18" s="603"/>
      <c r="AB18" s="603"/>
    </row>
    <row r="19" spans="1:30" ht="57.75" thickBot="1">
      <c r="A19" s="559"/>
      <c r="B19" s="614"/>
      <c r="C19" s="594"/>
      <c r="D19" s="595"/>
      <c r="E19" s="619" t="s">
        <v>186</v>
      </c>
      <c r="F19" s="619">
        <f t="shared" ref="F19:N19" si="1">IF(((F17="")*AND(F18="")),"",(F17-F18)*2)</f>
        <v>3916.5999999999995</v>
      </c>
      <c r="G19" s="619">
        <f t="shared" si="1"/>
        <v>4040.3599999999997</v>
      </c>
      <c r="H19" s="619">
        <f t="shared" si="1"/>
        <v>4056.5200000000004</v>
      </c>
      <c r="I19" s="619">
        <f t="shared" si="1"/>
        <v>4040.579999999999</v>
      </c>
      <c r="J19" s="619">
        <f t="shared" si="1"/>
        <v>3912.42</v>
      </c>
      <c r="K19" s="619">
        <f t="shared" si="1"/>
        <v>3811.5</v>
      </c>
      <c r="L19" s="619">
        <f t="shared" si="1"/>
        <v>4027.3399999999992</v>
      </c>
      <c r="M19" s="619">
        <f t="shared" si="1"/>
        <v>4079.5000000000009</v>
      </c>
      <c r="N19" s="619">
        <f t="shared" si="1"/>
        <v>4008.6400000000003</v>
      </c>
      <c r="O19" s="597"/>
      <c r="P19" s="597"/>
      <c r="Q19" s="598"/>
      <c r="R19" s="598"/>
      <c r="S19" s="599"/>
      <c r="T19" s="606"/>
      <c r="U19" s="617"/>
      <c r="V19" s="618"/>
      <c r="W19" s="618"/>
      <c r="X19" s="548"/>
      <c r="Y19" s="603"/>
      <c r="Z19" s="603"/>
      <c r="AA19" s="603"/>
      <c r="AB19" s="603"/>
    </row>
    <row r="20" spans="1:30">
      <c r="A20" s="613">
        <v>43101</v>
      </c>
      <c r="B20" s="614" t="s">
        <v>167</v>
      </c>
      <c r="C20" s="620" t="s">
        <v>169</v>
      </c>
      <c r="D20" s="621" t="s">
        <v>187</v>
      </c>
      <c r="E20" s="605" t="s">
        <v>184</v>
      </c>
      <c r="F20" s="548">
        <v>1936.91</v>
      </c>
      <c r="G20" s="548">
        <v>1898.37</v>
      </c>
      <c r="H20" s="548">
        <v>1772.89</v>
      </c>
      <c r="I20" s="548">
        <v>1929.56</v>
      </c>
      <c r="J20" s="548">
        <v>1941.67</v>
      </c>
      <c r="K20" s="548">
        <v>1934.52</v>
      </c>
      <c r="L20" s="548">
        <v>1928.93</v>
      </c>
      <c r="M20" s="548">
        <v>1843.15</v>
      </c>
      <c r="N20" s="548">
        <v>1940.26</v>
      </c>
      <c r="O20" s="619">
        <f>IF((N21=""),"",MAX(F22:N22))</f>
        <v>2080.56</v>
      </c>
      <c r="P20" s="619">
        <f>IF(N21="","",MIN(F22:N22))</f>
        <v>1651.2000000000003</v>
      </c>
      <c r="Q20" s="622">
        <f>IF((N22=""),"",AVERAGE(F22:N22))</f>
        <v>1961.1566666666663</v>
      </c>
      <c r="R20" s="622">
        <f>IF((N21=""),"",(O20-P20)/(O20+P20)*100)</f>
        <v>11.505563058717593</v>
      </c>
      <c r="S20" s="599">
        <f>STDEV(F22:N22)</f>
        <v>138.47375617784508</v>
      </c>
      <c r="T20" s="623" t="str">
        <f>IF(N21="","",IF(Q20&gt;1940,IF(R20&lt;8.3,IF(Q20&lt;2180,"Pass","Fail"),"Fail"),"Fail"))</f>
        <v>Fail</v>
      </c>
      <c r="U20" s="601">
        <v>1428</v>
      </c>
      <c r="V20" s="602"/>
      <c r="W20" s="602"/>
      <c r="X20" s="548"/>
      <c r="Y20" s="603">
        <v>2000</v>
      </c>
      <c r="Z20" s="603">
        <v>3000</v>
      </c>
      <c r="AA20" s="603">
        <v>1940</v>
      </c>
      <c r="AB20" s="603">
        <v>2180</v>
      </c>
      <c r="AC20" s="604">
        <v>5.2</v>
      </c>
      <c r="AD20" s="604">
        <v>5.2</v>
      </c>
    </row>
    <row r="21" spans="1:30" ht="15">
      <c r="A21" s="559"/>
      <c r="B21" s="593"/>
      <c r="C21" s="594"/>
      <c r="D21" s="595"/>
      <c r="E21" s="605" t="s">
        <v>185</v>
      </c>
      <c r="F21" s="548">
        <v>1263.0999999999999</v>
      </c>
      <c r="G21" s="548">
        <v>1239.42</v>
      </c>
      <c r="H21" s="548">
        <v>1222.49</v>
      </c>
      <c r="I21" s="548">
        <v>1236.04</v>
      </c>
      <c r="J21" s="548">
        <v>1277.93</v>
      </c>
      <c r="K21" s="548">
        <v>1273.8900000000001</v>
      </c>
      <c r="L21" s="548">
        <v>1238.18</v>
      </c>
      <c r="M21" s="548">
        <v>1234.1300000000001</v>
      </c>
      <c r="N21" s="548">
        <v>1257.6099999999999</v>
      </c>
      <c r="O21" s="597"/>
      <c r="P21" s="597"/>
      <c r="Q21" s="598"/>
      <c r="R21" s="598"/>
      <c r="S21" s="599"/>
      <c r="T21" s="606"/>
      <c r="U21" s="601"/>
      <c r="V21" s="602"/>
      <c r="W21" s="602"/>
      <c r="X21" s="548"/>
      <c r="Y21" s="603"/>
      <c r="Z21" s="603"/>
      <c r="AA21" s="603"/>
      <c r="AB21" s="603"/>
    </row>
    <row r="22" spans="1:30" ht="43.5" thickBot="1">
      <c r="A22" s="559"/>
      <c r="B22" s="593"/>
      <c r="C22" s="594"/>
      <c r="D22" s="595"/>
      <c r="E22" s="619" t="s">
        <v>188</v>
      </c>
      <c r="F22" s="619">
        <f t="shared" ref="F22:N22" si="2">IF(((F20="")*AND(F21="")),"",(F20-F21)*3)</f>
        <v>2021.4300000000005</v>
      </c>
      <c r="G22" s="619">
        <f t="shared" si="2"/>
        <v>1976.8499999999995</v>
      </c>
      <c r="H22" s="619">
        <f t="shared" si="2"/>
        <v>1651.2000000000003</v>
      </c>
      <c r="I22" s="619">
        <f t="shared" si="2"/>
        <v>2080.56</v>
      </c>
      <c r="J22" s="619">
        <f t="shared" si="2"/>
        <v>1991.22</v>
      </c>
      <c r="K22" s="619">
        <f t="shared" si="2"/>
        <v>1981.8899999999996</v>
      </c>
      <c r="L22" s="619">
        <f t="shared" si="2"/>
        <v>2072.25</v>
      </c>
      <c r="M22" s="619">
        <f t="shared" si="2"/>
        <v>1827.06</v>
      </c>
      <c r="N22" s="619">
        <f t="shared" si="2"/>
        <v>2047.9500000000003</v>
      </c>
      <c r="O22" s="597"/>
      <c r="P22" s="597"/>
      <c r="Q22" s="598"/>
      <c r="R22" s="598"/>
      <c r="S22" s="599"/>
      <c r="T22" s="606"/>
      <c r="U22" s="601"/>
      <c r="V22" s="602"/>
      <c r="W22" s="602"/>
      <c r="X22" s="548"/>
      <c r="Y22" s="603"/>
      <c r="Z22" s="603"/>
      <c r="AA22" s="603"/>
      <c r="AB22" s="603"/>
    </row>
    <row r="23" spans="1:30">
      <c r="A23" s="613">
        <v>43101</v>
      </c>
      <c r="B23" s="614" t="s">
        <v>167</v>
      </c>
      <c r="C23" s="620" t="s">
        <v>169</v>
      </c>
      <c r="D23" s="621" t="s">
        <v>187</v>
      </c>
      <c r="E23" s="605" t="s">
        <v>184</v>
      </c>
      <c r="F23" s="548">
        <v>1972.17</v>
      </c>
      <c r="G23" s="548">
        <v>1968.16</v>
      </c>
      <c r="H23" s="548">
        <v>1963.28</v>
      </c>
      <c r="I23" s="548">
        <v>1968.19</v>
      </c>
      <c r="J23" s="548">
        <v>1977.2</v>
      </c>
      <c r="K23" s="548">
        <v>1973.32</v>
      </c>
      <c r="L23" s="548">
        <v>1966.42</v>
      </c>
      <c r="M23" s="548">
        <v>1971.28</v>
      </c>
      <c r="N23" s="548">
        <v>1975.94</v>
      </c>
      <c r="O23" s="619">
        <f>IF((N24=""),"",MAX(F25:N25))</f>
        <v>2204.88</v>
      </c>
      <c r="P23" s="619">
        <f>IF(N24="","",MIN(F25:N25))</f>
        <v>2097.66</v>
      </c>
      <c r="Q23" s="622">
        <f>IF((N25=""),"",AVERAGE(F25:N25))</f>
        <v>2140.1733333333341</v>
      </c>
      <c r="R23" s="622">
        <f>IF((N24=""),"",(O23-P23)/(O23+P23)*100)</f>
        <v>2.4920163438341132</v>
      </c>
      <c r="S23" s="599">
        <f>STDEV(F25:N25)</f>
        <v>39.538968436185883</v>
      </c>
      <c r="T23" s="623" t="str">
        <f>IF(N24="","",IF(Q23&gt;1940,IF(R23&lt;8.3,IF(Q23&lt;2180,"Pass","Fail"),"Fail"),"Fail"))</f>
        <v>Pass</v>
      </c>
      <c r="U23" s="601">
        <v>1428</v>
      </c>
      <c r="V23" s="602"/>
      <c r="W23" s="602"/>
      <c r="X23" s="548"/>
      <c r="Y23" s="603">
        <v>2000</v>
      </c>
      <c r="Z23" s="603">
        <v>3000</v>
      </c>
      <c r="AA23" s="603">
        <v>1940</v>
      </c>
      <c r="AB23" s="603">
        <v>2180</v>
      </c>
      <c r="AC23" s="604">
        <v>5.2</v>
      </c>
      <c r="AD23" s="604">
        <v>5.2</v>
      </c>
    </row>
    <row r="24" spans="1:30" ht="15">
      <c r="A24" s="559"/>
      <c r="B24" s="593"/>
      <c r="C24" s="594"/>
      <c r="D24" s="595"/>
      <c r="E24" s="605" t="s">
        <v>185</v>
      </c>
      <c r="F24" s="548">
        <v>1237.21</v>
      </c>
      <c r="G24" s="548">
        <v>1259.05</v>
      </c>
      <c r="H24" s="548">
        <v>1263.21</v>
      </c>
      <c r="I24" s="548">
        <v>1264.44</v>
      </c>
      <c r="J24" s="548">
        <v>1263.49</v>
      </c>
      <c r="K24" s="548">
        <v>1261.25</v>
      </c>
      <c r="L24" s="548">
        <v>1267.2</v>
      </c>
      <c r="M24" s="548">
        <v>1257.8499999999999</v>
      </c>
      <c r="N24" s="548">
        <v>1241.74</v>
      </c>
      <c r="O24" s="597"/>
      <c r="P24" s="597"/>
      <c r="Q24" s="598"/>
      <c r="R24" s="598"/>
      <c r="S24" s="599"/>
      <c r="T24" s="606"/>
      <c r="U24" s="601"/>
      <c r="V24" s="602"/>
      <c r="W24" s="602"/>
      <c r="X24" s="548"/>
      <c r="Y24" s="603"/>
      <c r="Z24" s="603"/>
      <c r="AA24" s="603"/>
      <c r="AB24" s="603"/>
    </row>
    <row r="25" spans="1:30" ht="23.25" customHeight="1" thickBot="1">
      <c r="A25" s="559"/>
      <c r="B25" s="624"/>
      <c r="C25" s="625"/>
      <c r="D25" s="626"/>
      <c r="E25" s="627" t="s">
        <v>188</v>
      </c>
      <c r="F25" s="627">
        <f t="shared" ref="F25:N25" si="3">IF(((F23="")*AND(F24="")),"",(F23-F24)*3)</f>
        <v>2204.88</v>
      </c>
      <c r="G25" s="627">
        <f t="shared" si="3"/>
        <v>2127.3300000000004</v>
      </c>
      <c r="H25" s="627">
        <f t="shared" si="3"/>
        <v>2100.21</v>
      </c>
      <c r="I25" s="627">
        <f t="shared" si="3"/>
        <v>2111.25</v>
      </c>
      <c r="J25" s="627">
        <f t="shared" si="3"/>
        <v>2141.13</v>
      </c>
      <c r="K25" s="627">
        <f t="shared" si="3"/>
        <v>2136.21</v>
      </c>
      <c r="L25" s="627">
        <f t="shared" si="3"/>
        <v>2097.66</v>
      </c>
      <c r="M25" s="627">
        <f t="shared" si="3"/>
        <v>2140.29</v>
      </c>
      <c r="N25" s="627">
        <f t="shared" si="3"/>
        <v>2202.6000000000004</v>
      </c>
      <c r="O25" s="628"/>
      <c r="P25" s="628"/>
      <c r="Q25" s="629"/>
      <c r="R25" s="629"/>
      <c r="S25" s="599"/>
      <c r="T25" s="630"/>
      <c r="U25" s="631"/>
      <c r="V25" s="602"/>
      <c r="W25" s="602"/>
      <c r="X25" s="548"/>
      <c r="Y25" s="603"/>
      <c r="Z25" s="603"/>
      <c r="AA25" s="603"/>
      <c r="AB25" s="603"/>
    </row>
    <row r="26" spans="1:30">
      <c r="A26" s="632">
        <v>43105</v>
      </c>
      <c r="B26" s="633" t="s">
        <v>183</v>
      </c>
      <c r="C26" s="634" t="s">
        <v>171</v>
      </c>
      <c r="D26" s="635" t="s">
        <v>170</v>
      </c>
      <c r="E26" s="636" t="s">
        <v>184</v>
      </c>
      <c r="F26" s="548">
        <v>25260.86</v>
      </c>
      <c r="G26" s="548">
        <v>25351.360000000001</v>
      </c>
      <c r="H26" s="548">
        <v>25483.759999999998</v>
      </c>
      <c r="I26" s="548">
        <v>25362.28</v>
      </c>
      <c r="J26" s="548">
        <v>25302.81</v>
      </c>
      <c r="K26" s="548">
        <v>25201.439999999999</v>
      </c>
      <c r="L26" s="548">
        <v>25346.43</v>
      </c>
      <c r="M26" s="548">
        <v>25338.68</v>
      </c>
      <c r="N26" s="548">
        <v>25332.61</v>
      </c>
      <c r="O26" s="637">
        <f>IF((N27=""),"",MAX(F28:N28))</f>
        <v>5096.6699999999983</v>
      </c>
      <c r="P26" s="637">
        <f>IF(N27="","",MIN(F28:N28))</f>
        <v>4356.8399999999965</v>
      </c>
      <c r="Q26" s="638">
        <f>IF((N28=""),"",AVERAGE(F28:N28))</f>
        <v>4705.3766666666652</v>
      </c>
      <c r="R26" s="638">
        <f>IF((N27=""),"",(O26-P26)/(O26+P26)*100)</f>
        <v>7.8259820955391399</v>
      </c>
      <c r="S26" s="599">
        <f>STDEV(F28:N28)</f>
        <v>318.91898242344809</v>
      </c>
      <c r="T26" s="600" t="str">
        <f>IF(N27="","",IF(Q26&gt;3200,IF(R26&lt;16,IF(Q26&lt;5240,"Pass","Fail"),"Fail"),"Fail"))</f>
        <v>Pass</v>
      </c>
      <c r="U26" s="639" t="s">
        <v>189</v>
      </c>
      <c r="V26" s="602"/>
      <c r="W26" s="602"/>
      <c r="X26" s="548"/>
      <c r="Y26" s="603">
        <v>4200</v>
      </c>
      <c r="Z26" s="603">
        <v>5500</v>
      </c>
      <c r="AA26" s="603">
        <v>3200</v>
      </c>
      <c r="AB26" s="603">
        <v>5240</v>
      </c>
      <c r="AC26" s="604">
        <v>16</v>
      </c>
      <c r="AD26" s="604">
        <v>16</v>
      </c>
    </row>
    <row r="27" spans="1:30" ht="15">
      <c r="A27" s="559"/>
      <c r="B27" s="593"/>
      <c r="C27" s="594"/>
      <c r="D27" s="595"/>
      <c r="E27" s="605" t="s">
        <v>185</v>
      </c>
      <c r="F27" s="548">
        <v>23564.799999999999</v>
      </c>
      <c r="G27" s="548">
        <v>23853.91</v>
      </c>
      <c r="H27" s="548">
        <v>24031.48</v>
      </c>
      <c r="I27" s="548">
        <v>23890.7</v>
      </c>
      <c r="J27" s="548">
        <v>23646.93</v>
      </c>
      <c r="K27" s="548">
        <v>23537.17</v>
      </c>
      <c r="L27" s="548">
        <v>23858.9</v>
      </c>
      <c r="M27" s="548">
        <v>23846.49</v>
      </c>
      <c r="N27" s="548">
        <v>23633.72</v>
      </c>
      <c r="O27" s="597"/>
      <c r="P27" s="597"/>
      <c r="Q27" s="598"/>
      <c r="R27" s="598"/>
      <c r="S27" s="599"/>
      <c r="T27" s="606"/>
      <c r="U27" s="601"/>
      <c r="V27" s="602"/>
      <c r="W27" s="602"/>
      <c r="X27" s="548"/>
      <c r="Y27" s="603"/>
      <c r="Z27" s="603"/>
      <c r="AA27" s="603"/>
      <c r="AB27" s="603"/>
    </row>
    <row r="28" spans="1:30" ht="57.75" thickBot="1">
      <c r="A28" s="559"/>
      <c r="B28" s="607"/>
      <c r="C28" s="608"/>
      <c r="D28" s="609"/>
      <c r="E28" s="605" t="s">
        <v>186</v>
      </c>
      <c r="F28" s="605">
        <f t="shared" ref="F28:N28" si="4">IF(((F26="")*AND(F27="")),"",(F26-F27)*3)</f>
        <v>5088.1800000000039</v>
      </c>
      <c r="G28" s="605">
        <f t="shared" si="4"/>
        <v>4492.3500000000022</v>
      </c>
      <c r="H28" s="605">
        <f t="shared" si="4"/>
        <v>4356.8399999999965</v>
      </c>
      <c r="I28" s="605">
        <f t="shared" si="4"/>
        <v>4414.7399999999943</v>
      </c>
      <c r="J28" s="605">
        <f t="shared" si="4"/>
        <v>4967.6400000000031</v>
      </c>
      <c r="K28" s="605">
        <f t="shared" si="4"/>
        <v>4992.8100000000013</v>
      </c>
      <c r="L28" s="605">
        <f t="shared" si="4"/>
        <v>4462.5899999999965</v>
      </c>
      <c r="M28" s="605">
        <f t="shared" si="4"/>
        <v>4476.5699999999961</v>
      </c>
      <c r="N28" s="605">
        <f t="shared" si="4"/>
        <v>5096.6699999999983</v>
      </c>
      <c r="O28" s="596"/>
      <c r="P28" s="596"/>
      <c r="Q28" s="610"/>
      <c r="R28" s="610"/>
      <c r="S28" s="599"/>
      <c r="T28" s="611"/>
      <c r="U28" s="612"/>
      <c r="V28" s="602"/>
      <c r="W28" s="602"/>
      <c r="X28" s="548"/>
      <c r="Y28" s="603"/>
      <c r="Z28" s="603"/>
      <c r="AA28" s="603"/>
      <c r="AB28" s="603"/>
    </row>
    <row r="29" spans="1:30">
      <c r="A29" s="613">
        <v>43105</v>
      </c>
      <c r="B29" s="614" t="s">
        <v>172</v>
      </c>
      <c r="C29" s="594" t="s">
        <v>174</v>
      </c>
      <c r="D29" s="615" t="s">
        <v>173</v>
      </c>
      <c r="E29" s="596" t="s">
        <v>184</v>
      </c>
      <c r="F29" s="548">
        <v>6871.91</v>
      </c>
      <c r="G29" s="548">
        <v>6867.18</v>
      </c>
      <c r="H29" s="548">
        <v>6881.18</v>
      </c>
      <c r="I29" s="548">
        <v>6844.27</v>
      </c>
      <c r="J29" s="548">
        <v>6838.7</v>
      </c>
      <c r="K29" s="548">
        <v>6864.9</v>
      </c>
      <c r="L29" s="548">
        <v>6891.75</v>
      </c>
      <c r="M29" s="548">
        <v>6866.4</v>
      </c>
      <c r="N29" s="548">
        <v>6838.22</v>
      </c>
      <c r="O29" s="597">
        <f>IF((N30=""),"",MAX(F31:N31))</f>
        <v>4037.3599999999988</v>
      </c>
      <c r="P29" s="597">
        <f>IF(N30="","",MIN(F31:N31))</f>
        <v>3787.16</v>
      </c>
      <c r="Q29" s="598">
        <f>IF((N31=""),"",AVERAGE(F31:N31))</f>
        <v>3951.6644444444441</v>
      </c>
      <c r="R29" s="598">
        <f>IF((N30=""),"",(O29-P29)/(O29+P29)*100)</f>
        <v>3.1976402386344334</v>
      </c>
      <c r="S29" s="599">
        <f>STDEV(F31:N31)</f>
        <v>83.904864446492368</v>
      </c>
      <c r="T29" s="616" t="str">
        <f>IF(N30="","",IF(Q29&gt;3650,IF(R29&lt;6.5,IF(Q29&lt;4450,"Pass","Fail"),"Fail"),"Fail"))</f>
        <v>Pass</v>
      </c>
      <c r="U29" s="639" t="s">
        <v>189</v>
      </c>
      <c r="V29" s="602"/>
      <c r="W29" s="602"/>
      <c r="X29" s="548"/>
      <c r="Y29" s="603">
        <v>3650</v>
      </c>
      <c r="Z29" s="603">
        <v>4450</v>
      </c>
      <c r="AA29" s="603">
        <v>3700</v>
      </c>
      <c r="AB29" s="603">
        <v>4100</v>
      </c>
      <c r="AC29" s="604">
        <v>7</v>
      </c>
      <c r="AD29" s="604">
        <v>6.5</v>
      </c>
    </row>
    <row r="30" spans="1:30" ht="15">
      <c r="A30" s="559"/>
      <c r="B30" s="614"/>
      <c r="C30" s="594"/>
      <c r="D30" s="595"/>
      <c r="E30" s="605" t="s">
        <v>185</v>
      </c>
      <c r="F30" s="548">
        <v>4927.8999999999996</v>
      </c>
      <c r="G30" s="548">
        <v>4862.95</v>
      </c>
      <c r="H30" s="548">
        <v>4871.5600000000004</v>
      </c>
      <c r="I30" s="548">
        <v>4846.37</v>
      </c>
      <c r="J30" s="548">
        <v>4901.8900000000003</v>
      </c>
      <c r="K30" s="548">
        <v>4971.32</v>
      </c>
      <c r="L30" s="548">
        <v>4893.6899999999996</v>
      </c>
      <c r="M30" s="548">
        <v>4847.72</v>
      </c>
      <c r="N30" s="548">
        <v>4858.62</v>
      </c>
      <c r="O30" s="597"/>
      <c r="P30" s="597"/>
      <c r="Q30" s="598"/>
      <c r="R30" s="598"/>
      <c r="S30" s="599"/>
      <c r="T30" s="606"/>
      <c r="U30" s="617"/>
      <c r="V30" s="618"/>
      <c r="W30" s="618"/>
      <c r="X30" s="548"/>
      <c r="Y30" s="603"/>
      <c r="Z30" s="603"/>
      <c r="AA30" s="603"/>
      <c r="AB30" s="603"/>
    </row>
    <row r="31" spans="1:30" ht="57.75" thickBot="1">
      <c r="A31" s="559"/>
      <c r="B31" s="614"/>
      <c r="C31" s="594"/>
      <c r="D31" s="595"/>
      <c r="E31" s="619" t="s">
        <v>186</v>
      </c>
      <c r="F31" s="619">
        <f t="shared" ref="F31:N31" si="5">IF(((F29="")*AND(F30="")),"",(F29-F30)*2)</f>
        <v>3888.0200000000004</v>
      </c>
      <c r="G31" s="619">
        <f t="shared" si="5"/>
        <v>4008.4600000000009</v>
      </c>
      <c r="H31" s="619">
        <f t="shared" si="5"/>
        <v>4019.24</v>
      </c>
      <c r="I31" s="619">
        <f t="shared" si="5"/>
        <v>3995.8000000000011</v>
      </c>
      <c r="J31" s="619">
        <f t="shared" si="5"/>
        <v>3873.619999999999</v>
      </c>
      <c r="K31" s="619">
        <f t="shared" si="5"/>
        <v>3787.16</v>
      </c>
      <c r="L31" s="619">
        <f t="shared" si="5"/>
        <v>3996.1200000000008</v>
      </c>
      <c r="M31" s="619">
        <f t="shared" si="5"/>
        <v>4037.3599999999988</v>
      </c>
      <c r="N31" s="619">
        <f t="shared" si="5"/>
        <v>3959.2000000000007</v>
      </c>
      <c r="O31" s="597"/>
      <c r="P31" s="597"/>
      <c r="Q31" s="598"/>
      <c r="R31" s="598"/>
      <c r="S31" s="599"/>
      <c r="T31" s="606"/>
      <c r="U31" s="617"/>
      <c r="V31" s="618"/>
      <c r="W31" s="618"/>
      <c r="X31" s="548"/>
      <c r="Y31" s="603"/>
      <c r="Z31" s="603"/>
      <c r="AA31" s="603"/>
      <c r="AB31" s="603"/>
    </row>
    <row r="32" spans="1:30">
      <c r="A32" s="613">
        <v>43105</v>
      </c>
      <c r="B32" s="614" t="s">
        <v>167</v>
      </c>
      <c r="C32" s="620" t="s">
        <v>169</v>
      </c>
      <c r="D32" s="621" t="s">
        <v>187</v>
      </c>
      <c r="E32" s="605" t="s">
        <v>184</v>
      </c>
      <c r="F32" s="548">
        <v>1241.3499999999999</v>
      </c>
      <c r="G32" s="548">
        <v>1261.3</v>
      </c>
      <c r="H32" s="548">
        <v>1260.69</v>
      </c>
      <c r="I32" s="548">
        <v>1267.1199999999999</v>
      </c>
      <c r="J32" s="548">
        <v>1264.3399999999999</v>
      </c>
      <c r="K32" s="548">
        <v>1257.9100000000001</v>
      </c>
      <c r="L32" s="548">
        <v>1268.75</v>
      </c>
      <c r="M32" s="548">
        <v>1258.72</v>
      </c>
      <c r="N32" s="548">
        <v>1246.2</v>
      </c>
      <c r="O32" s="619">
        <f>IF((N33=""),"",MAX(F34:N34))</f>
        <v>2102.52</v>
      </c>
      <c r="P32" s="619">
        <f>IF(N33="","",MIN(F34:N34))</f>
        <v>1969.29</v>
      </c>
      <c r="Q32" s="622">
        <f>IF((N34=""),"",AVERAGE(F34:N34))</f>
        <v>2059.5233333333326</v>
      </c>
      <c r="R32" s="622">
        <f>IF((N33=""),"",(O32-P32)/(O32+P32)*100)</f>
        <v>3.2720092538699008</v>
      </c>
      <c r="S32" s="599">
        <f>STDEV(F34:N34)</f>
        <v>44.640410224389456</v>
      </c>
      <c r="T32" s="623" t="str">
        <f>IF(N33="","",IF(Q32&gt;1940,IF(R32&lt;8.3,IF(Q32&lt;2180,"Pass","Fail"),"Fail"),"Fail"))</f>
        <v>Pass</v>
      </c>
      <c r="U32" s="639" t="s">
        <v>189</v>
      </c>
      <c r="V32" s="602"/>
      <c r="W32" s="602"/>
      <c r="X32" s="548"/>
      <c r="Y32" s="603">
        <v>2000</v>
      </c>
      <c r="Z32" s="603">
        <v>3000</v>
      </c>
      <c r="AA32" s="603">
        <v>1940</v>
      </c>
      <c r="AB32" s="603">
        <v>2180</v>
      </c>
      <c r="AC32" s="604">
        <v>5.2</v>
      </c>
      <c r="AD32" s="604">
        <v>5.2</v>
      </c>
    </row>
    <row r="33" spans="1:30" ht="15">
      <c r="A33" s="559"/>
      <c r="B33" s="593"/>
      <c r="C33" s="594"/>
      <c r="D33" s="595"/>
      <c r="E33" s="605" t="s">
        <v>185</v>
      </c>
      <c r="F33" s="548">
        <v>554.39</v>
      </c>
      <c r="G33" s="548">
        <v>561.47</v>
      </c>
      <c r="H33" s="548">
        <v>567.94000000000005</v>
      </c>
      <c r="I33" s="548">
        <v>572.88</v>
      </c>
      <c r="J33" s="548">
        <v>607.91</v>
      </c>
      <c r="K33" s="548">
        <v>586.49</v>
      </c>
      <c r="L33" s="548">
        <v>571.97</v>
      </c>
      <c r="M33" s="548">
        <v>557.88</v>
      </c>
      <c r="N33" s="548">
        <v>566.88</v>
      </c>
      <c r="O33" s="597"/>
      <c r="P33" s="597"/>
      <c r="Q33" s="598"/>
      <c r="R33" s="598"/>
      <c r="S33" s="599"/>
      <c r="T33" s="606"/>
      <c r="U33" s="601"/>
      <c r="V33" s="602"/>
      <c r="W33" s="602"/>
      <c r="X33" s="548"/>
      <c r="Y33" s="603"/>
      <c r="Z33" s="603"/>
      <c r="AA33" s="603"/>
      <c r="AB33" s="603"/>
    </row>
    <row r="34" spans="1:30" ht="43.5" thickBot="1">
      <c r="A34" s="559"/>
      <c r="B34" s="624"/>
      <c r="C34" s="625"/>
      <c r="D34" s="626"/>
      <c r="E34" s="627" t="s">
        <v>188</v>
      </c>
      <c r="F34" s="627">
        <f t="shared" ref="F34:N34" si="6">IF(((F32="")*AND(F33="")),"",(F32-F33)*3)</f>
        <v>2060.8799999999997</v>
      </c>
      <c r="G34" s="627">
        <f t="shared" si="6"/>
        <v>2099.4899999999998</v>
      </c>
      <c r="H34" s="627">
        <f t="shared" si="6"/>
        <v>2078.25</v>
      </c>
      <c r="I34" s="627">
        <f t="shared" si="6"/>
        <v>2082.7199999999998</v>
      </c>
      <c r="J34" s="627">
        <f t="shared" si="6"/>
        <v>1969.29</v>
      </c>
      <c r="K34" s="627">
        <f t="shared" si="6"/>
        <v>2014.2600000000002</v>
      </c>
      <c r="L34" s="627">
        <f t="shared" si="6"/>
        <v>2090.34</v>
      </c>
      <c r="M34" s="627">
        <f t="shared" si="6"/>
        <v>2102.52</v>
      </c>
      <c r="N34" s="627">
        <f t="shared" si="6"/>
        <v>2037.96</v>
      </c>
      <c r="O34" s="628"/>
      <c r="P34" s="628"/>
      <c r="Q34" s="629"/>
      <c r="R34" s="629"/>
      <c r="S34" s="599"/>
      <c r="T34" s="630"/>
      <c r="U34" s="631"/>
      <c r="V34" s="602"/>
      <c r="W34" s="602"/>
      <c r="X34" s="548"/>
      <c r="Y34" s="603"/>
      <c r="Z34" s="603"/>
      <c r="AA34" s="603"/>
      <c r="AB34" s="603"/>
    </row>
    <row r="35" spans="1:30">
      <c r="A35" s="613">
        <v>43109</v>
      </c>
      <c r="B35" s="633" t="s">
        <v>183</v>
      </c>
      <c r="C35" s="634" t="s">
        <v>171</v>
      </c>
      <c r="D35" s="635" t="s">
        <v>170</v>
      </c>
      <c r="E35" s="636" t="s">
        <v>184</v>
      </c>
      <c r="F35" s="548">
        <v>23520.94</v>
      </c>
      <c r="G35" s="548">
        <v>23817.93</v>
      </c>
      <c r="H35" s="548">
        <v>24001.83</v>
      </c>
      <c r="I35" s="548">
        <v>23862.7</v>
      </c>
      <c r="J35" s="548">
        <v>23608.01</v>
      </c>
      <c r="K35" s="548">
        <v>23501.75</v>
      </c>
      <c r="L35" s="548">
        <v>23830</v>
      </c>
      <c r="M35" s="548">
        <v>23811</v>
      </c>
      <c r="N35" s="548">
        <v>23587.06</v>
      </c>
      <c r="O35" s="637">
        <f>IF((N36=""),"",MAX(F37:N37))</f>
        <v>5027.6699999999983</v>
      </c>
      <c r="P35" s="637">
        <f>IF(N36="","",MIN(F37:N37))</f>
        <v>4368.96000000001</v>
      </c>
      <c r="Q35" s="638">
        <f>IF((N37=""),"",AVERAGE(F37:N37))</f>
        <v>4673.4600000000028</v>
      </c>
      <c r="R35" s="638">
        <f>IF((N36=""),"",(O35-P35)/(O35+P35)*100)</f>
        <v>7.0100663748597913</v>
      </c>
      <c r="S35" s="599">
        <f>STDEV(F37:N37)</f>
        <v>302.75820525625642</v>
      </c>
      <c r="T35" s="600" t="str">
        <f>IF(N36="","",IF(Q35&gt;3200,IF(R35&lt;16,IF(Q35&lt;5240,"Pass","Fail"),"Fail"),"Fail"))</f>
        <v>Pass</v>
      </c>
      <c r="U35" s="639">
        <v>1335</v>
      </c>
      <c r="V35" s="602"/>
      <c r="W35" s="602"/>
      <c r="X35" s="548"/>
      <c r="Y35" s="603">
        <v>4200</v>
      </c>
      <c r="Z35" s="603">
        <v>5500</v>
      </c>
      <c r="AA35" s="603">
        <v>3200</v>
      </c>
      <c r="AB35" s="603">
        <v>5240</v>
      </c>
      <c r="AC35" s="604">
        <v>16</v>
      </c>
      <c r="AD35" s="604">
        <v>16</v>
      </c>
    </row>
    <row r="36" spans="1:30" ht="15">
      <c r="A36" s="559"/>
      <c r="B36" s="593"/>
      <c r="C36" s="594"/>
      <c r="D36" s="595"/>
      <c r="E36" s="605" t="s">
        <v>185</v>
      </c>
      <c r="F36" s="548">
        <v>21873.14</v>
      </c>
      <c r="G36" s="548">
        <v>22341.01</v>
      </c>
      <c r="H36" s="548">
        <v>22545.51</v>
      </c>
      <c r="I36" s="548">
        <v>22384.92</v>
      </c>
      <c r="J36" s="548">
        <v>21932.12</v>
      </c>
      <c r="K36" s="548">
        <v>21840.16</v>
      </c>
      <c r="L36" s="548">
        <v>22342.75</v>
      </c>
      <c r="M36" s="548">
        <v>22343.119999999999</v>
      </c>
      <c r="N36" s="548">
        <v>21918.11</v>
      </c>
      <c r="O36" s="597"/>
      <c r="P36" s="597"/>
      <c r="Q36" s="598"/>
      <c r="R36" s="598"/>
      <c r="S36" s="599"/>
      <c r="T36" s="606"/>
      <c r="U36" s="601"/>
      <c r="V36" s="602"/>
      <c r="W36" s="602"/>
      <c r="X36" s="548"/>
      <c r="Y36" s="603"/>
      <c r="Z36" s="603"/>
      <c r="AA36" s="603"/>
      <c r="AB36" s="603"/>
    </row>
    <row r="37" spans="1:30" ht="57.75" thickBot="1">
      <c r="A37" s="559"/>
      <c r="B37" s="607"/>
      <c r="C37" s="608"/>
      <c r="D37" s="609"/>
      <c r="E37" s="605" t="s">
        <v>186</v>
      </c>
      <c r="F37" s="605">
        <f t="shared" ref="F37:N37" si="7">IF(((F35="")*AND(F36="")),"",(F35-F36)*3)</f>
        <v>4943.3999999999978</v>
      </c>
      <c r="G37" s="605">
        <f t="shared" si="7"/>
        <v>4430.7600000000057</v>
      </c>
      <c r="H37" s="605">
        <f t="shared" si="7"/>
        <v>4368.96000000001</v>
      </c>
      <c r="I37" s="605">
        <f t="shared" si="7"/>
        <v>4433.3400000000074</v>
      </c>
      <c r="J37" s="605">
        <f t="shared" si="7"/>
        <v>5027.6699999999983</v>
      </c>
      <c r="K37" s="605">
        <f t="shared" si="7"/>
        <v>4984.7700000000004</v>
      </c>
      <c r="L37" s="605">
        <f t="shared" si="7"/>
        <v>4461.75</v>
      </c>
      <c r="M37" s="605">
        <f t="shared" si="7"/>
        <v>4403.6400000000031</v>
      </c>
      <c r="N37" s="605">
        <f t="shared" si="7"/>
        <v>5006.8500000000022</v>
      </c>
      <c r="O37" s="596"/>
      <c r="P37" s="596"/>
      <c r="Q37" s="610"/>
      <c r="R37" s="610"/>
      <c r="S37" s="599"/>
      <c r="T37" s="611"/>
      <c r="U37" s="612"/>
      <c r="V37" s="602"/>
      <c r="W37" s="602"/>
      <c r="X37" s="548"/>
      <c r="Y37" s="603"/>
      <c r="Z37" s="603"/>
      <c r="AA37" s="603"/>
      <c r="AB37" s="603"/>
    </row>
    <row r="38" spans="1:30">
      <c r="A38" s="613">
        <v>43109</v>
      </c>
      <c r="B38" s="614" t="s">
        <v>172</v>
      </c>
      <c r="C38" s="594" t="s">
        <v>174</v>
      </c>
      <c r="D38" s="615" t="s">
        <v>173</v>
      </c>
      <c r="E38" s="596" t="s">
        <v>184</v>
      </c>
      <c r="F38" s="548">
        <v>4934.08</v>
      </c>
      <c r="G38" s="548">
        <v>4870.7</v>
      </c>
      <c r="H38" s="548">
        <v>4878.93</v>
      </c>
      <c r="I38" s="548">
        <v>4854.3500000000004</v>
      </c>
      <c r="J38" s="548">
        <v>4908.2</v>
      </c>
      <c r="K38" s="548">
        <v>4976.6400000000003</v>
      </c>
      <c r="L38" s="548">
        <v>4900.54</v>
      </c>
      <c r="M38" s="548">
        <v>4855.75</v>
      </c>
      <c r="N38" s="548">
        <v>4866.63</v>
      </c>
      <c r="O38" s="597">
        <f>IF((N39=""),"",MAX(F40:N40))</f>
        <v>4034.0600000000004</v>
      </c>
      <c r="P38" s="597">
        <f>IF(N39="","",MIN(F40:N40))</f>
        <v>3787.6000000000004</v>
      </c>
      <c r="Q38" s="598">
        <f>IF((N40=""),"",AVERAGE(F40:N40))</f>
        <v>3954.4000000000005</v>
      </c>
      <c r="R38" s="598">
        <f>IF((N39=""),"",(O38-P38)/(O38+P38)*100)</f>
        <v>3.1509935231140194</v>
      </c>
      <c r="S38" s="599">
        <f>STDEV(F40:N40)</f>
        <v>87.898112607709294</v>
      </c>
      <c r="T38" s="616" t="str">
        <f>IF(N39="","",IF(Q38&gt;3650,IF(R38&lt;6.5,IF(Q38&lt;4450,"Pass","Fail"),"Fail"),"Fail"))</f>
        <v>Pass</v>
      </c>
      <c r="U38" s="601">
        <v>1335</v>
      </c>
      <c r="V38" s="602"/>
      <c r="W38" s="602"/>
      <c r="X38" s="548"/>
      <c r="Y38" s="603">
        <v>3650</v>
      </c>
      <c r="Z38" s="603">
        <v>4450</v>
      </c>
      <c r="AA38" s="603">
        <v>3700</v>
      </c>
      <c r="AB38" s="603">
        <v>4100</v>
      </c>
      <c r="AC38" s="604">
        <v>7</v>
      </c>
      <c r="AD38" s="604">
        <v>6.5</v>
      </c>
    </row>
    <row r="39" spans="1:30" ht="15">
      <c r="A39" s="559"/>
      <c r="B39" s="614"/>
      <c r="C39" s="594"/>
      <c r="D39" s="595"/>
      <c r="E39" s="605" t="s">
        <v>185</v>
      </c>
      <c r="F39" s="548">
        <v>2994.16</v>
      </c>
      <c r="G39" s="548">
        <v>2863.28</v>
      </c>
      <c r="H39" s="548">
        <v>2864.1</v>
      </c>
      <c r="I39" s="548">
        <v>2848.08</v>
      </c>
      <c r="J39" s="548">
        <v>2970.88</v>
      </c>
      <c r="K39" s="548">
        <v>3082.84</v>
      </c>
      <c r="L39" s="548">
        <v>2896.07</v>
      </c>
      <c r="M39" s="548">
        <v>2838.72</v>
      </c>
      <c r="N39" s="548">
        <v>2892.89</v>
      </c>
      <c r="O39" s="597"/>
      <c r="P39" s="597"/>
      <c r="Q39" s="598"/>
      <c r="R39" s="598"/>
      <c r="S39" s="599"/>
      <c r="T39" s="606"/>
      <c r="U39" s="617"/>
      <c r="V39" s="618"/>
      <c r="W39" s="618"/>
      <c r="X39" s="548"/>
      <c r="Y39" s="603"/>
      <c r="Z39" s="603"/>
      <c r="AA39" s="603"/>
      <c r="AB39" s="603"/>
    </row>
    <row r="40" spans="1:30" ht="57.75" thickBot="1">
      <c r="A40" s="559"/>
      <c r="B40" s="614"/>
      <c r="C40" s="594"/>
      <c r="D40" s="595"/>
      <c r="E40" s="619" t="s">
        <v>186</v>
      </c>
      <c r="F40" s="619">
        <f t="shared" ref="F40:N40" si="8">IF(((F38="")*AND(F39="")),"",(F38-F39)*2)</f>
        <v>3879.84</v>
      </c>
      <c r="G40" s="619">
        <f t="shared" si="8"/>
        <v>4014.8399999999992</v>
      </c>
      <c r="H40" s="619">
        <f t="shared" si="8"/>
        <v>4029.6600000000008</v>
      </c>
      <c r="I40" s="619">
        <f t="shared" si="8"/>
        <v>4012.5400000000009</v>
      </c>
      <c r="J40" s="619">
        <f t="shared" si="8"/>
        <v>3874.6399999999994</v>
      </c>
      <c r="K40" s="619">
        <f t="shared" si="8"/>
        <v>3787.6000000000004</v>
      </c>
      <c r="L40" s="619">
        <f t="shared" si="8"/>
        <v>4008.9399999999996</v>
      </c>
      <c r="M40" s="619">
        <f t="shared" si="8"/>
        <v>4034.0600000000004</v>
      </c>
      <c r="N40" s="619">
        <f t="shared" si="8"/>
        <v>3947.4800000000005</v>
      </c>
      <c r="O40" s="597"/>
      <c r="P40" s="597"/>
      <c r="Q40" s="598"/>
      <c r="R40" s="598"/>
      <c r="S40" s="599"/>
      <c r="T40" s="606"/>
      <c r="U40" s="617"/>
      <c r="V40" s="618"/>
      <c r="W40" s="618"/>
      <c r="X40" s="548"/>
      <c r="Y40" s="603"/>
      <c r="Z40" s="603"/>
      <c r="AA40" s="603"/>
      <c r="AB40" s="603"/>
    </row>
    <row r="41" spans="1:30">
      <c r="A41" s="613">
        <v>43109</v>
      </c>
      <c r="B41" s="614" t="s">
        <v>167</v>
      </c>
      <c r="C41" s="620" t="s">
        <v>169</v>
      </c>
      <c r="D41" s="621" t="s">
        <v>187</v>
      </c>
      <c r="E41" s="605" t="s">
        <v>184</v>
      </c>
      <c r="F41" s="548">
        <v>1997.29</v>
      </c>
      <c r="G41" s="548">
        <v>1984.86</v>
      </c>
      <c r="H41" s="548">
        <v>1983.45</v>
      </c>
      <c r="I41" s="548">
        <v>1985.15</v>
      </c>
      <c r="J41" s="548">
        <v>2004.59</v>
      </c>
      <c r="K41" s="548">
        <v>2001.53</v>
      </c>
      <c r="L41" s="548">
        <v>1988.45</v>
      </c>
      <c r="M41" s="548">
        <v>1986.23</v>
      </c>
      <c r="N41" s="548">
        <v>2003.12</v>
      </c>
      <c r="O41" s="619">
        <f>IF((N42=""),"",MAX(F43:N43))</f>
        <v>2192.6699999999996</v>
      </c>
      <c r="P41" s="619">
        <f>IF(N42="","",MIN(F43:N43))</f>
        <v>2127.21</v>
      </c>
      <c r="Q41" s="622">
        <f>IF((N43=""),"",AVERAGE(F43:N43))</f>
        <v>2164.8033333333328</v>
      </c>
      <c r="R41" s="622">
        <f>IF((N42=""),"",(O41-P41)/(O41+P41)*100)</f>
        <v>1.5153198699963792</v>
      </c>
      <c r="S41" s="599">
        <f>STDEV(F43:N43)</f>
        <v>23.040763876280888</v>
      </c>
      <c r="T41" s="623" t="str">
        <f>IF(N42="","",IF(Q41&gt;1940,IF(R41&lt;8.3,IF(Q41&lt;2180,"Pass","Fail"),"Fail"),"Fail"))</f>
        <v>Pass</v>
      </c>
      <c r="U41" s="601">
        <v>1335</v>
      </c>
      <c r="V41" s="602"/>
      <c r="W41" s="602"/>
      <c r="X41" s="548"/>
      <c r="Y41" s="603">
        <v>2000</v>
      </c>
      <c r="Z41" s="603">
        <v>3000</v>
      </c>
      <c r="AA41" s="603">
        <v>1940</v>
      </c>
      <c r="AB41" s="603">
        <v>2180</v>
      </c>
      <c r="AC41" s="604">
        <v>5.2</v>
      </c>
      <c r="AD41" s="604">
        <v>5.2</v>
      </c>
    </row>
    <row r="42" spans="1:30" ht="15">
      <c r="A42" s="559"/>
      <c r="B42" s="593"/>
      <c r="C42" s="594"/>
      <c r="D42" s="595"/>
      <c r="E42" s="605" t="s">
        <v>185</v>
      </c>
      <c r="F42" s="548">
        <v>1271.5899999999999</v>
      </c>
      <c r="G42" s="548">
        <v>1260.22</v>
      </c>
      <c r="H42" s="548">
        <v>1261.3699999999999</v>
      </c>
      <c r="I42" s="548">
        <v>1263.42</v>
      </c>
      <c r="J42" s="548">
        <v>1295.4000000000001</v>
      </c>
      <c r="K42" s="548">
        <v>1292.46</v>
      </c>
      <c r="L42" s="548">
        <v>1265.81</v>
      </c>
      <c r="M42" s="548">
        <v>1257.76</v>
      </c>
      <c r="N42" s="548">
        <v>1272.23</v>
      </c>
      <c r="O42" s="597"/>
      <c r="P42" s="597"/>
      <c r="Q42" s="598"/>
      <c r="R42" s="598"/>
      <c r="S42" s="599"/>
      <c r="T42" s="606"/>
      <c r="U42" s="601"/>
      <c r="V42" s="602"/>
      <c r="W42" s="602"/>
      <c r="X42" s="548"/>
      <c r="Y42" s="603"/>
      <c r="Z42" s="603"/>
      <c r="AA42" s="603"/>
      <c r="AB42" s="603"/>
    </row>
    <row r="43" spans="1:30" ht="43.5" thickBot="1">
      <c r="A43" s="559"/>
      <c r="B43" s="624"/>
      <c r="C43" s="625"/>
      <c r="D43" s="626"/>
      <c r="E43" s="627" t="s">
        <v>188</v>
      </c>
      <c r="F43" s="627">
        <f t="shared" ref="F43:N43" si="9">IF(((F41="")*AND(F42="")),"",(F41-F42)*3)</f>
        <v>2177.1000000000004</v>
      </c>
      <c r="G43" s="627">
        <f t="shared" si="9"/>
        <v>2173.9199999999996</v>
      </c>
      <c r="H43" s="627">
        <f t="shared" si="9"/>
        <v>2166.2400000000007</v>
      </c>
      <c r="I43" s="627">
        <f t="shared" si="9"/>
        <v>2165.19</v>
      </c>
      <c r="J43" s="627">
        <f t="shared" si="9"/>
        <v>2127.5699999999997</v>
      </c>
      <c r="K43" s="627">
        <f t="shared" si="9"/>
        <v>2127.21</v>
      </c>
      <c r="L43" s="627">
        <f t="shared" si="9"/>
        <v>2167.92</v>
      </c>
      <c r="M43" s="627">
        <f t="shared" si="9"/>
        <v>2185.41</v>
      </c>
      <c r="N43" s="627">
        <f t="shared" si="9"/>
        <v>2192.6699999999996</v>
      </c>
      <c r="O43" s="628"/>
      <c r="P43" s="628"/>
      <c r="Q43" s="629"/>
      <c r="R43" s="629"/>
      <c r="S43" s="599"/>
      <c r="T43" s="630"/>
      <c r="U43" s="631"/>
      <c r="V43" s="602"/>
      <c r="W43" s="602"/>
      <c r="X43" s="548"/>
      <c r="Y43" s="603"/>
      <c r="Z43" s="603"/>
      <c r="AA43" s="603"/>
      <c r="AB43" s="603"/>
    </row>
    <row r="44" spans="1:30">
      <c r="A44" s="613">
        <v>43112</v>
      </c>
      <c r="B44" s="633" t="s">
        <v>183</v>
      </c>
      <c r="C44" s="634" t="s">
        <v>171</v>
      </c>
      <c r="D44" s="635" t="s">
        <v>170</v>
      </c>
      <c r="E44" s="636" t="s">
        <v>184</v>
      </c>
      <c r="F44" s="548">
        <v>21825.39</v>
      </c>
      <c r="G44" s="548">
        <v>22306.080000000002</v>
      </c>
      <c r="H44" s="548">
        <v>22519.56</v>
      </c>
      <c r="I44" s="548">
        <v>22359.25</v>
      </c>
      <c r="J44" s="548">
        <v>21896.59</v>
      </c>
      <c r="K44" s="548">
        <v>21794.63</v>
      </c>
      <c r="L44" s="548">
        <v>22316.19</v>
      </c>
      <c r="M44" s="548">
        <v>22309.51</v>
      </c>
      <c r="N44" s="548">
        <v>21884.23</v>
      </c>
      <c r="O44" s="637">
        <f>IF((N45=""),"",MAX(F46:N46))</f>
        <v>5004.0899999999965</v>
      </c>
      <c r="P44" s="637">
        <f>IF(N45="","",MIN(F46:N46))</f>
        <v>4278.8400000000074</v>
      </c>
      <c r="Q44" s="638">
        <f>IF((N46=""),"",AVERAGE(F46:N46))</f>
        <v>4611.786666666665</v>
      </c>
      <c r="R44" s="638">
        <f>IF((N45=""),"",(O44-P44)/(O44+P44)*100)</f>
        <v>7.8127272315959377</v>
      </c>
      <c r="S44" s="599">
        <f>STDEV(F46:N46)</f>
        <v>316.77507848629989</v>
      </c>
      <c r="T44" s="600" t="str">
        <f>IF(N45="","",IF(Q44&gt;3200,IF(R44&lt;16,IF(Q44&lt;5240,"Pass","Fail"),"Fail"),"Fail"))</f>
        <v>Pass</v>
      </c>
      <c r="U44" s="639" t="s">
        <v>97</v>
      </c>
      <c r="V44" s="602"/>
      <c r="W44" s="602"/>
      <c r="X44" s="548"/>
      <c r="Y44" s="603">
        <v>4200</v>
      </c>
      <c r="Z44" s="603">
        <v>5500</v>
      </c>
      <c r="AA44" s="603">
        <v>3200</v>
      </c>
      <c r="AB44" s="603">
        <v>5240</v>
      </c>
      <c r="AC44" s="604">
        <v>16</v>
      </c>
      <c r="AD44" s="604">
        <v>16</v>
      </c>
    </row>
    <row r="45" spans="1:30" ht="15">
      <c r="A45" s="559"/>
      <c r="B45" s="593"/>
      <c r="C45" s="594"/>
      <c r="D45" s="595"/>
      <c r="E45" s="605" t="s">
        <v>185</v>
      </c>
      <c r="F45" s="548">
        <v>20181.59</v>
      </c>
      <c r="G45" s="548">
        <v>20838.59</v>
      </c>
      <c r="H45" s="548">
        <v>21093.279999999999</v>
      </c>
      <c r="I45" s="548">
        <v>20915.11</v>
      </c>
      <c r="J45" s="548">
        <v>20245.740000000002</v>
      </c>
      <c r="K45" s="548">
        <v>20167.560000000001</v>
      </c>
      <c r="L45" s="548">
        <v>20864.150000000001</v>
      </c>
      <c r="M45" s="548">
        <v>20853.849999999999</v>
      </c>
      <c r="N45" s="548">
        <v>20216.2</v>
      </c>
      <c r="O45" s="597"/>
      <c r="P45" s="597"/>
      <c r="Q45" s="598"/>
      <c r="R45" s="598"/>
      <c r="S45" s="599"/>
      <c r="T45" s="606"/>
      <c r="U45" s="601"/>
      <c r="V45" s="602"/>
      <c r="W45" s="602"/>
      <c r="X45" s="548"/>
      <c r="Y45" s="603"/>
      <c r="Z45" s="603"/>
      <c r="AA45" s="603"/>
      <c r="AB45" s="603"/>
    </row>
    <row r="46" spans="1:30" ht="57.75" thickBot="1">
      <c r="A46" s="559"/>
      <c r="B46" s="607"/>
      <c r="C46" s="608"/>
      <c r="D46" s="609"/>
      <c r="E46" s="605" t="s">
        <v>186</v>
      </c>
      <c r="F46" s="605">
        <f t="shared" ref="F46:N46" si="10">IF(((F44="")*AND(F45="")),"",(F44-F45)*3)</f>
        <v>4931.3999999999978</v>
      </c>
      <c r="G46" s="605">
        <f t="shared" si="10"/>
        <v>4402.4700000000048</v>
      </c>
      <c r="H46" s="605">
        <f t="shared" si="10"/>
        <v>4278.8400000000074</v>
      </c>
      <c r="I46" s="605">
        <f t="shared" si="10"/>
        <v>4332.4199999999983</v>
      </c>
      <c r="J46" s="605">
        <f t="shared" si="10"/>
        <v>4952.5499999999956</v>
      </c>
      <c r="K46" s="605">
        <f t="shared" si="10"/>
        <v>4881.2099999999991</v>
      </c>
      <c r="L46" s="605">
        <f t="shared" si="10"/>
        <v>4356.1199999999917</v>
      </c>
      <c r="M46" s="605">
        <f t="shared" si="10"/>
        <v>4366.9799999999996</v>
      </c>
      <c r="N46" s="605">
        <f t="shared" si="10"/>
        <v>5004.0899999999965</v>
      </c>
      <c r="O46" s="596"/>
      <c r="P46" s="596"/>
      <c r="Q46" s="610"/>
      <c r="R46" s="610"/>
      <c r="S46" s="599"/>
      <c r="T46" s="611"/>
      <c r="U46" s="612"/>
      <c r="V46" s="602"/>
      <c r="W46" s="602"/>
      <c r="X46" s="548"/>
      <c r="Y46" s="603"/>
      <c r="Z46" s="603"/>
      <c r="AA46" s="603"/>
      <c r="AB46" s="603"/>
    </row>
    <row r="47" spans="1:30">
      <c r="A47" s="613">
        <v>43112</v>
      </c>
      <c r="B47" s="614" t="s">
        <v>172</v>
      </c>
      <c r="C47" s="594" t="s">
        <v>174</v>
      </c>
      <c r="D47" s="615" t="s">
        <v>173</v>
      </c>
      <c r="E47" s="596" t="s">
        <v>184</v>
      </c>
      <c r="F47" s="548">
        <v>3000.74</v>
      </c>
      <c r="G47" s="548">
        <v>2869.49</v>
      </c>
      <c r="H47" s="548">
        <v>2870.67</v>
      </c>
      <c r="I47" s="548">
        <v>2853.94</v>
      </c>
      <c r="J47" s="548">
        <v>2976.28</v>
      </c>
      <c r="K47" s="548">
        <v>3089.63</v>
      </c>
      <c r="L47" s="548">
        <v>2902.31</v>
      </c>
      <c r="M47" s="548">
        <v>2844.48</v>
      </c>
      <c r="N47" s="548">
        <v>2898.61</v>
      </c>
      <c r="O47" s="597">
        <f>IF((N48=""),"",MAX(F49:N49))</f>
        <v>3993.1000000000004</v>
      </c>
      <c r="P47" s="597">
        <f>IF(N48="","",MIN(F49:N49))</f>
        <v>3760.2200000000003</v>
      </c>
      <c r="Q47" s="598">
        <f>IF((N49=""),"",AVERAGE(F49:N49))</f>
        <v>3917.0911111111118</v>
      </c>
      <c r="R47" s="598">
        <f>IF((N48=""),"",(O47-P47)/(O47+P47)*100)</f>
        <v>3.0036165152476628</v>
      </c>
      <c r="S47" s="599">
        <f>STDEV(F49:N49)</f>
        <v>82.911870749037334</v>
      </c>
      <c r="T47" s="616" t="str">
        <f>IF(N48="","",IF(Q47&gt;3650,IF(R47&lt;6.5,IF(Q47&lt;4450,"Pass","Fail"),"Fail"),"Fail"))</f>
        <v>Pass</v>
      </c>
      <c r="U47" s="639" t="s">
        <v>97</v>
      </c>
      <c r="V47" s="602"/>
      <c r="W47" s="602"/>
      <c r="X47" s="548"/>
      <c r="Y47" s="603">
        <v>3650</v>
      </c>
      <c r="Z47" s="603">
        <v>4450</v>
      </c>
      <c r="AA47" s="603">
        <v>3700</v>
      </c>
      <c r="AB47" s="603">
        <v>4100</v>
      </c>
      <c r="AC47" s="604">
        <v>7</v>
      </c>
      <c r="AD47" s="604">
        <v>6.5</v>
      </c>
    </row>
    <row r="48" spans="1:30" ht="15">
      <c r="A48" s="559"/>
      <c r="B48" s="614"/>
      <c r="C48" s="594"/>
      <c r="D48" s="595"/>
      <c r="E48" s="605" t="s">
        <v>185</v>
      </c>
      <c r="F48" s="548">
        <v>1076.27</v>
      </c>
      <c r="G48" s="548">
        <v>884.29</v>
      </c>
      <c r="H48" s="548">
        <v>874.12</v>
      </c>
      <c r="I48" s="548">
        <v>869.47</v>
      </c>
      <c r="J48" s="548">
        <v>1055.02</v>
      </c>
      <c r="K48" s="548">
        <v>1209.52</v>
      </c>
      <c r="L48" s="548">
        <v>914.63</v>
      </c>
      <c r="M48" s="548">
        <v>849.48</v>
      </c>
      <c r="N48" s="548">
        <v>946.44</v>
      </c>
      <c r="O48" s="597"/>
      <c r="P48" s="597"/>
      <c r="Q48" s="598"/>
      <c r="R48" s="598"/>
      <c r="S48" s="599"/>
      <c r="T48" s="606"/>
      <c r="U48" s="617"/>
      <c r="V48" s="618"/>
      <c r="W48" s="618"/>
      <c r="X48" s="548"/>
      <c r="Y48" s="603"/>
      <c r="Z48" s="603"/>
      <c r="AA48" s="603"/>
      <c r="AB48" s="603"/>
    </row>
    <row r="49" spans="1:30" ht="57.75" thickBot="1">
      <c r="A49" s="559"/>
      <c r="B49" s="614"/>
      <c r="C49" s="594"/>
      <c r="D49" s="595"/>
      <c r="E49" s="619" t="s">
        <v>186</v>
      </c>
      <c r="F49" s="619">
        <f t="shared" ref="F49:N49" si="11">IF(((F47="")*AND(F48="")),"",(F47-F48)*2)</f>
        <v>3848.9399999999996</v>
      </c>
      <c r="G49" s="619">
        <f t="shared" si="11"/>
        <v>3970.3999999999996</v>
      </c>
      <c r="H49" s="619">
        <f t="shared" si="11"/>
        <v>3993.1000000000004</v>
      </c>
      <c r="I49" s="619">
        <f t="shared" si="11"/>
        <v>3968.94</v>
      </c>
      <c r="J49" s="619">
        <f t="shared" si="11"/>
        <v>3842.5200000000004</v>
      </c>
      <c r="K49" s="619">
        <f t="shared" si="11"/>
        <v>3760.2200000000003</v>
      </c>
      <c r="L49" s="619">
        <f t="shared" si="11"/>
        <v>3975.3599999999997</v>
      </c>
      <c r="M49" s="619">
        <f t="shared" si="11"/>
        <v>3990</v>
      </c>
      <c r="N49" s="619">
        <f t="shared" si="11"/>
        <v>3904.34</v>
      </c>
      <c r="O49" s="597"/>
      <c r="P49" s="597"/>
      <c r="Q49" s="598"/>
      <c r="R49" s="598"/>
      <c r="S49" s="599"/>
      <c r="T49" s="606"/>
      <c r="U49" s="617"/>
      <c r="V49" s="618"/>
      <c r="W49" s="618"/>
      <c r="X49" s="548"/>
      <c r="Y49" s="603"/>
      <c r="Z49" s="603"/>
      <c r="AA49" s="603"/>
      <c r="AB49" s="603"/>
    </row>
    <row r="50" spans="1:30">
      <c r="A50" s="613">
        <v>43112</v>
      </c>
      <c r="B50" s="614" t="s">
        <v>167</v>
      </c>
      <c r="C50" s="620" t="s">
        <v>169</v>
      </c>
      <c r="D50" s="621" t="s">
        <v>187</v>
      </c>
      <c r="E50" s="605" t="s">
        <v>184</v>
      </c>
      <c r="F50" s="548">
        <v>1272.6600000000001</v>
      </c>
      <c r="G50" s="548">
        <v>1263.22</v>
      </c>
      <c r="H50" s="548">
        <v>1258.07</v>
      </c>
      <c r="I50" s="548">
        <v>1264.29</v>
      </c>
      <c r="J50" s="548">
        <v>1298.04</v>
      </c>
      <c r="K50" s="548">
        <v>1295.42</v>
      </c>
      <c r="L50" s="548">
        <v>1270.83</v>
      </c>
      <c r="M50" s="548">
        <v>1260.01</v>
      </c>
      <c r="N50" s="548">
        <v>1275.19</v>
      </c>
      <c r="O50" s="619">
        <f>IF((N51=""),"",MAX(F52:N52))</f>
        <v>2093.67</v>
      </c>
      <c r="P50" s="619">
        <f>IF(N51="","",MIN(F52:N52))</f>
        <v>1981.98</v>
      </c>
      <c r="Q50" s="622">
        <f>IF((N52=""),"",AVERAGE(F52:N52))</f>
        <v>2046.7799999999997</v>
      </c>
      <c r="R50" s="622">
        <f>IF((N51=""),"",(O50-P50)/(O50+P50)*100)</f>
        <v>2.7404217732140896</v>
      </c>
      <c r="S50" s="599">
        <f>STDEV(F52:N52)</f>
        <v>43.927865586679133</v>
      </c>
      <c r="T50" s="623" t="str">
        <f>IF(N51="","",IF(Q50&gt;1940,IF(R50&lt;8.3,IF(Q50&lt;2180,"Pass","Fail"),"Fail"),"Fail"))</f>
        <v>Pass</v>
      </c>
      <c r="U50" s="639" t="s">
        <v>97</v>
      </c>
      <c r="V50" s="602"/>
      <c r="W50" s="602"/>
      <c r="X50" s="548"/>
      <c r="Y50" s="603">
        <v>2000</v>
      </c>
      <c r="Z50" s="603">
        <v>3000</v>
      </c>
      <c r="AA50" s="603">
        <v>1940</v>
      </c>
      <c r="AB50" s="603">
        <v>2180</v>
      </c>
      <c r="AC50" s="604">
        <v>5.2</v>
      </c>
      <c r="AD50" s="604">
        <v>5.2</v>
      </c>
    </row>
    <row r="51" spans="1:30" ht="15">
      <c r="A51" s="559"/>
      <c r="B51" s="593"/>
      <c r="C51" s="594"/>
      <c r="D51" s="595"/>
      <c r="E51" s="605" t="s">
        <v>185</v>
      </c>
      <c r="F51" s="548">
        <v>602.71</v>
      </c>
      <c r="G51" s="548">
        <v>569.46</v>
      </c>
      <c r="H51" s="548">
        <v>569.15</v>
      </c>
      <c r="I51" s="548">
        <v>568.32000000000005</v>
      </c>
      <c r="J51" s="548">
        <v>637.38</v>
      </c>
      <c r="K51" s="548">
        <v>631.23</v>
      </c>
      <c r="L51" s="548">
        <v>577.62</v>
      </c>
      <c r="M51" s="548">
        <v>562.12</v>
      </c>
      <c r="N51" s="548">
        <v>599.4</v>
      </c>
      <c r="O51" s="597"/>
      <c r="P51" s="597"/>
      <c r="Q51" s="598"/>
      <c r="R51" s="598"/>
      <c r="S51" s="599"/>
      <c r="T51" s="606"/>
      <c r="U51" s="601"/>
      <c r="V51" s="602"/>
      <c r="W51" s="602"/>
      <c r="X51" s="548"/>
      <c r="Y51" s="603"/>
      <c r="Z51" s="603"/>
      <c r="AA51" s="603"/>
      <c r="AB51" s="603"/>
    </row>
    <row r="52" spans="1:30" ht="43.5" thickBot="1">
      <c r="A52" s="559"/>
      <c r="B52" s="624"/>
      <c r="C52" s="625"/>
      <c r="D52" s="626"/>
      <c r="E52" s="627" t="s">
        <v>188</v>
      </c>
      <c r="F52" s="627">
        <f t="shared" ref="F52:N52" si="12">IF(((F50="")*AND(F51="")),"",(F50-F51)*3)</f>
        <v>2009.8500000000001</v>
      </c>
      <c r="G52" s="627">
        <f t="shared" si="12"/>
        <v>2081.2799999999997</v>
      </c>
      <c r="H52" s="627">
        <f t="shared" si="12"/>
        <v>2066.7599999999998</v>
      </c>
      <c r="I52" s="627">
        <f t="shared" si="12"/>
        <v>2087.91</v>
      </c>
      <c r="J52" s="627">
        <f t="shared" si="12"/>
        <v>1981.98</v>
      </c>
      <c r="K52" s="627">
        <f t="shared" si="12"/>
        <v>1992.5700000000002</v>
      </c>
      <c r="L52" s="627">
        <f t="shared" si="12"/>
        <v>2079.6299999999997</v>
      </c>
      <c r="M52" s="627">
        <f t="shared" si="12"/>
        <v>2093.67</v>
      </c>
      <c r="N52" s="627">
        <f t="shared" si="12"/>
        <v>2027.3700000000003</v>
      </c>
      <c r="O52" s="628"/>
      <c r="P52" s="628"/>
      <c r="Q52" s="629"/>
      <c r="R52" s="629"/>
      <c r="S52" s="599"/>
      <c r="T52" s="630"/>
      <c r="U52" s="631"/>
      <c r="V52" s="602"/>
      <c r="W52" s="602"/>
      <c r="X52" s="548"/>
      <c r="Y52" s="603"/>
      <c r="Z52" s="603"/>
      <c r="AA52" s="603"/>
      <c r="AB52" s="603"/>
    </row>
    <row r="53" spans="1:30">
      <c r="A53" s="613">
        <v>43117</v>
      </c>
      <c r="B53" s="633" t="s">
        <v>183</v>
      </c>
      <c r="C53" s="634" t="s">
        <v>171</v>
      </c>
      <c r="D53" s="635" t="s">
        <v>170</v>
      </c>
      <c r="E53" s="636" t="s">
        <v>184</v>
      </c>
      <c r="F53" s="548">
        <v>29273.24</v>
      </c>
      <c r="G53" s="548">
        <v>29088.080000000002</v>
      </c>
      <c r="H53" s="548">
        <v>29090.71</v>
      </c>
      <c r="I53" s="548">
        <v>29105.9</v>
      </c>
      <c r="J53" s="548">
        <v>29320.54</v>
      </c>
      <c r="K53" s="548">
        <v>29262.65</v>
      </c>
      <c r="L53" s="548">
        <v>29079.57</v>
      </c>
      <c r="M53" s="548">
        <v>29085.07</v>
      </c>
      <c r="N53" s="548">
        <v>29309.11</v>
      </c>
      <c r="O53" s="637">
        <f>IF((N54=""),"",MAX(F55:N55))</f>
        <v>4665.9599999999991</v>
      </c>
      <c r="P53" s="637">
        <f>IF(N54="","",MIN(F55:N55))</f>
        <v>3969.75</v>
      </c>
      <c r="Q53" s="638">
        <f>IF((N55=""),"",AVERAGE(F55:N55))</f>
        <v>4287.3100000000013</v>
      </c>
      <c r="R53" s="638">
        <f>IF((N54=""),"",(O53-P53)/(O53+P53)*100)</f>
        <v>8.061989112649675</v>
      </c>
      <c r="S53" s="599">
        <f>STDEV(F55:N55)</f>
        <v>293.31326286924195</v>
      </c>
      <c r="T53" s="600" t="str">
        <f>IF(N54="","",IF(Q53&gt;3200,IF(R53&lt;16,IF(Q53&lt;5240,"Pass","Fail"),"Fail"),"Fail"))</f>
        <v>Pass</v>
      </c>
      <c r="U53" s="639">
        <v>1428</v>
      </c>
      <c r="V53" s="602"/>
      <c r="W53" s="602"/>
      <c r="X53" s="548"/>
      <c r="Y53" s="603">
        <v>4200</v>
      </c>
      <c r="Z53" s="603">
        <v>5500</v>
      </c>
      <c r="AA53" s="603">
        <v>3200</v>
      </c>
      <c r="AB53" s="603">
        <v>5240</v>
      </c>
      <c r="AC53" s="604">
        <v>16</v>
      </c>
      <c r="AD53" s="604">
        <v>16</v>
      </c>
    </row>
    <row r="54" spans="1:30" ht="15">
      <c r="A54" s="559"/>
      <c r="B54" s="593"/>
      <c r="C54" s="594"/>
      <c r="D54" s="595"/>
      <c r="E54" s="605" t="s">
        <v>185</v>
      </c>
      <c r="F54" s="548">
        <v>27768.29</v>
      </c>
      <c r="G54" s="548">
        <v>27739.24</v>
      </c>
      <c r="H54" s="548">
        <v>27767.46</v>
      </c>
      <c r="I54" s="548">
        <v>27741.91</v>
      </c>
      <c r="J54" s="548">
        <v>27767.84</v>
      </c>
      <c r="K54" s="548">
        <v>27755.81</v>
      </c>
      <c r="L54" s="548">
        <v>27728.39</v>
      </c>
      <c r="M54" s="548">
        <v>27730.21</v>
      </c>
      <c r="N54" s="548">
        <v>27753.79</v>
      </c>
      <c r="O54" s="597"/>
      <c r="P54" s="597"/>
      <c r="Q54" s="598"/>
      <c r="R54" s="598"/>
      <c r="S54" s="599"/>
      <c r="T54" s="606"/>
      <c r="U54" s="601"/>
      <c r="V54" s="602"/>
      <c r="W54" s="602"/>
      <c r="X54" s="548"/>
      <c r="Y54" s="603"/>
      <c r="Z54" s="603"/>
      <c r="AA54" s="603"/>
      <c r="AB54" s="603"/>
    </row>
    <row r="55" spans="1:30" ht="57.75" thickBot="1">
      <c r="A55" s="559"/>
      <c r="B55" s="607"/>
      <c r="C55" s="608"/>
      <c r="D55" s="609"/>
      <c r="E55" s="605" t="s">
        <v>186</v>
      </c>
      <c r="F55" s="605">
        <f t="shared" ref="F55:N55" si="13">IF(((F53="")*AND(F54="")),"",(F53-F54)*3)</f>
        <v>4514.8500000000022</v>
      </c>
      <c r="G55" s="605">
        <f t="shared" si="13"/>
        <v>4046.5200000000004</v>
      </c>
      <c r="H55" s="605">
        <f t="shared" si="13"/>
        <v>3969.75</v>
      </c>
      <c r="I55" s="605">
        <f t="shared" si="13"/>
        <v>4091.9700000000048</v>
      </c>
      <c r="J55" s="605">
        <f t="shared" si="13"/>
        <v>4658.1000000000022</v>
      </c>
      <c r="K55" s="605">
        <f t="shared" si="13"/>
        <v>4520.5200000000004</v>
      </c>
      <c r="L55" s="605">
        <f t="shared" si="13"/>
        <v>4053.5400000000009</v>
      </c>
      <c r="M55" s="605">
        <f t="shared" si="13"/>
        <v>4064.5800000000017</v>
      </c>
      <c r="N55" s="605">
        <f t="shared" si="13"/>
        <v>4665.9599999999991</v>
      </c>
      <c r="O55" s="596"/>
      <c r="P55" s="596"/>
      <c r="Q55" s="610"/>
      <c r="R55" s="610"/>
      <c r="S55" s="599"/>
      <c r="T55" s="611"/>
      <c r="U55" s="612"/>
      <c r="V55" s="602"/>
      <c r="W55" s="602"/>
      <c r="X55" s="548"/>
      <c r="Y55" s="603"/>
      <c r="Z55" s="603"/>
      <c r="AA55" s="603"/>
      <c r="AB55" s="603"/>
    </row>
    <row r="56" spans="1:30">
      <c r="A56" s="613">
        <v>43117</v>
      </c>
      <c r="B56" s="614" t="s">
        <v>172</v>
      </c>
      <c r="C56" s="594" t="s">
        <v>174</v>
      </c>
      <c r="D56" s="615" t="s">
        <v>173</v>
      </c>
      <c r="E56" s="596" t="s">
        <v>184</v>
      </c>
      <c r="F56" s="548">
        <v>7011.87</v>
      </c>
      <c r="G56" s="548">
        <v>6985.21</v>
      </c>
      <c r="H56" s="548">
        <v>7001.31</v>
      </c>
      <c r="I56" s="548">
        <v>6976.16</v>
      </c>
      <c r="J56" s="548">
        <v>7008.16</v>
      </c>
      <c r="K56" s="548">
        <v>7025.95</v>
      </c>
      <c r="L56" s="548">
        <v>7020.98</v>
      </c>
      <c r="M56" s="548">
        <v>6989.85</v>
      </c>
      <c r="N56" s="548">
        <v>6990.55</v>
      </c>
      <c r="O56" s="597">
        <f>IF((N57=""),"",MAX(F58:N58))</f>
        <v>4046.1000000000004</v>
      </c>
      <c r="P56" s="597">
        <f>IF(N57="","",MIN(F58:N58))</f>
        <v>3776.8799999999992</v>
      </c>
      <c r="Q56" s="598">
        <f>IF((N58=""),"",AVERAGE(F58:N58))</f>
        <v>3953.8844444444444</v>
      </c>
      <c r="R56" s="598">
        <f>IF((N57=""),"",(O56-P56)/(O56+P56)*100)</f>
        <v>3.4413995689622263</v>
      </c>
      <c r="S56" s="599">
        <f>STDEV(F58:N58)</f>
        <v>90.811766185773052</v>
      </c>
      <c r="T56" s="616" t="str">
        <f>IF(N57="","",IF(Q56&gt;3650,IF(R56&lt;6.5,IF(Q56&lt;4450,"Pass","Fail"),"Fail"),"Fail"))</f>
        <v>Pass</v>
      </c>
      <c r="U56" s="601">
        <v>1428</v>
      </c>
      <c r="V56" s="602"/>
      <c r="W56" s="602"/>
      <c r="X56" s="548"/>
      <c r="Y56" s="603">
        <v>3650</v>
      </c>
      <c r="Z56" s="603">
        <v>4450</v>
      </c>
      <c r="AA56" s="603">
        <v>3700</v>
      </c>
      <c r="AB56" s="603">
        <v>4100</v>
      </c>
      <c r="AC56" s="604">
        <v>7</v>
      </c>
      <c r="AD56" s="604">
        <v>6.5</v>
      </c>
    </row>
    <row r="57" spans="1:30" ht="15">
      <c r="A57" s="559"/>
      <c r="B57" s="614"/>
      <c r="C57" s="594"/>
      <c r="D57" s="595"/>
      <c r="E57" s="605" t="s">
        <v>185</v>
      </c>
      <c r="F57" s="548">
        <v>5077.16</v>
      </c>
      <c r="G57" s="548">
        <v>4983.58</v>
      </c>
      <c r="H57" s="548">
        <v>4985.83</v>
      </c>
      <c r="I57" s="548">
        <v>4969.2700000000004</v>
      </c>
      <c r="J57" s="548">
        <v>5065.67</v>
      </c>
      <c r="K57" s="548">
        <v>5137.51</v>
      </c>
      <c r="L57" s="548">
        <v>5020.1899999999996</v>
      </c>
      <c r="M57" s="548">
        <v>4966.8</v>
      </c>
      <c r="N57" s="548">
        <v>5011.55</v>
      </c>
      <c r="O57" s="597"/>
      <c r="P57" s="597"/>
      <c r="Q57" s="598"/>
      <c r="R57" s="598"/>
      <c r="S57" s="599"/>
      <c r="T57" s="606"/>
      <c r="U57" s="617"/>
      <c r="V57" s="618"/>
      <c r="W57" s="618"/>
      <c r="X57" s="548"/>
      <c r="Y57" s="603"/>
      <c r="Z57" s="603"/>
      <c r="AA57" s="603"/>
      <c r="AB57" s="603"/>
    </row>
    <row r="58" spans="1:30" ht="57.75" thickBot="1">
      <c r="A58" s="559"/>
      <c r="B58" s="614"/>
      <c r="C58" s="594"/>
      <c r="D58" s="595"/>
      <c r="E58" s="619" t="s">
        <v>186</v>
      </c>
      <c r="F58" s="619">
        <f t="shared" ref="F58:N58" si="14">IF(((F56="")*AND(F57="")),"",(F56-F57)*2)</f>
        <v>3869.42</v>
      </c>
      <c r="G58" s="619">
        <f t="shared" si="14"/>
        <v>4003.26</v>
      </c>
      <c r="H58" s="619">
        <f t="shared" si="14"/>
        <v>4030.9600000000009</v>
      </c>
      <c r="I58" s="619">
        <f t="shared" si="14"/>
        <v>4013.7799999999988</v>
      </c>
      <c r="J58" s="619">
        <f t="shared" si="14"/>
        <v>3884.9799999999996</v>
      </c>
      <c r="K58" s="619">
        <f t="shared" si="14"/>
        <v>3776.8799999999992</v>
      </c>
      <c r="L58" s="619">
        <f t="shared" si="14"/>
        <v>4001.58</v>
      </c>
      <c r="M58" s="619">
        <f t="shared" si="14"/>
        <v>4046.1000000000004</v>
      </c>
      <c r="N58" s="619">
        <f t="shared" si="14"/>
        <v>3958</v>
      </c>
      <c r="O58" s="597"/>
      <c r="P58" s="597"/>
      <c r="Q58" s="598"/>
      <c r="R58" s="598"/>
      <c r="S58" s="599"/>
      <c r="T58" s="606"/>
      <c r="U58" s="617"/>
      <c r="V58" s="618"/>
      <c r="W58" s="618"/>
      <c r="X58" s="548"/>
      <c r="Y58" s="603"/>
      <c r="Z58" s="603"/>
      <c r="AA58" s="603"/>
      <c r="AB58" s="603"/>
    </row>
    <row r="59" spans="1:30">
      <c r="A59" s="613">
        <v>43117</v>
      </c>
      <c r="B59" s="614" t="s">
        <v>167</v>
      </c>
      <c r="C59" s="620" t="s">
        <v>169</v>
      </c>
      <c r="D59" s="621" t="s">
        <v>187</v>
      </c>
      <c r="E59" s="605" t="s">
        <v>184</v>
      </c>
      <c r="F59" s="548">
        <v>1947.66</v>
      </c>
      <c r="G59" s="548">
        <v>1939.62</v>
      </c>
      <c r="H59" s="548">
        <v>1926.84</v>
      </c>
      <c r="I59" s="548">
        <v>1937.07</v>
      </c>
      <c r="J59" s="548">
        <v>1942.13</v>
      </c>
      <c r="K59" s="548">
        <v>1949.39</v>
      </c>
      <c r="L59" s="548">
        <v>1939.63</v>
      </c>
      <c r="M59" s="548">
        <v>1935.65</v>
      </c>
      <c r="N59" s="548">
        <v>1947.1</v>
      </c>
      <c r="O59" s="619">
        <f>IF((N60=""),"",MAX(F61:N61))</f>
        <v>2092.3199999999997</v>
      </c>
      <c r="P59" s="619">
        <f>IF(N60="","",MIN(F61:N61))</f>
        <v>1965.8700000000006</v>
      </c>
      <c r="Q59" s="622">
        <f>IF((N61=""),"",AVERAGE(F61:N61))</f>
        <v>2048.6566666666672</v>
      </c>
      <c r="R59" s="622">
        <f>IF((N60=""),"",(O59-P59)/(O59+P59)*100)</f>
        <v>3.11592113725575</v>
      </c>
      <c r="S59" s="599">
        <f>STDEV(F61:N61)</f>
        <v>45.486933288568189</v>
      </c>
      <c r="T59" s="623" t="str">
        <f>IF(N60="","",IF(Q59&gt;1940,IF(R59&lt;8.3,IF(Q59&lt;2180,"Pass","Fail"),"Fail"),"Fail"))</f>
        <v>Pass</v>
      </c>
      <c r="U59" s="601">
        <v>1428</v>
      </c>
      <c r="V59" s="602"/>
      <c r="W59" s="602"/>
      <c r="X59" s="548"/>
      <c r="Y59" s="603">
        <v>2000</v>
      </c>
      <c r="Z59" s="603">
        <v>3000</v>
      </c>
      <c r="AA59" s="603">
        <v>1940</v>
      </c>
      <c r="AB59" s="603">
        <v>2180</v>
      </c>
      <c r="AC59" s="604">
        <v>5.2</v>
      </c>
      <c r="AD59" s="604">
        <v>5.2</v>
      </c>
    </row>
    <row r="60" spans="1:30" ht="15">
      <c r="A60" s="559"/>
      <c r="B60" s="593"/>
      <c r="C60" s="594"/>
      <c r="D60" s="595"/>
      <c r="E60" s="605" t="s">
        <v>185</v>
      </c>
      <c r="F60" s="548">
        <v>1267</v>
      </c>
      <c r="G60" s="548">
        <v>1242.18</v>
      </c>
      <c r="H60" s="548">
        <v>1235.92</v>
      </c>
      <c r="I60" s="548">
        <v>1242.42</v>
      </c>
      <c r="J60" s="548">
        <v>1286.8399999999999</v>
      </c>
      <c r="K60" s="548">
        <v>1281.5999999999999</v>
      </c>
      <c r="L60" s="548">
        <v>1243.58</v>
      </c>
      <c r="M60" s="548">
        <v>1242.81</v>
      </c>
      <c r="N60" s="548">
        <v>1276.77</v>
      </c>
      <c r="O60" s="597"/>
      <c r="P60" s="597"/>
      <c r="Q60" s="598"/>
      <c r="R60" s="598"/>
      <c r="S60" s="599"/>
      <c r="T60" s="606"/>
      <c r="U60" s="601"/>
      <c r="V60" s="602"/>
      <c r="W60" s="602"/>
      <c r="X60" s="548"/>
      <c r="Y60" s="603"/>
      <c r="Z60" s="603"/>
      <c r="AA60" s="603"/>
      <c r="AB60" s="603"/>
    </row>
    <row r="61" spans="1:30" ht="43.5" thickBot="1">
      <c r="A61" s="559"/>
      <c r="B61" s="624"/>
      <c r="C61" s="625"/>
      <c r="D61" s="626"/>
      <c r="E61" s="627" t="s">
        <v>188</v>
      </c>
      <c r="F61" s="627">
        <f t="shared" ref="F61:N61" si="15">IF(((F59="")*AND(F60="")),"",(F59-F60)*3)</f>
        <v>2041.9800000000002</v>
      </c>
      <c r="G61" s="627">
        <f t="shared" si="15"/>
        <v>2092.3199999999997</v>
      </c>
      <c r="H61" s="627">
        <f t="shared" si="15"/>
        <v>2072.7599999999993</v>
      </c>
      <c r="I61" s="627">
        <f t="shared" si="15"/>
        <v>2083.9499999999998</v>
      </c>
      <c r="J61" s="627">
        <f t="shared" si="15"/>
        <v>1965.8700000000006</v>
      </c>
      <c r="K61" s="627">
        <f t="shared" si="15"/>
        <v>2003.3700000000006</v>
      </c>
      <c r="L61" s="627">
        <f t="shared" si="15"/>
        <v>2088.1500000000005</v>
      </c>
      <c r="M61" s="627">
        <f t="shared" si="15"/>
        <v>2078.5200000000004</v>
      </c>
      <c r="N61" s="627">
        <f t="shared" si="15"/>
        <v>2010.9899999999998</v>
      </c>
      <c r="O61" s="628"/>
      <c r="P61" s="628"/>
      <c r="Q61" s="629"/>
      <c r="R61" s="629"/>
      <c r="S61" s="599"/>
      <c r="T61" s="630"/>
      <c r="U61" s="631"/>
      <c r="V61" s="602"/>
      <c r="W61" s="602"/>
      <c r="X61" s="548"/>
      <c r="Y61" s="603"/>
      <c r="Z61" s="603"/>
      <c r="AA61" s="603"/>
      <c r="AB61" s="603"/>
    </row>
    <row r="62" spans="1:30">
      <c r="A62" s="613">
        <v>43122</v>
      </c>
      <c r="B62" s="633" t="s">
        <v>183</v>
      </c>
      <c r="C62" s="634" t="s">
        <v>171</v>
      </c>
      <c r="D62" s="635" t="s">
        <v>170</v>
      </c>
      <c r="E62" s="636" t="s">
        <v>184</v>
      </c>
      <c r="F62" s="548">
        <v>27705.279999999999</v>
      </c>
      <c r="G62" s="548">
        <v>27686.35</v>
      </c>
      <c r="H62" s="548">
        <v>27708.09</v>
      </c>
      <c r="I62" s="548">
        <v>27675.91</v>
      </c>
      <c r="J62" s="548">
        <v>27697.54</v>
      </c>
      <c r="K62" s="548">
        <v>27694.9</v>
      </c>
      <c r="L62" s="548">
        <v>27670.02</v>
      </c>
      <c r="M62" s="548">
        <v>27670.22</v>
      </c>
      <c r="N62" s="548">
        <v>27693.45</v>
      </c>
      <c r="O62" s="637">
        <f>IF((N63=""),"",MAX(F64:N64))</f>
        <v>4892.1899999999987</v>
      </c>
      <c r="P62" s="637">
        <f>IF(N63="","",MIN(F64:N64))</f>
        <v>4114.2000000000044</v>
      </c>
      <c r="Q62" s="638">
        <f>IF((N64=""),"",AVERAGE(F64:N64))</f>
        <v>4439.9733333333361</v>
      </c>
      <c r="R62" s="638">
        <f>IF((N63=""),"",(O62-P62)/(O62+P62)*100)</f>
        <v>8.638200211183328</v>
      </c>
      <c r="S62" s="599">
        <f>STDEV(F64:N64)</f>
        <v>318.49842499608889</v>
      </c>
      <c r="T62" s="600" t="str">
        <f>IF(N63="","",IF(Q62&gt;3200,IF(R62&lt;16,IF(Q62&lt;5240,"Pass","Fail"),"Fail"),"Fail"))</f>
        <v>Pass</v>
      </c>
      <c r="U62" s="639"/>
      <c r="V62" s="602"/>
      <c r="W62" s="602"/>
      <c r="X62" s="548"/>
      <c r="Y62" s="603">
        <v>4200</v>
      </c>
      <c r="Z62" s="603">
        <v>5500</v>
      </c>
      <c r="AA62" s="603">
        <v>3200</v>
      </c>
      <c r="AB62" s="603">
        <v>5240</v>
      </c>
      <c r="AC62" s="604">
        <v>16</v>
      </c>
      <c r="AD62" s="604">
        <v>16</v>
      </c>
    </row>
    <row r="63" spans="1:30" ht="15">
      <c r="A63" s="559"/>
      <c r="B63" s="593"/>
      <c r="C63" s="594"/>
      <c r="D63" s="595"/>
      <c r="E63" s="605" t="s">
        <v>185</v>
      </c>
      <c r="F63" s="548">
        <v>26161.55</v>
      </c>
      <c r="G63" s="548">
        <v>26296.38</v>
      </c>
      <c r="H63" s="548">
        <v>26336.69</v>
      </c>
      <c r="I63" s="548">
        <v>26275.01</v>
      </c>
      <c r="J63" s="548">
        <v>26082.29</v>
      </c>
      <c r="K63" s="548">
        <v>26132.21</v>
      </c>
      <c r="L63" s="548">
        <v>26275.42</v>
      </c>
      <c r="M63" s="548">
        <v>26259.57</v>
      </c>
      <c r="N63" s="548">
        <v>26062.720000000001</v>
      </c>
      <c r="O63" s="597"/>
      <c r="P63" s="597"/>
      <c r="Q63" s="598"/>
      <c r="R63" s="598"/>
      <c r="S63" s="599"/>
      <c r="T63" s="606"/>
      <c r="U63" s="601"/>
      <c r="V63" s="602"/>
      <c r="W63" s="602"/>
      <c r="X63" s="548"/>
      <c r="Y63" s="603"/>
      <c r="Z63" s="603"/>
      <c r="AA63" s="603"/>
      <c r="AB63" s="603"/>
    </row>
    <row r="64" spans="1:30" ht="57.75" thickBot="1">
      <c r="A64" s="559"/>
      <c r="B64" s="607"/>
      <c r="C64" s="608"/>
      <c r="D64" s="609"/>
      <c r="E64" s="605" t="s">
        <v>186</v>
      </c>
      <c r="F64" s="605">
        <f t="shared" ref="F64:N64" si="16">IF(((F62="")*AND(F63="")),"",(F62-F63)*3)</f>
        <v>4631.1899999999987</v>
      </c>
      <c r="G64" s="605">
        <f t="shared" si="16"/>
        <v>4169.9099999999926</v>
      </c>
      <c r="H64" s="605">
        <f t="shared" si="16"/>
        <v>4114.2000000000044</v>
      </c>
      <c r="I64" s="605">
        <f t="shared" si="16"/>
        <v>4202.7000000000044</v>
      </c>
      <c r="J64" s="605">
        <f t="shared" si="16"/>
        <v>4845.75</v>
      </c>
      <c r="K64" s="605">
        <f t="shared" si="16"/>
        <v>4688.070000000007</v>
      </c>
      <c r="L64" s="605">
        <f t="shared" si="16"/>
        <v>4183.8000000000065</v>
      </c>
      <c r="M64" s="605">
        <f t="shared" si="16"/>
        <v>4231.9500000000044</v>
      </c>
      <c r="N64" s="605">
        <f t="shared" si="16"/>
        <v>4892.1899999999987</v>
      </c>
      <c r="O64" s="596"/>
      <c r="P64" s="596"/>
      <c r="Q64" s="610"/>
      <c r="R64" s="610"/>
      <c r="S64" s="599"/>
      <c r="T64" s="611"/>
      <c r="U64" s="612"/>
      <c r="V64" s="602"/>
      <c r="W64" s="602"/>
      <c r="X64" s="548"/>
      <c r="Y64" s="603"/>
      <c r="Z64" s="603"/>
      <c r="AA64" s="603"/>
      <c r="AB64" s="603"/>
    </row>
    <row r="65" spans="1:30">
      <c r="A65" s="613">
        <v>43122</v>
      </c>
      <c r="B65" s="614" t="s">
        <v>172</v>
      </c>
      <c r="C65" s="594" t="s">
        <v>174</v>
      </c>
      <c r="D65" s="615" t="s">
        <v>173</v>
      </c>
      <c r="E65" s="596" t="s">
        <v>184</v>
      </c>
      <c r="F65" s="548">
        <v>5077.16</v>
      </c>
      <c r="G65" s="548">
        <v>4983.58</v>
      </c>
      <c r="H65" s="548">
        <v>4985.83</v>
      </c>
      <c r="I65" s="548">
        <v>4969.2700000000004</v>
      </c>
      <c r="J65" s="548">
        <v>5065.67</v>
      </c>
      <c r="K65" s="548">
        <v>5137.51</v>
      </c>
      <c r="L65" s="548">
        <v>5020.1899999999996</v>
      </c>
      <c r="M65" s="548">
        <v>4966.8</v>
      </c>
      <c r="N65" s="548">
        <v>5011.55</v>
      </c>
      <c r="O65" s="597">
        <f>IF((N66=""),"",MAX(F67:N67))</f>
        <v>4059.9000000000005</v>
      </c>
      <c r="P65" s="597">
        <f>IF(N66="","",MIN(F67:N67))</f>
        <v>3748.5800000000008</v>
      </c>
      <c r="Q65" s="598">
        <f>IF((N67=""),"",AVERAGE(F67:N67))</f>
        <v>3968.9244444444444</v>
      </c>
      <c r="R65" s="598">
        <f>IF((N66=""),"",(O65-P65)/(O65+P65)*100)</f>
        <v>3.9869475237178</v>
      </c>
      <c r="S65" s="599">
        <f>STDEV(F67:N67)</f>
        <v>101.97547537412608</v>
      </c>
      <c r="T65" s="616" t="str">
        <f>IF(N66="","",IF(Q65&gt;3650,IF(R65&lt;6.5,IF(Q65&lt;4450,"Pass","Fail"),"Fail"),"Fail"))</f>
        <v>Pass</v>
      </c>
      <c r="U65" s="601"/>
      <c r="V65" s="602"/>
      <c r="W65" s="602"/>
      <c r="X65" s="548"/>
      <c r="Y65" s="603">
        <v>3650</v>
      </c>
      <c r="Z65" s="603">
        <v>4450</v>
      </c>
      <c r="AA65" s="603">
        <v>3700</v>
      </c>
      <c r="AB65" s="603">
        <v>4100</v>
      </c>
      <c r="AC65" s="604">
        <v>7</v>
      </c>
      <c r="AD65" s="604">
        <v>6.5</v>
      </c>
    </row>
    <row r="66" spans="1:30" ht="15">
      <c r="A66" s="559"/>
      <c r="B66" s="614"/>
      <c r="C66" s="594"/>
      <c r="D66" s="595"/>
      <c r="E66" s="605" t="s">
        <v>185</v>
      </c>
      <c r="F66" s="548">
        <v>3137.12</v>
      </c>
      <c r="G66" s="548">
        <v>2972.23</v>
      </c>
      <c r="H66" s="548">
        <v>2961.51</v>
      </c>
      <c r="I66" s="548">
        <v>2952.67</v>
      </c>
      <c r="J66" s="548">
        <v>3105.95</v>
      </c>
      <c r="K66" s="548">
        <v>3263.22</v>
      </c>
      <c r="L66" s="548">
        <v>3013.26</v>
      </c>
      <c r="M66" s="548">
        <v>2936.85</v>
      </c>
      <c r="N66" s="548">
        <v>3014.59</v>
      </c>
      <c r="O66" s="597"/>
      <c r="P66" s="597"/>
      <c r="Q66" s="598"/>
      <c r="R66" s="598"/>
      <c r="S66" s="599"/>
      <c r="T66" s="606"/>
      <c r="U66" s="617"/>
      <c r="V66" s="618"/>
      <c r="W66" s="618"/>
      <c r="X66" s="548"/>
      <c r="Y66" s="603"/>
      <c r="Z66" s="603"/>
      <c r="AA66" s="603"/>
      <c r="AB66" s="603"/>
    </row>
    <row r="67" spans="1:30" ht="57.75" thickBot="1">
      <c r="A67" s="559"/>
      <c r="B67" s="614"/>
      <c r="C67" s="594"/>
      <c r="D67" s="595"/>
      <c r="E67" s="619" t="s">
        <v>186</v>
      </c>
      <c r="F67" s="619">
        <f t="shared" ref="F67:N67" si="17">IF(((F65="")*AND(F66="")),"",(F65-F66)*2)</f>
        <v>3880.08</v>
      </c>
      <c r="G67" s="619">
        <f t="shared" si="17"/>
        <v>4022.7</v>
      </c>
      <c r="H67" s="619">
        <f t="shared" si="17"/>
        <v>4048.6399999999994</v>
      </c>
      <c r="I67" s="619">
        <f t="shared" si="17"/>
        <v>4033.2000000000007</v>
      </c>
      <c r="J67" s="619">
        <f t="shared" si="17"/>
        <v>3919.4400000000005</v>
      </c>
      <c r="K67" s="619">
        <f t="shared" si="17"/>
        <v>3748.5800000000008</v>
      </c>
      <c r="L67" s="619">
        <f t="shared" si="17"/>
        <v>4013.8599999999988</v>
      </c>
      <c r="M67" s="619">
        <f t="shared" si="17"/>
        <v>4059.9000000000005</v>
      </c>
      <c r="N67" s="619">
        <f t="shared" si="17"/>
        <v>3993.92</v>
      </c>
      <c r="O67" s="597"/>
      <c r="P67" s="597"/>
      <c r="Q67" s="598"/>
      <c r="R67" s="598"/>
      <c r="S67" s="599"/>
      <c r="T67" s="606"/>
      <c r="U67" s="617"/>
      <c r="V67" s="618"/>
      <c r="W67" s="618"/>
      <c r="X67" s="548"/>
      <c r="Y67" s="603"/>
      <c r="Z67" s="603"/>
      <c r="AA67" s="603"/>
      <c r="AB67" s="603"/>
    </row>
    <row r="68" spans="1:30">
      <c r="A68" s="613">
        <v>43122</v>
      </c>
      <c r="B68" s="614" t="s">
        <v>167</v>
      </c>
      <c r="C68" s="620" t="s">
        <v>169</v>
      </c>
      <c r="D68" s="621" t="s">
        <v>187</v>
      </c>
      <c r="E68" s="605" t="s">
        <v>184</v>
      </c>
      <c r="F68" s="548">
        <v>1270.03</v>
      </c>
      <c r="G68" s="548">
        <v>1243.93</v>
      </c>
      <c r="H68" s="548">
        <v>1239.57</v>
      </c>
      <c r="I68" s="548">
        <v>1246.3399999999999</v>
      </c>
      <c r="J68" s="548">
        <v>1289.8499999999999</v>
      </c>
      <c r="K68" s="548">
        <v>1286.8499999999999</v>
      </c>
      <c r="L68" s="548">
        <v>1245.51</v>
      </c>
      <c r="M68" s="548">
        <v>1242.6199999999999</v>
      </c>
      <c r="N68" s="548">
        <v>1276.4000000000001</v>
      </c>
      <c r="O68" s="619">
        <f>IF((N69=""),"",MAX(F70:N70))</f>
        <v>2107.77</v>
      </c>
      <c r="P68" s="619">
        <f>IF(N69="","",MIN(F70:N70))</f>
        <v>1977.8399999999997</v>
      </c>
      <c r="Q68" s="622">
        <f>IF((N70=""),"",AVERAGE(F70:N70))</f>
        <v>2063.41</v>
      </c>
      <c r="R68" s="622">
        <f>IF((N69=""),"",(O68-P68)/(O68+P68)*100)</f>
        <v>3.1801860676863503</v>
      </c>
      <c r="S68" s="599">
        <f>STDEV(F70:N70)</f>
        <v>44.626194941999813</v>
      </c>
      <c r="T68" s="623" t="str">
        <f>IF(N69="","",IF(Q68&gt;1940,IF(R68&lt;8.3,IF(Q68&lt;2180,"Pass","Fail"),"Fail"),"Fail"))</f>
        <v>Pass</v>
      </c>
      <c r="U68" s="601"/>
      <c r="V68" s="602"/>
      <c r="W68" s="602"/>
      <c r="X68" s="548"/>
      <c r="Y68" s="603">
        <v>2000</v>
      </c>
      <c r="Z68" s="603">
        <v>3000</v>
      </c>
      <c r="AA68" s="603">
        <v>1940</v>
      </c>
      <c r="AB68" s="603">
        <v>2180</v>
      </c>
      <c r="AC68" s="604">
        <v>5.2</v>
      </c>
      <c r="AD68" s="604">
        <v>5.2</v>
      </c>
    </row>
    <row r="69" spans="1:30" ht="15">
      <c r="A69" s="559"/>
      <c r="B69" s="593"/>
      <c r="C69" s="594"/>
      <c r="D69" s="595"/>
      <c r="E69" s="605" t="s">
        <v>185</v>
      </c>
      <c r="F69" s="548">
        <v>585.41</v>
      </c>
      <c r="G69" s="548">
        <v>541.34</v>
      </c>
      <c r="H69" s="548">
        <v>539.26</v>
      </c>
      <c r="I69" s="548">
        <v>550.66</v>
      </c>
      <c r="J69" s="548">
        <v>630.57000000000005</v>
      </c>
      <c r="K69" s="548">
        <v>610.30999999999995</v>
      </c>
      <c r="L69" s="548">
        <v>550.20000000000005</v>
      </c>
      <c r="M69" s="548">
        <v>541.9</v>
      </c>
      <c r="N69" s="548">
        <v>601.22</v>
      </c>
      <c r="O69" s="597"/>
      <c r="P69" s="597"/>
      <c r="Q69" s="598"/>
      <c r="R69" s="598"/>
      <c r="S69" s="599"/>
      <c r="T69" s="606"/>
      <c r="U69" s="601"/>
      <c r="V69" s="602"/>
      <c r="W69" s="602"/>
      <c r="X69" s="548"/>
      <c r="Y69" s="603"/>
      <c r="Z69" s="603"/>
      <c r="AA69" s="603"/>
      <c r="AB69" s="603"/>
    </row>
    <row r="70" spans="1:30" ht="43.5" thickBot="1">
      <c r="A70" s="559"/>
      <c r="B70" s="624"/>
      <c r="C70" s="625"/>
      <c r="D70" s="626"/>
      <c r="E70" s="627" t="s">
        <v>188</v>
      </c>
      <c r="F70" s="627">
        <f t="shared" ref="F70:N70" si="18">IF(((F68="")*AND(F69="")),"",(F68-F69)*3)</f>
        <v>2053.86</v>
      </c>
      <c r="G70" s="627">
        <f t="shared" si="18"/>
        <v>2107.77</v>
      </c>
      <c r="H70" s="627">
        <f t="shared" si="18"/>
        <v>2100.9299999999998</v>
      </c>
      <c r="I70" s="627">
        <f t="shared" si="18"/>
        <v>2087.04</v>
      </c>
      <c r="J70" s="627">
        <f t="shared" si="18"/>
        <v>1977.8399999999997</v>
      </c>
      <c r="K70" s="627">
        <f t="shared" si="18"/>
        <v>2029.62</v>
      </c>
      <c r="L70" s="627">
        <f t="shared" si="18"/>
        <v>2085.9299999999998</v>
      </c>
      <c r="M70" s="627">
        <f t="shared" si="18"/>
        <v>2102.16</v>
      </c>
      <c r="N70" s="627">
        <f t="shared" si="18"/>
        <v>2025.5400000000002</v>
      </c>
      <c r="O70" s="628"/>
      <c r="P70" s="628"/>
      <c r="Q70" s="629"/>
      <c r="R70" s="629"/>
      <c r="S70" s="599"/>
      <c r="T70" s="630"/>
      <c r="U70" s="631"/>
      <c r="V70" s="602"/>
      <c r="W70" s="602"/>
      <c r="X70" s="548"/>
      <c r="Y70" s="603"/>
      <c r="Z70" s="603"/>
      <c r="AA70" s="603"/>
      <c r="AB70" s="603"/>
    </row>
    <row r="71" spans="1:30">
      <c r="A71" s="613">
        <v>43125</v>
      </c>
      <c r="B71" s="633" t="s">
        <v>183</v>
      </c>
      <c r="C71" s="634" t="s">
        <v>171</v>
      </c>
      <c r="D71" s="635" t="s">
        <v>170</v>
      </c>
      <c r="E71" s="636" t="s">
        <v>184</v>
      </c>
      <c r="F71" s="548">
        <v>29187.08</v>
      </c>
      <c r="G71" s="548">
        <v>29020.92</v>
      </c>
      <c r="H71" s="548">
        <v>29039.75</v>
      </c>
      <c r="I71" s="548">
        <v>29061.119999999999</v>
      </c>
      <c r="J71" s="548">
        <v>29208.66</v>
      </c>
      <c r="K71" s="548">
        <v>29194.57</v>
      </c>
      <c r="L71" s="548">
        <v>29008.81</v>
      </c>
      <c r="M71" s="548">
        <v>29014.94</v>
      </c>
      <c r="N71" s="548">
        <v>29240.11</v>
      </c>
      <c r="O71" s="637">
        <f>IF((N72=""),"",MAX(F73:N73))</f>
        <v>4543.4399999999987</v>
      </c>
      <c r="P71" s="637">
        <f>IF(N72="","",MIN(F73:N73))</f>
        <v>3897.75</v>
      </c>
      <c r="Q71" s="638">
        <f>IF((N73=""),"",AVERAGE(F73:N73))</f>
        <v>4198.4333333333325</v>
      </c>
      <c r="R71" s="638">
        <f>IF((N72=""),"",(O71-P71)/(O71+P71)*100)</f>
        <v>7.6492769384411297</v>
      </c>
      <c r="S71" s="599">
        <f>STDEV(F73:N73)</f>
        <v>260.02913730965435</v>
      </c>
      <c r="T71" s="600" t="str">
        <f>IF(N72="","",IF(Q71&gt;3200,IF(R71&lt;16,IF(Q71&lt;5240,"Pass","Fail"),"Fail"),"Fail"))</f>
        <v>Pass</v>
      </c>
      <c r="U71" s="639">
        <v>1428</v>
      </c>
      <c r="V71" s="602"/>
      <c r="W71" s="602"/>
      <c r="X71" s="548"/>
      <c r="Y71" s="603">
        <v>4200</v>
      </c>
      <c r="Z71" s="603">
        <v>5500</v>
      </c>
      <c r="AA71" s="603">
        <v>3200</v>
      </c>
      <c r="AB71" s="603">
        <v>5240</v>
      </c>
      <c r="AC71" s="604">
        <v>16</v>
      </c>
      <c r="AD71" s="604">
        <v>16</v>
      </c>
    </row>
    <row r="72" spans="1:30" ht="15">
      <c r="A72" s="559"/>
      <c r="B72" s="593"/>
      <c r="C72" s="594"/>
      <c r="D72" s="595"/>
      <c r="E72" s="605" t="s">
        <v>185</v>
      </c>
      <c r="F72" s="548">
        <v>27713.51</v>
      </c>
      <c r="G72" s="548">
        <v>27681.78</v>
      </c>
      <c r="H72" s="548">
        <v>27720.28</v>
      </c>
      <c r="I72" s="548">
        <v>27696.92</v>
      </c>
      <c r="J72" s="548">
        <v>27695.43</v>
      </c>
      <c r="K72" s="548">
        <v>27750.49</v>
      </c>
      <c r="L72" s="548">
        <v>27709.56</v>
      </c>
      <c r="M72" s="548">
        <v>27687.06</v>
      </c>
      <c r="N72" s="548">
        <v>27725.63</v>
      </c>
      <c r="O72" s="597"/>
      <c r="P72" s="597"/>
      <c r="Q72" s="598"/>
      <c r="R72" s="598"/>
      <c r="S72" s="599"/>
      <c r="T72" s="606"/>
      <c r="U72" s="601"/>
      <c r="V72" s="602"/>
      <c r="W72" s="602"/>
      <c r="X72" s="548"/>
      <c r="Y72" s="603"/>
      <c r="Z72" s="603"/>
      <c r="AA72" s="603"/>
      <c r="AB72" s="603"/>
    </row>
    <row r="73" spans="1:30" ht="57.75" thickBot="1">
      <c r="A73" s="559"/>
      <c r="B73" s="607"/>
      <c r="C73" s="608"/>
      <c r="D73" s="609"/>
      <c r="E73" s="605" t="s">
        <v>186</v>
      </c>
      <c r="F73" s="605">
        <f t="shared" ref="F73:N73" si="19">IF(((F71="")*AND(F72="")),"",(F71-F72)*3)</f>
        <v>4420.71000000001</v>
      </c>
      <c r="G73" s="605">
        <f t="shared" si="19"/>
        <v>4017.4199999999983</v>
      </c>
      <c r="H73" s="605">
        <f t="shared" si="19"/>
        <v>3958.4100000000035</v>
      </c>
      <c r="I73" s="605">
        <f t="shared" si="19"/>
        <v>4092.6000000000022</v>
      </c>
      <c r="J73" s="605">
        <f t="shared" si="19"/>
        <v>4539.6899999999987</v>
      </c>
      <c r="K73" s="605">
        <f t="shared" si="19"/>
        <v>4332.2399999999943</v>
      </c>
      <c r="L73" s="605">
        <f t="shared" si="19"/>
        <v>3897.75</v>
      </c>
      <c r="M73" s="605">
        <f t="shared" si="19"/>
        <v>3983.6399999999921</v>
      </c>
      <c r="N73" s="605">
        <f t="shared" si="19"/>
        <v>4543.4399999999987</v>
      </c>
      <c r="O73" s="596"/>
      <c r="P73" s="596"/>
      <c r="Q73" s="610"/>
      <c r="R73" s="610"/>
      <c r="S73" s="599"/>
      <c r="T73" s="611"/>
      <c r="U73" s="612"/>
      <c r="V73" s="602"/>
      <c r="W73" s="602"/>
      <c r="X73" s="548"/>
      <c r="Y73" s="603"/>
      <c r="Z73" s="603"/>
      <c r="AA73" s="603"/>
      <c r="AB73" s="603"/>
    </row>
    <row r="74" spans="1:30">
      <c r="A74" s="613">
        <v>43125</v>
      </c>
      <c r="B74" s="614" t="s">
        <v>172</v>
      </c>
      <c r="C74" s="594" t="s">
        <v>174</v>
      </c>
      <c r="D74" s="615" t="s">
        <v>173</v>
      </c>
      <c r="E74" s="596" t="s">
        <v>184</v>
      </c>
      <c r="F74" s="548">
        <v>6882.67</v>
      </c>
      <c r="G74" s="548">
        <v>6881.03</v>
      </c>
      <c r="H74" s="548">
        <v>6899.28</v>
      </c>
      <c r="I74" s="548">
        <v>6863.66</v>
      </c>
      <c r="J74" s="548">
        <v>6863.4</v>
      </c>
      <c r="K74" s="548">
        <v>6887.16</v>
      </c>
      <c r="L74" s="548">
        <v>6910.22</v>
      </c>
      <c r="M74" s="548">
        <v>6881.89</v>
      </c>
      <c r="N74" s="548">
        <v>6859.54</v>
      </c>
      <c r="O74" s="597">
        <f>IF((N75=""),"",MAX(F76:N76))</f>
        <v>3961.1200000000008</v>
      </c>
      <c r="P74" s="597">
        <f>IF(N75="","",MIN(F76:N76))</f>
        <v>3670.8600000000006</v>
      </c>
      <c r="Q74" s="598">
        <f>IF((N76=""),"",AVERAGE(F76:N76))</f>
        <v>3869.6244444444446</v>
      </c>
      <c r="R74" s="598">
        <f>IF((N75=""),"",(O74-P74)/(O74+P74)*100)</f>
        <v>3.8032070314649697</v>
      </c>
      <c r="S74" s="599">
        <f>STDEV(F76:N76)</f>
        <v>97.870439243811632</v>
      </c>
      <c r="T74" s="616" t="str">
        <f>IF(N75="","",IF(Q74&gt;3650,IF(R74&lt;6.5,IF(Q74&lt;4450,"Pass","Fail"),"Fail"),"Fail"))</f>
        <v>Pass</v>
      </c>
      <c r="U74" s="601">
        <v>1428</v>
      </c>
      <c r="V74" s="602"/>
      <c r="W74" s="602"/>
      <c r="X74" s="548"/>
      <c r="Y74" s="603">
        <v>3650</v>
      </c>
      <c r="Z74" s="603">
        <v>4450</v>
      </c>
      <c r="AA74" s="603">
        <v>3700</v>
      </c>
      <c r="AB74" s="603">
        <v>4100</v>
      </c>
      <c r="AC74" s="604">
        <v>7</v>
      </c>
      <c r="AD74" s="604">
        <v>6.5</v>
      </c>
    </row>
    <row r="75" spans="1:30" ht="15">
      <c r="A75" s="559"/>
      <c r="B75" s="614"/>
      <c r="C75" s="594"/>
      <c r="D75" s="595"/>
      <c r="E75" s="605" t="s">
        <v>185</v>
      </c>
      <c r="F75" s="548">
        <v>4988.84</v>
      </c>
      <c r="G75" s="548">
        <v>4917.51</v>
      </c>
      <c r="H75" s="548">
        <v>4923.53</v>
      </c>
      <c r="I75" s="548">
        <v>4900.67</v>
      </c>
      <c r="J75" s="548">
        <v>4967.01</v>
      </c>
      <c r="K75" s="548">
        <v>5051.7299999999996</v>
      </c>
      <c r="L75" s="548">
        <v>4950.13</v>
      </c>
      <c r="M75" s="548">
        <v>4901.33</v>
      </c>
      <c r="N75" s="548">
        <v>4914.79</v>
      </c>
      <c r="O75" s="597"/>
      <c r="P75" s="597"/>
      <c r="Q75" s="598"/>
      <c r="R75" s="598"/>
      <c r="S75" s="599"/>
      <c r="T75" s="606"/>
      <c r="U75" s="617"/>
      <c r="V75" s="618"/>
      <c r="W75" s="618"/>
      <c r="X75" s="548"/>
      <c r="Y75" s="603"/>
      <c r="Z75" s="603"/>
      <c r="AA75" s="603"/>
      <c r="AB75" s="603"/>
    </row>
    <row r="76" spans="1:30" ht="57.75" thickBot="1">
      <c r="A76" s="559"/>
      <c r="B76" s="614"/>
      <c r="C76" s="594"/>
      <c r="D76" s="595"/>
      <c r="E76" s="619" t="s">
        <v>186</v>
      </c>
      <c r="F76" s="619">
        <f t="shared" ref="F76:N76" si="20">IF(((F74="")*AND(F75="")),"",(F74-F75)*2)</f>
        <v>3787.66</v>
      </c>
      <c r="G76" s="619">
        <f t="shared" si="20"/>
        <v>3927.0399999999991</v>
      </c>
      <c r="H76" s="619">
        <f t="shared" si="20"/>
        <v>3951.5</v>
      </c>
      <c r="I76" s="619">
        <f t="shared" si="20"/>
        <v>3925.9799999999996</v>
      </c>
      <c r="J76" s="619">
        <f t="shared" si="20"/>
        <v>3792.7799999999988</v>
      </c>
      <c r="K76" s="619">
        <f t="shared" si="20"/>
        <v>3670.8600000000006</v>
      </c>
      <c r="L76" s="619">
        <f t="shared" si="20"/>
        <v>3920.1800000000003</v>
      </c>
      <c r="M76" s="619">
        <f t="shared" si="20"/>
        <v>3961.1200000000008</v>
      </c>
      <c r="N76" s="619">
        <f t="shared" si="20"/>
        <v>3889.5</v>
      </c>
      <c r="O76" s="597"/>
      <c r="P76" s="597"/>
      <c r="Q76" s="598"/>
      <c r="R76" s="598"/>
      <c r="S76" s="599"/>
      <c r="T76" s="606"/>
      <c r="U76" s="617"/>
      <c r="V76" s="618"/>
      <c r="W76" s="618"/>
      <c r="X76" s="548"/>
      <c r="Y76" s="603"/>
      <c r="Z76" s="603"/>
      <c r="AA76" s="603"/>
      <c r="AB76" s="603"/>
    </row>
    <row r="77" spans="1:30">
      <c r="A77" s="613">
        <v>43125</v>
      </c>
      <c r="B77" s="614" t="s">
        <v>167</v>
      </c>
      <c r="C77" s="620" t="s">
        <v>169</v>
      </c>
      <c r="D77" s="621" t="s">
        <v>187</v>
      </c>
      <c r="E77" s="605" t="s">
        <v>184</v>
      </c>
      <c r="F77" s="548">
        <v>1938.78</v>
      </c>
      <c r="G77" s="548">
        <v>1927.01</v>
      </c>
      <c r="H77" s="548">
        <v>1921.77</v>
      </c>
      <c r="I77" s="548">
        <v>1928.63</v>
      </c>
      <c r="J77" s="548">
        <v>1941.29</v>
      </c>
      <c r="K77" s="548">
        <v>1944.77</v>
      </c>
      <c r="L77" s="548">
        <v>1925.85</v>
      </c>
      <c r="M77" s="548">
        <v>1928.22</v>
      </c>
      <c r="N77" s="548">
        <v>1944.22</v>
      </c>
      <c r="O77" s="619">
        <f>IF((N78=""),"",MAX(F79:N79))</f>
        <v>2073</v>
      </c>
      <c r="P77" s="619">
        <f>IF(N78="","",MIN(F79:N79))</f>
        <v>1966.7999999999997</v>
      </c>
      <c r="Q77" s="622">
        <f>IF((N79=""),"",AVERAGE(F79:N79))</f>
        <v>2037.2699999999995</v>
      </c>
      <c r="R77" s="622">
        <f>IF((N78=""),"",(O77-P77)/(O77+P77)*100)</f>
        <v>2.6288430120303055</v>
      </c>
      <c r="S77" s="599">
        <f>STDEV(F79:N79)</f>
        <v>40.111755758141065</v>
      </c>
      <c r="T77" s="623" t="str">
        <f>IF(N78="","",IF(Q77&gt;1940,IF(R77&lt;8.3,IF(Q77&lt;2180,"Pass","Fail"),"Fail"),"Fail"))</f>
        <v>Pass</v>
      </c>
      <c r="U77" s="601">
        <v>1428</v>
      </c>
      <c r="V77" s="602"/>
      <c r="W77" s="602"/>
      <c r="X77" s="548"/>
      <c r="Y77" s="603">
        <v>2000</v>
      </c>
      <c r="Z77" s="603">
        <v>3000</v>
      </c>
      <c r="AA77" s="603">
        <v>1940</v>
      </c>
      <c r="AB77" s="603">
        <v>2180</v>
      </c>
      <c r="AC77" s="604">
        <v>5.2</v>
      </c>
      <c r="AD77" s="604">
        <v>5.2</v>
      </c>
    </row>
    <row r="78" spans="1:30" ht="15">
      <c r="A78" s="559"/>
      <c r="B78" s="593"/>
      <c r="C78" s="594"/>
      <c r="D78" s="595"/>
      <c r="E78" s="605" t="s">
        <v>185</v>
      </c>
      <c r="F78" s="548">
        <v>1262</v>
      </c>
      <c r="G78" s="548">
        <v>1237.27</v>
      </c>
      <c r="H78" s="548">
        <v>1232.0999999999999</v>
      </c>
      <c r="I78" s="548">
        <v>1238.17</v>
      </c>
      <c r="J78" s="548">
        <v>1285.69</v>
      </c>
      <c r="K78" s="548">
        <v>1282.73</v>
      </c>
      <c r="L78" s="548">
        <v>1241.0899999999999</v>
      </c>
      <c r="M78" s="548">
        <v>1237.22</v>
      </c>
      <c r="N78" s="548">
        <v>1272.46</v>
      </c>
      <c r="O78" s="597"/>
      <c r="P78" s="597"/>
      <c r="Q78" s="598"/>
      <c r="R78" s="598"/>
      <c r="S78" s="599"/>
      <c r="T78" s="606"/>
      <c r="U78" s="601"/>
      <c r="V78" s="602"/>
      <c r="W78" s="602"/>
      <c r="X78" s="548"/>
      <c r="Y78" s="603"/>
      <c r="Z78" s="603"/>
      <c r="AA78" s="603"/>
      <c r="AB78" s="603"/>
    </row>
    <row r="79" spans="1:30" ht="43.5" thickBot="1">
      <c r="A79" s="559"/>
      <c r="B79" s="624"/>
      <c r="C79" s="625"/>
      <c r="D79" s="626"/>
      <c r="E79" s="627" t="s">
        <v>188</v>
      </c>
      <c r="F79" s="627">
        <f t="shared" ref="F79:N79" si="21">IF(((F77="")*AND(F78="")),"",(F77-F78)*3)</f>
        <v>2030.34</v>
      </c>
      <c r="G79" s="627">
        <f t="shared" si="21"/>
        <v>2069.2200000000003</v>
      </c>
      <c r="H79" s="627">
        <f t="shared" si="21"/>
        <v>2069.0100000000002</v>
      </c>
      <c r="I79" s="627">
        <f t="shared" si="21"/>
        <v>2071.38</v>
      </c>
      <c r="J79" s="627">
        <f t="shared" si="21"/>
        <v>1966.7999999999997</v>
      </c>
      <c r="K79" s="627">
        <f t="shared" si="21"/>
        <v>1986.12</v>
      </c>
      <c r="L79" s="627">
        <f t="shared" si="21"/>
        <v>2054.2799999999997</v>
      </c>
      <c r="M79" s="627">
        <f t="shared" si="21"/>
        <v>2073</v>
      </c>
      <c r="N79" s="627">
        <f t="shared" si="21"/>
        <v>2015.28</v>
      </c>
      <c r="O79" s="628"/>
      <c r="P79" s="628"/>
      <c r="Q79" s="629"/>
      <c r="R79" s="629"/>
      <c r="S79" s="599"/>
      <c r="T79" s="630"/>
      <c r="U79" s="631"/>
      <c r="V79" s="602"/>
      <c r="W79" s="602"/>
      <c r="X79" s="548"/>
      <c r="Y79" s="603"/>
      <c r="Z79" s="603"/>
      <c r="AA79" s="603"/>
      <c r="AB79" s="603"/>
    </row>
    <row r="80" spans="1:30">
      <c r="A80" s="613">
        <v>43128</v>
      </c>
      <c r="B80" s="633" t="s">
        <v>183</v>
      </c>
      <c r="C80" s="634" t="s">
        <v>171</v>
      </c>
      <c r="D80" s="635" t="s">
        <v>170</v>
      </c>
      <c r="E80" s="636" t="s">
        <v>184</v>
      </c>
      <c r="F80" s="548">
        <v>27660.14</v>
      </c>
      <c r="G80" s="548">
        <v>27686.12</v>
      </c>
      <c r="H80" s="548">
        <v>27705.87</v>
      </c>
      <c r="I80" s="548">
        <v>27651.54</v>
      </c>
      <c r="J80" s="548">
        <v>27683.34</v>
      </c>
      <c r="K80" s="548">
        <v>27702.41</v>
      </c>
      <c r="L80" s="548">
        <v>27639.07</v>
      </c>
      <c r="M80" s="548">
        <v>27626.49</v>
      </c>
      <c r="N80" s="548">
        <v>27696.89</v>
      </c>
      <c r="O80" s="637">
        <f>IF((N81=""),"",MAX(F82:N82))</f>
        <v>4848.6000000000022</v>
      </c>
      <c r="P80" s="637">
        <f>IF(N81="","",MIN(F82:N82))</f>
        <v>4073.4599999999991</v>
      </c>
      <c r="Q80" s="638">
        <f>IF((N82=""),"",AVERAGE(F82:N82))</f>
        <v>4376.8133333333326</v>
      </c>
      <c r="R80" s="638">
        <f>IF((N81=""),"",(O80-P80)/(O80+P80)*100)</f>
        <v>8.6879039145668475</v>
      </c>
      <c r="S80" s="599">
        <f>STDEV(F82:N82)</f>
        <v>301.10140883098688</v>
      </c>
      <c r="T80" s="600" t="str">
        <f>IF(N81="","",IF(Q80&gt;3200,IF(R80&lt;16,IF(Q80&lt;5240,"Pass","Fail"),"Fail"),"Fail"))</f>
        <v>Pass</v>
      </c>
      <c r="U80" s="639"/>
      <c r="V80" s="602"/>
      <c r="W80" s="602"/>
      <c r="X80" s="548"/>
      <c r="Y80" s="603">
        <v>4200</v>
      </c>
      <c r="Z80" s="603">
        <v>5500</v>
      </c>
      <c r="AA80" s="603">
        <v>3200</v>
      </c>
      <c r="AB80" s="603">
        <v>5240</v>
      </c>
      <c r="AC80" s="604">
        <v>16</v>
      </c>
      <c r="AD80" s="604">
        <v>16</v>
      </c>
    </row>
    <row r="81" spans="1:30" ht="15">
      <c r="A81" s="559"/>
      <c r="B81" s="593"/>
      <c r="C81" s="594"/>
      <c r="D81" s="595"/>
      <c r="E81" s="605" t="s">
        <v>185</v>
      </c>
      <c r="F81" s="548">
        <v>26182.52</v>
      </c>
      <c r="G81" s="548">
        <v>26289.57</v>
      </c>
      <c r="H81" s="548">
        <v>26348.05</v>
      </c>
      <c r="I81" s="548">
        <v>26233.61</v>
      </c>
      <c r="J81" s="548">
        <v>26067.14</v>
      </c>
      <c r="K81" s="548">
        <v>26144.63</v>
      </c>
      <c r="L81" s="548">
        <v>26275.52</v>
      </c>
      <c r="M81" s="548">
        <v>26256.3</v>
      </c>
      <c r="N81" s="548">
        <v>26124.09</v>
      </c>
      <c r="O81" s="597"/>
      <c r="P81" s="597"/>
      <c r="Q81" s="598"/>
      <c r="R81" s="598"/>
      <c r="S81" s="599"/>
      <c r="T81" s="606"/>
      <c r="U81" s="601"/>
      <c r="V81" s="602"/>
      <c r="W81" s="602"/>
      <c r="X81" s="548"/>
      <c r="Y81" s="603"/>
      <c r="Z81" s="603"/>
      <c r="AA81" s="603"/>
      <c r="AB81" s="603"/>
    </row>
    <row r="82" spans="1:30" ht="57.75" thickBot="1">
      <c r="A82" s="559"/>
      <c r="B82" s="607"/>
      <c r="C82" s="608"/>
      <c r="D82" s="609"/>
      <c r="E82" s="605" t="s">
        <v>186</v>
      </c>
      <c r="F82" s="605">
        <f t="shared" ref="F82:N82" si="22">IF(((F80="")*AND(F81="")),"",(F80-F81)*3)</f>
        <v>4432.8599999999969</v>
      </c>
      <c r="G82" s="605">
        <f t="shared" si="22"/>
        <v>4189.6499999999978</v>
      </c>
      <c r="H82" s="605">
        <f t="shared" si="22"/>
        <v>4073.4599999999991</v>
      </c>
      <c r="I82" s="605">
        <f t="shared" si="22"/>
        <v>4253.7900000000009</v>
      </c>
      <c r="J82" s="605">
        <f t="shared" si="22"/>
        <v>4848.6000000000022</v>
      </c>
      <c r="K82" s="605">
        <f t="shared" si="22"/>
        <v>4673.3399999999965</v>
      </c>
      <c r="L82" s="605">
        <f t="shared" si="22"/>
        <v>4090.6499999999978</v>
      </c>
      <c r="M82" s="605">
        <f t="shared" si="22"/>
        <v>4110.570000000007</v>
      </c>
      <c r="N82" s="605">
        <f t="shared" si="22"/>
        <v>4718.3999999999978</v>
      </c>
      <c r="O82" s="596"/>
      <c r="P82" s="596"/>
      <c r="Q82" s="610"/>
      <c r="R82" s="610"/>
      <c r="S82" s="599"/>
      <c r="T82" s="611"/>
      <c r="U82" s="612"/>
      <c r="V82" s="602"/>
      <c r="W82" s="602"/>
      <c r="X82" s="548"/>
      <c r="Y82" s="603"/>
      <c r="Z82" s="603"/>
      <c r="AA82" s="603"/>
      <c r="AB82" s="603"/>
    </row>
    <row r="83" spans="1:30">
      <c r="A83" s="613">
        <v>43128</v>
      </c>
      <c r="B83" s="614" t="s">
        <v>172</v>
      </c>
      <c r="C83" s="594" t="s">
        <v>174</v>
      </c>
      <c r="D83" s="615" t="s">
        <v>173</v>
      </c>
      <c r="E83" s="596" t="s">
        <v>184</v>
      </c>
      <c r="F83" s="548">
        <v>3074.32</v>
      </c>
      <c r="G83" s="548">
        <v>2939.89</v>
      </c>
      <c r="H83" s="548">
        <v>2937.74</v>
      </c>
      <c r="I83" s="548">
        <v>2919.62</v>
      </c>
      <c r="J83" s="548">
        <v>3034.45</v>
      </c>
      <c r="K83" s="548">
        <v>3180.34</v>
      </c>
      <c r="L83" s="548">
        <v>2976.15</v>
      </c>
      <c r="M83" s="548">
        <v>2900.09</v>
      </c>
      <c r="N83" s="548">
        <v>2938.64</v>
      </c>
      <c r="O83" s="597">
        <f>IF((N84=""),"",MAX(F85:N85))</f>
        <v>3992.6400000000003</v>
      </c>
      <c r="P83" s="597">
        <f>IF(N84="","",MIN(F85:N85))</f>
        <v>3796.9600000000005</v>
      </c>
      <c r="Q83" s="598">
        <f>IF((N85=""),"",AVERAGE(F85:N85))</f>
        <v>3920.815555555555</v>
      </c>
      <c r="R83" s="598">
        <f>IF((N84=""),"",(O83-P83)/(O83+P83)*100)</f>
        <v>2.5120673718804536</v>
      </c>
      <c r="S83" s="599">
        <f>STDEV(F85:N85)</f>
        <v>75.042685038478197</v>
      </c>
      <c r="T83" s="616" t="str">
        <f>IF(N84="","",IF(Q83&gt;3650,IF(R83&lt;6.5,IF(Q83&lt;4450,"Pass","Fail"),"Fail"),"Fail"))</f>
        <v>Pass</v>
      </c>
      <c r="U83" s="601"/>
      <c r="V83" s="602"/>
      <c r="W83" s="602"/>
      <c r="X83" s="548"/>
      <c r="Y83" s="603">
        <v>3650</v>
      </c>
      <c r="Z83" s="603">
        <v>4450</v>
      </c>
      <c r="AA83" s="603">
        <v>3700</v>
      </c>
      <c r="AB83" s="603">
        <v>4100</v>
      </c>
      <c r="AC83" s="604">
        <v>7</v>
      </c>
      <c r="AD83" s="604">
        <v>6.5</v>
      </c>
    </row>
    <row r="84" spans="1:30" ht="15">
      <c r="A84" s="559"/>
      <c r="B84" s="614"/>
      <c r="C84" s="594"/>
      <c r="D84" s="595"/>
      <c r="E84" s="605" t="s">
        <v>185</v>
      </c>
      <c r="F84" s="548">
        <v>1144.08</v>
      </c>
      <c r="G84" s="548">
        <v>951.15</v>
      </c>
      <c r="H84" s="548">
        <v>943.58</v>
      </c>
      <c r="I84" s="548">
        <v>937.56</v>
      </c>
      <c r="J84" s="548">
        <v>1121.57</v>
      </c>
      <c r="K84" s="548">
        <v>1281.8599999999999</v>
      </c>
      <c r="L84" s="548">
        <v>992.36</v>
      </c>
      <c r="M84" s="548">
        <v>903.77</v>
      </c>
      <c r="N84" s="548">
        <v>981.64</v>
      </c>
      <c r="O84" s="597"/>
      <c r="P84" s="597"/>
      <c r="Q84" s="598"/>
      <c r="R84" s="598"/>
      <c r="S84" s="599"/>
      <c r="T84" s="606"/>
      <c r="U84" s="617"/>
      <c r="V84" s="618"/>
      <c r="W84" s="618"/>
      <c r="X84" s="548"/>
      <c r="Y84" s="603"/>
      <c r="Z84" s="603"/>
      <c r="AA84" s="603"/>
      <c r="AB84" s="603"/>
    </row>
    <row r="85" spans="1:30" ht="57.75" thickBot="1">
      <c r="A85" s="559"/>
      <c r="B85" s="614"/>
      <c r="C85" s="594"/>
      <c r="D85" s="595"/>
      <c r="E85" s="619" t="s">
        <v>186</v>
      </c>
      <c r="F85" s="619">
        <f t="shared" ref="F85:N85" si="23">IF(((F83="")*AND(F84="")),"",(F83-F84)*2)</f>
        <v>3860.4800000000005</v>
      </c>
      <c r="G85" s="619">
        <f t="shared" si="23"/>
        <v>3977.4799999999996</v>
      </c>
      <c r="H85" s="619">
        <f t="shared" si="23"/>
        <v>3988.3199999999997</v>
      </c>
      <c r="I85" s="619">
        <f t="shared" si="23"/>
        <v>3964.12</v>
      </c>
      <c r="J85" s="619">
        <f t="shared" si="23"/>
        <v>3825.7599999999998</v>
      </c>
      <c r="K85" s="619">
        <f t="shared" si="23"/>
        <v>3796.9600000000005</v>
      </c>
      <c r="L85" s="619">
        <f t="shared" si="23"/>
        <v>3967.58</v>
      </c>
      <c r="M85" s="619">
        <f t="shared" si="23"/>
        <v>3992.6400000000003</v>
      </c>
      <c r="N85" s="619">
        <f t="shared" si="23"/>
        <v>3914</v>
      </c>
      <c r="O85" s="597"/>
      <c r="P85" s="597"/>
      <c r="Q85" s="598"/>
      <c r="R85" s="598"/>
      <c r="S85" s="599"/>
      <c r="T85" s="606"/>
      <c r="U85" s="617"/>
      <c r="V85" s="618"/>
      <c r="W85" s="618"/>
      <c r="X85" s="548"/>
      <c r="Y85" s="603"/>
      <c r="Z85" s="603"/>
      <c r="AA85" s="603"/>
      <c r="AB85" s="603"/>
    </row>
    <row r="86" spans="1:30">
      <c r="A86" s="613">
        <v>43128</v>
      </c>
      <c r="B86" s="614" t="s">
        <v>167</v>
      </c>
      <c r="C86" s="620" t="s">
        <v>169</v>
      </c>
      <c r="D86" s="621" t="s">
        <v>187</v>
      </c>
      <c r="E86" s="605" t="s">
        <v>184</v>
      </c>
      <c r="F86" s="548">
        <v>1266.6099999999999</v>
      </c>
      <c r="G86" s="548">
        <v>1241.1300000000001</v>
      </c>
      <c r="H86" s="548">
        <v>1233.74</v>
      </c>
      <c r="I86" s="548">
        <v>1242.04</v>
      </c>
      <c r="J86" s="548">
        <v>1286.7</v>
      </c>
      <c r="K86" s="548">
        <v>1286.8699999999999</v>
      </c>
      <c r="L86" s="548">
        <v>1241.55</v>
      </c>
      <c r="M86" s="548">
        <v>1240.3699999999999</v>
      </c>
      <c r="N86" s="548">
        <v>1274.46</v>
      </c>
      <c r="O86" s="619">
        <f>IF((N87=""),"",MAX(F88:N88))</f>
        <v>2087.85</v>
      </c>
      <c r="P86" s="619">
        <f>IF(N87="","",MIN(F88:N88))</f>
        <v>1993.83</v>
      </c>
      <c r="Q86" s="622">
        <f>IF((N88=""),"",AVERAGE(F88:N88))</f>
        <v>2053.8666666666668</v>
      </c>
      <c r="R86" s="622">
        <f>IF((N87=""),"",(O86-P86)/(O86+P86)*100)</f>
        <v>2.3034632798259538</v>
      </c>
      <c r="S86" s="599">
        <f>STDEV(F88:N88)</f>
        <v>35.908354529257942</v>
      </c>
      <c r="T86" s="623" t="str">
        <f>IF(N87="","",IF(Q86&gt;1940,IF(R86&lt;8.3,IF(Q86&lt;2180,"Pass","Fail"),"Fail"),"Fail"))</f>
        <v>Pass</v>
      </c>
      <c r="U86" s="601"/>
      <c r="V86" s="602"/>
      <c r="W86" s="602"/>
      <c r="X86" s="548"/>
      <c r="Y86" s="603">
        <v>2000</v>
      </c>
      <c r="Z86" s="603">
        <v>3000</v>
      </c>
      <c r="AA86" s="603">
        <v>1940</v>
      </c>
      <c r="AB86" s="603">
        <v>2180</v>
      </c>
      <c r="AC86" s="604">
        <v>5.2</v>
      </c>
      <c r="AD86" s="604">
        <v>5.2</v>
      </c>
    </row>
    <row r="87" spans="1:30" ht="15">
      <c r="A87" s="559"/>
      <c r="B87" s="593"/>
      <c r="C87" s="594"/>
      <c r="D87" s="595"/>
      <c r="E87" s="605" t="s">
        <v>185</v>
      </c>
      <c r="F87" s="548">
        <v>584.76</v>
      </c>
      <c r="G87" s="548">
        <v>547.04999999999995</v>
      </c>
      <c r="H87" s="548">
        <v>539.99</v>
      </c>
      <c r="I87" s="548">
        <v>548.38</v>
      </c>
      <c r="J87" s="548">
        <v>622.09</v>
      </c>
      <c r="K87" s="548">
        <v>607.91999999999996</v>
      </c>
      <c r="L87" s="548">
        <v>550.6</v>
      </c>
      <c r="M87" s="548">
        <v>544.41999999999996</v>
      </c>
      <c r="N87" s="548">
        <v>606.66</v>
      </c>
      <c r="O87" s="597"/>
      <c r="P87" s="597"/>
      <c r="Q87" s="598"/>
      <c r="R87" s="598"/>
      <c r="S87" s="599"/>
      <c r="T87" s="606"/>
      <c r="U87" s="601"/>
      <c r="V87" s="602"/>
      <c r="W87" s="602"/>
      <c r="X87" s="548"/>
      <c r="Y87" s="603"/>
      <c r="Z87" s="603"/>
      <c r="AA87" s="603"/>
      <c r="AB87" s="603"/>
    </row>
    <row r="88" spans="1:30" ht="43.5" thickBot="1">
      <c r="A88" s="559"/>
      <c r="B88" s="624"/>
      <c r="C88" s="625"/>
      <c r="D88" s="626"/>
      <c r="E88" s="627" t="s">
        <v>188</v>
      </c>
      <c r="F88" s="627">
        <f t="shared" ref="F88:N88" si="24">IF(((F86="")*AND(F87="")),"",(F86-F87)*3)</f>
        <v>2045.5499999999997</v>
      </c>
      <c r="G88" s="627">
        <f t="shared" si="24"/>
        <v>2082.2400000000007</v>
      </c>
      <c r="H88" s="627">
        <f t="shared" si="24"/>
        <v>2081.25</v>
      </c>
      <c r="I88" s="627">
        <f t="shared" si="24"/>
        <v>2080.98</v>
      </c>
      <c r="J88" s="627">
        <f t="shared" si="24"/>
        <v>1993.83</v>
      </c>
      <c r="K88" s="627">
        <f t="shared" si="24"/>
        <v>2036.85</v>
      </c>
      <c r="L88" s="627">
        <f t="shared" si="24"/>
        <v>2072.85</v>
      </c>
      <c r="M88" s="627">
        <f t="shared" si="24"/>
        <v>2087.85</v>
      </c>
      <c r="N88" s="627">
        <f t="shared" si="24"/>
        <v>2003.4</v>
      </c>
      <c r="O88" s="628"/>
      <c r="P88" s="628"/>
      <c r="Q88" s="629"/>
      <c r="R88" s="629"/>
      <c r="S88" s="599"/>
      <c r="T88" s="630"/>
      <c r="U88" s="631"/>
      <c r="V88" s="602"/>
      <c r="W88" s="602"/>
      <c r="X88" s="548"/>
      <c r="Y88" s="603"/>
      <c r="Z88" s="603"/>
      <c r="AA88" s="603"/>
      <c r="AB88" s="603"/>
    </row>
    <row r="89" spans="1:30">
      <c r="A89" s="613">
        <v>43131</v>
      </c>
      <c r="B89" s="633" t="s">
        <v>183</v>
      </c>
      <c r="C89" s="634" t="s">
        <v>171</v>
      </c>
      <c r="D89" s="635" t="s">
        <v>170</v>
      </c>
      <c r="E89" s="636" t="s">
        <v>184</v>
      </c>
      <c r="F89" s="548">
        <v>26143.84</v>
      </c>
      <c r="G89" s="548">
        <v>26227.17</v>
      </c>
      <c r="H89" s="548">
        <v>26282.78</v>
      </c>
      <c r="I89" s="548">
        <v>26218.12</v>
      </c>
      <c r="J89" s="548">
        <v>26011.71</v>
      </c>
      <c r="K89" s="548">
        <v>26106.21</v>
      </c>
      <c r="L89" s="548">
        <v>26221.81</v>
      </c>
      <c r="M89" s="548">
        <v>26207.24</v>
      </c>
      <c r="N89" s="548">
        <v>26036.55</v>
      </c>
      <c r="O89" s="637">
        <f>IF((N90=""),"",MAX(F91:N91))</f>
        <v>4803.6000000000022</v>
      </c>
      <c r="P89" s="637">
        <f>IF(N90="","",MIN(F91:N91))</f>
        <v>3947.7299999999996</v>
      </c>
      <c r="Q89" s="638">
        <f>IF((N91=""),"",AVERAGE(F91:N91))</f>
        <v>4366.319999999997</v>
      </c>
      <c r="R89" s="638">
        <f>IF((N90=""),"",(O89-P89)/(O89+P89)*100)</f>
        <v>9.779884886068773</v>
      </c>
      <c r="S89" s="599">
        <f>STDEV(F91:N91)</f>
        <v>357.41635857217949</v>
      </c>
      <c r="T89" s="600" t="str">
        <f>IF(N90="","",IF(Q89&gt;3200,IF(R89&lt;16,IF(Q89&lt;5240,"Pass","Fail"),"Fail"),"Fail"))</f>
        <v>Pass</v>
      </c>
      <c r="U89" s="639">
        <v>1335</v>
      </c>
      <c r="V89" s="602"/>
      <c r="W89" s="602"/>
      <c r="X89" s="548"/>
      <c r="Y89" s="603">
        <v>4200</v>
      </c>
      <c r="Z89" s="603">
        <v>5500</v>
      </c>
      <c r="AA89" s="603">
        <v>3200</v>
      </c>
      <c r="AB89" s="603">
        <v>5240</v>
      </c>
      <c r="AC89" s="604">
        <v>16</v>
      </c>
      <c r="AD89" s="604">
        <v>16</v>
      </c>
    </row>
    <row r="90" spans="1:30" ht="15">
      <c r="A90" s="559"/>
      <c r="B90" s="593"/>
      <c r="C90" s="594"/>
      <c r="D90" s="595"/>
      <c r="E90" s="605" t="s">
        <v>185</v>
      </c>
      <c r="F90" s="548">
        <v>24615.63</v>
      </c>
      <c r="G90" s="548">
        <v>24892.5</v>
      </c>
      <c r="H90" s="548">
        <v>24966.87</v>
      </c>
      <c r="I90" s="548">
        <v>24794.31</v>
      </c>
      <c r="J90" s="548">
        <v>24420.52</v>
      </c>
      <c r="K90" s="548">
        <v>24527.49</v>
      </c>
      <c r="L90" s="548">
        <v>24835.72</v>
      </c>
      <c r="M90" s="548">
        <v>24868.080000000002</v>
      </c>
      <c r="N90" s="548">
        <v>24435.35</v>
      </c>
      <c r="O90" s="597"/>
      <c r="P90" s="597"/>
      <c r="Q90" s="598"/>
      <c r="R90" s="598"/>
      <c r="S90" s="599"/>
      <c r="T90" s="606"/>
      <c r="U90" s="601"/>
      <c r="V90" s="602"/>
      <c r="W90" s="602"/>
      <c r="X90" s="548"/>
      <c r="Y90" s="603"/>
      <c r="Z90" s="603"/>
      <c r="AA90" s="603"/>
      <c r="AB90" s="603"/>
    </row>
    <row r="91" spans="1:30" ht="57.75" thickBot="1">
      <c r="A91" s="559"/>
      <c r="B91" s="607"/>
      <c r="C91" s="608"/>
      <c r="D91" s="609"/>
      <c r="E91" s="605" t="s">
        <v>186</v>
      </c>
      <c r="F91" s="605">
        <f t="shared" ref="F91:N91" si="25">IF(((F89="")*AND(F90="")),"",(F89-F90)*3)</f>
        <v>4584.6299999999974</v>
      </c>
      <c r="G91" s="605">
        <f t="shared" si="25"/>
        <v>4004.0099999999948</v>
      </c>
      <c r="H91" s="605">
        <f t="shared" si="25"/>
        <v>3947.7299999999996</v>
      </c>
      <c r="I91" s="605">
        <f t="shared" si="25"/>
        <v>4271.429999999993</v>
      </c>
      <c r="J91" s="605">
        <f t="shared" si="25"/>
        <v>4773.5699999999961</v>
      </c>
      <c r="K91" s="605">
        <f t="shared" si="25"/>
        <v>4736.1599999999926</v>
      </c>
      <c r="L91" s="605">
        <f t="shared" si="25"/>
        <v>4158.2700000000004</v>
      </c>
      <c r="M91" s="605">
        <f t="shared" si="25"/>
        <v>4017.4799999999996</v>
      </c>
      <c r="N91" s="605">
        <f t="shared" si="25"/>
        <v>4803.6000000000022</v>
      </c>
      <c r="O91" s="596"/>
      <c r="P91" s="596"/>
      <c r="Q91" s="610"/>
      <c r="R91" s="610"/>
      <c r="S91" s="599"/>
      <c r="T91" s="611"/>
      <c r="U91" s="612"/>
      <c r="V91" s="602"/>
      <c r="W91" s="602"/>
      <c r="X91" s="548"/>
      <c r="Y91" s="603"/>
      <c r="Z91" s="603"/>
      <c r="AA91" s="603"/>
      <c r="AB91" s="603"/>
    </row>
    <row r="92" spans="1:30">
      <c r="A92" s="613">
        <v>43131</v>
      </c>
      <c r="B92" s="614" t="s">
        <v>172</v>
      </c>
      <c r="C92" s="594" t="s">
        <v>174</v>
      </c>
      <c r="D92" s="615" t="s">
        <v>173</v>
      </c>
      <c r="E92" s="596" t="s">
        <v>184</v>
      </c>
      <c r="F92" s="548">
        <v>6774.82</v>
      </c>
      <c r="G92" s="548">
        <v>6669.36</v>
      </c>
      <c r="H92" s="548">
        <v>6780.36</v>
      </c>
      <c r="I92" s="548">
        <v>6778.2</v>
      </c>
      <c r="J92" s="548">
        <v>6985.17</v>
      </c>
      <c r="K92" s="548">
        <v>6859.91</v>
      </c>
      <c r="L92" s="548">
        <v>6748.62</v>
      </c>
      <c r="M92" s="548">
        <v>6761.48</v>
      </c>
      <c r="N92" s="548">
        <v>6886.79</v>
      </c>
      <c r="O92" s="597">
        <f>IF((N93=""),"",MAX(F94:N94))</f>
        <v>4026.66</v>
      </c>
      <c r="P92" s="597">
        <f>IF(N93="","",MIN(F94:N94))</f>
        <v>3780.8600000000006</v>
      </c>
      <c r="Q92" s="598">
        <f>IF((N94=""),"",AVERAGE(F94:N94))</f>
        <v>3944.3088888888888</v>
      </c>
      <c r="R92" s="598">
        <f>IF((N93=""),"",(O92-P92)/(O92+P92)*100)</f>
        <v>3.1482468184519448</v>
      </c>
      <c r="S92" s="599">
        <f>STDEV(F94:N94)</f>
        <v>85.209581686037936</v>
      </c>
      <c r="T92" s="616" t="str">
        <f>IF(N93="","",IF(Q92&gt;3650,IF(R92&lt;6.5,IF(Q92&lt;4450,"Pass","Fail"),"Fail"),"Fail"))</f>
        <v>Pass</v>
      </c>
      <c r="U92" s="601">
        <v>1335</v>
      </c>
      <c r="V92" s="602"/>
      <c r="W92" s="602"/>
      <c r="X92" s="548"/>
      <c r="Y92" s="603">
        <v>3650</v>
      </c>
      <c r="Z92" s="603">
        <v>4450</v>
      </c>
      <c r="AA92" s="603">
        <v>3700</v>
      </c>
      <c r="AB92" s="603">
        <v>4100</v>
      </c>
      <c r="AC92" s="604">
        <v>7</v>
      </c>
      <c r="AD92" s="604">
        <v>6.5</v>
      </c>
    </row>
    <row r="93" spans="1:30" ht="15">
      <c r="A93" s="559"/>
      <c r="B93" s="614"/>
      <c r="C93" s="594"/>
      <c r="D93" s="595"/>
      <c r="E93" s="605" t="s">
        <v>185</v>
      </c>
      <c r="F93" s="548">
        <v>4849.42</v>
      </c>
      <c r="G93" s="548">
        <v>4683.1099999999997</v>
      </c>
      <c r="H93" s="548">
        <v>4767.03</v>
      </c>
      <c r="I93" s="548">
        <v>4777.05</v>
      </c>
      <c r="J93" s="548">
        <v>5040.78</v>
      </c>
      <c r="K93" s="548">
        <v>4969.4799999999996</v>
      </c>
      <c r="L93" s="548">
        <v>4748.2</v>
      </c>
      <c r="M93" s="548">
        <v>4753.3900000000003</v>
      </c>
      <c r="N93" s="548">
        <v>4906.8599999999997</v>
      </c>
      <c r="O93" s="597"/>
      <c r="P93" s="597"/>
      <c r="Q93" s="598"/>
      <c r="R93" s="598"/>
      <c r="S93" s="599"/>
      <c r="T93" s="606"/>
      <c r="U93" s="617"/>
      <c r="V93" s="618"/>
      <c r="W93" s="618"/>
      <c r="X93" s="548"/>
      <c r="Y93" s="603"/>
      <c r="Z93" s="603"/>
      <c r="AA93" s="603"/>
      <c r="AB93" s="603"/>
    </row>
    <row r="94" spans="1:30" ht="57.75" thickBot="1">
      <c r="A94" s="559"/>
      <c r="B94" s="614"/>
      <c r="C94" s="594"/>
      <c r="D94" s="595"/>
      <c r="E94" s="619" t="s">
        <v>186</v>
      </c>
      <c r="F94" s="619">
        <f t="shared" ref="F94:N94" si="26">IF(((F92="")*AND(F93="")),"",(F92-F93)*2)</f>
        <v>3850.7999999999993</v>
      </c>
      <c r="G94" s="619">
        <f t="shared" si="26"/>
        <v>3972.5</v>
      </c>
      <c r="H94" s="619">
        <f t="shared" si="26"/>
        <v>4026.66</v>
      </c>
      <c r="I94" s="619">
        <f t="shared" si="26"/>
        <v>4002.2999999999993</v>
      </c>
      <c r="J94" s="619">
        <f t="shared" si="26"/>
        <v>3888.7800000000007</v>
      </c>
      <c r="K94" s="619">
        <f t="shared" si="26"/>
        <v>3780.8600000000006</v>
      </c>
      <c r="L94" s="619">
        <f t="shared" si="26"/>
        <v>4000.84</v>
      </c>
      <c r="M94" s="619">
        <f t="shared" si="26"/>
        <v>4016.1799999999985</v>
      </c>
      <c r="N94" s="619">
        <f t="shared" si="26"/>
        <v>3959.8600000000006</v>
      </c>
      <c r="O94" s="597"/>
      <c r="P94" s="597"/>
      <c r="Q94" s="598"/>
      <c r="R94" s="598"/>
      <c r="S94" s="599"/>
      <c r="T94" s="606"/>
      <c r="U94" s="617"/>
      <c r="V94" s="618"/>
      <c r="W94" s="618"/>
      <c r="X94" s="548"/>
      <c r="Y94" s="603"/>
      <c r="Z94" s="603"/>
      <c r="AA94" s="603"/>
      <c r="AB94" s="603"/>
    </row>
    <row r="95" spans="1:30">
      <c r="A95" s="613">
        <v>43131</v>
      </c>
      <c r="B95" s="614" t="s">
        <v>167</v>
      </c>
      <c r="C95" s="620" t="s">
        <v>169</v>
      </c>
      <c r="D95" s="621" t="s">
        <v>187</v>
      </c>
      <c r="E95" s="605" t="s">
        <v>184</v>
      </c>
      <c r="F95" s="548">
        <v>1938.04</v>
      </c>
      <c r="G95" s="548">
        <v>1926.12</v>
      </c>
      <c r="H95" s="548">
        <v>1915.2</v>
      </c>
      <c r="I95" s="548">
        <v>1927.06</v>
      </c>
      <c r="J95" s="548">
        <v>1939.87</v>
      </c>
      <c r="K95" s="548">
        <v>1937.44</v>
      </c>
      <c r="L95" s="548">
        <v>1927.09</v>
      </c>
      <c r="M95" s="548">
        <v>1925.33</v>
      </c>
      <c r="N95" s="548">
        <v>1934.06</v>
      </c>
      <c r="O95" s="619">
        <f>IF((N96=""),"",MAX(F97:N97))</f>
        <v>2072.31</v>
      </c>
      <c r="P95" s="619">
        <f>IF(N96="","",MIN(F97:N97))</f>
        <v>1969.1399999999996</v>
      </c>
      <c r="Q95" s="622">
        <f>IF((N97=""),"",AVERAGE(F97:N97))</f>
        <v>2041.9366666666663</v>
      </c>
      <c r="R95" s="622">
        <f>IF((N96=""),"",(O95-P95)/(O95+P95)*100)</f>
        <v>2.552796644768593</v>
      </c>
      <c r="S95" s="599">
        <f>STDEV(F97:N97)</f>
        <v>37.764742816552022</v>
      </c>
      <c r="T95" s="623" t="str">
        <f>IF(N96="","",IF(Q95&gt;1940,IF(R95&lt;8.3,IF(Q95&lt;2180,"Pass","Fail"),"Fail"),"Fail"))</f>
        <v>Pass</v>
      </c>
      <c r="U95" s="601">
        <v>1335</v>
      </c>
      <c r="V95" s="602"/>
      <c r="W95" s="602"/>
      <c r="X95" s="548"/>
      <c r="Y95" s="603">
        <v>2000</v>
      </c>
      <c r="Z95" s="603">
        <v>3000</v>
      </c>
      <c r="AA95" s="603">
        <v>1940</v>
      </c>
      <c r="AB95" s="603">
        <v>2180</v>
      </c>
      <c r="AC95" s="604">
        <v>5.2</v>
      </c>
      <c r="AD95" s="604">
        <v>5.2</v>
      </c>
    </row>
    <row r="96" spans="1:30" ht="15">
      <c r="A96" s="559"/>
      <c r="B96" s="593"/>
      <c r="C96" s="594"/>
      <c r="D96" s="595"/>
      <c r="E96" s="605" t="s">
        <v>185</v>
      </c>
      <c r="F96" s="548">
        <v>1256.92</v>
      </c>
      <c r="G96" s="548">
        <v>1235.8900000000001</v>
      </c>
      <c r="H96" s="548">
        <v>1226.31</v>
      </c>
      <c r="I96" s="548">
        <v>1236.29</v>
      </c>
      <c r="J96" s="548">
        <v>1283.49</v>
      </c>
      <c r="K96" s="548">
        <v>1269.8599999999999</v>
      </c>
      <c r="L96" s="548">
        <v>1238.3599999999999</v>
      </c>
      <c r="M96" s="548">
        <v>1234.79</v>
      </c>
      <c r="N96" s="548">
        <v>1262.49</v>
      </c>
      <c r="O96" s="597"/>
      <c r="P96" s="597"/>
      <c r="Q96" s="598"/>
      <c r="R96" s="598"/>
      <c r="S96" s="599"/>
      <c r="T96" s="606"/>
      <c r="U96" s="601"/>
      <c r="V96" s="602"/>
      <c r="W96" s="602"/>
      <c r="X96" s="548"/>
      <c r="Y96" s="603"/>
      <c r="Z96" s="603"/>
      <c r="AA96" s="603"/>
      <c r="AB96" s="603"/>
    </row>
    <row r="97" spans="1:30" ht="43.5" thickBot="1">
      <c r="A97" s="559"/>
      <c r="B97" s="593"/>
      <c r="C97" s="594"/>
      <c r="D97" s="595"/>
      <c r="E97" s="619" t="s">
        <v>188</v>
      </c>
      <c r="F97" s="619">
        <f t="shared" ref="F97:N97" si="27">IF(((F95="")*AND(F96="")),"",(F95-F96)*3)</f>
        <v>2043.3599999999997</v>
      </c>
      <c r="G97" s="619">
        <f t="shared" si="27"/>
        <v>2070.6899999999996</v>
      </c>
      <c r="H97" s="619">
        <f t="shared" si="27"/>
        <v>2066.67</v>
      </c>
      <c r="I97" s="619">
        <f t="shared" si="27"/>
        <v>2072.31</v>
      </c>
      <c r="J97" s="619">
        <f t="shared" si="27"/>
        <v>1969.1399999999996</v>
      </c>
      <c r="K97" s="619">
        <f t="shared" si="27"/>
        <v>2002.7400000000005</v>
      </c>
      <c r="L97" s="619">
        <f t="shared" si="27"/>
        <v>2066.19</v>
      </c>
      <c r="M97" s="619">
        <f t="shared" si="27"/>
        <v>2071.62</v>
      </c>
      <c r="N97" s="619">
        <f t="shared" si="27"/>
        <v>2014.7099999999998</v>
      </c>
      <c r="O97" s="597"/>
      <c r="P97" s="597"/>
      <c r="Q97" s="598"/>
      <c r="R97" s="598"/>
      <c r="S97" s="599"/>
      <c r="T97" s="606"/>
      <c r="U97" s="601"/>
      <c r="V97" s="602"/>
      <c r="W97" s="602"/>
      <c r="X97" s="548"/>
      <c r="Y97" s="603"/>
      <c r="Z97" s="603"/>
      <c r="AA97" s="603"/>
      <c r="AB97" s="603"/>
    </row>
    <row r="98" spans="1:30">
      <c r="A98" s="632">
        <v>43134</v>
      </c>
      <c r="B98" s="633" t="s">
        <v>183</v>
      </c>
      <c r="C98" s="634" t="s">
        <v>171</v>
      </c>
      <c r="D98" s="635" t="s">
        <v>170</v>
      </c>
      <c r="E98" s="636" t="s">
        <v>184</v>
      </c>
      <c r="F98" s="640">
        <v>24521.43</v>
      </c>
      <c r="G98" s="640">
        <v>24797.03</v>
      </c>
      <c r="H98" s="640">
        <v>24887.55</v>
      </c>
      <c r="I98" s="640">
        <v>24812.57</v>
      </c>
      <c r="J98" s="640">
        <v>24417.43</v>
      </c>
      <c r="K98" s="640">
        <v>24466.959999999999</v>
      </c>
      <c r="L98" s="640">
        <v>24811.26</v>
      </c>
      <c r="M98" s="640">
        <v>24798.66</v>
      </c>
      <c r="N98" s="640">
        <v>24408.43</v>
      </c>
      <c r="O98" s="637">
        <f>IF((N99=""),"",MAX(F100:N100))</f>
        <v>4984.2600000000057</v>
      </c>
      <c r="P98" s="637">
        <f>IF(N99="","",MIN(F100:N100))</f>
        <v>4108.2599999999948</v>
      </c>
      <c r="Q98" s="638">
        <f>IF((N100=""),"",AVERAGE(F100:N100))</f>
        <v>4525.1866666666647</v>
      </c>
      <c r="R98" s="638">
        <f>IF((N99=""),"",(O98-P98)/(O98+P98)*100)</f>
        <v>9.6342928033153719</v>
      </c>
      <c r="S98" s="599">
        <f>STDEV(F100:N100)</f>
        <v>349.61423598016762</v>
      </c>
      <c r="T98" s="600" t="str">
        <f>IF(N99="","",IF(Q98&gt;3200,IF(R98&lt;16,IF(Q98&lt;5240,"Pass","Fail"),"Fail"),"Fail"))</f>
        <v>Pass</v>
      </c>
      <c r="U98" s="639">
        <v>1335</v>
      </c>
      <c r="V98" s="602"/>
      <c r="W98" s="602"/>
      <c r="X98" s="548"/>
      <c r="Y98" s="603">
        <v>4200</v>
      </c>
      <c r="Z98" s="603">
        <v>5500</v>
      </c>
      <c r="AA98" s="603">
        <v>3200</v>
      </c>
      <c r="AB98" s="603">
        <v>5240</v>
      </c>
      <c r="AC98" s="604">
        <v>16</v>
      </c>
      <c r="AD98" s="604">
        <v>16</v>
      </c>
    </row>
    <row r="99" spans="1:30" ht="15">
      <c r="A99" s="559"/>
      <c r="B99" s="593"/>
      <c r="C99" s="594"/>
      <c r="D99" s="595"/>
      <c r="E99" s="605" t="s">
        <v>185</v>
      </c>
      <c r="F99" s="641">
        <v>22900.54</v>
      </c>
      <c r="G99" s="641">
        <v>23414.9</v>
      </c>
      <c r="H99" s="641">
        <v>23518.13</v>
      </c>
      <c r="I99" s="641">
        <v>23357.01</v>
      </c>
      <c r="J99" s="641">
        <v>22756.01</v>
      </c>
      <c r="K99" s="641">
        <v>22882.47</v>
      </c>
      <c r="L99" s="641">
        <v>23370.400000000001</v>
      </c>
      <c r="M99" s="641">
        <v>23375.99</v>
      </c>
      <c r="N99" s="641">
        <v>22770.31</v>
      </c>
      <c r="O99" s="597"/>
      <c r="P99" s="597"/>
      <c r="Q99" s="598"/>
      <c r="R99" s="598"/>
      <c r="S99" s="599"/>
      <c r="T99" s="606"/>
      <c r="U99" s="601"/>
      <c r="V99" s="602"/>
      <c r="W99" s="602"/>
      <c r="X99" s="548"/>
      <c r="Y99" s="603"/>
      <c r="Z99" s="603"/>
      <c r="AA99" s="603"/>
      <c r="AB99" s="603"/>
    </row>
    <row r="100" spans="1:30" ht="57.75" thickBot="1">
      <c r="A100" s="559"/>
      <c r="B100" s="607"/>
      <c r="C100" s="608"/>
      <c r="D100" s="609"/>
      <c r="E100" s="605" t="s">
        <v>186</v>
      </c>
      <c r="F100" s="605">
        <f t="shared" ref="F100:N100" si="28">IF(((F98="")*AND(F99="")),"",(F98-F99)*3)</f>
        <v>4862.6699999999983</v>
      </c>
      <c r="G100" s="605">
        <f t="shared" si="28"/>
        <v>4146.3899999999921</v>
      </c>
      <c r="H100" s="605">
        <f t="shared" si="28"/>
        <v>4108.2599999999948</v>
      </c>
      <c r="I100" s="605">
        <f t="shared" si="28"/>
        <v>4366.6800000000039</v>
      </c>
      <c r="J100" s="605">
        <f t="shared" si="28"/>
        <v>4984.2600000000057</v>
      </c>
      <c r="K100" s="605">
        <f t="shared" si="28"/>
        <v>4753.4699999999939</v>
      </c>
      <c r="L100" s="605">
        <f t="shared" si="28"/>
        <v>4322.5799999999908</v>
      </c>
      <c r="M100" s="605">
        <f t="shared" si="28"/>
        <v>4268.0099999999948</v>
      </c>
      <c r="N100" s="605">
        <f t="shared" si="28"/>
        <v>4914.3599999999969</v>
      </c>
      <c r="O100" s="596"/>
      <c r="P100" s="596"/>
      <c r="Q100" s="610"/>
      <c r="R100" s="610"/>
      <c r="S100" s="599"/>
      <c r="T100" s="611"/>
      <c r="U100" s="612"/>
      <c r="V100" s="602"/>
      <c r="W100" s="602"/>
      <c r="X100" s="548"/>
      <c r="Y100" s="603"/>
      <c r="Z100" s="603"/>
      <c r="AA100" s="603"/>
      <c r="AB100" s="603"/>
    </row>
    <row r="101" spans="1:30">
      <c r="A101" s="613">
        <v>43134</v>
      </c>
      <c r="B101" s="614" t="s">
        <v>172</v>
      </c>
      <c r="C101" s="594" t="s">
        <v>174</v>
      </c>
      <c r="D101" s="615" t="s">
        <v>173</v>
      </c>
      <c r="E101" s="596" t="s">
        <v>184</v>
      </c>
      <c r="F101" s="641">
        <v>4862.43</v>
      </c>
      <c r="G101" s="641">
        <v>4702.49</v>
      </c>
      <c r="H101" s="641">
        <v>4785.13</v>
      </c>
      <c r="I101" s="641">
        <v>4795.45</v>
      </c>
      <c r="J101" s="641">
        <v>5046.18</v>
      </c>
      <c r="K101" s="641">
        <v>4975.95</v>
      </c>
      <c r="L101" s="641">
        <v>4766.88</v>
      </c>
      <c r="M101" s="641">
        <v>4772.4799999999996</v>
      </c>
      <c r="N101" s="641">
        <v>4918.28</v>
      </c>
      <c r="O101" s="597">
        <f>IF((N102=""),"",MAX(F103:N103))</f>
        <v>4059.5199999999995</v>
      </c>
      <c r="P101" s="597">
        <f>IF(N102="","",MIN(F103:N103))</f>
        <v>3760.2199999999993</v>
      </c>
      <c r="Q101" s="598">
        <f>IF((N103=""),"",AVERAGE(F103:N103))</f>
        <v>3960.3511111111115</v>
      </c>
      <c r="R101" s="598">
        <f>IF((N102=""),"",(O101-P101)/(O101+P101)*100)</f>
        <v>3.8274929857002946</v>
      </c>
      <c r="S101" s="599">
        <f>STDEV(F103:N103)</f>
        <v>99.947547299123073</v>
      </c>
      <c r="T101" s="616" t="str">
        <f>IF(N102="","",IF(Q101&gt;3650,IF(R101&lt;6.5,IF(Q101&lt;4450,"Pass","Fail"),"Fail"),"Fail"))</f>
        <v>Pass</v>
      </c>
      <c r="U101" s="601">
        <v>1335</v>
      </c>
      <c r="V101" s="602"/>
      <c r="W101" s="602"/>
      <c r="X101" s="548"/>
      <c r="Y101" s="603">
        <v>3650</v>
      </c>
      <c r="Z101" s="603">
        <v>4450</v>
      </c>
      <c r="AA101" s="603">
        <v>3700</v>
      </c>
      <c r="AB101" s="603">
        <v>4100</v>
      </c>
      <c r="AC101" s="604">
        <v>7</v>
      </c>
      <c r="AD101" s="604">
        <v>6.5</v>
      </c>
    </row>
    <row r="102" spans="1:30" ht="15">
      <c r="A102" s="559"/>
      <c r="B102" s="614"/>
      <c r="C102" s="594"/>
      <c r="D102" s="595"/>
      <c r="E102" s="605" t="s">
        <v>185</v>
      </c>
      <c r="F102" s="641">
        <v>2928.16</v>
      </c>
      <c r="G102" s="641">
        <v>2697.02</v>
      </c>
      <c r="H102" s="641">
        <v>2765.78</v>
      </c>
      <c r="I102" s="641">
        <v>2781.36</v>
      </c>
      <c r="J102" s="641">
        <v>3101.84</v>
      </c>
      <c r="K102" s="641">
        <v>3095.84</v>
      </c>
      <c r="L102" s="641">
        <v>2759.33</v>
      </c>
      <c r="M102" s="641">
        <v>2742.72</v>
      </c>
      <c r="N102" s="641">
        <v>2931.64</v>
      </c>
      <c r="O102" s="597"/>
      <c r="P102" s="597"/>
      <c r="Q102" s="598"/>
      <c r="R102" s="598"/>
      <c r="S102" s="599"/>
      <c r="T102" s="606"/>
      <c r="U102" s="617"/>
      <c r="V102" s="618"/>
      <c r="W102" s="618"/>
      <c r="X102" s="548"/>
      <c r="Y102" s="603"/>
      <c r="Z102" s="603"/>
      <c r="AA102" s="603"/>
      <c r="AB102" s="603"/>
    </row>
    <row r="103" spans="1:30" ht="57.75" thickBot="1">
      <c r="A103" s="559"/>
      <c r="B103" s="614"/>
      <c r="C103" s="594"/>
      <c r="D103" s="595"/>
      <c r="E103" s="619" t="s">
        <v>186</v>
      </c>
      <c r="F103" s="619">
        <f t="shared" ref="F103:N103" si="29">IF(((F101="")*AND(F102="")),"",(F101-F102)*2)</f>
        <v>3868.5400000000009</v>
      </c>
      <c r="G103" s="619">
        <f t="shared" si="29"/>
        <v>4010.9399999999996</v>
      </c>
      <c r="H103" s="619">
        <f t="shared" si="29"/>
        <v>4038.7</v>
      </c>
      <c r="I103" s="619">
        <f t="shared" si="29"/>
        <v>4028.1799999999994</v>
      </c>
      <c r="J103" s="619">
        <f t="shared" si="29"/>
        <v>3888.6800000000003</v>
      </c>
      <c r="K103" s="619">
        <f t="shared" si="29"/>
        <v>3760.2199999999993</v>
      </c>
      <c r="L103" s="619">
        <f t="shared" si="29"/>
        <v>4015.1000000000004</v>
      </c>
      <c r="M103" s="619">
        <f t="shared" si="29"/>
        <v>4059.5199999999995</v>
      </c>
      <c r="N103" s="619">
        <f t="shared" si="29"/>
        <v>3973.2799999999997</v>
      </c>
      <c r="O103" s="597"/>
      <c r="P103" s="597"/>
      <c r="Q103" s="598"/>
      <c r="R103" s="598"/>
      <c r="S103" s="599"/>
      <c r="T103" s="606"/>
      <c r="U103" s="617"/>
      <c r="V103" s="618"/>
      <c r="W103" s="618"/>
      <c r="X103" s="548"/>
      <c r="Y103" s="603"/>
      <c r="Z103" s="603"/>
      <c r="AA103" s="603"/>
      <c r="AB103" s="603"/>
    </row>
    <row r="104" spans="1:30">
      <c r="A104" s="613">
        <v>43134</v>
      </c>
      <c r="B104" s="614" t="s">
        <v>167</v>
      </c>
      <c r="C104" s="620" t="s">
        <v>169</v>
      </c>
      <c r="D104" s="621" t="s">
        <v>187</v>
      </c>
      <c r="E104" s="605" t="s">
        <v>184</v>
      </c>
      <c r="F104" s="641">
        <v>1259.6199999999999</v>
      </c>
      <c r="G104" s="641">
        <v>1237.4100000000001</v>
      </c>
      <c r="H104" s="641">
        <v>1228.43</v>
      </c>
      <c r="I104" s="641">
        <v>1238.28</v>
      </c>
      <c r="J104" s="641">
        <v>1280.6500000000001</v>
      </c>
      <c r="K104" s="641">
        <v>1266.95</v>
      </c>
      <c r="L104" s="641">
        <v>1239.3399999999999</v>
      </c>
      <c r="M104" s="641">
        <v>1236.94</v>
      </c>
      <c r="N104" s="641">
        <v>1269.83</v>
      </c>
      <c r="O104" s="619">
        <f>IF((N105=""),"",MAX(F106:N106))</f>
        <v>2100.2400000000002</v>
      </c>
      <c r="P104" s="619">
        <f>IF(N105="","",MIN(F106:N106))</f>
        <v>1945.0500000000004</v>
      </c>
      <c r="Q104" s="622">
        <f>IF((N106=""),"",AVERAGE(F106:N106))</f>
        <v>2053.0633333333335</v>
      </c>
      <c r="R104" s="622">
        <f>IF((N105=""),"",(O104-P104)/(O104+P104)*100)</f>
        <v>3.8363133421831264</v>
      </c>
      <c r="S104" s="599">
        <f>STDEV(F106:N106)</f>
        <v>58.121829806001877</v>
      </c>
      <c r="T104" s="623" t="str">
        <f>IF(N105="","",IF(Q104&gt;1940,IF(R104&lt;8.3,IF(Q104&lt;2180,"Pass","Fail"),"Fail"),"Fail"))</f>
        <v>Pass</v>
      </c>
      <c r="U104" s="601"/>
      <c r="V104" s="602"/>
      <c r="W104" s="602"/>
      <c r="X104" s="548"/>
      <c r="Y104" s="603">
        <v>2000</v>
      </c>
      <c r="Z104" s="603">
        <v>3000</v>
      </c>
      <c r="AA104" s="603">
        <v>1940</v>
      </c>
      <c r="AB104" s="603">
        <v>2180</v>
      </c>
      <c r="AC104" s="604">
        <v>5.2</v>
      </c>
      <c r="AD104" s="604">
        <v>5.2</v>
      </c>
    </row>
    <row r="105" spans="1:30" ht="15">
      <c r="A105" s="559"/>
      <c r="B105" s="593"/>
      <c r="C105" s="594"/>
      <c r="D105" s="595"/>
      <c r="E105" s="605" t="s">
        <v>185</v>
      </c>
      <c r="F105" s="641">
        <v>572.25</v>
      </c>
      <c r="G105" s="641">
        <v>541.33000000000004</v>
      </c>
      <c r="H105" s="641">
        <v>531.35</v>
      </c>
      <c r="I105" s="641">
        <v>544.49</v>
      </c>
      <c r="J105" s="641">
        <v>632.29999999999995</v>
      </c>
      <c r="K105" s="641">
        <v>613.52</v>
      </c>
      <c r="L105" s="641">
        <v>546.6</v>
      </c>
      <c r="M105" s="641">
        <v>536.86</v>
      </c>
      <c r="N105" s="641">
        <v>579.55999999999995</v>
      </c>
      <c r="O105" s="597"/>
      <c r="P105" s="597"/>
      <c r="Q105" s="598"/>
      <c r="R105" s="598"/>
      <c r="S105" s="599"/>
      <c r="T105" s="606"/>
      <c r="U105" s="601">
        <v>1335</v>
      </c>
      <c r="V105" s="602"/>
      <c r="W105" s="602"/>
      <c r="X105" s="548"/>
      <c r="Y105" s="603"/>
      <c r="Z105" s="603"/>
      <c r="AA105" s="603"/>
      <c r="AB105" s="603"/>
    </row>
    <row r="106" spans="1:30" ht="43.5" thickBot="1">
      <c r="A106" s="559"/>
      <c r="B106" s="624"/>
      <c r="C106" s="625"/>
      <c r="D106" s="626"/>
      <c r="E106" s="627" t="s">
        <v>188</v>
      </c>
      <c r="F106" s="627">
        <f t="shared" ref="F106:N106" si="30">IF(((F104="")*AND(F105="")),"",(F104-F105)*3)</f>
        <v>2062.1099999999997</v>
      </c>
      <c r="G106" s="627">
        <f t="shared" si="30"/>
        <v>2088.2400000000002</v>
      </c>
      <c r="H106" s="627">
        <f t="shared" si="30"/>
        <v>2091.2400000000002</v>
      </c>
      <c r="I106" s="627">
        <f t="shared" si="30"/>
        <v>2081.37</v>
      </c>
      <c r="J106" s="627">
        <f t="shared" si="30"/>
        <v>1945.0500000000004</v>
      </c>
      <c r="K106" s="627">
        <f t="shared" si="30"/>
        <v>1960.2900000000002</v>
      </c>
      <c r="L106" s="627">
        <f t="shared" si="30"/>
        <v>2078.2199999999998</v>
      </c>
      <c r="M106" s="627">
        <f t="shared" si="30"/>
        <v>2100.2400000000002</v>
      </c>
      <c r="N106" s="627">
        <f t="shared" si="30"/>
        <v>2070.81</v>
      </c>
      <c r="O106" s="628"/>
      <c r="P106" s="628"/>
      <c r="Q106" s="629"/>
      <c r="R106" s="629"/>
      <c r="S106" s="599"/>
      <c r="T106" s="630"/>
      <c r="U106" s="631"/>
      <c r="V106" s="602"/>
      <c r="W106" s="602"/>
      <c r="X106" s="548"/>
      <c r="Y106" s="603"/>
      <c r="Z106" s="603"/>
      <c r="AA106" s="603"/>
      <c r="AB106" s="603"/>
    </row>
    <row r="107" spans="1:30">
      <c r="A107" s="632">
        <v>43137</v>
      </c>
      <c r="B107" s="633" t="s">
        <v>183</v>
      </c>
      <c r="C107" s="634" t="s">
        <v>171</v>
      </c>
      <c r="D107" s="635" t="s">
        <v>170</v>
      </c>
      <c r="E107" s="636" t="s">
        <v>184</v>
      </c>
      <c r="F107" s="548">
        <v>23328.78</v>
      </c>
      <c r="G107" s="548">
        <v>23328.78</v>
      </c>
      <c r="H107" s="548">
        <v>23457.48</v>
      </c>
      <c r="I107" s="548">
        <v>23289.3</v>
      </c>
      <c r="J107" s="548">
        <v>22713.78</v>
      </c>
      <c r="K107" s="548">
        <v>22821.3</v>
      </c>
      <c r="L107" s="548">
        <v>23285.67</v>
      </c>
      <c r="M107" s="548">
        <v>23296.65</v>
      </c>
      <c r="N107" s="548">
        <v>22729.33</v>
      </c>
      <c r="O107" s="637">
        <f>IF((N108=""),"",MAX(F109:N109))</f>
        <v>5127.4799999999996</v>
      </c>
      <c r="P107" s="637">
        <f>IF(N108="","",MIN(F109:N109))</f>
        <v>4315.1999999999935</v>
      </c>
      <c r="Q107" s="638">
        <f>IF((N109=""),"",AVERAGE(F109:N109))</f>
        <v>4691.0433333333303</v>
      </c>
      <c r="R107" s="638">
        <f>IF((N108=""),"",(O107-P107)/(O107+P107)*100)</f>
        <v>8.6022188615944497</v>
      </c>
      <c r="S107" s="599">
        <f>STDEV(F109:N109)</f>
        <v>380.43292003978843</v>
      </c>
      <c r="T107" s="600" t="str">
        <f>IF(N108="","",IF(Q107&gt;3200,IF(R107&lt;16,IF(Q107&lt;5240,"Pass","Fail"),"Fail"),"Fail"))</f>
        <v>Pass</v>
      </c>
      <c r="U107" s="639">
        <v>102</v>
      </c>
      <c r="V107" s="602"/>
      <c r="W107" s="602"/>
      <c r="X107" s="548"/>
      <c r="Y107" s="603">
        <v>4200</v>
      </c>
      <c r="Z107" s="603">
        <v>5500</v>
      </c>
      <c r="AA107" s="603">
        <v>3200</v>
      </c>
      <c r="AB107" s="603">
        <v>5240</v>
      </c>
      <c r="AC107" s="604">
        <v>16</v>
      </c>
      <c r="AD107" s="604">
        <v>16</v>
      </c>
    </row>
    <row r="108" spans="1:30" ht="15">
      <c r="A108" s="559"/>
      <c r="B108" s="593"/>
      <c r="C108" s="594"/>
      <c r="D108" s="595"/>
      <c r="E108" s="605" t="s">
        <v>185</v>
      </c>
      <c r="F108" s="548">
        <v>21619.62</v>
      </c>
      <c r="G108" s="548">
        <v>21890.38</v>
      </c>
      <c r="H108" s="548">
        <v>22003.24</v>
      </c>
      <c r="I108" s="548">
        <v>21817.02</v>
      </c>
      <c r="J108" s="548">
        <v>21008.91</v>
      </c>
      <c r="K108" s="548">
        <v>21158.43</v>
      </c>
      <c r="L108" s="548">
        <v>21818.400000000001</v>
      </c>
      <c r="M108" s="548">
        <v>21840.560000000001</v>
      </c>
      <c r="N108" s="548">
        <v>21021.38</v>
      </c>
      <c r="O108" s="597"/>
      <c r="P108" s="597"/>
      <c r="Q108" s="598"/>
      <c r="R108" s="598"/>
      <c r="S108" s="599"/>
      <c r="T108" s="606"/>
      <c r="U108" s="601"/>
      <c r="V108" s="602"/>
      <c r="W108" s="602"/>
      <c r="X108" s="548"/>
      <c r="Y108" s="603"/>
      <c r="Z108" s="603"/>
      <c r="AA108" s="603"/>
      <c r="AB108" s="603"/>
    </row>
    <row r="109" spans="1:30" ht="57.75" thickBot="1">
      <c r="A109" s="559"/>
      <c r="B109" s="607"/>
      <c r="C109" s="608"/>
      <c r="D109" s="609"/>
      <c r="E109" s="605" t="s">
        <v>186</v>
      </c>
      <c r="F109" s="605">
        <f t="shared" ref="F109:N109" si="31">IF(((F107="")*AND(F108="")),"",(F107-F108)*3)</f>
        <v>5127.4799999999996</v>
      </c>
      <c r="G109" s="605">
        <f t="shared" si="31"/>
        <v>4315.1999999999935</v>
      </c>
      <c r="H109" s="605">
        <f t="shared" si="31"/>
        <v>4362.7199999999939</v>
      </c>
      <c r="I109" s="605">
        <f t="shared" si="31"/>
        <v>4416.8399999999965</v>
      </c>
      <c r="J109" s="605">
        <f t="shared" si="31"/>
        <v>5114.6099999999969</v>
      </c>
      <c r="K109" s="605">
        <f t="shared" si="31"/>
        <v>4988.6099999999969</v>
      </c>
      <c r="L109" s="605">
        <f t="shared" si="31"/>
        <v>4401.8099999999904</v>
      </c>
      <c r="M109" s="605">
        <f t="shared" si="31"/>
        <v>4368.2700000000004</v>
      </c>
      <c r="N109" s="605">
        <f t="shared" si="31"/>
        <v>5123.8500000000022</v>
      </c>
      <c r="O109" s="596"/>
      <c r="P109" s="596"/>
      <c r="Q109" s="610"/>
      <c r="R109" s="610"/>
      <c r="S109" s="599"/>
      <c r="T109" s="611"/>
      <c r="U109" s="612"/>
      <c r="V109" s="602"/>
      <c r="W109" s="602"/>
      <c r="X109" s="548"/>
      <c r="Y109" s="603"/>
      <c r="Z109" s="603"/>
      <c r="AA109" s="603"/>
      <c r="AB109" s="603"/>
    </row>
    <row r="110" spans="1:30">
      <c r="A110" s="642">
        <v>43137</v>
      </c>
      <c r="B110" s="614" t="s">
        <v>172</v>
      </c>
      <c r="C110" s="594" t="s">
        <v>174</v>
      </c>
      <c r="D110" s="615" t="s">
        <v>173</v>
      </c>
      <c r="E110" s="596" t="s">
        <v>184</v>
      </c>
      <c r="F110" s="548">
        <v>6720.03</v>
      </c>
      <c r="G110" s="548">
        <v>6637.98</v>
      </c>
      <c r="H110" s="548">
        <v>6738.71</v>
      </c>
      <c r="I110" s="548">
        <v>6747.14</v>
      </c>
      <c r="J110" s="548">
        <v>6897.17</v>
      </c>
      <c r="K110" s="548">
        <v>6766.19</v>
      </c>
      <c r="L110" s="548">
        <v>6712.1</v>
      </c>
      <c r="M110" s="548">
        <v>6728.93</v>
      </c>
      <c r="N110" s="548">
        <v>6824.22</v>
      </c>
      <c r="O110" s="597">
        <f>IF((N111=""),"",MAX(F112:N112))</f>
        <v>3983.08</v>
      </c>
      <c r="P110" s="597">
        <f>IF(N111="","",MIN(F112:N112))</f>
        <v>3708.24</v>
      </c>
      <c r="Q110" s="598">
        <f>IF((N112=""),"",AVERAGE(F112:N112))</f>
        <v>3895.7488888888888</v>
      </c>
      <c r="R110" s="598">
        <f>IF((N111=""),"",(O110-P110)/(O110+P110)*100)</f>
        <v>3.5733788218407265</v>
      </c>
      <c r="S110" s="599">
        <f>STDEV(F112:N112)</f>
        <v>90.483122244494638</v>
      </c>
      <c r="T110" s="616" t="str">
        <f>IF(N111="","",IF(Q110&gt;3650,IF(R110&lt;6.5,IF(Q110&lt;4450,"Pass","Fail"),"Fail"),"Fail"))</f>
        <v>Pass</v>
      </c>
      <c r="U110" s="601">
        <v>102</v>
      </c>
      <c r="V110" s="602"/>
      <c r="W110" s="602"/>
      <c r="X110" s="548"/>
      <c r="Y110" s="603">
        <v>3650</v>
      </c>
      <c r="Z110" s="603">
        <v>4450</v>
      </c>
      <c r="AA110" s="603">
        <v>3700</v>
      </c>
      <c r="AB110" s="603">
        <v>4100</v>
      </c>
      <c r="AC110" s="604">
        <v>7</v>
      </c>
      <c r="AD110" s="604">
        <v>6.5</v>
      </c>
    </row>
    <row r="111" spans="1:30" ht="15">
      <c r="A111" s="559"/>
      <c r="B111" s="614"/>
      <c r="C111" s="594"/>
      <c r="D111" s="595"/>
      <c r="E111" s="605" t="s">
        <v>185</v>
      </c>
      <c r="F111" s="548">
        <v>4811.45</v>
      </c>
      <c r="G111" s="548">
        <v>4669.2</v>
      </c>
      <c r="H111" s="548">
        <v>4752.8100000000004</v>
      </c>
      <c r="I111" s="548">
        <v>4770.95</v>
      </c>
      <c r="J111" s="548">
        <v>4978.59</v>
      </c>
      <c r="K111" s="548">
        <v>4912.07</v>
      </c>
      <c r="L111" s="548">
        <v>4741.55</v>
      </c>
      <c r="M111" s="548">
        <v>4737.3900000000003</v>
      </c>
      <c r="N111" s="548">
        <v>4867.59</v>
      </c>
      <c r="O111" s="597"/>
      <c r="P111" s="597"/>
      <c r="Q111" s="598"/>
      <c r="R111" s="598"/>
      <c r="S111" s="599"/>
      <c r="T111" s="606"/>
      <c r="U111" s="617"/>
      <c r="V111" s="618"/>
      <c r="W111" s="618"/>
      <c r="X111" s="548"/>
      <c r="Y111" s="603"/>
      <c r="Z111" s="603"/>
      <c r="AA111" s="603"/>
      <c r="AB111" s="603"/>
    </row>
    <row r="112" spans="1:30" ht="57.75" thickBot="1">
      <c r="A112" s="559"/>
      <c r="B112" s="614"/>
      <c r="C112" s="594"/>
      <c r="D112" s="595"/>
      <c r="E112" s="619" t="s">
        <v>186</v>
      </c>
      <c r="F112" s="619">
        <f t="shared" ref="F112:N112" si="32">IF(((F110="")*AND(F111="")),"",(F110-F111)*2)</f>
        <v>3817.16</v>
      </c>
      <c r="G112" s="619">
        <f t="shared" si="32"/>
        <v>3937.5599999999995</v>
      </c>
      <c r="H112" s="619">
        <f t="shared" si="32"/>
        <v>3971.7999999999993</v>
      </c>
      <c r="I112" s="619">
        <f t="shared" si="32"/>
        <v>3952.380000000001</v>
      </c>
      <c r="J112" s="619">
        <f t="shared" si="32"/>
        <v>3837.16</v>
      </c>
      <c r="K112" s="619">
        <f t="shared" si="32"/>
        <v>3708.24</v>
      </c>
      <c r="L112" s="619">
        <f t="shared" si="32"/>
        <v>3941.1000000000004</v>
      </c>
      <c r="M112" s="619">
        <f t="shared" si="32"/>
        <v>3983.08</v>
      </c>
      <c r="N112" s="619">
        <f t="shared" si="32"/>
        <v>3913.26</v>
      </c>
      <c r="O112" s="597"/>
      <c r="P112" s="597"/>
      <c r="Q112" s="598"/>
      <c r="R112" s="598"/>
      <c r="S112" s="599"/>
      <c r="T112" s="606"/>
      <c r="U112" s="617"/>
      <c r="V112" s="618"/>
      <c r="W112" s="618"/>
      <c r="X112" s="548"/>
      <c r="Y112" s="603"/>
      <c r="Z112" s="603"/>
      <c r="AA112" s="603"/>
      <c r="AB112" s="603"/>
    </row>
    <row r="113" spans="1:30">
      <c r="A113" s="592">
        <v>43137</v>
      </c>
      <c r="B113" s="614" t="s">
        <v>167</v>
      </c>
      <c r="C113" s="620" t="s">
        <v>169</v>
      </c>
      <c r="D113" s="621" t="s">
        <v>187</v>
      </c>
      <c r="E113" s="605" t="s">
        <v>184</v>
      </c>
      <c r="F113" s="548">
        <v>1918.72</v>
      </c>
      <c r="G113" s="548">
        <v>1914.06</v>
      </c>
      <c r="H113" s="548">
        <v>1907.01</v>
      </c>
      <c r="I113" s="548">
        <v>1913.87</v>
      </c>
      <c r="J113" s="548">
        <v>1925.23</v>
      </c>
      <c r="K113" s="548">
        <v>1917.95</v>
      </c>
      <c r="L113" s="548">
        <v>1912.51</v>
      </c>
      <c r="M113" s="548">
        <v>1917.88</v>
      </c>
      <c r="N113" s="548">
        <v>1924.66</v>
      </c>
      <c r="O113" s="619">
        <f>IF((N114=""),"",MAX(F115:N115))</f>
        <v>2103.7200000000003</v>
      </c>
      <c r="P113" s="619">
        <f>IF(N114="","",MIN(F115:N115))</f>
        <v>1963.62</v>
      </c>
      <c r="Q113" s="622">
        <f>IF((N115=""),"",AVERAGE(F115:N115))</f>
        <v>2042.5833333333333</v>
      </c>
      <c r="R113" s="622">
        <f>IF((N114=""),"",(O113-P113)/(O113+P113)*100)</f>
        <v>3.4445116464323209</v>
      </c>
      <c r="S113" s="599">
        <f>STDEV(F115:N115)</f>
        <v>50.785304961174951</v>
      </c>
      <c r="T113" s="623" t="str">
        <f>IF(N114="","",IF(Q113&gt;1940,IF(R113&lt;8.3,IF(Q113&lt;2180,"Pass","Fail"),"Fail"),"Fail"))</f>
        <v>Pass</v>
      </c>
      <c r="U113" s="601">
        <v>102</v>
      </c>
      <c r="V113" s="602"/>
      <c r="W113" s="602"/>
      <c r="X113" s="548"/>
      <c r="Y113" s="603">
        <v>2000</v>
      </c>
      <c r="Z113" s="603">
        <v>3000</v>
      </c>
      <c r="AA113" s="603">
        <v>1940</v>
      </c>
      <c r="AB113" s="603">
        <v>2180</v>
      </c>
      <c r="AC113" s="604">
        <v>5.2</v>
      </c>
      <c r="AD113" s="604">
        <v>5.2</v>
      </c>
    </row>
    <row r="114" spans="1:30" ht="15">
      <c r="A114" s="559"/>
      <c r="B114" s="593"/>
      <c r="C114" s="594"/>
      <c r="D114" s="595"/>
      <c r="E114" s="605" t="s">
        <v>185</v>
      </c>
      <c r="F114" s="548">
        <v>1249.28</v>
      </c>
      <c r="G114" s="548">
        <v>1217.54</v>
      </c>
      <c r="H114" s="548">
        <v>1212.1099999999999</v>
      </c>
      <c r="I114" s="548">
        <v>1222.6500000000001</v>
      </c>
      <c r="J114" s="548">
        <v>1270.69</v>
      </c>
      <c r="K114" s="548">
        <v>1256.45</v>
      </c>
      <c r="L114" s="548">
        <v>1225.44</v>
      </c>
      <c r="M114" s="548">
        <v>1216.6400000000001</v>
      </c>
      <c r="N114" s="548">
        <v>1253.3399999999999</v>
      </c>
      <c r="O114" s="597"/>
      <c r="P114" s="597"/>
      <c r="Q114" s="598"/>
      <c r="R114" s="598"/>
      <c r="S114" s="599"/>
      <c r="T114" s="606"/>
      <c r="U114" s="601"/>
      <c r="V114" s="602"/>
      <c r="W114" s="602"/>
      <c r="X114" s="548"/>
      <c r="Y114" s="603"/>
      <c r="Z114" s="603"/>
      <c r="AA114" s="603"/>
      <c r="AB114" s="603"/>
    </row>
    <row r="115" spans="1:30" ht="43.5" thickBot="1">
      <c r="A115" s="559"/>
      <c r="B115" s="624"/>
      <c r="C115" s="625"/>
      <c r="D115" s="626"/>
      <c r="E115" s="627" t="s">
        <v>188</v>
      </c>
      <c r="F115" s="627">
        <f t="shared" ref="F115:N115" si="33">IF(((F113="")*AND(F114="")),"",(F113-F114)*3)</f>
        <v>2008.3200000000002</v>
      </c>
      <c r="G115" s="627">
        <f t="shared" si="33"/>
        <v>2089.56</v>
      </c>
      <c r="H115" s="627">
        <f t="shared" si="33"/>
        <v>2084.7000000000003</v>
      </c>
      <c r="I115" s="627">
        <f t="shared" si="33"/>
        <v>2073.6599999999994</v>
      </c>
      <c r="J115" s="627">
        <f t="shared" si="33"/>
        <v>1963.62</v>
      </c>
      <c r="K115" s="627">
        <f t="shared" si="33"/>
        <v>1984.5</v>
      </c>
      <c r="L115" s="627">
        <f t="shared" si="33"/>
        <v>2061.21</v>
      </c>
      <c r="M115" s="627">
        <f t="shared" si="33"/>
        <v>2103.7200000000003</v>
      </c>
      <c r="N115" s="627">
        <f t="shared" si="33"/>
        <v>2013.9600000000005</v>
      </c>
      <c r="O115" s="628"/>
      <c r="P115" s="628"/>
      <c r="Q115" s="629"/>
      <c r="R115" s="629"/>
      <c r="S115" s="599"/>
      <c r="T115" s="630"/>
      <c r="U115" s="631"/>
      <c r="V115" s="602"/>
      <c r="W115" s="602"/>
      <c r="X115" s="548"/>
      <c r="Y115" s="603"/>
      <c r="Z115" s="603"/>
      <c r="AA115" s="603"/>
      <c r="AB115" s="603"/>
    </row>
    <row r="116" spans="1:30">
      <c r="A116" s="632">
        <v>43140</v>
      </c>
      <c r="B116" s="593" t="s">
        <v>183</v>
      </c>
      <c r="C116" s="594" t="s">
        <v>171</v>
      </c>
      <c r="D116" s="595" t="s">
        <v>170</v>
      </c>
      <c r="E116" s="596" t="s">
        <v>184</v>
      </c>
      <c r="F116" s="548">
        <v>26905.74</v>
      </c>
      <c r="G116" s="548">
        <v>26810.880000000001</v>
      </c>
      <c r="H116" s="548">
        <v>26951.52</v>
      </c>
      <c r="I116" s="548">
        <v>26800.22</v>
      </c>
      <c r="J116" s="548">
        <v>26884.82</v>
      </c>
      <c r="K116" s="548">
        <v>26787.59</v>
      </c>
      <c r="L116" s="548">
        <v>26788.959999999999</v>
      </c>
      <c r="M116" s="548">
        <v>26775.83</v>
      </c>
      <c r="N116" s="548">
        <v>26963</v>
      </c>
      <c r="O116" s="597">
        <f>IF((N117=""),"",MAX(F118:N118))</f>
        <v>5222.7299999999996</v>
      </c>
      <c r="P116" s="597">
        <f>IF(N117="","",MIN(F118:N118))</f>
        <v>4415.0100000000057</v>
      </c>
      <c r="Q116" s="598">
        <f>IF((N118=""),"",AVERAGE(F118:N118))</f>
        <v>4743.3100000000022</v>
      </c>
      <c r="R116" s="598">
        <f>IF((N117=""),"",(O116-P116)/(O116+P116)*100)</f>
        <v>8.3808029683306824</v>
      </c>
      <c r="S116" s="599">
        <f>STDEV(F118:N118)</f>
        <v>333.73809787765703</v>
      </c>
      <c r="T116" s="600" t="str">
        <f>IF(N117="","",IF(Q116&gt;3200,IF(R116&lt;16,IF(Q116&lt;5240,"Pass","Fail"),"Fail"),"Fail"))</f>
        <v>Pass</v>
      </c>
      <c r="U116" s="601"/>
      <c r="V116" s="602"/>
      <c r="W116" s="602"/>
      <c r="X116" s="548"/>
      <c r="Y116" s="603">
        <v>4200</v>
      </c>
      <c r="Z116" s="603">
        <v>5500</v>
      </c>
      <c r="AA116" s="603">
        <v>3200</v>
      </c>
      <c r="AB116" s="603">
        <v>5240</v>
      </c>
      <c r="AC116" s="604">
        <v>16</v>
      </c>
      <c r="AD116" s="604">
        <v>16</v>
      </c>
    </row>
    <row r="117" spans="1:30" ht="15">
      <c r="A117" s="559"/>
      <c r="B117" s="593"/>
      <c r="C117" s="594"/>
      <c r="D117" s="595"/>
      <c r="E117" s="605" t="s">
        <v>185</v>
      </c>
      <c r="F117" s="548">
        <v>25246.89</v>
      </c>
      <c r="G117" s="548">
        <v>25318.62</v>
      </c>
      <c r="H117" s="548">
        <v>25479.85</v>
      </c>
      <c r="I117" s="548">
        <v>25303.759999999998</v>
      </c>
      <c r="J117" s="548">
        <v>25163.43</v>
      </c>
      <c r="K117" s="548">
        <v>25130.28</v>
      </c>
      <c r="L117" s="548">
        <v>25304.81</v>
      </c>
      <c r="M117" s="548">
        <v>25268.9</v>
      </c>
      <c r="N117" s="548">
        <v>25222.09</v>
      </c>
      <c r="O117" s="597"/>
      <c r="P117" s="597"/>
      <c r="Q117" s="598"/>
      <c r="R117" s="598"/>
      <c r="S117" s="599"/>
      <c r="T117" s="606"/>
      <c r="U117" s="601"/>
      <c r="V117" s="602"/>
      <c r="W117" s="602"/>
      <c r="X117" s="548"/>
      <c r="Y117" s="603"/>
      <c r="Z117" s="603"/>
      <c r="AA117" s="603"/>
      <c r="AB117" s="603"/>
    </row>
    <row r="118" spans="1:30" ht="57.75" thickBot="1">
      <c r="A118" s="559"/>
      <c r="B118" s="607"/>
      <c r="C118" s="608"/>
      <c r="D118" s="609"/>
      <c r="E118" s="605" t="s">
        <v>186</v>
      </c>
      <c r="F118" s="605">
        <f t="shared" ref="F118:N118" si="34">IF(((F116="")*AND(F117="")),"",(F116-F117)*3)</f>
        <v>4976.5500000000065</v>
      </c>
      <c r="G118" s="605">
        <f t="shared" si="34"/>
        <v>4476.7800000000061</v>
      </c>
      <c r="H118" s="605">
        <f t="shared" si="34"/>
        <v>4415.0100000000057</v>
      </c>
      <c r="I118" s="605">
        <f t="shared" si="34"/>
        <v>4489.3800000000083</v>
      </c>
      <c r="J118" s="605">
        <f t="shared" si="34"/>
        <v>5164.1699999999983</v>
      </c>
      <c r="K118" s="605">
        <f t="shared" si="34"/>
        <v>4971.9300000000039</v>
      </c>
      <c r="L118" s="605">
        <f t="shared" si="34"/>
        <v>4452.4499999999935</v>
      </c>
      <c r="M118" s="605">
        <f t="shared" si="34"/>
        <v>4520.7900000000009</v>
      </c>
      <c r="N118" s="605">
        <f t="shared" si="34"/>
        <v>5222.7299999999996</v>
      </c>
      <c r="O118" s="596"/>
      <c r="P118" s="596"/>
      <c r="Q118" s="610"/>
      <c r="R118" s="610"/>
      <c r="S118" s="599"/>
      <c r="T118" s="611"/>
      <c r="U118" s="612"/>
      <c r="V118" s="602"/>
      <c r="W118" s="602"/>
      <c r="X118" s="548"/>
      <c r="Y118" s="603"/>
      <c r="Z118" s="603"/>
      <c r="AA118" s="603"/>
      <c r="AB118" s="603"/>
    </row>
    <row r="119" spans="1:30">
      <c r="A119" s="613">
        <v>43140</v>
      </c>
      <c r="B119" s="614" t="s">
        <v>172</v>
      </c>
      <c r="C119" s="594" t="s">
        <v>174</v>
      </c>
      <c r="D119" s="615" t="s">
        <v>173</v>
      </c>
      <c r="E119" s="596" t="s">
        <v>184</v>
      </c>
      <c r="F119" s="548">
        <v>4823.32</v>
      </c>
      <c r="G119" s="548">
        <v>4683.57</v>
      </c>
      <c r="H119" s="548">
        <v>4766.54</v>
      </c>
      <c r="I119" s="548">
        <v>4783.84</v>
      </c>
      <c r="J119" s="548">
        <v>4983.95</v>
      </c>
      <c r="K119" s="548">
        <v>4919.51</v>
      </c>
      <c r="L119" s="548">
        <v>4755.2299999999996</v>
      </c>
      <c r="M119" s="548">
        <v>4751.1899999999996</v>
      </c>
      <c r="N119" s="548">
        <v>4877.05</v>
      </c>
      <c r="O119" s="597">
        <f>IF((N120=""),"",MAX(F121:N121))</f>
        <v>4044.5199999999995</v>
      </c>
      <c r="P119" s="597">
        <f>IF(N120="","",MIN(F121:N121))</f>
        <v>3763.1200000000008</v>
      </c>
      <c r="Q119" s="598">
        <f>IF((N121=""),"",AVERAGE(F121:N121))</f>
        <v>3954.7866666666669</v>
      </c>
      <c r="R119" s="598">
        <f>IF((N120=""),"",(O119-P119)/(O119+P119)*100)</f>
        <v>3.6041620771449336</v>
      </c>
      <c r="S119" s="599">
        <f>STDEV(F121:N121)</f>
        <v>96.48851019677447</v>
      </c>
      <c r="T119" s="616" t="str">
        <f>IF(N120="","",IF(Q119&gt;3650,IF(R119&lt;6.5,IF(Q119&lt;4450,"Pass","Fail"),"Fail"),"Fail"))</f>
        <v>Pass</v>
      </c>
      <c r="U119" s="601"/>
      <c r="V119" s="602"/>
      <c r="W119" s="602"/>
      <c r="X119" s="548"/>
      <c r="Y119" s="603">
        <v>3650</v>
      </c>
      <c r="Z119" s="603">
        <v>4450</v>
      </c>
      <c r="AA119" s="603">
        <v>3700</v>
      </c>
      <c r="AB119" s="603">
        <v>4100</v>
      </c>
      <c r="AC119" s="604">
        <v>7</v>
      </c>
      <c r="AD119" s="604">
        <v>6.5</v>
      </c>
    </row>
    <row r="120" spans="1:30" ht="15">
      <c r="A120" s="559"/>
      <c r="B120" s="614"/>
      <c r="C120" s="594"/>
      <c r="D120" s="595"/>
      <c r="E120" s="605" t="s">
        <v>185</v>
      </c>
      <c r="F120" s="548">
        <v>2886.01</v>
      </c>
      <c r="G120" s="548">
        <v>2678.26</v>
      </c>
      <c r="H120" s="548">
        <v>2748.94</v>
      </c>
      <c r="I120" s="548">
        <v>2773.39</v>
      </c>
      <c r="J120" s="548">
        <v>3043.51</v>
      </c>
      <c r="K120" s="548">
        <v>3037.95</v>
      </c>
      <c r="L120" s="548">
        <v>2747.07</v>
      </c>
      <c r="M120" s="548">
        <v>2728.93</v>
      </c>
      <c r="N120" s="548">
        <v>2903.6</v>
      </c>
      <c r="O120" s="597"/>
      <c r="P120" s="597"/>
      <c r="Q120" s="598"/>
      <c r="R120" s="598"/>
      <c r="S120" s="599"/>
      <c r="T120" s="606"/>
      <c r="U120" s="617"/>
      <c r="V120" s="618"/>
      <c r="W120" s="618"/>
      <c r="X120" s="548"/>
      <c r="Y120" s="603"/>
      <c r="Z120" s="603"/>
      <c r="AA120" s="603"/>
      <c r="AB120" s="603"/>
    </row>
    <row r="121" spans="1:30" ht="57.75" thickBot="1">
      <c r="A121" s="559"/>
      <c r="B121" s="614"/>
      <c r="C121" s="594"/>
      <c r="D121" s="595"/>
      <c r="E121" s="619" t="s">
        <v>186</v>
      </c>
      <c r="F121" s="619">
        <f t="shared" ref="F121:N121" si="35">IF(((F119="")*AND(F120="")),"",(F119-F120)*2)</f>
        <v>3874.619999999999</v>
      </c>
      <c r="G121" s="619">
        <f t="shared" si="35"/>
        <v>4010.619999999999</v>
      </c>
      <c r="H121" s="619">
        <f t="shared" si="35"/>
        <v>4035.2</v>
      </c>
      <c r="I121" s="619">
        <f t="shared" si="35"/>
        <v>4020.9000000000005</v>
      </c>
      <c r="J121" s="619">
        <f t="shared" si="35"/>
        <v>3880.8799999999992</v>
      </c>
      <c r="K121" s="619">
        <f t="shared" si="35"/>
        <v>3763.1200000000008</v>
      </c>
      <c r="L121" s="619">
        <f t="shared" si="35"/>
        <v>4016.3199999999988</v>
      </c>
      <c r="M121" s="619">
        <f t="shared" si="35"/>
        <v>4044.5199999999995</v>
      </c>
      <c r="N121" s="619">
        <f t="shared" si="35"/>
        <v>3946.9000000000005</v>
      </c>
      <c r="O121" s="597"/>
      <c r="P121" s="597"/>
      <c r="Q121" s="598"/>
      <c r="R121" s="598"/>
      <c r="S121" s="599"/>
      <c r="T121" s="606"/>
      <c r="U121" s="617"/>
      <c r="V121" s="618"/>
      <c r="W121" s="618"/>
      <c r="X121" s="548"/>
      <c r="Y121" s="603"/>
      <c r="Z121" s="603"/>
      <c r="AA121" s="603"/>
      <c r="AB121" s="603"/>
    </row>
    <row r="122" spans="1:30">
      <c r="A122" s="613">
        <v>43140</v>
      </c>
      <c r="B122" s="614" t="s">
        <v>167</v>
      </c>
      <c r="C122" s="620" t="s">
        <v>169</v>
      </c>
      <c r="D122" s="621" t="s">
        <v>187</v>
      </c>
      <c r="E122" s="605" t="s">
        <v>184</v>
      </c>
      <c r="F122" s="548">
        <v>1248.46</v>
      </c>
      <c r="G122" s="548">
        <v>1219.57</v>
      </c>
      <c r="H122" s="548">
        <v>1219.21</v>
      </c>
      <c r="I122" s="548">
        <v>1225.98</v>
      </c>
      <c r="J122" s="548">
        <v>1276.04</v>
      </c>
      <c r="K122" s="548">
        <v>1262.8699999999999</v>
      </c>
      <c r="L122" s="548">
        <v>1226.0999999999999</v>
      </c>
      <c r="M122" s="548">
        <v>1220.23</v>
      </c>
      <c r="N122" s="548">
        <v>1250.2</v>
      </c>
      <c r="O122" s="619">
        <f>IF((N123=""),"",MAX(F124:N124))</f>
        <v>2114.1</v>
      </c>
      <c r="P122" s="619">
        <f>IF(N123="","",MIN(F124:N124))</f>
        <v>1985.04</v>
      </c>
      <c r="Q122" s="622">
        <f>IF((N124=""),"",AVERAGE(F124:N124))</f>
        <v>2068.9433333333341</v>
      </c>
      <c r="R122" s="622">
        <f>IF((N123=""),"",(O122-P122)/(O122+P122)*100)</f>
        <v>3.1484652878408634</v>
      </c>
      <c r="S122" s="599">
        <f>STDEV(F124:N124)</f>
        <v>48.1100319579866</v>
      </c>
      <c r="T122" s="623" t="str">
        <f>IF(N123="","",IF(Q122&gt;1940,IF(R122&lt;8.3,IF(Q122&lt;2180,"Pass","Fail"),"Fail"),"Fail"))</f>
        <v>Pass</v>
      </c>
      <c r="U122" s="601"/>
      <c r="V122" s="602"/>
      <c r="W122" s="602"/>
      <c r="X122" s="548"/>
      <c r="Y122" s="603">
        <v>2000</v>
      </c>
      <c r="Z122" s="603">
        <v>3000</v>
      </c>
      <c r="AA122" s="603">
        <v>1940</v>
      </c>
      <c r="AB122" s="603">
        <v>2180</v>
      </c>
      <c r="AC122" s="604">
        <v>5.2</v>
      </c>
      <c r="AD122" s="604">
        <v>5.2</v>
      </c>
    </row>
    <row r="123" spans="1:30" ht="15">
      <c r="A123" s="559"/>
      <c r="B123" s="593"/>
      <c r="C123" s="594"/>
      <c r="D123" s="595"/>
      <c r="E123" s="605" t="s">
        <v>185</v>
      </c>
      <c r="F123" s="548">
        <v>562.24</v>
      </c>
      <c r="G123" s="548">
        <v>514.87</v>
      </c>
      <c r="H123" s="548">
        <v>516.17999999999995</v>
      </c>
      <c r="I123" s="548">
        <v>525.87</v>
      </c>
      <c r="J123" s="548">
        <v>614.36</v>
      </c>
      <c r="K123" s="548">
        <v>583.08000000000004</v>
      </c>
      <c r="L123" s="548">
        <v>528.41999999999996</v>
      </c>
      <c r="M123" s="548">
        <v>516.53</v>
      </c>
      <c r="N123" s="548">
        <v>580.28</v>
      </c>
      <c r="O123" s="597"/>
      <c r="P123" s="597"/>
      <c r="Q123" s="598"/>
      <c r="R123" s="598"/>
      <c r="S123" s="599"/>
      <c r="T123" s="606"/>
      <c r="U123" s="601"/>
      <c r="V123" s="602"/>
      <c r="W123" s="602"/>
      <c r="X123" s="548"/>
      <c r="Y123" s="603"/>
      <c r="Z123" s="603"/>
      <c r="AA123" s="603"/>
      <c r="AB123" s="603"/>
    </row>
    <row r="124" spans="1:30" ht="43.5" thickBot="1">
      <c r="A124" s="559"/>
      <c r="B124" s="624"/>
      <c r="C124" s="625"/>
      <c r="D124" s="626"/>
      <c r="E124" s="627" t="s">
        <v>188</v>
      </c>
      <c r="F124" s="627">
        <f t="shared" ref="F124:N124" si="36">IF(((F122="")*AND(F123="")),"",(F122-F123)*3)</f>
        <v>2058.66</v>
      </c>
      <c r="G124" s="627">
        <f t="shared" si="36"/>
        <v>2114.1</v>
      </c>
      <c r="H124" s="627">
        <f t="shared" si="36"/>
        <v>2109.09</v>
      </c>
      <c r="I124" s="627">
        <f t="shared" si="36"/>
        <v>2100.33</v>
      </c>
      <c r="J124" s="627">
        <f t="shared" si="36"/>
        <v>1985.04</v>
      </c>
      <c r="K124" s="627">
        <f t="shared" si="36"/>
        <v>2039.3699999999994</v>
      </c>
      <c r="L124" s="627">
        <f t="shared" si="36"/>
        <v>2093.04</v>
      </c>
      <c r="M124" s="627">
        <f t="shared" si="36"/>
        <v>2111.1000000000004</v>
      </c>
      <c r="N124" s="627">
        <f t="shared" si="36"/>
        <v>2009.7600000000002</v>
      </c>
      <c r="O124" s="628"/>
      <c r="P124" s="628"/>
      <c r="Q124" s="629"/>
      <c r="R124" s="629"/>
      <c r="S124" s="599"/>
      <c r="T124" s="630"/>
      <c r="U124" s="631"/>
      <c r="V124" s="602"/>
      <c r="W124" s="602"/>
      <c r="X124" s="548"/>
      <c r="Y124" s="603"/>
      <c r="Z124" s="603"/>
      <c r="AA124" s="603"/>
      <c r="AB124" s="603"/>
    </row>
    <row r="125" spans="1:30">
      <c r="A125" s="613">
        <v>43143</v>
      </c>
      <c r="B125" s="633" t="s">
        <v>183</v>
      </c>
      <c r="C125" s="634" t="s">
        <v>171</v>
      </c>
      <c r="D125" s="635" t="s">
        <v>170</v>
      </c>
      <c r="E125" s="636" t="s">
        <v>184</v>
      </c>
      <c r="F125" s="548">
        <v>25235.25</v>
      </c>
      <c r="G125" s="548">
        <v>25311.72</v>
      </c>
      <c r="H125" s="548">
        <v>25477.94</v>
      </c>
      <c r="I125" s="548">
        <v>25293.69</v>
      </c>
      <c r="J125" s="548">
        <v>25156.6</v>
      </c>
      <c r="K125" s="548">
        <v>25123.42</v>
      </c>
      <c r="L125" s="548">
        <v>25294.87</v>
      </c>
      <c r="M125" s="548">
        <v>25264.95</v>
      </c>
      <c r="N125" s="548">
        <v>25211.17</v>
      </c>
      <c r="O125" s="637">
        <f>IF((N126=""),"",MAX(F127:N127))</f>
        <v>5090.8199999999961</v>
      </c>
      <c r="P125" s="637">
        <f>IF(N126="","",MIN(F127:N127))</f>
        <v>4358.6399999999921</v>
      </c>
      <c r="Q125" s="638">
        <f>IF((N127=""),"",AVERAGE(F127:N127))</f>
        <v>4678.9899999999971</v>
      </c>
      <c r="R125" s="638">
        <f>IF((N126=""),"",(O125-P125)/(O125+P125)*100)</f>
        <v>7.7483792724664147</v>
      </c>
      <c r="S125" s="599">
        <f>STDEV(F127:N127)</f>
        <v>308.41336729300383</v>
      </c>
      <c r="T125" s="600" t="str">
        <f>IF(N126="","",IF(Q125&gt;3200,IF(R125&lt;16,IF(Q125&lt;5240,"Pass","Fail"),"Fail"),"Fail"))</f>
        <v>Pass</v>
      </c>
      <c r="U125" s="639"/>
      <c r="V125" s="602"/>
      <c r="W125" s="602"/>
      <c r="X125" s="548"/>
      <c r="Y125" s="603">
        <v>4200</v>
      </c>
      <c r="Z125" s="603">
        <v>5500</v>
      </c>
      <c r="AA125" s="603">
        <v>3200</v>
      </c>
      <c r="AB125" s="603">
        <v>5240</v>
      </c>
      <c r="AC125" s="604">
        <v>16</v>
      </c>
      <c r="AD125" s="604">
        <v>16</v>
      </c>
    </row>
    <row r="126" spans="1:30" ht="15">
      <c r="A126" s="559"/>
      <c r="B126" s="593"/>
      <c r="C126" s="594"/>
      <c r="D126" s="595"/>
      <c r="E126" s="605" t="s">
        <v>185</v>
      </c>
      <c r="F126" s="548">
        <v>23601.63</v>
      </c>
      <c r="G126" s="548">
        <v>23839.279999999999</v>
      </c>
      <c r="H126" s="548">
        <v>24025.06</v>
      </c>
      <c r="I126" s="548">
        <v>23803.11</v>
      </c>
      <c r="J126" s="548">
        <v>23469.23</v>
      </c>
      <c r="K126" s="548">
        <v>23478.92</v>
      </c>
      <c r="L126" s="548">
        <v>23819.8</v>
      </c>
      <c r="M126" s="548">
        <v>23781.38</v>
      </c>
      <c r="N126" s="548">
        <v>23514.23</v>
      </c>
      <c r="O126" s="597"/>
      <c r="P126" s="597"/>
      <c r="Q126" s="598"/>
      <c r="R126" s="598"/>
      <c r="S126" s="599"/>
      <c r="T126" s="606"/>
      <c r="U126" s="601"/>
      <c r="V126" s="602"/>
      <c r="W126" s="602"/>
      <c r="X126" s="548"/>
      <c r="Y126" s="603"/>
      <c r="Z126" s="603"/>
      <c r="AA126" s="603"/>
      <c r="AB126" s="603"/>
    </row>
    <row r="127" spans="1:30" ht="57.75" thickBot="1">
      <c r="A127" s="559"/>
      <c r="B127" s="607"/>
      <c r="C127" s="608"/>
      <c r="D127" s="609"/>
      <c r="E127" s="605" t="s">
        <v>186</v>
      </c>
      <c r="F127" s="605">
        <f t="shared" ref="F127:N127" si="37">IF(((F125="")*AND(F126="")),"",(F125-F126)*3)</f>
        <v>4900.8599999999969</v>
      </c>
      <c r="G127" s="605">
        <f t="shared" si="37"/>
        <v>4417.320000000007</v>
      </c>
      <c r="H127" s="605">
        <f t="shared" si="37"/>
        <v>4358.6399999999921</v>
      </c>
      <c r="I127" s="605">
        <f t="shared" si="37"/>
        <v>4471.7399999999943</v>
      </c>
      <c r="J127" s="605">
        <f t="shared" si="37"/>
        <v>5062.1099999999969</v>
      </c>
      <c r="K127" s="605">
        <f t="shared" si="37"/>
        <v>4933.5</v>
      </c>
      <c r="L127" s="605">
        <f t="shared" si="37"/>
        <v>4425.2099999999991</v>
      </c>
      <c r="M127" s="605">
        <f t="shared" si="37"/>
        <v>4450.7099999999991</v>
      </c>
      <c r="N127" s="605">
        <f t="shared" si="37"/>
        <v>5090.8199999999961</v>
      </c>
      <c r="O127" s="596"/>
      <c r="P127" s="596"/>
      <c r="Q127" s="610"/>
      <c r="R127" s="610"/>
      <c r="S127" s="599"/>
      <c r="T127" s="611"/>
      <c r="U127" s="612"/>
      <c r="V127" s="602"/>
      <c r="W127" s="602"/>
      <c r="X127" s="548"/>
      <c r="Y127" s="603"/>
      <c r="Z127" s="603"/>
      <c r="AA127" s="603"/>
      <c r="AB127" s="603"/>
    </row>
    <row r="128" spans="1:30">
      <c r="A128" s="613">
        <v>43143</v>
      </c>
      <c r="B128" s="614" t="s">
        <v>172</v>
      </c>
      <c r="C128" s="594" t="s">
        <v>174</v>
      </c>
      <c r="D128" s="615" t="s">
        <v>173</v>
      </c>
      <c r="E128" s="596" t="s">
        <v>184</v>
      </c>
      <c r="F128" s="548">
        <v>2889</v>
      </c>
      <c r="G128" s="548">
        <v>2679</v>
      </c>
      <c r="H128" s="643">
        <v>2752</v>
      </c>
      <c r="I128" s="643">
        <v>2777</v>
      </c>
      <c r="J128" s="643">
        <v>3050</v>
      </c>
      <c r="K128" s="643">
        <v>3044</v>
      </c>
      <c r="L128" s="643">
        <v>2750</v>
      </c>
      <c r="M128" s="643">
        <v>2732</v>
      </c>
      <c r="N128" s="643">
        <v>2908</v>
      </c>
      <c r="O128" s="597">
        <f>IF((N129=""),"",MAX(F130:N130))</f>
        <v>4017.38</v>
      </c>
      <c r="P128" s="597">
        <f>IF(N129="","",MIN(F130:N130))</f>
        <v>3840.34</v>
      </c>
      <c r="Q128" s="598">
        <f>IF((N130=""),"",AVERAGE(F130:N130))</f>
        <v>3944.8333333333339</v>
      </c>
      <c r="R128" s="598">
        <f>IF((N129=""),"",(O128-P128)/(O128+P128)*100)</f>
        <v>2.2530708653400726</v>
      </c>
      <c r="S128" s="599">
        <f>STDEV(F130:N130)</f>
        <v>64.388099832123117</v>
      </c>
      <c r="T128" s="616" t="str">
        <f>IF(N129="","",IF(Q128&gt;3650,IF(R128&lt;6.5,IF(Q128&lt;4450,"Pass","Fail"),"Fail"),"Fail"))</f>
        <v>Pass</v>
      </c>
      <c r="U128" s="601"/>
      <c r="V128" s="602"/>
      <c r="W128" s="602"/>
      <c r="X128" s="548"/>
      <c r="Y128" s="603">
        <v>3650</v>
      </c>
      <c r="Z128" s="603">
        <v>4450</v>
      </c>
      <c r="AA128" s="603">
        <v>3700</v>
      </c>
      <c r="AB128" s="603">
        <v>4100</v>
      </c>
      <c r="AC128" s="604">
        <v>7</v>
      </c>
      <c r="AD128" s="604">
        <v>6.5</v>
      </c>
    </row>
    <row r="129" spans="1:30" ht="15">
      <c r="A129" s="559"/>
      <c r="B129" s="614"/>
      <c r="C129" s="594"/>
      <c r="D129" s="595"/>
      <c r="E129" s="605" t="s">
        <v>185</v>
      </c>
      <c r="F129" s="548">
        <v>951.05</v>
      </c>
      <c r="G129" s="548">
        <v>692.74</v>
      </c>
      <c r="H129" s="548">
        <v>752.74</v>
      </c>
      <c r="I129" s="548">
        <v>777.1</v>
      </c>
      <c r="J129" s="548">
        <v>1111.98</v>
      </c>
      <c r="K129" s="548">
        <v>1123.83</v>
      </c>
      <c r="L129" s="548">
        <v>763.39</v>
      </c>
      <c r="M129" s="548">
        <v>723.31</v>
      </c>
      <c r="N129" s="548">
        <v>933.11</v>
      </c>
      <c r="O129" s="597"/>
      <c r="P129" s="597"/>
      <c r="Q129" s="598"/>
      <c r="R129" s="598"/>
      <c r="S129" s="599"/>
      <c r="T129" s="606"/>
      <c r="U129" s="617"/>
      <c r="V129" s="618"/>
      <c r="W129" s="618"/>
      <c r="X129" s="548"/>
      <c r="Y129" s="603"/>
      <c r="Z129" s="603"/>
      <c r="AA129" s="603"/>
      <c r="AB129" s="603"/>
    </row>
    <row r="130" spans="1:30" ht="57.75" thickBot="1">
      <c r="A130" s="559"/>
      <c r="B130" s="614"/>
      <c r="C130" s="594"/>
      <c r="D130" s="595"/>
      <c r="E130" s="619" t="s">
        <v>186</v>
      </c>
      <c r="F130" s="619">
        <f t="shared" ref="F130:N130" si="38">IF(((F128="")*AND(F129="")),"",(F128-F129)*2)</f>
        <v>3875.9</v>
      </c>
      <c r="G130" s="619">
        <f t="shared" si="38"/>
        <v>3972.52</v>
      </c>
      <c r="H130" s="619">
        <f t="shared" si="38"/>
        <v>3998.52</v>
      </c>
      <c r="I130" s="619">
        <f t="shared" si="38"/>
        <v>3999.8</v>
      </c>
      <c r="J130" s="619">
        <f t="shared" si="38"/>
        <v>3876.04</v>
      </c>
      <c r="K130" s="619">
        <f t="shared" si="38"/>
        <v>3840.34</v>
      </c>
      <c r="L130" s="619">
        <f t="shared" si="38"/>
        <v>3973.2200000000003</v>
      </c>
      <c r="M130" s="619">
        <f t="shared" si="38"/>
        <v>4017.38</v>
      </c>
      <c r="N130" s="619">
        <f t="shared" si="38"/>
        <v>3949.7799999999997</v>
      </c>
      <c r="O130" s="597"/>
      <c r="P130" s="597"/>
      <c r="Q130" s="598"/>
      <c r="R130" s="598"/>
      <c r="S130" s="599"/>
      <c r="T130" s="606"/>
      <c r="U130" s="617"/>
      <c r="V130" s="618"/>
      <c r="W130" s="618"/>
      <c r="X130" s="548"/>
      <c r="Y130" s="603"/>
      <c r="Z130" s="603"/>
      <c r="AA130" s="603"/>
      <c r="AB130" s="603"/>
    </row>
    <row r="131" spans="1:30">
      <c r="A131" s="613">
        <v>43143</v>
      </c>
      <c r="B131" s="614" t="s">
        <v>167</v>
      </c>
      <c r="C131" s="620" t="s">
        <v>169</v>
      </c>
      <c r="D131" s="621" t="s">
        <v>187</v>
      </c>
      <c r="E131" s="605" t="s">
        <v>184</v>
      </c>
      <c r="F131" s="548">
        <v>1949.67</v>
      </c>
      <c r="G131" s="548">
        <v>1945.36</v>
      </c>
      <c r="H131" s="548">
        <v>1931.4</v>
      </c>
      <c r="I131" s="548">
        <v>1943.13</v>
      </c>
      <c r="J131" s="548">
        <v>1949.69</v>
      </c>
      <c r="K131" s="548">
        <v>1951.23</v>
      </c>
      <c r="L131" s="548">
        <v>1943.53</v>
      </c>
      <c r="M131" s="548">
        <v>1942.29</v>
      </c>
      <c r="N131" s="548">
        <v>1949.09</v>
      </c>
      <c r="O131" s="619">
        <f>IF((N132=""),"",MAX(F133:N133))</f>
        <v>2112.69</v>
      </c>
      <c r="P131" s="619">
        <f>IF(N132="","",MIN(F133:N133))</f>
        <v>2044.7100000000005</v>
      </c>
      <c r="Q131" s="622">
        <f>IF((N133=""),"",AVERAGE(F133:N133))</f>
        <v>2085.2366666666667</v>
      </c>
      <c r="R131" s="622">
        <f>IF((N132=""),"",(O131-P131)/(O131+P131)*100)</f>
        <v>1.6351565882522623</v>
      </c>
      <c r="S131" s="599">
        <f>STDEV(F133:N133)</f>
        <v>20.305603906329274</v>
      </c>
      <c r="T131" s="623" t="str">
        <f>IF(N132="","",IF(Q131&gt;1940,IF(R131&lt;8.3,IF(Q131&lt;2180,"Pass","Fail"),"Fail"),"Fail"))</f>
        <v>Pass</v>
      </c>
      <c r="U131" s="601"/>
      <c r="V131" s="602"/>
      <c r="W131" s="602"/>
      <c r="X131" s="548"/>
      <c r="Y131" s="603">
        <v>2000</v>
      </c>
      <c r="Z131" s="603">
        <v>3000</v>
      </c>
      <c r="AA131" s="603">
        <v>1940</v>
      </c>
      <c r="AB131" s="603">
        <v>2180</v>
      </c>
      <c r="AC131" s="604">
        <v>5.2</v>
      </c>
      <c r="AD131" s="604">
        <v>5.2</v>
      </c>
    </row>
    <row r="132" spans="1:30" ht="15">
      <c r="A132" s="559"/>
      <c r="B132" s="593"/>
      <c r="C132" s="594"/>
      <c r="D132" s="595"/>
      <c r="E132" s="605" t="s">
        <v>185</v>
      </c>
      <c r="F132" s="548">
        <v>1245.44</v>
      </c>
      <c r="G132" s="548">
        <v>1243.05</v>
      </c>
      <c r="H132" s="548">
        <v>1237.25</v>
      </c>
      <c r="I132" s="548">
        <v>1246.57</v>
      </c>
      <c r="J132" s="548">
        <v>1268.1199999999999</v>
      </c>
      <c r="K132" s="548">
        <v>1260.8499999999999</v>
      </c>
      <c r="L132" s="548">
        <v>1245.97</v>
      </c>
      <c r="M132" s="548">
        <v>1244.99</v>
      </c>
      <c r="N132" s="548">
        <v>1257.44</v>
      </c>
      <c r="O132" s="597"/>
      <c r="P132" s="597"/>
      <c r="Q132" s="598"/>
      <c r="R132" s="598"/>
      <c r="S132" s="599"/>
      <c r="T132" s="606"/>
      <c r="U132" s="601"/>
      <c r="V132" s="602"/>
      <c r="W132" s="602"/>
      <c r="X132" s="548"/>
      <c r="Y132" s="603"/>
      <c r="Z132" s="603"/>
      <c r="AA132" s="603"/>
      <c r="AB132" s="603"/>
    </row>
    <row r="133" spans="1:30" ht="43.5" thickBot="1">
      <c r="A133" s="559"/>
      <c r="B133" s="624"/>
      <c r="C133" s="625"/>
      <c r="D133" s="626"/>
      <c r="E133" s="627" t="s">
        <v>188</v>
      </c>
      <c r="F133" s="627">
        <f t="shared" ref="F133:N133" si="39">IF(((F131="")*AND(F132="")),"",(F131-F132)*3)</f>
        <v>2112.69</v>
      </c>
      <c r="G133" s="627">
        <f t="shared" si="39"/>
        <v>2106.9299999999998</v>
      </c>
      <c r="H133" s="627">
        <f t="shared" si="39"/>
        <v>2082.4500000000003</v>
      </c>
      <c r="I133" s="627">
        <f t="shared" si="39"/>
        <v>2089.6800000000003</v>
      </c>
      <c r="J133" s="627">
        <f t="shared" si="39"/>
        <v>2044.7100000000005</v>
      </c>
      <c r="K133" s="627">
        <f t="shared" si="39"/>
        <v>2071.1400000000003</v>
      </c>
      <c r="L133" s="627">
        <f t="shared" si="39"/>
        <v>2092.6799999999998</v>
      </c>
      <c r="M133" s="627">
        <f t="shared" si="39"/>
        <v>2091.8999999999996</v>
      </c>
      <c r="N133" s="627">
        <f t="shared" si="39"/>
        <v>2074.9499999999998</v>
      </c>
      <c r="O133" s="628"/>
      <c r="P133" s="628"/>
      <c r="Q133" s="629"/>
      <c r="R133" s="629"/>
      <c r="S133" s="599"/>
      <c r="T133" s="630"/>
      <c r="U133" s="631"/>
      <c r="V133" s="602"/>
      <c r="W133" s="602"/>
      <c r="X133" s="548"/>
      <c r="Y133" s="603"/>
      <c r="Z133" s="603"/>
      <c r="AA133" s="603"/>
      <c r="AB133" s="603"/>
    </row>
    <row r="134" spans="1:30">
      <c r="A134" s="613">
        <v>43146</v>
      </c>
      <c r="B134" s="633" t="s">
        <v>183</v>
      </c>
      <c r="C134" s="634" t="s">
        <v>171</v>
      </c>
      <c r="D134" s="635" t="s">
        <v>170</v>
      </c>
      <c r="E134" s="636" t="s">
        <v>184</v>
      </c>
      <c r="F134" s="548">
        <v>23577.86</v>
      </c>
      <c r="G134" s="548">
        <v>23818.720000000001</v>
      </c>
      <c r="H134" s="548">
        <v>24011.09</v>
      </c>
      <c r="I134" s="548">
        <v>23789.65</v>
      </c>
      <c r="J134" s="548">
        <v>23445.84</v>
      </c>
      <c r="K134" s="548">
        <v>23458.89</v>
      </c>
      <c r="L134" s="548">
        <v>23802.58</v>
      </c>
      <c r="M134" s="548">
        <v>23762.63</v>
      </c>
      <c r="N134" s="548">
        <v>23489.48</v>
      </c>
      <c r="O134" s="637">
        <f>IF((N135=""),"",MAX(F136:N136))</f>
        <v>4974.75</v>
      </c>
      <c r="P134" s="637">
        <f>IF(N135="","",MIN(F136:N136))</f>
        <v>4274.5200000000004</v>
      </c>
      <c r="Q134" s="638">
        <f>IF((N136=""),"",AVERAGE(F136:N136))</f>
        <v>4569.96</v>
      </c>
      <c r="R134" s="638">
        <f>IF((N135=""),"",(O134-P134)/(O134+P134)*100)</f>
        <v>7.570651521687652</v>
      </c>
      <c r="S134" s="599">
        <f>STDEV(F136:N136)</f>
        <v>296.488761507079</v>
      </c>
      <c r="T134" s="600" t="str">
        <f>IF(N135="","",IF(Q134&gt;3200,IF(R134&lt;16,IF(Q134&lt;5240,"Pass","Fail"),"Fail"),"Fail"))</f>
        <v>Pass</v>
      </c>
      <c r="U134" s="639" t="s">
        <v>102</v>
      </c>
      <c r="V134" s="602"/>
      <c r="W134" s="602"/>
      <c r="X134" s="548"/>
      <c r="Y134" s="603">
        <v>4200</v>
      </c>
      <c r="Z134" s="603">
        <v>5500</v>
      </c>
      <c r="AA134" s="603">
        <v>3200</v>
      </c>
      <c r="AB134" s="603">
        <v>5240</v>
      </c>
      <c r="AC134" s="604">
        <v>16</v>
      </c>
      <c r="AD134" s="604">
        <v>16</v>
      </c>
    </row>
    <row r="135" spans="1:30" ht="15">
      <c r="A135" s="559"/>
      <c r="B135" s="593"/>
      <c r="C135" s="594"/>
      <c r="D135" s="595"/>
      <c r="E135" s="605" t="s">
        <v>185</v>
      </c>
      <c r="F135" s="548">
        <v>21990.880000000001</v>
      </c>
      <c r="G135" s="548">
        <v>22380.74</v>
      </c>
      <c r="H135" s="548">
        <v>22586.25</v>
      </c>
      <c r="I135" s="548">
        <v>22336.11</v>
      </c>
      <c r="J135" s="548">
        <v>21787.59</v>
      </c>
      <c r="K135" s="548">
        <v>21862.73</v>
      </c>
      <c r="L135" s="548">
        <v>22360.13</v>
      </c>
      <c r="M135" s="548">
        <v>22308.28</v>
      </c>
      <c r="N135" s="548">
        <v>21834.15</v>
      </c>
      <c r="O135" s="597"/>
      <c r="P135" s="597"/>
      <c r="Q135" s="598"/>
      <c r="R135" s="598"/>
      <c r="S135" s="599"/>
      <c r="T135" s="606"/>
      <c r="U135" s="601"/>
      <c r="V135" s="602"/>
      <c r="W135" s="602"/>
      <c r="X135" s="548"/>
      <c r="Y135" s="603"/>
      <c r="Z135" s="603"/>
      <c r="AA135" s="603"/>
      <c r="AB135" s="603"/>
    </row>
    <row r="136" spans="1:30" ht="57.75" thickBot="1">
      <c r="A136" s="559"/>
      <c r="B136" s="607"/>
      <c r="C136" s="608"/>
      <c r="D136" s="609"/>
      <c r="E136" s="605" t="s">
        <v>186</v>
      </c>
      <c r="F136" s="605">
        <f t="shared" ref="F136:N136" si="40">IF(((F134="")*AND(F135="")),"",(F134-F135)*3)</f>
        <v>4760.9399999999987</v>
      </c>
      <c r="G136" s="605">
        <f t="shared" si="40"/>
        <v>4313.9399999999987</v>
      </c>
      <c r="H136" s="605">
        <f t="shared" si="40"/>
        <v>4274.5200000000004</v>
      </c>
      <c r="I136" s="605">
        <f t="shared" si="40"/>
        <v>4360.6200000000026</v>
      </c>
      <c r="J136" s="605">
        <f t="shared" si="40"/>
        <v>4974.75</v>
      </c>
      <c r="K136" s="605">
        <f t="shared" si="40"/>
        <v>4788.4799999999996</v>
      </c>
      <c r="L136" s="605">
        <f t="shared" si="40"/>
        <v>4327.3500000000022</v>
      </c>
      <c r="M136" s="605">
        <f t="shared" si="40"/>
        <v>4363.0500000000065</v>
      </c>
      <c r="N136" s="605">
        <f t="shared" si="40"/>
        <v>4965.9899999999943</v>
      </c>
      <c r="O136" s="596"/>
      <c r="P136" s="596"/>
      <c r="Q136" s="610"/>
      <c r="R136" s="610"/>
      <c r="S136" s="599"/>
      <c r="T136" s="611"/>
      <c r="U136" s="612"/>
      <c r="V136" s="602"/>
      <c r="W136" s="602"/>
      <c r="X136" s="548"/>
      <c r="Y136" s="603"/>
      <c r="Z136" s="603"/>
      <c r="AA136" s="603"/>
      <c r="AB136" s="603"/>
    </row>
    <row r="137" spans="1:30">
      <c r="A137" s="613">
        <v>43146</v>
      </c>
      <c r="B137" s="614" t="s">
        <v>172</v>
      </c>
      <c r="C137" s="594" t="s">
        <v>174</v>
      </c>
      <c r="D137" s="615" t="s">
        <v>173</v>
      </c>
      <c r="E137" s="596" t="s">
        <v>184</v>
      </c>
      <c r="F137" s="548">
        <v>6754.54</v>
      </c>
      <c r="G137" s="548">
        <v>6663.66</v>
      </c>
      <c r="H137" s="548">
        <v>6768.7</v>
      </c>
      <c r="I137" s="548">
        <v>6776.49</v>
      </c>
      <c r="J137" s="548">
        <v>6961.24</v>
      </c>
      <c r="K137" s="548">
        <v>6830.94</v>
      </c>
      <c r="L137" s="548">
        <v>6740.29</v>
      </c>
      <c r="M137" s="548">
        <v>6759.85</v>
      </c>
      <c r="N137" s="548">
        <v>6854.33</v>
      </c>
      <c r="O137" s="597">
        <f>IF((N138=""),"",MAX(F139:N139))</f>
        <v>3976.9000000000015</v>
      </c>
      <c r="P137" s="597">
        <f>IF(N138="","",MIN(F139:N139))</f>
        <v>3711.9799999999996</v>
      </c>
      <c r="Q137" s="598">
        <f>IF((N139=""),"",AVERAGE(F139:N139))</f>
        <v>3903.2488888888888</v>
      </c>
      <c r="R137" s="598">
        <f>IF((N138=""),"",(O137-P137)/(O137+P137)*100)</f>
        <v>3.4454953127113686</v>
      </c>
      <c r="S137" s="599">
        <f>STDEV(F139:N139)</f>
        <v>86.466291762231151</v>
      </c>
      <c r="T137" s="616" t="str">
        <f>IF(N138="","",IF(Q137&gt;3650,IF(R137&lt;6.5,IF(Q137&lt;4450,"Pass","Fail"),"Fail"),"Fail"))</f>
        <v>Pass</v>
      </c>
      <c r="U137" s="601" t="s">
        <v>102</v>
      </c>
      <c r="V137" s="602"/>
      <c r="W137" s="602"/>
      <c r="X137" s="548"/>
      <c r="Y137" s="603">
        <v>3650</v>
      </c>
      <c r="Z137" s="603">
        <v>4450</v>
      </c>
      <c r="AA137" s="603">
        <v>3700</v>
      </c>
      <c r="AB137" s="603">
        <v>4100</v>
      </c>
      <c r="AC137" s="604">
        <v>7</v>
      </c>
      <c r="AD137" s="604">
        <v>6.5</v>
      </c>
    </row>
    <row r="138" spans="1:30" ht="15">
      <c r="A138" s="559"/>
      <c r="B138" s="614"/>
      <c r="C138" s="594"/>
      <c r="D138" s="595"/>
      <c r="E138" s="605" t="s">
        <v>185</v>
      </c>
      <c r="F138" s="548">
        <v>4838.3500000000004</v>
      </c>
      <c r="G138" s="548">
        <v>4693.93</v>
      </c>
      <c r="H138" s="548">
        <v>4783.54</v>
      </c>
      <c r="I138" s="548">
        <v>4797.28</v>
      </c>
      <c r="J138" s="548">
        <v>5028.22</v>
      </c>
      <c r="K138" s="548">
        <v>4974.95</v>
      </c>
      <c r="L138" s="548">
        <v>4765.92</v>
      </c>
      <c r="M138" s="548">
        <v>4771.3999999999996</v>
      </c>
      <c r="N138" s="548">
        <v>4891.83</v>
      </c>
      <c r="O138" s="597"/>
      <c r="P138" s="597"/>
      <c r="Q138" s="598"/>
      <c r="R138" s="598"/>
      <c r="S138" s="599"/>
      <c r="T138" s="606"/>
      <c r="U138" s="617"/>
      <c r="V138" s="618"/>
      <c r="W138" s="618"/>
      <c r="X138" s="548"/>
      <c r="Y138" s="603"/>
      <c r="Z138" s="603"/>
      <c r="AA138" s="603"/>
      <c r="AB138" s="603"/>
    </row>
    <row r="139" spans="1:30" ht="57.75" thickBot="1">
      <c r="A139" s="559"/>
      <c r="B139" s="614"/>
      <c r="C139" s="594"/>
      <c r="D139" s="595"/>
      <c r="E139" s="619" t="s">
        <v>186</v>
      </c>
      <c r="F139" s="619">
        <f t="shared" ref="F139:N139" si="41">IF(((F137="")*AND(F138="")),"",(F137-F138)*2)</f>
        <v>3832.3799999999992</v>
      </c>
      <c r="G139" s="619">
        <f t="shared" si="41"/>
        <v>3939.4599999999991</v>
      </c>
      <c r="H139" s="619">
        <f t="shared" si="41"/>
        <v>3970.3199999999997</v>
      </c>
      <c r="I139" s="619">
        <f t="shared" si="41"/>
        <v>3958.42</v>
      </c>
      <c r="J139" s="619">
        <f t="shared" si="41"/>
        <v>3866.0399999999991</v>
      </c>
      <c r="K139" s="619">
        <f t="shared" si="41"/>
        <v>3711.9799999999996</v>
      </c>
      <c r="L139" s="619">
        <f t="shared" si="41"/>
        <v>3948.74</v>
      </c>
      <c r="M139" s="619">
        <f t="shared" si="41"/>
        <v>3976.9000000000015</v>
      </c>
      <c r="N139" s="619">
        <f t="shared" si="41"/>
        <v>3925</v>
      </c>
      <c r="O139" s="597"/>
      <c r="P139" s="597"/>
      <c r="Q139" s="598"/>
      <c r="R139" s="598"/>
      <c r="S139" s="599"/>
      <c r="T139" s="606"/>
      <c r="U139" s="617"/>
      <c r="V139" s="618"/>
      <c r="W139" s="618"/>
      <c r="X139" s="548"/>
      <c r="Y139" s="603"/>
      <c r="Z139" s="603"/>
      <c r="AA139" s="603"/>
      <c r="AB139" s="603"/>
    </row>
    <row r="140" spans="1:30">
      <c r="A140" s="613">
        <v>43146</v>
      </c>
      <c r="B140" s="614" t="s">
        <v>167</v>
      </c>
      <c r="C140" s="620" t="s">
        <v>169</v>
      </c>
      <c r="D140" s="621" t="s">
        <v>187</v>
      </c>
      <c r="E140" s="605" t="s">
        <v>184</v>
      </c>
      <c r="F140" s="548">
        <v>1246.55</v>
      </c>
      <c r="G140" s="548">
        <v>1244.57</v>
      </c>
      <c r="H140" s="548">
        <v>1236.49</v>
      </c>
      <c r="I140" s="548">
        <v>1247.48</v>
      </c>
      <c r="J140" s="548">
        <v>1274.3399999999999</v>
      </c>
      <c r="K140" s="548">
        <v>1267.01</v>
      </c>
      <c r="L140" s="548">
        <v>1247.3699999999999</v>
      </c>
      <c r="M140" s="548">
        <v>1246.02</v>
      </c>
      <c r="N140" s="548">
        <v>1252.23</v>
      </c>
      <c r="O140" s="619">
        <f>IF((N141=""),"",MAX(F142:N142))</f>
        <v>2117.04</v>
      </c>
      <c r="P140" s="619">
        <f>IF(N141="","",MIN(F142:N142))</f>
        <v>2062.0499999999997</v>
      </c>
      <c r="Q140" s="622">
        <f>IF((N142=""),"",AVERAGE(F142:N142))</f>
        <v>2095.6566666666663</v>
      </c>
      <c r="R140" s="622">
        <f>IF((N141=""),"",(O140-P140)/(O140+P140)*100)</f>
        <v>1.3158367012914352</v>
      </c>
      <c r="S140" s="599">
        <f>STDEV(F142:N142)</f>
        <v>16.415351808641393</v>
      </c>
      <c r="T140" s="623" t="str">
        <f>IF(N141="","",IF(Q140&gt;1940,IF(R140&lt;8.3,IF(Q140&lt;2180,"Pass","Fail"),"Fail"),"Fail"))</f>
        <v>Pass</v>
      </c>
      <c r="U140" s="601" t="s">
        <v>102</v>
      </c>
      <c r="V140" s="602"/>
      <c r="W140" s="602"/>
      <c r="X140" s="548"/>
      <c r="Y140" s="603">
        <v>2000</v>
      </c>
      <c r="Z140" s="603">
        <v>3000</v>
      </c>
      <c r="AA140" s="603">
        <v>1940</v>
      </c>
      <c r="AB140" s="603">
        <v>2180</v>
      </c>
      <c r="AC140" s="604">
        <v>5.2</v>
      </c>
      <c r="AD140" s="604">
        <v>5.2</v>
      </c>
    </row>
    <row r="141" spans="1:30" ht="15">
      <c r="A141" s="559"/>
      <c r="B141" s="593"/>
      <c r="C141" s="594"/>
      <c r="D141" s="595"/>
      <c r="E141" s="605" t="s">
        <v>185</v>
      </c>
      <c r="F141" s="548">
        <v>549.09</v>
      </c>
      <c r="G141" s="548">
        <v>543.52</v>
      </c>
      <c r="H141" s="548">
        <v>533.91</v>
      </c>
      <c r="I141" s="548">
        <v>545.96</v>
      </c>
      <c r="J141" s="548">
        <v>586.99</v>
      </c>
      <c r="K141" s="548">
        <v>571.22</v>
      </c>
      <c r="L141" s="548">
        <v>546.29</v>
      </c>
      <c r="M141" s="548">
        <v>540.34</v>
      </c>
      <c r="N141" s="548">
        <v>557.77</v>
      </c>
      <c r="O141" s="597"/>
      <c r="P141" s="597"/>
      <c r="Q141" s="598"/>
      <c r="R141" s="598"/>
      <c r="S141" s="599"/>
      <c r="T141" s="606"/>
      <c r="U141" s="601"/>
      <c r="V141" s="602"/>
      <c r="W141" s="602"/>
      <c r="X141" s="548"/>
      <c r="Y141" s="603"/>
      <c r="Z141" s="603"/>
      <c r="AA141" s="603"/>
      <c r="AB141" s="603"/>
    </row>
    <row r="142" spans="1:30" ht="43.5" thickBot="1">
      <c r="A142" s="559"/>
      <c r="B142" s="624"/>
      <c r="C142" s="625"/>
      <c r="D142" s="626"/>
      <c r="E142" s="627" t="s">
        <v>188</v>
      </c>
      <c r="F142" s="627">
        <f t="shared" ref="F142:N142" si="42">IF(((F140="")*AND(F141="")),"",(F140-F141)*3)</f>
        <v>2092.3799999999997</v>
      </c>
      <c r="G142" s="627">
        <f t="shared" si="42"/>
        <v>2103.1499999999996</v>
      </c>
      <c r="H142" s="627">
        <f t="shared" si="42"/>
        <v>2107.7400000000002</v>
      </c>
      <c r="I142" s="627">
        <f t="shared" si="42"/>
        <v>2104.56</v>
      </c>
      <c r="J142" s="627">
        <f t="shared" si="42"/>
        <v>2062.0499999999997</v>
      </c>
      <c r="K142" s="627">
        <f t="shared" si="42"/>
        <v>2087.37</v>
      </c>
      <c r="L142" s="627">
        <f t="shared" si="42"/>
        <v>2103.2399999999998</v>
      </c>
      <c r="M142" s="627">
        <f t="shared" si="42"/>
        <v>2117.04</v>
      </c>
      <c r="N142" s="627">
        <f t="shared" si="42"/>
        <v>2083.38</v>
      </c>
      <c r="O142" s="628"/>
      <c r="P142" s="628"/>
      <c r="Q142" s="629"/>
      <c r="R142" s="629"/>
      <c r="S142" s="599"/>
      <c r="T142" s="630"/>
      <c r="U142" s="631"/>
      <c r="V142" s="602"/>
      <c r="W142" s="602"/>
      <c r="X142" s="548"/>
      <c r="Y142" s="603"/>
      <c r="Z142" s="603"/>
      <c r="AA142" s="603"/>
      <c r="AB142" s="603"/>
    </row>
    <row r="143" spans="1:30">
      <c r="A143" s="613">
        <v>43159</v>
      </c>
      <c r="B143" s="633" t="s">
        <v>183</v>
      </c>
      <c r="C143" s="634" t="s">
        <v>171</v>
      </c>
      <c r="D143" s="635" t="s">
        <v>170</v>
      </c>
      <c r="E143" s="636" t="s">
        <v>184</v>
      </c>
      <c r="F143" s="548">
        <v>29326.97</v>
      </c>
      <c r="G143" s="548">
        <v>29113.95</v>
      </c>
      <c r="H143" s="548">
        <v>29186.53</v>
      </c>
      <c r="I143" s="548">
        <v>29134.27</v>
      </c>
      <c r="J143" s="548">
        <v>29349.23</v>
      </c>
      <c r="K143" s="548">
        <v>29292.25</v>
      </c>
      <c r="L143" s="548">
        <v>29117.23</v>
      </c>
      <c r="M143" s="548">
        <v>29118</v>
      </c>
      <c r="N143" s="548">
        <v>29375.759999999998</v>
      </c>
      <c r="O143" s="637">
        <f>IF((N144=""),"",MAX(F145:N145))</f>
        <v>4901.7299999999996</v>
      </c>
      <c r="P143" s="637">
        <f>IF(N144="","",MIN(F145:N145))</f>
        <v>4217.5200000000004</v>
      </c>
      <c r="Q143" s="638">
        <f>IF((N145=""),"",AVERAGE(F145:N145))</f>
        <v>4525.8900000000012</v>
      </c>
      <c r="R143" s="638">
        <f>IF((N144=""),"",(O143-P143)/(O143+P143)*100)</f>
        <v>7.5029196479973583</v>
      </c>
      <c r="S143" s="599">
        <f>STDEV(F145:N145)</f>
        <v>298.32927001887504</v>
      </c>
      <c r="T143" s="600" t="str">
        <f>IF(N144="","",IF(Q143&gt;3200,IF(R143&lt;16,IF(Q143&lt;5240,"Pass","Fail"),"Fail"),"Fail"))</f>
        <v>Pass</v>
      </c>
      <c r="U143" s="639">
        <v>1428</v>
      </c>
      <c r="V143" s="602"/>
      <c r="W143" s="602"/>
      <c r="X143" s="548"/>
      <c r="Y143" s="603">
        <v>4200</v>
      </c>
      <c r="Z143" s="603">
        <v>5500</v>
      </c>
      <c r="AA143" s="603">
        <v>3200</v>
      </c>
      <c r="AB143" s="603">
        <v>5240</v>
      </c>
      <c r="AC143" s="604">
        <v>16</v>
      </c>
      <c r="AD143" s="604">
        <v>16</v>
      </c>
    </row>
    <row r="144" spans="1:30" ht="15">
      <c r="A144" s="559"/>
      <c r="B144" s="593"/>
      <c r="C144" s="594"/>
      <c r="D144" s="595"/>
      <c r="E144" s="605" t="s">
        <v>185</v>
      </c>
      <c r="F144" s="548">
        <v>27698.61</v>
      </c>
      <c r="G144" s="548">
        <v>27668.35</v>
      </c>
      <c r="H144" s="548">
        <v>27780.69</v>
      </c>
      <c r="I144" s="548">
        <v>27717.11</v>
      </c>
      <c r="J144" s="548">
        <v>27758.66</v>
      </c>
      <c r="K144" s="548">
        <v>27697.84</v>
      </c>
      <c r="L144" s="548">
        <v>27682.959999999999</v>
      </c>
      <c r="M144" s="548">
        <v>27690.45</v>
      </c>
      <c r="N144" s="548">
        <v>27741.85</v>
      </c>
      <c r="O144" s="597"/>
      <c r="P144" s="597"/>
      <c r="Q144" s="598"/>
      <c r="R144" s="598"/>
      <c r="S144" s="599"/>
      <c r="T144" s="606"/>
      <c r="U144" s="601"/>
      <c r="V144" s="602"/>
      <c r="W144" s="602"/>
      <c r="X144" s="548"/>
      <c r="Y144" s="603"/>
      <c r="Z144" s="603"/>
      <c r="AA144" s="603"/>
      <c r="AB144" s="603"/>
    </row>
    <row r="145" spans="1:30" ht="57.75" thickBot="1">
      <c r="A145" s="559"/>
      <c r="B145" s="607"/>
      <c r="C145" s="608"/>
      <c r="D145" s="609"/>
      <c r="E145" s="605" t="s">
        <v>186</v>
      </c>
      <c r="F145" s="605">
        <f t="shared" ref="F145:N145" si="43">IF(((F143="")*AND(F144="")),"",(F143-F144)*3)</f>
        <v>4885.0800000000017</v>
      </c>
      <c r="G145" s="605">
        <f t="shared" si="43"/>
        <v>4336.8000000000065</v>
      </c>
      <c r="H145" s="605">
        <f t="shared" si="43"/>
        <v>4217.5200000000004</v>
      </c>
      <c r="I145" s="605">
        <f t="shared" si="43"/>
        <v>4251.4799999999996</v>
      </c>
      <c r="J145" s="605">
        <f t="shared" si="43"/>
        <v>4771.7099999999991</v>
      </c>
      <c r="K145" s="605">
        <f t="shared" si="43"/>
        <v>4783.2299999999996</v>
      </c>
      <c r="L145" s="605">
        <f t="shared" si="43"/>
        <v>4302.8100000000013</v>
      </c>
      <c r="M145" s="605">
        <f t="shared" si="43"/>
        <v>4282.6499999999978</v>
      </c>
      <c r="N145" s="605">
        <f t="shared" si="43"/>
        <v>4901.7299999999996</v>
      </c>
      <c r="O145" s="596"/>
      <c r="P145" s="596"/>
      <c r="Q145" s="610"/>
      <c r="R145" s="610"/>
      <c r="S145" s="599"/>
      <c r="T145" s="611"/>
      <c r="U145" s="612"/>
      <c r="V145" s="602"/>
      <c r="W145" s="602"/>
      <c r="X145" s="548"/>
      <c r="Y145" s="603"/>
      <c r="Z145" s="603"/>
      <c r="AA145" s="603"/>
      <c r="AB145" s="603"/>
    </row>
    <row r="146" spans="1:30">
      <c r="A146" s="613">
        <v>43159</v>
      </c>
      <c r="B146" s="614" t="s">
        <v>172</v>
      </c>
      <c r="C146" s="594" t="s">
        <v>174</v>
      </c>
      <c r="D146" s="615" t="s">
        <v>173</v>
      </c>
      <c r="E146" s="596" t="s">
        <v>184</v>
      </c>
      <c r="F146" s="548">
        <v>6769.72</v>
      </c>
      <c r="G146" s="548">
        <v>6666.42</v>
      </c>
      <c r="H146" s="548">
        <v>6769.02</v>
      </c>
      <c r="I146" s="548">
        <v>6775.98</v>
      </c>
      <c r="J146" s="548">
        <v>6979</v>
      </c>
      <c r="K146" s="548">
        <v>6853.84</v>
      </c>
      <c r="L146" s="548">
        <v>6742.09</v>
      </c>
      <c r="M146" s="548">
        <v>6761.4</v>
      </c>
      <c r="N146" s="548">
        <v>6870.12</v>
      </c>
      <c r="O146" s="597">
        <f>IF((N147=""),"",MAX(F148:N148))</f>
        <v>4041.5999999999985</v>
      </c>
      <c r="P146" s="597">
        <f>IF(N147="","",MIN(F148:N148))</f>
        <v>3755.4799999999996</v>
      </c>
      <c r="Q146" s="598">
        <f>IF((N148=""),"",AVERAGE(F148:N148))</f>
        <v>3955.7644444444441</v>
      </c>
      <c r="R146" s="598">
        <f>IF((N147=""),"",(O146-P146)/(O146+P146)*100)</f>
        <v>3.6695788679864649</v>
      </c>
      <c r="S146" s="599">
        <f>STDEV(F148:N148)</f>
        <v>91.969765563363254</v>
      </c>
      <c r="T146" s="616" t="str">
        <f>IF(N147="","",IF(Q146&gt;3650,IF(R146&lt;6.5,IF(Q146&lt;4450,"Pass","Fail"),"Fail"),"Fail"))</f>
        <v>Pass</v>
      </c>
      <c r="U146" s="601">
        <v>1428</v>
      </c>
      <c r="V146" s="602"/>
      <c r="W146" s="602"/>
      <c r="X146" s="548"/>
      <c r="Y146" s="603">
        <v>3650</v>
      </c>
      <c r="Z146" s="603">
        <v>4450</v>
      </c>
      <c r="AA146" s="603">
        <v>3700</v>
      </c>
      <c r="AB146" s="603">
        <v>4100</v>
      </c>
      <c r="AC146" s="604">
        <v>7</v>
      </c>
      <c r="AD146" s="604">
        <v>6.5</v>
      </c>
    </row>
    <row r="147" spans="1:30" ht="15">
      <c r="A147" s="559"/>
      <c r="B147" s="614"/>
      <c r="C147" s="594"/>
      <c r="D147" s="595"/>
      <c r="E147" s="605" t="s">
        <v>185</v>
      </c>
      <c r="F147" s="548">
        <v>4834.59</v>
      </c>
      <c r="G147" s="548">
        <v>4675.22</v>
      </c>
      <c r="H147" s="548">
        <v>4757.25</v>
      </c>
      <c r="I147" s="548">
        <v>4768.5200000000004</v>
      </c>
      <c r="J147" s="548">
        <v>5017.03</v>
      </c>
      <c r="K147" s="548">
        <v>4976.1000000000004</v>
      </c>
      <c r="L147" s="548">
        <v>4744.26</v>
      </c>
      <c r="M147" s="548">
        <v>4740.6000000000004</v>
      </c>
      <c r="N147" s="548">
        <v>4873.08</v>
      </c>
      <c r="O147" s="597"/>
      <c r="P147" s="597"/>
      <c r="Q147" s="598"/>
      <c r="R147" s="598"/>
      <c r="S147" s="599"/>
      <c r="T147" s="606"/>
      <c r="U147" s="617"/>
      <c r="V147" s="618"/>
      <c r="W147" s="618"/>
      <c r="X147" s="548"/>
      <c r="Y147" s="603"/>
      <c r="Z147" s="603"/>
      <c r="AA147" s="603"/>
      <c r="AB147" s="603"/>
    </row>
    <row r="148" spans="1:30" ht="57.75" thickBot="1">
      <c r="A148" s="559"/>
      <c r="B148" s="614"/>
      <c r="C148" s="594"/>
      <c r="D148" s="595"/>
      <c r="E148" s="619" t="s">
        <v>186</v>
      </c>
      <c r="F148" s="619">
        <f t="shared" ref="F148:N148" si="44">IF(((F146="")*AND(F147="")),"",(F146-F147)*2)</f>
        <v>3870.26</v>
      </c>
      <c r="G148" s="619">
        <f t="shared" si="44"/>
        <v>3982.3999999999996</v>
      </c>
      <c r="H148" s="619">
        <f t="shared" si="44"/>
        <v>4023.5400000000009</v>
      </c>
      <c r="I148" s="619">
        <f t="shared" si="44"/>
        <v>4014.9199999999983</v>
      </c>
      <c r="J148" s="619">
        <f t="shared" si="44"/>
        <v>3923.9400000000005</v>
      </c>
      <c r="K148" s="619">
        <f t="shared" si="44"/>
        <v>3755.4799999999996</v>
      </c>
      <c r="L148" s="619">
        <f t="shared" si="44"/>
        <v>3995.66</v>
      </c>
      <c r="M148" s="619">
        <f t="shared" si="44"/>
        <v>4041.5999999999985</v>
      </c>
      <c r="N148" s="619">
        <f t="shared" si="44"/>
        <v>3994.08</v>
      </c>
      <c r="O148" s="597"/>
      <c r="P148" s="597"/>
      <c r="Q148" s="598"/>
      <c r="R148" s="598"/>
      <c r="S148" s="599"/>
      <c r="T148" s="606"/>
      <c r="U148" s="617"/>
      <c r="V148" s="618"/>
      <c r="W148" s="618"/>
      <c r="X148" s="548"/>
      <c r="Y148" s="603"/>
      <c r="Z148" s="603"/>
      <c r="AA148" s="603"/>
      <c r="AB148" s="603"/>
    </row>
    <row r="149" spans="1:30">
      <c r="A149" s="613">
        <v>43159</v>
      </c>
      <c r="B149" s="614" t="s">
        <v>167</v>
      </c>
      <c r="C149" s="620" t="s">
        <v>169</v>
      </c>
      <c r="D149" s="621" t="s">
        <v>187</v>
      </c>
      <c r="E149" s="605" t="s">
        <v>184</v>
      </c>
      <c r="F149" s="548">
        <v>1949.44</v>
      </c>
      <c r="G149" s="548">
        <v>1940.18</v>
      </c>
      <c r="H149" s="548">
        <v>1939.08</v>
      </c>
      <c r="I149" s="548">
        <v>1937.95</v>
      </c>
      <c r="J149" s="548">
        <v>1947</v>
      </c>
      <c r="K149" s="548">
        <v>1944.99</v>
      </c>
      <c r="L149" s="548">
        <v>1938.72</v>
      </c>
      <c r="M149" s="548">
        <v>1941.03</v>
      </c>
      <c r="N149" s="548">
        <v>1948.23</v>
      </c>
      <c r="O149" s="619">
        <f>IF((N150=""),"",MAX(F151:N151))</f>
        <v>2097.84</v>
      </c>
      <c r="P149" s="619">
        <f>IF(N150="","",MIN(F151:N151))</f>
        <v>1954.7399999999998</v>
      </c>
      <c r="Q149" s="622">
        <f>IF((N151=""),"",AVERAGE(F151:N151))</f>
        <v>2044.5233333333335</v>
      </c>
      <c r="R149" s="622">
        <f>IF((N150=""),"",(O149-P149)/(O149+P149)*100)</f>
        <v>3.5310839021068152</v>
      </c>
      <c r="S149" s="599">
        <f>STDEV(F151:N151)</f>
        <v>50.332364836158376</v>
      </c>
      <c r="T149" s="623" t="str">
        <f>IF(N150="","",IF(Q149&gt;1940,IF(R149&lt;8.3,IF(Q149&lt;2180,"Pass","Fail"),"Fail"),"Fail"))</f>
        <v>Pass</v>
      </c>
      <c r="U149" s="601">
        <v>1428</v>
      </c>
      <c r="V149" s="602"/>
      <c r="W149" s="602"/>
      <c r="X149" s="548"/>
      <c r="Y149" s="603">
        <v>2000</v>
      </c>
      <c r="Z149" s="603">
        <v>3000</v>
      </c>
      <c r="AA149" s="603">
        <v>1940</v>
      </c>
      <c r="AB149" s="603">
        <v>2180</v>
      </c>
      <c r="AC149" s="604">
        <v>5.2</v>
      </c>
      <c r="AD149" s="604">
        <v>5.2</v>
      </c>
    </row>
    <row r="150" spans="1:30" ht="15">
      <c r="A150" s="559"/>
      <c r="B150" s="593"/>
      <c r="C150" s="594"/>
      <c r="D150" s="595"/>
      <c r="E150" s="605" t="s">
        <v>185</v>
      </c>
      <c r="F150" s="548">
        <v>1270.28</v>
      </c>
      <c r="G150" s="548">
        <v>1243.48</v>
      </c>
      <c r="H150" s="548">
        <v>1244.55</v>
      </c>
      <c r="I150" s="548">
        <v>1248.24</v>
      </c>
      <c r="J150" s="548">
        <v>1295.42</v>
      </c>
      <c r="K150" s="548">
        <v>1283.28</v>
      </c>
      <c r="L150" s="548">
        <v>1248.97</v>
      </c>
      <c r="M150" s="548">
        <v>1241.75</v>
      </c>
      <c r="N150" s="548">
        <v>1277.08</v>
      </c>
      <c r="O150" s="597"/>
      <c r="P150" s="597"/>
      <c r="Q150" s="598"/>
      <c r="R150" s="598"/>
      <c r="S150" s="599"/>
      <c r="T150" s="606"/>
      <c r="U150" s="601"/>
      <c r="V150" s="602"/>
      <c r="W150" s="602"/>
      <c r="X150" s="548"/>
      <c r="Y150" s="603"/>
      <c r="Z150" s="603"/>
      <c r="AA150" s="603"/>
      <c r="AB150" s="603"/>
    </row>
    <row r="151" spans="1:30" ht="43.5" thickBot="1">
      <c r="A151" s="559"/>
      <c r="B151" s="624"/>
      <c r="C151" s="625"/>
      <c r="D151" s="626"/>
      <c r="E151" s="627" t="s">
        <v>188</v>
      </c>
      <c r="F151" s="627">
        <f t="shared" ref="F151:N151" si="45">IF(((F149="")*AND(F150="")),"",(F149-F150)*3)</f>
        <v>2037.4800000000002</v>
      </c>
      <c r="G151" s="627">
        <f t="shared" si="45"/>
        <v>2090.1000000000004</v>
      </c>
      <c r="H151" s="627">
        <f t="shared" si="45"/>
        <v>2083.59</v>
      </c>
      <c r="I151" s="627">
        <f t="shared" si="45"/>
        <v>2069.13</v>
      </c>
      <c r="J151" s="627">
        <f t="shared" si="45"/>
        <v>1954.7399999999998</v>
      </c>
      <c r="K151" s="627">
        <f t="shared" si="45"/>
        <v>1985.13</v>
      </c>
      <c r="L151" s="627">
        <f t="shared" si="45"/>
        <v>2069.25</v>
      </c>
      <c r="M151" s="627">
        <f t="shared" si="45"/>
        <v>2097.84</v>
      </c>
      <c r="N151" s="627">
        <f t="shared" si="45"/>
        <v>2013.4500000000003</v>
      </c>
      <c r="O151" s="628"/>
      <c r="P151" s="628"/>
      <c r="Q151" s="629"/>
      <c r="R151" s="629"/>
      <c r="S151" s="599"/>
      <c r="T151" s="630"/>
      <c r="U151" s="631"/>
      <c r="V151" s="602"/>
      <c r="W151" s="602"/>
      <c r="X151" s="548"/>
      <c r="Y151" s="603"/>
      <c r="Z151" s="603"/>
      <c r="AA151" s="603"/>
      <c r="AB151" s="603"/>
    </row>
    <row r="152" spans="1:30">
      <c r="A152" s="613">
        <v>43167</v>
      </c>
      <c r="B152" s="633" t="s">
        <v>183</v>
      </c>
      <c r="C152" s="634" t="s">
        <v>171</v>
      </c>
      <c r="D152" s="635" t="s">
        <v>170</v>
      </c>
      <c r="E152" s="636" t="s">
        <v>184</v>
      </c>
      <c r="F152" s="548">
        <v>27525.37</v>
      </c>
      <c r="G152" s="548">
        <v>27513.41</v>
      </c>
      <c r="H152" s="548">
        <v>27610.41</v>
      </c>
      <c r="I152" s="548">
        <v>27537.54</v>
      </c>
      <c r="J152" s="548">
        <v>27568.26</v>
      </c>
      <c r="K152" s="548">
        <v>27518.13</v>
      </c>
      <c r="L152" s="548">
        <v>27519.35</v>
      </c>
      <c r="M152" s="548">
        <v>27523.89</v>
      </c>
      <c r="N152" s="548">
        <v>27553.48</v>
      </c>
      <c r="O152" s="637">
        <f>IF((N153=""),"",MAX(F154:N154))</f>
        <v>4887.0600000000013</v>
      </c>
      <c r="P152" s="637">
        <f>IF(N153="","",MIN(F154:N154))</f>
        <v>4166.7900000000009</v>
      </c>
      <c r="Q152" s="638">
        <f>IF((N154=""),"",AVERAGE(F154:N154))</f>
        <v>4512.2533333333304</v>
      </c>
      <c r="R152" s="638">
        <f>IF((N153=""),"",(O152-P152)/(O152+P152)*100)</f>
        <v>7.9554001888699304</v>
      </c>
      <c r="S152" s="599">
        <f>STDEV(F154:N154)</f>
        <v>312.42770375721369</v>
      </c>
      <c r="T152" s="600" t="str">
        <f>IF(N153="","",IF(Q152&gt;3200,IF(R152&lt;16,IF(Q152&lt;5240,"Pass","Fail"),"Fail"),"Fail"))</f>
        <v>Pass</v>
      </c>
      <c r="U152" s="639">
        <v>121</v>
      </c>
      <c r="V152" s="602"/>
      <c r="W152" s="602"/>
      <c r="X152" s="548"/>
      <c r="Y152" s="603">
        <v>4200</v>
      </c>
      <c r="Z152" s="603">
        <v>5500</v>
      </c>
      <c r="AA152" s="603">
        <v>3200</v>
      </c>
      <c r="AB152" s="603">
        <v>5240</v>
      </c>
      <c r="AC152" s="604">
        <v>16</v>
      </c>
      <c r="AD152" s="604">
        <v>16</v>
      </c>
    </row>
    <row r="153" spans="1:30" ht="15">
      <c r="A153" s="559"/>
      <c r="B153" s="593"/>
      <c r="C153" s="594"/>
      <c r="D153" s="595"/>
      <c r="E153" s="605" t="s">
        <v>185</v>
      </c>
      <c r="F153" s="548">
        <v>25911.24</v>
      </c>
      <c r="G153" s="548">
        <v>26075.52</v>
      </c>
      <c r="H153" s="548">
        <v>26221.48</v>
      </c>
      <c r="I153" s="548">
        <v>26130.07</v>
      </c>
      <c r="J153" s="548">
        <v>25963.65</v>
      </c>
      <c r="K153" s="548">
        <v>25915.31</v>
      </c>
      <c r="L153" s="548">
        <v>26091.95</v>
      </c>
      <c r="M153" s="548">
        <v>26099.4</v>
      </c>
      <c r="N153" s="548">
        <v>25924.46</v>
      </c>
      <c r="O153" s="597"/>
      <c r="P153" s="597"/>
      <c r="Q153" s="598"/>
      <c r="R153" s="598"/>
      <c r="S153" s="599"/>
      <c r="T153" s="606"/>
      <c r="U153" s="601"/>
      <c r="V153" s="602"/>
      <c r="W153" s="602"/>
      <c r="X153" s="548"/>
      <c r="Y153" s="603"/>
      <c r="Z153" s="603"/>
      <c r="AA153" s="603"/>
      <c r="AB153" s="603"/>
    </row>
    <row r="154" spans="1:30" ht="57.75" thickBot="1">
      <c r="A154" s="559"/>
      <c r="B154" s="607"/>
      <c r="C154" s="608"/>
      <c r="D154" s="609"/>
      <c r="E154" s="605" t="s">
        <v>186</v>
      </c>
      <c r="F154" s="605">
        <f t="shared" ref="F154:N154" si="46">IF(((F152="")*AND(F153="")),"",(F152-F153)*3)</f>
        <v>4842.3899999999921</v>
      </c>
      <c r="G154" s="605">
        <f t="shared" si="46"/>
        <v>4313.6699999999983</v>
      </c>
      <c r="H154" s="605">
        <f t="shared" si="46"/>
        <v>4166.7900000000009</v>
      </c>
      <c r="I154" s="605">
        <f t="shared" si="46"/>
        <v>4222.4100000000035</v>
      </c>
      <c r="J154" s="605">
        <f t="shared" si="46"/>
        <v>4813.8299999999908</v>
      </c>
      <c r="K154" s="605">
        <f t="shared" si="46"/>
        <v>4808.4599999999991</v>
      </c>
      <c r="L154" s="605">
        <f t="shared" si="46"/>
        <v>4282.1999999999935</v>
      </c>
      <c r="M154" s="605">
        <f t="shared" si="46"/>
        <v>4273.4699999999939</v>
      </c>
      <c r="N154" s="605">
        <f t="shared" si="46"/>
        <v>4887.0600000000013</v>
      </c>
      <c r="O154" s="596"/>
      <c r="P154" s="596"/>
      <c r="Q154" s="610"/>
      <c r="R154" s="610"/>
      <c r="S154" s="599"/>
      <c r="T154" s="611"/>
      <c r="U154" s="612"/>
      <c r="V154" s="602"/>
      <c r="W154" s="602"/>
      <c r="X154" s="548"/>
      <c r="Y154" s="603"/>
      <c r="Z154" s="603"/>
      <c r="AA154" s="603"/>
      <c r="AB154" s="603"/>
    </row>
    <row r="155" spans="1:30">
      <c r="A155" s="613">
        <v>43167</v>
      </c>
      <c r="B155" s="614" t="s">
        <v>172</v>
      </c>
      <c r="C155" s="594" t="s">
        <v>174</v>
      </c>
      <c r="D155" s="615" t="s">
        <v>173</v>
      </c>
      <c r="E155" s="596" t="s">
        <v>184</v>
      </c>
      <c r="F155" s="548">
        <v>4855.3</v>
      </c>
      <c r="G155" s="548">
        <v>4699.79</v>
      </c>
      <c r="H155" s="548">
        <v>4781.28</v>
      </c>
      <c r="I155" s="548">
        <v>4792.9399999999996</v>
      </c>
      <c r="J155" s="548">
        <v>5030.82</v>
      </c>
      <c r="K155" s="548">
        <v>4989.47</v>
      </c>
      <c r="L155" s="548">
        <v>4768.6099999999997</v>
      </c>
      <c r="M155" s="548">
        <v>4765.3</v>
      </c>
      <c r="N155" s="548">
        <v>4893.57</v>
      </c>
      <c r="O155" s="597">
        <f>IF((N156=""),"",MAX(F157:N157))</f>
        <v>3801.5600000000004</v>
      </c>
      <c r="P155" s="597">
        <f>IF(N156="","",MIN(F157:N157))</f>
        <v>3505.9599999999991</v>
      </c>
      <c r="Q155" s="598">
        <f>IF((N157=""),"",AVERAGE(F157:N157))</f>
        <v>3651.8666666666663</v>
      </c>
      <c r="R155" s="598">
        <f>IF((N156=""),"",(O155-P155)/(O155+P155)*100)</f>
        <v>4.045148011911035</v>
      </c>
      <c r="S155" s="599">
        <f>STDEV(F157:N157)</f>
        <v>90.549827167163059</v>
      </c>
      <c r="T155" s="616" t="str">
        <f>IF(N156="","",IF(Q155&gt;3650,IF(R155&lt;6.5,IF(Q155&lt;4450,"Pass","Fail"),"Fail"),"Fail"))</f>
        <v>Pass</v>
      </c>
      <c r="U155" s="601">
        <v>121</v>
      </c>
      <c r="V155" s="602"/>
      <c r="W155" s="602"/>
      <c r="X155" s="548"/>
      <c r="Y155" s="603">
        <v>3650</v>
      </c>
      <c r="Z155" s="603">
        <v>4450</v>
      </c>
      <c r="AA155" s="603">
        <v>3700</v>
      </c>
      <c r="AB155" s="603">
        <v>4100</v>
      </c>
      <c r="AC155" s="604">
        <v>7</v>
      </c>
      <c r="AD155" s="604">
        <v>6.5</v>
      </c>
    </row>
    <row r="156" spans="1:30" ht="15">
      <c r="A156" s="559"/>
      <c r="B156" s="614"/>
      <c r="C156" s="594"/>
      <c r="D156" s="595"/>
      <c r="E156" s="605" t="s">
        <v>185</v>
      </c>
      <c r="F156" s="548">
        <v>3088.69</v>
      </c>
      <c r="G156" s="548">
        <v>2865.98</v>
      </c>
      <c r="H156" s="548">
        <v>2934.46</v>
      </c>
      <c r="I156" s="548">
        <v>2956.28</v>
      </c>
      <c r="J156" s="548">
        <v>3277.84</v>
      </c>
      <c r="K156" s="548">
        <v>3088.69</v>
      </c>
      <c r="L156" s="548">
        <v>2934.14</v>
      </c>
      <c r="M156" s="548">
        <v>2909.92</v>
      </c>
      <c r="N156" s="548">
        <v>3087.68</v>
      </c>
      <c r="O156" s="597"/>
      <c r="P156" s="597"/>
      <c r="Q156" s="598"/>
      <c r="R156" s="598"/>
      <c r="S156" s="599"/>
      <c r="T156" s="606"/>
      <c r="U156" s="617"/>
      <c r="V156" s="618"/>
      <c r="W156" s="618"/>
      <c r="X156" s="548"/>
      <c r="Y156" s="603"/>
      <c r="Z156" s="603"/>
      <c r="AA156" s="603"/>
      <c r="AB156" s="603"/>
    </row>
    <row r="157" spans="1:30" ht="57.75" thickBot="1">
      <c r="A157" s="559"/>
      <c r="B157" s="614"/>
      <c r="C157" s="594"/>
      <c r="D157" s="595"/>
      <c r="E157" s="619" t="s">
        <v>186</v>
      </c>
      <c r="F157" s="619">
        <f t="shared" ref="F157:N157" si="47">IF(((F155="")*AND(F156="")),"",(F155-F156)*2)</f>
        <v>3533.2200000000003</v>
      </c>
      <c r="G157" s="619">
        <f t="shared" si="47"/>
        <v>3667.62</v>
      </c>
      <c r="H157" s="619">
        <f t="shared" si="47"/>
        <v>3693.6399999999994</v>
      </c>
      <c r="I157" s="619">
        <f t="shared" si="47"/>
        <v>3673.3199999999988</v>
      </c>
      <c r="J157" s="619">
        <f t="shared" si="47"/>
        <v>3505.9599999999991</v>
      </c>
      <c r="K157" s="619">
        <f t="shared" si="47"/>
        <v>3801.5600000000004</v>
      </c>
      <c r="L157" s="619">
        <f t="shared" si="47"/>
        <v>3668.9399999999996</v>
      </c>
      <c r="M157" s="619">
        <f t="shared" si="47"/>
        <v>3710.76</v>
      </c>
      <c r="N157" s="619">
        <f t="shared" si="47"/>
        <v>3611.7799999999997</v>
      </c>
      <c r="O157" s="597"/>
      <c r="P157" s="597"/>
      <c r="Q157" s="598"/>
      <c r="R157" s="598"/>
      <c r="S157" s="599"/>
      <c r="T157" s="606"/>
      <c r="U157" s="617"/>
      <c r="V157" s="618"/>
      <c r="W157" s="618"/>
      <c r="X157" s="548"/>
      <c r="Y157" s="603"/>
      <c r="Z157" s="603"/>
      <c r="AA157" s="603"/>
      <c r="AB157" s="603"/>
    </row>
    <row r="158" spans="1:30">
      <c r="A158" s="613">
        <v>43167</v>
      </c>
      <c r="B158" s="614" t="s">
        <v>167</v>
      </c>
      <c r="C158" s="620" t="s">
        <v>169</v>
      </c>
      <c r="D158" s="621" t="s">
        <v>187</v>
      </c>
      <c r="E158" s="605" t="s">
        <v>184</v>
      </c>
      <c r="F158" s="548">
        <v>1273.96</v>
      </c>
      <c r="G158" s="548">
        <v>1247.06</v>
      </c>
      <c r="H158" s="548">
        <v>1242.6400000000001</v>
      </c>
      <c r="I158" s="548">
        <v>1252.6199999999999</v>
      </c>
      <c r="J158" s="548">
        <v>1297.99</v>
      </c>
      <c r="K158" s="548">
        <v>1285.97</v>
      </c>
      <c r="L158" s="548">
        <v>1251.3499999999999</v>
      </c>
      <c r="M158" s="548">
        <v>1244.8800000000001</v>
      </c>
      <c r="N158" s="548">
        <v>1281.26</v>
      </c>
      <c r="O158" s="619">
        <f>IF((N159=""),"",MAX(F160:N160))</f>
        <v>2136.0000000000005</v>
      </c>
      <c r="P158" s="619">
        <f>IF(N159="","",MIN(F160:N160))</f>
        <v>1992.48</v>
      </c>
      <c r="Q158" s="622">
        <f>IF((N160=""),"",AVERAGE(F160:N160))</f>
        <v>2079.3233333333328</v>
      </c>
      <c r="R158" s="622">
        <f>IF((N159=""),"",(O158-P158)/(O158+P158)*100)</f>
        <v>3.4763399604697232</v>
      </c>
      <c r="S158" s="599">
        <f>STDEV(F160:N160)</f>
        <v>49.159356942515878</v>
      </c>
      <c r="T158" s="623" t="str">
        <f>IF(N159="","",IF(Q158&gt;1940,IF(R158&lt;8.3,IF(Q158&lt;2180,"Pass","Fail"),"Fail"),"Fail"))</f>
        <v>Pass</v>
      </c>
      <c r="U158" s="601"/>
      <c r="V158" s="602"/>
      <c r="W158" s="602"/>
      <c r="X158" s="548"/>
      <c r="Y158" s="603">
        <v>2000</v>
      </c>
      <c r="Z158" s="603">
        <v>3000</v>
      </c>
      <c r="AA158" s="603">
        <v>1940</v>
      </c>
      <c r="AB158" s="603">
        <v>2180</v>
      </c>
      <c r="AC158" s="604">
        <v>5.2</v>
      </c>
      <c r="AD158" s="604">
        <v>5.2</v>
      </c>
    </row>
    <row r="159" spans="1:30" ht="15">
      <c r="A159" s="559"/>
      <c r="B159" s="593"/>
      <c r="C159" s="594"/>
      <c r="D159" s="595"/>
      <c r="E159" s="605" t="s">
        <v>185</v>
      </c>
      <c r="F159" s="548">
        <v>587.74</v>
      </c>
      <c r="G159" s="548">
        <v>541.69000000000005</v>
      </c>
      <c r="H159" s="548">
        <v>542.69000000000005</v>
      </c>
      <c r="I159" s="548">
        <v>546.42999999999995</v>
      </c>
      <c r="J159" s="548">
        <v>633.83000000000004</v>
      </c>
      <c r="K159" s="548">
        <v>614.80999999999995</v>
      </c>
      <c r="L159" s="548">
        <v>550.80999999999995</v>
      </c>
      <c r="M159" s="548">
        <v>532.88</v>
      </c>
      <c r="N159" s="548">
        <v>588.88</v>
      </c>
      <c r="O159" s="597"/>
      <c r="P159" s="597"/>
      <c r="Q159" s="598"/>
      <c r="R159" s="598"/>
      <c r="S159" s="599"/>
      <c r="T159" s="606"/>
      <c r="U159" s="601">
        <v>121</v>
      </c>
      <c r="V159" s="602"/>
      <c r="W159" s="602"/>
      <c r="X159" s="548"/>
      <c r="Y159" s="603"/>
      <c r="Z159" s="603"/>
      <c r="AA159" s="603"/>
      <c r="AB159" s="603"/>
    </row>
    <row r="160" spans="1:30" ht="43.5" thickBot="1">
      <c r="A160" s="559"/>
      <c r="B160" s="593"/>
      <c r="C160" s="594"/>
      <c r="D160" s="595"/>
      <c r="E160" s="619" t="s">
        <v>188</v>
      </c>
      <c r="F160" s="627">
        <f t="shared" ref="F160:N160" si="48">IF(((F158="")*AND(F159="")),"",(F158-F159)*3)</f>
        <v>2058.66</v>
      </c>
      <c r="G160" s="627">
        <f t="shared" si="48"/>
        <v>2116.1099999999997</v>
      </c>
      <c r="H160" s="627">
        <f t="shared" si="48"/>
        <v>2099.8500000000004</v>
      </c>
      <c r="I160" s="627">
        <f t="shared" si="48"/>
        <v>2118.5699999999997</v>
      </c>
      <c r="J160" s="627">
        <f t="shared" si="48"/>
        <v>1992.48</v>
      </c>
      <c r="K160" s="627">
        <f t="shared" si="48"/>
        <v>2013.4800000000002</v>
      </c>
      <c r="L160" s="627">
        <f t="shared" si="48"/>
        <v>2101.62</v>
      </c>
      <c r="M160" s="627">
        <f t="shared" si="48"/>
        <v>2136.0000000000005</v>
      </c>
      <c r="N160" s="627">
        <f t="shared" si="48"/>
        <v>2077.14</v>
      </c>
      <c r="O160" s="597"/>
      <c r="P160" s="597"/>
      <c r="Q160" s="598"/>
      <c r="R160" s="598"/>
      <c r="S160" s="599"/>
      <c r="T160" s="606"/>
      <c r="U160" s="601"/>
      <c r="V160" s="602"/>
      <c r="W160" s="602"/>
      <c r="X160" s="548"/>
      <c r="Y160" s="603"/>
      <c r="Z160" s="603"/>
      <c r="AA160" s="603"/>
      <c r="AB160" s="603"/>
    </row>
    <row r="161" spans="1:30">
      <c r="A161" s="632">
        <v>43173</v>
      </c>
      <c r="B161" s="633" t="s">
        <v>183</v>
      </c>
      <c r="C161" s="634" t="s">
        <v>171</v>
      </c>
      <c r="D161" s="635" t="s">
        <v>170</v>
      </c>
      <c r="E161" s="636" t="s">
        <v>184</v>
      </c>
      <c r="F161" s="548">
        <v>25845.02</v>
      </c>
      <c r="G161" s="548">
        <v>26024.39</v>
      </c>
      <c r="H161" s="548">
        <v>26172.28</v>
      </c>
      <c r="I161" s="548">
        <v>26062.31</v>
      </c>
      <c r="J161" s="548">
        <v>25899.5</v>
      </c>
      <c r="K161" s="548">
        <v>25844.19</v>
      </c>
      <c r="L161" s="548">
        <v>26036</v>
      </c>
      <c r="M161" s="548">
        <v>26043.38</v>
      </c>
      <c r="N161" s="548">
        <v>25869.33</v>
      </c>
      <c r="O161" s="637">
        <f>IF((N162=""),"",MAX(F163:N163))</f>
        <v>4874.4000000000087</v>
      </c>
      <c r="P161" s="637">
        <f>IF(N162="","",MIN(F163:N163))</f>
        <v>4188.9599999999991</v>
      </c>
      <c r="Q161" s="638">
        <f>IF((N163=""),"",AVERAGE(F163:N163))</f>
        <v>4498.92</v>
      </c>
      <c r="R161" s="638">
        <f>IF((N162=""),"",(O161-P161)/(O161+P161)*100)</f>
        <v>7.5627581823960313</v>
      </c>
      <c r="S161" s="599">
        <f>STDEV(F163:N163)</f>
        <v>298.41105898574671</v>
      </c>
      <c r="T161" s="600" t="str">
        <f>IF(N162="","",IF(Q161&gt;3200,IF(R161&lt;16,IF(Q161&lt;5240,"Pass","Fail"),"Fail"),"Fail"))</f>
        <v>Pass</v>
      </c>
      <c r="U161" s="639">
        <v>121</v>
      </c>
      <c r="V161" s="602"/>
      <c r="W161" s="602"/>
      <c r="X161" s="548"/>
      <c r="Y161" s="603">
        <v>4200</v>
      </c>
      <c r="Z161" s="603">
        <v>5500</v>
      </c>
      <c r="AA161" s="603">
        <v>3200</v>
      </c>
      <c r="AB161" s="603">
        <v>5240</v>
      </c>
      <c r="AC161" s="604">
        <v>16</v>
      </c>
      <c r="AD161" s="604">
        <v>16</v>
      </c>
    </row>
    <row r="162" spans="1:30" ht="15">
      <c r="A162" s="559"/>
      <c r="B162" s="593"/>
      <c r="C162" s="594"/>
      <c r="D162" s="595"/>
      <c r="E162" s="605" t="s">
        <v>185</v>
      </c>
      <c r="F162" s="548">
        <v>24268.13</v>
      </c>
      <c r="G162" s="548">
        <v>24606.21</v>
      </c>
      <c r="H162" s="548">
        <v>24775.96</v>
      </c>
      <c r="I162" s="548">
        <v>24642.080000000002</v>
      </c>
      <c r="J162" s="548">
        <v>24281.59</v>
      </c>
      <c r="K162" s="548">
        <v>24251.38</v>
      </c>
      <c r="L162" s="548">
        <v>24606.83</v>
      </c>
      <c r="M162" s="548">
        <v>24622.93</v>
      </c>
      <c r="N162" s="548">
        <v>24244.53</v>
      </c>
      <c r="O162" s="597"/>
      <c r="P162" s="597"/>
      <c r="Q162" s="598"/>
      <c r="R162" s="598"/>
      <c r="S162" s="599"/>
      <c r="T162" s="606"/>
      <c r="U162" s="601"/>
      <c r="V162" s="602"/>
      <c r="W162" s="602"/>
      <c r="X162" s="548"/>
      <c r="Y162" s="603"/>
      <c r="Z162" s="603"/>
      <c r="AA162" s="603"/>
      <c r="AB162" s="603"/>
    </row>
    <row r="163" spans="1:30" ht="57.75" thickBot="1">
      <c r="A163" s="559"/>
      <c r="B163" s="607"/>
      <c r="C163" s="608"/>
      <c r="D163" s="609"/>
      <c r="E163" s="605" t="s">
        <v>186</v>
      </c>
      <c r="F163" s="605">
        <f t="shared" ref="F163:N163" si="49">IF(((F161="")*AND(F162="")),"",(F161-F162)*3)</f>
        <v>4730.6699999999983</v>
      </c>
      <c r="G163" s="605">
        <f t="shared" si="49"/>
        <v>4254.5400000000009</v>
      </c>
      <c r="H163" s="605">
        <f t="shared" si="49"/>
        <v>4188.9599999999991</v>
      </c>
      <c r="I163" s="605">
        <f t="shared" si="49"/>
        <v>4260.6899999999987</v>
      </c>
      <c r="J163" s="605">
        <f t="shared" si="49"/>
        <v>4853.7299999999996</v>
      </c>
      <c r="K163" s="605">
        <f t="shared" si="49"/>
        <v>4778.429999999993</v>
      </c>
      <c r="L163" s="605">
        <f t="shared" si="49"/>
        <v>4287.5099999999948</v>
      </c>
      <c r="M163" s="605">
        <f t="shared" si="49"/>
        <v>4261.3500000000022</v>
      </c>
      <c r="N163" s="605">
        <f t="shared" si="49"/>
        <v>4874.4000000000087</v>
      </c>
      <c r="O163" s="596"/>
      <c r="P163" s="596"/>
      <c r="Q163" s="610"/>
      <c r="R163" s="610"/>
      <c r="S163" s="599"/>
      <c r="T163" s="611"/>
      <c r="U163" s="612"/>
      <c r="V163" s="602"/>
      <c r="W163" s="602"/>
      <c r="X163" s="548"/>
      <c r="Y163" s="603"/>
      <c r="Z163" s="603"/>
      <c r="AA163" s="603"/>
      <c r="AB163" s="603"/>
    </row>
    <row r="164" spans="1:30">
      <c r="A164" s="613">
        <v>43173</v>
      </c>
      <c r="B164" s="614" t="s">
        <v>172</v>
      </c>
      <c r="C164" s="594" t="s">
        <v>174</v>
      </c>
      <c r="D164" s="615" t="s">
        <v>173</v>
      </c>
      <c r="E164" s="596" t="s">
        <v>184</v>
      </c>
      <c r="F164" s="548">
        <v>3104.76</v>
      </c>
      <c r="G164" s="548">
        <v>2880.54</v>
      </c>
      <c r="H164" s="548">
        <v>2949.87</v>
      </c>
      <c r="I164" s="548">
        <v>2971.38</v>
      </c>
      <c r="J164" s="548">
        <v>3293.55</v>
      </c>
      <c r="K164" s="548">
        <v>3324.66</v>
      </c>
      <c r="L164" s="548">
        <v>2949.43</v>
      </c>
      <c r="M164" s="548">
        <v>2924.63</v>
      </c>
      <c r="N164" s="548">
        <v>3104.16</v>
      </c>
      <c r="O164" s="597">
        <f>IF((N165=""),"",MAX(F166:N166))</f>
        <v>3944.1800000000003</v>
      </c>
      <c r="P164" s="597">
        <f>IF(N165="","",MIN(F166:N166))</f>
        <v>3634.2599999999998</v>
      </c>
      <c r="Q164" s="598">
        <f>IF((N166=""),"",AVERAGE(F166:N166))</f>
        <v>3852.5533333333328</v>
      </c>
      <c r="R164" s="598">
        <f>IF((N165=""),"",(O164-P164)/(O164+P164)*100)</f>
        <v>4.0894959912594215</v>
      </c>
      <c r="S164" s="599">
        <f>STDEV(F166:N166)</f>
        <v>100.22380854867365</v>
      </c>
      <c r="T164" s="616" t="str">
        <f>IF(N165="","",IF(Q164&gt;3650,IF(R164&lt;6.5,IF(Q164&lt;4450,"Pass","Fail"),"Fail"),"Fail"))</f>
        <v>Pass</v>
      </c>
      <c r="U164" s="639">
        <v>121</v>
      </c>
      <c r="V164" s="602"/>
      <c r="W164" s="602"/>
      <c r="X164" s="548"/>
      <c r="Y164" s="603">
        <v>3650</v>
      </c>
      <c r="Z164" s="603">
        <v>4450</v>
      </c>
      <c r="AA164" s="603">
        <v>3700</v>
      </c>
      <c r="AB164" s="603">
        <v>4100</v>
      </c>
      <c r="AC164" s="604">
        <v>7</v>
      </c>
      <c r="AD164" s="604">
        <v>6.5</v>
      </c>
    </row>
    <row r="165" spans="1:30" ht="15">
      <c r="A165" s="559"/>
      <c r="B165" s="614"/>
      <c r="C165" s="594"/>
      <c r="D165" s="595"/>
      <c r="E165" s="605" t="s">
        <v>185</v>
      </c>
      <c r="F165" s="548">
        <v>1219.3900000000001</v>
      </c>
      <c r="G165" s="548">
        <v>937.24</v>
      </c>
      <c r="H165" s="548">
        <v>985.38</v>
      </c>
      <c r="I165" s="548">
        <v>1011.32</v>
      </c>
      <c r="J165" s="548">
        <v>1392.59</v>
      </c>
      <c r="K165" s="548">
        <v>1507.53</v>
      </c>
      <c r="L165" s="548">
        <v>997.86</v>
      </c>
      <c r="M165" s="548">
        <v>952.54</v>
      </c>
      <c r="N165" s="548">
        <v>1162.6400000000001</v>
      </c>
      <c r="O165" s="597"/>
      <c r="P165" s="597"/>
      <c r="Q165" s="598"/>
      <c r="R165" s="598"/>
      <c r="S165" s="599"/>
      <c r="T165" s="606"/>
      <c r="U165" s="617"/>
      <c r="V165" s="618"/>
      <c r="W165" s="618"/>
      <c r="X165" s="548"/>
      <c r="Y165" s="603"/>
      <c r="Z165" s="603"/>
      <c r="AA165" s="603"/>
      <c r="AB165" s="603"/>
    </row>
    <row r="166" spans="1:30" ht="57.75" thickBot="1">
      <c r="A166" s="559"/>
      <c r="B166" s="614"/>
      <c r="C166" s="594"/>
      <c r="D166" s="595"/>
      <c r="E166" s="619" t="s">
        <v>186</v>
      </c>
      <c r="F166" s="619">
        <f t="shared" ref="F166:N166" si="50">IF(((F164="")*AND(F165="")),"",(F164-F165)*2)</f>
        <v>3770.7400000000002</v>
      </c>
      <c r="G166" s="619">
        <f t="shared" si="50"/>
        <v>3886.6</v>
      </c>
      <c r="H166" s="619">
        <f t="shared" si="50"/>
        <v>3928.9799999999996</v>
      </c>
      <c r="I166" s="619">
        <f t="shared" si="50"/>
        <v>3920.12</v>
      </c>
      <c r="J166" s="619">
        <f t="shared" si="50"/>
        <v>3801.9200000000005</v>
      </c>
      <c r="K166" s="619">
        <f t="shared" si="50"/>
        <v>3634.2599999999998</v>
      </c>
      <c r="L166" s="619">
        <f t="shared" si="50"/>
        <v>3903.1399999999994</v>
      </c>
      <c r="M166" s="619">
        <f t="shared" si="50"/>
        <v>3944.1800000000003</v>
      </c>
      <c r="N166" s="619">
        <f t="shared" si="50"/>
        <v>3883.0399999999995</v>
      </c>
      <c r="O166" s="597"/>
      <c r="P166" s="597"/>
      <c r="Q166" s="598"/>
      <c r="R166" s="598"/>
      <c r="S166" s="599"/>
      <c r="T166" s="606"/>
      <c r="U166" s="617"/>
      <c r="V166" s="618"/>
      <c r="W166" s="618"/>
      <c r="X166" s="548"/>
      <c r="Y166" s="603"/>
      <c r="Z166" s="603"/>
      <c r="AA166" s="603"/>
      <c r="AB166" s="603"/>
    </row>
    <row r="167" spans="1:30">
      <c r="A167" s="613">
        <v>43173</v>
      </c>
      <c r="B167" s="614" t="s">
        <v>167</v>
      </c>
      <c r="C167" s="620" t="s">
        <v>169</v>
      </c>
      <c r="D167" s="621" t="s">
        <v>187</v>
      </c>
      <c r="E167" s="605" t="s">
        <v>184</v>
      </c>
      <c r="F167" s="548">
        <v>1970.14</v>
      </c>
      <c r="G167" s="548">
        <v>1974.8</v>
      </c>
      <c r="H167" s="548">
        <v>1975.38</v>
      </c>
      <c r="I167" s="548">
        <v>1974.52</v>
      </c>
      <c r="J167" s="548">
        <v>1969.11</v>
      </c>
      <c r="K167" s="548">
        <v>1967.62</v>
      </c>
      <c r="L167" s="548">
        <v>1976.33</v>
      </c>
      <c r="M167" s="548">
        <v>1980.92</v>
      </c>
      <c r="N167" s="548">
        <v>1972.79</v>
      </c>
      <c r="O167" s="619">
        <f>IF((N168=""),"",MAX(F169:N169))</f>
        <v>2115.9600000000005</v>
      </c>
      <c r="P167" s="619">
        <f>IF(N168="","",MIN(F169:N169))</f>
        <v>1970.6999999999996</v>
      </c>
      <c r="Q167" s="622">
        <f>IF((N169=""),"",AVERAGE(F169:N169))</f>
        <v>2055.8966666666665</v>
      </c>
      <c r="R167" s="622">
        <f>IF((N168=""),"",(O167-P167)/(O167+P167)*100)</f>
        <v>3.5544919322870245</v>
      </c>
      <c r="S167" s="599">
        <f>STDEV(F169:N169)</f>
        <v>45.758798607495258</v>
      </c>
      <c r="T167" s="623" t="str">
        <f>IF(N168="","",IF(Q167&gt;1940,IF(R167&lt;8.3,IF(Q167&lt;2180,"Pass","Fail"),"Fail"),"Fail"))</f>
        <v>Pass</v>
      </c>
      <c r="U167" s="639">
        <v>121</v>
      </c>
      <c r="V167" s="602"/>
      <c r="W167" s="602"/>
      <c r="X167" s="548"/>
      <c r="Y167" s="603">
        <v>2000</v>
      </c>
      <c r="Z167" s="603">
        <v>3000</v>
      </c>
      <c r="AA167" s="603">
        <v>1940</v>
      </c>
      <c r="AB167" s="603">
        <v>2180</v>
      </c>
      <c r="AC167" s="604">
        <v>5.2</v>
      </c>
      <c r="AD167" s="604">
        <v>5.2</v>
      </c>
    </row>
    <row r="168" spans="1:30" ht="15">
      <c r="A168" s="559"/>
      <c r="B168" s="593"/>
      <c r="C168" s="594"/>
      <c r="D168" s="595"/>
      <c r="E168" s="605" t="s">
        <v>185</v>
      </c>
      <c r="F168" s="548">
        <v>1287.27</v>
      </c>
      <c r="G168" s="548">
        <v>1280.17</v>
      </c>
      <c r="H168" s="548">
        <v>1280.21</v>
      </c>
      <c r="I168" s="548">
        <v>1282.74</v>
      </c>
      <c r="J168" s="548">
        <v>1312.21</v>
      </c>
      <c r="K168" s="548">
        <v>1300.25</v>
      </c>
      <c r="L168" s="548">
        <v>1282.5999999999999</v>
      </c>
      <c r="M168" s="548">
        <v>1275.5999999999999</v>
      </c>
      <c r="N168" s="548">
        <v>1292.8699999999999</v>
      </c>
      <c r="O168" s="597"/>
      <c r="P168" s="597"/>
      <c r="Q168" s="598"/>
      <c r="R168" s="598"/>
      <c r="S168" s="599"/>
      <c r="T168" s="606"/>
      <c r="U168" s="601"/>
      <c r="V168" s="602"/>
      <c r="W168" s="602"/>
      <c r="X168" s="548"/>
      <c r="Y168" s="603"/>
      <c r="Z168" s="603"/>
      <c r="AA168" s="603"/>
      <c r="AB168" s="603"/>
    </row>
    <row r="169" spans="1:30" ht="43.5" thickBot="1">
      <c r="A169" s="559"/>
      <c r="B169" s="624"/>
      <c r="C169" s="625"/>
      <c r="D169" s="626"/>
      <c r="E169" s="627" t="s">
        <v>188</v>
      </c>
      <c r="F169" s="627">
        <f t="shared" ref="F169:N169" si="51">IF(((F167="")*AND(F168="")),"",(F167-F168)*3)</f>
        <v>2048.6100000000006</v>
      </c>
      <c r="G169" s="627">
        <f t="shared" si="51"/>
        <v>2083.8899999999994</v>
      </c>
      <c r="H169" s="627">
        <f t="shared" si="51"/>
        <v>2085.5100000000002</v>
      </c>
      <c r="I169" s="627">
        <f t="shared" si="51"/>
        <v>2075.34</v>
      </c>
      <c r="J169" s="627">
        <f t="shared" si="51"/>
        <v>1970.6999999999996</v>
      </c>
      <c r="K169" s="627">
        <f t="shared" si="51"/>
        <v>2002.1099999999997</v>
      </c>
      <c r="L169" s="627">
        <f t="shared" si="51"/>
        <v>2081.19</v>
      </c>
      <c r="M169" s="627">
        <f t="shared" si="51"/>
        <v>2115.9600000000005</v>
      </c>
      <c r="N169" s="627">
        <f t="shared" si="51"/>
        <v>2039.7600000000002</v>
      </c>
      <c r="O169" s="628"/>
      <c r="P169" s="628"/>
      <c r="Q169" s="629"/>
      <c r="R169" s="629"/>
      <c r="S169" s="599"/>
      <c r="T169" s="630"/>
      <c r="U169" s="631"/>
      <c r="V169" s="602"/>
      <c r="W169" s="602"/>
      <c r="X169" s="548"/>
      <c r="Y169" s="603"/>
      <c r="Z169" s="603"/>
      <c r="AA169" s="603"/>
      <c r="AB169" s="603"/>
    </row>
    <row r="170" spans="1:30">
      <c r="A170" s="632">
        <v>43187</v>
      </c>
      <c r="B170" s="633" t="s">
        <v>183</v>
      </c>
      <c r="C170" s="634" t="s">
        <v>171</v>
      </c>
      <c r="D170" s="635" t="s">
        <v>170</v>
      </c>
      <c r="E170" s="636" t="s">
        <v>184</v>
      </c>
      <c r="F170" s="548">
        <v>24165.21</v>
      </c>
      <c r="G170" s="548">
        <v>24516.17</v>
      </c>
      <c r="H170" s="548">
        <v>24690.11</v>
      </c>
      <c r="I170" s="548">
        <v>24542.51</v>
      </c>
      <c r="J170" s="548">
        <v>24176.959999999999</v>
      </c>
      <c r="K170" s="548">
        <v>24152.51</v>
      </c>
      <c r="L170" s="548">
        <v>24516.43</v>
      </c>
      <c r="M170" s="548">
        <v>24527.54</v>
      </c>
      <c r="N170" s="548">
        <v>24147.360000000001</v>
      </c>
      <c r="O170" s="637">
        <f>IF((N171=""),"",MAX(F172:N172))</f>
        <v>4470.8700000000026</v>
      </c>
      <c r="P170" s="637">
        <f>IF(N171="","",MIN(F172:N172))</f>
        <v>3910.1699999999983</v>
      </c>
      <c r="Q170" s="638">
        <f>IF((N172=""),"",AVERAGE(F172:N172))</f>
        <v>4166.6066666666638</v>
      </c>
      <c r="R170" s="638">
        <f>IF((N171=""),"",(O170-P170)/(O170+P170)*100)</f>
        <v>6.6901005125856017</v>
      </c>
      <c r="S170" s="599">
        <f>STDEV(F172:N172)</f>
        <v>246.5704336492955</v>
      </c>
      <c r="T170" s="600" t="str">
        <f>IF(N171="","",IF(Q170&gt;3200,IF(R170&lt;16,IF(Q170&lt;5240,"Pass","Fail"),"Fail"),"Fail"))</f>
        <v>Pass</v>
      </c>
      <c r="U170" s="639">
        <v>1335</v>
      </c>
      <c r="V170" s="602"/>
      <c r="W170" s="602"/>
      <c r="X170" s="548"/>
      <c r="Y170" s="603">
        <v>4200</v>
      </c>
      <c r="Z170" s="603">
        <v>5500</v>
      </c>
      <c r="AA170" s="603">
        <v>3200</v>
      </c>
      <c r="AB170" s="603">
        <v>5240</v>
      </c>
      <c r="AC170" s="604">
        <v>16</v>
      </c>
      <c r="AD170" s="604">
        <v>16</v>
      </c>
    </row>
    <row r="171" spans="1:30" ht="15">
      <c r="A171" s="559"/>
      <c r="B171" s="593"/>
      <c r="C171" s="594"/>
      <c r="D171" s="595"/>
      <c r="E171" s="605" t="s">
        <v>185</v>
      </c>
      <c r="F171" s="548">
        <v>22674.92</v>
      </c>
      <c r="G171" s="548">
        <v>23172.15</v>
      </c>
      <c r="H171" s="548">
        <v>23386.720000000001</v>
      </c>
      <c r="I171" s="548">
        <v>23234.639999999999</v>
      </c>
      <c r="J171" s="548">
        <v>22717.24</v>
      </c>
      <c r="K171" s="548">
        <v>22685.13</v>
      </c>
      <c r="L171" s="548">
        <v>23189.66</v>
      </c>
      <c r="M171" s="548">
        <v>23206.66</v>
      </c>
      <c r="N171" s="548">
        <v>22667.86</v>
      </c>
      <c r="O171" s="597"/>
      <c r="P171" s="597"/>
      <c r="Q171" s="598"/>
      <c r="R171" s="598"/>
      <c r="S171" s="599"/>
      <c r="T171" s="606"/>
      <c r="U171" s="601"/>
      <c r="V171" s="602"/>
      <c r="W171" s="602"/>
      <c r="X171" s="548"/>
      <c r="Y171" s="603"/>
      <c r="Z171" s="603"/>
      <c r="AA171" s="603"/>
      <c r="AB171" s="603"/>
    </row>
    <row r="172" spans="1:30" ht="57.75" thickBot="1">
      <c r="A172" s="559"/>
      <c r="B172" s="607"/>
      <c r="C172" s="608"/>
      <c r="D172" s="609"/>
      <c r="E172" s="605" t="s">
        <v>186</v>
      </c>
      <c r="F172" s="605">
        <f t="shared" ref="F172:N172" si="52">IF(((F170="")*AND(F171="")),"",(F170-F171)*3)</f>
        <v>4470.8700000000026</v>
      </c>
      <c r="G172" s="605">
        <f t="shared" si="52"/>
        <v>4032.0599999999904</v>
      </c>
      <c r="H172" s="605">
        <f t="shared" si="52"/>
        <v>3910.1699999999983</v>
      </c>
      <c r="I172" s="605">
        <f t="shared" si="52"/>
        <v>3923.6099999999969</v>
      </c>
      <c r="J172" s="605">
        <f t="shared" si="52"/>
        <v>4379.1599999999926</v>
      </c>
      <c r="K172" s="605">
        <f t="shared" si="52"/>
        <v>4402.1399999999921</v>
      </c>
      <c r="L172" s="605">
        <f t="shared" si="52"/>
        <v>3980.3100000000013</v>
      </c>
      <c r="M172" s="605">
        <f t="shared" si="52"/>
        <v>3962.6400000000031</v>
      </c>
      <c r="N172" s="605">
        <f t="shared" si="52"/>
        <v>4438.5</v>
      </c>
      <c r="O172" s="596"/>
      <c r="P172" s="596"/>
      <c r="Q172" s="610"/>
      <c r="R172" s="610"/>
      <c r="S172" s="599"/>
      <c r="T172" s="611"/>
      <c r="U172" s="612"/>
      <c r="V172" s="602"/>
      <c r="W172" s="602"/>
      <c r="X172" s="548"/>
      <c r="Y172" s="603"/>
      <c r="Z172" s="603"/>
      <c r="AA172" s="603"/>
      <c r="AB172" s="603"/>
    </row>
    <row r="173" spans="1:30">
      <c r="A173" s="613">
        <v>43187</v>
      </c>
      <c r="B173" s="614" t="s">
        <v>172</v>
      </c>
      <c r="C173" s="594" t="s">
        <v>174</v>
      </c>
      <c r="D173" s="615" t="s">
        <v>173</v>
      </c>
      <c r="E173" s="596" t="s">
        <v>184</v>
      </c>
      <c r="F173" s="548">
        <v>6926.6</v>
      </c>
      <c r="G173" s="548">
        <v>6815.11</v>
      </c>
      <c r="H173" s="548">
        <v>6921.39</v>
      </c>
      <c r="I173" s="548">
        <v>6923.23</v>
      </c>
      <c r="J173" s="548">
        <v>6923.23</v>
      </c>
      <c r="K173" s="548">
        <v>6923.23</v>
      </c>
      <c r="L173" s="548">
        <v>6888.62</v>
      </c>
      <c r="M173" s="548">
        <v>6909.03</v>
      </c>
      <c r="N173" s="548">
        <v>6923.23</v>
      </c>
      <c r="O173" s="597">
        <f>IF((N174=""),"",MAX(F175:N175))</f>
        <v>3960.1999999999989</v>
      </c>
      <c r="P173" s="597">
        <f>IF(N174="","",MIN(F175:N175))</f>
        <v>3463.619999999999</v>
      </c>
      <c r="Q173" s="598">
        <f>IF((N175=""),"",AVERAGE(F175:N175))</f>
        <v>3793.3422222222216</v>
      </c>
      <c r="R173" s="598">
        <f>IF((N174=""),"",(O173-P173)/(O173+P173)*100)</f>
        <v>6.6890091623988734</v>
      </c>
      <c r="S173" s="599">
        <f>STDEV(F175:N175)</f>
        <v>183.93572693862791</v>
      </c>
      <c r="T173" s="616" t="str">
        <f>IF(N174="","",IF(Q173&gt;3650,IF(R173&lt;6.5,IF(Q173&lt;4450,"Pass","Fail"),"Fail"),"Fail"))</f>
        <v>Fail</v>
      </c>
      <c r="U173" s="639">
        <v>1335</v>
      </c>
      <c r="V173" s="602"/>
      <c r="W173" s="602"/>
      <c r="X173" s="548"/>
      <c r="Y173" s="603">
        <v>3650</v>
      </c>
      <c r="Z173" s="603">
        <v>4450</v>
      </c>
      <c r="AA173" s="603">
        <v>3700</v>
      </c>
      <c r="AB173" s="603">
        <v>4100</v>
      </c>
      <c r="AC173" s="604">
        <v>7</v>
      </c>
      <c r="AD173" s="604">
        <v>6.5</v>
      </c>
    </row>
    <row r="174" spans="1:30" ht="15">
      <c r="A174" s="559"/>
      <c r="B174" s="614"/>
      <c r="C174" s="594"/>
      <c r="D174" s="595"/>
      <c r="E174" s="605" t="s">
        <v>185</v>
      </c>
      <c r="F174" s="548">
        <v>5034.4399999999996</v>
      </c>
      <c r="G174" s="548">
        <v>4863.7700000000004</v>
      </c>
      <c r="H174" s="548">
        <v>4949.54</v>
      </c>
      <c r="I174" s="548">
        <v>4960.96</v>
      </c>
      <c r="J174" s="548">
        <v>5148.53</v>
      </c>
      <c r="K174" s="548">
        <v>5191.42</v>
      </c>
      <c r="L174" s="548">
        <v>4932.7700000000004</v>
      </c>
      <c r="M174" s="548">
        <v>4928.93</v>
      </c>
      <c r="N174" s="548">
        <v>5073.2700000000004</v>
      </c>
      <c r="O174" s="597"/>
      <c r="P174" s="597"/>
      <c r="Q174" s="598"/>
      <c r="R174" s="598"/>
      <c r="S174" s="599"/>
      <c r="T174" s="606"/>
      <c r="U174" s="617"/>
      <c r="V174" s="618"/>
      <c r="W174" s="618"/>
      <c r="X174" s="548"/>
      <c r="Y174" s="603"/>
      <c r="Z174" s="603"/>
      <c r="AA174" s="603"/>
      <c r="AB174" s="603"/>
    </row>
    <row r="175" spans="1:30" ht="57.75" thickBot="1">
      <c r="A175" s="559"/>
      <c r="B175" s="614"/>
      <c r="C175" s="594"/>
      <c r="D175" s="595"/>
      <c r="E175" s="619" t="s">
        <v>186</v>
      </c>
      <c r="F175" s="619">
        <f t="shared" ref="F175:N175" si="53">IF(((F173="")*AND(F174="")),"",(F173-F174)*2)</f>
        <v>3784.3200000000015</v>
      </c>
      <c r="G175" s="619">
        <f t="shared" si="53"/>
        <v>3902.6799999999985</v>
      </c>
      <c r="H175" s="619">
        <f t="shared" si="53"/>
        <v>3943.7000000000007</v>
      </c>
      <c r="I175" s="619">
        <f t="shared" si="53"/>
        <v>3924.5399999999991</v>
      </c>
      <c r="J175" s="619">
        <f t="shared" si="53"/>
        <v>3549.3999999999996</v>
      </c>
      <c r="K175" s="619">
        <f t="shared" si="53"/>
        <v>3463.619999999999</v>
      </c>
      <c r="L175" s="619">
        <f t="shared" si="53"/>
        <v>3911.6999999999989</v>
      </c>
      <c r="M175" s="619">
        <f t="shared" si="53"/>
        <v>3960.1999999999989</v>
      </c>
      <c r="N175" s="619">
        <f t="shared" si="53"/>
        <v>3699.9199999999983</v>
      </c>
      <c r="O175" s="597"/>
      <c r="P175" s="597"/>
      <c r="Q175" s="598"/>
      <c r="R175" s="598"/>
      <c r="S175" s="599"/>
      <c r="T175" s="606"/>
      <c r="U175" s="617"/>
      <c r="V175" s="618"/>
      <c r="W175" s="618"/>
      <c r="X175" s="548"/>
      <c r="Y175" s="603"/>
      <c r="Z175" s="603"/>
      <c r="AA175" s="603"/>
      <c r="AB175" s="603"/>
    </row>
    <row r="176" spans="1:30">
      <c r="A176" s="613">
        <v>43187</v>
      </c>
      <c r="B176" s="614" t="s">
        <v>167</v>
      </c>
      <c r="C176" s="620" t="s">
        <v>169</v>
      </c>
      <c r="D176" s="621" t="s">
        <v>187</v>
      </c>
      <c r="E176" s="605" t="s">
        <v>184</v>
      </c>
      <c r="F176" s="548">
        <v>1288.24</v>
      </c>
      <c r="G176" s="548">
        <v>1283.99</v>
      </c>
      <c r="H176" s="548">
        <v>1283.72</v>
      </c>
      <c r="I176" s="548">
        <v>1284.43</v>
      </c>
      <c r="J176" s="548">
        <v>1319.14</v>
      </c>
      <c r="K176" s="548">
        <v>1309.94</v>
      </c>
      <c r="L176" s="548">
        <v>1285.75</v>
      </c>
      <c r="M176" s="548">
        <v>1276.6600000000001</v>
      </c>
      <c r="N176" s="548">
        <v>1293.27</v>
      </c>
      <c r="O176" s="619">
        <f>IF((N177=""),"",MAX(F178:N178))</f>
        <v>2116.56</v>
      </c>
      <c r="P176" s="619">
        <f>IF(N177="","",MIN(F178:N178))</f>
        <v>1932.15</v>
      </c>
      <c r="Q176" s="622">
        <f>IF((N178=""),"",AVERAGE(F178:N178))</f>
        <v>2061.23</v>
      </c>
      <c r="R176" s="622">
        <f>IF((N177=""),"",(O176-P176)/(O176+P176)*100)</f>
        <v>4.5547841164222644</v>
      </c>
      <c r="S176" s="599">
        <f>STDEV(F178:N178)</f>
        <v>64.160053576985305</v>
      </c>
      <c r="T176" s="623" t="str">
        <f>IF(N177="","",IF(Q176&gt;1940,IF(R176&lt;8.3,IF(Q176&lt;2180,"Pass","Fail"),"Fail"),"Fail"))</f>
        <v>Pass</v>
      </c>
      <c r="U176" s="639">
        <v>1335</v>
      </c>
      <c r="V176" s="602"/>
      <c r="W176" s="602"/>
      <c r="X176" s="548"/>
      <c r="Y176" s="603">
        <v>2000</v>
      </c>
      <c r="Z176" s="603">
        <v>3000</v>
      </c>
      <c r="AA176" s="603">
        <v>1940</v>
      </c>
      <c r="AB176" s="603">
        <v>2180</v>
      </c>
      <c r="AC176" s="604">
        <v>5.2</v>
      </c>
      <c r="AD176" s="604">
        <v>5.2</v>
      </c>
    </row>
    <row r="177" spans="1:30" ht="15">
      <c r="A177" s="559"/>
      <c r="B177" s="593"/>
      <c r="C177" s="594"/>
      <c r="D177" s="595"/>
      <c r="E177" s="605" t="s">
        <v>185</v>
      </c>
      <c r="F177" s="548">
        <v>600.28</v>
      </c>
      <c r="G177" s="548">
        <v>578.47</v>
      </c>
      <c r="H177" s="548">
        <v>582.45000000000005</v>
      </c>
      <c r="I177" s="548">
        <v>587.47</v>
      </c>
      <c r="J177" s="548">
        <v>675.09</v>
      </c>
      <c r="K177" s="548">
        <v>649.95000000000005</v>
      </c>
      <c r="L177" s="548">
        <v>588.45000000000005</v>
      </c>
      <c r="M177" s="548">
        <v>571.5</v>
      </c>
      <c r="N177" s="548">
        <v>607.79</v>
      </c>
      <c r="O177" s="597"/>
      <c r="P177" s="597"/>
      <c r="Q177" s="598"/>
      <c r="R177" s="598"/>
      <c r="S177" s="599"/>
      <c r="T177" s="606"/>
      <c r="U177" s="601"/>
      <c r="V177" s="602"/>
      <c r="W177" s="602"/>
      <c r="X177" s="548"/>
      <c r="Y177" s="603"/>
      <c r="Z177" s="603"/>
      <c r="AA177" s="603"/>
      <c r="AB177" s="603"/>
    </row>
    <row r="178" spans="1:30" ht="43.5" thickBot="1">
      <c r="A178" s="559"/>
      <c r="B178" s="624"/>
      <c r="C178" s="625"/>
      <c r="D178" s="626"/>
      <c r="E178" s="627" t="s">
        <v>188</v>
      </c>
      <c r="F178" s="627">
        <f t="shared" ref="F178:N178" si="54">IF(((F176="")*AND(F177="")),"",(F176-F177)*3)</f>
        <v>2063.88</v>
      </c>
      <c r="G178" s="627">
        <f t="shared" si="54"/>
        <v>2116.56</v>
      </c>
      <c r="H178" s="627">
        <f t="shared" si="54"/>
        <v>2103.81</v>
      </c>
      <c r="I178" s="627">
        <f t="shared" si="54"/>
        <v>2090.88</v>
      </c>
      <c r="J178" s="627">
        <f t="shared" si="54"/>
        <v>1932.15</v>
      </c>
      <c r="K178" s="627">
        <f t="shared" si="54"/>
        <v>1979.97</v>
      </c>
      <c r="L178" s="627">
        <f t="shared" si="54"/>
        <v>2091.8999999999996</v>
      </c>
      <c r="M178" s="627">
        <f t="shared" si="54"/>
        <v>2115.4800000000005</v>
      </c>
      <c r="N178" s="627">
        <f t="shared" si="54"/>
        <v>2056.44</v>
      </c>
      <c r="O178" s="628"/>
      <c r="P178" s="628"/>
      <c r="Q178" s="629"/>
      <c r="R178" s="629"/>
      <c r="S178" s="599"/>
      <c r="T178" s="630"/>
      <c r="U178" s="631"/>
      <c r="V178" s="602"/>
      <c r="W178" s="602"/>
      <c r="X178" s="548"/>
      <c r="Y178" s="603"/>
      <c r="Z178" s="603"/>
      <c r="AA178" s="603"/>
      <c r="AB178" s="603"/>
    </row>
    <row r="179" spans="1:30">
      <c r="A179" s="613">
        <v>43192</v>
      </c>
      <c r="B179" s="633" t="s">
        <v>183</v>
      </c>
      <c r="C179" s="634" t="s">
        <v>171</v>
      </c>
      <c r="D179" s="635" t="s">
        <v>170</v>
      </c>
      <c r="E179" s="636" t="s">
        <v>184</v>
      </c>
      <c r="F179" s="548">
        <v>22642.58</v>
      </c>
      <c r="G179" s="548">
        <v>23137.08</v>
      </c>
      <c r="H179" s="548">
        <v>23350.14</v>
      </c>
      <c r="I179" s="548">
        <v>23199.040000000001</v>
      </c>
      <c r="J179" s="548">
        <v>22692.46</v>
      </c>
      <c r="K179" s="548">
        <v>22651.69</v>
      </c>
      <c r="L179" s="548">
        <v>23157.79</v>
      </c>
      <c r="M179" s="548">
        <v>23171.46</v>
      </c>
      <c r="N179" s="548">
        <v>22629.99</v>
      </c>
      <c r="O179" s="637">
        <f>IF((N180=""),"",MAX(F181:N181))</f>
        <v>4564.5900000000074</v>
      </c>
      <c r="P179" s="637">
        <f>IF(N180="","",MIN(F181:N181))</f>
        <v>3902.6400000000031</v>
      </c>
      <c r="Q179" s="638">
        <f>IF((N181=""),"",AVERAGE(F181:N181))</f>
        <v>4181.0266666666703</v>
      </c>
      <c r="R179" s="638">
        <f>IF((N180=""),"",(O179-P179)/(O179+P179)*100)</f>
        <v>7.8177869267753861</v>
      </c>
      <c r="S179" s="599">
        <f>STDEV(F181:N181)</f>
        <v>250.53190714955105</v>
      </c>
      <c r="T179" s="600" t="str">
        <f>IF(N180="","",IF(Q179&gt;3200,IF(R179&lt;16,IF(Q179&lt;5240,"Pass","Fail"),"Fail"),"Fail"))</f>
        <v>Pass</v>
      </c>
      <c r="U179" s="639">
        <v>1335</v>
      </c>
      <c r="V179" s="602"/>
      <c r="W179" s="602"/>
      <c r="X179" s="548"/>
      <c r="Y179" s="603">
        <v>4200</v>
      </c>
      <c r="Z179" s="603">
        <v>5500</v>
      </c>
      <c r="AA179" s="603">
        <v>3200</v>
      </c>
      <c r="AB179" s="603">
        <v>5240</v>
      </c>
      <c r="AC179" s="604">
        <v>16</v>
      </c>
      <c r="AD179" s="604">
        <v>16</v>
      </c>
    </row>
    <row r="180" spans="1:30" ht="15">
      <c r="A180" s="559"/>
      <c r="B180" s="593"/>
      <c r="C180" s="594"/>
      <c r="D180" s="595"/>
      <c r="E180" s="605" t="s">
        <v>185</v>
      </c>
      <c r="F180" s="548">
        <v>21151.69</v>
      </c>
      <c r="G180" s="548">
        <v>21790.22</v>
      </c>
      <c r="H180" s="548">
        <v>22049.26</v>
      </c>
      <c r="I180" s="548">
        <v>21878.91</v>
      </c>
      <c r="J180" s="548">
        <v>21234.23</v>
      </c>
      <c r="K180" s="548">
        <v>21212.91</v>
      </c>
      <c r="L180" s="548">
        <v>21834.69</v>
      </c>
      <c r="M180" s="548">
        <v>21828.78</v>
      </c>
      <c r="N180" s="548">
        <v>21108.46</v>
      </c>
      <c r="O180" s="597"/>
      <c r="P180" s="597"/>
      <c r="Q180" s="598"/>
      <c r="R180" s="598"/>
      <c r="S180" s="599"/>
      <c r="T180" s="606"/>
      <c r="U180" s="601"/>
      <c r="V180" s="602"/>
      <c r="W180" s="602"/>
      <c r="X180" s="548"/>
      <c r="Y180" s="603"/>
      <c r="Z180" s="603"/>
      <c r="AA180" s="603"/>
      <c r="AB180" s="603"/>
    </row>
    <row r="181" spans="1:30" ht="57.75" thickBot="1">
      <c r="A181" s="559"/>
      <c r="B181" s="607"/>
      <c r="C181" s="608"/>
      <c r="D181" s="609"/>
      <c r="E181" s="605" t="s">
        <v>186</v>
      </c>
      <c r="F181" s="605">
        <f t="shared" ref="F181:N181" si="55">IF(((F179="")*AND(F180="")),"",(F179-F180)*3)</f>
        <v>4472.6700000000092</v>
      </c>
      <c r="G181" s="605">
        <f t="shared" si="55"/>
        <v>4040.5800000000017</v>
      </c>
      <c r="H181" s="605">
        <f t="shared" si="55"/>
        <v>3902.6400000000031</v>
      </c>
      <c r="I181" s="605">
        <f t="shared" si="55"/>
        <v>3960.3900000000031</v>
      </c>
      <c r="J181" s="605">
        <f t="shared" si="55"/>
        <v>4374.6899999999987</v>
      </c>
      <c r="K181" s="605">
        <f t="shared" si="55"/>
        <v>4316.3399999999965</v>
      </c>
      <c r="L181" s="605">
        <f t="shared" si="55"/>
        <v>3969.3000000000065</v>
      </c>
      <c r="M181" s="605">
        <f t="shared" si="55"/>
        <v>4028.0400000000009</v>
      </c>
      <c r="N181" s="605">
        <f t="shared" si="55"/>
        <v>4564.5900000000074</v>
      </c>
      <c r="O181" s="596"/>
      <c r="P181" s="596"/>
      <c r="Q181" s="610"/>
      <c r="R181" s="610"/>
      <c r="S181" s="599"/>
      <c r="T181" s="611"/>
      <c r="U181" s="612"/>
      <c r="V181" s="602"/>
      <c r="W181" s="602"/>
      <c r="X181" s="548"/>
      <c r="Y181" s="603"/>
      <c r="Z181" s="603"/>
      <c r="AA181" s="603"/>
      <c r="AB181" s="603"/>
    </row>
    <row r="182" spans="1:30">
      <c r="A182" s="613">
        <v>43192</v>
      </c>
      <c r="B182" s="614" t="s">
        <v>172</v>
      </c>
      <c r="C182" s="594" t="s">
        <v>174</v>
      </c>
      <c r="D182" s="615" t="s">
        <v>173</v>
      </c>
      <c r="E182" s="596" t="s">
        <v>184</v>
      </c>
      <c r="F182" s="548">
        <v>5043.41</v>
      </c>
      <c r="G182" s="548">
        <v>4875.82</v>
      </c>
      <c r="H182" s="548">
        <v>4959.53</v>
      </c>
      <c r="I182" s="548">
        <v>4970.3999999999996</v>
      </c>
      <c r="J182" s="548">
        <v>5257.94</v>
      </c>
      <c r="K182" s="548">
        <v>5199.42</v>
      </c>
      <c r="L182" s="548">
        <v>4943.2700000000004</v>
      </c>
      <c r="M182" s="548">
        <v>4939.13</v>
      </c>
      <c r="N182" s="548">
        <v>5082.3100000000004</v>
      </c>
      <c r="O182" s="597">
        <f>IF((N183=""),"",MAX(F184:N184))</f>
        <v>4046.8200000000006</v>
      </c>
      <c r="P182" s="597">
        <f>IF(N183="","",MIN(F184:N184))</f>
        <v>3738.3199999999997</v>
      </c>
      <c r="Q182" s="598">
        <f>IF((N184=""),"",AVERAGE(F184:N184))</f>
        <v>3960.9755555555553</v>
      </c>
      <c r="R182" s="598">
        <f>IF((N183=""),"",(O182-P182)/(O182+P182)*100)</f>
        <v>3.9626776140185136</v>
      </c>
      <c r="S182" s="599">
        <f>STDEV(F184:N184)</f>
        <v>104.95246913617879</v>
      </c>
      <c r="T182" s="616" t="str">
        <f>IF(N183="","",IF(Q182&gt;3650,IF(R182&lt;6.5,IF(Q182&lt;4450,"Pass","Fail"),"Fail"),"Fail"))</f>
        <v>Pass</v>
      </c>
      <c r="U182" s="639">
        <v>1335</v>
      </c>
      <c r="V182" s="602"/>
      <c r="W182" s="602"/>
      <c r="X182" s="548"/>
      <c r="Y182" s="603">
        <v>3650</v>
      </c>
      <c r="Z182" s="603">
        <v>4450</v>
      </c>
      <c r="AA182" s="603">
        <v>3700</v>
      </c>
      <c r="AB182" s="603">
        <v>4100</v>
      </c>
      <c r="AC182" s="604">
        <v>7</v>
      </c>
      <c r="AD182" s="604">
        <v>6.5</v>
      </c>
    </row>
    <row r="183" spans="1:30" ht="15">
      <c r="A183" s="559"/>
      <c r="B183" s="614"/>
      <c r="C183" s="594"/>
      <c r="D183" s="595"/>
      <c r="E183" s="605" t="s">
        <v>185</v>
      </c>
      <c r="F183" s="548">
        <v>3090.66</v>
      </c>
      <c r="G183" s="548">
        <v>2860.18</v>
      </c>
      <c r="H183" s="548">
        <v>2937.45</v>
      </c>
      <c r="I183" s="548">
        <v>2957.81</v>
      </c>
      <c r="J183" s="548">
        <v>3320.95</v>
      </c>
      <c r="K183" s="548">
        <v>3330.26</v>
      </c>
      <c r="L183" s="548">
        <v>2929.19</v>
      </c>
      <c r="M183" s="548">
        <v>2915.72</v>
      </c>
      <c r="N183" s="548">
        <v>3104.62</v>
      </c>
      <c r="O183" s="597"/>
      <c r="P183" s="597"/>
      <c r="Q183" s="598"/>
      <c r="R183" s="598"/>
      <c r="S183" s="599"/>
      <c r="T183" s="606"/>
      <c r="U183" s="617"/>
      <c r="V183" s="618"/>
      <c r="W183" s="618"/>
      <c r="X183" s="548"/>
      <c r="Y183" s="603"/>
      <c r="Z183" s="603"/>
      <c r="AA183" s="603"/>
      <c r="AB183" s="603"/>
    </row>
    <row r="184" spans="1:30" ht="57.75" thickBot="1">
      <c r="A184" s="559"/>
      <c r="B184" s="614"/>
      <c r="C184" s="594"/>
      <c r="D184" s="595"/>
      <c r="E184" s="619" t="s">
        <v>186</v>
      </c>
      <c r="F184" s="619">
        <f t="shared" ref="F184:N184" si="56">IF(((F182="")*AND(F183="")),"",(F182-F183)*2)</f>
        <v>3905.5</v>
      </c>
      <c r="G184" s="619">
        <f t="shared" si="56"/>
        <v>4031.2799999999997</v>
      </c>
      <c r="H184" s="619">
        <f t="shared" si="56"/>
        <v>4044.16</v>
      </c>
      <c r="I184" s="619">
        <f t="shared" si="56"/>
        <v>4025.1799999999994</v>
      </c>
      <c r="J184" s="619">
        <f t="shared" si="56"/>
        <v>3873.9799999999996</v>
      </c>
      <c r="K184" s="619">
        <f t="shared" si="56"/>
        <v>3738.3199999999997</v>
      </c>
      <c r="L184" s="619">
        <f t="shared" si="56"/>
        <v>4028.1600000000008</v>
      </c>
      <c r="M184" s="619">
        <f t="shared" si="56"/>
        <v>4046.8200000000006</v>
      </c>
      <c r="N184" s="619">
        <f t="shared" si="56"/>
        <v>3955.380000000001</v>
      </c>
      <c r="O184" s="597"/>
      <c r="P184" s="597"/>
      <c r="Q184" s="598"/>
      <c r="R184" s="598"/>
      <c r="S184" s="599"/>
      <c r="T184" s="606"/>
      <c r="U184" s="617"/>
      <c r="V184" s="618"/>
      <c r="W184" s="618"/>
      <c r="X184" s="548"/>
      <c r="Y184" s="603"/>
      <c r="Z184" s="603"/>
      <c r="AA184" s="603"/>
      <c r="AB184" s="603"/>
    </row>
    <row r="185" spans="1:30">
      <c r="A185" s="613">
        <v>43192</v>
      </c>
      <c r="B185" s="614" t="s">
        <v>167</v>
      </c>
      <c r="C185" s="620" t="s">
        <v>169</v>
      </c>
      <c r="D185" s="621" t="s">
        <v>187</v>
      </c>
      <c r="E185" s="605" t="s">
        <v>184</v>
      </c>
      <c r="F185" s="548">
        <v>1972.45</v>
      </c>
      <c r="G185" s="548">
        <v>1954.27</v>
      </c>
      <c r="H185" s="548">
        <v>1950.72</v>
      </c>
      <c r="I185" s="548">
        <v>1958.19</v>
      </c>
      <c r="J185" s="548">
        <v>1982.22</v>
      </c>
      <c r="K185" s="548">
        <v>1978.04</v>
      </c>
      <c r="L185" s="548">
        <v>1956.83</v>
      </c>
      <c r="M185" s="548">
        <v>1956.39</v>
      </c>
      <c r="N185" s="548">
        <v>1968.15</v>
      </c>
      <c r="O185" s="619">
        <f>IF((N186=""),"",MAX(F187:N187))</f>
        <v>2188.9500000000003</v>
      </c>
      <c r="P185" s="619">
        <f>IF(N186="","",MIN(F187:N187))</f>
        <v>2103.7200000000003</v>
      </c>
      <c r="Q185" s="622">
        <f>IF((N187=""),"",AVERAGE(F187:N187))</f>
        <v>2154.66</v>
      </c>
      <c r="R185" s="622">
        <f>IF((N186=""),"",(O185-P185)/(O185+P185)*100)</f>
        <v>1.9854775699040463</v>
      </c>
      <c r="S185" s="599">
        <f>STDEV(F187:N187)</f>
        <v>33.245895235364046</v>
      </c>
      <c r="T185" s="623" t="str">
        <f>IF(N186="","",IF(Q185&gt;1940,IF(R185&lt;8.3,IF(Q185&lt;2180,"Pass","Fail"),"Fail"),"Fail"))</f>
        <v>Pass</v>
      </c>
      <c r="U185" s="639">
        <v>1335</v>
      </c>
      <c r="V185" s="602"/>
      <c r="W185" s="602"/>
      <c r="X185" s="548"/>
      <c r="Y185" s="603">
        <v>2000</v>
      </c>
      <c r="Z185" s="603">
        <v>3000</v>
      </c>
      <c r="AA185" s="603">
        <v>1940</v>
      </c>
      <c r="AB185" s="603">
        <v>2180</v>
      </c>
      <c r="AC185" s="604">
        <v>5.2</v>
      </c>
      <c r="AD185" s="604">
        <v>5.2</v>
      </c>
    </row>
    <row r="186" spans="1:30" ht="15">
      <c r="A186" s="559"/>
      <c r="B186" s="593"/>
      <c r="C186" s="594"/>
      <c r="D186" s="595"/>
      <c r="E186" s="605" t="s">
        <v>185</v>
      </c>
      <c r="F186" s="548">
        <v>1256.31</v>
      </c>
      <c r="G186" s="548">
        <v>1229.8399999999999</v>
      </c>
      <c r="H186" s="548">
        <v>1226.46</v>
      </c>
      <c r="I186" s="548">
        <v>1228.54</v>
      </c>
      <c r="J186" s="548">
        <v>1280.98</v>
      </c>
      <c r="K186" s="548">
        <v>1270.8499999999999</v>
      </c>
      <c r="L186" s="548">
        <v>1229.3800000000001</v>
      </c>
      <c r="M186" s="548">
        <v>1227.8900000000001</v>
      </c>
      <c r="N186" s="548">
        <v>1263.03</v>
      </c>
      <c r="O186" s="597"/>
      <c r="P186" s="597"/>
      <c r="Q186" s="598"/>
      <c r="R186" s="598"/>
      <c r="S186" s="599"/>
      <c r="T186" s="606"/>
      <c r="U186" s="601"/>
      <c r="V186" s="602"/>
      <c r="W186" s="602"/>
      <c r="X186" s="548"/>
      <c r="Y186" s="603"/>
      <c r="Z186" s="603"/>
      <c r="AA186" s="603"/>
      <c r="AB186" s="603"/>
    </row>
    <row r="187" spans="1:30" ht="43.5" thickBot="1">
      <c r="A187" s="559"/>
      <c r="B187" s="624"/>
      <c r="C187" s="625"/>
      <c r="D187" s="626"/>
      <c r="E187" s="627" t="s">
        <v>188</v>
      </c>
      <c r="F187" s="627">
        <f t="shared" ref="F187:N187" si="57">IF(((F185="")*AND(F186="")),"",(F185-F186)*3)</f>
        <v>2148.42</v>
      </c>
      <c r="G187" s="627">
        <f t="shared" si="57"/>
        <v>2173.29</v>
      </c>
      <c r="H187" s="627">
        <f t="shared" si="57"/>
        <v>2172.7799999999997</v>
      </c>
      <c r="I187" s="627">
        <f t="shared" si="57"/>
        <v>2188.9500000000003</v>
      </c>
      <c r="J187" s="627">
        <f t="shared" si="57"/>
        <v>2103.7200000000003</v>
      </c>
      <c r="K187" s="627">
        <f t="shared" si="57"/>
        <v>2121.5700000000002</v>
      </c>
      <c r="L187" s="627">
        <f t="shared" si="57"/>
        <v>2182.3499999999995</v>
      </c>
      <c r="M187" s="627">
        <f t="shared" si="57"/>
        <v>2185.5</v>
      </c>
      <c r="N187" s="627">
        <f t="shared" si="57"/>
        <v>2115.3600000000006</v>
      </c>
      <c r="O187" s="628"/>
      <c r="P187" s="628"/>
      <c r="Q187" s="629"/>
      <c r="R187" s="629"/>
      <c r="S187" s="599"/>
      <c r="T187" s="630"/>
      <c r="U187" s="631"/>
      <c r="V187" s="602"/>
      <c r="W187" s="602"/>
      <c r="X187" s="548"/>
      <c r="Y187" s="603"/>
      <c r="Z187" s="603"/>
      <c r="AA187" s="603"/>
      <c r="AB187" s="603"/>
    </row>
    <row r="188" spans="1:30">
      <c r="A188" s="632">
        <v>43199</v>
      </c>
      <c r="B188" s="633" t="s">
        <v>183</v>
      </c>
      <c r="C188" s="634" t="s">
        <v>171</v>
      </c>
      <c r="D188" s="635" t="s">
        <v>170</v>
      </c>
      <c r="E188" s="636" t="s">
        <v>184</v>
      </c>
      <c r="F188" s="548">
        <v>29368.28</v>
      </c>
      <c r="G188" s="548">
        <v>29182.09</v>
      </c>
      <c r="H188" s="548">
        <v>29226.47</v>
      </c>
      <c r="I188" s="548">
        <v>29165.39</v>
      </c>
      <c r="J188" s="548">
        <v>29358.97</v>
      </c>
      <c r="K188" s="548">
        <v>29348.42</v>
      </c>
      <c r="L188" s="548">
        <v>29161.21</v>
      </c>
      <c r="M188" s="548">
        <v>29153.48</v>
      </c>
      <c r="N188" s="548">
        <v>29363.919999999998</v>
      </c>
      <c r="O188" s="637">
        <f>IF((N189=""),"",MAX(F190:N190))</f>
        <v>4607.9099999999926</v>
      </c>
      <c r="P188" s="637">
        <f>IF(N189="","",MIN(F190:N190))</f>
        <v>3945.9900000000052</v>
      </c>
      <c r="Q188" s="638">
        <f>IF((N190=""),"",AVERAGE(F190:N190))</f>
        <v>4240.2533333333331</v>
      </c>
      <c r="R188" s="638">
        <f>IF((N189=""),"",(O188-P188)/(O188+P188)*100)</f>
        <v>7.7382246694488774</v>
      </c>
      <c r="S188" s="599">
        <f>STDEV(F190:N190)</f>
        <v>282.5190555962634</v>
      </c>
      <c r="T188" s="600" t="str">
        <f>IF(N189="","",IF(Q188&gt;3200,IF(R188&lt;16,IF(Q188&lt;5240,"Pass","Fail"),"Fail"),"Fail"))</f>
        <v>Pass</v>
      </c>
      <c r="U188" s="639"/>
      <c r="V188" s="602"/>
      <c r="W188" s="602"/>
      <c r="X188" s="548"/>
      <c r="Y188" s="603">
        <v>4200</v>
      </c>
      <c r="Z188" s="603">
        <v>5500</v>
      </c>
      <c r="AA188" s="603">
        <v>3200</v>
      </c>
      <c r="AB188" s="603">
        <v>5240</v>
      </c>
      <c r="AC188" s="604">
        <v>16</v>
      </c>
      <c r="AD188" s="604">
        <v>16</v>
      </c>
    </row>
    <row r="189" spans="1:30" ht="15">
      <c r="A189" s="559"/>
      <c r="B189" s="593"/>
      <c r="C189" s="594"/>
      <c r="D189" s="595"/>
      <c r="E189" s="605" t="s">
        <v>185</v>
      </c>
      <c r="F189" s="548">
        <v>27849.59</v>
      </c>
      <c r="G189" s="548">
        <v>27828.16</v>
      </c>
      <c r="H189" s="548">
        <v>27911.14</v>
      </c>
      <c r="I189" s="548">
        <v>27832.91</v>
      </c>
      <c r="J189" s="548">
        <v>27848.69</v>
      </c>
      <c r="K189" s="548">
        <v>27869.94</v>
      </c>
      <c r="L189" s="548">
        <v>27829.919999999998</v>
      </c>
      <c r="M189" s="548">
        <v>27809.17</v>
      </c>
      <c r="N189" s="548">
        <v>27827.95</v>
      </c>
      <c r="O189" s="597"/>
      <c r="P189" s="597"/>
      <c r="Q189" s="598"/>
      <c r="R189" s="598"/>
      <c r="S189" s="599"/>
      <c r="T189" s="606"/>
      <c r="U189" s="601"/>
      <c r="V189" s="602"/>
      <c r="W189" s="602"/>
      <c r="X189" s="548"/>
      <c r="Y189" s="603"/>
      <c r="Z189" s="603"/>
      <c r="AA189" s="603"/>
      <c r="AB189" s="603"/>
    </row>
    <row r="190" spans="1:30" ht="57.75" thickBot="1">
      <c r="A190" s="559"/>
      <c r="B190" s="607"/>
      <c r="C190" s="608"/>
      <c r="D190" s="609"/>
      <c r="E190" s="605" t="s">
        <v>186</v>
      </c>
      <c r="F190" s="605">
        <f t="shared" ref="F190:N190" si="58">IF(((F188="")*AND(F189="")),"",(F188-F189)*3)</f>
        <v>4556.0699999999961</v>
      </c>
      <c r="G190" s="605">
        <f t="shared" si="58"/>
        <v>4061.7900000000009</v>
      </c>
      <c r="H190" s="605">
        <f t="shared" si="58"/>
        <v>3945.9900000000052</v>
      </c>
      <c r="I190" s="605">
        <f t="shared" si="58"/>
        <v>3997.4399999999987</v>
      </c>
      <c r="J190" s="605">
        <f t="shared" si="58"/>
        <v>4530.8400000000074</v>
      </c>
      <c r="K190" s="605">
        <f t="shared" si="58"/>
        <v>4435.4399999999987</v>
      </c>
      <c r="L190" s="605">
        <f t="shared" si="58"/>
        <v>3993.8700000000026</v>
      </c>
      <c r="M190" s="605">
        <f t="shared" si="58"/>
        <v>4032.9300000000039</v>
      </c>
      <c r="N190" s="605">
        <f t="shared" si="58"/>
        <v>4607.9099999999926</v>
      </c>
      <c r="O190" s="596"/>
      <c r="P190" s="596"/>
      <c r="Q190" s="610"/>
      <c r="R190" s="610"/>
      <c r="S190" s="599"/>
      <c r="T190" s="611"/>
      <c r="U190" s="612"/>
      <c r="V190" s="602"/>
      <c r="W190" s="602"/>
      <c r="X190" s="548"/>
      <c r="Y190" s="603"/>
      <c r="Z190" s="603"/>
      <c r="AA190" s="603"/>
      <c r="AB190" s="603"/>
    </row>
    <row r="191" spans="1:30" ht="15">
      <c r="A191" s="632">
        <v>43199</v>
      </c>
      <c r="B191" s="614" t="s">
        <v>172</v>
      </c>
      <c r="C191" s="594" t="s">
        <v>174</v>
      </c>
      <c r="D191" s="615" t="s">
        <v>173</v>
      </c>
      <c r="E191" s="596" t="s">
        <v>184</v>
      </c>
      <c r="F191" s="644">
        <v>3105.97</v>
      </c>
      <c r="G191" s="644">
        <v>2870.93</v>
      </c>
      <c r="H191" s="644">
        <v>2948.58</v>
      </c>
      <c r="I191" s="644">
        <v>2969.01</v>
      </c>
      <c r="J191" s="644">
        <v>3339.9</v>
      </c>
      <c r="K191" s="644">
        <v>3348.87</v>
      </c>
      <c r="L191" s="644">
        <v>2940.72</v>
      </c>
      <c r="M191" s="644">
        <v>2926.4</v>
      </c>
      <c r="N191" s="644">
        <v>3118.88</v>
      </c>
      <c r="O191" s="597">
        <f>IF((N192=""),"",MAX(F193:N193))</f>
        <v>4029.32</v>
      </c>
      <c r="P191" s="597">
        <f>IF(N192="","",MIN(F193:N193))</f>
        <v>3776.66</v>
      </c>
      <c r="Q191" s="598">
        <f>IF((N193=""),"",AVERAGE(F193:N193))</f>
        <v>3960.3133333333335</v>
      </c>
      <c r="R191" s="598">
        <f>IF((N192=""),"",(O191-P191)/(O191+P191)*100)</f>
        <v>3.2367492614636513</v>
      </c>
      <c r="S191" s="599">
        <f>STDEV(F193:N193)</f>
        <v>83.248212593462654</v>
      </c>
      <c r="T191" s="606" t="str">
        <f>IF(N192="","",IF(Q191&gt;3650,IF(R191&lt;7,IF(Q191&lt;4450,"Pass","Fail"),"Fail"),"Fail"))</f>
        <v>Pass</v>
      </c>
      <c r="U191" s="639"/>
      <c r="V191" s="602"/>
      <c r="W191" s="602"/>
      <c r="X191" s="548"/>
      <c r="Y191" s="603">
        <v>3650</v>
      </c>
      <c r="Z191" s="603">
        <v>4450</v>
      </c>
      <c r="AA191" s="603">
        <v>3700</v>
      </c>
      <c r="AB191" s="603">
        <v>4100</v>
      </c>
      <c r="AC191" s="604">
        <v>7</v>
      </c>
      <c r="AD191" s="604">
        <v>6.5</v>
      </c>
    </row>
    <row r="192" spans="1:30" ht="15">
      <c r="A192" s="559"/>
      <c r="B192" s="614"/>
      <c r="C192" s="594"/>
      <c r="D192" s="595"/>
      <c r="E192" s="605" t="s">
        <v>185</v>
      </c>
      <c r="F192" s="645">
        <v>1155.95</v>
      </c>
      <c r="G192" s="645">
        <v>867.99</v>
      </c>
      <c r="H192" s="645">
        <v>935.01</v>
      </c>
      <c r="I192" s="645">
        <v>962.87</v>
      </c>
      <c r="J192" s="645">
        <v>1378.4</v>
      </c>
      <c r="K192" s="645">
        <v>1460.54</v>
      </c>
      <c r="L192" s="645">
        <v>934.73</v>
      </c>
      <c r="M192" s="645">
        <v>911.74</v>
      </c>
      <c r="N192" s="645">
        <v>1140.6199999999999</v>
      </c>
      <c r="O192" s="597"/>
      <c r="P192" s="597"/>
      <c r="Q192" s="598"/>
      <c r="R192" s="598"/>
      <c r="S192" s="599"/>
      <c r="T192" s="606"/>
      <c r="U192" s="617"/>
      <c r="V192" s="618"/>
      <c r="W192" s="618"/>
      <c r="X192" s="548"/>
      <c r="Y192" s="603"/>
      <c r="Z192" s="603"/>
      <c r="AA192" s="603"/>
      <c r="AB192" s="603"/>
    </row>
    <row r="193" spans="1:30" ht="57.75" thickBot="1">
      <c r="A193" s="559"/>
      <c r="B193" s="614"/>
      <c r="C193" s="594"/>
      <c r="D193" s="595"/>
      <c r="E193" s="619" t="s">
        <v>186</v>
      </c>
      <c r="F193" s="619">
        <f t="shared" ref="F193:N193" si="59">IF(((F191="")*AND(F192="")),"",(F191-F192)*2)</f>
        <v>3900.0399999999995</v>
      </c>
      <c r="G193" s="619">
        <f t="shared" si="59"/>
        <v>4005.8799999999997</v>
      </c>
      <c r="H193" s="619">
        <f t="shared" si="59"/>
        <v>4027.14</v>
      </c>
      <c r="I193" s="619">
        <f t="shared" si="59"/>
        <v>4012.2800000000007</v>
      </c>
      <c r="J193" s="619">
        <f t="shared" si="59"/>
        <v>3923</v>
      </c>
      <c r="K193" s="619">
        <f t="shared" si="59"/>
        <v>3776.66</v>
      </c>
      <c r="L193" s="619">
        <f t="shared" si="59"/>
        <v>4011.9799999999996</v>
      </c>
      <c r="M193" s="619">
        <f t="shared" si="59"/>
        <v>4029.32</v>
      </c>
      <c r="N193" s="619">
        <f t="shared" si="59"/>
        <v>3956.5200000000004</v>
      </c>
      <c r="O193" s="597"/>
      <c r="P193" s="597"/>
      <c r="Q193" s="598"/>
      <c r="R193" s="598"/>
      <c r="S193" s="599"/>
      <c r="T193" s="606"/>
      <c r="U193" s="617"/>
      <c r="V193" s="618"/>
      <c r="W193" s="618"/>
      <c r="X193" s="548"/>
      <c r="Y193" s="603"/>
      <c r="Z193" s="603"/>
      <c r="AA193" s="603"/>
      <c r="AB193" s="603"/>
    </row>
    <row r="194" spans="1:30">
      <c r="A194" s="632">
        <v>43199</v>
      </c>
      <c r="B194" s="614" t="s">
        <v>167</v>
      </c>
      <c r="C194" s="620" t="s">
        <v>169</v>
      </c>
      <c r="D194" s="621" t="s">
        <v>187</v>
      </c>
      <c r="E194" s="605" t="s">
        <v>184</v>
      </c>
      <c r="F194" s="548">
        <v>1258.24</v>
      </c>
      <c r="G194" s="548">
        <v>1231.49</v>
      </c>
      <c r="H194" s="548">
        <v>1231.49</v>
      </c>
      <c r="I194" s="548">
        <v>1232.3699999999999</v>
      </c>
      <c r="J194" s="548">
        <v>1285.1500000000001</v>
      </c>
      <c r="K194" s="548">
        <v>1274.46</v>
      </c>
      <c r="L194" s="548">
        <v>1232.44</v>
      </c>
      <c r="M194" s="548">
        <v>1229.8599999999999</v>
      </c>
      <c r="N194" s="548">
        <v>1263.57</v>
      </c>
      <c r="O194" s="619">
        <f>IF((N195=""),"",MAX(F196:N196))</f>
        <v>2099.91</v>
      </c>
      <c r="P194" s="619">
        <f>IF(N195="","",MIN(F196:N196))</f>
        <v>1974.42</v>
      </c>
      <c r="Q194" s="622">
        <f>IF((N196=""),"",AVERAGE(F196:N196))</f>
        <v>2048.4866666666667</v>
      </c>
      <c r="R194" s="622">
        <f>IF((N195=""),"",(O194-P194)/(O194+P194)*100)</f>
        <v>3.0800156099284983</v>
      </c>
      <c r="S194" s="599">
        <f>STDEV(F196:N196)</f>
        <v>49.54758041518803</v>
      </c>
      <c r="T194" s="623" t="str">
        <f>IF(N195="","",IF(Q194&gt;1940,IF(R194&lt;8.3,IF(Q194&lt;2180,"Pass","Fail"),"Fail"),"Fail"))</f>
        <v>Pass</v>
      </c>
      <c r="U194" s="639"/>
      <c r="V194" s="602"/>
      <c r="W194" s="602"/>
      <c r="X194" s="548"/>
      <c r="Y194" s="603">
        <v>2000</v>
      </c>
      <c r="Z194" s="603">
        <v>3000</v>
      </c>
      <c r="AA194" s="603">
        <v>1940</v>
      </c>
      <c r="AB194" s="603">
        <v>2180</v>
      </c>
      <c r="AC194" s="604">
        <v>5.2</v>
      </c>
      <c r="AD194" s="604">
        <v>5.2</v>
      </c>
    </row>
    <row r="195" spans="1:30" ht="15">
      <c r="A195" s="559"/>
      <c r="B195" s="593"/>
      <c r="C195" s="594"/>
      <c r="D195" s="595"/>
      <c r="E195" s="605" t="s">
        <v>185</v>
      </c>
      <c r="F195" s="548">
        <v>586.99</v>
      </c>
      <c r="G195" s="548">
        <v>535.49</v>
      </c>
      <c r="H195" s="548">
        <v>531.52</v>
      </c>
      <c r="I195" s="548">
        <v>537.54</v>
      </c>
      <c r="J195" s="548">
        <v>624.5</v>
      </c>
      <c r="K195" s="548">
        <v>616.32000000000005</v>
      </c>
      <c r="L195" s="548">
        <v>538.77</v>
      </c>
      <c r="M195" s="548">
        <v>534.29</v>
      </c>
      <c r="N195" s="548">
        <v>588.19000000000005</v>
      </c>
      <c r="O195" s="597"/>
      <c r="P195" s="597"/>
      <c r="Q195" s="598"/>
      <c r="R195" s="598"/>
      <c r="S195" s="599"/>
      <c r="T195" s="606"/>
      <c r="U195" s="601"/>
      <c r="V195" s="602"/>
      <c r="W195" s="602"/>
      <c r="X195" s="548"/>
      <c r="Y195" s="603"/>
      <c r="Z195" s="603"/>
      <c r="AA195" s="603"/>
      <c r="AB195" s="603"/>
    </row>
    <row r="196" spans="1:30" ht="43.5" thickBot="1">
      <c r="A196" s="559"/>
      <c r="B196" s="624"/>
      <c r="C196" s="625"/>
      <c r="D196" s="626"/>
      <c r="E196" s="627" t="s">
        <v>188</v>
      </c>
      <c r="F196" s="627">
        <f t="shared" ref="F196:N196" si="60">IF(((F194="")*AND(F195="")),"",(F194-F195)*3)</f>
        <v>2013.75</v>
      </c>
      <c r="G196" s="627">
        <f t="shared" si="60"/>
        <v>2088</v>
      </c>
      <c r="H196" s="627">
        <f t="shared" si="60"/>
        <v>2099.91</v>
      </c>
      <c r="I196" s="627">
        <f t="shared" si="60"/>
        <v>2084.4899999999998</v>
      </c>
      <c r="J196" s="627">
        <f t="shared" si="60"/>
        <v>1981.9500000000003</v>
      </c>
      <c r="K196" s="627">
        <f t="shared" si="60"/>
        <v>1974.42</v>
      </c>
      <c r="L196" s="627">
        <f t="shared" si="60"/>
        <v>2081.0100000000002</v>
      </c>
      <c r="M196" s="627">
        <f t="shared" si="60"/>
        <v>2086.71</v>
      </c>
      <c r="N196" s="627">
        <f t="shared" si="60"/>
        <v>2026.1399999999996</v>
      </c>
      <c r="O196" s="628"/>
      <c r="P196" s="628"/>
      <c r="Q196" s="629"/>
      <c r="R196" s="629"/>
      <c r="S196" s="599"/>
      <c r="T196" s="630"/>
      <c r="U196" s="631"/>
      <c r="V196" s="602"/>
      <c r="W196" s="602"/>
      <c r="X196" s="548"/>
      <c r="Y196" s="603"/>
      <c r="Z196" s="603"/>
      <c r="AA196" s="603"/>
      <c r="AB196" s="603"/>
    </row>
    <row r="197" spans="1:30">
      <c r="A197" s="632">
        <v>43203</v>
      </c>
      <c r="B197" s="633" t="s">
        <v>183</v>
      </c>
      <c r="C197" s="634" t="s">
        <v>171</v>
      </c>
      <c r="D197" s="635" t="s">
        <v>170</v>
      </c>
      <c r="E197" s="636" t="s">
        <v>184</v>
      </c>
      <c r="F197" s="548">
        <v>27776.080000000002</v>
      </c>
      <c r="G197" s="548">
        <v>27751.71</v>
      </c>
      <c r="H197" s="548">
        <v>27842.959999999999</v>
      </c>
      <c r="I197" s="548">
        <v>27762.91</v>
      </c>
      <c r="J197" s="548">
        <v>27773.5</v>
      </c>
      <c r="K197" s="548">
        <v>27793.56</v>
      </c>
      <c r="L197" s="548">
        <v>27761.71</v>
      </c>
      <c r="M197" s="548">
        <v>27742.33</v>
      </c>
      <c r="N197" s="548">
        <v>27749.14</v>
      </c>
      <c r="O197" s="637">
        <f>IF((N198=""),"",MAX(F199:N199))</f>
        <v>4760.25</v>
      </c>
      <c r="P197" s="637">
        <f>IF(N198="","",MIN(F199:N199))</f>
        <v>4045.0200000000004</v>
      </c>
      <c r="Q197" s="638">
        <f>IF((N199=""),"",AVERAGE(F199:N199))</f>
        <v>4329.3933333333343</v>
      </c>
      <c r="R197" s="638">
        <f>IF((N198=""),"",(O197-P197)/(O197+P197)*100)</f>
        <v>8.1227492172301314</v>
      </c>
      <c r="S197" s="599">
        <f>STDEV(F199:N199)</f>
        <v>291.69601754224072</v>
      </c>
      <c r="T197" s="600" t="str">
        <f>IF(N198="","",IF(Q197&gt;3200,IF(R197&lt;16,IF(Q197&lt;5240,"Pass","Fail"),"Fail"),"Fail"))</f>
        <v>Pass</v>
      </c>
      <c r="U197" s="639">
        <v>1428</v>
      </c>
      <c r="V197" s="602"/>
      <c r="W197" s="602"/>
      <c r="X197" s="548"/>
      <c r="Y197" s="603">
        <v>4200</v>
      </c>
      <c r="Z197" s="603">
        <v>5500</v>
      </c>
      <c r="AA197" s="603">
        <v>3200</v>
      </c>
      <c r="AB197" s="603">
        <v>5240</v>
      </c>
      <c r="AC197" s="604">
        <v>16</v>
      </c>
      <c r="AD197" s="604">
        <v>16</v>
      </c>
    </row>
    <row r="198" spans="1:30" ht="15">
      <c r="A198" s="559"/>
      <c r="B198" s="593"/>
      <c r="C198" s="594"/>
      <c r="D198" s="595"/>
      <c r="E198" s="605" t="s">
        <v>185</v>
      </c>
      <c r="F198" s="548">
        <v>26222.36</v>
      </c>
      <c r="G198" s="548">
        <v>26382.2</v>
      </c>
      <c r="H198" s="548">
        <v>26494.62</v>
      </c>
      <c r="I198" s="548">
        <v>26402.94</v>
      </c>
      <c r="J198" s="548">
        <v>26252.76</v>
      </c>
      <c r="K198" s="548">
        <v>26284.68</v>
      </c>
      <c r="L198" s="548">
        <v>26406.61</v>
      </c>
      <c r="M198" s="548">
        <v>26357.16</v>
      </c>
      <c r="N198" s="548">
        <v>26162.39</v>
      </c>
      <c r="O198" s="597"/>
      <c r="P198" s="597"/>
      <c r="Q198" s="598"/>
      <c r="R198" s="598"/>
      <c r="S198" s="599"/>
      <c r="T198" s="606"/>
      <c r="U198" s="601"/>
      <c r="V198" s="602"/>
      <c r="W198" s="602"/>
      <c r="X198" s="548"/>
      <c r="Y198" s="603"/>
      <c r="Z198" s="603"/>
      <c r="AA198" s="603"/>
      <c r="AB198" s="603"/>
    </row>
    <row r="199" spans="1:30" ht="57.75" thickBot="1">
      <c r="A199" s="559"/>
      <c r="B199" s="607"/>
      <c r="C199" s="608"/>
      <c r="D199" s="609"/>
      <c r="E199" s="605" t="s">
        <v>186</v>
      </c>
      <c r="F199" s="605">
        <f t="shared" ref="F199:N199" si="61">IF(((F197="")*AND(F198="")),"",(F197-F198)*3)</f>
        <v>4661.1600000000035</v>
      </c>
      <c r="G199" s="605">
        <f t="shared" si="61"/>
        <v>4108.5299999999952</v>
      </c>
      <c r="H199" s="605">
        <f t="shared" si="61"/>
        <v>4045.0200000000004</v>
      </c>
      <c r="I199" s="605">
        <f t="shared" si="61"/>
        <v>4079.9100000000035</v>
      </c>
      <c r="J199" s="605">
        <f t="shared" si="61"/>
        <v>4562.2200000000048</v>
      </c>
      <c r="K199" s="605">
        <f t="shared" si="61"/>
        <v>4526.6400000000031</v>
      </c>
      <c r="L199" s="605">
        <f t="shared" si="61"/>
        <v>4065.2999999999956</v>
      </c>
      <c r="M199" s="605">
        <f t="shared" si="61"/>
        <v>4155.5100000000057</v>
      </c>
      <c r="N199" s="605">
        <f t="shared" si="61"/>
        <v>4760.25</v>
      </c>
      <c r="O199" s="596"/>
      <c r="P199" s="596"/>
      <c r="Q199" s="610"/>
      <c r="R199" s="610"/>
      <c r="S199" s="599"/>
      <c r="T199" s="611"/>
      <c r="U199" s="612"/>
      <c r="V199" s="602"/>
      <c r="W199" s="602"/>
      <c r="X199" s="548"/>
      <c r="Y199" s="603"/>
      <c r="Z199" s="603"/>
      <c r="AA199" s="603"/>
      <c r="AB199" s="603"/>
    </row>
    <row r="200" spans="1:30">
      <c r="A200" s="632">
        <v>43203</v>
      </c>
      <c r="B200" s="614" t="s">
        <v>172</v>
      </c>
      <c r="C200" s="594" t="s">
        <v>174</v>
      </c>
      <c r="D200" s="615" t="s">
        <v>173</v>
      </c>
      <c r="E200" s="596" t="s">
        <v>184</v>
      </c>
      <c r="F200" s="548">
        <v>4966.41</v>
      </c>
      <c r="G200" s="548">
        <v>4917.5</v>
      </c>
      <c r="H200" s="548">
        <v>5021.6400000000003</v>
      </c>
      <c r="I200" s="548">
        <v>5033.07</v>
      </c>
      <c r="J200" s="548">
        <v>5171.09</v>
      </c>
      <c r="K200" s="548">
        <v>5006.6099999999997</v>
      </c>
      <c r="L200" s="548">
        <v>4992.93</v>
      </c>
      <c r="M200" s="548">
        <v>5015.71</v>
      </c>
      <c r="N200" s="548">
        <v>5092.57</v>
      </c>
      <c r="O200" s="597">
        <f>IF((N201=""),"",MAX(F202:N202))</f>
        <v>4028.76</v>
      </c>
      <c r="P200" s="597">
        <f>IF(N201="","",MIN(F202:N202))</f>
        <v>3698.9599999999991</v>
      </c>
      <c r="Q200" s="598">
        <f>IF((N202=""),"",AVERAGE(F202:N202))</f>
        <v>3930.6755555555555</v>
      </c>
      <c r="R200" s="598">
        <f>IF((N201=""),"",(O200-P200)/(O200+P200)*100)</f>
        <v>4.2677529724161989</v>
      </c>
      <c r="S200" s="599">
        <f>STDEV(F202:N202)</f>
        <v>105.84754167089791</v>
      </c>
      <c r="T200" s="606" t="str">
        <f>IF(N201="","",IF(Q200&gt;3650,IF(R200&lt;7,IF(Q200&lt;4450,"Pass","Fail"),"Fail"),"Fail"))</f>
        <v>Pass</v>
      </c>
      <c r="U200" s="639">
        <v>1428</v>
      </c>
      <c r="V200" s="602"/>
      <c r="W200" s="602"/>
      <c r="X200" s="548"/>
      <c r="Y200" s="603">
        <v>3650</v>
      </c>
      <c r="Z200" s="603">
        <v>4450</v>
      </c>
      <c r="AA200" s="603">
        <v>3700</v>
      </c>
      <c r="AB200" s="603">
        <v>4100</v>
      </c>
      <c r="AC200" s="604">
        <v>7</v>
      </c>
      <c r="AD200" s="604">
        <v>6.5</v>
      </c>
    </row>
    <row r="201" spans="1:30" ht="15">
      <c r="A201" s="559"/>
      <c r="B201" s="614"/>
      <c r="C201" s="594"/>
      <c r="D201" s="595"/>
      <c r="E201" s="605" t="s">
        <v>185</v>
      </c>
      <c r="F201" s="548">
        <v>3034.86</v>
      </c>
      <c r="G201" s="548">
        <v>2919.61</v>
      </c>
      <c r="H201" s="548">
        <v>3018.03</v>
      </c>
      <c r="I201" s="548">
        <v>3038.4</v>
      </c>
      <c r="J201" s="548">
        <v>3241.74</v>
      </c>
      <c r="K201" s="548">
        <v>3157.13</v>
      </c>
      <c r="L201" s="548">
        <v>3002.52</v>
      </c>
      <c r="M201" s="548">
        <v>3001.33</v>
      </c>
      <c r="N201" s="548">
        <v>3115.87</v>
      </c>
      <c r="O201" s="597"/>
      <c r="P201" s="597"/>
      <c r="Q201" s="598"/>
      <c r="R201" s="598"/>
      <c r="S201" s="599"/>
      <c r="T201" s="606"/>
      <c r="U201" s="617"/>
      <c r="V201" s="618"/>
      <c r="W201" s="618"/>
      <c r="X201" s="548"/>
      <c r="Y201" s="603"/>
      <c r="Z201" s="603"/>
      <c r="AA201" s="603"/>
      <c r="AB201" s="603"/>
    </row>
    <row r="202" spans="1:30" ht="57.75" thickBot="1">
      <c r="A202" s="559"/>
      <c r="B202" s="614"/>
      <c r="C202" s="594"/>
      <c r="D202" s="595"/>
      <c r="E202" s="619" t="s">
        <v>186</v>
      </c>
      <c r="F202" s="619">
        <f t="shared" ref="F202:N202" si="62">IF(((F200="")*AND(F201="")),"",(F200-F201)*2)</f>
        <v>3863.0999999999995</v>
      </c>
      <c r="G202" s="619">
        <f t="shared" si="62"/>
        <v>3995.7799999999997</v>
      </c>
      <c r="H202" s="619">
        <f t="shared" si="62"/>
        <v>4007.2200000000003</v>
      </c>
      <c r="I202" s="619">
        <f t="shared" si="62"/>
        <v>3989.3399999999992</v>
      </c>
      <c r="J202" s="619">
        <f t="shared" si="62"/>
        <v>3858.7000000000007</v>
      </c>
      <c r="K202" s="619">
        <f t="shared" si="62"/>
        <v>3698.9599999999991</v>
      </c>
      <c r="L202" s="619">
        <f t="shared" si="62"/>
        <v>3980.8200000000006</v>
      </c>
      <c r="M202" s="619">
        <f t="shared" si="62"/>
        <v>4028.76</v>
      </c>
      <c r="N202" s="619">
        <f t="shared" si="62"/>
        <v>3953.3999999999996</v>
      </c>
      <c r="O202" s="597"/>
      <c r="P202" s="597"/>
      <c r="Q202" s="598"/>
      <c r="R202" s="598"/>
      <c r="S202" s="599"/>
      <c r="T202" s="606"/>
      <c r="U202" s="617"/>
      <c r="V202" s="618"/>
      <c r="W202" s="618"/>
      <c r="X202" s="548"/>
      <c r="Y202" s="603"/>
      <c r="Z202" s="603"/>
      <c r="AA202" s="603"/>
      <c r="AB202" s="603"/>
    </row>
    <row r="203" spans="1:30">
      <c r="A203" s="632">
        <v>43203</v>
      </c>
      <c r="B203" s="614" t="s">
        <v>167</v>
      </c>
      <c r="C203" s="620" t="s">
        <v>169</v>
      </c>
      <c r="D203" s="621" t="s">
        <v>187</v>
      </c>
      <c r="E203" s="605" t="s">
        <v>184</v>
      </c>
      <c r="F203" s="548">
        <v>1946.05</v>
      </c>
      <c r="G203" s="548">
        <v>1943.2</v>
      </c>
      <c r="H203" s="548">
        <v>1938.97</v>
      </c>
      <c r="I203" s="548">
        <v>1945.66</v>
      </c>
      <c r="J203" s="548">
        <v>1955.16</v>
      </c>
      <c r="K203" s="548">
        <v>1950.97</v>
      </c>
      <c r="L203" s="548">
        <v>1941.95</v>
      </c>
      <c r="M203" s="548">
        <v>1944</v>
      </c>
      <c r="N203" s="548">
        <v>1946.29</v>
      </c>
      <c r="O203" s="619">
        <f>IF((N204=""),"",MAX(F205:N205))</f>
        <v>2090.4300000000003</v>
      </c>
      <c r="P203" s="619">
        <f>IF(N204="","",MIN(F205:N205))</f>
        <v>1966.2900000000002</v>
      </c>
      <c r="Q203" s="622">
        <f>IF((N205=""),"",AVERAGE(F205:N205))</f>
        <v>2041.3333333333333</v>
      </c>
      <c r="R203" s="622">
        <f>IF((N204=""),"",(O203-P203)/(O203+P203)*100)</f>
        <v>3.0601076731941101</v>
      </c>
      <c r="S203" s="599">
        <f>STDEV(F205:N205)</f>
        <v>52.608355562598327</v>
      </c>
      <c r="T203" s="623" t="str">
        <f>IF(N204="","",IF(Q203&gt;1940,IF(R203&lt;8.3,IF(Q203&lt;2180,"Pass","Fail"),"Fail"),"Fail"))</f>
        <v>Pass</v>
      </c>
      <c r="U203" s="639">
        <v>1428</v>
      </c>
      <c r="V203" s="602"/>
      <c r="W203" s="602"/>
      <c r="X203" s="548"/>
      <c r="Y203" s="603">
        <v>2000</v>
      </c>
      <c r="Z203" s="603">
        <v>3000</v>
      </c>
      <c r="AA203" s="603">
        <v>1940</v>
      </c>
      <c r="AB203" s="603">
        <v>2180</v>
      </c>
      <c r="AC203" s="604">
        <v>5.2</v>
      </c>
      <c r="AD203" s="604">
        <v>5.2</v>
      </c>
    </row>
    <row r="204" spans="1:30" ht="15">
      <c r="A204" s="559"/>
      <c r="B204" s="593"/>
      <c r="C204" s="594"/>
      <c r="D204" s="595"/>
      <c r="E204" s="605" t="s">
        <v>185</v>
      </c>
      <c r="F204" s="548">
        <v>1277.68</v>
      </c>
      <c r="G204" s="548">
        <v>1247.5899999999999</v>
      </c>
      <c r="H204" s="548">
        <v>1246.6300000000001</v>
      </c>
      <c r="I204" s="548">
        <v>1248.8499999999999</v>
      </c>
      <c r="J204" s="548">
        <v>1297.0999999999999</v>
      </c>
      <c r="K204" s="548">
        <v>1282.73</v>
      </c>
      <c r="L204" s="548">
        <v>1247.7</v>
      </c>
      <c r="M204" s="548">
        <v>1249.1099999999999</v>
      </c>
      <c r="N204" s="548">
        <v>1290.8599999999999</v>
      </c>
      <c r="O204" s="597"/>
      <c r="P204" s="597"/>
      <c r="Q204" s="598"/>
      <c r="R204" s="598"/>
      <c r="S204" s="599"/>
      <c r="T204" s="606"/>
      <c r="U204" s="601"/>
      <c r="V204" s="602"/>
      <c r="W204" s="602"/>
      <c r="X204" s="548"/>
      <c r="Y204" s="603"/>
      <c r="Z204" s="603"/>
      <c r="AA204" s="603"/>
      <c r="AB204" s="603"/>
    </row>
    <row r="205" spans="1:30" ht="43.5" thickBot="1">
      <c r="A205" s="559"/>
      <c r="B205" s="593"/>
      <c r="C205" s="594"/>
      <c r="D205" s="595"/>
      <c r="E205" s="619" t="s">
        <v>188</v>
      </c>
      <c r="F205" s="619">
        <f t="shared" ref="F205:N205" si="63">IF(((F203="")*AND(F204="")),"",(F203-F204)*3)</f>
        <v>2005.1099999999997</v>
      </c>
      <c r="G205" s="619">
        <f t="shared" si="63"/>
        <v>2086.8300000000004</v>
      </c>
      <c r="H205" s="619">
        <f t="shared" si="63"/>
        <v>2077.0199999999995</v>
      </c>
      <c r="I205" s="619">
        <f t="shared" si="63"/>
        <v>2090.4300000000003</v>
      </c>
      <c r="J205" s="619">
        <f t="shared" si="63"/>
        <v>1974.1800000000005</v>
      </c>
      <c r="K205" s="619">
        <f t="shared" si="63"/>
        <v>2004.72</v>
      </c>
      <c r="L205" s="619">
        <f t="shared" si="63"/>
        <v>2082.75</v>
      </c>
      <c r="M205" s="619">
        <f t="shared" si="63"/>
        <v>2084.67</v>
      </c>
      <c r="N205" s="619">
        <f t="shared" si="63"/>
        <v>1966.2900000000002</v>
      </c>
      <c r="O205" s="597"/>
      <c r="P205" s="597"/>
      <c r="Q205" s="598"/>
      <c r="R205" s="598"/>
      <c r="S205" s="599"/>
      <c r="T205" s="606"/>
      <c r="U205" s="601"/>
      <c r="V205" s="602"/>
      <c r="W205" s="602"/>
      <c r="X205" s="548"/>
      <c r="Y205" s="603"/>
      <c r="Z205" s="603"/>
      <c r="AA205" s="603"/>
      <c r="AB205" s="603"/>
    </row>
    <row r="206" spans="1:30">
      <c r="A206" s="632">
        <v>43208</v>
      </c>
      <c r="B206" s="633" t="s">
        <v>183</v>
      </c>
      <c r="C206" s="634" t="s">
        <v>171</v>
      </c>
      <c r="D206" s="635" t="s">
        <v>170</v>
      </c>
      <c r="E206" s="636" t="s">
        <v>184</v>
      </c>
      <c r="F206" s="640">
        <v>26148.94</v>
      </c>
      <c r="G206" s="640">
        <v>26317.08</v>
      </c>
      <c r="H206" s="640">
        <v>26438.720000000001</v>
      </c>
      <c r="I206" s="640">
        <v>26334.09</v>
      </c>
      <c r="J206" s="640">
        <v>26179.7</v>
      </c>
      <c r="K206" s="640">
        <v>26215.77</v>
      </c>
      <c r="L206" s="640">
        <v>26337.34</v>
      </c>
      <c r="M206" s="640">
        <v>26288.87</v>
      </c>
      <c r="N206" s="640">
        <v>26078.62</v>
      </c>
      <c r="O206" s="637">
        <f>IF((N207=""),"",MAX(F208:N208))</f>
        <v>4905.5400000000009</v>
      </c>
      <c r="P206" s="637">
        <f>IF(N207="","",MIN(F208:N208))</f>
        <v>4190.7000000000044</v>
      </c>
      <c r="Q206" s="638">
        <f>IF((N208=""),"",AVERAGE(F208:N208))</f>
        <v>4539.7333333333336</v>
      </c>
      <c r="R206" s="638">
        <f>IF((N207=""),"",(O206-P206)/(O206+P206)*100)</f>
        <v>7.8586316983720312</v>
      </c>
      <c r="S206" s="646">
        <f>STDEV(F208:N208)</f>
        <v>317.32517517525883</v>
      </c>
      <c r="T206" s="600" t="str">
        <f>IF(N207="","",IF(Q206&gt;3200,IF(R206&lt;16,IF(Q206&lt;5240,"Pass","Fail"),"Fail"),"Fail"))</f>
        <v>Pass</v>
      </c>
      <c r="U206" s="639">
        <v>74</v>
      </c>
      <c r="V206" s="602"/>
      <c r="W206" s="602"/>
      <c r="X206" s="548"/>
      <c r="Y206" s="603">
        <v>4200</v>
      </c>
      <c r="Z206" s="603">
        <v>5500</v>
      </c>
      <c r="AA206" s="603">
        <v>3200</v>
      </c>
      <c r="AB206" s="603">
        <v>5240</v>
      </c>
      <c r="AC206" s="604">
        <v>16</v>
      </c>
      <c r="AD206" s="604">
        <v>16</v>
      </c>
    </row>
    <row r="207" spans="1:30" ht="15">
      <c r="A207" s="559"/>
      <c r="B207" s="593"/>
      <c r="C207" s="594"/>
      <c r="D207" s="595"/>
      <c r="E207" s="605" t="s">
        <v>185</v>
      </c>
      <c r="F207" s="641">
        <v>24513.759999999998</v>
      </c>
      <c r="G207" s="641">
        <v>24873.71</v>
      </c>
      <c r="H207" s="641">
        <v>25041.82</v>
      </c>
      <c r="I207" s="641">
        <v>24918.3</v>
      </c>
      <c r="J207" s="641">
        <v>24573.17</v>
      </c>
      <c r="K207" s="641">
        <v>24596.48</v>
      </c>
      <c r="L207" s="641">
        <v>24906.16</v>
      </c>
      <c r="M207" s="641">
        <v>24850.99</v>
      </c>
      <c r="N207" s="641">
        <v>24445.54</v>
      </c>
      <c r="O207" s="597"/>
      <c r="P207" s="597"/>
      <c r="Q207" s="598"/>
      <c r="R207" s="598"/>
      <c r="S207" s="599"/>
      <c r="T207" s="606"/>
      <c r="U207" s="601"/>
      <c r="V207" s="602"/>
      <c r="W207" s="602"/>
      <c r="X207" s="548"/>
      <c r="Y207" s="603"/>
      <c r="Z207" s="603"/>
      <c r="AA207" s="603"/>
      <c r="AB207" s="603"/>
    </row>
    <row r="208" spans="1:30" ht="57.75" thickBot="1">
      <c r="A208" s="559"/>
      <c r="B208" s="607"/>
      <c r="C208" s="608"/>
      <c r="D208" s="609"/>
      <c r="E208" s="605" t="s">
        <v>186</v>
      </c>
      <c r="F208" s="605">
        <f t="shared" ref="F208:N208" si="64">IF(((F206="")*AND(F207="")),"",(F206-F207)*3)</f>
        <v>4905.5400000000009</v>
      </c>
      <c r="G208" s="605">
        <f t="shared" si="64"/>
        <v>4330.1100000000079</v>
      </c>
      <c r="H208" s="605">
        <f t="shared" si="64"/>
        <v>4190.7000000000044</v>
      </c>
      <c r="I208" s="605">
        <f t="shared" si="64"/>
        <v>4247.3700000000026</v>
      </c>
      <c r="J208" s="605">
        <f t="shared" si="64"/>
        <v>4819.5900000000074</v>
      </c>
      <c r="K208" s="605">
        <f t="shared" si="64"/>
        <v>4857.8700000000026</v>
      </c>
      <c r="L208" s="605">
        <f t="shared" si="64"/>
        <v>4293.5400000000009</v>
      </c>
      <c r="M208" s="605">
        <f t="shared" si="64"/>
        <v>4313.6399999999921</v>
      </c>
      <c r="N208" s="605">
        <f t="shared" si="64"/>
        <v>4899.2399999999943</v>
      </c>
      <c r="O208" s="596"/>
      <c r="P208" s="596"/>
      <c r="Q208" s="610"/>
      <c r="R208" s="610"/>
      <c r="S208" s="599"/>
      <c r="T208" s="611"/>
      <c r="U208" s="612"/>
      <c r="V208" s="602"/>
      <c r="W208" s="602"/>
      <c r="X208" s="548"/>
      <c r="Y208" s="603"/>
      <c r="Z208" s="603"/>
      <c r="AA208" s="603"/>
      <c r="AB208" s="603"/>
    </row>
    <row r="209" spans="1:30">
      <c r="A209" s="613">
        <v>43208</v>
      </c>
      <c r="B209" s="614" t="s">
        <v>172</v>
      </c>
      <c r="C209" s="594" t="s">
        <v>174</v>
      </c>
      <c r="D209" s="615" t="s">
        <v>173</v>
      </c>
      <c r="E209" s="596" t="s">
        <v>184</v>
      </c>
      <c r="F209" s="641">
        <v>3043.9</v>
      </c>
      <c r="G209" s="641">
        <v>2927.89</v>
      </c>
      <c r="H209" s="641">
        <v>3027.23</v>
      </c>
      <c r="I209" s="641">
        <v>3047.56</v>
      </c>
      <c r="J209" s="641">
        <v>3251.96</v>
      </c>
      <c r="K209" s="641">
        <v>3166.29</v>
      </c>
      <c r="L209" s="641">
        <v>3011.57</v>
      </c>
      <c r="M209" s="641">
        <v>3010.15</v>
      </c>
      <c r="N209" s="641">
        <v>3125.35</v>
      </c>
      <c r="O209" s="597">
        <f>IF((N210=""),"",MAX(F211:N211))</f>
        <v>3992.84</v>
      </c>
      <c r="P209" s="597">
        <f>IF(N210="","",MIN(F211:N211))</f>
        <v>3691.46</v>
      </c>
      <c r="Q209" s="598">
        <f>IF((N211=""),"",AVERAGE(F211:N211))</f>
        <v>3906.1199999999994</v>
      </c>
      <c r="R209" s="598">
        <f>IF((N210=""),"",(O209-P209)/(O209+P209)*100)</f>
        <v>3.9220228257616196</v>
      </c>
      <c r="S209" s="599">
        <f>STDEV(F211:N211)</f>
        <v>95.496132906013457</v>
      </c>
      <c r="T209" s="606" t="str">
        <f>IF(N210="","",IF(Q209&gt;3650,IF(R209&lt;7,IF(Q209&lt;4450,"Pass","Fail"),"Fail"),"Fail"))</f>
        <v>Pass</v>
      </c>
      <c r="U209" s="601">
        <v>74</v>
      </c>
      <c r="V209" s="602"/>
      <c r="W209" s="602"/>
      <c r="X209" s="548"/>
      <c r="Y209" s="603">
        <v>3650</v>
      </c>
      <c r="Z209" s="603">
        <v>4450</v>
      </c>
      <c r="AA209" s="603">
        <v>3700</v>
      </c>
      <c r="AB209" s="603">
        <v>4100</v>
      </c>
      <c r="AC209" s="604">
        <v>7</v>
      </c>
      <c r="AD209" s="604">
        <v>6.5</v>
      </c>
    </row>
    <row r="210" spans="1:30" ht="15">
      <c r="A210" s="559"/>
      <c r="B210" s="614"/>
      <c r="C210" s="594"/>
      <c r="D210" s="595"/>
      <c r="E210" s="605" t="s">
        <v>185</v>
      </c>
      <c r="F210" s="641">
        <v>1123.8599999999999</v>
      </c>
      <c r="G210" s="641">
        <v>951.13</v>
      </c>
      <c r="H210" s="641">
        <v>1040.49</v>
      </c>
      <c r="I210" s="641">
        <v>1067.99</v>
      </c>
      <c r="J210" s="641">
        <v>1323.69</v>
      </c>
      <c r="K210" s="641">
        <v>1320.56</v>
      </c>
      <c r="L210" s="641">
        <v>1036.5899999999999</v>
      </c>
      <c r="M210" s="641">
        <v>1013.73</v>
      </c>
      <c r="N210" s="641">
        <v>1156.32</v>
      </c>
      <c r="O210" s="597"/>
      <c r="P210" s="597"/>
      <c r="Q210" s="598"/>
      <c r="R210" s="598"/>
      <c r="S210" s="599"/>
      <c r="T210" s="606"/>
      <c r="U210" s="617"/>
      <c r="V210" s="618"/>
      <c r="W210" s="618"/>
      <c r="X210" s="548"/>
      <c r="Y210" s="603"/>
      <c r="Z210" s="603"/>
      <c r="AA210" s="603"/>
      <c r="AB210" s="603"/>
    </row>
    <row r="211" spans="1:30" ht="57">
      <c r="A211" s="559"/>
      <c r="B211" s="614"/>
      <c r="C211" s="594"/>
      <c r="D211" s="595"/>
      <c r="E211" s="619" t="s">
        <v>186</v>
      </c>
      <c r="F211" s="619">
        <f t="shared" ref="F211:N211" si="65">IF(((F209="")*AND(F210="")),"",(F209-F210)*2)</f>
        <v>3840.0800000000004</v>
      </c>
      <c r="G211" s="619">
        <f t="shared" si="65"/>
        <v>3953.5199999999995</v>
      </c>
      <c r="H211" s="619">
        <f t="shared" si="65"/>
        <v>3973.48</v>
      </c>
      <c r="I211" s="619">
        <f t="shared" si="65"/>
        <v>3959.14</v>
      </c>
      <c r="J211" s="619">
        <f t="shared" si="65"/>
        <v>3856.54</v>
      </c>
      <c r="K211" s="619">
        <f t="shared" si="65"/>
        <v>3691.46</v>
      </c>
      <c r="L211" s="619">
        <f t="shared" si="65"/>
        <v>3949.9600000000005</v>
      </c>
      <c r="M211" s="619">
        <f t="shared" si="65"/>
        <v>3992.84</v>
      </c>
      <c r="N211" s="619">
        <f t="shared" si="65"/>
        <v>3938.06</v>
      </c>
      <c r="O211" s="597"/>
      <c r="P211" s="597"/>
      <c r="Q211" s="598"/>
      <c r="R211" s="598"/>
      <c r="S211" s="599"/>
      <c r="T211" s="611"/>
      <c r="U211" s="647"/>
      <c r="V211" s="618"/>
      <c r="W211" s="618"/>
      <c r="X211" s="548"/>
      <c r="Y211" s="603"/>
      <c r="Z211" s="603"/>
      <c r="AA211" s="603"/>
      <c r="AB211" s="603"/>
    </row>
    <row r="212" spans="1:30">
      <c r="A212" s="592">
        <v>43208</v>
      </c>
      <c r="B212" s="614" t="s">
        <v>167</v>
      </c>
      <c r="C212" s="620" t="s">
        <v>169</v>
      </c>
      <c r="D212" s="621" t="s">
        <v>187</v>
      </c>
      <c r="E212" s="605" t="s">
        <v>184</v>
      </c>
      <c r="F212" s="641">
        <v>1279.25</v>
      </c>
      <c r="G212" s="641">
        <v>1251.8800000000001</v>
      </c>
      <c r="H212" s="641">
        <v>1247.6500000000001</v>
      </c>
      <c r="I212" s="641">
        <v>1251.77</v>
      </c>
      <c r="J212" s="641">
        <v>1304.1400000000001</v>
      </c>
      <c r="K212" s="641">
        <v>1289.47</v>
      </c>
      <c r="L212" s="641">
        <v>1251.22</v>
      </c>
      <c r="M212" s="641">
        <v>1253.1300000000001</v>
      </c>
      <c r="N212" s="641">
        <v>1289.9000000000001</v>
      </c>
      <c r="O212" s="619">
        <f>IF((N213=""),"",MAX(F214:N214))</f>
        <v>2120.1900000000005</v>
      </c>
      <c r="P212" s="619">
        <f>IF(N213="","",MIN(F214:N214))</f>
        <v>1961.7300000000002</v>
      </c>
      <c r="Q212" s="622">
        <f>IF((N214=""),"",AVERAGE(F214:N214))</f>
        <v>2062.0033333333336</v>
      </c>
      <c r="R212" s="622">
        <f>IF((N213=""),"",(O212-P212)/(O212+P212)*100)</f>
        <v>3.881996707431802</v>
      </c>
      <c r="S212" s="599">
        <f>STDEV(F214:N214)</f>
        <v>57.15518699120932</v>
      </c>
      <c r="T212" s="606" t="str">
        <f>IF(N213="","",IF(Q212&gt;1940,IF(R212&lt;8.3,IF(Q212&lt;2180,"Pass","Fail"),"Fail"),"Fail"))</f>
        <v>Pass</v>
      </c>
      <c r="U212" s="601">
        <v>74</v>
      </c>
      <c r="V212" s="602"/>
      <c r="W212" s="602"/>
      <c r="X212" s="548"/>
      <c r="Y212" s="603">
        <v>2000</v>
      </c>
      <c r="Z212" s="603">
        <v>3000</v>
      </c>
      <c r="AA212" s="603">
        <v>1940</v>
      </c>
      <c r="AB212" s="603">
        <v>2180</v>
      </c>
      <c r="AC212" s="604">
        <v>5.2</v>
      </c>
      <c r="AD212" s="604">
        <v>5.2</v>
      </c>
    </row>
    <row r="213" spans="1:30" ht="15">
      <c r="A213" s="559"/>
      <c r="B213" s="593"/>
      <c r="C213" s="594"/>
      <c r="D213" s="595"/>
      <c r="E213" s="605" t="s">
        <v>185</v>
      </c>
      <c r="F213" s="641">
        <v>597.71</v>
      </c>
      <c r="G213" s="641">
        <v>545.15</v>
      </c>
      <c r="H213" s="641">
        <v>548.24</v>
      </c>
      <c r="I213" s="641">
        <v>553.41999999999996</v>
      </c>
      <c r="J213" s="641">
        <v>650.23</v>
      </c>
      <c r="K213" s="641">
        <v>613.79999999999995</v>
      </c>
      <c r="L213" s="641">
        <v>552.54</v>
      </c>
      <c r="M213" s="641">
        <v>546.77</v>
      </c>
      <c r="N213" s="641">
        <v>624.54</v>
      </c>
      <c r="O213" s="597"/>
      <c r="P213" s="597"/>
      <c r="Q213" s="598"/>
      <c r="R213" s="598"/>
      <c r="S213" s="599"/>
      <c r="T213" s="606"/>
      <c r="U213" s="601"/>
      <c r="V213" s="602"/>
      <c r="W213" s="602"/>
      <c r="X213" s="548"/>
      <c r="Y213" s="603"/>
      <c r="Z213" s="603"/>
      <c r="AA213" s="603"/>
      <c r="AB213" s="603"/>
    </row>
    <row r="214" spans="1:30" ht="43.5" thickBot="1">
      <c r="A214" s="559"/>
      <c r="B214" s="624"/>
      <c r="C214" s="625"/>
      <c r="D214" s="626"/>
      <c r="E214" s="627" t="s">
        <v>188</v>
      </c>
      <c r="F214" s="627">
        <f t="shared" ref="F214:N214" si="66">IF(((F212="")*AND(F213="")),"",(F212-F213)*3)</f>
        <v>2044.62</v>
      </c>
      <c r="G214" s="627">
        <f t="shared" si="66"/>
        <v>2120.1900000000005</v>
      </c>
      <c r="H214" s="627">
        <f t="shared" si="66"/>
        <v>2098.2300000000005</v>
      </c>
      <c r="I214" s="627">
        <f t="shared" si="66"/>
        <v>2095.0500000000002</v>
      </c>
      <c r="J214" s="627">
        <f t="shared" si="66"/>
        <v>1961.7300000000002</v>
      </c>
      <c r="K214" s="627">
        <f t="shared" si="66"/>
        <v>2027.0100000000002</v>
      </c>
      <c r="L214" s="627">
        <f t="shared" si="66"/>
        <v>2096.04</v>
      </c>
      <c r="M214" s="627">
        <f t="shared" si="66"/>
        <v>2119.0800000000004</v>
      </c>
      <c r="N214" s="627">
        <f t="shared" si="66"/>
        <v>1996.0800000000004</v>
      </c>
      <c r="O214" s="628"/>
      <c r="P214" s="628"/>
      <c r="Q214" s="629"/>
      <c r="R214" s="629"/>
      <c r="S214" s="648"/>
      <c r="T214" s="630"/>
      <c r="U214" s="631"/>
      <c r="V214" s="602"/>
      <c r="W214" s="602"/>
      <c r="X214" s="548"/>
      <c r="Y214" s="603"/>
      <c r="Z214" s="603"/>
      <c r="AA214" s="603"/>
      <c r="AB214" s="603"/>
    </row>
    <row r="215" spans="1:30" ht="12.75" customHeight="1">
      <c r="A215" s="592">
        <v>43215</v>
      </c>
      <c r="B215" s="593" t="s">
        <v>183</v>
      </c>
      <c r="C215" s="594" t="s">
        <v>171</v>
      </c>
      <c r="D215" s="595" t="s">
        <v>170</v>
      </c>
      <c r="E215" s="596" t="s">
        <v>184</v>
      </c>
      <c r="F215" s="548">
        <v>24445.45</v>
      </c>
      <c r="G215" s="548">
        <v>24800.19</v>
      </c>
      <c r="H215" s="548">
        <v>24973.75</v>
      </c>
      <c r="I215" s="548">
        <v>24849.72</v>
      </c>
      <c r="J215" s="548">
        <v>24494.51</v>
      </c>
      <c r="K215" s="548">
        <v>24521.09</v>
      </c>
      <c r="L215" s="548">
        <v>24837.73</v>
      </c>
      <c r="M215" s="548">
        <v>24788.61</v>
      </c>
      <c r="N215" s="548">
        <v>24368.02</v>
      </c>
      <c r="O215" s="597">
        <f>IF((N216=""),"",MAX(F217:N217))</f>
        <v>5072.3399999999965</v>
      </c>
      <c r="P215" s="597">
        <f>IF(N216="","",MIN(F217:N217))</f>
        <v>4341.5699999999961</v>
      </c>
      <c r="Q215" s="598">
        <f>IF((N217=""),"",AVERAGE(F217:N217))</f>
        <v>4672.8466666666664</v>
      </c>
      <c r="R215" s="598">
        <f>IF((N216=""),"",(O215-P215)/(O215+P215)*100)</f>
        <v>7.7626618482649716</v>
      </c>
      <c r="S215" s="599">
        <f>STDEV(F217:N217)</f>
        <v>310.58944041933285</v>
      </c>
      <c r="T215" s="600" t="str">
        <f>IF(N216="","",IF(Q215&gt;3200,IF(R215&lt;16,IF(Q215&lt;5240,"Pass","Fail"),"Fail"),"Fail"))</f>
        <v>Pass</v>
      </c>
      <c r="U215" s="601">
        <v>121</v>
      </c>
      <c r="V215" s="602"/>
      <c r="W215" s="602"/>
      <c r="X215" s="548" t="s">
        <v>190</v>
      </c>
      <c r="Y215" s="603">
        <v>4200</v>
      </c>
      <c r="Z215" s="603">
        <v>5500</v>
      </c>
      <c r="AA215" s="603">
        <v>3200</v>
      </c>
      <c r="AB215" s="603">
        <v>5240</v>
      </c>
      <c r="AC215" s="604">
        <v>16</v>
      </c>
      <c r="AD215" s="604">
        <v>16</v>
      </c>
    </row>
    <row r="216" spans="1:30" ht="12.75" customHeight="1">
      <c r="A216" s="559"/>
      <c r="B216" s="593"/>
      <c r="C216" s="594"/>
      <c r="D216" s="595"/>
      <c r="E216" s="605" t="s">
        <v>185</v>
      </c>
      <c r="F216" s="548">
        <v>22801.19</v>
      </c>
      <c r="G216" s="548">
        <v>23336.3</v>
      </c>
      <c r="H216" s="548">
        <v>23526.560000000001</v>
      </c>
      <c r="I216" s="548">
        <v>23364.21</v>
      </c>
      <c r="J216" s="548">
        <v>22816.68</v>
      </c>
      <c r="K216" s="548">
        <v>22873.65</v>
      </c>
      <c r="L216" s="548">
        <v>23359.63</v>
      </c>
      <c r="M216" s="548">
        <v>23305.07</v>
      </c>
      <c r="N216" s="548">
        <v>22677.24</v>
      </c>
      <c r="O216" s="597"/>
      <c r="P216" s="597"/>
      <c r="Q216" s="598"/>
      <c r="R216" s="598"/>
      <c r="S216" s="599"/>
      <c r="T216" s="606"/>
      <c r="U216" s="601"/>
      <c r="V216" s="602"/>
      <c r="W216" s="602"/>
      <c r="X216" s="548"/>
      <c r="Y216" s="603"/>
      <c r="Z216" s="603"/>
      <c r="AA216" s="603"/>
      <c r="AB216" s="603"/>
    </row>
    <row r="217" spans="1:30" ht="57.75" thickBot="1">
      <c r="A217" s="559"/>
      <c r="B217" s="607"/>
      <c r="C217" s="608"/>
      <c r="D217" s="609"/>
      <c r="E217" s="605" t="s">
        <v>186</v>
      </c>
      <c r="F217" s="605">
        <f t="shared" ref="F217:N217" si="67">IF(((F215="")*AND(F216="")),"",(F215-F216)*3)</f>
        <v>4932.7800000000061</v>
      </c>
      <c r="G217" s="605">
        <f t="shared" si="67"/>
        <v>4391.6699999999983</v>
      </c>
      <c r="H217" s="605">
        <f t="shared" si="67"/>
        <v>4341.5699999999961</v>
      </c>
      <c r="I217" s="605">
        <f t="shared" si="67"/>
        <v>4456.5300000000061</v>
      </c>
      <c r="J217" s="605">
        <f t="shared" si="67"/>
        <v>5033.4899999999943</v>
      </c>
      <c r="K217" s="605">
        <f t="shared" si="67"/>
        <v>4942.3199999999961</v>
      </c>
      <c r="L217" s="605">
        <f t="shared" si="67"/>
        <v>4434.2999999999956</v>
      </c>
      <c r="M217" s="605">
        <f t="shared" si="67"/>
        <v>4450.6200000000026</v>
      </c>
      <c r="N217" s="605">
        <f t="shared" si="67"/>
        <v>5072.3399999999965</v>
      </c>
      <c r="O217" s="596"/>
      <c r="P217" s="596"/>
      <c r="Q217" s="610"/>
      <c r="R217" s="610"/>
      <c r="S217" s="599"/>
      <c r="T217" s="611"/>
      <c r="U217" s="612"/>
      <c r="V217" s="602"/>
      <c r="W217" s="602"/>
      <c r="X217" s="548"/>
      <c r="Y217" s="603"/>
      <c r="Z217" s="603"/>
      <c r="AA217" s="603"/>
      <c r="AB217" s="603"/>
    </row>
    <row r="218" spans="1:30" ht="12.75" customHeight="1">
      <c r="A218" s="613">
        <v>43215</v>
      </c>
      <c r="B218" s="614" t="s">
        <v>172</v>
      </c>
      <c r="C218" s="594" t="s">
        <v>174</v>
      </c>
      <c r="D218" s="615" t="s">
        <v>173</v>
      </c>
      <c r="E218" s="596" t="s">
        <v>184</v>
      </c>
      <c r="F218" s="548">
        <v>6818.35</v>
      </c>
      <c r="G218" s="548">
        <v>6711.59</v>
      </c>
      <c r="H218" s="548">
        <v>6816.14</v>
      </c>
      <c r="I218" s="548">
        <v>6820.52</v>
      </c>
      <c r="J218" s="548">
        <v>7000</v>
      </c>
      <c r="K218" s="548">
        <v>6902.34</v>
      </c>
      <c r="L218" s="548">
        <v>6787.37</v>
      </c>
      <c r="M218" s="548">
        <v>6806.13</v>
      </c>
      <c r="N218" s="548">
        <v>6923.55</v>
      </c>
      <c r="O218" s="597">
        <f>IF((N219=""),"",MAX(F220:N220))</f>
        <v>4007.0599999999995</v>
      </c>
      <c r="P218" s="597">
        <f>IF(N219="","",MIN(F220:N220))</f>
        <v>3733.8000000000011</v>
      </c>
      <c r="Q218" s="598">
        <f>IF((N220=""),"",AVERAGE(F220:N220))</f>
        <v>3923.4066666666672</v>
      </c>
      <c r="R218" s="598">
        <f>IF((N219=""),"",(O218-P218)/(O218+P218)*100)</f>
        <v>3.5300987228808993</v>
      </c>
      <c r="S218" s="599">
        <f>STDEV(F220:N220)</f>
        <v>91.06098945209763</v>
      </c>
      <c r="T218" s="606" t="str">
        <f>IF(N219="","",IF(Q218&gt;3650,IF(R218&lt;7,IF(Q218&lt;4450,"Pass","Fail"),"Fail"),"Fail"))</f>
        <v>Pass</v>
      </c>
      <c r="U218" s="639">
        <v>121</v>
      </c>
      <c r="V218" s="602"/>
      <c r="W218" s="602"/>
      <c r="X218" s="548" t="s">
        <v>190</v>
      </c>
      <c r="Y218" s="603">
        <v>3650</v>
      </c>
      <c r="Z218" s="603">
        <v>4450</v>
      </c>
      <c r="AA218" s="603">
        <v>3700</v>
      </c>
      <c r="AB218" s="603">
        <v>4100</v>
      </c>
      <c r="AC218" s="604">
        <v>7</v>
      </c>
      <c r="AD218" s="604">
        <v>6.5</v>
      </c>
    </row>
    <row r="219" spans="1:30" ht="12.75" customHeight="1">
      <c r="A219" s="559"/>
      <c r="B219" s="614"/>
      <c r="C219" s="594"/>
      <c r="D219" s="595"/>
      <c r="E219" s="605" t="s">
        <v>185</v>
      </c>
      <c r="F219" s="548">
        <v>4882.7700000000004</v>
      </c>
      <c r="G219" s="548">
        <v>4731.0200000000004</v>
      </c>
      <c r="H219" s="548">
        <v>4820.93</v>
      </c>
      <c r="I219" s="548">
        <v>4830.8900000000003</v>
      </c>
      <c r="J219" s="548">
        <v>5082.7</v>
      </c>
      <c r="K219" s="548">
        <v>5035.4399999999996</v>
      </c>
      <c r="L219" s="548">
        <v>4804.83</v>
      </c>
      <c r="M219" s="548">
        <v>4802.6000000000004</v>
      </c>
      <c r="N219" s="548">
        <v>4939.4799999999996</v>
      </c>
      <c r="O219" s="597"/>
      <c r="P219" s="597"/>
      <c r="Q219" s="598"/>
      <c r="R219" s="598"/>
      <c r="S219" s="599"/>
      <c r="T219" s="606"/>
      <c r="U219" s="617"/>
      <c r="V219" s="618"/>
      <c r="W219" s="618"/>
      <c r="X219" s="548"/>
      <c r="Y219" s="603"/>
      <c r="Z219" s="603"/>
      <c r="AA219" s="603"/>
      <c r="AB219" s="603"/>
    </row>
    <row r="220" spans="1:30" ht="57.75" thickBot="1">
      <c r="A220" s="559"/>
      <c r="B220" s="614"/>
      <c r="C220" s="594"/>
      <c r="D220" s="595"/>
      <c r="E220" s="619" t="s">
        <v>186</v>
      </c>
      <c r="F220" s="619">
        <f t="shared" ref="F220:N220" si="68">IF(((F218="")*AND(F219="")),"",(F218-F219)*2)</f>
        <v>3871.16</v>
      </c>
      <c r="G220" s="619">
        <f t="shared" si="68"/>
        <v>3961.1399999999994</v>
      </c>
      <c r="H220" s="619">
        <f t="shared" si="68"/>
        <v>3990.42</v>
      </c>
      <c r="I220" s="619">
        <f t="shared" si="68"/>
        <v>3979.26</v>
      </c>
      <c r="J220" s="619">
        <f t="shared" si="68"/>
        <v>3834.6000000000004</v>
      </c>
      <c r="K220" s="619">
        <f t="shared" si="68"/>
        <v>3733.8000000000011</v>
      </c>
      <c r="L220" s="619">
        <f t="shared" si="68"/>
        <v>3965.08</v>
      </c>
      <c r="M220" s="619">
        <f t="shared" si="68"/>
        <v>4007.0599999999995</v>
      </c>
      <c r="N220" s="619">
        <f t="shared" si="68"/>
        <v>3968.1400000000012</v>
      </c>
      <c r="O220" s="597"/>
      <c r="P220" s="597"/>
      <c r="Q220" s="598"/>
      <c r="R220" s="598"/>
      <c r="S220" s="599"/>
      <c r="T220" s="606"/>
      <c r="U220" s="617"/>
      <c r="V220" s="618"/>
      <c r="W220" s="618"/>
      <c r="X220" s="548"/>
      <c r="Y220" s="603"/>
      <c r="Z220" s="603"/>
      <c r="AA220" s="603"/>
      <c r="AB220" s="603"/>
    </row>
    <row r="221" spans="1:30" ht="12.75" customHeight="1">
      <c r="A221" s="613">
        <v>43215</v>
      </c>
      <c r="B221" s="614" t="s">
        <v>167</v>
      </c>
      <c r="C221" s="620" t="s">
        <v>169</v>
      </c>
      <c r="D221" s="621" t="s">
        <v>187</v>
      </c>
      <c r="E221" s="605" t="s">
        <v>184</v>
      </c>
      <c r="F221" s="548">
        <v>1953.17</v>
      </c>
      <c r="G221" s="548">
        <v>1961.87</v>
      </c>
      <c r="H221" s="548">
        <v>1968.17</v>
      </c>
      <c r="I221" s="548">
        <v>1965.54</v>
      </c>
      <c r="J221" s="548">
        <v>1960.68</v>
      </c>
      <c r="K221" s="548">
        <v>1959.03</v>
      </c>
      <c r="L221" s="548">
        <v>1960.99</v>
      </c>
      <c r="M221" s="548">
        <v>1964.59</v>
      </c>
      <c r="N221" s="548">
        <v>1956.12</v>
      </c>
      <c r="O221" s="619">
        <f>IF((N222=""),"",MAX(F223:N223))</f>
        <v>2170.7699999999995</v>
      </c>
      <c r="P221" s="619">
        <f>IF(N222="","",MIN(F223:N223))</f>
        <v>2024.5200000000004</v>
      </c>
      <c r="Q221" s="622">
        <f>IF((N223=""),"",AVERAGE(F223:N223))</f>
        <v>2114.6733333333332</v>
      </c>
      <c r="R221" s="622">
        <f>IF((N222=""),"",(O221-P221)/(O221+P221)*100)</f>
        <v>3.4860522156990119</v>
      </c>
      <c r="S221" s="599">
        <f>STDEV(F223:N223)</f>
        <v>53.788043281019029</v>
      </c>
      <c r="T221" s="623" t="str">
        <f>IF(N222="","",IF(Q221&gt;1940,IF(R221&lt;8.3,IF(Q221&lt;2180,"Pass","Fail"),"Fail"),"Fail"))</f>
        <v>Pass</v>
      </c>
      <c r="U221" s="639">
        <v>121</v>
      </c>
      <c r="V221" s="602"/>
      <c r="W221" s="602"/>
      <c r="X221" s="548" t="s">
        <v>190</v>
      </c>
      <c r="Y221" s="603">
        <v>2000</v>
      </c>
      <c r="Z221" s="603">
        <v>3000</v>
      </c>
      <c r="AA221" s="603">
        <v>1940</v>
      </c>
      <c r="AB221" s="603">
        <v>2180</v>
      </c>
      <c r="AC221" s="604">
        <v>5.2</v>
      </c>
      <c r="AD221" s="604">
        <v>5.2</v>
      </c>
    </row>
    <row r="222" spans="1:30" ht="12.75" customHeight="1">
      <c r="A222" s="559"/>
      <c r="B222" s="593"/>
      <c r="C222" s="594"/>
      <c r="D222" s="595"/>
      <c r="E222" s="605" t="s">
        <v>185</v>
      </c>
      <c r="F222" s="548">
        <v>1259.8900000000001</v>
      </c>
      <c r="G222" s="548">
        <v>1243.1300000000001</v>
      </c>
      <c r="H222" s="548">
        <v>1247.4000000000001</v>
      </c>
      <c r="I222" s="548">
        <v>1247.23</v>
      </c>
      <c r="J222" s="548">
        <v>1285.8399999999999</v>
      </c>
      <c r="K222" s="548">
        <v>1267.04</v>
      </c>
      <c r="L222" s="548">
        <v>1246.19</v>
      </c>
      <c r="M222" s="548">
        <v>1241</v>
      </c>
      <c r="N222" s="548">
        <v>1268.42</v>
      </c>
      <c r="O222" s="597"/>
      <c r="P222" s="597"/>
      <c r="Q222" s="598"/>
      <c r="R222" s="598"/>
      <c r="S222" s="599"/>
      <c r="T222" s="606"/>
      <c r="U222" s="601"/>
      <c r="V222" s="602"/>
      <c r="W222" s="602"/>
      <c r="X222" s="548"/>
      <c r="Y222" s="603"/>
      <c r="Z222" s="603"/>
      <c r="AA222" s="603"/>
      <c r="AB222" s="603"/>
    </row>
    <row r="223" spans="1:30" ht="43.5" thickBot="1">
      <c r="A223" s="559"/>
      <c r="B223" s="624"/>
      <c r="C223" s="625"/>
      <c r="D223" s="626"/>
      <c r="E223" s="627" t="s">
        <v>188</v>
      </c>
      <c r="F223" s="627">
        <f t="shared" ref="F223:N223" si="69">IF(((F221="")*AND(F222="")),"",(F221-F222)*3)</f>
        <v>2079.84</v>
      </c>
      <c r="G223" s="627">
        <f t="shared" si="69"/>
        <v>2156.2199999999993</v>
      </c>
      <c r="H223" s="627">
        <f t="shared" si="69"/>
        <v>2162.31</v>
      </c>
      <c r="I223" s="627">
        <f t="shared" si="69"/>
        <v>2154.9299999999998</v>
      </c>
      <c r="J223" s="627">
        <f t="shared" si="69"/>
        <v>2024.5200000000004</v>
      </c>
      <c r="K223" s="627">
        <f t="shared" si="69"/>
        <v>2075.9700000000003</v>
      </c>
      <c r="L223" s="627">
        <f t="shared" si="69"/>
        <v>2144.3999999999996</v>
      </c>
      <c r="M223" s="627">
        <f t="shared" si="69"/>
        <v>2170.7699999999995</v>
      </c>
      <c r="N223" s="627">
        <f t="shared" si="69"/>
        <v>2063.0999999999995</v>
      </c>
      <c r="O223" s="628"/>
      <c r="P223" s="628"/>
      <c r="Q223" s="629"/>
      <c r="R223" s="629"/>
      <c r="S223" s="599"/>
      <c r="T223" s="630"/>
      <c r="U223" s="631"/>
      <c r="V223" s="602"/>
      <c r="W223" s="602"/>
      <c r="X223" s="548"/>
      <c r="Y223" s="603"/>
      <c r="Z223" s="603"/>
      <c r="AA223" s="603"/>
      <c r="AB223" s="603"/>
    </row>
    <row r="224" spans="1:30">
      <c r="A224" s="613">
        <v>43220</v>
      </c>
      <c r="B224" s="633" t="s">
        <v>183</v>
      </c>
      <c r="C224" s="634" t="s">
        <v>171</v>
      </c>
      <c r="D224" s="635" t="s">
        <v>170</v>
      </c>
      <c r="E224" s="636" t="s">
        <v>184</v>
      </c>
      <c r="F224" s="548">
        <v>22737.97</v>
      </c>
      <c r="G224" s="548">
        <v>23274.84</v>
      </c>
      <c r="H224" s="548">
        <v>23468.9</v>
      </c>
      <c r="I224" s="548">
        <v>23308.87</v>
      </c>
      <c r="J224" s="548">
        <v>22755.88</v>
      </c>
      <c r="K224" s="548">
        <v>22820.27</v>
      </c>
      <c r="L224" s="548">
        <v>23307.96</v>
      </c>
      <c r="M224" s="548">
        <v>23251.09</v>
      </c>
      <c r="N224" s="548">
        <v>22613.599999999999</v>
      </c>
      <c r="O224" s="637">
        <f>IF((N225=""),"",MAX(F226:N226))</f>
        <v>4553.9100000000035</v>
      </c>
      <c r="P224" s="637">
        <f>IF(N225="","",MIN(F226:N226))</f>
        <v>3812.7600000000057</v>
      </c>
      <c r="Q224" s="638">
        <f>IF((N226=""),"",AVERAGE(F226:N226))</f>
        <v>4174.2400000000016</v>
      </c>
      <c r="R224" s="638">
        <f>IF((N225=""),"",(O224-P224)/(O224+P224)*100)</f>
        <v>8.8583630046362174</v>
      </c>
      <c r="S224" s="599">
        <f>STDEV(F226:N226)</f>
        <v>296.78276411375526</v>
      </c>
      <c r="T224" s="600" t="str">
        <f>IF(N225="","",IF(Q224&gt;3200,IF(R224&lt;16,IF(Q224&lt;5240,"Pass","Fail"),"Fail"),"Fail"))</f>
        <v>Pass</v>
      </c>
      <c r="U224" s="639"/>
      <c r="V224" s="602"/>
      <c r="W224" s="602"/>
      <c r="X224" s="548"/>
      <c r="Y224" s="603">
        <v>4200</v>
      </c>
      <c r="Z224" s="603">
        <v>5500</v>
      </c>
      <c r="AA224" s="603">
        <v>3200</v>
      </c>
      <c r="AB224" s="603">
        <v>5240</v>
      </c>
      <c r="AC224" s="604">
        <v>16</v>
      </c>
      <c r="AD224" s="604">
        <v>16</v>
      </c>
    </row>
    <row r="225" spans="1:30" ht="15">
      <c r="A225" s="559"/>
      <c r="B225" s="593"/>
      <c r="C225" s="594"/>
      <c r="D225" s="595"/>
      <c r="E225" s="605" t="s">
        <v>185</v>
      </c>
      <c r="F225" s="548">
        <v>21277.71</v>
      </c>
      <c r="G225" s="548">
        <v>21963.78</v>
      </c>
      <c r="H225" s="548">
        <v>22197.98</v>
      </c>
      <c r="I225" s="548">
        <v>21980.240000000002</v>
      </c>
      <c r="J225" s="548">
        <v>21237.91</v>
      </c>
      <c r="K225" s="548">
        <v>21345.94</v>
      </c>
      <c r="L225" s="548">
        <v>21994.27</v>
      </c>
      <c r="M225" s="548">
        <v>21922.28</v>
      </c>
      <c r="N225" s="548">
        <v>21096.55</v>
      </c>
      <c r="O225" s="597"/>
      <c r="P225" s="597"/>
      <c r="Q225" s="598"/>
      <c r="R225" s="598"/>
      <c r="S225" s="599"/>
      <c r="T225" s="606"/>
      <c r="U225" s="601"/>
      <c r="V225" s="602"/>
      <c r="W225" s="602"/>
      <c r="X225" s="548"/>
      <c r="Y225" s="603"/>
      <c r="Z225" s="603"/>
      <c r="AA225" s="603"/>
      <c r="AB225" s="603"/>
    </row>
    <row r="226" spans="1:30" ht="57.75" thickBot="1">
      <c r="A226" s="559"/>
      <c r="B226" s="607"/>
      <c r="C226" s="608"/>
      <c r="D226" s="609"/>
      <c r="E226" s="605" t="s">
        <v>186</v>
      </c>
      <c r="F226" s="605">
        <f t="shared" ref="F226:N226" si="70">IF(((F224="")*AND(F225="")),"",(F224-F225)*3)</f>
        <v>4380.7800000000061</v>
      </c>
      <c r="G226" s="605">
        <f t="shared" si="70"/>
        <v>3933.1800000000039</v>
      </c>
      <c r="H226" s="605">
        <f t="shared" si="70"/>
        <v>3812.7600000000057</v>
      </c>
      <c r="I226" s="605">
        <f t="shared" si="70"/>
        <v>3985.8899999999921</v>
      </c>
      <c r="J226" s="605">
        <f t="shared" si="70"/>
        <v>4553.9100000000035</v>
      </c>
      <c r="K226" s="605">
        <f t="shared" si="70"/>
        <v>4422.9900000000052</v>
      </c>
      <c r="L226" s="605">
        <f t="shared" si="70"/>
        <v>3941.0699999999961</v>
      </c>
      <c r="M226" s="605">
        <f t="shared" si="70"/>
        <v>3986.4300000000039</v>
      </c>
      <c r="N226" s="605">
        <f t="shared" si="70"/>
        <v>4551.1499999999978</v>
      </c>
      <c r="O226" s="596"/>
      <c r="P226" s="596"/>
      <c r="Q226" s="610"/>
      <c r="R226" s="610"/>
      <c r="S226" s="599"/>
      <c r="T226" s="611"/>
      <c r="U226" s="612"/>
      <c r="V226" s="602"/>
      <c r="W226" s="602"/>
      <c r="X226" s="548"/>
      <c r="Y226" s="603"/>
      <c r="Z226" s="603"/>
      <c r="AA226" s="603"/>
      <c r="AB226" s="603"/>
    </row>
    <row r="227" spans="1:30">
      <c r="A227" s="613">
        <v>43220</v>
      </c>
      <c r="B227" s="614" t="s">
        <v>172</v>
      </c>
      <c r="C227" s="594" t="s">
        <v>174</v>
      </c>
      <c r="D227" s="615" t="s">
        <v>173</v>
      </c>
      <c r="E227" s="596" t="s">
        <v>184</v>
      </c>
      <c r="F227" s="548">
        <v>6674.81</v>
      </c>
      <c r="G227" s="548">
        <v>6695.13</v>
      </c>
      <c r="H227" s="548">
        <v>6763.6</v>
      </c>
      <c r="I227" s="548">
        <v>6743.99</v>
      </c>
      <c r="J227" s="548">
        <v>6820.87</v>
      </c>
      <c r="K227" s="548">
        <v>6722.84</v>
      </c>
      <c r="L227" s="548">
        <v>6742.74</v>
      </c>
      <c r="M227" s="548">
        <v>6738.08</v>
      </c>
      <c r="N227" s="548">
        <v>6788.84</v>
      </c>
      <c r="O227" s="597">
        <f>IF((N228=""),"",MAX(F229:N229))</f>
        <v>3988.2800000000007</v>
      </c>
      <c r="P227" s="597">
        <f>IF(N228="","",MIN(F229:N229))</f>
        <v>3749.24</v>
      </c>
      <c r="Q227" s="598">
        <f>IF((N229=""),"",AVERAGE(F229:N229))</f>
        <v>3923.5422222222228</v>
      </c>
      <c r="R227" s="598">
        <f>IF((N228=""),"",(O227-P227)/(O227+P227)*100)</f>
        <v>3.0893619661080147</v>
      </c>
      <c r="S227" s="599">
        <f>STDEV(F229:N229)</f>
        <v>79.444793060603857</v>
      </c>
      <c r="T227" s="606" t="str">
        <f>IF(N228="","",IF(Q227&gt;3650,IF(R227&lt;7,IF(Q227&lt;4450,"Pass","Fail"),"Fail"),"Fail"))</f>
        <v>Pass</v>
      </c>
      <c r="U227" s="639"/>
      <c r="V227" s="602"/>
      <c r="W227" s="602"/>
      <c r="X227" s="548"/>
      <c r="Y227" s="603">
        <v>3650</v>
      </c>
      <c r="Z227" s="603">
        <v>4450</v>
      </c>
      <c r="AA227" s="603">
        <v>3700</v>
      </c>
      <c r="AB227" s="603">
        <v>4100</v>
      </c>
      <c r="AC227" s="604">
        <v>7</v>
      </c>
      <c r="AD227" s="604">
        <v>6.5</v>
      </c>
    </row>
    <row r="228" spans="1:30" ht="15">
      <c r="A228" s="559"/>
      <c r="B228" s="614"/>
      <c r="C228" s="594"/>
      <c r="D228" s="595"/>
      <c r="E228" s="605" t="s">
        <v>185</v>
      </c>
      <c r="F228" s="548">
        <v>4749.42</v>
      </c>
      <c r="G228" s="548">
        <v>4718.3100000000004</v>
      </c>
      <c r="H228" s="548">
        <v>4771.46</v>
      </c>
      <c r="I228" s="548">
        <v>4756.41</v>
      </c>
      <c r="J228" s="548">
        <v>4873.6499999999996</v>
      </c>
      <c r="K228" s="548">
        <v>4848.22</v>
      </c>
      <c r="L228" s="548">
        <v>4759.54</v>
      </c>
      <c r="M228" s="548">
        <v>4743.9399999999996</v>
      </c>
      <c r="N228" s="548">
        <v>4814.01</v>
      </c>
      <c r="O228" s="597"/>
      <c r="P228" s="597"/>
      <c r="Q228" s="598"/>
      <c r="R228" s="598"/>
      <c r="S228" s="599"/>
      <c r="T228" s="606"/>
      <c r="U228" s="617"/>
      <c r="V228" s="618"/>
      <c r="W228" s="618"/>
      <c r="X228" s="548"/>
      <c r="Y228" s="603"/>
      <c r="Z228" s="603"/>
      <c r="AA228" s="603"/>
      <c r="AB228" s="603"/>
    </row>
    <row r="229" spans="1:30" ht="57.75" thickBot="1">
      <c r="A229" s="559"/>
      <c r="B229" s="614"/>
      <c r="C229" s="594"/>
      <c r="D229" s="595"/>
      <c r="E229" s="619" t="s">
        <v>186</v>
      </c>
      <c r="F229" s="619">
        <f t="shared" ref="F229:N229" si="71">IF(((F227="")*AND(F228="")),"",(F227-F228)*2)</f>
        <v>3850.7800000000007</v>
      </c>
      <c r="G229" s="619">
        <f t="shared" si="71"/>
        <v>3953.6399999999994</v>
      </c>
      <c r="H229" s="619">
        <f t="shared" si="71"/>
        <v>3984.2800000000007</v>
      </c>
      <c r="I229" s="619">
        <f t="shared" si="71"/>
        <v>3975.16</v>
      </c>
      <c r="J229" s="619">
        <f t="shared" si="71"/>
        <v>3894.4400000000005</v>
      </c>
      <c r="K229" s="619">
        <f t="shared" si="71"/>
        <v>3749.24</v>
      </c>
      <c r="L229" s="619">
        <f t="shared" si="71"/>
        <v>3966.3999999999996</v>
      </c>
      <c r="M229" s="619">
        <f t="shared" si="71"/>
        <v>3988.2800000000007</v>
      </c>
      <c r="N229" s="619">
        <f t="shared" si="71"/>
        <v>3949.66</v>
      </c>
      <c r="O229" s="597"/>
      <c r="P229" s="597"/>
      <c r="Q229" s="598"/>
      <c r="R229" s="598"/>
      <c r="S229" s="599"/>
      <c r="T229" s="606"/>
      <c r="U229" s="617"/>
      <c r="V229" s="618"/>
      <c r="W229" s="618"/>
      <c r="X229" s="548"/>
      <c r="Y229" s="603"/>
      <c r="Z229" s="603"/>
      <c r="AA229" s="603"/>
      <c r="AB229" s="603"/>
    </row>
    <row r="230" spans="1:30">
      <c r="A230" s="613">
        <v>43220</v>
      </c>
      <c r="B230" s="614" t="s">
        <v>167</v>
      </c>
      <c r="C230" s="620" t="s">
        <v>169</v>
      </c>
      <c r="D230" s="621" t="s">
        <v>187</v>
      </c>
      <c r="E230" s="605" t="s">
        <v>184</v>
      </c>
      <c r="F230" s="548">
        <v>1897.29</v>
      </c>
      <c r="G230" s="548">
        <v>1920.05</v>
      </c>
      <c r="H230" s="548">
        <v>1919.57</v>
      </c>
      <c r="I230" s="548">
        <v>1919.92</v>
      </c>
      <c r="J230" s="548">
        <v>1916</v>
      </c>
      <c r="K230" s="548">
        <v>1912.88</v>
      </c>
      <c r="L230" s="548">
        <v>1916.93</v>
      </c>
      <c r="M230" s="548">
        <v>1918.73</v>
      </c>
      <c r="N230" s="548">
        <v>1911.24</v>
      </c>
      <c r="O230" s="619">
        <f>IF((N231=""),"",MAX(F232:N232))</f>
        <v>2085.1499999999996</v>
      </c>
      <c r="P230" s="619">
        <f>IF(N231="","",MIN(F232:N232))</f>
        <v>1957.9500000000003</v>
      </c>
      <c r="Q230" s="622">
        <f>IF((N232=""),"",AVERAGE(F232:N232))</f>
        <v>2029.7066666666667</v>
      </c>
      <c r="R230" s="622">
        <f>IF((N231=""),"",(O230-P230)/(O230+P230)*100)</f>
        <v>3.1461007642650287</v>
      </c>
      <c r="S230" s="599">
        <f>STDEV(F232:N232)</f>
        <v>50.587874041121552</v>
      </c>
      <c r="T230" s="623" t="str">
        <f>IF(N231="","",IF(Q230&gt;1940,IF(R230&lt;8.3,IF(Q230&lt;2180,"Pass","Fail"),"Fail"),"Fail"))</f>
        <v>Pass</v>
      </c>
      <c r="U230" s="639"/>
      <c r="V230" s="602"/>
      <c r="W230" s="602"/>
      <c r="X230" s="548"/>
      <c r="Y230" s="603">
        <v>2000</v>
      </c>
      <c r="Z230" s="603">
        <v>3000</v>
      </c>
      <c r="AA230" s="603">
        <v>1940</v>
      </c>
      <c r="AB230" s="603">
        <v>2180</v>
      </c>
      <c r="AC230" s="604">
        <v>5.2</v>
      </c>
      <c r="AD230" s="604">
        <v>5.2</v>
      </c>
    </row>
    <row r="231" spans="1:30" ht="15">
      <c r="A231" s="559"/>
      <c r="B231" s="593"/>
      <c r="C231" s="594"/>
      <c r="D231" s="595"/>
      <c r="E231" s="605" t="s">
        <v>185</v>
      </c>
      <c r="F231" s="548">
        <v>1241.96</v>
      </c>
      <c r="G231" s="548">
        <v>1228.18</v>
      </c>
      <c r="H231" s="548">
        <v>1231.18</v>
      </c>
      <c r="I231" s="548">
        <v>1228.48</v>
      </c>
      <c r="J231" s="548">
        <v>1263.3499999999999</v>
      </c>
      <c r="K231" s="548">
        <v>1252.19</v>
      </c>
      <c r="L231" s="548">
        <v>1234.48</v>
      </c>
      <c r="M231" s="548">
        <v>1223.68</v>
      </c>
      <c r="N231" s="548">
        <v>1239.99</v>
      </c>
      <c r="O231" s="597"/>
      <c r="P231" s="597"/>
      <c r="Q231" s="598"/>
      <c r="R231" s="598"/>
      <c r="S231" s="599"/>
      <c r="T231" s="606"/>
      <c r="U231" s="601"/>
      <c r="V231" s="602"/>
      <c r="W231" s="602"/>
      <c r="X231" s="548"/>
      <c r="Y231" s="603"/>
      <c r="Z231" s="603"/>
      <c r="AA231" s="603"/>
      <c r="AB231" s="603"/>
    </row>
    <row r="232" spans="1:30" ht="43.5" thickBot="1">
      <c r="A232" s="559"/>
      <c r="B232" s="624"/>
      <c r="C232" s="625"/>
      <c r="D232" s="626"/>
      <c r="E232" s="627" t="s">
        <v>188</v>
      </c>
      <c r="F232" s="627">
        <f t="shared" ref="F232:N232" si="72">IF(((F230="")*AND(F231="")),"",(F230-F231)*3)</f>
        <v>1965.9899999999998</v>
      </c>
      <c r="G232" s="627">
        <f t="shared" si="72"/>
        <v>2075.6099999999997</v>
      </c>
      <c r="H232" s="627">
        <f t="shared" si="72"/>
        <v>2065.1699999999996</v>
      </c>
      <c r="I232" s="627">
        <f t="shared" si="72"/>
        <v>2074.3200000000002</v>
      </c>
      <c r="J232" s="627">
        <f t="shared" si="72"/>
        <v>1957.9500000000003</v>
      </c>
      <c r="K232" s="627">
        <f t="shared" si="72"/>
        <v>1982.0700000000002</v>
      </c>
      <c r="L232" s="627">
        <f t="shared" si="72"/>
        <v>2047.3500000000001</v>
      </c>
      <c r="M232" s="627">
        <f t="shared" si="72"/>
        <v>2085.1499999999996</v>
      </c>
      <c r="N232" s="627">
        <f t="shared" si="72"/>
        <v>2013.75</v>
      </c>
      <c r="O232" s="628"/>
      <c r="P232" s="628"/>
      <c r="Q232" s="629"/>
      <c r="R232" s="629"/>
      <c r="S232" s="599"/>
      <c r="T232" s="630"/>
      <c r="U232" s="631"/>
      <c r="V232" s="602"/>
      <c r="W232" s="602"/>
      <c r="X232" s="548"/>
      <c r="Y232" s="603"/>
      <c r="Z232" s="603"/>
      <c r="AA232" s="603"/>
      <c r="AB232" s="603"/>
    </row>
    <row r="233" spans="1:30">
      <c r="A233" s="632">
        <v>43224</v>
      </c>
      <c r="B233" s="633" t="s">
        <v>183</v>
      </c>
      <c r="C233" s="634" t="s">
        <v>171</v>
      </c>
      <c r="D233" s="635" t="s">
        <v>170</v>
      </c>
      <c r="E233" s="636" t="s">
        <v>184</v>
      </c>
      <c r="F233" s="548">
        <v>29190.7</v>
      </c>
      <c r="G233" s="548">
        <v>29031.79</v>
      </c>
      <c r="H233" s="548">
        <v>29008.53</v>
      </c>
      <c r="I233" s="548">
        <v>29033.75</v>
      </c>
      <c r="J233" s="548">
        <v>29265</v>
      </c>
      <c r="K233" s="548">
        <v>29159.42</v>
      </c>
      <c r="L233" s="548">
        <v>29014.240000000002</v>
      </c>
      <c r="M233" s="548">
        <v>29035.48</v>
      </c>
      <c r="N233" s="548">
        <v>29277.88</v>
      </c>
      <c r="O233" s="637">
        <f>IF((N234=""),"",MAX(F235:N235))</f>
        <v>4659.3900000000031</v>
      </c>
      <c r="P233" s="637">
        <f>IF(N234="","",MIN(F235:N235))</f>
        <v>4019.3100000000013</v>
      </c>
      <c r="Q233" s="638">
        <f>IF((N235=""),"",AVERAGE(F235:N235))</f>
        <v>4294.1966666666667</v>
      </c>
      <c r="R233" s="638">
        <f>IF((N234=""),"",(O233-P233)/(O233+P233)*100)</f>
        <v>7.3752981437312206</v>
      </c>
      <c r="S233" s="599">
        <f>STDEV(F235:N235)</f>
        <v>254.34448573735276</v>
      </c>
      <c r="T233" s="600" t="str">
        <f>IF(N234="","",IF(Q233&gt;3200,IF(R233&lt;16,IF(Q233&lt;5240,"Pass","Fail"),"Fail"),"Fail"))</f>
        <v>Pass</v>
      </c>
      <c r="U233" s="639">
        <v>1159</v>
      </c>
      <c r="V233" s="548" t="s">
        <v>191</v>
      </c>
      <c r="Y233" s="603">
        <v>4200</v>
      </c>
      <c r="Z233" s="603">
        <v>5500</v>
      </c>
      <c r="AA233" s="603">
        <v>3200</v>
      </c>
      <c r="AB233" s="603">
        <v>5240</v>
      </c>
      <c r="AC233" s="604">
        <v>16</v>
      </c>
      <c r="AD233" s="604">
        <v>16</v>
      </c>
    </row>
    <row r="234" spans="1:30" ht="15">
      <c r="A234" s="559"/>
      <c r="B234" s="593"/>
      <c r="C234" s="594"/>
      <c r="D234" s="595"/>
      <c r="E234" s="605" t="s">
        <v>185</v>
      </c>
      <c r="F234" s="548">
        <v>27652.35</v>
      </c>
      <c r="G234" s="548">
        <v>27640</v>
      </c>
      <c r="H234" s="548">
        <v>27668.76</v>
      </c>
      <c r="I234" s="548">
        <v>27683.24</v>
      </c>
      <c r="J234" s="548">
        <v>27778.5</v>
      </c>
      <c r="K234" s="548">
        <v>27671.29</v>
      </c>
      <c r="L234" s="548">
        <v>27658.04</v>
      </c>
      <c r="M234" s="548">
        <v>27657.27</v>
      </c>
      <c r="N234" s="548">
        <v>27724.75</v>
      </c>
      <c r="O234" s="597"/>
      <c r="P234" s="597"/>
      <c r="Q234" s="598"/>
      <c r="R234" s="598"/>
      <c r="S234" s="599"/>
      <c r="T234" s="606"/>
      <c r="U234" s="601"/>
      <c r="Y234" s="603"/>
      <c r="Z234" s="603"/>
      <c r="AA234" s="603"/>
      <c r="AB234" s="603"/>
    </row>
    <row r="235" spans="1:30" ht="57.75" thickBot="1">
      <c r="A235" s="559"/>
      <c r="B235" s="607"/>
      <c r="C235" s="608"/>
      <c r="D235" s="609"/>
      <c r="E235" s="605" t="s">
        <v>186</v>
      </c>
      <c r="F235" s="605">
        <f t="shared" ref="F235:N235" si="73">IF(((F233="")*AND(F234="")),"",(F233-F234)*3)</f>
        <v>4615.0500000000065</v>
      </c>
      <c r="G235" s="605">
        <f t="shared" si="73"/>
        <v>4175.3700000000026</v>
      </c>
      <c r="H235" s="605">
        <f t="shared" si="73"/>
        <v>4019.3100000000013</v>
      </c>
      <c r="I235" s="605">
        <f t="shared" si="73"/>
        <v>4051.5299999999952</v>
      </c>
      <c r="J235" s="605">
        <f t="shared" si="73"/>
        <v>4459.5</v>
      </c>
      <c r="K235" s="605">
        <f t="shared" si="73"/>
        <v>4464.3899999999921</v>
      </c>
      <c r="L235" s="605">
        <f t="shared" si="73"/>
        <v>4068.6000000000022</v>
      </c>
      <c r="M235" s="605">
        <f t="shared" si="73"/>
        <v>4134.6299999999974</v>
      </c>
      <c r="N235" s="605">
        <f t="shared" si="73"/>
        <v>4659.3900000000031</v>
      </c>
      <c r="O235" s="596"/>
      <c r="P235" s="596"/>
      <c r="Q235" s="610"/>
      <c r="R235" s="610"/>
      <c r="S235" s="599"/>
      <c r="T235" s="611"/>
      <c r="U235" s="612"/>
      <c r="Y235" s="603"/>
      <c r="Z235" s="603"/>
      <c r="AA235" s="603"/>
      <c r="AB235" s="603"/>
    </row>
    <row r="236" spans="1:30">
      <c r="A236" s="632">
        <v>43224</v>
      </c>
      <c r="B236" s="614" t="s">
        <v>172</v>
      </c>
      <c r="C236" s="594" t="s">
        <v>174</v>
      </c>
      <c r="D236" s="615" t="s">
        <v>173</v>
      </c>
      <c r="E236" s="596" t="s">
        <v>184</v>
      </c>
      <c r="F236" s="548">
        <v>4766.8500000000004</v>
      </c>
      <c r="G236" s="548">
        <v>4736.25</v>
      </c>
      <c r="H236" s="548">
        <v>4787.97</v>
      </c>
      <c r="I236" s="548">
        <v>4773.7299999999996</v>
      </c>
      <c r="J236" s="548">
        <v>4884.82</v>
      </c>
      <c r="K236" s="548">
        <v>4861.59</v>
      </c>
      <c r="L236" s="548">
        <v>4776.5200000000004</v>
      </c>
      <c r="M236" s="548">
        <v>4761.55</v>
      </c>
      <c r="N236" s="548">
        <v>4829.58</v>
      </c>
      <c r="O236" s="597">
        <f>IF((N237=""),"",MAX(F238:N238))</f>
        <v>4054.88</v>
      </c>
      <c r="P236" s="597">
        <f>IF(N237="","",MIN(F238:N238))</f>
        <v>3749.9000000000005</v>
      </c>
      <c r="Q236" s="598">
        <f>IF((N238=""),"",AVERAGE(F238:N238))</f>
        <v>3960.9333333333343</v>
      </c>
      <c r="R236" s="598">
        <f>IF((N237=""),"",(O236-P236)/(O236+P236)*100)</f>
        <v>3.9076053392920689</v>
      </c>
      <c r="S236" s="599">
        <f>STDEV(F238:N238)</f>
        <v>103.92545742017796</v>
      </c>
      <c r="T236" s="606" t="str">
        <f>IF(N237="","",IF(Q236&gt;3650,IF(R236&lt;7,IF(Q236&lt;4450,"Pass","Fail"),"Fail"),"Fail"))</f>
        <v>Pass</v>
      </c>
      <c r="U236" s="639">
        <v>1159</v>
      </c>
      <c r="V236" s="548" t="s">
        <v>191</v>
      </c>
      <c r="Y236" s="603">
        <v>3650</v>
      </c>
      <c r="Z236" s="603">
        <v>4450</v>
      </c>
      <c r="AA236" s="603">
        <v>3700</v>
      </c>
      <c r="AB236" s="603">
        <v>4100</v>
      </c>
      <c r="AC236" s="604">
        <v>7</v>
      </c>
      <c r="AD236" s="604">
        <v>6.5</v>
      </c>
    </row>
    <row r="237" spans="1:30" ht="15">
      <c r="A237" s="559"/>
      <c r="B237" s="614"/>
      <c r="C237" s="594"/>
      <c r="D237" s="595"/>
      <c r="E237" s="605" t="s">
        <v>185</v>
      </c>
      <c r="F237" s="548">
        <v>2827.07</v>
      </c>
      <c r="G237" s="548">
        <v>2727.89</v>
      </c>
      <c r="H237" s="548">
        <v>2767.06</v>
      </c>
      <c r="I237" s="548">
        <v>2756.47</v>
      </c>
      <c r="J237" s="548">
        <v>2946.76</v>
      </c>
      <c r="K237" s="548">
        <v>2986.64</v>
      </c>
      <c r="L237" s="548">
        <v>2764.14</v>
      </c>
      <c r="M237" s="548">
        <v>2734.11</v>
      </c>
      <c r="N237" s="548">
        <v>2844.52</v>
      </c>
      <c r="O237" s="597"/>
      <c r="P237" s="597"/>
      <c r="Q237" s="598"/>
      <c r="R237" s="598"/>
      <c r="S237" s="599"/>
      <c r="T237" s="606"/>
      <c r="U237" s="617"/>
      <c r="Y237" s="603"/>
      <c r="Z237" s="603"/>
      <c r="AA237" s="603"/>
      <c r="AB237" s="603"/>
    </row>
    <row r="238" spans="1:30" ht="57.75" thickBot="1">
      <c r="A238" s="559"/>
      <c r="B238" s="614"/>
      <c r="C238" s="594"/>
      <c r="D238" s="595"/>
      <c r="E238" s="619" t="s">
        <v>186</v>
      </c>
      <c r="F238" s="619">
        <f t="shared" ref="F238:N238" si="74">IF(((F236="")*AND(F237="")),"",(F236-F237)*2)</f>
        <v>3879.5600000000004</v>
      </c>
      <c r="G238" s="619">
        <f t="shared" si="74"/>
        <v>4016.7200000000003</v>
      </c>
      <c r="H238" s="619">
        <f t="shared" si="74"/>
        <v>4041.8200000000006</v>
      </c>
      <c r="I238" s="619">
        <f t="shared" si="74"/>
        <v>4034.5199999999995</v>
      </c>
      <c r="J238" s="619">
        <f t="shared" si="74"/>
        <v>3876.119999999999</v>
      </c>
      <c r="K238" s="619">
        <f t="shared" si="74"/>
        <v>3749.9000000000005</v>
      </c>
      <c r="L238" s="619">
        <f t="shared" si="74"/>
        <v>4024.7600000000011</v>
      </c>
      <c r="M238" s="619">
        <f t="shared" si="74"/>
        <v>4054.88</v>
      </c>
      <c r="N238" s="619">
        <f t="shared" si="74"/>
        <v>3970.12</v>
      </c>
      <c r="O238" s="597"/>
      <c r="P238" s="597"/>
      <c r="Q238" s="598"/>
      <c r="R238" s="598"/>
      <c r="S238" s="599"/>
      <c r="T238" s="606"/>
      <c r="U238" s="617"/>
      <c r="Y238" s="603"/>
      <c r="Z238" s="603"/>
      <c r="AA238" s="603"/>
      <c r="AB238" s="603"/>
    </row>
    <row r="239" spans="1:30">
      <c r="A239" s="632">
        <v>43224</v>
      </c>
      <c r="B239" s="614" t="s">
        <v>167</v>
      </c>
      <c r="C239" s="620" t="s">
        <v>169</v>
      </c>
      <c r="D239" s="621" t="s">
        <v>187</v>
      </c>
      <c r="E239" s="605" t="s">
        <v>184</v>
      </c>
      <c r="F239" s="548">
        <v>1244.54</v>
      </c>
      <c r="G239" s="548">
        <v>1230.57</v>
      </c>
      <c r="H239" s="548">
        <v>1233.68</v>
      </c>
      <c r="I239" s="548">
        <v>1231.43</v>
      </c>
      <c r="J239" s="548">
        <v>1266.32</v>
      </c>
      <c r="K239" s="548">
        <v>1256.6099999999999</v>
      </c>
      <c r="L239" s="548">
        <v>1236.9100000000001</v>
      </c>
      <c r="M239" s="548">
        <v>1224.79</v>
      </c>
      <c r="N239" s="548">
        <v>1242.81</v>
      </c>
      <c r="O239" s="619">
        <f>IF((N240=""),"",MAX(F241:N241))</f>
        <v>2126.79</v>
      </c>
      <c r="P239" s="619">
        <f>IF(N240="","",MIN(F241:N241))</f>
        <v>1920.3899999999996</v>
      </c>
      <c r="Q239" s="622">
        <f>IF((N241=""),"",AVERAGE(F241:N241))</f>
        <v>2064.5299999999997</v>
      </c>
      <c r="R239" s="622">
        <f>IF((N240=""),"",(O239-P239)/(O239+P239)*100)</f>
        <v>5.0998473010837264</v>
      </c>
      <c r="S239" s="599">
        <f>STDEV(F241:N241)</f>
        <v>75.123369533057499</v>
      </c>
      <c r="T239" s="623" t="str">
        <f>IF(N240="","",IF(Q239&gt;1940,IF(R239&lt;8.3,IF(Q239&lt;2180,"Pass","Fail"),"Fail"),"Fail"))</f>
        <v>Pass</v>
      </c>
      <c r="U239" s="639">
        <v>1159</v>
      </c>
      <c r="V239" s="548" t="s">
        <v>191</v>
      </c>
      <c r="Y239" s="603">
        <v>2000</v>
      </c>
      <c r="Z239" s="603">
        <v>3000</v>
      </c>
      <c r="AA239" s="603">
        <v>1940</v>
      </c>
      <c r="AB239" s="603">
        <v>2180</v>
      </c>
      <c r="AC239" s="604">
        <v>5.2</v>
      </c>
      <c r="AD239" s="604">
        <v>5.2</v>
      </c>
    </row>
    <row r="240" spans="1:30" ht="15">
      <c r="A240" s="559"/>
      <c r="B240" s="593"/>
      <c r="C240" s="594"/>
      <c r="D240" s="595"/>
      <c r="E240" s="605" t="s">
        <v>185</v>
      </c>
      <c r="F240" s="548">
        <v>558.58000000000004</v>
      </c>
      <c r="G240" s="548">
        <v>521.65</v>
      </c>
      <c r="H240" s="548">
        <v>527.51</v>
      </c>
      <c r="I240" s="548">
        <v>527.63</v>
      </c>
      <c r="J240" s="548">
        <v>626.19000000000005</v>
      </c>
      <c r="K240" s="548">
        <v>599.29</v>
      </c>
      <c r="L240" s="548">
        <v>533.4</v>
      </c>
      <c r="M240" s="548">
        <v>515.86</v>
      </c>
      <c r="N240" s="548">
        <v>563.96</v>
      </c>
      <c r="O240" s="597"/>
      <c r="P240" s="597"/>
      <c r="Q240" s="598"/>
      <c r="R240" s="598"/>
      <c r="S240" s="599"/>
      <c r="T240" s="606"/>
      <c r="U240" s="601"/>
      <c r="Y240" s="603"/>
      <c r="Z240" s="603"/>
      <c r="AA240" s="603"/>
      <c r="AB240" s="603"/>
    </row>
    <row r="241" spans="1:30" ht="43.5" thickBot="1">
      <c r="A241" s="559"/>
      <c r="B241" s="624"/>
      <c r="C241" s="625"/>
      <c r="D241" s="626"/>
      <c r="E241" s="627" t="s">
        <v>188</v>
      </c>
      <c r="F241" s="627">
        <f t="shared" ref="F241:N241" si="75">IF(((F239="")*AND(F240="")),"",(F239-F240)*3)</f>
        <v>2057.8799999999997</v>
      </c>
      <c r="G241" s="627">
        <f t="shared" si="75"/>
        <v>2126.7599999999998</v>
      </c>
      <c r="H241" s="627">
        <f t="shared" si="75"/>
        <v>2118.5100000000002</v>
      </c>
      <c r="I241" s="627">
        <f t="shared" si="75"/>
        <v>2111.4</v>
      </c>
      <c r="J241" s="627">
        <f t="shared" si="75"/>
        <v>1920.3899999999996</v>
      </c>
      <c r="K241" s="627">
        <f t="shared" si="75"/>
        <v>1971.9599999999998</v>
      </c>
      <c r="L241" s="627">
        <f t="shared" si="75"/>
        <v>2110.5300000000002</v>
      </c>
      <c r="M241" s="627">
        <f t="shared" si="75"/>
        <v>2126.79</v>
      </c>
      <c r="N241" s="627">
        <f t="shared" si="75"/>
        <v>2036.5499999999997</v>
      </c>
      <c r="O241" s="628"/>
      <c r="P241" s="628"/>
      <c r="Q241" s="629"/>
      <c r="R241" s="629"/>
      <c r="S241" s="599"/>
      <c r="T241" s="630"/>
      <c r="U241" s="631"/>
      <c r="Y241" s="603"/>
      <c r="Z241" s="603"/>
      <c r="AA241" s="603"/>
      <c r="AB241" s="603"/>
    </row>
    <row r="242" spans="1:30">
      <c r="A242" s="632">
        <v>43227</v>
      </c>
      <c r="B242" s="633" t="s">
        <v>183</v>
      </c>
      <c r="C242" s="634" t="s">
        <v>171</v>
      </c>
      <c r="D242" s="635" t="s">
        <v>170</v>
      </c>
      <c r="E242" s="636" t="s">
        <v>184</v>
      </c>
      <c r="F242" s="548">
        <v>29011.78</v>
      </c>
      <c r="G242" s="548">
        <v>28861.73</v>
      </c>
      <c r="H242" s="548">
        <v>28932.7</v>
      </c>
      <c r="I242" s="548">
        <v>28896.83</v>
      </c>
      <c r="J242" s="548">
        <v>29018.63</v>
      </c>
      <c r="K242" s="548">
        <v>28907.61</v>
      </c>
      <c r="L242" s="548">
        <v>28865.71</v>
      </c>
      <c r="M242" s="548">
        <v>28869.32</v>
      </c>
      <c r="N242" s="548">
        <v>29032.83</v>
      </c>
      <c r="O242" s="637">
        <f>IF((N243=""),"",MAX(F244:N244))</f>
        <v>4587.7200000000048</v>
      </c>
      <c r="P242" s="637">
        <f>IF(N243="","",MIN(F244:N244))</f>
        <v>4052.4900000000052</v>
      </c>
      <c r="Q242" s="638">
        <f>IF((N244=""),"",AVERAGE(F244:N244))</f>
        <v>4305.7266666666656</v>
      </c>
      <c r="R242" s="638">
        <f>IF((N243=""),"",(O242-P242)/(O242+P242)*100)</f>
        <v>6.1946411024731916</v>
      </c>
      <c r="S242" s="599">
        <f>STDEV(F244:N244)</f>
        <v>232.46210341687603</v>
      </c>
      <c r="T242" s="600" t="str">
        <f>IF(N243="","",IF(Q242&gt;3200,IF(R242&lt;16,IF(Q242&lt;5240,"Pass","Fail"),"Fail"),"Fail"))</f>
        <v>Pass</v>
      </c>
      <c r="U242" s="639" t="s">
        <v>192</v>
      </c>
      <c r="V242" s="602"/>
      <c r="W242" s="602"/>
      <c r="X242" s="548"/>
      <c r="Y242" s="603">
        <v>4200</v>
      </c>
      <c r="Z242" s="603">
        <v>5500</v>
      </c>
      <c r="AA242" s="603">
        <v>3200</v>
      </c>
      <c r="AB242" s="603">
        <v>5240</v>
      </c>
      <c r="AC242" s="604">
        <v>16</v>
      </c>
      <c r="AD242" s="604">
        <v>16</v>
      </c>
    </row>
    <row r="243" spans="1:30" ht="15">
      <c r="A243" s="559"/>
      <c r="B243" s="593"/>
      <c r="C243" s="594"/>
      <c r="D243" s="595"/>
      <c r="E243" s="605" t="s">
        <v>185</v>
      </c>
      <c r="F243" s="548">
        <v>27522.33</v>
      </c>
      <c r="G243" s="548">
        <v>27485.74</v>
      </c>
      <c r="H243" s="548">
        <v>27581.87</v>
      </c>
      <c r="I243" s="548">
        <v>27513.33</v>
      </c>
      <c r="J243" s="548">
        <v>27504.86</v>
      </c>
      <c r="K243" s="548">
        <v>27380.58</v>
      </c>
      <c r="L243" s="548">
        <v>27472.32</v>
      </c>
      <c r="M243" s="548">
        <v>27515.34</v>
      </c>
      <c r="N243" s="548">
        <v>27503.59</v>
      </c>
      <c r="O243" s="597"/>
      <c r="P243" s="597"/>
      <c r="Q243" s="598"/>
      <c r="R243" s="598"/>
      <c r="S243" s="599"/>
      <c r="T243" s="606"/>
      <c r="U243" s="601"/>
      <c r="V243" s="602"/>
      <c r="W243" s="602"/>
      <c r="X243" s="548"/>
      <c r="Y243" s="603"/>
      <c r="Z243" s="603"/>
      <c r="AA243" s="603"/>
      <c r="AB243" s="603"/>
    </row>
    <row r="244" spans="1:30" ht="57.75" thickBot="1">
      <c r="A244" s="559"/>
      <c r="B244" s="607"/>
      <c r="C244" s="608"/>
      <c r="D244" s="609"/>
      <c r="E244" s="605" t="s">
        <v>186</v>
      </c>
      <c r="F244" s="605">
        <f t="shared" ref="F244:N244" si="76">IF(((F242="")*AND(F243="")),"",(F242-F243)*3)</f>
        <v>4468.3499999999913</v>
      </c>
      <c r="G244" s="605">
        <f t="shared" si="76"/>
        <v>4127.9699999999939</v>
      </c>
      <c r="H244" s="605">
        <f t="shared" si="76"/>
        <v>4052.4900000000052</v>
      </c>
      <c r="I244" s="605">
        <f t="shared" si="76"/>
        <v>4150.5</v>
      </c>
      <c r="J244" s="605">
        <f t="shared" si="76"/>
        <v>4541.3100000000013</v>
      </c>
      <c r="K244" s="605">
        <f t="shared" si="76"/>
        <v>4581.0899999999965</v>
      </c>
      <c r="L244" s="605">
        <f t="shared" si="76"/>
        <v>4180.1699999999983</v>
      </c>
      <c r="M244" s="605">
        <f t="shared" si="76"/>
        <v>4061.9399999999987</v>
      </c>
      <c r="N244" s="605">
        <f t="shared" si="76"/>
        <v>4587.7200000000048</v>
      </c>
      <c r="O244" s="596"/>
      <c r="P244" s="596"/>
      <c r="Q244" s="610"/>
      <c r="R244" s="610"/>
      <c r="S244" s="649"/>
      <c r="T244" s="611"/>
      <c r="U244" s="612"/>
      <c r="V244" s="602"/>
      <c r="W244" s="602"/>
      <c r="X244" s="548"/>
      <c r="Y244" s="603"/>
      <c r="Z244" s="603"/>
      <c r="AA244" s="603"/>
      <c r="AB244" s="603"/>
    </row>
    <row r="245" spans="1:30">
      <c r="A245" s="632">
        <v>43227</v>
      </c>
      <c r="B245" s="614" t="s">
        <v>172</v>
      </c>
      <c r="C245" s="594" t="s">
        <v>174</v>
      </c>
      <c r="D245" s="615" t="s">
        <v>173</v>
      </c>
      <c r="E245" s="596" t="s">
        <v>184</v>
      </c>
      <c r="F245" s="548">
        <v>6822.34</v>
      </c>
      <c r="G245" s="548">
        <v>6816.37</v>
      </c>
      <c r="H245" s="548">
        <v>6884.97</v>
      </c>
      <c r="I245" s="548">
        <v>6861.31</v>
      </c>
      <c r="J245" s="548">
        <v>6992.8</v>
      </c>
      <c r="K245" s="548">
        <v>6904.45</v>
      </c>
      <c r="L245" s="548">
        <v>6865.48</v>
      </c>
      <c r="M245" s="548">
        <v>6856.36</v>
      </c>
      <c r="N245" s="548">
        <v>6941.24</v>
      </c>
      <c r="O245" s="597">
        <f>IF((N246=""),"",MAX(F247:N247))</f>
        <v>4057.6799999999985</v>
      </c>
      <c r="P245" s="597">
        <f>IF(N246="","",MIN(F247:N247))</f>
        <v>3767.0399999999991</v>
      </c>
      <c r="Q245" s="598">
        <f>IF((N247=""),"",AVERAGE(F247:N247))</f>
        <v>3966.8777777777786</v>
      </c>
      <c r="R245" s="598">
        <f>IF((N246=""),"",(O245-P245)/(O245+P245)*100)</f>
        <v>3.7143821120755698</v>
      </c>
      <c r="S245" s="599">
        <f>STDEV(F247:N247)</f>
        <v>96.12645652699382</v>
      </c>
      <c r="T245" s="606" t="str">
        <f>IF(N246="","",IF(Q245&gt;3650,IF(R245&lt;7,IF(Q245&lt;4450,"Pass","Fail"),"Fail"),"Fail"))</f>
        <v>Pass</v>
      </c>
      <c r="U245" s="639"/>
      <c r="V245" s="602"/>
      <c r="W245" s="602"/>
      <c r="X245" s="548"/>
      <c r="Y245" s="603">
        <v>3650</v>
      </c>
      <c r="Z245" s="603">
        <v>4450</v>
      </c>
      <c r="AA245" s="603">
        <v>3700</v>
      </c>
      <c r="AB245" s="603">
        <v>4100</v>
      </c>
      <c r="AC245" s="604">
        <v>7</v>
      </c>
      <c r="AD245" s="604">
        <v>6.5</v>
      </c>
    </row>
    <row r="246" spans="1:30" ht="15">
      <c r="A246" s="559"/>
      <c r="B246" s="614"/>
      <c r="C246" s="594"/>
      <c r="D246" s="595"/>
      <c r="E246" s="605" t="s">
        <v>185</v>
      </c>
      <c r="F246" s="548">
        <v>4878.49</v>
      </c>
      <c r="G246" s="548">
        <v>4812.32</v>
      </c>
      <c r="H246" s="548">
        <v>4862.92</v>
      </c>
      <c r="I246" s="548">
        <v>4848.26</v>
      </c>
      <c r="J246" s="548">
        <v>5044.38</v>
      </c>
      <c r="K246" s="548">
        <v>5020.93</v>
      </c>
      <c r="L246" s="548">
        <v>4857.55</v>
      </c>
      <c r="M246" s="548">
        <v>4827.5200000000004</v>
      </c>
      <c r="N246" s="548">
        <v>4942</v>
      </c>
      <c r="O246" s="597"/>
      <c r="P246" s="597"/>
      <c r="Q246" s="598"/>
      <c r="R246" s="598"/>
      <c r="S246" s="599"/>
      <c r="T246" s="606"/>
      <c r="U246" s="617" t="s">
        <v>192</v>
      </c>
      <c r="V246" s="618"/>
      <c r="W246" s="618"/>
      <c r="X246" s="548"/>
      <c r="Y246" s="603"/>
      <c r="Z246" s="603"/>
      <c r="AA246" s="603"/>
      <c r="AB246" s="603"/>
    </row>
    <row r="247" spans="1:30" ht="57.75" thickBot="1">
      <c r="A247" s="559"/>
      <c r="B247" s="614"/>
      <c r="C247" s="594"/>
      <c r="D247" s="595"/>
      <c r="E247" s="619" t="s">
        <v>186</v>
      </c>
      <c r="F247" s="619">
        <f t="shared" ref="F247:N247" si="77">IF(((F245="")*AND(F246="")),"",(F245-F246)*2)</f>
        <v>3887.7000000000007</v>
      </c>
      <c r="G247" s="619">
        <f t="shared" si="77"/>
        <v>4008.1000000000004</v>
      </c>
      <c r="H247" s="619">
        <f t="shared" si="77"/>
        <v>4044.1000000000004</v>
      </c>
      <c r="I247" s="619">
        <f t="shared" si="77"/>
        <v>4026.1000000000004</v>
      </c>
      <c r="J247" s="619">
        <f t="shared" si="77"/>
        <v>3896.84</v>
      </c>
      <c r="K247" s="619">
        <f t="shared" si="77"/>
        <v>3767.0399999999991</v>
      </c>
      <c r="L247" s="619">
        <f t="shared" si="77"/>
        <v>4015.8599999999988</v>
      </c>
      <c r="M247" s="619">
        <f t="shared" si="77"/>
        <v>4057.6799999999985</v>
      </c>
      <c r="N247" s="619">
        <f t="shared" si="77"/>
        <v>3998.4799999999996</v>
      </c>
      <c r="O247" s="597"/>
      <c r="P247" s="597"/>
      <c r="Q247" s="598"/>
      <c r="R247" s="598"/>
      <c r="S247" s="599"/>
      <c r="T247" s="606"/>
      <c r="U247" s="617"/>
      <c r="V247" s="618"/>
      <c r="W247" s="618"/>
      <c r="X247" s="548"/>
      <c r="Y247" s="603"/>
      <c r="Z247" s="603"/>
      <c r="AA247" s="603"/>
      <c r="AB247" s="603"/>
    </row>
    <row r="248" spans="1:30">
      <c r="A248" s="632">
        <v>43227</v>
      </c>
      <c r="B248" s="614" t="s">
        <v>167</v>
      </c>
      <c r="C248" s="620" t="s">
        <v>169</v>
      </c>
      <c r="D248" s="621" t="s">
        <v>187</v>
      </c>
      <c r="E248" s="605" t="s">
        <v>184</v>
      </c>
      <c r="F248" s="548">
        <v>1933.24</v>
      </c>
      <c r="G248" s="548">
        <v>1938.35</v>
      </c>
      <c r="H248" s="548">
        <v>1944.65</v>
      </c>
      <c r="I248" s="548">
        <v>1940.78</v>
      </c>
      <c r="J248" s="548">
        <v>1937.24</v>
      </c>
      <c r="K248" s="548">
        <v>1934.04</v>
      </c>
      <c r="L248" s="548">
        <v>1940.9</v>
      </c>
      <c r="M248" s="548">
        <v>1940.78</v>
      </c>
      <c r="N248" s="548">
        <v>1937.57</v>
      </c>
      <c r="O248" s="619">
        <f>IF((N249=""),"",MAX(F250:N250))</f>
        <v>2113.6799999999998</v>
      </c>
      <c r="P248" s="619">
        <f>IF(N249="","",MIN(F250:N250))</f>
        <v>1944.06</v>
      </c>
      <c r="Q248" s="622">
        <f>IF((N250=""),"",AVERAGE(F250:N250))</f>
        <v>2050.2133333333331</v>
      </c>
      <c r="R248" s="622">
        <f>IF((N249=""),"",(O248-P248)/(O248+P248)*100)</f>
        <v>4.1801593990743591</v>
      </c>
      <c r="S248" s="599">
        <f>STDEV(F250:N250)</f>
        <v>65.841542926947113</v>
      </c>
      <c r="T248" s="623" t="str">
        <f>IF(N249="","",IF(Q248&gt;1940,IF(R248&lt;8.3,IF(Q248&lt;2180,"Pass","Fail"),"Fail"),"Fail"))</f>
        <v>Pass</v>
      </c>
      <c r="U248" s="639"/>
      <c r="V248" s="602"/>
      <c r="W248" s="602"/>
      <c r="X248" s="548"/>
      <c r="Y248" s="603">
        <v>2000</v>
      </c>
      <c r="Z248" s="603">
        <v>3000</v>
      </c>
      <c r="AA248" s="603">
        <v>1940</v>
      </c>
      <c r="AB248" s="603">
        <v>2180</v>
      </c>
      <c r="AC248" s="604">
        <v>5.2</v>
      </c>
      <c r="AD248" s="604">
        <v>5.2</v>
      </c>
    </row>
    <row r="249" spans="1:30" ht="15">
      <c r="A249" s="559"/>
      <c r="B249" s="593"/>
      <c r="C249" s="594"/>
      <c r="D249" s="595"/>
      <c r="E249" s="605" t="s">
        <v>185</v>
      </c>
      <c r="F249" s="548">
        <v>1257.22</v>
      </c>
      <c r="G249" s="548">
        <v>1236.8900000000001</v>
      </c>
      <c r="H249" s="548">
        <v>1243.31</v>
      </c>
      <c r="I249" s="548">
        <v>1244.25</v>
      </c>
      <c r="J249" s="548">
        <v>1289.22</v>
      </c>
      <c r="K249" s="548">
        <v>1282.02</v>
      </c>
      <c r="L249" s="548">
        <v>1243.58</v>
      </c>
      <c r="M249" s="548">
        <v>1236.22</v>
      </c>
      <c r="N249" s="548">
        <v>1264.2</v>
      </c>
      <c r="O249" s="597"/>
      <c r="P249" s="597"/>
      <c r="Q249" s="598"/>
      <c r="R249" s="598"/>
      <c r="S249" s="599"/>
      <c r="T249" s="606"/>
      <c r="U249" s="601" t="s">
        <v>192</v>
      </c>
      <c r="V249" s="602"/>
      <c r="W249" s="602"/>
      <c r="X249" s="548"/>
      <c r="Y249" s="603"/>
      <c r="Z249" s="603"/>
      <c r="AA249" s="603"/>
      <c r="AB249" s="603"/>
    </row>
    <row r="250" spans="1:30" ht="43.5" thickBot="1">
      <c r="A250" s="559"/>
      <c r="B250" s="624"/>
      <c r="C250" s="625"/>
      <c r="D250" s="626"/>
      <c r="E250" s="627" t="s">
        <v>188</v>
      </c>
      <c r="F250" s="627">
        <f t="shared" ref="F250:N250" si="78">IF(((F248="")*AND(F249="")),"",(F248-F249)*3)</f>
        <v>2028.06</v>
      </c>
      <c r="G250" s="627">
        <f t="shared" si="78"/>
        <v>2104.3799999999992</v>
      </c>
      <c r="H250" s="627">
        <f t="shared" si="78"/>
        <v>2104.0200000000004</v>
      </c>
      <c r="I250" s="627">
        <f t="shared" si="78"/>
        <v>2089.59</v>
      </c>
      <c r="J250" s="627">
        <f t="shared" si="78"/>
        <v>1944.06</v>
      </c>
      <c r="K250" s="627">
        <f t="shared" si="78"/>
        <v>1956.06</v>
      </c>
      <c r="L250" s="627">
        <f t="shared" si="78"/>
        <v>2091.9600000000005</v>
      </c>
      <c r="M250" s="627">
        <f t="shared" si="78"/>
        <v>2113.6799999999998</v>
      </c>
      <c r="N250" s="627">
        <f t="shared" si="78"/>
        <v>2020.1099999999997</v>
      </c>
      <c r="O250" s="628"/>
      <c r="P250" s="628"/>
      <c r="Q250" s="629"/>
      <c r="R250" s="629"/>
      <c r="S250" s="648"/>
      <c r="T250" s="630"/>
      <c r="U250" s="631"/>
      <c r="V250" s="602"/>
      <c r="W250" s="602"/>
      <c r="X250" s="548"/>
      <c r="Y250" s="603"/>
      <c r="Z250" s="603"/>
      <c r="AA250" s="603"/>
      <c r="AB250" s="603"/>
    </row>
    <row r="251" spans="1:30">
      <c r="A251" s="632">
        <v>43230</v>
      </c>
      <c r="B251" s="633" t="s">
        <v>183</v>
      </c>
      <c r="C251" s="634" t="s">
        <v>171</v>
      </c>
      <c r="D251" s="635" t="s">
        <v>170</v>
      </c>
      <c r="E251" s="636" t="s">
        <v>184</v>
      </c>
      <c r="F251" s="548">
        <v>27488.76</v>
      </c>
      <c r="G251" s="548">
        <v>27506.080000000002</v>
      </c>
      <c r="H251" s="548">
        <v>27584.39</v>
      </c>
      <c r="I251" s="548">
        <v>27474.07</v>
      </c>
      <c r="J251" s="548">
        <v>27452.87</v>
      </c>
      <c r="K251" s="548">
        <v>27393.52</v>
      </c>
      <c r="L251" s="548">
        <v>27482.34</v>
      </c>
      <c r="M251" s="548">
        <v>27485.79</v>
      </c>
      <c r="N251" s="548">
        <v>27488.11</v>
      </c>
      <c r="O251" s="637">
        <f>IF((N252=""),"",MAX(F253:N253))</f>
        <v>4449.3900000000031</v>
      </c>
      <c r="P251" s="637">
        <f>IF(N252="","",MIN(F253:N253))</f>
        <v>3864.5699999999961</v>
      </c>
      <c r="Q251" s="638">
        <f>IF((N253=""),"",AVERAGE(F253:N253))</f>
        <v>4107.1833333333343</v>
      </c>
      <c r="R251" s="638">
        <f>IF((N252=""),"",(O251-P251)/(O251+P251)*100)</f>
        <v>7.0341930921006002</v>
      </c>
      <c r="S251" s="599">
        <f>STDEV(F253:N253)</f>
        <v>223.23718664237572</v>
      </c>
      <c r="T251" s="600" t="str">
        <f>IF(N252="","",IF(Q251&gt;3200,IF(R251&lt;16,IF(Q251&lt;5240,"Pass","Fail"),"Fail"),"Fail"))</f>
        <v>Pass</v>
      </c>
      <c r="U251" s="639">
        <v>1335</v>
      </c>
      <c r="V251" s="602"/>
      <c r="W251" s="602"/>
      <c r="X251" s="548"/>
      <c r="Y251" s="603">
        <v>4200</v>
      </c>
      <c r="Z251" s="603">
        <v>5500</v>
      </c>
      <c r="AA251" s="603">
        <v>3200</v>
      </c>
      <c r="AB251" s="603">
        <v>5240</v>
      </c>
      <c r="AC251" s="604">
        <v>16</v>
      </c>
      <c r="AD251" s="604">
        <v>16</v>
      </c>
    </row>
    <row r="252" spans="1:30" ht="15">
      <c r="A252" s="559"/>
      <c r="B252" s="593"/>
      <c r="C252" s="594"/>
      <c r="D252" s="595"/>
      <c r="E252" s="605" t="s">
        <v>185</v>
      </c>
      <c r="F252" s="548">
        <v>26061.73</v>
      </c>
      <c r="G252" s="548">
        <v>26183.1</v>
      </c>
      <c r="H252" s="548">
        <v>26296.2</v>
      </c>
      <c r="I252" s="548">
        <v>26164.15</v>
      </c>
      <c r="J252" s="548">
        <v>26006.55</v>
      </c>
      <c r="K252" s="548">
        <v>25971.67</v>
      </c>
      <c r="L252" s="548">
        <v>26159.41</v>
      </c>
      <c r="M252" s="548">
        <v>26186.59</v>
      </c>
      <c r="N252" s="548">
        <v>26004.98</v>
      </c>
      <c r="O252" s="597"/>
      <c r="P252" s="597"/>
      <c r="Q252" s="598"/>
      <c r="R252" s="598"/>
      <c r="S252" s="599"/>
      <c r="T252" s="606"/>
      <c r="U252" s="601"/>
      <c r="V252" s="602"/>
      <c r="W252" s="602"/>
      <c r="X252" s="548"/>
      <c r="Y252" s="603"/>
      <c r="Z252" s="603"/>
      <c r="AA252" s="603"/>
      <c r="AB252" s="603"/>
    </row>
    <row r="253" spans="1:30" ht="57.75" thickBot="1">
      <c r="A253" s="559"/>
      <c r="B253" s="607"/>
      <c r="C253" s="608"/>
      <c r="D253" s="609"/>
      <c r="E253" s="605" t="s">
        <v>186</v>
      </c>
      <c r="F253" s="605">
        <f t="shared" ref="F253:N253" si="79">IF(((F251="")*AND(F252="")),"",(F251-F252)*3)</f>
        <v>4281.0899999999965</v>
      </c>
      <c r="G253" s="605">
        <f t="shared" si="79"/>
        <v>3968.9400000000096</v>
      </c>
      <c r="H253" s="605">
        <f t="shared" si="79"/>
        <v>3864.5699999999961</v>
      </c>
      <c r="I253" s="605">
        <f t="shared" si="79"/>
        <v>3929.7599999999948</v>
      </c>
      <c r="J253" s="605">
        <f t="shared" si="79"/>
        <v>4338.9599999999991</v>
      </c>
      <c r="K253" s="605">
        <f t="shared" si="79"/>
        <v>4265.5500000000065</v>
      </c>
      <c r="L253" s="605">
        <f t="shared" si="79"/>
        <v>3968.7900000000009</v>
      </c>
      <c r="M253" s="605">
        <f t="shared" si="79"/>
        <v>3897.6000000000022</v>
      </c>
      <c r="N253" s="605">
        <f t="shared" si="79"/>
        <v>4449.3900000000031</v>
      </c>
      <c r="O253" s="596"/>
      <c r="P253" s="596"/>
      <c r="Q253" s="610"/>
      <c r="R253" s="610"/>
      <c r="S253" s="649"/>
      <c r="T253" s="611"/>
      <c r="U253" s="612"/>
      <c r="V253" s="602"/>
      <c r="W253" s="602"/>
      <c r="X253" s="548"/>
      <c r="Y253" s="603"/>
      <c r="Z253" s="603"/>
      <c r="AA253" s="603"/>
      <c r="AB253" s="603"/>
    </row>
    <row r="254" spans="1:30">
      <c r="A254" s="632">
        <v>43230</v>
      </c>
      <c r="B254" s="614" t="s">
        <v>172</v>
      </c>
      <c r="C254" s="594" t="s">
        <v>174</v>
      </c>
      <c r="D254" s="615" t="s">
        <v>173</v>
      </c>
      <c r="E254" s="596" t="s">
        <v>184</v>
      </c>
      <c r="F254" s="548">
        <v>4892.07</v>
      </c>
      <c r="G254" s="548">
        <v>4827.83</v>
      </c>
      <c r="H254" s="548">
        <v>4876.88</v>
      </c>
      <c r="I254" s="548">
        <v>4862.62</v>
      </c>
      <c r="J254" s="548">
        <v>5052.88</v>
      </c>
      <c r="K254" s="548">
        <v>5028.8999999999996</v>
      </c>
      <c r="L254" s="548">
        <v>4871.62</v>
      </c>
      <c r="M254" s="548">
        <v>4842.83</v>
      </c>
      <c r="N254" s="548">
        <v>4953.4399999999996</v>
      </c>
      <c r="O254" s="597">
        <f>IF((N255=""),"",MAX(F256:N256))</f>
        <v>4083.8599999999997</v>
      </c>
      <c r="P254" s="597">
        <f>IF(N255="","",MIN(F256:N256))</f>
        <v>3755.079999999999</v>
      </c>
      <c r="Q254" s="598">
        <f>IF((N256=""),"",AVERAGE(F256:N256))</f>
        <v>3979.1888888888884</v>
      </c>
      <c r="R254" s="598">
        <f>IF((N255=""),"",(O254-P254)/(O254+P254)*100)</f>
        <v>4.194189520521916</v>
      </c>
      <c r="S254" s="599">
        <f>STDEV(F256:N256)</f>
        <v>112.15670426288477</v>
      </c>
      <c r="T254" s="606" t="str">
        <f>IF(N255="","",IF(Q254&gt;3650,IF(R254&lt;7,IF(Q254&lt;4450,"Pass","Fail"),"Fail"),"Fail"))</f>
        <v>Pass</v>
      </c>
      <c r="U254" s="639">
        <v>1335</v>
      </c>
      <c r="V254" s="602"/>
      <c r="W254" s="602"/>
      <c r="X254" s="548"/>
      <c r="Y254" s="603">
        <v>3650</v>
      </c>
      <c r="Z254" s="603">
        <v>4450</v>
      </c>
      <c r="AA254" s="603">
        <v>3700</v>
      </c>
      <c r="AB254" s="603">
        <v>4100</v>
      </c>
      <c r="AC254" s="604">
        <v>7</v>
      </c>
      <c r="AD254" s="604">
        <v>6.5</v>
      </c>
    </row>
    <row r="255" spans="1:30" ht="15">
      <c r="A255" s="559"/>
      <c r="B255" s="614"/>
      <c r="C255" s="594"/>
      <c r="D255" s="595"/>
      <c r="E255" s="605" t="s">
        <v>185</v>
      </c>
      <c r="F255" s="548">
        <v>2935.9</v>
      </c>
      <c r="G255" s="548">
        <v>2804.31</v>
      </c>
      <c r="H255" s="548">
        <v>2843.61</v>
      </c>
      <c r="I255" s="548">
        <v>2834.13</v>
      </c>
      <c r="J255" s="548">
        <v>3119.6</v>
      </c>
      <c r="K255" s="548">
        <v>3151.36</v>
      </c>
      <c r="L255" s="548">
        <v>2850.38</v>
      </c>
      <c r="M255" s="548">
        <v>2800.9</v>
      </c>
      <c r="N255" s="548">
        <v>2962.53</v>
      </c>
      <c r="O255" s="597"/>
      <c r="P255" s="597"/>
      <c r="Q255" s="598"/>
      <c r="R255" s="598"/>
      <c r="S255" s="599"/>
      <c r="T255" s="606"/>
      <c r="U255" s="617"/>
      <c r="V255" s="618"/>
      <c r="W255" s="618"/>
      <c r="X255" s="548"/>
      <c r="Y255" s="603"/>
      <c r="Z255" s="603"/>
      <c r="AA255" s="603"/>
      <c r="AB255" s="603"/>
    </row>
    <row r="256" spans="1:30" ht="57.75" thickBot="1">
      <c r="A256" s="559"/>
      <c r="B256" s="614"/>
      <c r="C256" s="594"/>
      <c r="D256" s="595"/>
      <c r="E256" s="619" t="s">
        <v>186</v>
      </c>
      <c r="F256" s="619">
        <f t="shared" ref="F256:N256" si="80">IF(((F254="")*AND(F255="")),"",(F254-F255)*2)</f>
        <v>3912.3399999999992</v>
      </c>
      <c r="G256" s="619">
        <f t="shared" si="80"/>
        <v>4047.04</v>
      </c>
      <c r="H256" s="619">
        <f t="shared" si="80"/>
        <v>4066.54</v>
      </c>
      <c r="I256" s="619">
        <f t="shared" si="80"/>
        <v>4056.9799999999996</v>
      </c>
      <c r="J256" s="619">
        <f t="shared" si="80"/>
        <v>3866.5600000000004</v>
      </c>
      <c r="K256" s="619">
        <f t="shared" si="80"/>
        <v>3755.079999999999</v>
      </c>
      <c r="L256" s="619">
        <f t="shared" si="80"/>
        <v>4042.4799999999996</v>
      </c>
      <c r="M256" s="619">
        <f t="shared" si="80"/>
        <v>4083.8599999999997</v>
      </c>
      <c r="N256" s="619">
        <f t="shared" si="80"/>
        <v>3981.8199999999988</v>
      </c>
      <c r="O256" s="597"/>
      <c r="P256" s="597"/>
      <c r="Q256" s="598"/>
      <c r="R256" s="598"/>
      <c r="S256" s="599"/>
      <c r="T256" s="606"/>
      <c r="U256" s="617"/>
      <c r="V256" s="618"/>
      <c r="W256" s="618"/>
      <c r="X256" s="548"/>
      <c r="Y256" s="603"/>
      <c r="Z256" s="603"/>
      <c r="AA256" s="603"/>
      <c r="AB256" s="603"/>
    </row>
    <row r="257" spans="1:30">
      <c r="A257" s="632">
        <v>43230</v>
      </c>
      <c r="B257" s="614" t="s">
        <v>167</v>
      </c>
      <c r="C257" s="620" t="s">
        <v>169</v>
      </c>
      <c r="D257" s="621" t="s">
        <v>187</v>
      </c>
      <c r="E257" s="605" t="s">
        <v>184</v>
      </c>
      <c r="F257" s="548">
        <v>1263.1300000000001</v>
      </c>
      <c r="G257" s="548">
        <v>1241.54</v>
      </c>
      <c r="H257" s="548">
        <v>1246.29</v>
      </c>
      <c r="I257" s="548">
        <v>1247.3</v>
      </c>
      <c r="J257" s="548">
        <v>1293.4000000000001</v>
      </c>
      <c r="K257" s="548">
        <v>1284.27</v>
      </c>
      <c r="L257" s="548">
        <v>1249.56</v>
      </c>
      <c r="M257" s="548">
        <v>1239.75</v>
      </c>
      <c r="N257" s="548">
        <v>1265.07</v>
      </c>
      <c r="O257" s="619">
        <f>IF((N258=""),"",MAX(F259:N259))</f>
        <v>2129.2200000000003</v>
      </c>
      <c r="P257" s="619">
        <f>IF(N258="","",MIN(F259:N259))</f>
        <v>1957.7400000000002</v>
      </c>
      <c r="Q257" s="622">
        <f>IF((N259=""),"",AVERAGE(F259:N259))</f>
        <v>2068.4299999999998</v>
      </c>
      <c r="R257" s="622">
        <f>IF((N258=""),"",(O257-P257)/(O257+P257)*100)</f>
        <v>4.1957836631628398</v>
      </c>
      <c r="S257" s="599">
        <f>STDEV(F259:N259)</f>
        <v>66.008590350041658</v>
      </c>
      <c r="T257" s="623" t="str">
        <f>IF(N258="","",IF(Q257&gt;1940,IF(R257&lt;8.3,IF(Q257&lt;2180,"Pass","Fail"),"Fail"),"Fail"))</f>
        <v>Pass</v>
      </c>
      <c r="U257" s="639"/>
      <c r="V257" s="602"/>
      <c r="W257" s="602"/>
      <c r="X257" s="548"/>
      <c r="Y257" s="603">
        <v>2000</v>
      </c>
      <c r="Z257" s="603">
        <v>3000</v>
      </c>
      <c r="AA257" s="603">
        <v>1940</v>
      </c>
      <c r="AB257" s="603">
        <v>2180</v>
      </c>
      <c r="AC257" s="604">
        <v>5.2</v>
      </c>
      <c r="AD257" s="604">
        <v>5.2</v>
      </c>
    </row>
    <row r="258" spans="1:30" ht="15">
      <c r="A258" s="559"/>
      <c r="B258" s="593"/>
      <c r="C258" s="594"/>
      <c r="D258" s="595"/>
      <c r="E258" s="605" t="s">
        <v>185</v>
      </c>
      <c r="F258" s="548">
        <v>579</v>
      </c>
      <c r="G258" s="548">
        <v>531.79999999999995</v>
      </c>
      <c r="H258" s="548">
        <v>539.62</v>
      </c>
      <c r="I258" s="548">
        <v>544.83000000000004</v>
      </c>
      <c r="J258" s="548">
        <v>640.82000000000005</v>
      </c>
      <c r="K258" s="548">
        <v>617.96</v>
      </c>
      <c r="L258" s="548">
        <v>544.54999999999995</v>
      </c>
      <c r="M258" s="548">
        <v>530.19000000000005</v>
      </c>
      <c r="N258" s="548">
        <v>596.25</v>
      </c>
      <c r="O258" s="597"/>
      <c r="P258" s="597"/>
      <c r="Q258" s="598"/>
      <c r="R258" s="598"/>
      <c r="S258" s="599"/>
      <c r="T258" s="606"/>
      <c r="U258" s="601">
        <v>1335</v>
      </c>
      <c r="V258" s="602"/>
      <c r="W258" s="602"/>
      <c r="X258" s="548"/>
      <c r="Y258" s="603"/>
      <c r="Z258" s="603"/>
      <c r="AA258" s="603"/>
      <c r="AB258" s="603"/>
    </row>
    <row r="259" spans="1:30" ht="43.5" thickBot="1">
      <c r="A259" s="559"/>
      <c r="B259" s="624"/>
      <c r="C259" s="625"/>
      <c r="D259" s="626"/>
      <c r="E259" s="627" t="s">
        <v>188</v>
      </c>
      <c r="F259" s="627">
        <f t="shared" ref="F259:N259" si="81">IF(((F257="")*AND(F258="")),"",(F257-F258)*3)</f>
        <v>2052.3900000000003</v>
      </c>
      <c r="G259" s="627">
        <f t="shared" si="81"/>
        <v>2129.2200000000003</v>
      </c>
      <c r="H259" s="627">
        <f t="shared" si="81"/>
        <v>2120.0099999999998</v>
      </c>
      <c r="I259" s="627">
        <f t="shared" si="81"/>
        <v>2107.41</v>
      </c>
      <c r="J259" s="627">
        <f t="shared" si="81"/>
        <v>1957.7400000000002</v>
      </c>
      <c r="K259" s="627">
        <f t="shared" si="81"/>
        <v>1998.9299999999998</v>
      </c>
      <c r="L259" s="627">
        <f t="shared" si="81"/>
        <v>2115.0299999999997</v>
      </c>
      <c r="M259" s="627">
        <f t="shared" si="81"/>
        <v>2128.6799999999998</v>
      </c>
      <c r="N259" s="627">
        <f t="shared" si="81"/>
        <v>2006.4599999999998</v>
      </c>
      <c r="O259" s="628"/>
      <c r="P259" s="628"/>
      <c r="Q259" s="629"/>
      <c r="R259" s="629"/>
      <c r="S259" s="648"/>
      <c r="T259" s="630"/>
      <c r="U259" s="631"/>
      <c r="V259" s="602"/>
      <c r="W259" s="602"/>
      <c r="X259" s="548"/>
      <c r="Y259" s="603"/>
      <c r="Z259" s="603"/>
      <c r="AA259" s="603"/>
      <c r="AB259" s="603"/>
    </row>
    <row r="260" spans="1:30">
      <c r="A260" s="632">
        <v>43234</v>
      </c>
      <c r="B260" s="633" t="s">
        <v>183</v>
      </c>
      <c r="C260" s="634" t="s">
        <v>171</v>
      </c>
      <c r="D260" s="635" t="s">
        <v>170</v>
      </c>
      <c r="E260" s="636" t="s">
        <v>184</v>
      </c>
      <c r="F260" s="548">
        <v>29312.080000000002</v>
      </c>
      <c r="G260" s="548">
        <v>29194.47</v>
      </c>
      <c r="H260" s="548">
        <v>29251.5</v>
      </c>
      <c r="I260" s="548">
        <v>29160.23</v>
      </c>
      <c r="J260" s="548">
        <v>29373.65</v>
      </c>
      <c r="K260" s="548">
        <v>29317.1</v>
      </c>
      <c r="L260" s="548">
        <v>29127.09</v>
      </c>
      <c r="M260" s="548">
        <v>29215.58</v>
      </c>
      <c r="N260" s="548">
        <v>29436.59</v>
      </c>
      <c r="O260" s="637">
        <f>IF((N261=""),"",MAX(F262:N262))</f>
        <v>4378.5300000000061</v>
      </c>
      <c r="P260" s="637">
        <f>IF(N261="","",MIN(F262:N262))</f>
        <v>3795.6299999999974</v>
      </c>
      <c r="Q260" s="638">
        <f>IF((N262=""),"",AVERAGE(F262:N262))</f>
        <v>4075.6666666666683</v>
      </c>
      <c r="R260" s="638">
        <f>IF((N261=""),"",(O260-P260)/(O260+P260)*100)</f>
        <v>7.1310079567809836</v>
      </c>
      <c r="S260" s="599">
        <f>STDEV(F262:N262)</f>
        <v>213.64811682997879</v>
      </c>
      <c r="T260" s="600" t="str">
        <f>IF(N261="","",IF(Q260&gt;3200,IF(R260&lt;16,IF(Q260&lt;5240,"Pass","Fail"),"Fail"),"Fail"))</f>
        <v>Pass</v>
      </c>
      <c r="U260" s="639">
        <v>1335</v>
      </c>
      <c r="V260" s="602"/>
      <c r="W260" s="602"/>
      <c r="X260" s="548"/>
      <c r="Y260" s="603">
        <v>4200</v>
      </c>
      <c r="Z260" s="603">
        <v>5500</v>
      </c>
      <c r="AA260" s="603">
        <v>3200</v>
      </c>
      <c r="AB260" s="603">
        <v>5240</v>
      </c>
      <c r="AC260" s="604">
        <v>16</v>
      </c>
      <c r="AD260" s="604">
        <v>16</v>
      </c>
    </row>
    <row r="261" spans="1:30" ht="15">
      <c r="A261" s="559"/>
      <c r="B261" s="593"/>
      <c r="C261" s="594"/>
      <c r="D261" s="595"/>
      <c r="E261" s="605" t="s">
        <v>185</v>
      </c>
      <c r="F261" s="548">
        <v>27919.19</v>
      </c>
      <c r="G261" s="548">
        <v>27872.82</v>
      </c>
      <c r="H261" s="548">
        <v>27936.99</v>
      </c>
      <c r="I261" s="548">
        <v>27856.59</v>
      </c>
      <c r="J261" s="548">
        <v>27914.14</v>
      </c>
      <c r="K261" s="548">
        <v>27907.119999999999</v>
      </c>
      <c r="L261" s="548">
        <v>27861.88</v>
      </c>
      <c r="M261" s="548">
        <v>27908.66</v>
      </c>
      <c r="N261" s="548">
        <v>27983.9</v>
      </c>
      <c r="O261" s="597"/>
      <c r="P261" s="597"/>
      <c r="Q261" s="598"/>
      <c r="R261" s="598"/>
      <c r="S261" s="599"/>
      <c r="T261" s="606"/>
      <c r="U261" s="601"/>
      <c r="V261" s="602"/>
      <c r="W261" s="602"/>
      <c r="X261" s="548"/>
      <c r="Y261" s="603"/>
      <c r="Z261" s="603"/>
      <c r="AA261" s="603"/>
      <c r="AB261" s="603"/>
    </row>
    <row r="262" spans="1:30" ht="57.75" thickBot="1">
      <c r="A262" s="559"/>
      <c r="B262" s="607"/>
      <c r="C262" s="608"/>
      <c r="D262" s="609"/>
      <c r="E262" s="605" t="s">
        <v>186</v>
      </c>
      <c r="F262" s="605">
        <f t="shared" ref="F262:N262" si="82">IF(((F260="")*AND(F261="")),"",(F260-F261)*3)</f>
        <v>4178.6700000000092</v>
      </c>
      <c r="G262" s="605">
        <f t="shared" si="82"/>
        <v>3964.9500000000044</v>
      </c>
      <c r="H262" s="605">
        <f t="shared" si="82"/>
        <v>3943.5299999999952</v>
      </c>
      <c r="I262" s="605">
        <f t="shared" si="82"/>
        <v>3910.9199999999983</v>
      </c>
      <c r="J262" s="605">
        <f t="shared" si="82"/>
        <v>4378.5300000000061</v>
      </c>
      <c r="K262" s="605">
        <f t="shared" si="82"/>
        <v>4229.9399999999987</v>
      </c>
      <c r="L262" s="605">
        <f t="shared" si="82"/>
        <v>3795.6299999999974</v>
      </c>
      <c r="M262" s="605">
        <f t="shared" si="82"/>
        <v>3920.7600000000057</v>
      </c>
      <c r="N262" s="605">
        <f t="shared" si="82"/>
        <v>4358.0699999999961</v>
      </c>
      <c r="O262" s="596"/>
      <c r="P262" s="596"/>
      <c r="Q262" s="610"/>
      <c r="R262" s="610"/>
      <c r="S262" s="649"/>
      <c r="T262" s="611"/>
      <c r="U262" s="612"/>
      <c r="V262" s="602"/>
      <c r="W262" s="602"/>
      <c r="X262" s="548"/>
      <c r="Y262" s="603"/>
      <c r="Z262" s="603"/>
      <c r="AA262" s="603"/>
      <c r="AB262" s="603"/>
    </row>
    <row r="263" spans="1:30">
      <c r="A263" s="632">
        <v>43234</v>
      </c>
      <c r="B263" s="614" t="s">
        <v>172</v>
      </c>
      <c r="C263" s="594" t="s">
        <v>174</v>
      </c>
      <c r="D263" s="615" t="s">
        <v>173</v>
      </c>
      <c r="E263" s="596" t="s">
        <v>184</v>
      </c>
      <c r="F263" s="548">
        <v>6868.33</v>
      </c>
      <c r="G263" s="548">
        <v>6885.98</v>
      </c>
      <c r="H263" s="548">
        <v>6956.29</v>
      </c>
      <c r="I263" s="548">
        <v>6921.16</v>
      </c>
      <c r="J263" s="548">
        <v>7000</v>
      </c>
      <c r="K263" s="548">
        <v>6930.7</v>
      </c>
      <c r="L263" s="548">
        <v>6923.27</v>
      </c>
      <c r="M263" s="548">
        <v>6925.92</v>
      </c>
      <c r="N263" s="548">
        <v>6981.98</v>
      </c>
      <c r="O263" s="597">
        <f>IF((N264=""),"",MAX(F265:N265))</f>
        <v>4051.2199999999993</v>
      </c>
      <c r="P263" s="597">
        <f>IF(N264="","",MIN(F265:N265))</f>
        <v>3764.8799999999992</v>
      </c>
      <c r="Q263" s="598">
        <f>IF((N265=""),"",AVERAGE(F265:N265))</f>
        <v>3960.4466666666663</v>
      </c>
      <c r="R263" s="598">
        <f>IF((N264=""),"",(O263-P263)/(O263+P263)*100)</f>
        <v>3.6634638758460127</v>
      </c>
      <c r="S263" s="599">
        <f>STDEV(F265:N265)</f>
        <v>97.536987855897777</v>
      </c>
      <c r="T263" s="606" t="str">
        <f>IF(N264="","",IF(Q263&gt;3650,IF(R263&lt;7,IF(Q263&lt;4450,"Pass","Fail"),"Fail"),"Fail"))</f>
        <v>Pass</v>
      </c>
      <c r="U263" s="639">
        <v>1335</v>
      </c>
      <c r="V263" s="602"/>
      <c r="W263" s="602"/>
      <c r="X263" s="548"/>
      <c r="Y263" s="603">
        <v>3650</v>
      </c>
      <c r="Z263" s="603">
        <v>4450</v>
      </c>
      <c r="AA263" s="603">
        <v>3700</v>
      </c>
      <c r="AB263" s="603">
        <v>4100</v>
      </c>
      <c r="AC263" s="604">
        <v>7</v>
      </c>
      <c r="AD263" s="604">
        <v>6.5</v>
      </c>
    </row>
    <row r="264" spans="1:30" ht="15">
      <c r="A264" s="559"/>
      <c r="B264" s="614"/>
      <c r="C264" s="594"/>
      <c r="D264" s="595"/>
      <c r="E264" s="605" t="s">
        <v>185</v>
      </c>
      <c r="F264" s="548">
        <v>4927.3100000000004</v>
      </c>
      <c r="G264" s="548">
        <v>4883.28</v>
      </c>
      <c r="H264" s="548">
        <v>4935.4399999999996</v>
      </c>
      <c r="I264" s="548">
        <v>4907.59</v>
      </c>
      <c r="J264" s="548">
        <v>5061.82</v>
      </c>
      <c r="K264" s="548">
        <v>5048.26</v>
      </c>
      <c r="L264" s="548">
        <v>4916.04</v>
      </c>
      <c r="M264" s="548">
        <v>4900.3100000000004</v>
      </c>
      <c r="N264" s="548">
        <v>4991.57</v>
      </c>
      <c r="O264" s="597"/>
      <c r="P264" s="597"/>
      <c r="Q264" s="598"/>
      <c r="R264" s="598"/>
      <c r="S264" s="599"/>
      <c r="T264" s="606"/>
      <c r="U264" s="617"/>
      <c r="V264" s="618"/>
      <c r="W264" s="618"/>
      <c r="X264" s="548"/>
      <c r="Y264" s="603"/>
      <c r="Z264" s="603"/>
      <c r="AA264" s="603"/>
      <c r="AB264" s="603"/>
    </row>
    <row r="265" spans="1:30" ht="57.75" thickBot="1">
      <c r="A265" s="559"/>
      <c r="B265" s="614"/>
      <c r="C265" s="594"/>
      <c r="D265" s="595"/>
      <c r="E265" s="619" t="s">
        <v>186</v>
      </c>
      <c r="F265" s="619">
        <f t="shared" ref="F265:N265" si="83">IF(((F263="")*AND(F264="")),"",(F263-F264)*2)</f>
        <v>3882.0399999999991</v>
      </c>
      <c r="G265" s="619">
        <f t="shared" si="83"/>
        <v>4005.3999999999996</v>
      </c>
      <c r="H265" s="619">
        <f t="shared" si="83"/>
        <v>4041.7000000000007</v>
      </c>
      <c r="I265" s="619">
        <f t="shared" si="83"/>
        <v>4027.1399999999994</v>
      </c>
      <c r="J265" s="619">
        <f t="shared" si="83"/>
        <v>3876.3600000000006</v>
      </c>
      <c r="K265" s="619">
        <f t="shared" si="83"/>
        <v>3764.8799999999992</v>
      </c>
      <c r="L265" s="619">
        <f t="shared" si="83"/>
        <v>4014.4600000000009</v>
      </c>
      <c r="M265" s="619">
        <f t="shared" si="83"/>
        <v>4051.2199999999993</v>
      </c>
      <c r="N265" s="619">
        <f t="shared" si="83"/>
        <v>3980.8199999999997</v>
      </c>
      <c r="O265" s="597"/>
      <c r="P265" s="597"/>
      <c r="Q265" s="598"/>
      <c r="R265" s="598"/>
      <c r="S265" s="599"/>
      <c r="T265" s="606"/>
      <c r="U265" s="617"/>
      <c r="V265" s="618"/>
      <c r="W265" s="618"/>
      <c r="X265" s="548"/>
      <c r="Y265" s="603"/>
      <c r="Z265" s="603"/>
      <c r="AA265" s="603"/>
      <c r="AB265" s="603"/>
    </row>
    <row r="266" spans="1:30">
      <c r="A266" s="632">
        <v>43234</v>
      </c>
      <c r="B266" s="614" t="s">
        <v>167</v>
      </c>
      <c r="C266" s="620" t="s">
        <v>169</v>
      </c>
      <c r="D266" s="621" t="s">
        <v>187</v>
      </c>
      <c r="E266" s="605" t="s">
        <v>184</v>
      </c>
      <c r="F266" s="548">
        <v>1955.25</v>
      </c>
      <c r="G266" s="548">
        <v>1955.12</v>
      </c>
      <c r="H266" s="548">
        <v>1954.01</v>
      </c>
      <c r="I266" s="548">
        <v>1952.64</v>
      </c>
      <c r="J266" s="548">
        <v>1953.18</v>
      </c>
      <c r="K266" s="548">
        <v>1950.18</v>
      </c>
      <c r="L266" s="548">
        <v>1950.44</v>
      </c>
      <c r="M266" s="548">
        <v>1954.85</v>
      </c>
      <c r="N266" s="548">
        <v>1960.13</v>
      </c>
      <c r="O266" s="619">
        <f>IF((N267=""),"",MAX(F268:N268))</f>
        <v>2095.83</v>
      </c>
      <c r="P266" s="619">
        <f>IF(N267="","",MIN(F268:N268))</f>
        <v>1947.78</v>
      </c>
      <c r="Q266" s="622">
        <f>IF((N268=""),"",AVERAGE(F268:N268))</f>
        <v>2044.846666666667</v>
      </c>
      <c r="R266" s="622">
        <f>IF((N267=""),"",(O266-P266)/(O266+P266)*100)</f>
        <v>3.6613323243339484</v>
      </c>
      <c r="S266" s="599">
        <f>STDEV(F268:N268)</f>
        <v>54.219649344111865</v>
      </c>
      <c r="T266" s="616" t="str">
        <f>IF(N267="","",IF(Q266&gt;2000,IF(R266&lt;5.5,IF(Q266&lt;3000,"Pass","Fail"),"Fail"),"Fail"))</f>
        <v>Pass</v>
      </c>
      <c r="U266" s="639">
        <v>1335</v>
      </c>
      <c r="V266" s="602"/>
      <c r="W266" s="602"/>
      <c r="X266" s="548"/>
      <c r="Y266" s="603">
        <v>2000</v>
      </c>
      <c r="Z266" s="603">
        <v>3000</v>
      </c>
      <c r="AA266" s="603">
        <v>1940</v>
      </c>
      <c r="AB266" s="603">
        <v>2180</v>
      </c>
      <c r="AC266" s="604">
        <v>5.2</v>
      </c>
      <c r="AD266" s="604">
        <v>5.2</v>
      </c>
    </row>
    <row r="267" spans="1:30" ht="15">
      <c r="A267" s="559"/>
      <c r="B267" s="593"/>
      <c r="C267" s="594"/>
      <c r="D267" s="595"/>
      <c r="E267" s="605" t="s">
        <v>185</v>
      </c>
      <c r="F267" s="548">
        <v>1279.17</v>
      </c>
      <c r="G267" s="548">
        <v>1260.78</v>
      </c>
      <c r="H267" s="548">
        <v>1255.4000000000001</v>
      </c>
      <c r="I267" s="548">
        <v>1259.4000000000001</v>
      </c>
      <c r="J267" s="548">
        <v>1303.92</v>
      </c>
      <c r="K267" s="548">
        <v>1293.93</v>
      </c>
      <c r="L267" s="548">
        <v>1262.8</v>
      </c>
      <c r="M267" s="548">
        <v>1256.81</v>
      </c>
      <c r="N267" s="548">
        <v>1279.05</v>
      </c>
      <c r="O267" s="597"/>
      <c r="P267" s="597"/>
      <c r="Q267" s="598"/>
      <c r="R267" s="598"/>
      <c r="S267" s="599"/>
      <c r="T267" s="606"/>
      <c r="U267" s="601"/>
      <c r="V267" s="602"/>
      <c r="W267" s="602"/>
      <c r="X267" s="548"/>
      <c r="Y267" s="603"/>
      <c r="Z267" s="603"/>
      <c r="AA267" s="603"/>
      <c r="AB267" s="603"/>
    </row>
    <row r="268" spans="1:30" ht="43.5" thickBot="1">
      <c r="A268" s="559"/>
      <c r="B268" s="624"/>
      <c r="C268" s="625"/>
      <c r="D268" s="626"/>
      <c r="E268" s="627" t="s">
        <v>188</v>
      </c>
      <c r="F268" s="627">
        <f t="shared" ref="F268:N268" si="84">IF(((F266="")*AND(F267="")),"",(F266-F267)*3)</f>
        <v>2028.2399999999998</v>
      </c>
      <c r="G268" s="627">
        <f t="shared" si="84"/>
        <v>2083.0199999999995</v>
      </c>
      <c r="H268" s="627">
        <f t="shared" si="84"/>
        <v>2095.83</v>
      </c>
      <c r="I268" s="627">
        <f t="shared" si="84"/>
        <v>2079.7200000000003</v>
      </c>
      <c r="J268" s="627">
        <f t="shared" si="84"/>
        <v>1947.78</v>
      </c>
      <c r="K268" s="627">
        <f t="shared" si="84"/>
        <v>1968.75</v>
      </c>
      <c r="L268" s="627">
        <f t="shared" si="84"/>
        <v>2062.92</v>
      </c>
      <c r="M268" s="627">
        <f t="shared" si="84"/>
        <v>2094.12</v>
      </c>
      <c r="N268" s="627">
        <f t="shared" si="84"/>
        <v>2043.2400000000005</v>
      </c>
      <c r="O268" s="628"/>
      <c r="P268" s="628"/>
      <c r="Q268" s="629"/>
      <c r="R268" s="629"/>
      <c r="S268" s="648"/>
      <c r="T268" s="630"/>
      <c r="U268" s="631"/>
      <c r="V268" s="602"/>
      <c r="W268" s="602"/>
      <c r="X268" s="548"/>
      <c r="Y268" s="603"/>
      <c r="Z268" s="603"/>
      <c r="AA268" s="603"/>
      <c r="AB268" s="603"/>
    </row>
    <row r="269" spans="1:30">
      <c r="A269" s="632">
        <v>43237</v>
      </c>
      <c r="B269" s="633" t="s">
        <v>183</v>
      </c>
      <c r="C269" s="634" t="s">
        <v>171</v>
      </c>
      <c r="D269" s="635" t="s">
        <v>170</v>
      </c>
      <c r="E269" s="636" t="s">
        <v>184</v>
      </c>
      <c r="F269" s="548">
        <v>27885</v>
      </c>
      <c r="G269" s="548">
        <v>27893</v>
      </c>
      <c r="H269" s="643">
        <v>27940</v>
      </c>
      <c r="I269" s="643">
        <v>27846</v>
      </c>
      <c r="J269" s="643">
        <v>27839</v>
      </c>
      <c r="K269" s="643">
        <v>27865</v>
      </c>
      <c r="L269" s="643">
        <v>27850</v>
      </c>
      <c r="M269" s="643">
        <v>27840</v>
      </c>
      <c r="N269" s="643">
        <v>27934</v>
      </c>
      <c r="O269" s="637">
        <f>IF((N270=""),"",MAX(F271:N271))</f>
        <v>4851</v>
      </c>
      <c r="P269" s="637">
        <f>IF(N270="","",MIN(F271:N271))</f>
        <v>4170</v>
      </c>
      <c r="Q269" s="638">
        <f>IF((N271=""),"",AVERAGE(F271:N271))</f>
        <v>4470</v>
      </c>
      <c r="R269" s="638">
        <f>IF((N270=""),"",(O269-P269)/(O269+P269)*100)</f>
        <v>7.5490522115064849</v>
      </c>
      <c r="S269" s="599">
        <f>STDEV(F271:N271)</f>
        <v>289.57770977753103</v>
      </c>
      <c r="T269" s="600" t="str">
        <f>IF(N270="","",IF(Q269&gt;3200,IF(R269&lt;16,IF(Q269&lt;5240,"Pass","Fail"),"Fail"),"Fail"))</f>
        <v>Pass</v>
      </c>
      <c r="U269" s="639">
        <v>121</v>
      </c>
      <c r="V269" s="602"/>
      <c r="W269" s="602"/>
      <c r="X269" s="548"/>
      <c r="Y269" s="603">
        <v>4200</v>
      </c>
      <c r="Z269" s="603">
        <v>5500</v>
      </c>
      <c r="AA269" s="603">
        <v>3200</v>
      </c>
      <c r="AB269" s="603">
        <v>5240</v>
      </c>
      <c r="AC269" s="604">
        <v>16</v>
      </c>
      <c r="AD269" s="604">
        <v>16</v>
      </c>
    </row>
    <row r="270" spans="1:30" ht="15">
      <c r="A270" s="559"/>
      <c r="B270" s="593"/>
      <c r="C270" s="594"/>
      <c r="D270" s="595"/>
      <c r="E270" s="605" t="s">
        <v>185</v>
      </c>
      <c r="F270" s="548">
        <v>26268</v>
      </c>
      <c r="G270" s="548">
        <v>26444</v>
      </c>
      <c r="H270" s="643">
        <v>26543</v>
      </c>
      <c r="I270" s="643">
        <v>26419</v>
      </c>
      <c r="J270" s="643">
        <v>26280</v>
      </c>
      <c r="K270" s="643">
        <v>26289</v>
      </c>
      <c r="L270" s="643">
        <v>26457</v>
      </c>
      <c r="M270" s="643">
        <v>26450</v>
      </c>
      <c r="N270" s="643">
        <v>26332</v>
      </c>
      <c r="O270" s="597"/>
      <c r="P270" s="597"/>
      <c r="Q270" s="598"/>
      <c r="R270" s="598"/>
      <c r="S270" s="599"/>
      <c r="T270" s="606"/>
      <c r="U270" s="601"/>
      <c r="V270" s="602"/>
      <c r="W270" s="602"/>
      <c r="X270" s="650"/>
      <c r="Y270" s="603"/>
      <c r="Z270" s="603"/>
      <c r="AA270" s="603"/>
      <c r="AB270" s="603"/>
    </row>
    <row r="271" spans="1:30" ht="57.75" thickBot="1">
      <c r="A271" s="559"/>
      <c r="B271" s="607"/>
      <c r="C271" s="608"/>
      <c r="D271" s="609"/>
      <c r="E271" s="605" t="s">
        <v>186</v>
      </c>
      <c r="F271" s="605">
        <f t="shared" ref="F271:N271" si="85">IF(((F269="")*AND(F270="")),"",(F269-F270)*3)</f>
        <v>4851</v>
      </c>
      <c r="G271" s="605">
        <f t="shared" si="85"/>
        <v>4347</v>
      </c>
      <c r="H271" s="605">
        <f t="shared" si="85"/>
        <v>4191</v>
      </c>
      <c r="I271" s="605">
        <f t="shared" si="85"/>
        <v>4281</v>
      </c>
      <c r="J271" s="605">
        <f t="shared" si="85"/>
        <v>4677</v>
      </c>
      <c r="K271" s="605">
        <f t="shared" si="85"/>
        <v>4728</v>
      </c>
      <c r="L271" s="605">
        <f t="shared" si="85"/>
        <v>4179</v>
      </c>
      <c r="M271" s="605">
        <f t="shared" si="85"/>
        <v>4170</v>
      </c>
      <c r="N271" s="605">
        <f t="shared" si="85"/>
        <v>4806</v>
      </c>
      <c r="O271" s="596"/>
      <c r="P271" s="596"/>
      <c r="Q271" s="610"/>
      <c r="R271" s="610"/>
      <c r="S271" s="649"/>
      <c r="T271" s="611"/>
      <c r="U271" s="612"/>
      <c r="V271" s="602"/>
      <c r="W271" s="602"/>
      <c r="X271" s="548"/>
      <c r="Y271" s="603"/>
      <c r="Z271" s="603"/>
      <c r="AA271" s="603"/>
      <c r="AB271" s="603"/>
    </row>
    <row r="272" spans="1:30">
      <c r="A272" s="632">
        <v>43237</v>
      </c>
      <c r="B272" s="614" t="s">
        <v>172</v>
      </c>
      <c r="C272" s="594" t="s">
        <v>174</v>
      </c>
      <c r="D272" s="615" t="s">
        <v>173</v>
      </c>
      <c r="E272" s="596" t="s">
        <v>184</v>
      </c>
      <c r="F272" s="548">
        <v>4942</v>
      </c>
      <c r="G272" s="548">
        <v>4898</v>
      </c>
      <c r="H272" s="643">
        <v>4950</v>
      </c>
      <c r="I272" s="643">
        <v>4923</v>
      </c>
      <c r="J272" s="643">
        <v>5073</v>
      </c>
      <c r="K272" s="643">
        <v>5059</v>
      </c>
      <c r="L272" s="643">
        <v>4931</v>
      </c>
      <c r="M272" s="643">
        <v>4916</v>
      </c>
      <c r="N272" s="643">
        <v>5005</v>
      </c>
      <c r="O272" s="597">
        <f>IF((N273=""),"",MAX(F274:N274))</f>
        <v>4072</v>
      </c>
      <c r="P272" s="597">
        <f>IF(N273="","",MIN(F274:N274))</f>
        <v>3772</v>
      </c>
      <c r="Q272" s="598">
        <f>IF((N274=""),"",AVERAGE(F274:N274))</f>
        <v>3984.6666666666665</v>
      </c>
      <c r="R272" s="598">
        <f>IF((N273=""),"",(O272-P272)/(O272+P272)*100)</f>
        <v>3.8245792962774097</v>
      </c>
      <c r="S272" s="599">
        <f>STDEV(F274:N274)</f>
        <v>98.483501156285058</v>
      </c>
      <c r="T272" s="606" t="str">
        <f>IF(N273="","",IF(Q272&gt;3650,IF(R272&lt;7,IF(Q272&lt;4450,"Pass","Fail"),"Fail"),"Fail"))</f>
        <v>Pass</v>
      </c>
      <c r="U272" s="639">
        <v>121</v>
      </c>
      <c r="V272" s="602"/>
      <c r="W272" s="602"/>
      <c r="X272" s="548"/>
      <c r="Y272" s="603">
        <v>3650</v>
      </c>
      <c r="Z272" s="603">
        <v>4450</v>
      </c>
      <c r="AA272" s="603">
        <v>3700</v>
      </c>
      <c r="AB272" s="603">
        <v>4100</v>
      </c>
      <c r="AC272" s="604">
        <v>7</v>
      </c>
      <c r="AD272" s="604">
        <v>6.5</v>
      </c>
    </row>
    <row r="273" spans="1:30" ht="15">
      <c r="A273" s="559"/>
      <c r="B273" s="614"/>
      <c r="C273" s="594"/>
      <c r="D273" s="595"/>
      <c r="E273" s="605" t="s">
        <v>185</v>
      </c>
      <c r="F273" s="651">
        <v>2978</v>
      </c>
      <c r="G273" s="652">
        <v>2874</v>
      </c>
      <c r="H273" s="643">
        <v>2922</v>
      </c>
      <c r="I273" s="643">
        <v>2900</v>
      </c>
      <c r="J273" s="643">
        <v>3118</v>
      </c>
      <c r="K273" s="643">
        <v>3173</v>
      </c>
      <c r="L273" s="643">
        <v>2911</v>
      </c>
      <c r="M273" s="643">
        <v>2880</v>
      </c>
      <c r="N273" s="643">
        <v>3010</v>
      </c>
      <c r="O273" s="597"/>
      <c r="P273" s="597"/>
      <c r="Q273" s="598"/>
      <c r="R273" s="598"/>
      <c r="S273" s="599"/>
      <c r="T273" s="606"/>
      <c r="U273" s="617"/>
      <c r="V273" s="618"/>
      <c r="W273" s="618"/>
      <c r="X273" s="548"/>
      <c r="Y273" s="603"/>
      <c r="Z273" s="603"/>
      <c r="AA273" s="603"/>
      <c r="AB273" s="603"/>
    </row>
    <row r="274" spans="1:30" ht="57.75" thickBot="1">
      <c r="A274" s="559"/>
      <c r="B274" s="614"/>
      <c r="C274" s="594"/>
      <c r="D274" s="595"/>
      <c r="E274" s="619" t="s">
        <v>186</v>
      </c>
      <c r="F274" s="619">
        <f t="shared" ref="F274:N274" si="86">IF(((F272="")*AND(F273="")),"",(F272-F273)*2)</f>
        <v>3928</v>
      </c>
      <c r="G274" s="619">
        <f t="shared" si="86"/>
        <v>4048</v>
      </c>
      <c r="H274" s="619">
        <f t="shared" si="86"/>
        <v>4056</v>
      </c>
      <c r="I274" s="619">
        <f t="shared" si="86"/>
        <v>4046</v>
      </c>
      <c r="J274" s="619">
        <f t="shared" si="86"/>
        <v>3910</v>
      </c>
      <c r="K274" s="619">
        <f t="shared" si="86"/>
        <v>3772</v>
      </c>
      <c r="L274" s="619">
        <f t="shared" si="86"/>
        <v>4040</v>
      </c>
      <c r="M274" s="619">
        <f t="shared" si="86"/>
        <v>4072</v>
      </c>
      <c r="N274" s="619">
        <f t="shared" si="86"/>
        <v>3990</v>
      </c>
      <c r="O274" s="597"/>
      <c r="P274" s="597"/>
      <c r="Q274" s="598"/>
      <c r="R274" s="598"/>
      <c r="S274" s="599"/>
      <c r="T274" s="606"/>
      <c r="U274" s="617"/>
      <c r="V274" s="618"/>
      <c r="W274" s="618"/>
      <c r="X274" s="548"/>
      <c r="Y274" s="603"/>
      <c r="Z274" s="603"/>
      <c r="AA274" s="603"/>
      <c r="AB274" s="603"/>
    </row>
    <row r="275" spans="1:30">
      <c r="A275" s="632">
        <v>43237</v>
      </c>
      <c r="B275" s="614" t="s">
        <v>167</v>
      </c>
      <c r="C275" s="620" t="s">
        <v>169</v>
      </c>
      <c r="D275" s="621" t="s">
        <v>187</v>
      </c>
      <c r="E275" s="605" t="s">
        <v>184</v>
      </c>
      <c r="F275" s="651">
        <v>1284</v>
      </c>
      <c r="G275" s="652">
        <v>1261</v>
      </c>
      <c r="H275" s="643">
        <v>1264</v>
      </c>
      <c r="I275" s="643">
        <v>1261</v>
      </c>
      <c r="J275" s="643">
        <v>1304</v>
      </c>
      <c r="K275" s="643">
        <v>1296</v>
      </c>
      <c r="L275" s="643">
        <v>1263</v>
      </c>
      <c r="M275" s="643">
        <v>1259</v>
      </c>
      <c r="N275" s="643">
        <v>1285</v>
      </c>
      <c r="O275" s="619">
        <f>IF((N276=""),"",MAX(F277:N277))</f>
        <v>2124</v>
      </c>
      <c r="P275" s="619">
        <f>IF(N276="","",MIN(F277:N277))</f>
        <v>1971</v>
      </c>
      <c r="Q275" s="622">
        <f>IF((N277=""),"",AVERAGE(F277:N277))</f>
        <v>2061.6666666666665</v>
      </c>
      <c r="R275" s="622">
        <f>IF((N276=""),"",(O275-P275)/(O275+P275)*100)</f>
        <v>3.7362637362637363</v>
      </c>
      <c r="S275" s="599">
        <f>STDEV(F277:N277)</f>
        <v>53.82843114934709</v>
      </c>
      <c r="T275" s="623" t="str">
        <f>IF(N276="","",IF(Q275&gt;1940,IF(R275&lt;8.3,IF(Q275&lt;2180,"Pass","Fail"),"Fail"),"Fail"))</f>
        <v>Pass</v>
      </c>
      <c r="U275" s="639">
        <v>121</v>
      </c>
      <c r="V275" s="602"/>
      <c r="W275" s="602"/>
      <c r="X275" s="548"/>
      <c r="Y275" s="603">
        <v>2000</v>
      </c>
      <c r="Z275" s="603">
        <v>3000</v>
      </c>
      <c r="AA275" s="603">
        <v>1940</v>
      </c>
      <c r="AB275" s="603">
        <v>2180</v>
      </c>
      <c r="AC275" s="604">
        <v>5.2</v>
      </c>
      <c r="AD275" s="604">
        <v>5.2</v>
      </c>
    </row>
    <row r="276" spans="1:30" ht="15">
      <c r="A276" s="559"/>
      <c r="B276" s="593"/>
      <c r="C276" s="594"/>
      <c r="D276" s="595"/>
      <c r="E276" s="605" t="s">
        <v>185</v>
      </c>
      <c r="F276" s="651">
        <v>609</v>
      </c>
      <c r="G276" s="652">
        <v>564</v>
      </c>
      <c r="H276" s="643">
        <v>556</v>
      </c>
      <c r="I276" s="643">
        <v>560</v>
      </c>
      <c r="J276" s="643">
        <v>647</v>
      </c>
      <c r="K276" s="643">
        <v>617</v>
      </c>
      <c r="L276" s="643">
        <v>567</v>
      </c>
      <c r="M276" s="643">
        <v>555</v>
      </c>
      <c r="N276" s="643">
        <v>617</v>
      </c>
      <c r="O276" s="597"/>
      <c r="P276" s="597"/>
      <c r="Q276" s="598"/>
      <c r="R276" s="598"/>
      <c r="S276" s="599"/>
      <c r="T276" s="606"/>
      <c r="U276" s="601"/>
      <c r="V276" s="602"/>
      <c r="W276" s="602"/>
      <c r="X276" s="548"/>
      <c r="Y276" s="603"/>
      <c r="Z276" s="603"/>
      <c r="AA276" s="603"/>
      <c r="AB276" s="603"/>
    </row>
    <row r="277" spans="1:30" ht="43.5" thickBot="1">
      <c r="A277" s="559"/>
      <c r="B277" s="624"/>
      <c r="C277" s="625"/>
      <c r="D277" s="626"/>
      <c r="E277" s="627" t="s">
        <v>188</v>
      </c>
      <c r="F277" s="627">
        <f t="shared" ref="F277:N277" si="87">IF(((F275="")*AND(F276="")),"",(F275-F276)*3)</f>
        <v>2025</v>
      </c>
      <c r="G277" s="627">
        <f t="shared" si="87"/>
        <v>2091</v>
      </c>
      <c r="H277" s="627">
        <f t="shared" si="87"/>
        <v>2124</v>
      </c>
      <c r="I277" s="627">
        <f t="shared" si="87"/>
        <v>2103</v>
      </c>
      <c r="J277" s="627">
        <f t="shared" si="87"/>
        <v>1971</v>
      </c>
      <c r="K277" s="627">
        <f t="shared" si="87"/>
        <v>2037</v>
      </c>
      <c r="L277" s="627">
        <f t="shared" si="87"/>
        <v>2088</v>
      </c>
      <c r="M277" s="627">
        <f t="shared" si="87"/>
        <v>2112</v>
      </c>
      <c r="N277" s="627">
        <f t="shared" si="87"/>
        <v>2004</v>
      </c>
      <c r="O277" s="628"/>
      <c r="P277" s="628"/>
      <c r="Q277" s="629"/>
      <c r="R277" s="629"/>
      <c r="S277" s="648"/>
      <c r="T277" s="630"/>
      <c r="U277" s="631"/>
      <c r="V277" s="602"/>
      <c r="W277" s="602"/>
      <c r="X277" s="548"/>
      <c r="Y277" s="603"/>
      <c r="Z277" s="603"/>
      <c r="AA277" s="603"/>
      <c r="AB277" s="603"/>
    </row>
    <row r="278" spans="1:30">
      <c r="A278" s="632">
        <v>43241</v>
      </c>
      <c r="B278" s="633" t="s">
        <v>183</v>
      </c>
      <c r="C278" s="634" t="s">
        <v>171</v>
      </c>
      <c r="D278" s="635" t="s">
        <v>170</v>
      </c>
      <c r="E278" s="636" t="s">
        <v>184</v>
      </c>
      <c r="F278" s="548">
        <v>29382.49</v>
      </c>
      <c r="G278" s="548">
        <v>29235.49</v>
      </c>
      <c r="H278" s="548">
        <v>29287.95</v>
      </c>
      <c r="I278" s="548">
        <v>29202.19</v>
      </c>
      <c r="J278" s="548">
        <v>29437.08</v>
      </c>
      <c r="K278" s="548">
        <v>29362.13</v>
      </c>
      <c r="L278" s="548">
        <v>29215.040000000001</v>
      </c>
      <c r="M278" s="548">
        <v>29209.759999999998</v>
      </c>
      <c r="N278" s="548">
        <v>29438.03</v>
      </c>
      <c r="O278" s="637">
        <f>IF((N279=""),"",MAX(F280:N280))</f>
        <v>4716.9900000000052</v>
      </c>
      <c r="P278" s="637">
        <f>IF(N279="","",MIN(F280:N280))</f>
        <v>4100.8799999999974</v>
      </c>
      <c r="Q278" s="638">
        <f>IF((N280=""),"",AVERAGE(F280:N280))</f>
        <v>4384.71</v>
      </c>
      <c r="R278" s="638">
        <f>IF((N279=""),"",(O278-P278)/(O278+P278)*100)</f>
        <v>6.9870615012469868</v>
      </c>
      <c r="S278" s="599">
        <f>STDEV(F280:N280)</f>
        <v>253.2293438269102</v>
      </c>
      <c r="T278" s="600" t="str">
        <f>IF(N279="","",IF(Q278&gt;3200,IF(R278&lt;16,IF(Q278&lt;5240,"Pass","Fail"),"Fail"),"Fail"))</f>
        <v>Pass</v>
      </c>
      <c r="U278" s="639">
        <v>102</v>
      </c>
      <c r="V278" s="602"/>
      <c r="W278" s="602"/>
      <c r="X278" s="548"/>
      <c r="Y278" s="603">
        <v>4200</v>
      </c>
      <c r="Z278" s="603">
        <v>5500</v>
      </c>
      <c r="AA278" s="603">
        <v>3200</v>
      </c>
      <c r="AB278" s="603">
        <v>5240</v>
      </c>
      <c r="AC278" s="604">
        <v>16</v>
      </c>
      <c r="AD278" s="604">
        <v>16</v>
      </c>
    </row>
    <row r="279" spans="1:30" ht="15">
      <c r="A279" s="559"/>
      <c r="B279" s="593"/>
      <c r="C279" s="594"/>
      <c r="D279" s="595"/>
      <c r="E279" s="605" t="s">
        <v>185</v>
      </c>
      <c r="F279" s="548">
        <v>27852.77</v>
      </c>
      <c r="G279" s="548">
        <v>27840.73</v>
      </c>
      <c r="H279" s="548">
        <v>27920.99</v>
      </c>
      <c r="I279" s="548">
        <v>27800.02</v>
      </c>
      <c r="J279" s="548">
        <v>27864.75</v>
      </c>
      <c r="K279" s="548">
        <v>27825.67</v>
      </c>
      <c r="L279" s="548">
        <v>27819.64</v>
      </c>
      <c r="M279" s="548">
        <v>27810.99</v>
      </c>
      <c r="N279" s="548">
        <v>27880.47</v>
      </c>
      <c r="O279" s="597"/>
      <c r="P279" s="597"/>
      <c r="Q279" s="598"/>
      <c r="R279" s="598"/>
      <c r="S279" s="599"/>
      <c r="T279" s="606"/>
      <c r="U279" s="601"/>
      <c r="V279" s="602"/>
      <c r="W279" s="602"/>
      <c r="X279" s="548"/>
      <c r="Y279" s="603"/>
      <c r="Z279" s="603"/>
      <c r="AA279" s="603"/>
      <c r="AB279" s="603"/>
    </row>
    <row r="280" spans="1:30" ht="57.75" thickBot="1">
      <c r="A280" s="559"/>
      <c r="B280" s="607"/>
      <c r="C280" s="608"/>
      <c r="D280" s="609"/>
      <c r="E280" s="605" t="s">
        <v>186</v>
      </c>
      <c r="F280" s="605">
        <f t="shared" ref="F280:N280" si="88">IF(((F278="")*AND(F279="")),"",(F278-F279)*3)</f>
        <v>4589.1600000000035</v>
      </c>
      <c r="G280" s="605">
        <f t="shared" si="88"/>
        <v>4184.2800000000061</v>
      </c>
      <c r="H280" s="605">
        <f t="shared" si="88"/>
        <v>4100.8799999999974</v>
      </c>
      <c r="I280" s="605">
        <f t="shared" si="88"/>
        <v>4206.5099999999948</v>
      </c>
      <c r="J280" s="605">
        <f t="shared" si="88"/>
        <v>4716.9900000000052</v>
      </c>
      <c r="K280" s="605">
        <f t="shared" si="88"/>
        <v>4609.3800000000083</v>
      </c>
      <c r="L280" s="605">
        <f t="shared" si="88"/>
        <v>4186.2000000000044</v>
      </c>
      <c r="M280" s="605">
        <f t="shared" si="88"/>
        <v>4196.3099999999904</v>
      </c>
      <c r="N280" s="605">
        <f t="shared" si="88"/>
        <v>4672.679999999993</v>
      </c>
      <c r="O280" s="596"/>
      <c r="P280" s="596"/>
      <c r="Q280" s="610"/>
      <c r="R280" s="610"/>
      <c r="S280" s="649"/>
      <c r="T280" s="611"/>
      <c r="U280" s="612"/>
      <c r="V280" s="602"/>
      <c r="W280" s="602"/>
      <c r="X280" s="548"/>
      <c r="Y280" s="603"/>
      <c r="Z280" s="603"/>
      <c r="AA280" s="603"/>
      <c r="AB280" s="603"/>
    </row>
    <row r="281" spans="1:30">
      <c r="A281" s="632">
        <v>43241</v>
      </c>
      <c r="B281" s="614" t="s">
        <v>172</v>
      </c>
      <c r="C281" s="594" t="s">
        <v>174</v>
      </c>
      <c r="D281" s="615" t="s">
        <v>173</v>
      </c>
      <c r="E281" s="596" t="s">
        <v>184</v>
      </c>
      <c r="F281" s="548">
        <v>6990.52</v>
      </c>
      <c r="G281" s="548">
        <v>6987.59</v>
      </c>
      <c r="H281" s="548">
        <v>6999.97</v>
      </c>
      <c r="I281" s="548">
        <v>6999.94</v>
      </c>
      <c r="J281" s="548">
        <v>6999.95</v>
      </c>
      <c r="K281" s="548">
        <v>7000</v>
      </c>
      <c r="L281" s="548">
        <v>6999.94</v>
      </c>
      <c r="M281" s="548">
        <v>6999.99</v>
      </c>
      <c r="N281" s="548">
        <v>6999.91</v>
      </c>
      <c r="O281" s="597">
        <f>IF((N282=""),"",MAX(F283:N283))</f>
        <v>4030.4600000000009</v>
      </c>
      <c r="P281" s="597">
        <f>IF(N282="","",MIN(F283:N283))</f>
        <v>3570.8199999999997</v>
      </c>
      <c r="Q281" s="598">
        <f>IF((N283=""),"",AVERAGE(F283:N283))</f>
        <v>3860.6000000000004</v>
      </c>
      <c r="R281" s="598">
        <f>IF((N282=""),"",(O281-P281)/(O281+P281)*100)</f>
        <v>6.0468763155679204</v>
      </c>
      <c r="S281" s="599">
        <f>STDEV(F283:N283)</f>
        <v>164.95196421988894</v>
      </c>
      <c r="T281" s="606" t="str">
        <f>IF(N282="","",IF(Q281&gt;3650,IF(R281&lt;7,IF(Q281&lt;4450,"Pass","Fail"),"Fail"),"Fail"))</f>
        <v>Pass</v>
      </c>
      <c r="U281" s="639">
        <v>102</v>
      </c>
      <c r="V281" s="602"/>
      <c r="W281" s="602"/>
      <c r="X281" s="548"/>
      <c r="Y281" s="603">
        <v>3650</v>
      </c>
      <c r="Z281" s="603">
        <v>4450</v>
      </c>
      <c r="AA281" s="603">
        <v>3700</v>
      </c>
      <c r="AB281" s="603">
        <v>4100</v>
      </c>
      <c r="AC281" s="604">
        <v>7</v>
      </c>
      <c r="AD281" s="604">
        <v>6.5</v>
      </c>
    </row>
    <row r="282" spans="1:30" ht="15">
      <c r="A282" s="559"/>
      <c r="B282" s="614"/>
      <c r="C282" s="594"/>
      <c r="D282" s="595"/>
      <c r="E282" s="605" t="s">
        <v>185</v>
      </c>
      <c r="F282" s="548">
        <v>5027.46</v>
      </c>
      <c r="G282" s="548">
        <v>4972.3599999999997</v>
      </c>
      <c r="H282" s="548">
        <v>5038.13</v>
      </c>
      <c r="I282" s="548">
        <v>5021.1899999999996</v>
      </c>
      <c r="J282" s="548">
        <v>5214.54</v>
      </c>
      <c r="K282" s="548">
        <v>5182.05</v>
      </c>
      <c r="L282" s="548">
        <v>5026.01</v>
      </c>
      <c r="M282" s="548">
        <v>5001.96</v>
      </c>
      <c r="N282" s="548">
        <v>5121.41</v>
      </c>
      <c r="O282" s="597"/>
      <c r="P282" s="597"/>
      <c r="Q282" s="598"/>
      <c r="R282" s="598"/>
      <c r="S282" s="599"/>
      <c r="T282" s="606"/>
      <c r="U282" s="617"/>
      <c r="V282" s="618"/>
      <c r="W282" s="618"/>
      <c r="X282" s="548"/>
      <c r="Y282" s="603"/>
      <c r="Z282" s="603"/>
      <c r="AA282" s="603"/>
      <c r="AB282" s="603"/>
    </row>
    <row r="283" spans="1:30" ht="57.75" thickBot="1">
      <c r="A283" s="559"/>
      <c r="B283" s="614"/>
      <c r="C283" s="594"/>
      <c r="D283" s="595"/>
      <c r="E283" s="619" t="s">
        <v>186</v>
      </c>
      <c r="F283" s="619">
        <f t="shared" ref="F283:N283" si="89">IF(((F281="")*AND(F282="")),"",(F281-F282)*2)</f>
        <v>3926.1200000000008</v>
      </c>
      <c r="G283" s="619">
        <f t="shared" si="89"/>
        <v>4030.4600000000009</v>
      </c>
      <c r="H283" s="619">
        <f t="shared" si="89"/>
        <v>3923.6800000000003</v>
      </c>
      <c r="I283" s="619">
        <f t="shared" si="89"/>
        <v>3957.5</v>
      </c>
      <c r="J283" s="619">
        <f t="shared" si="89"/>
        <v>3570.8199999999997</v>
      </c>
      <c r="K283" s="619">
        <f t="shared" si="89"/>
        <v>3635.8999999999996</v>
      </c>
      <c r="L283" s="619">
        <f t="shared" si="89"/>
        <v>3947.8599999999988</v>
      </c>
      <c r="M283" s="619">
        <f t="shared" si="89"/>
        <v>3996.0599999999995</v>
      </c>
      <c r="N283" s="619">
        <f t="shared" si="89"/>
        <v>3757</v>
      </c>
      <c r="O283" s="597"/>
      <c r="P283" s="597"/>
      <c r="Q283" s="598"/>
      <c r="R283" s="598"/>
      <c r="S283" s="599"/>
      <c r="T283" s="606"/>
      <c r="U283" s="617"/>
      <c r="V283" s="618"/>
      <c r="W283" s="618"/>
      <c r="X283" s="548"/>
      <c r="Y283" s="603"/>
      <c r="Z283" s="603"/>
      <c r="AA283" s="603"/>
      <c r="AB283" s="603"/>
    </row>
    <row r="284" spans="1:30">
      <c r="A284" s="632">
        <v>43241</v>
      </c>
      <c r="B284" s="614" t="s">
        <v>167</v>
      </c>
      <c r="C284" s="620" t="s">
        <v>169</v>
      </c>
      <c r="D284" s="621" t="s">
        <v>187</v>
      </c>
      <c r="E284" s="605" t="s">
        <v>184</v>
      </c>
      <c r="F284" s="548">
        <v>1941.42</v>
      </c>
      <c r="G284" s="548">
        <v>1947.21</v>
      </c>
      <c r="H284" s="548">
        <v>1952.48</v>
      </c>
      <c r="I284" s="548">
        <v>1948.02</v>
      </c>
      <c r="J284" s="548">
        <v>1944.39</v>
      </c>
      <c r="K284" s="548">
        <v>1938.73</v>
      </c>
      <c r="L284" s="548">
        <v>1944.64</v>
      </c>
      <c r="M284" s="548">
        <v>1950.86</v>
      </c>
      <c r="N284" s="548">
        <v>1943.61</v>
      </c>
      <c r="O284" s="619">
        <f>IF((N285=""),"",MAX(F286:N286))</f>
        <v>2145.9899999999998</v>
      </c>
      <c r="P284" s="619">
        <f>IF(N285="","",MIN(F286:N286))</f>
        <v>1981.3500000000001</v>
      </c>
      <c r="Q284" s="622">
        <f>IF((N286=""),"",AVERAGE(F286:N286))</f>
        <v>2091.25</v>
      </c>
      <c r="R284" s="622">
        <f>IF((N285=""),"",(O284-P284)/(O284+P284)*100)</f>
        <v>3.9890098707642125</v>
      </c>
      <c r="S284" s="599">
        <f>STDEV(F286:N286)</f>
        <v>52.981409947260452</v>
      </c>
      <c r="T284" s="623" t="str">
        <f>IF(N285="","",IF(Q284&gt;1940,IF(R284&lt;8.3,IF(Q284&lt;2180,"Pass","Fail"),"Fail"),"Fail"))</f>
        <v>Pass</v>
      </c>
      <c r="U284" s="639">
        <v>102</v>
      </c>
      <c r="V284" s="602"/>
      <c r="W284" s="602"/>
      <c r="X284" s="548"/>
      <c r="Y284" s="603">
        <v>2000</v>
      </c>
      <c r="Z284" s="603">
        <v>3000</v>
      </c>
      <c r="AA284" s="603">
        <v>1940</v>
      </c>
      <c r="AB284" s="603">
        <v>2180</v>
      </c>
      <c r="AC284" s="604">
        <v>5.2</v>
      </c>
      <c r="AD284" s="604">
        <v>5.2</v>
      </c>
    </row>
    <row r="285" spans="1:30" ht="15">
      <c r="A285" s="559"/>
      <c r="B285" s="593"/>
      <c r="C285" s="594"/>
      <c r="D285" s="595"/>
      <c r="E285" s="605" t="s">
        <v>185</v>
      </c>
      <c r="F285" s="548">
        <v>1248.95</v>
      </c>
      <c r="G285" s="548">
        <v>1238.93</v>
      </c>
      <c r="H285" s="548">
        <v>1242.9100000000001</v>
      </c>
      <c r="I285" s="548">
        <v>1239.43</v>
      </c>
      <c r="J285" s="548">
        <v>1283.94</v>
      </c>
      <c r="K285" s="548">
        <v>1257.01</v>
      </c>
      <c r="L285" s="548">
        <v>1237.48</v>
      </c>
      <c r="M285" s="548">
        <v>1235.53</v>
      </c>
      <c r="N285" s="548">
        <v>1253.43</v>
      </c>
      <c r="O285" s="597"/>
      <c r="P285" s="597"/>
      <c r="Q285" s="598"/>
      <c r="R285" s="598"/>
      <c r="S285" s="599"/>
      <c r="T285" s="606"/>
      <c r="U285" s="601"/>
      <c r="V285" s="602"/>
      <c r="W285" s="602"/>
      <c r="X285" s="548"/>
      <c r="Y285" s="603"/>
      <c r="Z285" s="603"/>
      <c r="AA285" s="603"/>
      <c r="AB285" s="603"/>
    </row>
    <row r="286" spans="1:30" ht="43.5" thickBot="1">
      <c r="A286" s="559"/>
      <c r="B286" s="624"/>
      <c r="C286" s="625"/>
      <c r="D286" s="626"/>
      <c r="E286" s="627" t="s">
        <v>188</v>
      </c>
      <c r="F286" s="627">
        <f t="shared" ref="F286:N286" si="90">IF(((F284="")*AND(F285="")),"",(F284-F285)*3)</f>
        <v>2077.41</v>
      </c>
      <c r="G286" s="627">
        <f t="shared" si="90"/>
        <v>2124.84</v>
      </c>
      <c r="H286" s="627">
        <f t="shared" si="90"/>
        <v>2128.71</v>
      </c>
      <c r="I286" s="627">
        <f t="shared" si="90"/>
        <v>2125.7699999999995</v>
      </c>
      <c r="J286" s="627">
        <f t="shared" si="90"/>
        <v>1981.3500000000001</v>
      </c>
      <c r="K286" s="627">
        <f t="shared" si="90"/>
        <v>2045.16</v>
      </c>
      <c r="L286" s="627">
        <f t="shared" si="90"/>
        <v>2121.4800000000005</v>
      </c>
      <c r="M286" s="627">
        <f t="shared" si="90"/>
        <v>2145.9899999999998</v>
      </c>
      <c r="N286" s="627">
        <f t="shared" si="90"/>
        <v>2070.5399999999995</v>
      </c>
      <c r="O286" s="628"/>
      <c r="P286" s="628"/>
      <c r="Q286" s="629"/>
      <c r="R286" s="629"/>
      <c r="S286" s="648"/>
      <c r="T286" s="630"/>
      <c r="U286" s="631"/>
      <c r="V286" s="602"/>
      <c r="W286" s="602"/>
      <c r="X286" s="548"/>
      <c r="Y286" s="603"/>
      <c r="Z286" s="603"/>
      <c r="AA286" s="603"/>
      <c r="AB286" s="603"/>
    </row>
    <row r="287" spans="1:30">
      <c r="A287" s="632">
        <v>43244</v>
      </c>
      <c r="B287" s="633" t="s">
        <v>183</v>
      </c>
      <c r="C287" s="634" t="s">
        <v>171</v>
      </c>
      <c r="D287" s="635" t="s">
        <v>170</v>
      </c>
      <c r="E287" s="636" t="s">
        <v>184</v>
      </c>
      <c r="F287" s="548">
        <v>27782.15</v>
      </c>
      <c r="G287" s="548">
        <v>27766.92</v>
      </c>
      <c r="H287" s="548">
        <v>27854.12</v>
      </c>
      <c r="I287" s="548">
        <v>27729.18</v>
      </c>
      <c r="J287" s="548">
        <v>27793.83</v>
      </c>
      <c r="K287" s="548">
        <v>27755.96</v>
      </c>
      <c r="L287" s="548">
        <v>27750.92</v>
      </c>
      <c r="M287" s="548">
        <v>27742.2</v>
      </c>
      <c r="N287" s="548">
        <v>27808.63</v>
      </c>
      <c r="O287" s="637">
        <f>IF((N288=""),"",MAX(F289:N289))</f>
        <v>4606.1400000000031</v>
      </c>
      <c r="P287" s="637">
        <f>IF(N288="","",MIN(F289:N289))</f>
        <v>4012.5600000000013</v>
      </c>
      <c r="Q287" s="638">
        <f>IF((N289=""),"",AVERAGE(F289:N289))</f>
        <v>4283.4300000000021</v>
      </c>
      <c r="R287" s="638">
        <f>IF((N288=""),"",(O287-P287)/(O287+P287)*100)</f>
        <v>6.8871175467298027</v>
      </c>
      <c r="S287" s="599">
        <f>STDEV(F289:N289)</f>
        <v>263.72614119574865</v>
      </c>
      <c r="T287" s="600" t="str">
        <f>IF(N288="","",IF(Q287&gt;3200,IF(R287&lt;16,IF(Q287&lt;5240,"Pass","Fail"),"Fail"),"Fail"))</f>
        <v>Pass</v>
      </c>
      <c r="U287" s="639">
        <v>1159</v>
      </c>
      <c r="V287" s="548" t="s">
        <v>193</v>
      </c>
      <c r="Y287" s="603">
        <v>4200</v>
      </c>
      <c r="Z287" s="603">
        <v>5500</v>
      </c>
      <c r="AA287" s="603">
        <v>3200</v>
      </c>
      <c r="AB287" s="603">
        <v>5240</v>
      </c>
      <c r="AC287" s="604">
        <v>16</v>
      </c>
      <c r="AD287" s="604">
        <v>16</v>
      </c>
    </row>
    <row r="288" spans="1:30" ht="15">
      <c r="A288" s="559"/>
      <c r="B288" s="593"/>
      <c r="C288" s="594"/>
      <c r="D288" s="595"/>
      <c r="E288" s="605" t="s">
        <v>185</v>
      </c>
      <c r="F288" s="548">
        <v>26288.12</v>
      </c>
      <c r="G288" s="548">
        <v>26409.07</v>
      </c>
      <c r="H288" s="548">
        <v>26516.6</v>
      </c>
      <c r="I288" s="548">
        <v>26371.040000000001</v>
      </c>
      <c r="J288" s="548">
        <v>26258.45</v>
      </c>
      <c r="K288" s="548">
        <v>26241.759999999998</v>
      </c>
      <c r="L288" s="548">
        <v>26386.71</v>
      </c>
      <c r="M288" s="548">
        <v>26386.89</v>
      </c>
      <c r="N288" s="548">
        <v>26274.98</v>
      </c>
      <c r="O288" s="597"/>
      <c r="P288" s="597"/>
      <c r="Q288" s="598"/>
      <c r="R288" s="598"/>
      <c r="S288" s="599"/>
      <c r="T288" s="606"/>
      <c r="U288" s="601"/>
      <c r="Y288" s="603"/>
      <c r="Z288" s="603"/>
      <c r="AA288" s="603"/>
      <c r="AB288" s="603"/>
    </row>
    <row r="289" spans="1:30" ht="57.75" thickBot="1">
      <c r="A289" s="559"/>
      <c r="B289" s="607"/>
      <c r="C289" s="608"/>
      <c r="D289" s="609"/>
      <c r="E289" s="605" t="s">
        <v>186</v>
      </c>
      <c r="F289" s="605">
        <f t="shared" ref="F289:N289" si="91">IF(((F287="")*AND(F288="")),"",(F287-F288)*3)</f>
        <v>4482.0900000000074</v>
      </c>
      <c r="G289" s="605">
        <f t="shared" si="91"/>
        <v>4073.5499999999956</v>
      </c>
      <c r="H289" s="605">
        <f t="shared" si="91"/>
        <v>4012.5600000000013</v>
      </c>
      <c r="I289" s="605">
        <f t="shared" si="91"/>
        <v>4074.4199999999983</v>
      </c>
      <c r="J289" s="605">
        <f t="shared" si="91"/>
        <v>4606.1400000000031</v>
      </c>
      <c r="K289" s="605">
        <f t="shared" si="91"/>
        <v>4542.6000000000022</v>
      </c>
      <c r="L289" s="605">
        <f t="shared" si="91"/>
        <v>4092.6299999999974</v>
      </c>
      <c r="M289" s="605">
        <f t="shared" si="91"/>
        <v>4065.9300000000039</v>
      </c>
      <c r="N289" s="605">
        <f t="shared" si="91"/>
        <v>4600.9500000000044</v>
      </c>
      <c r="O289" s="596"/>
      <c r="P289" s="596"/>
      <c r="Q289" s="610"/>
      <c r="R289" s="610"/>
      <c r="S289" s="649"/>
      <c r="T289" s="611"/>
      <c r="U289" s="612"/>
      <c r="Y289" s="603"/>
      <c r="Z289" s="603"/>
      <c r="AA289" s="603"/>
      <c r="AB289" s="603"/>
    </row>
    <row r="290" spans="1:30">
      <c r="A290" s="632">
        <v>43244</v>
      </c>
      <c r="B290" s="614" t="s">
        <v>172</v>
      </c>
      <c r="C290" s="594" t="s">
        <v>174</v>
      </c>
      <c r="D290" s="615" t="s">
        <v>173</v>
      </c>
      <c r="E290" s="596" t="s">
        <v>184</v>
      </c>
      <c r="F290" s="548">
        <v>6855.3</v>
      </c>
      <c r="G290" s="548">
        <v>6847.12</v>
      </c>
      <c r="H290" s="548">
        <v>6915.85</v>
      </c>
      <c r="I290" s="548">
        <v>6889.95</v>
      </c>
      <c r="J290" s="548">
        <v>7000</v>
      </c>
      <c r="K290" s="548">
        <v>6934.37</v>
      </c>
      <c r="L290" s="548">
        <v>6894.35</v>
      </c>
      <c r="M290" s="548">
        <v>6886.61</v>
      </c>
      <c r="N290" s="548">
        <v>6975.03</v>
      </c>
      <c r="O290" s="597">
        <f>IF((N291=""),"",MAX(F292:N292))</f>
        <v>4069.26</v>
      </c>
      <c r="P290" s="597">
        <f>IF(N291="","",MIN(F292:N292))</f>
        <v>3806.76</v>
      </c>
      <c r="Q290" s="598">
        <f>IF((N292=""),"",AVERAGE(F292:N292))</f>
        <v>3988.284444444444</v>
      </c>
      <c r="R290" s="598">
        <f>IF((N291=""),"",(O290-P290)/(O290+P290)*100)</f>
        <v>3.3329016432157355</v>
      </c>
      <c r="S290" s="599">
        <f>STDEV(F292:N292)</f>
        <v>91.663049140760151</v>
      </c>
      <c r="T290" s="606" t="str">
        <f>IF(N291="","",IF(Q290&gt;3650,IF(R290&lt;7,IF(Q290&lt;4450,"Pass","Fail"),"Fail"),"Fail"))</f>
        <v>Pass</v>
      </c>
      <c r="U290" s="639">
        <v>1159</v>
      </c>
      <c r="V290" s="548" t="s">
        <v>193</v>
      </c>
      <c r="Y290" s="603">
        <v>3650</v>
      </c>
      <c r="Z290" s="603">
        <v>4450</v>
      </c>
      <c r="AA290" s="603">
        <v>3700</v>
      </c>
      <c r="AB290" s="603">
        <v>4100</v>
      </c>
      <c r="AC290" s="604">
        <v>7</v>
      </c>
      <c r="AD290" s="604">
        <v>6.5</v>
      </c>
    </row>
    <row r="291" spans="1:30" ht="16.7" customHeight="1">
      <c r="A291" s="559"/>
      <c r="B291" s="614"/>
      <c r="C291" s="594"/>
      <c r="D291" s="595"/>
      <c r="E291" s="605" t="s">
        <v>185</v>
      </c>
      <c r="F291" s="548">
        <v>4891.8</v>
      </c>
      <c r="G291" s="548">
        <v>4828.8999999999996</v>
      </c>
      <c r="H291" s="548">
        <v>4881.22</v>
      </c>
      <c r="I291" s="548">
        <v>4863.8900000000003</v>
      </c>
      <c r="J291" s="548">
        <v>5050.01</v>
      </c>
      <c r="K291" s="548">
        <v>5030.99</v>
      </c>
      <c r="L291" s="548">
        <v>4869.18</v>
      </c>
      <c r="M291" s="548">
        <v>4854.03</v>
      </c>
      <c r="N291" s="548">
        <v>4981.28</v>
      </c>
      <c r="O291" s="597"/>
      <c r="P291" s="597"/>
      <c r="Q291" s="598"/>
      <c r="R291" s="598"/>
      <c r="S291" s="599"/>
      <c r="T291" s="606"/>
      <c r="U291" s="617"/>
      <c r="Y291" s="603"/>
      <c r="Z291" s="603"/>
      <c r="AA291" s="603"/>
      <c r="AB291" s="603"/>
    </row>
    <row r="292" spans="1:30" ht="22.7" customHeight="1" thickBot="1">
      <c r="A292" s="559"/>
      <c r="B292" s="614"/>
      <c r="C292" s="594"/>
      <c r="D292" s="595"/>
      <c r="E292" s="619" t="s">
        <v>186</v>
      </c>
      <c r="F292" s="619">
        <f t="shared" ref="F292:N292" si="92">IF(((F290="")*AND(F291="")),"",(F290-F291)*2)</f>
        <v>3927</v>
      </c>
      <c r="G292" s="619">
        <f t="shared" si="92"/>
        <v>4036.4400000000005</v>
      </c>
      <c r="H292" s="619">
        <f t="shared" si="92"/>
        <v>4069.26</v>
      </c>
      <c r="I292" s="619">
        <f t="shared" si="92"/>
        <v>4052.119999999999</v>
      </c>
      <c r="J292" s="619">
        <f t="shared" si="92"/>
        <v>3899.9799999999996</v>
      </c>
      <c r="K292" s="619">
        <f t="shared" si="92"/>
        <v>3806.76</v>
      </c>
      <c r="L292" s="619">
        <f t="shared" si="92"/>
        <v>4050.34</v>
      </c>
      <c r="M292" s="619">
        <f t="shared" si="92"/>
        <v>4065.16</v>
      </c>
      <c r="N292" s="619">
        <f t="shared" si="92"/>
        <v>3987.5</v>
      </c>
      <c r="O292" s="597"/>
      <c r="P292" s="597"/>
      <c r="Q292" s="598"/>
      <c r="R292" s="598"/>
      <c r="S292" s="599"/>
      <c r="T292" s="606"/>
      <c r="U292" s="617"/>
      <c r="Y292" s="603"/>
      <c r="Z292" s="603"/>
      <c r="AA292" s="603"/>
      <c r="AB292" s="603"/>
    </row>
    <row r="293" spans="1:30" ht="13.35" customHeight="1">
      <c r="A293" s="632">
        <v>43244</v>
      </c>
      <c r="B293" s="614" t="s">
        <v>167</v>
      </c>
      <c r="C293" s="620" t="s">
        <v>169</v>
      </c>
      <c r="D293" s="621" t="s">
        <v>187</v>
      </c>
      <c r="E293" s="605" t="s">
        <v>184</v>
      </c>
      <c r="F293" s="548">
        <v>1254.3499999999999</v>
      </c>
      <c r="G293" s="548">
        <v>1243.99</v>
      </c>
      <c r="H293" s="548">
        <v>1246.74</v>
      </c>
      <c r="I293" s="548">
        <v>1245.3499999999999</v>
      </c>
      <c r="J293" s="548">
        <v>1287.3800000000001</v>
      </c>
      <c r="K293" s="548">
        <v>1258.81</v>
      </c>
      <c r="L293" s="548">
        <v>1241.5899999999999</v>
      </c>
      <c r="M293" s="548">
        <v>1240.3499999999999</v>
      </c>
      <c r="N293" s="548">
        <v>1272.76</v>
      </c>
      <c r="O293" s="619">
        <f>IF((N294=""),"",MAX(F295:N295))</f>
        <v>2135.46</v>
      </c>
      <c r="P293" s="619">
        <f>IF(N294="","",MIN(F295:N295))</f>
        <v>1954.8900000000003</v>
      </c>
      <c r="Q293" s="622">
        <f>IF((N295=""),"",AVERAGE(F295:N295))</f>
        <v>2074.2833333333328</v>
      </c>
      <c r="R293" s="622">
        <f>IF((N294=""),"",(O293-P293)/(O293+P293)*100)</f>
        <v>4.4145366533426165</v>
      </c>
      <c r="S293" s="599">
        <f>STDEV(F295:N295)</f>
        <v>64.695978623109369</v>
      </c>
      <c r="T293" s="623" t="str">
        <f>IF(N294="","",IF(Q293&gt;1940,IF(R293&lt;8.3,IF(Q293&lt;2180,"Pass","Fail"),"Fail"),"Fail"))</f>
        <v>Pass</v>
      </c>
      <c r="U293" s="639">
        <v>1159</v>
      </c>
      <c r="V293" s="548" t="s">
        <v>193</v>
      </c>
      <c r="Y293" s="603">
        <v>2000</v>
      </c>
      <c r="Z293" s="603">
        <v>3000</v>
      </c>
      <c r="AA293" s="603">
        <v>1940</v>
      </c>
      <c r="AB293" s="603">
        <v>2180</v>
      </c>
      <c r="AC293" s="604">
        <v>5.2</v>
      </c>
      <c r="AD293" s="604">
        <v>5.2</v>
      </c>
    </row>
    <row r="294" spans="1:30" ht="16.7" customHeight="1">
      <c r="A294" s="559"/>
      <c r="B294" s="593"/>
      <c r="C294" s="594"/>
      <c r="D294" s="595"/>
      <c r="E294" s="605" t="s">
        <v>185</v>
      </c>
      <c r="F294" s="548">
        <v>567.49</v>
      </c>
      <c r="G294" s="548">
        <v>532.16999999999996</v>
      </c>
      <c r="H294" s="548">
        <v>536.88</v>
      </c>
      <c r="I294" s="548">
        <v>542.66</v>
      </c>
      <c r="J294" s="548">
        <v>635.75</v>
      </c>
      <c r="K294" s="548">
        <v>580.99</v>
      </c>
      <c r="L294" s="548">
        <v>534</v>
      </c>
      <c r="M294" s="548">
        <v>533.66</v>
      </c>
      <c r="N294" s="548">
        <v>604.87</v>
      </c>
      <c r="O294" s="597"/>
      <c r="P294" s="597"/>
      <c r="Q294" s="598"/>
      <c r="R294" s="598"/>
      <c r="S294" s="599"/>
      <c r="T294" s="606"/>
      <c r="U294" s="601"/>
      <c r="Y294" s="603"/>
      <c r="Z294" s="603"/>
      <c r="AA294" s="603"/>
      <c r="AB294" s="603"/>
    </row>
    <row r="295" spans="1:30" ht="16.7" customHeight="1" thickBot="1">
      <c r="A295" s="559"/>
      <c r="B295" s="624"/>
      <c r="C295" s="625"/>
      <c r="D295" s="626"/>
      <c r="E295" s="627" t="s">
        <v>188</v>
      </c>
      <c r="F295" s="627">
        <f t="shared" ref="F295:N295" si="93">IF(((F293="")*AND(F294="")),"",(F293-F294)*3)</f>
        <v>2060.58</v>
      </c>
      <c r="G295" s="627">
        <f t="shared" si="93"/>
        <v>2135.46</v>
      </c>
      <c r="H295" s="627">
        <f t="shared" si="93"/>
        <v>2129.58</v>
      </c>
      <c r="I295" s="627">
        <f t="shared" si="93"/>
        <v>2108.0699999999997</v>
      </c>
      <c r="J295" s="627">
        <f t="shared" si="93"/>
        <v>1954.8900000000003</v>
      </c>
      <c r="K295" s="627">
        <f t="shared" si="93"/>
        <v>2033.4599999999998</v>
      </c>
      <c r="L295" s="627">
        <f t="shared" si="93"/>
        <v>2122.7699999999995</v>
      </c>
      <c r="M295" s="627">
        <f t="shared" si="93"/>
        <v>2120.0699999999997</v>
      </c>
      <c r="N295" s="627">
        <f t="shared" si="93"/>
        <v>2003.67</v>
      </c>
      <c r="O295" s="628"/>
      <c r="P295" s="628"/>
      <c r="Q295" s="629"/>
      <c r="R295" s="629"/>
      <c r="S295" s="648"/>
      <c r="T295" s="630"/>
      <c r="U295" s="631"/>
      <c r="Y295" s="603"/>
      <c r="Z295" s="603"/>
      <c r="AA295" s="603"/>
      <c r="AB295" s="603"/>
    </row>
    <row r="296" spans="1:30" ht="13.35" customHeight="1">
      <c r="A296" s="632">
        <v>43248</v>
      </c>
      <c r="B296" s="633" t="s">
        <v>183</v>
      </c>
      <c r="C296" s="634" t="s">
        <v>171</v>
      </c>
      <c r="D296" s="635" t="s">
        <v>170</v>
      </c>
      <c r="E296" s="636" t="s">
        <v>184</v>
      </c>
      <c r="F296" s="548">
        <v>26215.79</v>
      </c>
      <c r="G296" s="548">
        <v>26337.64</v>
      </c>
      <c r="H296" s="548">
        <v>26455.16</v>
      </c>
      <c r="I296" s="548">
        <v>26306.33</v>
      </c>
      <c r="J296" s="548">
        <v>26182.84</v>
      </c>
      <c r="K296" s="548">
        <v>26163.97</v>
      </c>
      <c r="L296" s="548">
        <v>26316.35</v>
      </c>
      <c r="M296" s="548">
        <v>26314.46</v>
      </c>
      <c r="N296" s="548">
        <v>26201.75</v>
      </c>
      <c r="O296" s="637">
        <f>IF((N297=""),"",MAX(F298:N298))</f>
        <v>4581.2700000000004</v>
      </c>
      <c r="P296" s="637">
        <f>IF(N297="","",MIN(F298:N298))</f>
        <v>3976.9199999999983</v>
      </c>
      <c r="Q296" s="638">
        <f>IF((N298=""),"",AVERAGE(F298:N298))</f>
        <v>4247.8266666666668</v>
      </c>
      <c r="R296" s="638">
        <f>IF((N297=""),"",(O296-P296)/(O296+P296)*100)</f>
        <v>7.0616567288176846</v>
      </c>
      <c r="S296" s="599">
        <f>STDEV(F298:N298)</f>
        <v>253.70306915761833</v>
      </c>
      <c r="T296" s="600" t="str">
        <f>IF(N297="","",IF(Q296&gt;3200,IF(R296&lt;16,IF(Q296&lt;5240,"Pass","Fail"),"Fail"),"Fail"))</f>
        <v>Pass</v>
      </c>
      <c r="U296" s="639">
        <v>1428</v>
      </c>
      <c r="X296" s="548"/>
      <c r="Y296" s="603">
        <v>4200</v>
      </c>
      <c r="Z296" s="603">
        <v>5500</v>
      </c>
      <c r="AA296" s="603">
        <v>3200</v>
      </c>
      <c r="AB296" s="603">
        <v>5240</v>
      </c>
      <c r="AC296" s="604">
        <v>16</v>
      </c>
      <c r="AD296" s="604">
        <v>16</v>
      </c>
    </row>
    <row r="297" spans="1:30" ht="16.7" customHeight="1">
      <c r="A297" s="559"/>
      <c r="B297" s="593"/>
      <c r="C297" s="594"/>
      <c r="D297" s="595"/>
      <c r="E297" s="605" t="s">
        <v>185</v>
      </c>
      <c r="F297" s="548">
        <v>24738.75</v>
      </c>
      <c r="G297" s="548">
        <v>24988.21</v>
      </c>
      <c r="H297" s="548">
        <v>25129.52</v>
      </c>
      <c r="I297" s="548">
        <v>24949.25</v>
      </c>
      <c r="J297" s="548">
        <v>24657.34</v>
      </c>
      <c r="K297" s="548">
        <v>24682.080000000002</v>
      </c>
      <c r="L297" s="548">
        <v>24964.23</v>
      </c>
      <c r="M297" s="548">
        <v>24966.77</v>
      </c>
      <c r="N297" s="548">
        <v>24674.66</v>
      </c>
      <c r="O297" s="597"/>
      <c r="P297" s="597"/>
      <c r="Q297" s="598"/>
      <c r="R297" s="598"/>
      <c r="S297" s="599"/>
      <c r="T297" s="606"/>
      <c r="U297" s="601"/>
      <c r="X297" s="548"/>
      <c r="Y297" s="603"/>
      <c r="Z297" s="603"/>
      <c r="AA297" s="603"/>
      <c r="AB297" s="603"/>
    </row>
    <row r="298" spans="1:30" ht="22.7" customHeight="1" thickBot="1">
      <c r="A298" s="559"/>
      <c r="B298" s="607"/>
      <c r="C298" s="608"/>
      <c r="D298" s="609"/>
      <c r="E298" s="605" t="s">
        <v>186</v>
      </c>
      <c r="F298" s="605">
        <f t="shared" ref="F298:N298" si="94">IF(((F296="")*AND(F297="")),"",(F296-F297)*3)</f>
        <v>4431.1200000000026</v>
      </c>
      <c r="G298" s="605">
        <f t="shared" si="94"/>
        <v>4048.2900000000009</v>
      </c>
      <c r="H298" s="605">
        <f t="shared" si="94"/>
        <v>3976.9199999999983</v>
      </c>
      <c r="I298" s="605">
        <f t="shared" si="94"/>
        <v>4071.2400000000052</v>
      </c>
      <c r="J298" s="605">
        <f t="shared" si="94"/>
        <v>4576.5</v>
      </c>
      <c r="K298" s="605">
        <f t="shared" si="94"/>
        <v>4445.6699999999983</v>
      </c>
      <c r="L298" s="605">
        <f t="shared" si="94"/>
        <v>4056.3599999999969</v>
      </c>
      <c r="M298" s="605">
        <f t="shared" si="94"/>
        <v>4043.0699999999961</v>
      </c>
      <c r="N298" s="605">
        <f t="shared" si="94"/>
        <v>4581.2700000000004</v>
      </c>
      <c r="O298" s="596"/>
      <c r="P298" s="596"/>
      <c r="Q298" s="610"/>
      <c r="R298" s="610"/>
      <c r="S298" s="649"/>
      <c r="T298" s="611"/>
      <c r="U298" s="612"/>
      <c r="X298" s="548"/>
      <c r="Y298" s="603"/>
      <c r="Z298" s="603"/>
      <c r="AA298" s="603"/>
      <c r="AB298" s="603"/>
    </row>
    <row r="299" spans="1:30">
      <c r="A299" s="632">
        <v>43248</v>
      </c>
      <c r="B299" s="614" t="s">
        <v>172</v>
      </c>
      <c r="C299" s="594" t="s">
        <v>174</v>
      </c>
      <c r="D299" s="615" t="s">
        <v>173</v>
      </c>
      <c r="E299" s="596" t="s">
        <v>184</v>
      </c>
      <c r="F299" s="548">
        <v>4904.3900000000003</v>
      </c>
      <c r="G299" s="548">
        <v>4842.66</v>
      </c>
      <c r="H299" s="548">
        <v>4894.71</v>
      </c>
      <c r="I299" s="548">
        <v>4876.95</v>
      </c>
      <c r="J299" s="548">
        <v>5060.51</v>
      </c>
      <c r="K299" s="548">
        <v>5040.1899999999996</v>
      </c>
      <c r="L299" s="548">
        <v>4882.38</v>
      </c>
      <c r="M299" s="548">
        <v>4867.34</v>
      </c>
      <c r="N299" s="548">
        <v>4992.62</v>
      </c>
      <c r="O299" s="597">
        <f>IF((N300=""),"",MAX(F301:N301))</f>
        <v>4123.6000000000004</v>
      </c>
      <c r="P299" s="597">
        <f>IF(N300="","",MIN(F301:N301))</f>
        <v>3807.5199999999995</v>
      </c>
      <c r="Q299" s="598">
        <f>IF((N301=""),"",AVERAGE(F301:N301))</f>
        <v>4029.2511111111112</v>
      </c>
      <c r="R299" s="598">
        <f>IF((N300=""),"",(O299-P299)/(O299+P299)*100)</f>
        <v>3.9853135496626058</v>
      </c>
      <c r="S299" s="599">
        <f>STDEV(F301:N301)</f>
        <v>102.7088107764223</v>
      </c>
      <c r="T299" s="606" t="str">
        <f>IF(N300="","",IF(Q299&gt;3650,IF(R299&lt;7,IF(Q299&lt;4450,"Pass","Fail"),"Fail"),"Fail"))</f>
        <v>Pass</v>
      </c>
      <c r="U299" s="639">
        <v>1428</v>
      </c>
      <c r="X299" s="548"/>
      <c r="Y299" s="603">
        <v>3650</v>
      </c>
      <c r="Z299" s="603">
        <v>4450</v>
      </c>
      <c r="AA299" s="603">
        <v>3700</v>
      </c>
      <c r="AB299" s="603">
        <v>4100</v>
      </c>
      <c r="AC299" s="604">
        <v>7</v>
      </c>
      <c r="AD299" s="604">
        <v>6.5</v>
      </c>
    </row>
    <row r="300" spans="1:30" ht="16.7" customHeight="1">
      <c r="A300" s="559"/>
      <c r="B300" s="614"/>
      <c r="C300" s="594"/>
      <c r="D300" s="595"/>
      <c r="E300" s="605" t="s">
        <v>185</v>
      </c>
      <c r="F300" s="548">
        <v>2921.55</v>
      </c>
      <c r="G300" s="548">
        <v>2800.74</v>
      </c>
      <c r="H300" s="548">
        <v>2840.73</v>
      </c>
      <c r="I300" s="548">
        <v>2831.04</v>
      </c>
      <c r="J300" s="548">
        <v>3084.51</v>
      </c>
      <c r="K300" s="548">
        <v>3136.43</v>
      </c>
      <c r="L300" s="548">
        <v>2840.93</v>
      </c>
      <c r="M300" s="548">
        <v>2805.54</v>
      </c>
      <c r="N300" s="548">
        <v>2968.65</v>
      </c>
      <c r="O300" s="597"/>
      <c r="P300" s="597"/>
      <c r="Q300" s="598"/>
      <c r="R300" s="598"/>
      <c r="S300" s="599"/>
      <c r="T300" s="606"/>
      <c r="U300" s="617"/>
      <c r="X300" s="548"/>
      <c r="Y300" s="603"/>
      <c r="Z300" s="603"/>
      <c r="AA300" s="603"/>
      <c r="AB300" s="603"/>
    </row>
    <row r="301" spans="1:30" ht="22.7" customHeight="1" thickBot="1">
      <c r="A301" s="559"/>
      <c r="B301" s="614"/>
      <c r="C301" s="594"/>
      <c r="D301" s="595"/>
      <c r="E301" s="619" t="s">
        <v>186</v>
      </c>
      <c r="F301" s="619">
        <f t="shared" ref="F301:N301" si="95">IF(((F299="")*AND(F300="")),"",(F299-F300)*2)</f>
        <v>3965.6800000000003</v>
      </c>
      <c r="G301" s="619">
        <f t="shared" si="95"/>
        <v>4083.84</v>
      </c>
      <c r="H301" s="619">
        <f t="shared" si="95"/>
        <v>4107.96</v>
      </c>
      <c r="I301" s="619">
        <f t="shared" si="95"/>
        <v>4091.8199999999997</v>
      </c>
      <c r="J301" s="619">
        <f t="shared" si="95"/>
        <v>3952</v>
      </c>
      <c r="K301" s="619">
        <f t="shared" si="95"/>
        <v>3807.5199999999995</v>
      </c>
      <c r="L301" s="619">
        <f t="shared" si="95"/>
        <v>4082.9000000000005</v>
      </c>
      <c r="M301" s="619">
        <f t="shared" si="95"/>
        <v>4123.6000000000004</v>
      </c>
      <c r="N301" s="619">
        <f t="shared" si="95"/>
        <v>4047.9399999999996</v>
      </c>
      <c r="O301" s="597"/>
      <c r="P301" s="597"/>
      <c r="Q301" s="598"/>
      <c r="R301" s="598"/>
      <c r="S301" s="599"/>
      <c r="T301" s="606"/>
      <c r="U301" s="617"/>
      <c r="X301" s="548"/>
      <c r="Y301" s="603"/>
      <c r="Z301" s="603"/>
      <c r="AA301" s="603"/>
      <c r="AB301" s="603"/>
    </row>
    <row r="302" spans="1:30" ht="13.35" customHeight="1">
      <c r="A302" s="632">
        <v>43248</v>
      </c>
      <c r="B302" s="614" t="s">
        <v>167</v>
      </c>
      <c r="C302" s="620" t="s">
        <v>169</v>
      </c>
      <c r="D302" s="621" t="s">
        <v>187</v>
      </c>
      <c r="E302" s="605" t="s">
        <v>184</v>
      </c>
      <c r="F302" s="548">
        <v>1956.4</v>
      </c>
      <c r="G302" s="548">
        <v>1964.54</v>
      </c>
      <c r="H302" s="548">
        <v>1969.77</v>
      </c>
      <c r="I302" s="548">
        <v>1967.39</v>
      </c>
      <c r="J302" s="548">
        <v>1963.15</v>
      </c>
      <c r="K302" s="548">
        <v>1952.13</v>
      </c>
      <c r="L302" s="548">
        <v>1968.03</v>
      </c>
      <c r="M302" s="548">
        <v>1965.9</v>
      </c>
      <c r="N302" s="548">
        <v>1962.57</v>
      </c>
      <c r="O302" s="619">
        <f>IF((N303=""),"",MAX(F304:N304))</f>
        <v>2153.0700000000002</v>
      </c>
      <c r="P302" s="619">
        <f>IF(N303="","",MIN(F304:N304))</f>
        <v>1981.6500000000005</v>
      </c>
      <c r="Q302" s="622">
        <f>IF((N304=""),"",AVERAGE(F304:N304))</f>
        <v>2090.5166666666669</v>
      </c>
      <c r="R302" s="622">
        <f>IF((N303=""),"",(O302-P302)/(O302+P302)*100)</f>
        <v>4.1458671929417124</v>
      </c>
      <c r="S302" s="599">
        <f>STDEV(F304:N304)</f>
        <v>71.145038653443436</v>
      </c>
      <c r="T302" s="623" t="str">
        <f>IF(N303="","",IF(Q302&gt;1940,IF(R302&lt;8.3,IF(Q302&lt;2180,"Pass","Fail"),"Fail"),"Fail"))</f>
        <v>Pass</v>
      </c>
      <c r="U302" s="639">
        <v>1428</v>
      </c>
      <c r="X302" s="548"/>
      <c r="Y302" s="603">
        <v>2000</v>
      </c>
      <c r="Z302" s="603">
        <v>3000</v>
      </c>
      <c r="AA302" s="603">
        <v>1940</v>
      </c>
      <c r="AB302" s="603">
        <v>2180</v>
      </c>
      <c r="AC302" s="604">
        <v>5.2</v>
      </c>
      <c r="AD302" s="604">
        <v>5.2</v>
      </c>
    </row>
    <row r="303" spans="1:30" ht="16.7" customHeight="1">
      <c r="A303" s="559"/>
      <c r="B303" s="593"/>
      <c r="C303" s="594"/>
      <c r="D303" s="595"/>
      <c r="E303" s="605" t="s">
        <v>185</v>
      </c>
      <c r="F303" s="548">
        <v>1263.8699999999999</v>
      </c>
      <c r="G303" s="548">
        <v>1246.8499999999999</v>
      </c>
      <c r="H303" s="548">
        <v>1253.26</v>
      </c>
      <c r="I303" s="548">
        <v>1255.3599999999999</v>
      </c>
      <c r="J303" s="548">
        <v>1302.5999999999999</v>
      </c>
      <c r="K303" s="548">
        <v>1287.3800000000001</v>
      </c>
      <c r="L303" s="548">
        <v>1251.56</v>
      </c>
      <c r="M303" s="548">
        <v>1251.78</v>
      </c>
      <c r="N303" s="548">
        <v>1285.67</v>
      </c>
      <c r="O303" s="597"/>
      <c r="P303" s="597"/>
      <c r="Q303" s="598"/>
      <c r="R303" s="598"/>
      <c r="S303" s="599"/>
      <c r="T303" s="606"/>
      <c r="U303" s="601"/>
      <c r="X303" s="548"/>
      <c r="Y303" s="603"/>
      <c r="Z303" s="603"/>
      <c r="AA303" s="603"/>
      <c r="AB303" s="603"/>
    </row>
    <row r="304" spans="1:30" ht="16.7" customHeight="1" thickBot="1">
      <c r="A304" s="559"/>
      <c r="B304" s="624"/>
      <c r="C304" s="625"/>
      <c r="D304" s="626"/>
      <c r="E304" s="627" t="s">
        <v>188</v>
      </c>
      <c r="F304" s="627">
        <f t="shared" ref="F304:N304" si="96">IF(((F302="")*AND(F303="")),"",(F302-F303)*3)</f>
        <v>2077.5900000000006</v>
      </c>
      <c r="G304" s="627">
        <f t="shared" si="96"/>
        <v>2153.0700000000002</v>
      </c>
      <c r="H304" s="627">
        <f t="shared" si="96"/>
        <v>2149.5299999999997</v>
      </c>
      <c r="I304" s="627">
        <f t="shared" si="96"/>
        <v>2136.0900000000006</v>
      </c>
      <c r="J304" s="627">
        <f t="shared" si="96"/>
        <v>1981.6500000000005</v>
      </c>
      <c r="K304" s="627">
        <f t="shared" si="96"/>
        <v>1994.25</v>
      </c>
      <c r="L304" s="627">
        <f t="shared" si="96"/>
        <v>2149.41</v>
      </c>
      <c r="M304" s="627">
        <f t="shared" si="96"/>
        <v>2142.3600000000006</v>
      </c>
      <c r="N304" s="627">
        <f t="shared" si="96"/>
        <v>2030.6999999999996</v>
      </c>
      <c r="O304" s="628"/>
      <c r="P304" s="628"/>
      <c r="Q304" s="629"/>
      <c r="R304" s="629"/>
      <c r="S304" s="648"/>
      <c r="T304" s="630"/>
      <c r="U304" s="631"/>
      <c r="X304" s="548"/>
      <c r="Y304" s="603"/>
      <c r="Z304" s="603"/>
      <c r="AA304" s="603"/>
      <c r="AB304" s="603"/>
    </row>
    <row r="305" spans="1:30" ht="13.35" customHeight="1">
      <c r="A305" s="632">
        <v>43252</v>
      </c>
      <c r="B305" s="633" t="s">
        <v>183</v>
      </c>
      <c r="C305" s="634" t="s">
        <v>171</v>
      </c>
      <c r="D305" s="635" t="s">
        <v>170</v>
      </c>
      <c r="E305" s="636" t="s">
        <v>184</v>
      </c>
      <c r="F305" s="548">
        <v>24738.75</v>
      </c>
      <c r="G305" s="548">
        <v>24988.21</v>
      </c>
      <c r="H305" s="548">
        <v>25129.52</v>
      </c>
      <c r="I305" s="548">
        <v>24949.25</v>
      </c>
      <c r="J305" s="548">
        <v>24657.34</v>
      </c>
      <c r="K305" s="548">
        <v>24682.080000000002</v>
      </c>
      <c r="L305" s="548">
        <v>24964.23</v>
      </c>
      <c r="M305" s="548">
        <v>24966.77</v>
      </c>
      <c r="N305" s="548">
        <v>24674.66</v>
      </c>
      <c r="O305" s="637">
        <f>IF((N306=""),"",MAX(F307:N307))</f>
        <v>5165.1000000000022</v>
      </c>
      <c r="P305" s="637">
        <f>IF(N306="","",MIN(F307:N307))</f>
        <v>4240.4700000000048</v>
      </c>
      <c r="Q305" s="638">
        <f>IF((N307=""),"",AVERAGE(F307:N307))</f>
        <v>4599.8133333333353</v>
      </c>
      <c r="R305" s="638">
        <f>IF((N306=""),"",(O305-P305)/(O305+P305)*100)</f>
        <v>9.8306641702735362</v>
      </c>
      <c r="S305" s="599">
        <f>STDEV(F307:N307)</f>
        <v>371.18153169978069</v>
      </c>
      <c r="T305" s="600" t="str">
        <f>IF(N306="","",IF(Q305&gt;3200,IF(R305&lt;16,IF(Q305&lt;5240,"Pass","Fail"),"Fail"),"Fail"))</f>
        <v>Pass</v>
      </c>
      <c r="U305" s="639" t="s">
        <v>49</v>
      </c>
      <c r="X305" s="548"/>
      <c r="Y305" s="603">
        <v>4200</v>
      </c>
      <c r="Z305" s="603">
        <v>5500</v>
      </c>
      <c r="AA305" s="603">
        <v>3200</v>
      </c>
      <c r="AB305" s="603">
        <v>5240</v>
      </c>
      <c r="AC305" s="604">
        <v>16</v>
      </c>
      <c r="AD305" s="604">
        <v>16</v>
      </c>
    </row>
    <row r="306" spans="1:30" ht="16.7" customHeight="1">
      <c r="A306" s="559"/>
      <c r="B306" s="593"/>
      <c r="C306" s="594"/>
      <c r="D306" s="595"/>
      <c r="E306" s="605" t="s">
        <v>185</v>
      </c>
      <c r="F306" s="548">
        <v>23114.37</v>
      </c>
      <c r="G306" s="548">
        <v>23556.55</v>
      </c>
      <c r="H306" s="548">
        <v>23716.03</v>
      </c>
      <c r="I306" s="548">
        <v>23511.09</v>
      </c>
      <c r="J306" s="548">
        <v>22972.12</v>
      </c>
      <c r="K306" s="548">
        <v>23082.38</v>
      </c>
      <c r="L306" s="548">
        <v>23543.87</v>
      </c>
      <c r="M306" s="548">
        <v>23502</v>
      </c>
      <c r="N306" s="548">
        <v>22952.959999999999</v>
      </c>
      <c r="O306" s="597"/>
      <c r="P306" s="597"/>
      <c r="Q306" s="598"/>
      <c r="R306" s="598"/>
      <c r="S306" s="599"/>
      <c r="T306" s="606"/>
      <c r="U306" s="601"/>
      <c r="X306" s="548"/>
      <c r="Y306" s="603"/>
      <c r="Z306" s="603"/>
      <c r="AA306" s="603"/>
      <c r="AB306" s="603"/>
    </row>
    <row r="307" spans="1:30" ht="22.7" customHeight="1" thickBot="1">
      <c r="A307" s="559"/>
      <c r="B307" s="607"/>
      <c r="C307" s="608"/>
      <c r="D307" s="609"/>
      <c r="E307" s="605" t="s">
        <v>186</v>
      </c>
      <c r="F307" s="605">
        <f t="shared" ref="F307:N307" si="97">IF(((F305="")*AND(F306="")),"",(F305-F306)*3)</f>
        <v>4873.1400000000031</v>
      </c>
      <c r="G307" s="605">
        <f t="shared" si="97"/>
        <v>4294.9799999999996</v>
      </c>
      <c r="H307" s="605">
        <f t="shared" si="97"/>
        <v>4240.4700000000048</v>
      </c>
      <c r="I307" s="605">
        <f t="shared" si="97"/>
        <v>4314.4799999999996</v>
      </c>
      <c r="J307" s="605">
        <f t="shared" si="97"/>
        <v>5055.6600000000035</v>
      </c>
      <c r="K307" s="605">
        <f t="shared" si="97"/>
        <v>4799.1000000000022</v>
      </c>
      <c r="L307" s="605">
        <f t="shared" si="97"/>
        <v>4261.0800000000017</v>
      </c>
      <c r="M307" s="605">
        <f t="shared" si="97"/>
        <v>4394.3100000000013</v>
      </c>
      <c r="N307" s="605">
        <f t="shared" si="97"/>
        <v>5165.1000000000022</v>
      </c>
      <c r="O307" s="596"/>
      <c r="P307" s="596"/>
      <c r="Q307" s="610"/>
      <c r="R307" s="610"/>
      <c r="S307" s="649"/>
      <c r="T307" s="611"/>
      <c r="U307" s="612"/>
      <c r="X307" s="548"/>
      <c r="Y307" s="603"/>
      <c r="Z307" s="603"/>
      <c r="AA307" s="603"/>
      <c r="AB307" s="603"/>
    </row>
    <row r="308" spans="1:30">
      <c r="A308" s="632">
        <v>43252</v>
      </c>
      <c r="B308" s="614" t="s">
        <v>172</v>
      </c>
      <c r="C308" s="594" t="s">
        <v>174</v>
      </c>
      <c r="D308" s="615" t="s">
        <v>173</v>
      </c>
      <c r="E308" s="596" t="s">
        <v>184</v>
      </c>
      <c r="F308" s="548">
        <v>2921.55</v>
      </c>
      <c r="G308" s="548">
        <v>2800.74</v>
      </c>
      <c r="H308" s="548">
        <v>2840.73</v>
      </c>
      <c r="I308" s="548">
        <v>2831.04</v>
      </c>
      <c r="J308" s="548">
        <v>3084.51</v>
      </c>
      <c r="K308" s="548">
        <v>3136.43</v>
      </c>
      <c r="L308" s="548">
        <v>2840.93</v>
      </c>
      <c r="M308" s="548">
        <v>2805.54</v>
      </c>
      <c r="N308" s="548">
        <v>2968.65</v>
      </c>
      <c r="O308" s="597">
        <f>IF((N309=""),"",MAX(F310:N310))</f>
        <v>3826.84</v>
      </c>
      <c r="P308" s="597">
        <f>IF(N309="","",MIN(F310:N310))</f>
        <v>3493.7599999999998</v>
      </c>
      <c r="Q308" s="598">
        <f>IF((N310=""),"",AVERAGE(F310:N310))</f>
        <v>3698.6555555555551</v>
      </c>
      <c r="R308" s="598">
        <f>IF((N309=""),"",(O308-P308)/(O308+P308)*100)</f>
        <v>4.5499002813977052</v>
      </c>
      <c r="S308" s="599">
        <f>STDEV(F310:N310)</f>
        <v>119.24296238262313</v>
      </c>
      <c r="T308" s="606" t="str">
        <f>IF(N309="","",IF(Q308&gt;3650,IF(R308&lt;7,IF(Q308&lt;4450,"Pass","Fail"),"Fail"),"Fail"))</f>
        <v>Pass</v>
      </c>
      <c r="U308" s="639" t="s">
        <v>49</v>
      </c>
      <c r="X308" s="548"/>
      <c r="Y308" s="603">
        <v>3650</v>
      </c>
      <c r="Z308" s="603">
        <v>4450</v>
      </c>
      <c r="AA308" s="603">
        <v>3700</v>
      </c>
      <c r="AB308" s="603">
        <v>4100</v>
      </c>
      <c r="AC308" s="604">
        <v>7</v>
      </c>
      <c r="AD308" s="604">
        <v>6.5</v>
      </c>
    </row>
    <row r="309" spans="1:30" ht="16.7" customHeight="1">
      <c r="A309" s="559"/>
      <c r="B309" s="614"/>
      <c r="C309" s="594"/>
      <c r="D309" s="595"/>
      <c r="E309" s="605" t="s">
        <v>185</v>
      </c>
      <c r="F309" s="548">
        <v>1126.78</v>
      </c>
      <c r="G309" s="548">
        <v>914.76</v>
      </c>
      <c r="H309" s="548">
        <v>930.66</v>
      </c>
      <c r="I309" s="548">
        <v>947.96</v>
      </c>
      <c r="J309" s="548">
        <v>1296.77</v>
      </c>
      <c r="K309" s="548">
        <v>1389.55</v>
      </c>
      <c r="L309" s="548">
        <v>962.32</v>
      </c>
      <c r="M309" s="548">
        <v>892.12</v>
      </c>
      <c r="N309" s="548">
        <v>1125.25</v>
      </c>
      <c r="O309" s="597"/>
      <c r="P309" s="597"/>
      <c r="Q309" s="598"/>
      <c r="R309" s="598"/>
      <c r="S309" s="599"/>
      <c r="T309" s="606"/>
      <c r="U309" s="617"/>
      <c r="X309" s="548"/>
      <c r="Y309" s="603"/>
      <c r="Z309" s="603"/>
      <c r="AA309" s="603"/>
      <c r="AB309" s="603"/>
    </row>
    <row r="310" spans="1:30" ht="22.7" customHeight="1" thickBot="1">
      <c r="A310" s="559"/>
      <c r="B310" s="614"/>
      <c r="C310" s="594"/>
      <c r="D310" s="595"/>
      <c r="E310" s="619" t="s">
        <v>186</v>
      </c>
      <c r="F310" s="619">
        <f t="shared" ref="F310:N310" si="98">IF(((F308="")*AND(F309="")),"",(F308-F309)*2)</f>
        <v>3589.5400000000004</v>
      </c>
      <c r="G310" s="619">
        <f t="shared" si="98"/>
        <v>3771.9599999999996</v>
      </c>
      <c r="H310" s="619">
        <f t="shared" si="98"/>
        <v>3820.1400000000003</v>
      </c>
      <c r="I310" s="619">
        <f t="shared" si="98"/>
        <v>3766.16</v>
      </c>
      <c r="J310" s="619">
        <f t="shared" si="98"/>
        <v>3575.4800000000005</v>
      </c>
      <c r="K310" s="619">
        <f t="shared" si="98"/>
        <v>3493.7599999999998</v>
      </c>
      <c r="L310" s="619">
        <f t="shared" si="98"/>
        <v>3757.2199999999993</v>
      </c>
      <c r="M310" s="619">
        <f t="shared" si="98"/>
        <v>3826.84</v>
      </c>
      <c r="N310" s="619">
        <f t="shared" si="98"/>
        <v>3686.8</v>
      </c>
      <c r="O310" s="597"/>
      <c r="P310" s="597"/>
      <c r="Q310" s="598"/>
      <c r="R310" s="598"/>
      <c r="S310" s="599"/>
      <c r="T310" s="606"/>
      <c r="U310" s="617"/>
      <c r="X310" s="548"/>
      <c r="Y310" s="603"/>
      <c r="Z310" s="603"/>
      <c r="AA310" s="603"/>
      <c r="AB310" s="603"/>
    </row>
    <row r="311" spans="1:30" ht="13.35" customHeight="1">
      <c r="A311" s="632">
        <v>43252</v>
      </c>
      <c r="B311" s="614" t="s">
        <v>167</v>
      </c>
      <c r="C311" s="620" t="s">
        <v>169</v>
      </c>
      <c r="D311" s="621" t="s">
        <v>187</v>
      </c>
      <c r="E311" s="605" t="s">
        <v>184</v>
      </c>
      <c r="F311" s="548">
        <v>1263.8699999999999</v>
      </c>
      <c r="G311" s="548">
        <v>1246.8499999999999</v>
      </c>
      <c r="H311" s="548">
        <v>1253.26</v>
      </c>
      <c r="I311" s="548">
        <v>1255.3599999999999</v>
      </c>
      <c r="J311" s="548">
        <v>1302.5999999999999</v>
      </c>
      <c r="K311" s="548">
        <v>1287.3800000000001</v>
      </c>
      <c r="L311" s="548">
        <v>1251.56</v>
      </c>
      <c r="M311" s="548">
        <v>1251.78</v>
      </c>
      <c r="N311" s="548">
        <v>1285.67</v>
      </c>
      <c r="O311" s="619">
        <f>IF((N312=""),"",MAX(F313:N313))</f>
        <v>2070.4199999999996</v>
      </c>
      <c r="P311" s="619">
        <f>IF(N312="","",MIN(F313:N313))</f>
        <v>2000.73</v>
      </c>
      <c r="Q311" s="622">
        <f>IF((N313=""),"",AVERAGE(F313:N313))</f>
        <v>2033.1000000000001</v>
      </c>
      <c r="R311" s="622">
        <f>IF((N312=""),"",(O311-P311)/(O311+P311)*100)</f>
        <v>1.7118013337754594</v>
      </c>
      <c r="S311" s="599">
        <f>STDEV(F313:N313)</f>
        <v>24.60686337182522</v>
      </c>
      <c r="T311" s="623" t="str">
        <f>IF(N312="","",IF(Q311&gt;1940,IF(R311&lt;8.3,IF(Q311&lt;2180,"Pass","Fail"),"Fail"),"Fail"))</f>
        <v>Pass</v>
      </c>
      <c r="U311" s="639" t="s">
        <v>49</v>
      </c>
      <c r="X311" s="548"/>
      <c r="Y311" s="603">
        <v>2000</v>
      </c>
      <c r="Z311" s="603">
        <v>3000</v>
      </c>
      <c r="AA311" s="603">
        <v>1940</v>
      </c>
      <c r="AB311" s="603">
        <v>2180</v>
      </c>
      <c r="AC311" s="604">
        <v>5.2</v>
      </c>
      <c r="AD311" s="604">
        <v>5.2</v>
      </c>
    </row>
    <row r="312" spans="1:30" ht="16.7" customHeight="1">
      <c r="A312" s="559"/>
      <c r="B312" s="593"/>
      <c r="C312" s="594"/>
      <c r="D312" s="595"/>
      <c r="E312" s="605" t="s">
        <v>185</v>
      </c>
      <c r="F312" s="548">
        <v>573.73</v>
      </c>
      <c r="G312" s="548">
        <v>571.07000000000005</v>
      </c>
      <c r="H312" s="548">
        <v>586.35</v>
      </c>
      <c r="I312" s="548">
        <v>585.64</v>
      </c>
      <c r="J312" s="548">
        <v>624.42999999999995</v>
      </c>
      <c r="K312" s="548">
        <v>598.72</v>
      </c>
      <c r="L312" s="548">
        <v>581.29999999999995</v>
      </c>
      <c r="M312" s="548">
        <v>574.67999999999995</v>
      </c>
      <c r="N312" s="548">
        <v>603.11</v>
      </c>
      <c r="O312" s="597"/>
      <c r="P312" s="597"/>
      <c r="Q312" s="598"/>
      <c r="R312" s="598"/>
      <c r="S312" s="599"/>
      <c r="T312" s="606"/>
      <c r="U312" s="601"/>
      <c r="X312" s="548"/>
      <c r="Y312" s="603"/>
      <c r="Z312" s="603"/>
      <c r="AA312" s="603"/>
      <c r="AB312" s="603"/>
    </row>
    <row r="313" spans="1:30" ht="16.7" customHeight="1" thickBot="1">
      <c r="A313" s="559"/>
      <c r="B313" s="593"/>
      <c r="C313" s="594"/>
      <c r="D313" s="595"/>
      <c r="E313" s="619" t="s">
        <v>188</v>
      </c>
      <c r="F313" s="619">
        <f t="shared" ref="F313:N313" si="99">IF(((F311="")*AND(F312="")),"",(F311-F312)*3)</f>
        <v>2070.4199999999996</v>
      </c>
      <c r="G313" s="619">
        <f t="shared" si="99"/>
        <v>2027.3399999999997</v>
      </c>
      <c r="H313" s="619">
        <f t="shared" si="99"/>
        <v>2000.73</v>
      </c>
      <c r="I313" s="619">
        <f t="shared" si="99"/>
        <v>2009.1599999999999</v>
      </c>
      <c r="J313" s="619">
        <f t="shared" si="99"/>
        <v>2034.5099999999998</v>
      </c>
      <c r="K313" s="619">
        <f t="shared" si="99"/>
        <v>2065.9800000000005</v>
      </c>
      <c r="L313" s="619">
        <f t="shared" si="99"/>
        <v>2010.78</v>
      </c>
      <c r="M313" s="619">
        <f t="shared" si="99"/>
        <v>2031.3000000000002</v>
      </c>
      <c r="N313" s="619">
        <f t="shared" si="99"/>
        <v>2047.6800000000003</v>
      </c>
      <c r="O313" s="597"/>
      <c r="P313" s="597"/>
      <c r="Q313" s="598"/>
      <c r="R313" s="598"/>
      <c r="S313" s="599"/>
      <c r="T313" s="606"/>
      <c r="U313" s="601"/>
      <c r="X313" s="548"/>
      <c r="Y313" s="603"/>
      <c r="Z313" s="603"/>
      <c r="AA313" s="603"/>
      <c r="AB313" s="603"/>
    </row>
    <row r="314" spans="1:30" ht="13.35" customHeight="1">
      <c r="A314" s="653">
        <v>43256</v>
      </c>
      <c r="B314" s="654" t="s">
        <v>183</v>
      </c>
      <c r="C314" s="615" t="s">
        <v>171</v>
      </c>
      <c r="D314" s="615" t="s">
        <v>170</v>
      </c>
      <c r="E314" s="636" t="s">
        <v>184</v>
      </c>
      <c r="F314" s="654">
        <v>29280.45</v>
      </c>
      <c r="G314" s="654">
        <v>29222</v>
      </c>
      <c r="H314" s="654">
        <v>29174.83</v>
      </c>
      <c r="I314" s="654">
        <v>29222</v>
      </c>
      <c r="J314" s="654">
        <v>29316.43</v>
      </c>
      <c r="K314" s="654">
        <v>29281.82</v>
      </c>
      <c r="L314" s="654">
        <v>29111.01</v>
      </c>
      <c r="M314" s="654">
        <v>29125.79</v>
      </c>
      <c r="N314" s="654">
        <v>29266.46</v>
      </c>
      <c r="O314" s="636">
        <f>IF((N315=""),"",MAX(F316:N316))</f>
        <v>5059.5900000000074</v>
      </c>
      <c r="P314" s="636">
        <f>IF(N315="","",MIN(F316:N316))</f>
        <v>3915.0299999999952</v>
      </c>
      <c r="Q314" s="655">
        <f>IF((N316=""),"",AVERAGE(F316:N316))</f>
        <v>4554.1800000000012</v>
      </c>
      <c r="R314" s="655">
        <f>IF((N315=""),"",(O314-P314)/(O314+P314)*100)</f>
        <v>12.75329763265756</v>
      </c>
      <c r="S314" s="599">
        <f>STDEV(F316:N316)</f>
        <v>442.43309290783657</v>
      </c>
      <c r="T314" s="600" t="str">
        <f>IF(N315="","",IF(Q314&gt;3200,IF(R314&lt;16,IF(Q314&lt;5240,"Pass","Fail"),"Fail"),"Fail"))</f>
        <v>Pass</v>
      </c>
      <c r="U314" s="656">
        <v>1335</v>
      </c>
      <c r="X314" s="548"/>
      <c r="Y314" s="603">
        <v>4200</v>
      </c>
      <c r="Z314" s="603">
        <v>5500</v>
      </c>
      <c r="AA314" s="603">
        <v>3200</v>
      </c>
      <c r="AB314" s="603">
        <v>5240</v>
      </c>
      <c r="AC314" s="604">
        <v>16</v>
      </c>
      <c r="AD314" s="604">
        <v>16</v>
      </c>
    </row>
    <row r="315" spans="1:30" ht="16.7" customHeight="1">
      <c r="A315" s="559"/>
      <c r="B315" s="554"/>
      <c r="C315" s="657"/>
      <c r="D315" s="657"/>
      <c r="E315" s="605" t="s">
        <v>185</v>
      </c>
      <c r="F315" s="554">
        <v>27593.919999999998</v>
      </c>
      <c r="G315" s="554">
        <v>27755.65</v>
      </c>
      <c r="H315" s="554">
        <v>27818.42</v>
      </c>
      <c r="I315" s="554">
        <v>27712.87</v>
      </c>
      <c r="J315" s="554">
        <v>27642.38</v>
      </c>
      <c r="K315" s="554">
        <v>27627.56</v>
      </c>
      <c r="L315" s="554">
        <v>27806</v>
      </c>
      <c r="M315" s="554">
        <v>27739</v>
      </c>
      <c r="N315" s="554">
        <v>27642.45</v>
      </c>
      <c r="O315" s="605"/>
      <c r="P315" s="605"/>
      <c r="Q315" s="658"/>
      <c r="R315" s="658"/>
      <c r="S315" s="659"/>
      <c r="T315" s="600"/>
      <c r="U315" s="660"/>
      <c r="X315" s="548"/>
      <c r="Y315" s="603"/>
      <c r="Z315" s="603"/>
      <c r="AA315" s="603"/>
      <c r="AB315" s="603"/>
    </row>
    <row r="316" spans="1:30" ht="22.7" customHeight="1" thickBot="1">
      <c r="A316" s="559"/>
      <c r="B316" s="554"/>
      <c r="C316" s="657"/>
      <c r="D316" s="657"/>
      <c r="E316" s="605" t="s">
        <v>186</v>
      </c>
      <c r="F316" s="605">
        <f t="shared" ref="F316:N316" si="100">IF(((F314="")*AND(F315="")),"",(F314-F315)*3)</f>
        <v>5059.5900000000074</v>
      </c>
      <c r="G316" s="605">
        <f t="shared" si="100"/>
        <v>4399.0499999999956</v>
      </c>
      <c r="H316" s="605">
        <f t="shared" si="100"/>
        <v>4069.2300000000105</v>
      </c>
      <c r="I316" s="605">
        <f t="shared" si="100"/>
        <v>4527.3900000000031</v>
      </c>
      <c r="J316" s="605">
        <f t="shared" si="100"/>
        <v>5022.1499999999978</v>
      </c>
      <c r="K316" s="605">
        <f t="shared" si="100"/>
        <v>4962.7799999999952</v>
      </c>
      <c r="L316" s="605">
        <f t="shared" si="100"/>
        <v>3915.0299999999952</v>
      </c>
      <c r="M316" s="605">
        <f t="shared" si="100"/>
        <v>4160.3700000000026</v>
      </c>
      <c r="N316" s="605">
        <f t="shared" si="100"/>
        <v>4872.0299999999952</v>
      </c>
      <c r="O316" s="605"/>
      <c r="P316" s="605"/>
      <c r="Q316" s="658"/>
      <c r="R316" s="658"/>
      <c r="S316" s="659"/>
      <c r="T316" s="600"/>
      <c r="U316" s="660"/>
      <c r="X316" s="548"/>
      <c r="Y316" s="603"/>
      <c r="Z316" s="603"/>
      <c r="AA316" s="603"/>
      <c r="AB316" s="603"/>
    </row>
    <row r="317" spans="1:30">
      <c r="A317" s="661">
        <v>43256</v>
      </c>
      <c r="B317" s="554" t="s">
        <v>172</v>
      </c>
      <c r="C317" s="657" t="s">
        <v>174</v>
      </c>
      <c r="D317" s="615" t="s">
        <v>173</v>
      </c>
      <c r="E317" s="605" t="s">
        <v>184</v>
      </c>
      <c r="F317" s="554">
        <v>3011.83</v>
      </c>
      <c r="G317" s="554">
        <v>2902.24</v>
      </c>
      <c r="H317" s="554">
        <v>2951.89</v>
      </c>
      <c r="I317" s="554">
        <v>2930.35</v>
      </c>
      <c r="J317" s="554">
        <v>3156.22</v>
      </c>
      <c r="K317" s="554">
        <v>3216.95</v>
      </c>
      <c r="L317" s="554">
        <v>2942.93</v>
      </c>
      <c r="M317" s="554">
        <v>2908.77</v>
      </c>
      <c r="N317" s="554">
        <v>3041.83</v>
      </c>
      <c r="O317" s="605">
        <f>IF((N318=""),"",MAX(F319:N319))</f>
        <v>3992.8999999999996</v>
      </c>
      <c r="P317" s="605">
        <f>IF(N318="","",MIN(F319:N319))</f>
        <v>3669.68</v>
      </c>
      <c r="Q317" s="658">
        <f>IF((N319=""),"",AVERAGE(F319:N319))</f>
        <v>3865.8599999999997</v>
      </c>
      <c r="R317" s="658">
        <f>IF((N318=""),"",(O317-P317)/(O317+P317)*100)</f>
        <v>4.2181615069597944</v>
      </c>
      <c r="S317" s="599">
        <f>STDEV(F319:N319)</f>
        <v>120.80607600613089</v>
      </c>
      <c r="T317" s="600" t="str">
        <f>IF(N318="","",IF(Q317&gt;3650,IF(R317&lt;7,IF(Q317&lt;4450,"Pass","Fail"),"Fail"),"Fail"))</f>
        <v>Pass</v>
      </c>
      <c r="U317" s="660">
        <v>1335</v>
      </c>
      <c r="X317" s="548"/>
      <c r="Y317" s="603">
        <v>3650</v>
      </c>
      <c r="Z317" s="603">
        <v>4450</v>
      </c>
      <c r="AA317" s="603">
        <v>3700</v>
      </c>
      <c r="AB317" s="603">
        <v>4100</v>
      </c>
      <c r="AC317" s="604">
        <v>7</v>
      </c>
      <c r="AD317" s="604">
        <v>6.5</v>
      </c>
    </row>
    <row r="318" spans="1:30" ht="16.7" customHeight="1">
      <c r="A318" s="559"/>
      <c r="B318" s="554"/>
      <c r="C318" s="657"/>
      <c r="D318" s="657"/>
      <c r="E318" s="605" t="s">
        <v>185</v>
      </c>
      <c r="F318" s="554">
        <v>1149.9000000000001</v>
      </c>
      <c r="G318" s="554">
        <v>933.37</v>
      </c>
      <c r="H318" s="554">
        <v>955.44</v>
      </c>
      <c r="I318" s="554">
        <v>955.63</v>
      </c>
      <c r="J318" s="554">
        <v>1269.1500000000001</v>
      </c>
      <c r="K318" s="554">
        <v>1382.11</v>
      </c>
      <c r="L318" s="554">
        <v>978.19</v>
      </c>
      <c r="M318" s="554">
        <v>913.3</v>
      </c>
      <c r="N318" s="554">
        <v>1129.55</v>
      </c>
      <c r="O318" s="605"/>
      <c r="P318" s="605"/>
      <c r="Q318" s="658"/>
      <c r="R318" s="658"/>
      <c r="S318" s="659"/>
      <c r="T318" s="600"/>
      <c r="U318" s="662"/>
      <c r="X318" s="548"/>
      <c r="Y318" s="603"/>
      <c r="Z318" s="603"/>
      <c r="AA318" s="603"/>
      <c r="AB318" s="603"/>
    </row>
    <row r="319" spans="1:30" ht="22.7" customHeight="1">
      <c r="A319" s="559"/>
      <c r="B319" s="554"/>
      <c r="C319" s="657"/>
      <c r="D319" s="657"/>
      <c r="E319" s="605" t="s">
        <v>186</v>
      </c>
      <c r="F319" s="605">
        <f t="shared" ref="F319:N319" si="101">IF(((F317="")*AND(F318="")),"",(F317-F318)*2)</f>
        <v>3723.8599999999997</v>
      </c>
      <c r="G319" s="605">
        <f t="shared" si="101"/>
        <v>3937.74</v>
      </c>
      <c r="H319" s="605">
        <f t="shared" si="101"/>
        <v>3992.8999999999996</v>
      </c>
      <c r="I319" s="605">
        <f t="shared" si="101"/>
        <v>3949.4399999999996</v>
      </c>
      <c r="J319" s="605">
        <f t="shared" si="101"/>
        <v>3774.1399999999994</v>
      </c>
      <c r="K319" s="605">
        <f t="shared" si="101"/>
        <v>3669.68</v>
      </c>
      <c r="L319" s="605">
        <f t="shared" si="101"/>
        <v>3929.4799999999996</v>
      </c>
      <c r="M319" s="605">
        <f t="shared" si="101"/>
        <v>3990.94</v>
      </c>
      <c r="N319" s="605">
        <f t="shared" si="101"/>
        <v>3824.56</v>
      </c>
      <c r="O319" s="605"/>
      <c r="P319" s="605"/>
      <c r="Q319" s="658"/>
      <c r="R319" s="658"/>
      <c r="S319" s="659"/>
      <c r="T319" s="600"/>
      <c r="U319" s="662"/>
      <c r="X319" s="548"/>
      <c r="Y319" s="603"/>
      <c r="Z319" s="603"/>
      <c r="AA319" s="603"/>
      <c r="AB319" s="603"/>
    </row>
    <row r="320" spans="1:30" ht="13.35" customHeight="1">
      <c r="A320" s="661">
        <v>43256</v>
      </c>
      <c r="B320" s="614" t="s">
        <v>167</v>
      </c>
      <c r="C320" s="657" t="s">
        <v>169</v>
      </c>
      <c r="D320" s="657" t="s">
        <v>187</v>
      </c>
      <c r="E320" s="605" t="s">
        <v>184</v>
      </c>
      <c r="F320" s="554">
        <v>1989.09</v>
      </c>
      <c r="G320" s="554">
        <v>1988.91</v>
      </c>
      <c r="H320" s="554">
        <v>1991.89</v>
      </c>
      <c r="I320" s="554">
        <v>1986.51</v>
      </c>
      <c r="J320" s="554">
        <v>1988.51</v>
      </c>
      <c r="K320" s="554">
        <v>1989.22</v>
      </c>
      <c r="L320" s="554">
        <v>1987.84</v>
      </c>
      <c r="M320" s="554">
        <v>1989.36</v>
      </c>
      <c r="N320" s="554">
        <v>1988.57</v>
      </c>
      <c r="O320" s="605">
        <f>IF((N321=""),"",MAX(F322:N322))</f>
        <v>2142.7200000000003</v>
      </c>
      <c r="P320" s="605">
        <f>IF(N321="","",MIN(F322:N322))</f>
        <v>2078.1000000000004</v>
      </c>
      <c r="Q320" s="658">
        <f>IF((N322=""),"",AVERAGE(F322:N322))</f>
        <v>2106.5333333333328</v>
      </c>
      <c r="R320" s="658">
        <f>IF((N321=""),"",(O320-P320)/(O320+P320)*100)</f>
        <v>1.5309821314341734</v>
      </c>
      <c r="S320" s="599">
        <f>STDEV(F322:N322)</f>
        <v>20.969548159224001</v>
      </c>
      <c r="T320" s="600" t="str">
        <f>IF(N321="","",IF(Q320&gt;1940,IF(R320&lt;8.3,IF(Q320&lt;2180,"Pass","Fail"),"Fail"),"Fail"))</f>
        <v>Pass</v>
      </c>
      <c r="U320" s="660">
        <v>1335</v>
      </c>
      <c r="X320" s="548"/>
      <c r="Y320" s="603">
        <v>2000</v>
      </c>
      <c r="Z320" s="603">
        <v>3000</v>
      </c>
      <c r="AA320" s="603">
        <v>1940</v>
      </c>
      <c r="AB320" s="603">
        <v>2180</v>
      </c>
      <c r="AC320" s="604">
        <v>5.2</v>
      </c>
      <c r="AD320" s="604">
        <v>5.2</v>
      </c>
    </row>
    <row r="321" spans="1:30" ht="16.7" customHeight="1">
      <c r="A321" s="559"/>
      <c r="B321" s="554"/>
      <c r="C321" s="657"/>
      <c r="D321" s="657"/>
      <c r="E321" s="605" t="s">
        <v>185</v>
      </c>
      <c r="F321" s="554">
        <v>1274.8499999999999</v>
      </c>
      <c r="G321" s="554">
        <v>1283.68</v>
      </c>
      <c r="H321" s="554">
        <v>1285.53</v>
      </c>
      <c r="I321" s="554">
        <v>1291.04</v>
      </c>
      <c r="J321" s="554">
        <v>1295.81</v>
      </c>
      <c r="K321" s="554">
        <v>1291.1500000000001</v>
      </c>
      <c r="L321" s="554">
        <v>1291.77</v>
      </c>
      <c r="M321" s="554">
        <v>1282.1600000000001</v>
      </c>
      <c r="N321" s="554">
        <v>1284.31</v>
      </c>
      <c r="O321" s="605"/>
      <c r="P321" s="605"/>
      <c r="Q321" s="658"/>
      <c r="R321" s="658"/>
      <c r="S321" s="659"/>
      <c r="T321" s="600"/>
      <c r="U321" s="660"/>
      <c r="X321" s="548"/>
      <c r="Y321" s="603"/>
      <c r="Z321" s="603"/>
      <c r="AA321" s="603"/>
      <c r="AB321" s="603"/>
    </row>
    <row r="322" spans="1:30" ht="32.25" customHeight="1" thickBot="1">
      <c r="A322" s="559"/>
      <c r="B322" s="663"/>
      <c r="C322" s="664"/>
      <c r="D322" s="664"/>
      <c r="E322" s="627" t="s">
        <v>188</v>
      </c>
      <c r="F322" s="627">
        <f t="shared" ref="F322:N322" si="102">IF(((F320="")*AND(F321="")),"",(F320-F321)*3)</f>
        <v>2142.7200000000003</v>
      </c>
      <c r="G322" s="627">
        <f t="shared" si="102"/>
        <v>2115.69</v>
      </c>
      <c r="H322" s="627">
        <f t="shared" si="102"/>
        <v>2119.0800000000004</v>
      </c>
      <c r="I322" s="627">
        <f t="shared" si="102"/>
        <v>2086.41</v>
      </c>
      <c r="J322" s="627">
        <f t="shared" si="102"/>
        <v>2078.1000000000004</v>
      </c>
      <c r="K322" s="627">
        <f t="shared" si="102"/>
        <v>2094.21</v>
      </c>
      <c r="L322" s="627">
        <f t="shared" si="102"/>
        <v>2088.21</v>
      </c>
      <c r="M322" s="627">
        <f t="shared" si="102"/>
        <v>2121.5999999999995</v>
      </c>
      <c r="N322" s="627">
        <f t="shared" si="102"/>
        <v>2112.7799999999997</v>
      </c>
      <c r="O322" s="627"/>
      <c r="P322" s="627"/>
      <c r="Q322" s="665"/>
      <c r="R322" s="665"/>
      <c r="S322" s="666"/>
      <c r="T322" s="667"/>
      <c r="U322" s="668"/>
      <c r="X322" s="548"/>
      <c r="Y322" s="603"/>
      <c r="Z322" s="603"/>
      <c r="AA322" s="603"/>
      <c r="AB322" s="603"/>
    </row>
    <row r="323" spans="1:30" ht="13.35" customHeight="1">
      <c r="A323" s="669">
        <v>43259</v>
      </c>
      <c r="B323" s="607" t="s">
        <v>183</v>
      </c>
      <c r="C323" s="609" t="s">
        <v>171</v>
      </c>
      <c r="D323" s="609" t="s">
        <v>170</v>
      </c>
      <c r="E323" s="596" t="s">
        <v>184</v>
      </c>
      <c r="F323" s="607">
        <v>27574.79</v>
      </c>
      <c r="G323" s="607">
        <v>27701</v>
      </c>
      <c r="H323" s="607">
        <v>27830.959999999999</v>
      </c>
      <c r="I323" s="607">
        <v>27731.54</v>
      </c>
      <c r="J323" s="607">
        <v>27594.04</v>
      </c>
      <c r="K323" s="607">
        <v>27628.17</v>
      </c>
      <c r="L323" s="607">
        <v>27635.99</v>
      </c>
      <c r="M323" s="607">
        <v>27689.85</v>
      </c>
      <c r="N323" s="607">
        <v>27578.639999999999</v>
      </c>
      <c r="O323" s="596">
        <f>IF((N324=""),"",MAX(F325:N325))</f>
        <v>4954.2900000000009</v>
      </c>
      <c r="P323" s="596">
        <f>IF(N324="","",MIN(F325:N325))</f>
        <v>4017.3000000000065</v>
      </c>
      <c r="Q323" s="610">
        <f>IF((N325=""),"",AVERAGE(F325:N325))</f>
        <v>4414.2833333333338</v>
      </c>
      <c r="R323" s="610">
        <f>IF((N324=""),"",(O323-P323)/(O323+P323)*100)</f>
        <v>10.443968126051164</v>
      </c>
      <c r="S323" s="599">
        <f>STDEV(F325:N325)</f>
        <v>381.94125742711248</v>
      </c>
      <c r="T323" s="600" t="str">
        <f>IF(N324="","",IF(Q323&gt;3200,IF(R323&lt;16,IF(Q323&lt;5240,"Pass","Fail"),"Fail"),"Fail"))</f>
        <v>Pass</v>
      </c>
      <c r="U323" s="612">
        <v>1335</v>
      </c>
      <c r="X323" s="548"/>
      <c r="Y323" s="603">
        <v>4200</v>
      </c>
      <c r="Z323" s="603">
        <v>5500</v>
      </c>
      <c r="AA323" s="603">
        <v>3200</v>
      </c>
      <c r="AB323" s="603">
        <v>5240</v>
      </c>
      <c r="AC323" s="604">
        <v>16</v>
      </c>
      <c r="AD323" s="604">
        <v>16</v>
      </c>
    </row>
    <row r="324" spans="1:30" ht="16.7" customHeight="1">
      <c r="A324" s="559"/>
      <c r="B324" s="554"/>
      <c r="C324" s="657"/>
      <c r="D324" s="657"/>
      <c r="E324" s="605" t="s">
        <v>185</v>
      </c>
      <c r="F324" s="554">
        <v>26016.19</v>
      </c>
      <c r="G324" s="554">
        <v>26327.96</v>
      </c>
      <c r="H324" s="554">
        <v>26483.98</v>
      </c>
      <c r="I324" s="554">
        <v>26294.9</v>
      </c>
      <c r="J324" s="554">
        <v>25942.61</v>
      </c>
      <c r="K324" s="554">
        <v>26077.119999999999</v>
      </c>
      <c r="L324" s="554">
        <v>26296.89</v>
      </c>
      <c r="M324" s="554">
        <v>26335.61</v>
      </c>
      <c r="N324" s="554">
        <v>25946.87</v>
      </c>
      <c r="O324" s="605"/>
      <c r="P324" s="605"/>
      <c r="Q324" s="658"/>
      <c r="R324" s="658"/>
      <c r="S324" s="659"/>
      <c r="T324" s="600"/>
      <c r="U324" s="660"/>
      <c r="X324" s="548"/>
      <c r="Y324" s="603"/>
      <c r="Z324" s="603"/>
      <c r="AA324" s="603"/>
      <c r="AB324" s="603"/>
    </row>
    <row r="325" spans="1:30" ht="22.7" customHeight="1" thickBot="1">
      <c r="A325" s="559"/>
      <c r="B325" s="554"/>
      <c r="C325" s="657"/>
      <c r="D325" s="657"/>
      <c r="E325" s="605" t="s">
        <v>186</v>
      </c>
      <c r="F325" s="605">
        <f t="shared" ref="F325:N325" si="103">IF(((F323="")*AND(F324="")),"",(F323-F324)*3)</f>
        <v>4675.8000000000065</v>
      </c>
      <c r="G325" s="605">
        <f t="shared" si="103"/>
        <v>4119.1200000000026</v>
      </c>
      <c r="H325" s="605">
        <f t="shared" si="103"/>
        <v>4040.9399999999987</v>
      </c>
      <c r="I325" s="605">
        <f t="shared" si="103"/>
        <v>4309.9199999999983</v>
      </c>
      <c r="J325" s="605">
        <f t="shared" si="103"/>
        <v>4954.2900000000009</v>
      </c>
      <c r="K325" s="605">
        <f t="shared" si="103"/>
        <v>4653.1499999999978</v>
      </c>
      <c r="L325" s="605">
        <f t="shared" si="103"/>
        <v>4017.3000000000065</v>
      </c>
      <c r="M325" s="605">
        <f t="shared" si="103"/>
        <v>4062.7199999999939</v>
      </c>
      <c r="N325" s="605">
        <f t="shared" si="103"/>
        <v>4895.3100000000013</v>
      </c>
      <c r="O325" s="605"/>
      <c r="P325" s="605"/>
      <c r="Q325" s="658"/>
      <c r="R325" s="658"/>
      <c r="S325" s="659"/>
      <c r="T325" s="600"/>
      <c r="U325" s="660"/>
      <c r="X325" s="548"/>
      <c r="Y325" s="603"/>
      <c r="Z325" s="603"/>
      <c r="AA325" s="603"/>
      <c r="AB325" s="603"/>
    </row>
    <row r="326" spans="1:30">
      <c r="A326" s="661">
        <v>43259</v>
      </c>
      <c r="B326" s="554" t="s">
        <v>172</v>
      </c>
      <c r="C326" s="657" t="s">
        <v>174</v>
      </c>
      <c r="D326" s="615" t="s">
        <v>173</v>
      </c>
      <c r="E326" s="605" t="s">
        <v>184</v>
      </c>
      <c r="F326" s="554">
        <v>5053.7299999999996</v>
      </c>
      <c r="G326" s="554">
        <v>4996.67</v>
      </c>
      <c r="H326" s="554">
        <v>5062.8500000000004</v>
      </c>
      <c r="I326" s="554">
        <v>5045.28</v>
      </c>
      <c r="J326" s="554">
        <v>5240.37</v>
      </c>
      <c r="K326" s="554">
        <v>5208.91</v>
      </c>
      <c r="L326" s="554">
        <v>5051.08</v>
      </c>
      <c r="M326" s="554">
        <v>5026.51</v>
      </c>
      <c r="N326" s="554">
        <v>5146.24</v>
      </c>
      <c r="O326" s="605">
        <f>IF((N327=""),"",MAX(F328:N328))</f>
        <v>4013.26</v>
      </c>
      <c r="P326" s="605">
        <f>IF(N327="","",MIN(F328:N328))</f>
        <v>3667.6399999999994</v>
      </c>
      <c r="Q326" s="658">
        <f>IF((N328=""),"",AVERAGE(F328:N328))</f>
        <v>3874.3866666666663</v>
      </c>
      <c r="R326" s="658">
        <f>IF((N327=""),"",(O326-P326)/(O326+P326)*100)</f>
        <v>4.4997331041935293</v>
      </c>
      <c r="S326" s="599">
        <f>STDEV(F328:N328)</f>
        <v>123.45107411440415</v>
      </c>
      <c r="T326" s="600" t="str">
        <f>IF(N327="","",IF(Q326&gt;3650,IF(R326&lt;7,IF(Q326&lt;4450,"Pass","Fail"),"Fail"),"Fail"))</f>
        <v>Pass</v>
      </c>
      <c r="U326" s="660">
        <v>1335</v>
      </c>
      <c r="X326" s="548"/>
      <c r="Y326" s="603">
        <v>3650</v>
      </c>
      <c r="Z326" s="603">
        <v>4450</v>
      </c>
      <c r="AA326" s="603">
        <v>3700</v>
      </c>
      <c r="AB326" s="603">
        <v>4100</v>
      </c>
      <c r="AC326" s="604">
        <v>7</v>
      </c>
      <c r="AD326" s="604">
        <v>6.5</v>
      </c>
    </row>
    <row r="327" spans="1:30" ht="16.7" customHeight="1">
      <c r="A327" s="559"/>
      <c r="B327" s="554"/>
      <c r="C327" s="657"/>
      <c r="D327" s="657"/>
      <c r="E327" s="605" t="s">
        <v>185</v>
      </c>
      <c r="F327" s="554">
        <v>3168.6</v>
      </c>
      <c r="G327" s="554">
        <v>3017.39</v>
      </c>
      <c r="H327" s="554">
        <v>3065.07</v>
      </c>
      <c r="I327" s="554">
        <v>3076.96</v>
      </c>
      <c r="J327" s="554">
        <v>3374.43</v>
      </c>
      <c r="K327" s="554">
        <v>3375.09</v>
      </c>
      <c r="L327" s="554">
        <v>3086.36</v>
      </c>
      <c r="M327" s="554">
        <v>3019.88</v>
      </c>
      <c r="N327" s="554">
        <v>3213.12</v>
      </c>
      <c r="O327" s="605"/>
      <c r="P327" s="605"/>
      <c r="Q327" s="658"/>
      <c r="R327" s="658"/>
      <c r="S327" s="659"/>
      <c r="T327" s="600"/>
      <c r="U327" s="662"/>
      <c r="X327" s="548"/>
      <c r="Y327" s="603"/>
      <c r="Z327" s="603"/>
      <c r="AA327" s="603"/>
      <c r="AB327" s="603"/>
    </row>
    <row r="328" spans="1:30" ht="22.7" customHeight="1">
      <c r="A328" s="559"/>
      <c r="B328" s="554"/>
      <c r="C328" s="657"/>
      <c r="D328" s="657"/>
      <c r="E328" s="605" t="s">
        <v>186</v>
      </c>
      <c r="F328" s="605">
        <f t="shared" ref="F328:N328" si="104">IF(((F326="")*AND(F327="")),"",(F326-F327)*2)</f>
        <v>3770.2599999999993</v>
      </c>
      <c r="G328" s="605">
        <f t="shared" si="104"/>
        <v>3958.5600000000004</v>
      </c>
      <c r="H328" s="605">
        <f t="shared" si="104"/>
        <v>3995.5600000000004</v>
      </c>
      <c r="I328" s="605">
        <f t="shared" si="104"/>
        <v>3936.6399999999994</v>
      </c>
      <c r="J328" s="605">
        <f t="shared" si="104"/>
        <v>3731.88</v>
      </c>
      <c r="K328" s="605">
        <f t="shared" si="104"/>
        <v>3667.6399999999994</v>
      </c>
      <c r="L328" s="605">
        <f t="shared" si="104"/>
        <v>3929.4399999999996</v>
      </c>
      <c r="M328" s="605">
        <f t="shared" si="104"/>
        <v>4013.26</v>
      </c>
      <c r="N328" s="605">
        <f t="shared" si="104"/>
        <v>3866.24</v>
      </c>
      <c r="O328" s="605"/>
      <c r="P328" s="605"/>
      <c r="Q328" s="658"/>
      <c r="R328" s="658"/>
      <c r="S328" s="659"/>
      <c r="T328" s="600"/>
      <c r="U328" s="662"/>
      <c r="X328" s="548"/>
      <c r="Y328" s="603"/>
      <c r="Z328" s="603"/>
      <c r="AA328" s="603"/>
      <c r="AB328" s="603"/>
    </row>
    <row r="329" spans="1:30" ht="13.35" customHeight="1">
      <c r="A329" s="661">
        <v>43259</v>
      </c>
      <c r="B329" s="614" t="s">
        <v>167</v>
      </c>
      <c r="C329" s="657" t="s">
        <v>169</v>
      </c>
      <c r="D329" s="657" t="s">
        <v>187</v>
      </c>
      <c r="E329" s="605" t="s">
        <v>184</v>
      </c>
      <c r="F329" s="554">
        <v>1275.44</v>
      </c>
      <c r="G329" s="554">
        <v>1286.4100000000001</v>
      </c>
      <c r="H329" s="554">
        <v>1294.23</v>
      </c>
      <c r="I329" s="554">
        <v>1292.67</v>
      </c>
      <c r="J329" s="554">
        <v>1297.47</v>
      </c>
      <c r="K329" s="554">
        <v>1292.82</v>
      </c>
      <c r="L329" s="554">
        <v>1294.83</v>
      </c>
      <c r="M329" s="554">
        <v>1284.97</v>
      </c>
      <c r="N329" s="554">
        <v>1285.8399999999999</v>
      </c>
      <c r="O329" s="605">
        <f>IF((N330=""),"",MAX(F331:N331))</f>
        <v>2044.7400000000002</v>
      </c>
      <c r="P329" s="605">
        <f>IF(N330="","",MIN(F331:N331))</f>
        <v>2021.1899999999996</v>
      </c>
      <c r="Q329" s="658">
        <f>IF((N331=""),"",AVERAGE(F331:N331))</f>
        <v>2031.6299999999999</v>
      </c>
      <c r="R329" s="658">
        <f>IF((N330=""),"",(O329-P329)/(O329+P329)*100)</f>
        <v>0.57920328190600023</v>
      </c>
      <c r="S329" s="599">
        <f>STDEV(F331:N331)</f>
        <v>7.0105545430910121</v>
      </c>
      <c r="T329" s="600" t="str">
        <f>IF(N330="","",IF(Q329&gt;1940,IF(R329&lt;8.3,IF(Q329&lt;2180,"Pass","Fail"),"Fail"),"Fail"))</f>
        <v>Pass</v>
      </c>
      <c r="U329" s="660">
        <v>1335</v>
      </c>
      <c r="X329" s="548"/>
      <c r="Y329" s="603">
        <v>2000</v>
      </c>
      <c r="Z329" s="603">
        <v>3000</v>
      </c>
      <c r="AA329" s="603">
        <v>1940</v>
      </c>
      <c r="AB329" s="603">
        <v>2180</v>
      </c>
      <c r="AC329" s="604">
        <v>5.2</v>
      </c>
      <c r="AD329" s="604">
        <v>5.2</v>
      </c>
    </row>
    <row r="330" spans="1:30" ht="16.7" customHeight="1">
      <c r="A330" s="559"/>
      <c r="B330" s="554"/>
      <c r="C330" s="657"/>
      <c r="D330" s="657"/>
      <c r="E330" s="605" t="s">
        <v>185</v>
      </c>
      <c r="F330" s="554">
        <v>598.92999999999995</v>
      </c>
      <c r="G330" s="554">
        <v>608.32000000000005</v>
      </c>
      <c r="H330" s="554">
        <v>615.70000000000005</v>
      </c>
      <c r="I330" s="554">
        <v>614.48</v>
      </c>
      <c r="J330" s="554">
        <v>622.34</v>
      </c>
      <c r="K330" s="554">
        <v>614.96</v>
      </c>
      <c r="L330" s="554">
        <v>619.55999999999995</v>
      </c>
      <c r="M330" s="554">
        <v>603.39</v>
      </c>
      <c r="N330" s="554">
        <v>612.11</v>
      </c>
      <c r="O330" s="605"/>
      <c r="P330" s="605"/>
      <c r="Q330" s="658"/>
      <c r="R330" s="658"/>
      <c r="S330" s="659"/>
      <c r="T330" s="600"/>
      <c r="U330" s="660"/>
      <c r="X330" s="548"/>
      <c r="Y330" s="603"/>
      <c r="Z330" s="603"/>
      <c r="AA330" s="603"/>
      <c r="AB330" s="603"/>
    </row>
    <row r="331" spans="1:30" ht="38.25" customHeight="1" thickBot="1">
      <c r="A331" s="559"/>
      <c r="B331" s="663"/>
      <c r="C331" s="664"/>
      <c r="D331" s="664"/>
      <c r="E331" s="627" t="s">
        <v>188</v>
      </c>
      <c r="F331" s="627">
        <f t="shared" ref="F331:N331" si="105">IF(((F329="")*AND(F330="")),"",(F329-F330)*3)</f>
        <v>2029.5300000000002</v>
      </c>
      <c r="G331" s="627">
        <f t="shared" si="105"/>
        <v>2034.27</v>
      </c>
      <c r="H331" s="627">
        <f t="shared" si="105"/>
        <v>2035.59</v>
      </c>
      <c r="I331" s="627">
        <f t="shared" si="105"/>
        <v>2034.5700000000002</v>
      </c>
      <c r="J331" s="627">
        <f t="shared" si="105"/>
        <v>2025.3899999999999</v>
      </c>
      <c r="K331" s="627">
        <f t="shared" si="105"/>
        <v>2033.5799999999997</v>
      </c>
      <c r="L331" s="627">
        <f t="shared" si="105"/>
        <v>2025.81</v>
      </c>
      <c r="M331" s="627">
        <f t="shared" si="105"/>
        <v>2044.7400000000002</v>
      </c>
      <c r="N331" s="627">
        <f t="shared" si="105"/>
        <v>2021.1899999999996</v>
      </c>
      <c r="O331" s="627"/>
      <c r="P331" s="627"/>
      <c r="Q331" s="665"/>
      <c r="R331" s="665"/>
      <c r="S331" s="666"/>
      <c r="T331" s="667"/>
      <c r="U331" s="668"/>
      <c r="X331" s="548"/>
      <c r="Y331" s="603"/>
      <c r="Z331" s="603"/>
      <c r="AA331" s="603"/>
      <c r="AB331" s="603"/>
    </row>
    <row r="332" spans="1:30" ht="13.35" customHeight="1">
      <c r="A332" s="669">
        <v>43262</v>
      </c>
      <c r="B332" s="607" t="s">
        <v>183</v>
      </c>
      <c r="C332" s="609" t="s">
        <v>171</v>
      </c>
      <c r="D332" s="609" t="s">
        <v>170</v>
      </c>
      <c r="E332" s="596" t="s">
        <v>184</v>
      </c>
      <c r="F332" s="607">
        <v>25973.73</v>
      </c>
      <c r="G332" s="607">
        <v>26281.84</v>
      </c>
      <c r="H332" s="607">
        <v>26442.52</v>
      </c>
      <c r="I332" s="607">
        <v>26288.720000000001</v>
      </c>
      <c r="J332" s="607">
        <v>25899.95</v>
      </c>
      <c r="K332" s="607">
        <v>26004.720000000001</v>
      </c>
      <c r="L332" s="607">
        <v>26322.18</v>
      </c>
      <c r="M332" s="607">
        <v>26282.94</v>
      </c>
      <c r="N332" s="607">
        <v>25871.46</v>
      </c>
      <c r="O332" s="596">
        <f>IF((N333=""),"",MAX(F334:N334))</f>
        <v>4804.8300000000017</v>
      </c>
      <c r="P332" s="596">
        <f>IF(N333="","",MIN(F334:N334))</f>
        <v>3902.25</v>
      </c>
      <c r="Q332" s="610">
        <f>IF((N334=""),"",AVERAGE(F334:N334))</f>
        <v>4336.5533333333342</v>
      </c>
      <c r="R332" s="610">
        <f>IF((N333=""),"",(O332-P332)/(O332+P332)*100)</f>
        <v>10.366046941110012</v>
      </c>
      <c r="S332" s="599">
        <f>STDEV(F334:N334)</f>
        <v>372.15337325489566</v>
      </c>
      <c r="T332" s="600" t="str">
        <f>IF(N333="","",IF(Q332&gt;3200,IF(R332&lt;16,IF(Q332&lt;5240,"Pass","Fail"),"Fail"),"Fail"))</f>
        <v>Pass</v>
      </c>
      <c r="U332" s="612" t="s">
        <v>194</v>
      </c>
      <c r="V332" s="548" t="s">
        <v>195</v>
      </c>
      <c r="Y332" s="603">
        <v>4200</v>
      </c>
      <c r="Z332" s="603">
        <v>5500</v>
      </c>
      <c r="AA332" s="603">
        <v>3200</v>
      </c>
      <c r="AB332" s="603">
        <v>5240</v>
      </c>
      <c r="AC332" s="604">
        <v>16</v>
      </c>
      <c r="AD332" s="604">
        <v>16</v>
      </c>
    </row>
    <row r="333" spans="1:30" ht="16.7" customHeight="1">
      <c r="A333" s="559"/>
      <c r="B333" s="554"/>
      <c r="C333" s="657"/>
      <c r="D333" s="657"/>
      <c r="E333" s="605" t="s">
        <v>185</v>
      </c>
      <c r="F333" s="554">
        <v>24429.69</v>
      </c>
      <c r="G333" s="554">
        <v>24981.09</v>
      </c>
      <c r="H333" s="554">
        <v>25091.13</v>
      </c>
      <c r="I333" s="554">
        <v>24898.43</v>
      </c>
      <c r="J333" s="554">
        <v>24298.34</v>
      </c>
      <c r="K333" s="554">
        <v>24458.67</v>
      </c>
      <c r="L333" s="554">
        <v>24988.7</v>
      </c>
      <c r="M333" s="554">
        <v>24938.82</v>
      </c>
      <c r="N333" s="554">
        <v>24273.53</v>
      </c>
      <c r="O333" s="605"/>
      <c r="P333" s="605"/>
      <c r="Q333" s="658"/>
      <c r="R333" s="658"/>
      <c r="S333" s="659"/>
      <c r="T333" s="600"/>
      <c r="U333" s="660"/>
      <c r="Y333" s="603"/>
      <c r="Z333" s="603"/>
      <c r="AA333" s="603"/>
      <c r="AB333" s="603"/>
    </row>
    <row r="334" spans="1:30" ht="22.7" customHeight="1" thickBot="1">
      <c r="A334" s="559"/>
      <c r="B334" s="554"/>
      <c r="C334" s="657"/>
      <c r="D334" s="657"/>
      <c r="E334" s="605" t="s">
        <v>186</v>
      </c>
      <c r="F334" s="605">
        <f t="shared" ref="F334:N334" si="106">IF(((F332="")*AND(F333="")),"",(F332-F333)*3)</f>
        <v>4632.1200000000026</v>
      </c>
      <c r="G334" s="605">
        <f t="shared" si="106"/>
        <v>3902.25</v>
      </c>
      <c r="H334" s="605">
        <f t="shared" si="106"/>
        <v>4054.1699999999983</v>
      </c>
      <c r="I334" s="605">
        <f t="shared" si="106"/>
        <v>4170.8700000000026</v>
      </c>
      <c r="J334" s="605">
        <f t="shared" si="106"/>
        <v>4804.8300000000017</v>
      </c>
      <c r="K334" s="605">
        <f t="shared" si="106"/>
        <v>4638.1500000000087</v>
      </c>
      <c r="L334" s="605">
        <f t="shared" si="106"/>
        <v>4000.4399999999987</v>
      </c>
      <c r="M334" s="605">
        <f t="shared" si="106"/>
        <v>4032.3599999999969</v>
      </c>
      <c r="N334" s="605">
        <f t="shared" si="106"/>
        <v>4793.7900000000009</v>
      </c>
      <c r="O334" s="605"/>
      <c r="P334" s="605"/>
      <c r="Q334" s="658"/>
      <c r="R334" s="658"/>
      <c r="S334" s="659"/>
      <c r="T334" s="600"/>
      <c r="U334" s="660"/>
      <c r="Y334" s="603"/>
      <c r="Z334" s="603"/>
      <c r="AA334" s="603"/>
      <c r="AB334" s="603"/>
    </row>
    <row r="335" spans="1:30">
      <c r="A335" s="661">
        <v>43262</v>
      </c>
      <c r="B335" s="554" t="s">
        <v>172</v>
      </c>
      <c r="C335" s="657" t="s">
        <v>174</v>
      </c>
      <c r="D335" s="615" t="s">
        <v>173</v>
      </c>
      <c r="E335" s="605" t="s">
        <v>184</v>
      </c>
      <c r="F335" s="554">
        <v>3179.64</v>
      </c>
      <c r="G335" s="554">
        <v>3026.86</v>
      </c>
      <c r="H335" s="554">
        <v>3074.82</v>
      </c>
      <c r="I335" s="554">
        <v>3086.8</v>
      </c>
      <c r="J335" s="554">
        <v>3388.78</v>
      </c>
      <c r="K335" s="554">
        <v>3389.57</v>
      </c>
      <c r="L335" s="554">
        <v>3096.49</v>
      </c>
      <c r="M335" s="554">
        <v>3029.19</v>
      </c>
      <c r="N335" s="554">
        <v>3224.33</v>
      </c>
      <c r="O335" s="605">
        <f>IF((N336=""),"",MAX(F337:N337))</f>
        <v>4014.44</v>
      </c>
      <c r="P335" s="605">
        <f>IF(N336="","",MIN(F337:N337))</f>
        <v>3690.2200000000003</v>
      </c>
      <c r="Q335" s="658">
        <f>IF((N337=""),"",AVERAGE(F337:N337))</f>
        <v>3893.1866666666665</v>
      </c>
      <c r="R335" s="658">
        <f>IF((N336=""),"",(O335-P335)/(O335+P335)*100)</f>
        <v>4.2081026287986729</v>
      </c>
      <c r="S335" s="599">
        <f>STDEV(F337:N337)</f>
        <v>114.22319204086978</v>
      </c>
      <c r="T335" s="600" t="str">
        <f>IF(N336="","",IF(Q335&gt;3650,IF(R335&lt;7,IF(Q335&lt;4450,"Pass","Fail"),"Fail"),"Fail"))</f>
        <v>Pass</v>
      </c>
      <c r="U335" s="660" t="s">
        <v>194</v>
      </c>
      <c r="V335" s="548" t="s">
        <v>195</v>
      </c>
      <c r="Y335" s="603">
        <v>3650</v>
      </c>
      <c r="Z335" s="603">
        <v>4450</v>
      </c>
      <c r="AA335" s="603">
        <v>3700</v>
      </c>
      <c r="AB335" s="603">
        <v>4100</v>
      </c>
      <c r="AC335" s="604">
        <v>7</v>
      </c>
      <c r="AD335" s="604">
        <v>6.5</v>
      </c>
    </row>
    <row r="336" spans="1:30" ht="16.7" customHeight="1">
      <c r="A336" s="559"/>
      <c r="B336" s="554"/>
      <c r="C336" s="657"/>
      <c r="D336" s="657"/>
      <c r="E336" s="605" t="s">
        <v>185</v>
      </c>
      <c r="F336" s="554">
        <v>1282.27</v>
      </c>
      <c r="G336" s="554">
        <v>1046.28</v>
      </c>
      <c r="H336" s="554">
        <v>1068.51</v>
      </c>
      <c r="I336" s="554">
        <v>1105.7</v>
      </c>
      <c r="J336" s="554">
        <v>1497.38</v>
      </c>
      <c r="K336" s="554">
        <v>1544.46</v>
      </c>
      <c r="L336" s="554">
        <v>1124.1500000000001</v>
      </c>
      <c r="M336" s="554">
        <v>1021.97</v>
      </c>
      <c r="N336" s="554">
        <v>1286.42</v>
      </c>
      <c r="O336" s="605"/>
      <c r="P336" s="605"/>
      <c r="Q336" s="658"/>
      <c r="R336" s="658"/>
      <c r="S336" s="659"/>
      <c r="T336" s="600"/>
      <c r="U336" s="660"/>
      <c r="Y336" s="603"/>
      <c r="Z336" s="603"/>
      <c r="AA336" s="603"/>
      <c r="AB336" s="603"/>
    </row>
    <row r="337" spans="1:30" ht="22.7" customHeight="1">
      <c r="A337" s="559"/>
      <c r="B337" s="554"/>
      <c r="C337" s="657"/>
      <c r="D337" s="657"/>
      <c r="E337" s="605" t="s">
        <v>186</v>
      </c>
      <c r="F337" s="605">
        <f t="shared" ref="F337:N337" si="107">IF(((F335="")*AND(F336="")),"",(F335-F336)*2)</f>
        <v>3794.74</v>
      </c>
      <c r="G337" s="605">
        <f t="shared" si="107"/>
        <v>3961.1600000000003</v>
      </c>
      <c r="H337" s="605">
        <f t="shared" si="107"/>
        <v>4012.6200000000003</v>
      </c>
      <c r="I337" s="605">
        <f t="shared" si="107"/>
        <v>3962.2000000000003</v>
      </c>
      <c r="J337" s="605">
        <f t="shared" si="107"/>
        <v>3782.8</v>
      </c>
      <c r="K337" s="605">
        <f t="shared" si="107"/>
        <v>3690.2200000000003</v>
      </c>
      <c r="L337" s="605">
        <f t="shared" si="107"/>
        <v>3944.6799999999994</v>
      </c>
      <c r="M337" s="605">
        <f t="shared" si="107"/>
        <v>4014.44</v>
      </c>
      <c r="N337" s="605">
        <f t="shared" si="107"/>
        <v>3875.8199999999997</v>
      </c>
      <c r="O337" s="605"/>
      <c r="P337" s="605"/>
      <c r="Q337" s="658"/>
      <c r="R337" s="658"/>
      <c r="S337" s="659"/>
      <c r="T337" s="600"/>
      <c r="U337" s="660"/>
      <c r="Y337" s="603"/>
      <c r="Z337" s="603"/>
      <c r="AA337" s="603"/>
      <c r="AB337" s="603"/>
    </row>
    <row r="338" spans="1:30" ht="13.35" customHeight="1">
      <c r="A338" s="661">
        <v>43262</v>
      </c>
      <c r="B338" s="614" t="s">
        <v>167</v>
      </c>
      <c r="C338" s="657" t="s">
        <v>169</v>
      </c>
      <c r="D338" s="657" t="s">
        <v>187</v>
      </c>
      <c r="E338" s="605" t="s">
        <v>184</v>
      </c>
      <c r="F338" s="554">
        <v>1924.29</v>
      </c>
      <c r="G338" s="554">
        <v>1927.32</v>
      </c>
      <c r="H338" s="554">
        <v>1934.75</v>
      </c>
      <c r="I338" s="554">
        <v>1928.83</v>
      </c>
      <c r="J338" s="554">
        <v>1927.08</v>
      </c>
      <c r="K338" s="554">
        <v>1927.74</v>
      </c>
      <c r="L338" s="554">
        <v>1925.11</v>
      </c>
      <c r="M338" s="554">
        <v>1929.3</v>
      </c>
      <c r="N338" s="554">
        <v>1927.97</v>
      </c>
      <c r="O338" s="605">
        <f>IF((N339=""),"",MAX(F340:N340))</f>
        <v>2054.6099999999997</v>
      </c>
      <c r="P338" s="605">
        <f>IF(N339="","",MIN(F340:N340))</f>
        <v>1993.1399999999996</v>
      </c>
      <c r="Q338" s="658">
        <f>IF((N340=""),"",AVERAGE(F340:N340))</f>
        <v>2018.583333333333</v>
      </c>
      <c r="R338" s="658">
        <f>IF((N339=""),"",(O338-P338)/(O338+P338)*100)</f>
        <v>1.5186214563646481</v>
      </c>
      <c r="S338" s="599">
        <f>STDEV(F340:N340)</f>
        <v>17.388975674308288</v>
      </c>
      <c r="T338" s="600" t="str">
        <f>IF(N339="","",IF(Q338&gt;1940,IF(R338&lt;8.3,IF(Q338&lt;2180,"Pass","Fail"),"Fail"),"Fail"))</f>
        <v>Pass</v>
      </c>
      <c r="U338" s="660" t="s">
        <v>194</v>
      </c>
      <c r="V338" s="548" t="s">
        <v>195</v>
      </c>
      <c r="Y338" s="603">
        <v>2000</v>
      </c>
      <c r="Z338" s="603">
        <v>3000</v>
      </c>
      <c r="AA338" s="603">
        <v>1940</v>
      </c>
      <c r="AB338" s="603">
        <v>2180</v>
      </c>
      <c r="AC338" s="604">
        <v>5.2</v>
      </c>
      <c r="AD338" s="604">
        <v>5.2</v>
      </c>
    </row>
    <row r="339" spans="1:30" ht="16.7" customHeight="1">
      <c r="A339" s="559"/>
      <c r="B339" s="554"/>
      <c r="C339" s="657"/>
      <c r="D339" s="657"/>
      <c r="E339" s="605" t="s">
        <v>185</v>
      </c>
      <c r="F339" s="554">
        <v>1239.42</v>
      </c>
      <c r="G339" s="554">
        <v>1250.53</v>
      </c>
      <c r="H339" s="554">
        <v>1265.05</v>
      </c>
      <c r="I339" s="554">
        <v>1258.1099999999999</v>
      </c>
      <c r="J339" s="554">
        <v>1262.7</v>
      </c>
      <c r="K339" s="554">
        <v>1254.42</v>
      </c>
      <c r="L339" s="554">
        <v>1256.3699999999999</v>
      </c>
      <c r="M339" s="554">
        <v>1254.22</v>
      </c>
      <c r="N339" s="554">
        <v>1255.82</v>
      </c>
      <c r="O339" s="605"/>
      <c r="P339" s="605"/>
      <c r="Q339" s="658"/>
      <c r="R339" s="658"/>
      <c r="S339" s="659"/>
      <c r="T339" s="600"/>
      <c r="U339" s="660"/>
      <c r="Y339" s="603"/>
      <c r="Z339" s="603"/>
      <c r="AA339" s="603"/>
      <c r="AB339" s="603"/>
    </row>
    <row r="340" spans="1:30" ht="32.25" customHeight="1" thickBot="1">
      <c r="A340" s="559"/>
      <c r="B340" s="663"/>
      <c r="C340" s="664"/>
      <c r="D340" s="664"/>
      <c r="E340" s="627" t="s">
        <v>188</v>
      </c>
      <c r="F340" s="627">
        <f t="shared" ref="F340:N340" si="108">IF(((F338="")*AND(F339="")),"",(F338-F339)*3)</f>
        <v>2054.6099999999997</v>
      </c>
      <c r="G340" s="627">
        <f t="shared" si="108"/>
        <v>2030.37</v>
      </c>
      <c r="H340" s="627">
        <f t="shared" si="108"/>
        <v>2009.1000000000001</v>
      </c>
      <c r="I340" s="627">
        <f t="shared" si="108"/>
        <v>2012.16</v>
      </c>
      <c r="J340" s="627">
        <f t="shared" si="108"/>
        <v>1993.1399999999996</v>
      </c>
      <c r="K340" s="627">
        <f t="shared" si="108"/>
        <v>2019.9599999999998</v>
      </c>
      <c r="L340" s="627">
        <f t="shared" si="108"/>
        <v>2006.22</v>
      </c>
      <c r="M340" s="627">
        <f t="shared" si="108"/>
        <v>2025.2399999999998</v>
      </c>
      <c r="N340" s="627">
        <f t="shared" si="108"/>
        <v>2016.4500000000003</v>
      </c>
      <c r="O340" s="627"/>
      <c r="P340" s="627"/>
      <c r="Q340" s="665"/>
      <c r="R340" s="665"/>
      <c r="S340" s="666"/>
      <c r="T340" s="667"/>
      <c r="U340" s="668"/>
      <c r="Y340" s="603"/>
      <c r="Z340" s="603"/>
      <c r="AA340" s="603"/>
      <c r="AB340" s="603"/>
    </row>
    <row r="341" spans="1:30" ht="13.35" customHeight="1">
      <c r="A341" s="669">
        <v>43266</v>
      </c>
      <c r="B341" s="607" t="s">
        <v>183</v>
      </c>
      <c r="C341" s="609" t="s">
        <v>171</v>
      </c>
      <c r="D341" s="609" t="s">
        <v>170</v>
      </c>
      <c r="E341" s="596" t="s">
        <v>184</v>
      </c>
      <c r="F341" s="607">
        <v>23125.5</v>
      </c>
      <c r="G341" s="607">
        <v>23438.38</v>
      </c>
      <c r="H341" s="607">
        <v>23576.080000000002</v>
      </c>
      <c r="I341" s="607">
        <v>23403.16</v>
      </c>
      <c r="J341" s="607">
        <v>23047.93</v>
      </c>
      <c r="K341" s="607">
        <v>23117.31</v>
      </c>
      <c r="L341" s="607">
        <v>23439.279999999999</v>
      </c>
      <c r="M341" s="607">
        <v>23392.22</v>
      </c>
      <c r="N341" s="607">
        <v>23044.560000000001</v>
      </c>
      <c r="O341" s="596">
        <f>IF((N342=""),"",MAX(F343:N343))</f>
        <v>4388.6100000000079</v>
      </c>
      <c r="P341" s="596">
        <f>IF(N342="","",MIN(F343:N343))</f>
        <v>3899.1600000000035</v>
      </c>
      <c r="Q341" s="610">
        <f>IF((N343=""),"",AVERAGE(F343:N343))</f>
        <v>4140.8966666666684</v>
      </c>
      <c r="R341" s="610">
        <f>IF((N342=""),"",(O341-P341)/(O341+P341)*100)</f>
        <v>5.9056899503727021</v>
      </c>
      <c r="S341" s="599">
        <f>STDEV(F343:N343)</f>
        <v>217.32810885848394</v>
      </c>
      <c r="T341" s="600" t="str">
        <f>IF(N342="","",IF(Q341&gt;3200,IF(R341&lt;16,IF(Q341&lt;5240,"Pass","Fail"),"Fail"),"Fail"))</f>
        <v>Pass</v>
      </c>
      <c r="U341" s="612">
        <v>121</v>
      </c>
      <c r="X341" s="548"/>
      <c r="Y341" s="603">
        <v>4200</v>
      </c>
      <c r="Z341" s="603">
        <v>5500</v>
      </c>
      <c r="AA341" s="603">
        <v>3200</v>
      </c>
      <c r="AB341" s="603">
        <v>5240</v>
      </c>
      <c r="AC341" s="604">
        <v>16</v>
      </c>
      <c r="AD341" s="604">
        <v>16</v>
      </c>
    </row>
    <row r="342" spans="1:30" ht="16.7" customHeight="1">
      <c r="A342" s="559"/>
      <c r="B342" s="554"/>
      <c r="C342" s="657"/>
      <c r="D342" s="657"/>
      <c r="E342" s="605" t="s">
        <v>185</v>
      </c>
      <c r="F342" s="554">
        <v>21677.68</v>
      </c>
      <c r="G342" s="554">
        <v>22116.76</v>
      </c>
      <c r="H342" s="554">
        <v>22276.36</v>
      </c>
      <c r="I342" s="554">
        <v>22080.05</v>
      </c>
      <c r="J342" s="554">
        <v>21591.42</v>
      </c>
      <c r="K342" s="554">
        <v>21660.240000000002</v>
      </c>
      <c r="L342" s="554">
        <v>22109.74</v>
      </c>
      <c r="M342" s="554">
        <v>22067.79</v>
      </c>
      <c r="N342" s="554">
        <v>21581.69</v>
      </c>
      <c r="O342" s="605"/>
      <c r="P342" s="605"/>
      <c r="Q342" s="658"/>
      <c r="R342" s="658"/>
      <c r="S342" s="659"/>
      <c r="T342" s="600"/>
      <c r="U342" s="660"/>
      <c r="X342" s="548"/>
      <c r="Y342" s="603"/>
      <c r="Z342" s="603"/>
      <c r="AA342" s="603"/>
      <c r="AB342" s="603"/>
    </row>
    <row r="343" spans="1:30" ht="22.7" customHeight="1" thickBot="1">
      <c r="A343" s="559"/>
      <c r="B343" s="554"/>
      <c r="C343" s="657"/>
      <c r="D343" s="657"/>
      <c r="E343" s="605" t="s">
        <v>186</v>
      </c>
      <c r="F343" s="605">
        <f t="shared" ref="F343:N343" si="109">IF(((F341="")*AND(F342="")),"",(F341-F342)*3)</f>
        <v>4343.4599999999991</v>
      </c>
      <c r="G343" s="605">
        <f t="shared" si="109"/>
        <v>3964.8600000000079</v>
      </c>
      <c r="H343" s="605">
        <f t="shared" si="109"/>
        <v>3899.1600000000035</v>
      </c>
      <c r="I343" s="605">
        <f t="shared" si="109"/>
        <v>3969.3300000000017</v>
      </c>
      <c r="J343" s="605">
        <f t="shared" si="109"/>
        <v>4369.5300000000061</v>
      </c>
      <c r="K343" s="605">
        <f t="shared" si="109"/>
        <v>4371.2099999999991</v>
      </c>
      <c r="L343" s="605">
        <f t="shared" si="109"/>
        <v>3988.6199999999917</v>
      </c>
      <c r="M343" s="605">
        <f t="shared" si="109"/>
        <v>3973.2900000000009</v>
      </c>
      <c r="N343" s="605">
        <f t="shared" si="109"/>
        <v>4388.6100000000079</v>
      </c>
      <c r="O343" s="605"/>
      <c r="P343" s="605"/>
      <c r="Q343" s="658"/>
      <c r="R343" s="658"/>
      <c r="S343" s="659"/>
      <c r="T343" s="600"/>
      <c r="U343" s="660"/>
      <c r="X343" s="548"/>
      <c r="Y343" s="603"/>
      <c r="Z343" s="603"/>
      <c r="AA343" s="603"/>
      <c r="AB343" s="603"/>
    </row>
    <row r="344" spans="1:30">
      <c r="A344" s="661">
        <v>43266</v>
      </c>
      <c r="B344" s="554" t="s">
        <v>172</v>
      </c>
      <c r="C344" s="657" t="s">
        <v>174</v>
      </c>
      <c r="D344" s="615" t="s">
        <v>173</v>
      </c>
      <c r="E344" s="605" t="s">
        <v>184</v>
      </c>
      <c r="F344" s="554">
        <v>6881.84</v>
      </c>
      <c r="G344" s="554">
        <v>6875.3</v>
      </c>
      <c r="H344" s="554">
        <v>6945.57</v>
      </c>
      <c r="I344" s="554">
        <v>6919.32</v>
      </c>
      <c r="J344" s="554">
        <v>7051.01</v>
      </c>
      <c r="K344" s="554">
        <v>6960.93</v>
      </c>
      <c r="L344" s="554">
        <v>6922.73</v>
      </c>
      <c r="M344" s="554">
        <v>6914.07</v>
      </c>
      <c r="N344" s="554">
        <v>6998.66</v>
      </c>
      <c r="O344" s="605">
        <f>IF((N345=""),"",MAX(F346:N346))</f>
        <v>3989.0199999999986</v>
      </c>
      <c r="P344" s="605">
        <f>IF(N345="","",MIN(F346:N346))</f>
        <v>3641.92</v>
      </c>
      <c r="Q344" s="658">
        <f>IF((N346=""),"",AVERAGE(F346:N346))</f>
        <v>3859.9311111111101</v>
      </c>
      <c r="R344" s="658">
        <f>IF((N345=""),"",(O344-P344)/(O344+P344)*100)</f>
        <v>4.5485877231376293</v>
      </c>
      <c r="S344" s="599">
        <f>STDEV(F346:N346)</f>
        <v>121.28731636538858</v>
      </c>
      <c r="T344" s="600" t="str">
        <f>IF(N345="","",IF(Q344&gt;3650,IF(R344&lt;7,IF(Q344&lt;4450,"Pass","Fail"),"Fail"),"Fail"))</f>
        <v>Pass</v>
      </c>
      <c r="U344" s="660">
        <v>121</v>
      </c>
      <c r="X344" s="548"/>
      <c r="Y344" s="603">
        <v>3650</v>
      </c>
      <c r="Z344" s="603">
        <v>4450</v>
      </c>
      <c r="AA344" s="603">
        <v>3700</v>
      </c>
      <c r="AB344" s="603">
        <v>4100</v>
      </c>
      <c r="AC344" s="604">
        <v>7</v>
      </c>
      <c r="AD344" s="604">
        <v>6.5</v>
      </c>
    </row>
    <row r="345" spans="1:30" ht="16.7" customHeight="1">
      <c r="A345" s="559"/>
      <c r="B345" s="554"/>
      <c r="C345" s="657"/>
      <c r="D345" s="657"/>
      <c r="E345" s="605" t="s">
        <v>185</v>
      </c>
      <c r="F345" s="554">
        <v>5005.8900000000003</v>
      </c>
      <c r="G345" s="554">
        <v>4910.25</v>
      </c>
      <c r="H345" s="554">
        <v>4955.07</v>
      </c>
      <c r="I345" s="554">
        <v>4951.3500000000004</v>
      </c>
      <c r="J345" s="554">
        <v>5177.59</v>
      </c>
      <c r="K345" s="554">
        <v>5139.97</v>
      </c>
      <c r="L345" s="554">
        <v>4963.5</v>
      </c>
      <c r="M345" s="554">
        <v>4919.5600000000004</v>
      </c>
      <c r="N345" s="554">
        <v>5076.5600000000004</v>
      </c>
      <c r="O345" s="605"/>
      <c r="P345" s="605"/>
      <c r="Q345" s="658"/>
      <c r="R345" s="658"/>
      <c r="S345" s="659"/>
      <c r="T345" s="600"/>
      <c r="U345" s="660"/>
      <c r="X345" s="548"/>
      <c r="Y345" s="603"/>
      <c r="Z345" s="603"/>
      <c r="AA345" s="603"/>
      <c r="AB345" s="603"/>
    </row>
    <row r="346" spans="1:30" ht="22.7" customHeight="1">
      <c r="A346" s="559"/>
      <c r="B346" s="554"/>
      <c r="C346" s="657"/>
      <c r="D346" s="657"/>
      <c r="E346" s="605" t="s">
        <v>186</v>
      </c>
      <c r="F346" s="605">
        <f t="shared" ref="F346:N346" si="110">IF(((F344="")*AND(F345="")),"",(F344-F345)*2)</f>
        <v>3751.8999999999996</v>
      </c>
      <c r="G346" s="605">
        <f t="shared" si="110"/>
        <v>3930.1000000000004</v>
      </c>
      <c r="H346" s="605">
        <f t="shared" si="110"/>
        <v>3981</v>
      </c>
      <c r="I346" s="605">
        <f t="shared" si="110"/>
        <v>3935.9399999999987</v>
      </c>
      <c r="J346" s="605">
        <f t="shared" si="110"/>
        <v>3746.84</v>
      </c>
      <c r="K346" s="605">
        <f t="shared" si="110"/>
        <v>3641.92</v>
      </c>
      <c r="L346" s="605">
        <f t="shared" si="110"/>
        <v>3918.4599999999991</v>
      </c>
      <c r="M346" s="605">
        <f t="shared" si="110"/>
        <v>3989.0199999999986</v>
      </c>
      <c r="N346" s="605">
        <f t="shared" si="110"/>
        <v>3844.1999999999989</v>
      </c>
      <c r="O346" s="605"/>
      <c r="P346" s="605"/>
      <c r="Q346" s="658"/>
      <c r="R346" s="658"/>
      <c r="S346" s="659"/>
      <c r="T346" s="600"/>
      <c r="U346" s="660"/>
      <c r="X346" s="548"/>
      <c r="Y346" s="603"/>
      <c r="Z346" s="603"/>
      <c r="AA346" s="603"/>
      <c r="AB346" s="603"/>
    </row>
    <row r="347" spans="1:30" ht="13.35" customHeight="1">
      <c r="A347" s="661">
        <v>43266</v>
      </c>
      <c r="B347" s="614" t="s">
        <v>167</v>
      </c>
      <c r="C347" s="657" t="s">
        <v>169</v>
      </c>
      <c r="D347" s="657" t="s">
        <v>187</v>
      </c>
      <c r="E347" s="605" t="s">
        <v>184</v>
      </c>
      <c r="F347" s="554">
        <v>1243.6199999999999</v>
      </c>
      <c r="G347" s="554">
        <v>1256.28</v>
      </c>
      <c r="H347" s="554">
        <v>1264.97</v>
      </c>
      <c r="I347" s="554">
        <v>1262.56</v>
      </c>
      <c r="J347" s="554">
        <v>1263.3399999999999</v>
      </c>
      <c r="K347" s="554">
        <v>1257.68</v>
      </c>
      <c r="L347" s="554">
        <v>1261.06</v>
      </c>
      <c r="M347" s="554">
        <v>1256.46</v>
      </c>
      <c r="N347" s="554">
        <v>1260.6199999999999</v>
      </c>
      <c r="O347" s="605">
        <f>IF((N348=""),"",MAX(F349:N349))</f>
        <v>2054.2499999999995</v>
      </c>
      <c r="P347" s="605">
        <f>IF(N348="","",MIN(F349:N349))</f>
        <v>2002.9199999999996</v>
      </c>
      <c r="Q347" s="658">
        <f>IF((N349=""),"",AVERAGE(F349:N349))</f>
        <v>2031.3666666666666</v>
      </c>
      <c r="R347" s="658">
        <f>IF((N348=""),"",(O347-P347)/(O347+P347)*100)</f>
        <v>1.2651675921886423</v>
      </c>
      <c r="S347" s="599">
        <f>STDEV(F349:N349)</f>
        <v>16.361952817452337</v>
      </c>
      <c r="T347" s="600" t="str">
        <f>IF(N348="","",IF(Q347&gt;1940,IF(R347&lt;8.3,IF(Q347&lt;2180,"Pass","Fail"),"Fail"),"Fail"))</f>
        <v>Pass</v>
      </c>
      <c r="U347" s="660">
        <v>121</v>
      </c>
      <c r="X347" s="548"/>
      <c r="Y347" s="603">
        <v>2000</v>
      </c>
      <c r="Z347" s="603">
        <v>3000</v>
      </c>
      <c r="AA347" s="603">
        <v>1940</v>
      </c>
      <c r="AB347" s="603">
        <v>2180</v>
      </c>
      <c r="AC347" s="604">
        <v>5.2</v>
      </c>
      <c r="AD347" s="604">
        <v>5.2</v>
      </c>
    </row>
    <row r="348" spans="1:30" ht="16.7" customHeight="1">
      <c r="A348" s="559"/>
      <c r="B348" s="554"/>
      <c r="C348" s="657"/>
      <c r="D348" s="657"/>
      <c r="E348" s="605" t="s">
        <v>185</v>
      </c>
      <c r="F348" s="554">
        <v>558.87</v>
      </c>
      <c r="G348" s="554">
        <v>574.76</v>
      </c>
      <c r="H348" s="554">
        <v>590.26</v>
      </c>
      <c r="I348" s="554">
        <v>590.19000000000005</v>
      </c>
      <c r="J348" s="554">
        <v>595.70000000000005</v>
      </c>
      <c r="K348" s="554">
        <v>574.9</v>
      </c>
      <c r="L348" s="554">
        <v>586.03</v>
      </c>
      <c r="M348" s="554">
        <v>577.20000000000005</v>
      </c>
      <c r="N348" s="554">
        <v>584.58000000000004</v>
      </c>
      <c r="O348" s="605"/>
      <c r="P348" s="605"/>
      <c r="Q348" s="658"/>
      <c r="R348" s="658"/>
      <c r="S348" s="659"/>
      <c r="T348" s="600"/>
      <c r="U348" s="660"/>
      <c r="X348" s="548"/>
      <c r="Y348" s="603"/>
      <c r="Z348" s="603"/>
      <c r="AA348" s="603"/>
      <c r="AB348" s="603"/>
    </row>
    <row r="349" spans="1:30" ht="30.75" customHeight="1" thickBot="1">
      <c r="A349" s="559"/>
      <c r="B349" s="663"/>
      <c r="C349" s="664"/>
      <c r="D349" s="664"/>
      <c r="E349" s="627" t="s">
        <v>188</v>
      </c>
      <c r="F349" s="627">
        <f t="shared" ref="F349:N349" si="111">IF(((F347="")*AND(F348="")),"",(F347-F348)*3)</f>
        <v>2054.2499999999995</v>
      </c>
      <c r="G349" s="627">
        <f t="shared" si="111"/>
        <v>2044.56</v>
      </c>
      <c r="H349" s="627">
        <f t="shared" si="111"/>
        <v>2024.13</v>
      </c>
      <c r="I349" s="627">
        <f t="shared" si="111"/>
        <v>2017.1099999999997</v>
      </c>
      <c r="J349" s="627">
        <f t="shared" si="111"/>
        <v>2002.9199999999996</v>
      </c>
      <c r="K349" s="627">
        <f t="shared" si="111"/>
        <v>2048.34</v>
      </c>
      <c r="L349" s="627">
        <f t="shared" si="111"/>
        <v>2025.09</v>
      </c>
      <c r="M349" s="627">
        <f t="shared" si="111"/>
        <v>2037.78</v>
      </c>
      <c r="N349" s="627">
        <f t="shared" si="111"/>
        <v>2028.1199999999994</v>
      </c>
      <c r="O349" s="627"/>
      <c r="P349" s="627"/>
      <c r="Q349" s="665"/>
      <c r="R349" s="665"/>
      <c r="S349" s="666"/>
      <c r="T349" s="667"/>
      <c r="U349" s="668"/>
      <c r="X349" s="548"/>
      <c r="Y349" s="603"/>
      <c r="Z349" s="603"/>
      <c r="AA349" s="603"/>
      <c r="AB349" s="603"/>
    </row>
    <row r="350" spans="1:30" ht="13.35" customHeight="1">
      <c r="A350" s="669">
        <v>43270</v>
      </c>
      <c r="B350" s="607" t="s">
        <v>183</v>
      </c>
      <c r="C350" s="609" t="s">
        <v>171</v>
      </c>
      <c r="D350" s="609" t="s">
        <v>170</v>
      </c>
      <c r="E350" s="596" t="s">
        <v>184</v>
      </c>
      <c r="F350" s="607">
        <v>29190.080000000002</v>
      </c>
      <c r="G350" s="607">
        <v>29089.97</v>
      </c>
      <c r="H350" s="607">
        <v>29115.58</v>
      </c>
      <c r="I350" s="607">
        <v>29113.8</v>
      </c>
      <c r="J350" s="607">
        <v>29232.73</v>
      </c>
      <c r="K350" s="607">
        <v>29171.279999999999</v>
      </c>
      <c r="L350" s="607">
        <v>29094.17</v>
      </c>
      <c r="M350" s="607">
        <v>29094.82</v>
      </c>
      <c r="N350" s="607">
        <v>29215.13</v>
      </c>
      <c r="O350" s="596">
        <f>IF((N351=""),"",MAX(F352:N352))</f>
        <v>4312.3799999999974</v>
      </c>
      <c r="P350" s="596">
        <f>IF(N351="","",MIN(F352:N352))</f>
        <v>3838.9800000000105</v>
      </c>
      <c r="Q350" s="610">
        <f>IF((N352=""),"",AVERAGE(F352:N352))</f>
        <v>4049.7399999999989</v>
      </c>
      <c r="R350" s="610">
        <f>IF((N351=""),"",(O350-P350)/(O350+P350)*100)</f>
        <v>5.8076198327639368</v>
      </c>
      <c r="S350" s="599">
        <f>STDEV(F352:N352)</f>
        <v>199.66378577499358</v>
      </c>
      <c r="T350" s="600" t="str">
        <f>IF(N351="","",IF(Q350&gt;3200,IF(R350&lt;16,IF(Q350&lt;5240,"Pass","Fail"),"Fail"),"Fail"))</f>
        <v>Pass</v>
      </c>
      <c r="U350" s="612">
        <v>1159</v>
      </c>
      <c r="V350" s="548" t="s">
        <v>196</v>
      </c>
      <c r="Y350" s="603">
        <v>4200</v>
      </c>
      <c r="Z350" s="603">
        <v>5500</v>
      </c>
      <c r="AA350" s="603">
        <v>3200</v>
      </c>
      <c r="AB350" s="603">
        <v>5240</v>
      </c>
      <c r="AC350" s="604">
        <v>16</v>
      </c>
      <c r="AD350" s="604">
        <v>16</v>
      </c>
    </row>
    <row r="351" spans="1:30" ht="16.7" customHeight="1">
      <c r="A351" s="559"/>
      <c r="B351" s="554"/>
      <c r="C351" s="657"/>
      <c r="D351" s="657"/>
      <c r="E351" s="605" t="s">
        <v>185</v>
      </c>
      <c r="F351" s="554">
        <v>27791.65</v>
      </c>
      <c r="G351" s="554">
        <v>27792.400000000001</v>
      </c>
      <c r="H351" s="554">
        <v>27835.919999999998</v>
      </c>
      <c r="I351" s="554">
        <v>27810.59</v>
      </c>
      <c r="J351" s="554">
        <v>27795.27</v>
      </c>
      <c r="K351" s="554">
        <v>27761.54</v>
      </c>
      <c r="L351" s="554">
        <v>27800.43</v>
      </c>
      <c r="M351" s="554">
        <v>27794.880000000001</v>
      </c>
      <c r="N351" s="554">
        <v>27785.66</v>
      </c>
      <c r="O351" s="605"/>
      <c r="P351" s="605"/>
      <c r="Q351" s="658"/>
      <c r="R351" s="658"/>
      <c r="S351" s="659"/>
      <c r="T351" s="600"/>
      <c r="U351" s="660"/>
      <c r="Y351" s="603"/>
      <c r="Z351" s="603"/>
      <c r="AA351" s="603"/>
      <c r="AB351" s="603"/>
    </row>
    <row r="352" spans="1:30" ht="22.7" customHeight="1" thickBot="1">
      <c r="A352" s="559"/>
      <c r="B352" s="554"/>
      <c r="C352" s="657"/>
      <c r="D352" s="657"/>
      <c r="E352" s="605" t="s">
        <v>186</v>
      </c>
      <c r="F352" s="605">
        <f t="shared" ref="F352:N352" si="112">IF(((F350="")*AND(F351="")),"",(F350-F351)*3)</f>
        <v>4195.2900000000009</v>
      </c>
      <c r="G352" s="605">
        <f t="shared" si="112"/>
        <v>3892.7099999999991</v>
      </c>
      <c r="H352" s="605">
        <f t="shared" si="112"/>
        <v>3838.9800000000105</v>
      </c>
      <c r="I352" s="605">
        <f t="shared" si="112"/>
        <v>3909.6299999999974</v>
      </c>
      <c r="J352" s="605">
        <f t="shared" si="112"/>
        <v>4312.3799999999974</v>
      </c>
      <c r="K352" s="605">
        <f t="shared" si="112"/>
        <v>4229.2199999999939</v>
      </c>
      <c r="L352" s="605">
        <f t="shared" si="112"/>
        <v>3881.2199999999939</v>
      </c>
      <c r="M352" s="605">
        <f t="shared" si="112"/>
        <v>3899.8199999999961</v>
      </c>
      <c r="N352" s="605">
        <f t="shared" si="112"/>
        <v>4288.4100000000035</v>
      </c>
      <c r="O352" s="605"/>
      <c r="P352" s="605"/>
      <c r="Q352" s="658"/>
      <c r="R352" s="658"/>
      <c r="S352" s="659"/>
      <c r="T352" s="600"/>
      <c r="U352" s="660"/>
      <c r="Y352" s="603"/>
      <c r="Z352" s="603"/>
      <c r="AA352" s="603"/>
      <c r="AB352" s="603"/>
    </row>
    <row r="353" spans="1:30">
      <c r="A353" s="661">
        <v>43270</v>
      </c>
      <c r="B353" s="554" t="s">
        <v>172</v>
      </c>
      <c r="C353" s="657" t="s">
        <v>174</v>
      </c>
      <c r="D353" s="615" t="s">
        <v>173</v>
      </c>
      <c r="E353" s="605" t="s">
        <v>184</v>
      </c>
      <c r="F353" s="554">
        <v>5015.1000000000004</v>
      </c>
      <c r="G353" s="554">
        <v>4920.72</v>
      </c>
      <c r="H353" s="554">
        <v>4964.4799999999996</v>
      </c>
      <c r="I353" s="554">
        <v>4960.7299999999996</v>
      </c>
      <c r="J353" s="554">
        <v>5185.75</v>
      </c>
      <c r="K353" s="554">
        <v>5147.6099999999997</v>
      </c>
      <c r="L353" s="554">
        <v>4973.09</v>
      </c>
      <c r="M353" s="554">
        <v>4929.97</v>
      </c>
      <c r="N353" s="554">
        <v>5084.87</v>
      </c>
      <c r="O353" s="605">
        <f>IF((N354=""),"",MAX(F355:N355))</f>
        <v>3995.9400000000005</v>
      </c>
      <c r="P353" s="605">
        <f>IF(N354="","",MIN(F355:N355))</f>
        <v>3618.2999999999993</v>
      </c>
      <c r="Q353" s="658">
        <f>IF((N355=""),"",AVERAGE(F355:N355))</f>
        <v>3856.6333333333332</v>
      </c>
      <c r="R353" s="658">
        <f>IF((N354=""),"",(O353-P353)/(O353+P353)*100)</f>
        <v>4.959654542016029</v>
      </c>
      <c r="S353" s="599">
        <f>STDEV(F355:N355)</f>
        <v>131.33353874772754</v>
      </c>
      <c r="T353" s="600" t="str">
        <f>IF(N354="","",IF(Q353&gt;3650,IF(R353&lt;7,IF(Q353&lt;4450,"Pass","Fail"),"Fail"),"Fail"))</f>
        <v>Pass</v>
      </c>
      <c r="U353" s="660">
        <v>1159</v>
      </c>
      <c r="V353" s="548" t="s">
        <v>196</v>
      </c>
      <c r="Y353" s="603">
        <v>3650</v>
      </c>
      <c r="Z353" s="603">
        <v>4450</v>
      </c>
      <c r="AA353" s="603">
        <v>3700</v>
      </c>
      <c r="AB353" s="603">
        <v>4100</v>
      </c>
      <c r="AC353" s="604">
        <v>7</v>
      </c>
      <c r="AD353" s="604">
        <v>6.5</v>
      </c>
    </row>
    <row r="354" spans="1:30" ht="16.7" customHeight="1">
      <c r="A354" s="559"/>
      <c r="B354" s="554"/>
      <c r="C354" s="657"/>
      <c r="D354" s="657"/>
      <c r="E354" s="605" t="s">
        <v>185</v>
      </c>
      <c r="F354" s="554">
        <v>3138.97</v>
      </c>
      <c r="G354" s="554">
        <v>2949.12</v>
      </c>
      <c r="H354" s="554">
        <v>2973.46</v>
      </c>
      <c r="I354" s="554">
        <v>2992.67</v>
      </c>
      <c r="J354" s="554">
        <v>3322.72</v>
      </c>
      <c r="K354" s="554">
        <v>3338.46</v>
      </c>
      <c r="L354" s="554">
        <v>3013.55</v>
      </c>
      <c r="M354" s="554">
        <v>2932</v>
      </c>
      <c r="N354" s="554">
        <v>3166.52</v>
      </c>
      <c r="O354" s="605"/>
      <c r="P354" s="605"/>
      <c r="Q354" s="658"/>
      <c r="R354" s="658"/>
      <c r="S354" s="659"/>
      <c r="T354" s="600"/>
      <c r="U354" s="660"/>
      <c r="Y354" s="603"/>
      <c r="Z354" s="603"/>
      <c r="AA354" s="603"/>
      <c r="AB354" s="603"/>
    </row>
    <row r="355" spans="1:30" ht="22.7" customHeight="1">
      <c r="A355" s="559"/>
      <c r="B355" s="554"/>
      <c r="C355" s="657"/>
      <c r="D355" s="657"/>
      <c r="E355" s="605" t="s">
        <v>186</v>
      </c>
      <c r="F355" s="605">
        <f t="shared" ref="F355:N355" si="113">IF(((F353="")*AND(F354="")),"",(F353-F354)*2)</f>
        <v>3752.2600000000011</v>
      </c>
      <c r="G355" s="605">
        <f t="shared" si="113"/>
        <v>3943.2000000000007</v>
      </c>
      <c r="H355" s="605">
        <f t="shared" si="113"/>
        <v>3982.0399999999991</v>
      </c>
      <c r="I355" s="605">
        <f t="shared" si="113"/>
        <v>3936.119999999999</v>
      </c>
      <c r="J355" s="605">
        <f t="shared" si="113"/>
        <v>3726.0600000000004</v>
      </c>
      <c r="K355" s="605">
        <f t="shared" si="113"/>
        <v>3618.2999999999993</v>
      </c>
      <c r="L355" s="605">
        <f t="shared" si="113"/>
        <v>3919.08</v>
      </c>
      <c r="M355" s="605">
        <f t="shared" si="113"/>
        <v>3995.9400000000005</v>
      </c>
      <c r="N355" s="605">
        <f t="shared" si="113"/>
        <v>3836.7</v>
      </c>
      <c r="O355" s="605"/>
      <c r="P355" s="605"/>
      <c r="Q355" s="658"/>
      <c r="R355" s="658"/>
      <c r="S355" s="659"/>
      <c r="T355" s="600"/>
      <c r="U355" s="660"/>
      <c r="Y355" s="603"/>
      <c r="Z355" s="603"/>
      <c r="AA355" s="603"/>
      <c r="AB355" s="603"/>
    </row>
    <row r="356" spans="1:30" ht="13.35" customHeight="1">
      <c r="A356" s="661">
        <v>43270</v>
      </c>
      <c r="B356" s="614" t="s">
        <v>167</v>
      </c>
      <c r="C356" s="657" t="s">
        <v>169</v>
      </c>
      <c r="D356" s="657" t="s">
        <v>187</v>
      </c>
      <c r="E356" s="605" t="s">
        <v>184</v>
      </c>
      <c r="F356" s="554">
        <v>1927.9</v>
      </c>
      <c r="G356" s="554">
        <v>1926.32</v>
      </c>
      <c r="H356" s="554">
        <v>1921.28</v>
      </c>
      <c r="I356" s="554">
        <v>1927.5</v>
      </c>
      <c r="J356" s="554">
        <v>1936.25</v>
      </c>
      <c r="K356" s="554">
        <v>1935.28</v>
      </c>
      <c r="L356" s="554">
        <v>1923.83</v>
      </c>
      <c r="M356" s="554">
        <v>1926.84</v>
      </c>
      <c r="N356" s="554">
        <v>1932.62</v>
      </c>
      <c r="O356" s="605">
        <f>IF((N357=""),"",MAX(F358:N358))</f>
        <v>2020.6799999999998</v>
      </c>
      <c r="P356" s="605">
        <f>IF(N357="","",MIN(F358:N358))</f>
        <v>1979.28</v>
      </c>
      <c r="Q356" s="658">
        <f>IF((N358=""),"",AVERAGE(F358:N358))</f>
        <v>1998.1233333333334</v>
      </c>
      <c r="R356" s="658">
        <f>IF((N357=""),"",(O356-P356)/(O356+P356)*100)</f>
        <v>1.0350103501034977</v>
      </c>
      <c r="S356" s="599">
        <f>STDEV(F358:N358)</f>
        <v>12.720410763795369</v>
      </c>
      <c r="T356" s="600" t="str">
        <f>IF(N357="","",IF(Q356&gt;1940,IF(R356&lt;8.3,IF(Q356&lt;2180,"Pass","Fail"),"Fail"),"Fail"))</f>
        <v>Pass</v>
      </c>
      <c r="U356" s="660">
        <v>1159</v>
      </c>
      <c r="V356" s="548" t="s">
        <v>196</v>
      </c>
      <c r="Y356" s="603">
        <v>2000</v>
      </c>
      <c r="Z356" s="603">
        <v>3000</v>
      </c>
      <c r="AA356" s="603">
        <v>1940</v>
      </c>
      <c r="AB356" s="603">
        <v>2180</v>
      </c>
      <c r="AC356" s="604">
        <v>5.2</v>
      </c>
      <c r="AD356" s="604">
        <v>5.2</v>
      </c>
    </row>
    <row r="357" spans="1:30" ht="16.7" customHeight="1">
      <c r="A357" s="559"/>
      <c r="B357" s="554"/>
      <c r="C357" s="657"/>
      <c r="D357" s="657"/>
      <c r="E357" s="605" t="s">
        <v>185</v>
      </c>
      <c r="F357" s="554">
        <v>1261.07</v>
      </c>
      <c r="G357" s="554">
        <v>1257.2</v>
      </c>
      <c r="H357" s="554">
        <v>1254.81</v>
      </c>
      <c r="I357" s="554">
        <v>1259.01</v>
      </c>
      <c r="J357" s="554">
        <v>1275.49</v>
      </c>
      <c r="K357" s="554">
        <v>1270.49</v>
      </c>
      <c r="L357" s="554">
        <v>1264.07</v>
      </c>
      <c r="M357" s="554">
        <v>1253.28</v>
      </c>
      <c r="N357" s="554">
        <v>1268.03</v>
      </c>
      <c r="O357" s="605"/>
      <c r="P357" s="605"/>
      <c r="Q357" s="658"/>
      <c r="R357" s="658"/>
      <c r="S357" s="659"/>
      <c r="T357" s="600"/>
      <c r="U357" s="660"/>
      <c r="Y357" s="603"/>
      <c r="Z357" s="603"/>
      <c r="AA357" s="603"/>
      <c r="AB357" s="603"/>
    </row>
    <row r="358" spans="1:30" ht="31.7" customHeight="1" thickBot="1">
      <c r="A358" s="559"/>
      <c r="B358" s="663"/>
      <c r="C358" s="664"/>
      <c r="D358" s="664"/>
      <c r="E358" s="627" t="s">
        <v>188</v>
      </c>
      <c r="F358" s="627">
        <f t="shared" ref="F358:N358" si="114">IF(((F356="")*AND(F357="")),"",(F356-F357)*3)</f>
        <v>2000.4900000000005</v>
      </c>
      <c r="G358" s="627">
        <f t="shared" si="114"/>
        <v>2007.3599999999997</v>
      </c>
      <c r="H358" s="627">
        <f t="shared" si="114"/>
        <v>1999.41</v>
      </c>
      <c r="I358" s="627">
        <f t="shared" si="114"/>
        <v>2005.47</v>
      </c>
      <c r="J358" s="627">
        <f t="shared" si="114"/>
        <v>1982.28</v>
      </c>
      <c r="K358" s="627">
        <f t="shared" si="114"/>
        <v>1994.37</v>
      </c>
      <c r="L358" s="627">
        <f t="shared" si="114"/>
        <v>1979.28</v>
      </c>
      <c r="M358" s="627">
        <f t="shared" si="114"/>
        <v>2020.6799999999998</v>
      </c>
      <c r="N358" s="627">
        <f t="shared" si="114"/>
        <v>1993.7699999999998</v>
      </c>
      <c r="O358" s="627"/>
      <c r="P358" s="627"/>
      <c r="Q358" s="665"/>
      <c r="R358" s="665"/>
      <c r="S358" s="666"/>
      <c r="T358" s="667"/>
      <c r="U358" s="668"/>
      <c r="Y358" s="603"/>
      <c r="Z358" s="603"/>
      <c r="AA358" s="603"/>
      <c r="AB358" s="603"/>
    </row>
    <row r="359" spans="1:30" ht="13.35" customHeight="1">
      <c r="A359" s="669">
        <v>43276</v>
      </c>
      <c r="B359" s="607" t="s">
        <v>183</v>
      </c>
      <c r="C359" s="609" t="s">
        <v>171</v>
      </c>
      <c r="D359" s="609" t="s">
        <v>170</v>
      </c>
      <c r="E359" s="596" t="s">
        <v>184</v>
      </c>
      <c r="F359" s="607">
        <v>27703.87</v>
      </c>
      <c r="G359" s="607">
        <v>27714.3</v>
      </c>
      <c r="H359" s="607">
        <v>27748.78</v>
      </c>
      <c r="I359" s="607">
        <v>27727.23</v>
      </c>
      <c r="J359" s="607">
        <v>27706.59</v>
      </c>
      <c r="K359" s="607">
        <v>27691.79</v>
      </c>
      <c r="L359" s="607">
        <v>27720.05</v>
      </c>
      <c r="M359" s="607">
        <v>27712.560000000001</v>
      </c>
      <c r="N359" s="607">
        <v>27688.13</v>
      </c>
      <c r="O359" s="596">
        <f>IF((N360=""),"",MAX(F361:N361))</f>
        <v>4584.1200000000026</v>
      </c>
      <c r="P359" s="596">
        <f>IF(N360="","",MIN(F361:N361))</f>
        <v>4049.6099999999969</v>
      </c>
      <c r="Q359" s="610">
        <f>IF((N361=""),"",AVERAGE(F361:N361))</f>
        <v>4301.2000000000007</v>
      </c>
      <c r="R359" s="610">
        <f>IF((N360=""),"",(O359-P359)/(O359+P359)*100)</f>
        <v>6.1909510721322736</v>
      </c>
      <c r="S359" s="599">
        <f>STDEV(F361:N361)</f>
        <v>214.15007769086759</v>
      </c>
      <c r="T359" s="600" t="str">
        <f>IF(N360="","",IF(Q359&gt;3200,IF(R359&lt;16,IF(Q359&lt;5240,"Pass","Fail"),"Fail"),"Fail"))</f>
        <v>Pass</v>
      </c>
      <c r="U359" s="612">
        <v>1340</v>
      </c>
      <c r="V359" s="548" t="s">
        <v>197</v>
      </c>
      <c r="Y359" s="603">
        <v>4200</v>
      </c>
      <c r="Z359" s="603">
        <v>5500</v>
      </c>
      <c r="AA359" s="603">
        <v>3200</v>
      </c>
      <c r="AB359" s="603">
        <v>5240</v>
      </c>
      <c r="AC359" s="604">
        <v>16</v>
      </c>
      <c r="AD359" s="604">
        <v>16</v>
      </c>
    </row>
    <row r="360" spans="1:30" ht="16.7" customHeight="1">
      <c r="A360" s="559"/>
      <c r="B360" s="554"/>
      <c r="C360" s="657"/>
      <c r="D360" s="657"/>
      <c r="E360" s="605" t="s">
        <v>185</v>
      </c>
      <c r="F360" s="554">
        <v>26212.01</v>
      </c>
      <c r="G360" s="554">
        <v>26339.03</v>
      </c>
      <c r="H360" s="554">
        <v>26398.91</v>
      </c>
      <c r="I360" s="554">
        <v>26340.62</v>
      </c>
      <c r="J360" s="554">
        <v>26178.55</v>
      </c>
      <c r="K360" s="554">
        <v>26188</v>
      </c>
      <c r="L360" s="554">
        <v>26341.19</v>
      </c>
      <c r="M360" s="554">
        <v>26329.81</v>
      </c>
      <c r="N360" s="554">
        <v>26181.58</v>
      </c>
      <c r="O360" s="605"/>
      <c r="P360" s="605"/>
      <c r="Q360" s="658"/>
      <c r="R360" s="658"/>
      <c r="S360" s="659"/>
      <c r="T360" s="600"/>
      <c r="U360" s="660"/>
      <c r="Y360" s="603"/>
      <c r="Z360" s="603"/>
      <c r="AA360" s="603"/>
      <c r="AB360" s="603"/>
    </row>
    <row r="361" spans="1:30" ht="22.7" customHeight="1" thickBot="1">
      <c r="A361" s="559"/>
      <c r="B361" s="554"/>
      <c r="C361" s="657"/>
      <c r="D361" s="657"/>
      <c r="E361" s="605" t="s">
        <v>186</v>
      </c>
      <c r="F361" s="605">
        <f t="shared" ref="F361:N361" si="115">IF(((F359="")*AND(F360="")),"",(F359-F360)*3)</f>
        <v>4475.5800000000017</v>
      </c>
      <c r="G361" s="605">
        <f t="shared" si="115"/>
        <v>4125.8100000000013</v>
      </c>
      <c r="H361" s="605">
        <f t="shared" si="115"/>
        <v>4049.6099999999969</v>
      </c>
      <c r="I361" s="605">
        <f t="shared" si="115"/>
        <v>4159.8300000000017</v>
      </c>
      <c r="J361" s="605">
        <f t="shared" si="115"/>
        <v>4584.1200000000026</v>
      </c>
      <c r="K361" s="605">
        <f t="shared" si="115"/>
        <v>4511.3700000000026</v>
      </c>
      <c r="L361" s="605">
        <f t="shared" si="115"/>
        <v>4136.5800000000017</v>
      </c>
      <c r="M361" s="605">
        <f t="shared" si="115"/>
        <v>4148.25</v>
      </c>
      <c r="N361" s="605">
        <f t="shared" si="115"/>
        <v>4519.6499999999978</v>
      </c>
      <c r="O361" s="605"/>
      <c r="P361" s="605"/>
      <c r="Q361" s="658"/>
      <c r="R361" s="658"/>
      <c r="S361" s="659"/>
      <c r="T361" s="600"/>
      <c r="U361" s="660"/>
      <c r="Y361" s="603"/>
      <c r="Z361" s="603"/>
      <c r="AA361" s="603"/>
      <c r="AB361" s="603"/>
    </row>
    <row r="362" spans="1:30">
      <c r="A362" s="661">
        <v>43276</v>
      </c>
      <c r="B362" s="554" t="s">
        <v>172</v>
      </c>
      <c r="C362" s="657" t="s">
        <v>174</v>
      </c>
      <c r="D362" s="615" t="s">
        <v>173</v>
      </c>
      <c r="E362" s="605" t="s">
        <v>184</v>
      </c>
      <c r="F362" s="554">
        <v>3153.54</v>
      </c>
      <c r="G362" s="554">
        <v>2962.03</v>
      </c>
      <c r="H362" s="554">
        <v>2986.7</v>
      </c>
      <c r="I362" s="554">
        <v>3005.72</v>
      </c>
      <c r="J362" s="554">
        <v>3341.1</v>
      </c>
      <c r="K362" s="554">
        <v>3355.66</v>
      </c>
      <c r="L362" s="554">
        <v>3027.1</v>
      </c>
      <c r="M362" s="554">
        <v>2944.57</v>
      </c>
      <c r="N362" s="554">
        <v>3181.6</v>
      </c>
      <c r="O362" s="605">
        <f>IF((N363=""),"",MAX(F364:N364))</f>
        <v>4041.92</v>
      </c>
      <c r="P362" s="605">
        <f>IF(N363="","",MIN(F364:N364))</f>
        <v>3712.5199999999995</v>
      </c>
      <c r="Q362" s="658">
        <f>IF((N364=""),"",AVERAGE(F364:N364))</f>
        <v>3920.6511111111113</v>
      </c>
      <c r="R362" s="658">
        <f>IF((N363=""),"",(O362-P362)/(O362+P362)*100)</f>
        <v>4.2478889513620661</v>
      </c>
      <c r="S362" s="599">
        <f>STDEV(F364:N364)</f>
        <v>111.90517776720793</v>
      </c>
      <c r="T362" s="600" t="str">
        <f>IF(N363="","",IF(Q362&gt;3650,IF(R362&lt;7,IF(Q362&lt;4450,"Pass","Fail"),"Fail"),"Fail"))</f>
        <v>Pass</v>
      </c>
      <c r="U362" s="660">
        <v>1340</v>
      </c>
      <c r="V362" s="548" t="s">
        <v>197</v>
      </c>
      <c r="Y362" s="603">
        <v>3650</v>
      </c>
      <c r="Z362" s="603">
        <v>4450</v>
      </c>
      <c r="AA362" s="603">
        <v>3700</v>
      </c>
      <c r="AB362" s="603">
        <v>4100</v>
      </c>
      <c r="AC362" s="604">
        <v>7</v>
      </c>
      <c r="AD362" s="604">
        <v>6.5</v>
      </c>
    </row>
    <row r="363" spans="1:30" ht="16.7" customHeight="1">
      <c r="A363" s="559"/>
      <c r="B363" s="554"/>
      <c r="C363" s="657"/>
      <c r="D363" s="657"/>
      <c r="E363" s="605" t="s">
        <v>185</v>
      </c>
      <c r="F363" s="554">
        <v>1241.03</v>
      </c>
      <c r="G363" s="554">
        <v>969.47</v>
      </c>
      <c r="H363" s="554">
        <v>970.04</v>
      </c>
      <c r="I363" s="554">
        <v>1012.45</v>
      </c>
      <c r="J363" s="554">
        <v>1429.56</v>
      </c>
      <c r="K363" s="554">
        <v>1499.4</v>
      </c>
      <c r="L363" s="554">
        <v>1043.31</v>
      </c>
      <c r="M363" s="554">
        <v>923.61</v>
      </c>
      <c r="N363" s="554">
        <v>1226.22</v>
      </c>
      <c r="O363" s="605"/>
      <c r="P363" s="605"/>
      <c r="Q363" s="658"/>
      <c r="R363" s="658"/>
      <c r="S363" s="659"/>
      <c r="T363" s="600"/>
      <c r="U363" s="660"/>
      <c r="Y363" s="603"/>
      <c r="Z363" s="603"/>
      <c r="AA363" s="603"/>
      <c r="AB363" s="603"/>
    </row>
    <row r="364" spans="1:30" ht="22.7" customHeight="1">
      <c r="A364" s="559"/>
      <c r="B364" s="554"/>
      <c r="C364" s="657"/>
      <c r="D364" s="657"/>
      <c r="E364" s="605" t="s">
        <v>186</v>
      </c>
      <c r="F364" s="605">
        <f t="shared" ref="F364:N364" si="116">IF(((F362="")*AND(F363="")),"",(F362-F363)*2)</f>
        <v>3825.02</v>
      </c>
      <c r="G364" s="605">
        <f t="shared" si="116"/>
        <v>3985.1200000000003</v>
      </c>
      <c r="H364" s="605">
        <f t="shared" si="116"/>
        <v>4033.3199999999997</v>
      </c>
      <c r="I364" s="605">
        <f t="shared" si="116"/>
        <v>3986.5399999999995</v>
      </c>
      <c r="J364" s="605">
        <f t="shared" si="116"/>
        <v>3823.08</v>
      </c>
      <c r="K364" s="605">
        <f t="shared" si="116"/>
        <v>3712.5199999999995</v>
      </c>
      <c r="L364" s="605">
        <f t="shared" si="116"/>
        <v>3967.58</v>
      </c>
      <c r="M364" s="605">
        <f t="shared" si="116"/>
        <v>4041.92</v>
      </c>
      <c r="N364" s="605">
        <f t="shared" si="116"/>
        <v>3910.7599999999998</v>
      </c>
      <c r="O364" s="605"/>
      <c r="P364" s="605"/>
      <c r="Q364" s="658"/>
      <c r="R364" s="658"/>
      <c r="S364" s="659"/>
      <c r="T364" s="600"/>
      <c r="U364" s="660"/>
      <c r="Y364" s="603"/>
      <c r="Z364" s="603"/>
      <c r="AA364" s="603"/>
      <c r="AB364" s="603"/>
    </row>
    <row r="365" spans="1:30">
      <c r="A365" s="661">
        <v>43276</v>
      </c>
      <c r="B365" s="614" t="s">
        <v>167</v>
      </c>
      <c r="C365" s="657" t="s">
        <v>169</v>
      </c>
      <c r="D365" s="657" t="s">
        <v>187</v>
      </c>
      <c r="E365" s="605" t="s">
        <v>184</v>
      </c>
      <c r="F365" s="554">
        <v>1261.47</v>
      </c>
      <c r="G365" s="554">
        <v>1258.3699999999999</v>
      </c>
      <c r="H365" s="554">
        <v>1258.43</v>
      </c>
      <c r="I365" s="554">
        <v>1260.26</v>
      </c>
      <c r="J365" s="554">
        <v>1275.6099999999999</v>
      </c>
      <c r="K365" s="554">
        <v>1270.81</v>
      </c>
      <c r="L365" s="554">
        <v>1264.19</v>
      </c>
      <c r="M365" s="554">
        <v>1255.23</v>
      </c>
      <c r="N365" s="554">
        <v>1270.19</v>
      </c>
      <c r="O365" s="605">
        <f>IF((N366=""),"",MAX(F367:N367))</f>
        <v>2047.6200000000003</v>
      </c>
      <c r="P365" s="605">
        <f>IF(N366="","",MIN(F367:N367))</f>
        <v>1986.2399999999998</v>
      </c>
      <c r="Q365" s="658">
        <f>IF((N367=""),"",AVERAGE(F367:N367))</f>
        <v>2017.0933333333332</v>
      </c>
      <c r="R365" s="658">
        <f>IF((N366=""),"",(O365-P365)/(O365+P365)*100)</f>
        <v>1.521619491008626</v>
      </c>
      <c r="S365" s="599">
        <f>STDEV(F367:N367)</f>
        <v>20.206303471947439</v>
      </c>
      <c r="T365" s="600" t="str">
        <f>IF(N366="","",IF(Q365&gt;1940,IF(R365&lt;8.3,IF(Q365&lt;2180,"Pass","Fail"),"Fail"),"Fail"))</f>
        <v>Pass</v>
      </c>
      <c r="U365" s="660">
        <v>1340</v>
      </c>
      <c r="V365" s="1080" t="s">
        <v>197</v>
      </c>
      <c r="W365" s="687"/>
      <c r="Y365" s="603">
        <v>2000</v>
      </c>
      <c r="Z365" s="603">
        <v>3000</v>
      </c>
      <c r="AA365" s="603">
        <v>1940</v>
      </c>
      <c r="AB365" s="603">
        <v>2180</v>
      </c>
      <c r="AC365" s="604">
        <v>5.2</v>
      </c>
      <c r="AD365" s="604">
        <v>5.2</v>
      </c>
    </row>
    <row r="366" spans="1:30" ht="15">
      <c r="A366" s="559"/>
      <c r="B366" s="554"/>
      <c r="C366" s="657"/>
      <c r="D366" s="657"/>
      <c r="E366" s="605" t="s">
        <v>185</v>
      </c>
      <c r="F366" s="554">
        <v>583.21</v>
      </c>
      <c r="G366" s="554">
        <v>580.73</v>
      </c>
      <c r="H366" s="554">
        <v>575.89</v>
      </c>
      <c r="I366" s="554">
        <v>590.85</v>
      </c>
      <c r="J366" s="554">
        <v>613.53</v>
      </c>
      <c r="K366" s="554">
        <v>599.6</v>
      </c>
      <c r="L366" s="554">
        <v>593.28</v>
      </c>
      <c r="M366" s="554">
        <v>579.97</v>
      </c>
      <c r="N366" s="554">
        <v>606.22</v>
      </c>
      <c r="O366" s="605"/>
      <c r="P366" s="605"/>
      <c r="Q366" s="658"/>
      <c r="R366" s="658"/>
      <c r="S366" s="659"/>
      <c r="T366" s="600"/>
      <c r="U366" s="660"/>
      <c r="V366" s="1081"/>
      <c r="W366" s="687"/>
      <c r="Y366" s="603"/>
      <c r="Z366" s="603"/>
      <c r="AA366" s="603"/>
      <c r="AB366" s="603"/>
    </row>
    <row r="367" spans="1:30" ht="32.25" customHeight="1" thickBot="1">
      <c r="A367" s="559"/>
      <c r="B367" s="663"/>
      <c r="C367" s="664"/>
      <c r="D367" s="664"/>
      <c r="E367" s="627" t="s">
        <v>188</v>
      </c>
      <c r="F367" s="627">
        <f t="shared" ref="F367:N367" si="117">IF(((F365="")*AND(F366="")),"",(F365-F366)*3)</f>
        <v>2034.78</v>
      </c>
      <c r="G367" s="627">
        <f t="shared" si="117"/>
        <v>2032.9199999999996</v>
      </c>
      <c r="H367" s="627">
        <f t="shared" si="117"/>
        <v>2047.6200000000003</v>
      </c>
      <c r="I367" s="627">
        <f t="shared" si="117"/>
        <v>2008.23</v>
      </c>
      <c r="J367" s="627">
        <f t="shared" si="117"/>
        <v>1986.2399999999998</v>
      </c>
      <c r="K367" s="627">
        <f t="shared" si="117"/>
        <v>2013.6299999999997</v>
      </c>
      <c r="L367" s="627">
        <f t="shared" si="117"/>
        <v>2012.7300000000002</v>
      </c>
      <c r="M367" s="627">
        <f t="shared" si="117"/>
        <v>2025.78</v>
      </c>
      <c r="N367" s="627">
        <f t="shared" si="117"/>
        <v>1991.91</v>
      </c>
      <c r="O367" s="627"/>
      <c r="P367" s="627"/>
      <c r="Q367" s="665"/>
      <c r="R367" s="665"/>
      <c r="S367" s="666"/>
      <c r="T367" s="667"/>
      <c r="U367" s="668"/>
      <c r="V367" s="1082"/>
      <c r="W367" s="687"/>
      <c r="Y367" s="603"/>
      <c r="Z367" s="603"/>
      <c r="AA367" s="603"/>
      <c r="AB367" s="603"/>
    </row>
    <row r="368" spans="1:30" ht="12.75" customHeight="1">
      <c r="A368" s="669">
        <v>43279</v>
      </c>
      <c r="B368" s="607" t="s">
        <v>183</v>
      </c>
      <c r="C368" s="609" t="s">
        <v>171</v>
      </c>
      <c r="D368" s="609" t="s">
        <v>170</v>
      </c>
      <c r="E368" s="596" t="s">
        <v>184</v>
      </c>
      <c r="F368" s="607">
        <v>26160.22</v>
      </c>
      <c r="G368" s="607">
        <v>26289.95</v>
      </c>
      <c r="H368" s="607">
        <v>26350.639999999999</v>
      </c>
      <c r="I368" s="607">
        <v>26286.29</v>
      </c>
      <c r="J368" s="607">
        <v>26122.93</v>
      </c>
      <c r="K368" s="607">
        <v>26125.94</v>
      </c>
      <c r="L368" s="607">
        <v>26289.78</v>
      </c>
      <c r="M368" s="607">
        <v>26289.25</v>
      </c>
      <c r="N368" s="607">
        <v>26126.400000000001</v>
      </c>
      <c r="O368" s="596">
        <f>IF((N369=""),"",MAX(F370:N370))</f>
        <v>4471.6500000000087</v>
      </c>
      <c r="P368" s="596">
        <f>IF(N369="","",MIN(F370:N370))</f>
        <v>3969.1499999999978</v>
      </c>
      <c r="Q368" s="610">
        <f>IF((N370=""),"",AVERAGE(F370:N370))</f>
        <v>4221.7566666666662</v>
      </c>
      <c r="R368" s="610">
        <f>IF((N369=""),"",(O368-P368)/(O368+P368)*100)</f>
        <v>5.9532271822577298</v>
      </c>
      <c r="S368" s="599">
        <f>STDEV(F370:N370)</f>
        <v>223.11022628961993</v>
      </c>
      <c r="T368" s="600" t="str">
        <f>IF(N369="","",IF(Q368&gt;3200,IF(R368&lt;16,IF(Q368&lt;5240,"Pass","Fail"),"Fail"),"Fail"))</f>
        <v>Pass</v>
      </c>
      <c r="U368" s="612">
        <v>121</v>
      </c>
      <c r="V368" s="602"/>
      <c r="W368" s="602"/>
      <c r="X368" s="603"/>
      <c r="Y368" s="603">
        <v>4200</v>
      </c>
      <c r="Z368" s="603">
        <v>5500</v>
      </c>
      <c r="AA368" s="603">
        <v>3200</v>
      </c>
      <c r="AB368" s="603">
        <v>5240</v>
      </c>
      <c r="AC368" s="604">
        <v>16</v>
      </c>
      <c r="AD368" s="604">
        <v>16</v>
      </c>
    </row>
    <row r="369" spans="1:30" ht="12.75" customHeight="1">
      <c r="A369" s="559"/>
      <c r="B369" s="554"/>
      <c r="C369" s="657"/>
      <c r="D369" s="657"/>
      <c r="E369" s="605" t="s">
        <v>185</v>
      </c>
      <c r="F369" s="554">
        <v>24678.97</v>
      </c>
      <c r="G369" s="554">
        <v>24941.48</v>
      </c>
      <c r="H369" s="554">
        <v>25027.59</v>
      </c>
      <c r="I369" s="554">
        <v>24938.82</v>
      </c>
      <c r="J369" s="554">
        <v>24637.86</v>
      </c>
      <c r="K369" s="554">
        <v>24642.74</v>
      </c>
      <c r="L369" s="554">
        <v>24940.3</v>
      </c>
      <c r="M369" s="554">
        <v>24932.52</v>
      </c>
      <c r="N369" s="554">
        <v>24635.85</v>
      </c>
      <c r="O369" s="605"/>
      <c r="P369" s="605"/>
      <c r="Q369" s="658"/>
      <c r="R369" s="658"/>
      <c r="S369" s="659"/>
      <c r="T369" s="600"/>
      <c r="U369" s="660"/>
      <c r="V369" s="602"/>
      <c r="W369" s="602"/>
      <c r="X369" s="603"/>
      <c r="Y369" s="603"/>
      <c r="Z369" s="603"/>
      <c r="AA369" s="603"/>
      <c r="AB369" s="603"/>
    </row>
    <row r="370" spans="1:30" ht="57.75" thickBot="1">
      <c r="A370" s="559"/>
      <c r="B370" s="554"/>
      <c r="C370" s="657"/>
      <c r="D370" s="657"/>
      <c r="E370" s="605" t="s">
        <v>186</v>
      </c>
      <c r="F370" s="605">
        <f t="shared" ref="F370:N370" si="118">IF(((F368="")*AND(F369="")),"",(F368-F369)*3)</f>
        <v>4443.75</v>
      </c>
      <c r="G370" s="605">
        <f t="shared" si="118"/>
        <v>4045.4100000000035</v>
      </c>
      <c r="H370" s="605">
        <f t="shared" si="118"/>
        <v>3969.1499999999978</v>
      </c>
      <c r="I370" s="605">
        <f t="shared" si="118"/>
        <v>4042.4100000000035</v>
      </c>
      <c r="J370" s="605">
        <f t="shared" si="118"/>
        <v>4455.2099999999991</v>
      </c>
      <c r="K370" s="605">
        <f t="shared" si="118"/>
        <v>4449.5999999999913</v>
      </c>
      <c r="L370" s="605">
        <f t="shared" si="118"/>
        <v>4048.4399999999987</v>
      </c>
      <c r="M370" s="605">
        <f t="shared" si="118"/>
        <v>4070.1899999999987</v>
      </c>
      <c r="N370" s="605">
        <f t="shared" si="118"/>
        <v>4471.6500000000087</v>
      </c>
      <c r="O370" s="605"/>
      <c r="P370" s="605"/>
      <c r="Q370" s="658"/>
      <c r="R370" s="658"/>
      <c r="S370" s="659"/>
      <c r="T370" s="600"/>
      <c r="U370" s="660"/>
      <c r="V370" s="602"/>
      <c r="W370" s="602"/>
      <c r="X370" s="603"/>
      <c r="Y370" s="603"/>
      <c r="Z370" s="603"/>
      <c r="AA370" s="603"/>
      <c r="AB370" s="603"/>
    </row>
    <row r="371" spans="1:30">
      <c r="A371" s="661">
        <v>43279</v>
      </c>
      <c r="B371" s="554" t="s">
        <v>172</v>
      </c>
      <c r="C371" s="657" t="s">
        <v>174</v>
      </c>
      <c r="D371" s="615" t="s">
        <v>173</v>
      </c>
      <c r="E371" s="605" t="s">
        <v>184</v>
      </c>
      <c r="F371" s="554">
        <v>3388.14</v>
      </c>
      <c r="G371" s="554">
        <v>3306.74</v>
      </c>
      <c r="H371" s="554">
        <v>3440.21</v>
      </c>
      <c r="I371" s="554">
        <v>3433.47</v>
      </c>
      <c r="J371" s="554">
        <v>3683.05</v>
      </c>
      <c r="K371" s="554">
        <v>3499.19</v>
      </c>
      <c r="L371" s="554">
        <v>3396.01</v>
      </c>
      <c r="M371" s="554">
        <v>3418.93</v>
      </c>
      <c r="N371" s="554">
        <v>3541.65</v>
      </c>
      <c r="O371" s="605">
        <f>IF((N372=""),"",MAX(F373:N373))</f>
        <v>4017.78</v>
      </c>
      <c r="P371" s="605">
        <f>IF(N372="","",MIN(F373:N373))</f>
        <v>3648.2000000000003</v>
      </c>
      <c r="Q371" s="658">
        <f>IF((N373=""),"",AVERAGE(F373:N373))</f>
        <v>3878.2400000000002</v>
      </c>
      <c r="R371" s="658">
        <f>IF((N372=""),"",(O371-P371)/(O371+P371)*100)</f>
        <v>4.8210404931919975</v>
      </c>
      <c r="S371" s="599">
        <f>STDEV(F373:N373)</f>
        <v>136.74440610129827</v>
      </c>
      <c r="T371" s="600" t="str">
        <f>IF(N372="","",IF(Q371&gt;3650,IF(R371&lt;7,IF(Q371&lt;4450,"Pass","Fail"),"Fail"),"Fail"))</f>
        <v>Pass</v>
      </c>
      <c r="U371" s="660">
        <v>121</v>
      </c>
      <c r="V371" s="602"/>
      <c r="W371" s="602"/>
      <c r="X371" s="548"/>
      <c r="Y371" s="603">
        <v>3650</v>
      </c>
      <c r="Z371" s="603">
        <v>4450</v>
      </c>
      <c r="AA371" s="603">
        <v>3700</v>
      </c>
      <c r="AB371" s="603">
        <v>4100</v>
      </c>
      <c r="AC371" s="604">
        <v>7</v>
      </c>
      <c r="AD371" s="604">
        <v>6.5</v>
      </c>
    </row>
    <row r="372" spans="1:30" ht="15">
      <c r="A372" s="559"/>
      <c r="B372" s="554"/>
      <c r="C372" s="657"/>
      <c r="D372" s="657"/>
      <c r="E372" s="605" t="s">
        <v>185</v>
      </c>
      <c r="F372" s="554">
        <v>1500.81</v>
      </c>
      <c r="G372" s="554">
        <v>1323.53</v>
      </c>
      <c r="H372" s="554">
        <v>1431.32</v>
      </c>
      <c r="I372" s="554">
        <v>1448.39</v>
      </c>
      <c r="J372" s="554">
        <v>1822.81</v>
      </c>
      <c r="K372" s="554">
        <v>1675.09</v>
      </c>
      <c r="L372" s="554">
        <v>1417.88</v>
      </c>
      <c r="M372" s="554">
        <v>1413.25</v>
      </c>
      <c r="N372" s="554">
        <v>1622.23</v>
      </c>
      <c r="O372" s="605"/>
      <c r="P372" s="605"/>
      <c r="Q372" s="658"/>
      <c r="R372" s="658"/>
      <c r="S372" s="659"/>
      <c r="T372" s="600"/>
      <c r="U372" s="660"/>
      <c r="V372" s="602"/>
      <c r="W372" s="602"/>
      <c r="X372" s="548"/>
      <c r="Y372" s="603"/>
      <c r="Z372" s="603"/>
      <c r="AA372" s="603"/>
      <c r="AB372" s="603"/>
    </row>
    <row r="373" spans="1:30" ht="57">
      <c r="A373" s="559"/>
      <c r="B373" s="554"/>
      <c r="C373" s="657"/>
      <c r="D373" s="657"/>
      <c r="E373" s="605" t="s">
        <v>186</v>
      </c>
      <c r="F373" s="605">
        <f t="shared" ref="F373:N373" si="119">IF(((F371="")*AND(F372="")),"",(F371-F372)*2)</f>
        <v>3774.66</v>
      </c>
      <c r="G373" s="605">
        <f t="shared" si="119"/>
        <v>3966.4199999999996</v>
      </c>
      <c r="H373" s="605">
        <f t="shared" si="119"/>
        <v>4017.78</v>
      </c>
      <c r="I373" s="605">
        <f t="shared" si="119"/>
        <v>3970.1599999999994</v>
      </c>
      <c r="J373" s="605">
        <f t="shared" si="119"/>
        <v>3720.4800000000005</v>
      </c>
      <c r="K373" s="605">
        <f t="shared" si="119"/>
        <v>3648.2000000000003</v>
      </c>
      <c r="L373" s="605">
        <f t="shared" si="119"/>
        <v>3956.26</v>
      </c>
      <c r="M373" s="605">
        <f t="shared" si="119"/>
        <v>4011.3599999999997</v>
      </c>
      <c r="N373" s="605">
        <f t="shared" si="119"/>
        <v>3838.84</v>
      </c>
      <c r="O373" s="605"/>
      <c r="P373" s="605"/>
      <c r="Q373" s="658"/>
      <c r="R373" s="658"/>
      <c r="S373" s="659"/>
      <c r="T373" s="600"/>
      <c r="U373" s="660"/>
      <c r="V373" s="602"/>
      <c r="W373" s="602"/>
      <c r="X373" s="548"/>
      <c r="Y373" s="603"/>
      <c r="Z373" s="603"/>
      <c r="AA373" s="603"/>
      <c r="AB373" s="603"/>
    </row>
    <row r="374" spans="1:30">
      <c r="A374" s="661">
        <v>43279</v>
      </c>
      <c r="B374" s="614" t="s">
        <v>167</v>
      </c>
      <c r="C374" s="657" t="s">
        <v>169</v>
      </c>
      <c r="D374" s="657" t="s">
        <v>187</v>
      </c>
      <c r="E374" s="605" t="s">
        <v>184</v>
      </c>
      <c r="F374" s="554">
        <v>1909.2</v>
      </c>
      <c r="G374" s="554">
        <v>1916.13</v>
      </c>
      <c r="H374" s="554">
        <v>1919.97</v>
      </c>
      <c r="I374" s="554">
        <v>1917.6</v>
      </c>
      <c r="J374" s="554">
        <v>1914.67</v>
      </c>
      <c r="K374" s="554">
        <v>1913.79</v>
      </c>
      <c r="L374" s="554">
        <v>1916.91</v>
      </c>
      <c r="M374" s="554">
        <v>1917.44</v>
      </c>
      <c r="N374" s="554">
        <v>1913.82</v>
      </c>
      <c r="O374" s="605">
        <f>IF((N375=""),"",MAX(F376:N376))</f>
        <v>2031.2100000000005</v>
      </c>
      <c r="P374" s="605">
        <f>IF(N375="","",MIN(F376:N376))</f>
        <v>1984.6799999999998</v>
      </c>
      <c r="Q374" s="658">
        <f>IF((N376=""),"",AVERAGE(F376:N376))</f>
        <v>2007.6433333333334</v>
      </c>
      <c r="R374" s="658">
        <f>IF((N375=""),"",(O374-P374)/(O374+P374)*100)</f>
        <v>1.1586472737052222</v>
      </c>
      <c r="S374" s="599">
        <f>STDEV(F376:N376)</f>
        <v>18.642912862554105</v>
      </c>
      <c r="T374" s="600" t="str">
        <f>IF(N375="","",IF(Q374&gt;1940,IF(R374&lt;8.3,IF(Q374&lt;2180,"Pass","Fail"),"Fail"),"Fail"))</f>
        <v>Pass</v>
      </c>
      <c r="U374" s="660">
        <v>121</v>
      </c>
      <c r="V374" s="602"/>
      <c r="W374" s="602"/>
      <c r="X374" s="548"/>
      <c r="Y374" s="603">
        <v>2000</v>
      </c>
      <c r="Z374" s="603">
        <v>3000</v>
      </c>
      <c r="AA374" s="603">
        <v>1940</v>
      </c>
      <c r="AB374" s="603">
        <v>2180</v>
      </c>
      <c r="AC374" s="604">
        <v>5.2</v>
      </c>
      <c r="AD374" s="604">
        <v>5.2</v>
      </c>
    </row>
    <row r="375" spans="1:30" ht="15">
      <c r="A375" s="559"/>
      <c r="B375" s="554"/>
      <c r="C375" s="657"/>
      <c r="D375" s="657"/>
      <c r="E375" s="605" t="s">
        <v>185</v>
      </c>
      <c r="F375" s="554">
        <v>1247.47</v>
      </c>
      <c r="G375" s="554">
        <v>1243.8800000000001</v>
      </c>
      <c r="H375" s="554">
        <v>1243.67</v>
      </c>
      <c r="I375" s="554">
        <v>1243.08</v>
      </c>
      <c r="J375" s="554">
        <v>1251.31</v>
      </c>
      <c r="K375" s="554">
        <v>1252.23</v>
      </c>
      <c r="L375" s="554">
        <v>1246.82</v>
      </c>
      <c r="M375" s="554">
        <v>1240.3699999999999</v>
      </c>
      <c r="N375" s="554">
        <v>1247.77</v>
      </c>
      <c r="O375" s="605"/>
      <c r="P375" s="605"/>
      <c r="Q375" s="658"/>
      <c r="R375" s="658"/>
      <c r="S375" s="659"/>
      <c r="T375" s="600"/>
      <c r="U375" s="660"/>
      <c r="V375" s="602"/>
      <c r="W375" s="602"/>
      <c r="X375" s="548"/>
      <c r="Y375" s="603"/>
      <c r="Z375" s="603"/>
      <c r="AA375" s="603"/>
      <c r="AB375" s="603"/>
    </row>
    <row r="376" spans="1:30" ht="34.5" customHeight="1" thickBot="1">
      <c r="A376" s="559"/>
      <c r="B376" s="663"/>
      <c r="C376" s="664"/>
      <c r="D376" s="664"/>
      <c r="E376" s="627" t="s">
        <v>188</v>
      </c>
      <c r="F376" s="627">
        <f t="shared" ref="F376:N376" si="120">IF(((F374="")*AND(F375="")),"",(F374-F375)*3)</f>
        <v>1985.19</v>
      </c>
      <c r="G376" s="627">
        <f t="shared" si="120"/>
        <v>2016.75</v>
      </c>
      <c r="H376" s="627">
        <f t="shared" si="120"/>
        <v>2028.8999999999999</v>
      </c>
      <c r="I376" s="627">
        <f t="shared" si="120"/>
        <v>2023.56</v>
      </c>
      <c r="J376" s="627">
        <f t="shared" si="120"/>
        <v>1990.0800000000004</v>
      </c>
      <c r="K376" s="627">
        <f t="shared" si="120"/>
        <v>1984.6799999999998</v>
      </c>
      <c r="L376" s="627">
        <f t="shared" si="120"/>
        <v>2010.2700000000004</v>
      </c>
      <c r="M376" s="627">
        <f t="shared" si="120"/>
        <v>2031.2100000000005</v>
      </c>
      <c r="N376" s="627">
        <f t="shared" si="120"/>
        <v>1998.1499999999999</v>
      </c>
      <c r="O376" s="627"/>
      <c r="P376" s="627"/>
      <c r="Q376" s="665"/>
      <c r="R376" s="665"/>
      <c r="S376" s="666"/>
      <c r="T376" s="667"/>
      <c r="U376" s="668"/>
      <c r="V376" s="602"/>
      <c r="W376" s="602"/>
      <c r="X376" s="548"/>
      <c r="Y376" s="603"/>
      <c r="Z376" s="603"/>
      <c r="AA376" s="603"/>
      <c r="AB376" s="603"/>
    </row>
    <row r="377" spans="1:30">
      <c r="A377" s="669">
        <v>43283</v>
      </c>
      <c r="B377" s="607" t="s">
        <v>183</v>
      </c>
      <c r="C377" s="609" t="s">
        <v>171</v>
      </c>
      <c r="D377" s="609" t="s">
        <v>170</v>
      </c>
      <c r="E377" s="596" t="s">
        <v>184</v>
      </c>
      <c r="F377" s="607">
        <v>24678.97</v>
      </c>
      <c r="G377" s="607">
        <v>24941.48</v>
      </c>
      <c r="H377" s="607">
        <v>25027.59</v>
      </c>
      <c r="I377" s="607">
        <v>24938.82</v>
      </c>
      <c r="J377" s="607">
        <v>24637.86</v>
      </c>
      <c r="K377" s="607">
        <v>24642.74</v>
      </c>
      <c r="L377" s="607">
        <v>24940.3</v>
      </c>
      <c r="M377" s="607">
        <v>24932.52</v>
      </c>
      <c r="N377" s="607">
        <v>24635.85</v>
      </c>
      <c r="O377" s="596">
        <f>IF((N378=""),"",MAX(F379:N379))</f>
        <v>4689.5999999999913</v>
      </c>
      <c r="P377" s="596">
        <f>IF(N378="","",MIN(F379:N379))</f>
        <v>4099.0800000000017</v>
      </c>
      <c r="Q377" s="610">
        <f>IF((N379=""),"",AVERAGE(F379:N379))</f>
        <v>4357.7000000000007</v>
      </c>
      <c r="R377" s="610">
        <f>IF((N378=""),"",(O377-P377)/(O377+P377)*100)</f>
        <v>6.7190977484672327</v>
      </c>
      <c r="S377" s="599">
        <f>STDEV(F379:N379)</f>
        <v>235.30802493753393</v>
      </c>
      <c r="T377" s="600" t="str">
        <f>IF(N378="","",IF(Q377&gt;3200,IF(R377&lt;16,IF(Q377&lt;5240,"Pass","Fail"),"Fail"),"Fail"))</f>
        <v>Pass</v>
      </c>
      <c r="U377" s="612">
        <v>1340</v>
      </c>
      <c r="V377" s="602"/>
      <c r="W377" s="602"/>
      <c r="X377" s="548"/>
      <c r="Y377" s="603">
        <v>4200</v>
      </c>
      <c r="Z377" s="603">
        <v>5500</v>
      </c>
      <c r="AA377" s="603">
        <v>3200</v>
      </c>
      <c r="AB377" s="603">
        <v>5240</v>
      </c>
      <c r="AC377" s="604">
        <v>16</v>
      </c>
      <c r="AD377" s="604">
        <v>16</v>
      </c>
    </row>
    <row r="378" spans="1:30" ht="15">
      <c r="A378" s="559"/>
      <c r="B378" s="554"/>
      <c r="C378" s="657"/>
      <c r="D378" s="657"/>
      <c r="E378" s="605" t="s">
        <v>185</v>
      </c>
      <c r="F378" s="554">
        <v>23165.43</v>
      </c>
      <c r="G378" s="554">
        <v>23547.86</v>
      </c>
      <c r="H378" s="554">
        <v>23661.23</v>
      </c>
      <c r="I378" s="554">
        <v>23542.39</v>
      </c>
      <c r="J378" s="554">
        <v>23086.07</v>
      </c>
      <c r="K378" s="554">
        <v>23142.25</v>
      </c>
      <c r="L378" s="554">
        <v>23555.46</v>
      </c>
      <c r="M378" s="554">
        <v>23529.69</v>
      </c>
      <c r="N378" s="554">
        <v>23072.65</v>
      </c>
      <c r="O378" s="605"/>
      <c r="P378" s="605"/>
      <c r="Q378" s="658"/>
      <c r="R378" s="658"/>
      <c r="S378" s="659"/>
      <c r="T378" s="600"/>
      <c r="U378" s="660"/>
      <c r="V378" s="602"/>
      <c r="W378" s="602"/>
      <c r="X378" s="548"/>
      <c r="Y378" s="603"/>
      <c r="Z378" s="603"/>
      <c r="AA378" s="603"/>
      <c r="AB378" s="603"/>
    </row>
    <row r="379" spans="1:30" ht="57.75" thickBot="1">
      <c r="A379" s="559"/>
      <c r="B379" s="554"/>
      <c r="C379" s="657"/>
      <c r="D379" s="657"/>
      <c r="E379" s="605" t="s">
        <v>186</v>
      </c>
      <c r="F379" s="605">
        <f t="shared" ref="F379:N379" si="121">IF(((F377="")*AND(F378="")),"",(F377-F378)*3)</f>
        <v>4540.6200000000026</v>
      </c>
      <c r="G379" s="605">
        <f t="shared" si="121"/>
        <v>4180.8599999999969</v>
      </c>
      <c r="H379" s="605">
        <f t="shared" si="121"/>
        <v>4099.0800000000017</v>
      </c>
      <c r="I379" s="605">
        <f t="shared" si="121"/>
        <v>4189.2900000000009</v>
      </c>
      <c r="J379" s="605">
        <f t="shared" si="121"/>
        <v>4655.3700000000026</v>
      </c>
      <c r="K379" s="605">
        <f t="shared" si="121"/>
        <v>4501.4700000000048</v>
      </c>
      <c r="L379" s="605">
        <f t="shared" si="121"/>
        <v>4154.5200000000004</v>
      </c>
      <c r="M379" s="605">
        <f t="shared" si="121"/>
        <v>4208.4900000000052</v>
      </c>
      <c r="N379" s="605">
        <f t="shared" si="121"/>
        <v>4689.5999999999913</v>
      </c>
      <c r="O379" s="605"/>
      <c r="P379" s="605"/>
      <c r="Q379" s="658"/>
      <c r="R379" s="658"/>
      <c r="S379" s="659"/>
      <c r="T379" s="600"/>
      <c r="U379" s="660"/>
      <c r="V379" s="602"/>
      <c r="W379" s="602"/>
      <c r="X379" s="548"/>
      <c r="Y379" s="603"/>
      <c r="Z379" s="603"/>
      <c r="AA379" s="603"/>
      <c r="AB379" s="603"/>
    </row>
    <row r="380" spans="1:30">
      <c r="A380" s="661">
        <v>43283</v>
      </c>
      <c r="B380" s="554" t="s">
        <v>172</v>
      </c>
      <c r="C380" s="657" t="s">
        <v>174</v>
      </c>
      <c r="D380" s="615" t="s">
        <v>173</v>
      </c>
      <c r="E380" s="605" t="s">
        <v>184</v>
      </c>
      <c r="F380" s="554">
        <v>2863.94</v>
      </c>
      <c r="G380" s="554">
        <v>2767.99</v>
      </c>
      <c r="H380" s="554">
        <v>2810.16</v>
      </c>
      <c r="I380" s="554">
        <v>2796.62</v>
      </c>
      <c r="J380" s="554">
        <v>2998.8</v>
      </c>
      <c r="K380" s="554">
        <v>3035.93</v>
      </c>
      <c r="L380" s="554">
        <v>2805.55</v>
      </c>
      <c r="M380" s="554">
        <v>2775.01</v>
      </c>
      <c r="N380" s="554">
        <v>2886.07</v>
      </c>
      <c r="O380" s="605">
        <f>IF((N381=""),"",MAX(F382:N382))</f>
        <v>3919.5600000000004</v>
      </c>
      <c r="P380" s="605">
        <f>IF(N381="","",MIN(F382:N382))</f>
        <v>3589.5199999999995</v>
      </c>
      <c r="Q380" s="658">
        <f>IF((N382=""),"",AVERAGE(F382:N382))</f>
        <v>3793.0177777777781</v>
      </c>
      <c r="R380" s="658">
        <f>IF((N381=""),"",(O380-P380)/(O380+P380)*100)</f>
        <v>4.395212196434195</v>
      </c>
      <c r="S380" s="599">
        <f>STDEV(F382:N382)</f>
        <v>116.60127033802472</v>
      </c>
      <c r="T380" s="600" t="str">
        <f>IF(N381="","",IF(Q380&gt;3650,IF(R380&lt;7,IF(Q380&lt;4450,"Pass","Fail"),"Fail"),"Fail"))</f>
        <v>Pass</v>
      </c>
      <c r="U380" s="660">
        <v>1340</v>
      </c>
      <c r="V380" s="602"/>
      <c r="W380" s="602"/>
      <c r="X380" s="548"/>
      <c r="Y380" s="603">
        <v>3650</v>
      </c>
      <c r="Z380" s="603">
        <v>4450</v>
      </c>
      <c r="AA380" s="603">
        <v>3700</v>
      </c>
      <c r="AB380" s="603">
        <v>4100</v>
      </c>
      <c r="AC380" s="604">
        <v>7</v>
      </c>
      <c r="AD380" s="604">
        <v>6.5</v>
      </c>
    </row>
    <row r="381" spans="1:30" ht="15">
      <c r="A381" s="559"/>
      <c r="B381" s="554"/>
      <c r="C381" s="657"/>
      <c r="D381" s="657"/>
      <c r="E381" s="605" t="s">
        <v>185</v>
      </c>
      <c r="F381" s="554">
        <v>1018.11</v>
      </c>
      <c r="G381" s="554">
        <v>835.07</v>
      </c>
      <c r="H381" s="554">
        <v>855.97</v>
      </c>
      <c r="I381" s="554">
        <v>866.69</v>
      </c>
      <c r="J381" s="554">
        <v>1164.02</v>
      </c>
      <c r="K381" s="554">
        <v>1241.17</v>
      </c>
      <c r="L381" s="554">
        <v>882.97</v>
      </c>
      <c r="M381" s="554">
        <v>815.23</v>
      </c>
      <c r="N381" s="554">
        <v>992.26</v>
      </c>
      <c r="O381" s="605"/>
      <c r="P381" s="605"/>
      <c r="Q381" s="658"/>
      <c r="R381" s="658"/>
      <c r="S381" s="659"/>
      <c r="T381" s="600"/>
      <c r="U381" s="660"/>
      <c r="V381" s="602"/>
      <c r="W381" s="602"/>
      <c r="X381" s="548"/>
      <c r="Y381" s="603"/>
      <c r="Z381" s="603"/>
      <c r="AA381" s="603"/>
      <c r="AB381" s="603"/>
    </row>
    <row r="382" spans="1:30" ht="57">
      <c r="A382" s="559"/>
      <c r="B382" s="554"/>
      <c r="C382" s="657"/>
      <c r="D382" s="657"/>
      <c r="E382" s="605" t="s">
        <v>186</v>
      </c>
      <c r="F382" s="605">
        <f t="shared" ref="F382:N382" si="122">IF(((F380="")*AND(F381="")),"",(F380-F381)*2)</f>
        <v>3691.66</v>
      </c>
      <c r="G382" s="605">
        <f t="shared" si="122"/>
        <v>3865.8399999999992</v>
      </c>
      <c r="H382" s="605">
        <f t="shared" si="122"/>
        <v>3908.3799999999997</v>
      </c>
      <c r="I382" s="605">
        <f t="shared" si="122"/>
        <v>3859.8599999999997</v>
      </c>
      <c r="J382" s="605">
        <f t="shared" si="122"/>
        <v>3669.5600000000004</v>
      </c>
      <c r="K382" s="605">
        <f t="shared" si="122"/>
        <v>3589.5199999999995</v>
      </c>
      <c r="L382" s="605">
        <f t="shared" si="122"/>
        <v>3845.1600000000003</v>
      </c>
      <c r="M382" s="605">
        <f t="shared" si="122"/>
        <v>3919.5600000000004</v>
      </c>
      <c r="N382" s="605">
        <f t="shared" si="122"/>
        <v>3787.6200000000003</v>
      </c>
      <c r="O382" s="605"/>
      <c r="P382" s="605"/>
      <c r="Q382" s="658"/>
      <c r="R382" s="658"/>
      <c r="S382" s="659"/>
      <c r="T382" s="600"/>
      <c r="U382" s="660"/>
      <c r="V382" s="602"/>
      <c r="W382" s="602"/>
      <c r="X382" s="548"/>
      <c r="Y382" s="603"/>
      <c r="Z382" s="603"/>
      <c r="AA382" s="603"/>
      <c r="AB382" s="603"/>
    </row>
    <row r="383" spans="1:30">
      <c r="A383" s="661">
        <v>43283</v>
      </c>
      <c r="B383" s="614" t="s">
        <v>167</v>
      </c>
      <c r="C383" s="657" t="s">
        <v>169</v>
      </c>
      <c r="D383" s="657" t="s">
        <v>187</v>
      </c>
      <c r="E383" s="605" t="s">
        <v>184</v>
      </c>
      <c r="F383" s="554">
        <v>1247.47</v>
      </c>
      <c r="G383" s="554">
        <v>1243.8800000000001</v>
      </c>
      <c r="H383" s="554">
        <v>1243.67</v>
      </c>
      <c r="I383" s="554">
        <v>1243.08</v>
      </c>
      <c r="J383" s="554">
        <v>1251.31</v>
      </c>
      <c r="K383" s="554">
        <v>1252.23</v>
      </c>
      <c r="L383" s="554">
        <v>1246.82</v>
      </c>
      <c r="M383" s="554">
        <v>1240.3699999999999</v>
      </c>
      <c r="N383" s="554">
        <v>1247.77</v>
      </c>
      <c r="O383" s="605">
        <f>IF((N384=""),"",MAX(F385:N385))</f>
        <v>2043.3000000000002</v>
      </c>
      <c r="P383" s="605">
        <f>IF(N384="","",MIN(F385:N385))</f>
        <v>1977.9899999999998</v>
      </c>
      <c r="Q383" s="658">
        <f>IF((N385=""),"",AVERAGE(F385:N385))</f>
        <v>2020.12</v>
      </c>
      <c r="R383" s="658">
        <f>IF((N384=""),"",(O383-P383)/(O383+P383)*100)</f>
        <v>1.6241056974254628</v>
      </c>
      <c r="S383" s="599">
        <f>STDEV(F385:N385)</f>
        <v>21.16092802787314</v>
      </c>
      <c r="T383" s="600" t="str">
        <f>IF(N384="","",IF(Q383&gt;1940,IF(R383&lt;8.3,IF(Q383&lt;2180,"Pass","Fail"),"Fail"),"Fail"))</f>
        <v>Pass</v>
      </c>
      <c r="U383" s="660">
        <v>1340</v>
      </c>
      <c r="V383" s="602"/>
      <c r="W383" s="602"/>
      <c r="X383" s="548"/>
      <c r="Y383" s="603">
        <v>2000</v>
      </c>
      <c r="Z383" s="603">
        <v>3000</v>
      </c>
      <c r="AA383" s="603">
        <v>1940</v>
      </c>
      <c r="AB383" s="603">
        <v>2180</v>
      </c>
      <c r="AC383" s="604">
        <v>5.2</v>
      </c>
      <c r="AD383" s="604">
        <v>5.2</v>
      </c>
    </row>
    <row r="384" spans="1:30" ht="15">
      <c r="A384" s="559"/>
      <c r="B384" s="554"/>
      <c r="C384" s="657"/>
      <c r="D384" s="657"/>
      <c r="E384" s="605" t="s">
        <v>185</v>
      </c>
      <c r="F384" s="554">
        <v>566.37</v>
      </c>
      <c r="G384" s="554">
        <v>563.94000000000005</v>
      </c>
      <c r="H384" s="554">
        <v>566.96</v>
      </c>
      <c r="I384" s="554">
        <v>569.35</v>
      </c>
      <c r="J384" s="554">
        <v>591.98</v>
      </c>
      <c r="K384" s="554">
        <v>584.26</v>
      </c>
      <c r="L384" s="554">
        <v>575.82000000000005</v>
      </c>
      <c r="M384" s="554">
        <v>560.36</v>
      </c>
      <c r="N384" s="554">
        <v>577.20000000000005</v>
      </c>
      <c r="O384" s="605"/>
      <c r="P384" s="605"/>
      <c r="Q384" s="658"/>
      <c r="R384" s="658"/>
      <c r="S384" s="659"/>
      <c r="T384" s="600"/>
      <c r="U384" s="660"/>
      <c r="V384" s="602"/>
      <c r="W384" s="602"/>
      <c r="X384" s="548"/>
      <c r="Y384" s="603"/>
      <c r="Z384" s="603"/>
      <c r="AA384" s="603"/>
      <c r="AB384" s="603"/>
    </row>
    <row r="385" spans="1:30" ht="36.75" customHeight="1" thickBot="1">
      <c r="A385" s="559"/>
      <c r="B385" s="663"/>
      <c r="C385" s="664"/>
      <c r="D385" s="664"/>
      <c r="E385" s="627" t="s">
        <v>188</v>
      </c>
      <c r="F385" s="627">
        <f t="shared" ref="F385:N385" si="123">IF(((F383="")*AND(F384="")),"",(F383-F384)*3)</f>
        <v>2043.3000000000002</v>
      </c>
      <c r="G385" s="627">
        <f t="shared" si="123"/>
        <v>2039.8200000000002</v>
      </c>
      <c r="H385" s="627">
        <f t="shared" si="123"/>
        <v>2030.13</v>
      </c>
      <c r="I385" s="627">
        <f t="shared" si="123"/>
        <v>2021.1899999999996</v>
      </c>
      <c r="J385" s="627">
        <f t="shared" si="123"/>
        <v>1977.9899999999998</v>
      </c>
      <c r="K385" s="627">
        <f t="shared" si="123"/>
        <v>2003.91</v>
      </c>
      <c r="L385" s="627">
        <f t="shared" si="123"/>
        <v>2012.9999999999995</v>
      </c>
      <c r="M385" s="627">
        <f t="shared" si="123"/>
        <v>2040.0299999999997</v>
      </c>
      <c r="N385" s="627">
        <f t="shared" si="123"/>
        <v>2011.7099999999998</v>
      </c>
      <c r="O385" s="627"/>
      <c r="P385" s="627"/>
      <c r="Q385" s="665"/>
      <c r="R385" s="665"/>
      <c r="S385" s="666"/>
      <c r="T385" s="667"/>
      <c r="U385" s="668"/>
      <c r="V385" s="602"/>
      <c r="W385" s="602"/>
      <c r="X385" s="548"/>
      <c r="Y385" s="603"/>
      <c r="Z385" s="603"/>
      <c r="AA385" s="603"/>
      <c r="AB385" s="603"/>
    </row>
    <row r="386" spans="1:30">
      <c r="A386" s="669">
        <v>43286</v>
      </c>
      <c r="B386" s="607" t="s">
        <v>183</v>
      </c>
      <c r="C386" s="609" t="s">
        <v>171</v>
      </c>
      <c r="D386" s="609" t="s">
        <v>170</v>
      </c>
      <c r="E386" s="596" t="s">
        <v>184</v>
      </c>
      <c r="F386" s="607">
        <v>23114.63</v>
      </c>
      <c r="G386" s="607">
        <v>23502.87</v>
      </c>
      <c r="H386" s="607">
        <v>23605.51</v>
      </c>
      <c r="I386" s="607">
        <v>23485.22</v>
      </c>
      <c r="J386" s="607">
        <v>23041.49</v>
      </c>
      <c r="K386" s="607">
        <v>23088.65</v>
      </c>
      <c r="L386" s="607">
        <v>23503.72</v>
      </c>
      <c r="M386" s="607">
        <v>23472.54</v>
      </c>
      <c r="N386" s="607">
        <v>23021.08</v>
      </c>
      <c r="O386" s="596">
        <f>IF((N387=""),"",MAX(F388:N388))</f>
        <v>4845.0900000000074</v>
      </c>
      <c r="P386" s="596">
        <f>IF(N387="","",MIN(F388:N388))</f>
        <v>4224.7799999999952</v>
      </c>
      <c r="Q386" s="610">
        <f>IF((N388=""),"",AVERAGE(F388:N388))</f>
        <v>4492.8000000000011</v>
      </c>
      <c r="R386" s="610">
        <f>IF((N387=""),"",(O386-P386)/(O386+P386)*100)</f>
        <v>6.8392380486160445</v>
      </c>
      <c r="S386" s="599">
        <f>STDEV(F388:N388)</f>
        <v>255.31909608369523</v>
      </c>
      <c r="T386" s="600" t="str">
        <f>IF(N387="","",IF(Q386&gt;3200,IF(R386&lt;16,IF(Q386&lt;5240,"Pass","Fail"),"Fail"),"Fail"))</f>
        <v>Pass</v>
      </c>
      <c r="U386" s="612">
        <v>121</v>
      </c>
      <c r="V386" s="602"/>
      <c r="W386" s="602"/>
      <c r="X386" s="548"/>
      <c r="Y386" s="603">
        <v>4200</v>
      </c>
      <c r="Z386" s="603">
        <v>5500</v>
      </c>
      <c r="AA386" s="603">
        <v>3200</v>
      </c>
      <c r="AB386" s="603">
        <v>5240</v>
      </c>
      <c r="AC386" s="604">
        <v>16</v>
      </c>
      <c r="AD386" s="604">
        <v>16</v>
      </c>
    </row>
    <row r="387" spans="1:30" ht="15">
      <c r="A387" s="559"/>
      <c r="B387" s="554"/>
      <c r="C387" s="657"/>
      <c r="D387" s="657"/>
      <c r="E387" s="605" t="s">
        <v>185</v>
      </c>
      <c r="F387" s="554">
        <v>21551.72</v>
      </c>
      <c r="G387" s="554">
        <v>22067.85</v>
      </c>
      <c r="H387" s="554">
        <v>22197.25</v>
      </c>
      <c r="I387" s="554">
        <v>22049.52</v>
      </c>
      <c r="J387" s="554">
        <v>21429.9</v>
      </c>
      <c r="K387" s="554">
        <v>21542.58</v>
      </c>
      <c r="L387" s="554">
        <v>22081.47</v>
      </c>
      <c r="M387" s="554">
        <v>22030.97</v>
      </c>
      <c r="N387" s="554">
        <v>21406.05</v>
      </c>
      <c r="O387" s="605"/>
      <c r="P387" s="605"/>
      <c r="Q387" s="658"/>
      <c r="R387" s="658"/>
      <c r="S387" s="659"/>
      <c r="T387" s="600"/>
      <c r="U387" s="660"/>
      <c r="V387" s="602"/>
      <c r="W387" s="602"/>
      <c r="X387" s="548"/>
      <c r="Y387" s="603"/>
      <c r="Z387" s="603"/>
      <c r="AA387" s="603"/>
      <c r="AB387" s="603"/>
    </row>
    <row r="388" spans="1:30" ht="57.75" thickBot="1">
      <c r="A388" s="559"/>
      <c r="B388" s="554"/>
      <c r="C388" s="657"/>
      <c r="D388" s="657"/>
      <c r="E388" s="605" t="s">
        <v>186</v>
      </c>
      <c r="F388" s="605">
        <f t="shared" ref="F388:N388" si="124">IF(((F386="")*AND(F387="")),"",(F386-F387)*3)</f>
        <v>4688.7299999999996</v>
      </c>
      <c r="G388" s="605">
        <f t="shared" si="124"/>
        <v>4305.0600000000013</v>
      </c>
      <c r="H388" s="605">
        <f t="shared" si="124"/>
        <v>4224.7799999999952</v>
      </c>
      <c r="I388" s="605">
        <f t="shared" si="124"/>
        <v>4307.1000000000022</v>
      </c>
      <c r="J388" s="605">
        <f t="shared" si="124"/>
        <v>4834.7700000000004</v>
      </c>
      <c r="K388" s="605">
        <f t="shared" si="124"/>
        <v>4638.2099999999991</v>
      </c>
      <c r="L388" s="605">
        <f t="shared" si="124"/>
        <v>4266.75</v>
      </c>
      <c r="M388" s="605">
        <f t="shared" si="124"/>
        <v>4324.7099999999991</v>
      </c>
      <c r="N388" s="605">
        <f t="shared" si="124"/>
        <v>4845.0900000000074</v>
      </c>
      <c r="O388" s="605"/>
      <c r="P388" s="605"/>
      <c r="Q388" s="658"/>
      <c r="R388" s="658"/>
      <c r="S388" s="659"/>
      <c r="T388" s="600"/>
      <c r="U388" s="660"/>
      <c r="V388" s="602"/>
      <c r="W388" s="602"/>
      <c r="X388" s="548"/>
      <c r="Y388" s="603"/>
      <c r="Z388" s="603"/>
      <c r="AA388" s="603"/>
      <c r="AB388" s="603"/>
    </row>
    <row r="389" spans="1:30">
      <c r="A389" s="661">
        <v>43286</v>
      </c>
      <c r="B389" s="554" t="s">
        <v>172</v>
      </c>
      <c r="C389" s="657" t="s">
        <v>174</v>
      </c>
      <c r="D389" s="615" t="s">
        <v>173</v>
      </c>
      <c r="E389" s="605" t="s">
        <v>184</v>
      </c>
      <c r="F389" s="554">
        <v>6887.3</v>
      </c>
      <c r="G389" s="554">
        <v>6872.31</v>
      </c>
      <c r="H389" s="554">
        <v>6895.59</v>
      </c>
      <c r="I389" s="554">
        <v>6847.61</v>
      </c>
      <c r="J389" s="554">
        <v>6927.79</v>
      </c>
      <c r="K389" s="554">
        <v>6871.05</v>
      </c>
      <c r="L389" s="554">
        <v>6850.64</v>
      </c>
      <c r="M389" s="554">
        <v>6880.35</v>
      </c>
      <c r="N389" s="554">
        <v>6971.68</v>
      </c>
      <c r="O389" s="605">
        <f>IF((N390=""),"",MAX(F391:N391))</f>
        <v>3994.3199999999997</v>
      </c>
      <c r="P389" s="605">
        <f>IF(N390="","",MIN(F391:N391))</f>
        <v>3654.92</v>
      </c>
      <c r="Q389" s="658">
        <f>IF((N391=""),"",AVERAGE(F391:N391))</f>
        <v>3869.1933333333341</v>
      </c>
      <c r="R389" s="658">
        <f>IF((N390=""),"",(O389-P389)/(O389+P389)*100)</f>
        <v>4.4370421113731515</v>
      </c>
      <c r="S389" s="599">
        <f>STDEV(F391:N391)</f>
        <v>121.02489248085666</v>
      </c>
      <c r="T389" s="600" t="str">
        <f>IF(N390="","",IF(Q389&gt;3650,IF(R389&lt;7,IF(Q389&lt;4450,"Pass","Fail"),"Fail"),"Fail"))</f>
        <v>Pass</v>
      </c>
      <c r="U389" s="660">
        <v>121</v>
      </c>
      <c r="V389" s="602"/>
      <c r="W389" s="602"/>
      <c r="X389" s="548"/>
      <c r="Y389" s="603">
        <v>3650</v>
      </c>
      <c r="Z389" s="603">
        <v>4450</v>
      </c>
      <c r="AA389" s="603">
        <v>3700</v>
      </c>
      <c r="AB389" s="603">
        <v>4100</v>
      </c>
      <c r="AC389" s="604">
        <v>7</v>
      </c>
      <c r="AD389" s="604">
        <v>6.5</v>
      </c>
    </row>
    <row r="390" spans="1:30" ht="15">
      <c r="A390" s="559"/>
      <c r="B390" s="554"/>
      <c r="C390" s="657"/>
      <c r="D390" s="657"/>
      <c r="E390" s="605" t="s">
        <v>185</v>
      </c>
      <c r="F390" s="554">
        <v>4997.7</v>
      </c>
      <c r="G390" s="554">
        <v>4895.57</v>
      </c>
      <c r="H390" s="554">
        <v>4898.43</v>
      </c>
      <c r="I390" s="554">
        <v>4875.9799999999996</v>
      </c>
      <c r="J390" s="554">
        <v>5055.34</v>
      </c>
      <c r="K390" s="554">
        <v>5043.59</v>
      </c>
      <c r="L390" s="554">
        <v>4882.33</v>
      </c>
      <c r="M390" s="554">
        <v>4887.76</v>
      </c>
      <c r="N390" s="554">
        <v>5056.25</v>
      </c>
      <c r="O390" s="605"/>
      <c r="P390" s="605"/>
      <c r="Q390" s="658"/>
      <c r="R390" s="658"/>
      <c r="S390" s="659"/>
      <c r="T390" s="600"/>
      <c r="U390" s="660"/>
      <c r="V390" s="602"/>
      <c r="W390" s="602"/>
      <c r="X390" s="548"/>
      <c r="Y390" s="603"/>
      <c r="Z390" s="603"/>
      <c r="AA390" s="603"/>
      <c r="AB390" s="603"/>
    </row>
    <row r="391" spans="1:30" ht="57">
      <c r="A391" s="559"/>
      <c r="B391" s="554"/>
      <c r="C391" s="657"/>
      <c r="D391" s="657"/>
      <c r="E391" s="605" t="s">
        <v>186</v>
      </c>
      <c r="F391" s="605">
        <f t="shared" ref="F391:N391" si="125">IF(((F389="")*AND(F390="")),"",(F389-F390)*2)</f>
        <v>3779.2000000000007</v>
      </c>
      <c r="G391" s="605">
        <f t="shared" si="125"/>
        <v>3953.4800000000014</v>
      </c>
      <c r="H391" s="605">
        <f t="shared" si="125"/>
        <v>3994.3199999999997</v>
      </c>
      <c r="I391" s="605">
        <f t="shared" si="125"/>
        <v>3943.26</v>
      </c>
      <c r="J391" s="605">
        <f t="shared" si="125"/>
        <v>3744.8999999999996</v>
      </c>
      <c r="K391" s="605">
        <f t="shared" si="125"/>
        <v>3654.92</v>
      </c>
      <c r="L391" s="605">
        <f t="shared" si="125"/>
        <v>3936.6200000000008</v>
      </c>
      <c r="M391" s="605">
        <f t="shared" si="125"/>
        <v>3985.1800000000003</v>
      </c>
      <c r="N391" s="605">
        <f t="shared" si="125"/>
        <v>3830.8600000000006</v>
      </c>
      <c r="O391" s="605"/>
      <c r="P391" s="605"/>
      <c r="Q391" s="658"/>
      <c r="R391" s="658"/>
      <c r="S391" s="659"/>
      <c r="T391" s="600"/>
      <c r="U391" s="660"/>
      <c r="V391" s="602"/>
      <c r="W391" s="602"/>
      <c r="X391" s="548"/>
      <c r="Y391" s="603"/>
      <c r="Z391" s="603"/>
      <c r="AA391" s="603"/>
      <c r="AB391" s="603"/>
    </row>
    <row r="392" spans="1:30">
      <c r="A392" s="661">
        <v>43286</v>
      </c>
      <c r="B392" s="614" t="s">
        <v>167</v>
      </c>
      <c r="C392" s="657" t="s">
        <v>169</v>
      </c>
      <c r="D392" s="657" t="s">
        <v>187</v>
      </c>
      <c r="E392" s="605" t="s">
        <v>184</v>
      </c>
      <c r="F392" s="554">
        <v>1948.64</v>
      </c>
      <c r="G392" s="554">
        <v>1942.74</v>
      </c>
      <c r="H392" s="554">
        <v>1938.13</v>
      </c>
      <c r="I392" s="554">
        <v>1942.6</v>
      </c>
      <c r="J392" s="554">
        <v>1949.47</v>
      </c>
      <c r="K392" s="554">
        <v>1950.07</v>
      </c>
      <c r="L392" s="554">
        <v>1946.91</v>
      </c>
      <c r="M392" s="554">
        <v>1940.29</v>
      </c>
      <c r="N392" s="554">
        <v>1945.65</v>
      </c>
      <c r="O392" s="605">
        <f>IF((N393=""),"",MAX(F394:N394))</f>
        <v>2048.4000000000005</v>
      </c>
      <c r="P392" s="605">
        <f>IF(N393="","",MIN(F394:N394))</f>
        <v>2021.6700000000003</v>
      </c>
      <c r="Q392" s="658">
        <f>IF((N394=""),"",AVERAGE(F394:N394))</f>
        <v>2035.0233333333333</v>
      </c>
      <c r="R392" s="658">
        <f>IF((N393=""),"",(O392-P392)/(O392+P392)*100)</f>
        <v>0.65674546138027701</v>
      </c>
      <c r="S392" s="599">
        <f>STDEV(F394:N394)</f>
        <v>9.1657419230907511</v>
      </c>
      <c r="T392" s="600" t="str">
        <f>IF(N393="","",IF(Q392&gt;1940,IF(R392&lt;8.3,IF(Q392&lt;2180,"Pass","Fail"),"Fail"),"Fail"))</f>
        <v>Pass</v>
      </c>
      <c r="U392" s="660">
        <v>121</v>
      </c>
      <c r="V392" s="602"/>
      <c r="W392" s="602"/>
      <c r="X392" s="548"/>
      <c r="Y392" s="603">
        <v>2000</v>
      </c>
      <c r="Z392" s="603">
        <v>3000</v>
      </c>
      <c r="AA392" s="603">
        <v>1940</v>
      </c>
      <c r="AB392" s="603">
        <v>2180</v>
      </c>
      <c r="AC392" s="604">
        <v>5.2</v>
      </c>
      <c r="AD392" s="604">
        <v>5.2</v>
      </c>
    </row>
    <row r="393" spans="1:30" ht="15">
      <c r="A393" s="559"/>
      <c r="B393" s="554"/>
      <c r="C393" s="657"/>
      <c r="D393" s="657"/>
      <c r="E393" s="605" t="s">
        <v>185</v>
      </c>
      <c r="F393" s="554">
        <v>1265.8399999999999</v>
      </c>
      <c r="G393" s="554">
        <v>1264.8599999999999</v>
      </c>
      <c r="H393" s="554">
        <v>1260.6099999999999</v>
      </c>
      <c r="I393" s="554">
        <v>1266.18</v>
      </c>
      <c r="J393" s="554">
        <v>1271.9000000000001</v>
      </c>
      <c r="K393" s="554">
        <v>1267.53</v>
      </c>
      <c r="L393" s="554">
        <v>1266.22</v>
      </c>
      <c r="M393" s="554">
        <v>1264.53</v>
      </c>
      <c r="N393" s="554">
        <v>1271.76</v>
      </c>
      <c r="O393" s="605"/>
      <c r="P393" s="605"/>
      <c r="Q393" s="658"/>
      <c r="R393" s="658"/>
      <c r="S393" s="659"/>
      <c r="T393" s="600"/>
      <c r="U393" s="660"/>
      <c r="V393" s="602"/>
      <c r="W393" s="602"/>
      <c r="X393" s="548"/>
      <c r="Y393" s="603"/>
      <c r="Z393" s="603"/>
      <c r="AA393" s="603"/>
      <c r="AB393" s="603"/>
    </row>
    <row r="394" spans="1:30" ht="33" customHeight="1" thickBot="1">
      <c r="A394" s="559"/>
      <c r="B394" s="663"/>
      <c r="C394" s="664"/>
      <c r="D394" s="664"/>
      <c r="E394" s="627" t="s">
        <v>188</v>
      </c>
      <c r="F394" s="627">
        <f t="shared" ref="F394:N394" si="126">IF(((F392="")*AND(F393="")),"",(F392-F393)*3)</f>
        <v>2048.4000000000005</v>
      </c>
      <c r="G394" s="627">
        <f t="shared" si="126"/>
        <v>2033.6400000000003</v>
      </c>
      <c r="H394" s="627">
        <f t="shared" si="126"/>
        <v>2032.5600000000006</v>
      </c>
      <c r="I394" s="627">
        <f t="shared" si="126"/>
        <v>2029.2599999999995</v>
      </c>
      <c r="J394" s="627">
        <f t="shared" si="126"/>
        <v>2032.7099999999998</v>
      </c>
      <c r="K394" s="627">
        <f t="shared" si="126"/>
        <v>2047.62</v>
      </c>
      <c r="L394" s="627">
        <f t="shared" si="126"/>
        <v>2042.0700000000002</v>
      </c>
      <c r="M394" s="627">
        <f t="shared" si="126"/>
        <v>2027.28</v>
      </c>
      <c r="N394" s="627">
        <f t="shared" si="126"/>
        <v>2021.6700000000003</v>
      </c>
      <c r="O394" s="627"/>
      <c r="P394" s="627"/>
      <c r="Q394" s="665"/>
      <c r="R394" s="665"/>
      <c r="S394" s="666"/>
      <c r="T394" s="667"/>
      <c r="U394" s="668"/>
      <c r="V394" s="602"/>
      <c r="W394" s="602"/>
      <c r="X394" s="548"/>
      <c r="Y394" s="603"/>
      <c r="Z394" s="603"/>
      <c r="AA394" s="603"/>
      <c r="AB394" s="603"/>
    </row>
    <row r="395" spans="1:30">
      <c r="A395" s="669">
        <v>43289</v>
      </c>
      <c r="B395" s="607" t="s">
        <v>183</v>
      </c>
      <c r="C395" s="609" t="s">
        <v>171</v>
      </c>
      <c r="D395" s="609" t="s">
        <v>170</v>
      </c>
      <c r="E395" s="596" t="s">
        <v>184</v>
      </c>
      <c r="F395" s="607">
        <v>21518.080000000002</v>
      </c>
      <c r="G395" s="607">
        <v>22035.98</v>
      </c>
      <c r="H395" s="607">
        <v>22157.919999999998</v>
      </c>
      <c r="I395" s="607">
        <v>22011.16</v>
      </c>
      <c r="J395" s="607">
        <v>21397.01</v>
      </c>
      <c r="K395" s="607">
        <v>21513.8</v>
      </c>
      <c r="L395" s="607">
        <v>22044.76</v>
      </c>
      <c r="M395" s="607">
        <v>21996.31</v>
      </c>
      <c r="N395" s="607">
        <v>21374.5</v>
      </c>
      <c r="O395" s="596">
        <f>IF((N396=""),"",MAX(F397:N397))</f>
        <v>4854.6600000000035</v>
      </c>
      <c r="P395" s="596">
        <f>IF(N396="","",MIN(F397:N397))</f>
        <v>4228.0499999999956</v>
      </c>
      <c r="Q395" s="610">
        <f>IF((N397=""),"",AVERAGE(F397:N397))</f>
        <v>4498.7899999999981</v>
      </c>
      <c r="R395" s="610">
        <f>IF((N396=""),"",(O395-P395)/(O395+P395)*100)</f>
        <v>6.8989321469033786</v>
      </c>
      <c r="S395" s="599">
        <f>STDEV(F397:N397)</f>
        <v>239.31626073043952</v>
      </c>
      <c r="T395" s="600" t="str">
        <f>IF(N396="","",IF(Q395&gt;3200,IF(R395&lt;16,IF(Q395&lt;5240,"Pass","Fail"),"Fail"),"Fail"))</f>
        <v>Pass</v>
      </c>
      <c r="U395" s="612">
        <v>1428</v>
      </c>
      <c r="V395" s="602"/>
      <c r="W395" s="602"/>
      <c r="X395" s="548"/>
      <c r="Y395" s="603">
        <v>4200</v>
      </c>
      <c r="Z395" s="603">
        <v>5500</v>
      </c>
      <c r="AA395" s="603">
        <v>3200</v>
      </c>
      <c r="AB395" s="603">
        <v>5240</v>
      </c>
      <c r="AC395" s="604">
        <v>16</v>
      </c>
      <c r="AD395" s="604">
        <v>16</v>
      </c>
    </row>
    <row r="396" spans="1:30" ht="15">
      <c r="A396" s="559"/>
      <c r="B396" s="554"/>
      <c r="C396" s="657"/>
      <c r="D396" s="657"/>
      <c r="E396" s="605" t="s">
        <v>185</v>
      </c>
      <c r="F396" s="554">
        <v>19966.060000000001</v>
      </c>
      <c r="G396" s="554">
        <v>20597.689999999999</v>
      </c>
      <c r="H396" s="554">
        <v>20748.57</v>
      </c>
      <c r="I396" s="554">
        <v>20568</v>
      </c>
      <c r="J396" s="554">
        <v>19800.810000000001</v>
      </c>
      <c r="K396" s="554">
        <v>19960.75</v>
      </c>
      <c r="L396" s="554">
        <v>20616.11</v>
      </c>
      <c r="M396" s="554">
        <v>20538.88</v>
      </c>
      <c r="N396" s="554">
        <v>19756.28</v>
      </c>
      <c r="O396" s="605"/>
      <c r="P396" s="605"/>
      <c r="Q396" s="658"/>
      <c r="R396" s="658"/>
      <c r="S396" s="659"/>
      <c r="T396" s="600"/>
      <c r="U396" s="660"/>
      <c r="V396" s="602"/>
      <c r="W396" s="602"/>
      <c r="X396" s="548"/>
      <c r="Y396" s="603"/>
      <c r="Z396" s="603"/>
      <c r="AA396" s="603"/>
      <c r="AB396" s="603"/>
    </row>
    <row r="397" spans="1:30" ht="57.75" thickBot="1">
      <c r="A397" s="559"/>
      <c r="B397" s="554"/>
      <c r="C397" s="657"/>
      <c r="D397" s="657"/>
      <c r="E397" s="605" t="s">
        <v>186</v>
      </c>
      <c r="F397" s="605">
        <f t="shared" ref="F397:N397" si="127">IF(((F395="")*AND(F396="")),"",(F395-F396)*3)</f>
        <v>4656.0600000000013</v>
      </c>
      <c r="G397" s="605">
        <f t="shared" si="127"/>
        <v>4314.8700000000026</v>
      </c>
      <c r="H397" s="605">
        <f t="shared" si="127"/>
        <v>4228.0499999999956</v>
      </c>
      <c r="I397" s="605">
        <f t="shared" si="127"/>
        <v>4329.4799999999996</v>
      </c>
      <c r="J397" s="605">
        <f t="shared" si="127"/>
        <v>4788.5999999999913</v>
      </c>
      <c r="K397" s="605">
        <f t="shared" si="127"/>
        <v>4659.1499999999978</v>
      </c>
      <c r="L397" s="605">
        <f t="shared" si="127"/>
        <v>4285.9499999999935</v>
      </c>
      <c r="M397" s="605">
        <f t="shared" si="127"/>
        <v>4372.2900000000009</v>
      </c>
      <c r="N397" s="605">
        <f t="shared" si="127"/>
        <v>4854.6600000000035</v>
      </c>
      <c r="O397" s="605"/>
      <c r="P397" s="605"/>
      <c r="Q397" s="658"/>
      <c r="R397" s="658"/>
      <c r="S397" s="659"/>
      <c r="T397" s="600"/>
      <c r="U397" s="660"/>
      <c r="V397" s="602"/>
      <c r="W397" s="602"/>
      <c r="X397" s="548"/>
      <c r="Y397" s="603"/>
      <c r="Z397" s="603"/>
      <c r="AA397" s="603"/>
      <c r="AB397" s="603"/>
    </row>
    <row r="398" spans="1:30">
      <c r="A398" s="661">
        <v>43289</v>
      </c>
      <c r="B398" s="554" t="s">
        <v>172</v>
      </c>
      <c r="C398" s="657" t="s">
        <v>174</v>
      </c>
      <c r="D398" s="615" t="s">
        <v>173</v>
      </c>
      <c r="E398" s="605" t="s">
        <v>184</v>
      </c>
      <c r="F398" s="554">
        <v>5003.1899999999996</v>
      </c>
      <c r="G398" s="554">
        <v>4904.68</v>
      </c>
      <c r="H398" s="554">
        <v>4907.4799999999996</v>
      </c>
      <c r="I398" s="554">
        <v>4886.21</v>
      </c>
      <c r="J398" s="554">
        <v>5060.29</v>
      </c>
      <c r="K398" s="554">
        <v>5048.8</v>
      </c>
      <c r="L398" s="554">
        <v>4892.59</v>
      </c>
      <c r="M398" s="554">
        <v>4897.3900000000003</v>
      </c>
      <c r="N398" s="554">
        <v>5060.32</v>
      </c>
      <c r="O398" s="605">
        <f>IF((N399=""),"",MAX(F400:N400))</f>
        <v>4017.6800000000003</v>
      </c>
      <c r="P398" s="605">
        <f>IF(N399="","",MIN(F400:N400))</f>
        <v>3656.9800000000005</v>
      </c>
      <c r="Q398" s="658">
        <f>IF((N400=""),"",AVERAGE(F400:N400))</f>
        <v>3885.3533333333326</v>
      </c>
      <c r="R398" s="658">
        <f>IF((N399=""),"",(O398-P398)/(O398+P398)*100)</f>
        <v>4.6998824703635051</v>
      </c>
      <c r="S398" s="599">
        <f>STDEV(F400:N400)</f>
        <v>129.94927856671151</v>
      </c>
      <c r="T398" s="600" t="str">
        <f>IF(N399="","",IF(Q398&gt;3650,IF(R398&lt;7,IF(Q398&lt;4450,"Pass","Fail"),"Fail"),"Fail"))</f>
        <v>Pass</v>
      </c>
      <c r="U398" s="660">
        <v>1428</v>
      </c>
      <c r="V398" s="602"/>
      <c r="W398" s="602"/>
      <c r="X398" s="548"/>
      <c r="Y398" s="603">
        <v>3650</v>
      </c>
      <c r="Z398" s="603">
        <v>4450</v>
      </c>
      <c r="AA398" s="603">
        <v>3700</v>
      </c>
      <c r="AB398" s="603">
        <v>4100</v>
      </c>
      <c r="AC398" s="604">
        <v>7</v>
      </c>
      <c r="AD398" s="604">
        <v>6.5</v>
      </c>
    </row>
    <row r="399" spans="1:30" ht="15">
      <c r="A399" s="559"/>
      <c r="B399" s="554"/>
      <c r="C399" s="657"/>
      <c r="D399" s="657"/>
      <c r="E399" s="605" t="s">
        <v>185</v>
      </c>
      <c r="F399" s="554">
        <v>3106.16</v>
      </c>
      <c r="G399" s="554">
        <v>2915.3</v>
      </c>
      <c r="H399" s="554">
        <v>2900.99</v>
      </c>
      <c r="I399" s="554">
        <v>2904.22</v>
      </c>
      <c r="J399" s="554">
        <v>3188.47</v>
      </c>
      <c r="K399" s="554">
        <v>3220.31</v>
      </c>
      <c r="L399" s="554">
        <v>2916.62</v>
      </c>
      <c r="M399" s="554">
        <v>2888.55</v>
      </c>
      <c r="N399" s="554">
        <v>3136.24</v>
      </c>
      <c r="O399" s="605"/>
      <c r="P399" s="605"/>
      <c r="Q399" s="658"/>
      <c r="R399" s="658"/>
      <c r="S399" s="659"/>
      <c r="T399" s="600"/>
      <c r="U399" s="660"/>
      <c r="V399" s="602"/>
      <c r="W399" s="602"/>
      <c r="X399" s="548"/>
      <c r="Y399" s="603"/>
      <c r="Z399" s="603"/>
      <c r="AA399" s="603"/>
      <c r="AB399" s="603"/>
    </row>
    <row r="400" spans="1:30" ht="57">
      <c r="A400" s="559"/>
      <c r="B400" s="554"/>
      <c r="C400" s="657"/>
      <c r="D400" s="657"/>
      <c r="E400" s="605" t="s">
        <v>186</v>
      </c>
      <c r="F400" s="605">
        <f t="shared" ref="F400:N400" si="128">IF(((F398="")*AND(F399="")),"",(F398-F399)*2)</f>
        <v>3794.0599999999995</v>
      </c>
      <c r="G400" s="605">
        <f t="shared" si="128"/>
        <v>3978.76</v>
      </c>
      <c r="H400" s="605">
        <f t="shared" si="128"/>
        <v>4012.9799999999996</v>
      </c>
      <c r="I400" s="605">
        <f t="shared" si="128"/>
        <v>3963.9800000000005</v>
      </c>
      <c r="J400" s="605">
        <f t="shared" si="128"/>
        <v>3743.6400000000003</v>
      </c>
      <c r="K400" s="605">
        <f t="shared" si="128"/>
        <v>3656.9800000000005</v>
      </c>
      <c r="L400" s="605">
        <f t="shared" si="128"/>
        <v>3951.9400000000005</v>
      </c>
      <c r="M400" s="605">
        <f t="shared" si="128"/>
        <v>4017.6800000000003</v>
      </c>
      <c r="N400" s="605">
        <f t="shared" si="128"/>
        <v>3848.16</v>
      </c>
      <c r="O400" s="605"/>
      <c r="P400" s="605"/>
      <c r="Q400" s="658"/>
      <c r="R400" s="658"/>
      <c r="S400" s="659"/>
      <c r="T400" s="600"/>
      <c r="U400" s="660"/>
      <c r="V400" s="602"/>
      <c r="W400" s="602"/>
      <c r="X400" s="548"/>
      <c r="Y400" s="603"/>
      <c r="Z400" s="603"/>
      <c r="AA400" s="603"/>
      <c r="AB400" s="603"/>
    </row>
    <row r="401" spans="1:30">
      <c r="A401" s="661">
        <v>43289</v>
      </c>
      <c r="B401" s="614" t="s">
        <v>167</v>
      </c>
      <c r="C401" s="657" t="s">
        <v>169</v>
      </c>
      <c r="D401" s="657" t="s">
        <v>187</v>
      </c>
      <c r="E401" s="605" t="s">
        <v>184</v>
      </c>
      <c r="F401" s="554">
        <v>1269.56</v>
      </c>
      <c r="G401" s="554">
        <v>1267.98</v>
      </c>
      <c r="H401" s="554">
        <v>1264.45</v>
      </c>
      <c r="I401" s="554">
        <v>1267.22</v>
      </c>
      <c r="J401" s="554">
        <v>1280.3599999999999</v>
      </c>
      <c r="K401" s="554">
        <v>1269.97</v>
      </c>
      <c r="L401" s="554">
        <v>1268.28</v>
      </c>
      <c r="M401" s="554">
        <v>1267.8599999999999</v>
      </c>
      <c r="N401" s="554">
        <v>1272.83</v>
      </c>
      <c r="O401" s="605">
        <f>IF((N402=""),"",MAX(F403:N403))</f>
        <v>2046.96</v>
      </c>
      <c r="P401" s="605">
        <f>IF(N402="","",MIN(F403:N403))</f>
        <v>1981.0799999999997</v>
      </c>
      <c r="Q401" s="658">
        <f>IF((N403=""),"",AVERAGE(F403:N403))</f>
        <v>2024.0600000000002</v>
      </c>
      <c r="R401" s="658">
        <f>IF((N402=""),"",(O401-P401)/(O401+P401)*100)</f>
        <v>1.6355349003485651</v>
      </c>
      <c r="S401" s="599">
        <f>STDEV(F403:N403)</f>
        <v>23.52915797474007</v>
      </c>
      <c r="T401" s="600" t="str">
        <f>IF(N402="","",IF(Q401&gt;1940,IF(R401&lt;8.3,IF(Q401&lt;2180,"Pass","Fail"),"Fail"),"Fail"))</f>
        <v>Pass</v>
      </c>
      <c r="U401" s="660">
        <v>1428</v>
      </c>
      <c r="V401" s="602"/>
      <c r="W401" s="602"/>
      <c r="X401" s="548"/>
      <c r="Y401" s="603">
        <v>2000</v>
      </c>
      <c r="Z401" s="603">
        <v>3000</v>
      </c>
      <c r="AA401" s="603">
        <v>1940</v>
      </c>
      <c r="AB401" s="603">
        <v>2180</v>
      </c>
      <c r="AC401" s="604">
        <v>5.2</v>
      </c>
      <c r="AD401" s="604">
        <v>5.2</v>
      </c>
    </row>
    <row r="402" spans="1:30" ht="15">
      <c r="A402" s="559"/>
      <c r="B402" s="554"/>
      <c r="C402" s="657"/>
      <c r="D402" s="657"/>
      <c r="E402" s="605" t="s">
        <v>185</v>
      </c>
      <c r="F402" s="554">
        <v>592.16999999999996</v>
      </c>
      <c r="G402" s="554">
        <v>585.66</v>
      </c>
      <c r="H402" s="554">
        <v>583.96</v>
      </c>
      <c r="I402" s="554">
        <v>590.04999999999995</v>
      </c>
      <c r="J402" s="554">
        <v>617.23</v>
      </c>
      <c r="K402" s="554">
        <v>597.29999999999995</v>
      </c>
      <c r="L402" s="554">
        <v>589.58000000000004</v>
      </c>
      <c r="M402" s="554">
        <v>587.91</v>
      </c>
      <c r="N402" s="554">
        <v>612.47</v>
      </c>
      <c r="O402" s="605"/>
      <c r="P402" s="605"/>
      <c r="Q402" s="658"/>
      <c r="R402" s="658"/>
      <c r="S402" s="659"/>
      <c r="T402" s="600"/>
      <c r="U402" s="660"/>
      <c r="V402" s="602"/>
      <c r="W402" s="602"/>
      <c r="X402" s="548"/>
      <c r="Y402" s="603"/>
      <c r="Z402" s="603"/>
      <c r="AA402" s="603"/>
      <c r="AB402" s="603"/>
    </row>
    <row r="403" spans="1:30" ht="35.450000000000003" customHeight="1" thickBot="1">
      <c r="A403" s="559"/>
      <c r="B403" s="663"/>
      <c r="C403" s="664"/>
      <c r="D403" s="664"/>
      <c r="E403" s="627" t="s">
        <v>188</v>
      </c>
      <c r="F403" s="627">
        <f t="shared" ref="F403:N403" si="129">IF(((F401="")*AND(F402="")),"",(F401-F402)*3)</f>
        <v>2032.17</v>
      </c>
      <c r="G403" s="627">
        <f t="shared" si="129"/>
        <v>2046.96</v>
      </c>
      <c r="H403" s="627">
        <f t="shared" si="129"/>
        <v>2041.47</v>
      </c>
      <c r="I403" s="627">
        <f t="shared" si="129"/>
        <v>2031.5100000000002</v>
      </c>
      <c r="J403" s="627">
        <f t="shared" si="129"/>
        <v>1989.3899999999996</v>
      </c>
      <c r="K403" s="627">
        <f t="shared" si="129"/>
        <v>2018.0100000000002</v>
      </c>
      <c r="L403" s="627">
        <f t="shared" si="129"/>
        <v>2036.1</v>
      </c>
      <c r="M403" s="627">
        <f t="shared" si="129"/>
        <v>2039.85</v>
      </c>
      <c r="N403" s="627">
        <f t="shared" si="129"/>
        <v>1981.0799999999997</v>
      </c>
      <c r="O403" s="627"/>
      <c r="P403" s="627"/>
      <c r="Q403" s="665"/>
      <c r="R403" s="665"/>
      <c r="S403" s="666"/>
      <c r="T403" s="667"/>
      <c r="U403" s="668"/>
      <c r="V403" s="602"/>
      <c r="W403" s="602"/>
      <c r="X403" s="548"/>
      <c r="Y403" s="603"/>
      <c r="Z403" s="603"/>
      <c r="AA403" s="603"/>
      <c r="AB403" s="603"/>
    </row>
    <row r="404" spans="1:30">
      <c r="A404" s="669">
        <v>43292</v>
      </c>
      <c r="B404" s="607" t="s">
        <v>183</v>
      </c>
      <c r="C404" s="609" t="s">
        <v>171</v>
      </c>
      <c r="D404" s="609" t="s">
        <v>170</v>
      </c>
      <c r="E404" s="596" t="s">
        <v>184</v>
      </c>
      <c r="F404" s="607">
        <v>29275.95</v>
      </c>
      <c r="G404" s="607">
        <v>29184.38</v>
      </c>
      <c r="H404" s="607">
        <v>29179.63</v>
      </c>
      <c r="I404" s="607">
        <v>29173.13</v>
      </c>
      <c r="J404" s="607">
        <v>29291.49</v>
      </c>
      <c r="K404" s="607">
        <v>29279.65</v>
      </c>
      <c r="L404" s="607">
        <v>29176.47</v>
      </c>
      <c r="M404" s="607">
        <v>29176.959999999999</v>
      </c>
      <c r="N404" s="607">
        <v>29259.38</v>
      </c>
      <c r="O404" s="596">
        <f>IF((N405=""),"",MAX(F406:N406))</f>
        <v>4809.1500000000087</v>
      </c>
      <c r="P404" s="596">
        <f>IF(N405="","",MIN(F406:N406))</f>
        <v>4276.9199999999983</v>
      </c>
      <c r="Q404" s="610">
        <f>IF((N406=""),"",AVERAGE(F406:N406))</f>
        <v>4522.3800000000037</v>
      </c>
      <c r="R404" s="610">
        <f>IF((N405=""),"",(O404-P404)/(O404+P404)*100)</f>
        <v>5.857648026044374</v>
      </c>
      <c r="S404" s="599">
        <f>STDEV(F406:N406)</f>
        <v>216.00780194242597</v>
      </c>
      <c r="T404" s="600" t="str">
        <f>IF(N405="","",IF(Q404&gt;3200,IF(R404&lt;16,IF(Q404&lt;5240,"Pass","Fail"),"Fail"),"Fail"))</f>
        <v>Pass</v>
      </c>
      <c r="U404" s="612">
        <v>1335</v>
      </c>
      <c r="V404" s="602"/>
      <c r="W404" s="602"/>
      <c r="X404" s="548"/>
      <c r="Y404" s="603">
        <v>4200</v>
      </c>
      <c r="Z404" s="603">
        <v>5500</v>
      </c>
      <c r="AA404" s="603">
        <v>3200</v>
      </c>
      <c r="AB404" s="603">
        <v>5240</v>
      </c>
      <c r="AC404" s="604">
        <v>16</v>
      </c>
      <c r="AD404" s="604">
        <v>16</v>
      </c>
    </row>
    <row r="405" spans="1:30" ht="15">
      <c r="A405" s="559"/>
      <c r="B405" s="554"/>
      <c r="C405" s="657"/>
      <c r="D405" s="657"/>
      <c r="E405" s="605" t="s">
        <v>185</v>
      </c>
      <c r="F405" s="554">
        <v>27717.37</v>
      </c>
      <c r="G405" s="554">
        <v>27737.79</v>
      </c>
      <c r="H405" s="554">
        <v>27753.99</v>
      </c>
      <c r="I405" s="554">
        <v>27712.799999999999</v>
      </c>
      <c r="J405" s="554">
        <v>27688.44</v>
      </c>
      <c r="K405" s="554">
        <v>27705.33</v>
      </c>
      <c r="L405" s="554">
        <v>27723.62</v>
      </c>
      <c r="M405" s="554">
        <v>27721.8</v>
      </c>
      <c r="N405" s="554">
        <v>27668.76</v>
      </c>
      <c r="O405" s="605"/>
      <c r="P405" s="605"/>
      <c r="Q405" s="658"/>
      <c r="R405" s="658"/>
      <c r="S405" s="659"/>
      <c r="T405" s="600"/>
      <c r="U405" s="660"/>
      <c r="V405" s="602"/>
      <c r="W405" s="602"/>
      <c r="X405" s="548"/>
      <c r="Y405" s="603"/>
      <c r="Z405" s="603"/>
      <c r="AA405" s="603"/>
      <c r="AB405" s="603"/>
    </row>
    <row r="406" spans="1:30" ht="57.75" thickBot="1">
      <c r="A406" s="559"/>
      <c r="B406" s="554"/>
      <c r="C406" s="657"/>
      <c r="D406" s="657"/>
      <c r="E406" s="605" t="s">
        <v>186</v>
      </c>
      <c r="F406" s="605">
        <f t="shared" ref="F406:N406" si="130">IF(((F404="")*AND(F405="")),"",(F404-F405)*3)</f>
        <v>4675.7400000000052</v>
      </c>
      <c r="G406" s="605">
        <f t="shared" si="130"/>
        <v>4339.7700000000004</v>
      </c>
      <c r="H406" s="605">
        <f t="shared" si="130"/>
        <v>4276.9199999999983</v>
      </c>
      <c r="I406" s="605">
        <f t="shared" si="130"/>
        <v>4380.9900000000052</v>
      </c>
      <c r="J406" s="605">
        <f t="shared" si="130"/>
        <v>4809.1500000000087</v>
      </c>
      <c r="K406" s="605">
        <f t="shared" si="130"/>
        <v>4722.9599999999991</v>
      </c>
      <c r="L406" s="605">
        <f t="shared" si="130"/>
        <v>4358.5500000000065</v>
      </c>
      <c r="M406" s="605">
        <f t="shared" si="130"/>
        <v>4365.4799999999996</v>
      </c>
      <c r="N406" s="605">
        <f t="shared" si="130"/>
        <v>4771.8600000000079</v>
      </c>
      <c r="O406" s="605"/>
      <c r="P406" s="605"/>
      <c r="Q406" s="658"/>
      <c r="R406" s="658"/>
      <c r="S406" s="659"/>
      <c r="T406" s="600"/>
      <c r="U406" s="660"/>
      <c r="V406" s="602"/>
      <c r="W406" s="602"/>
      <c r="X406" s="548"/>
      <c r="Y406" s="603"/>
      <c r="Z406" s="603"/>
      <c r="AA406" s="603"/>
      <c r="AB406" s="603"/>
    </row>
    <row r="407" spans="1:30">
      <c r="A407" s="661">
        <v>43292</v>
      </c>
      <c r="B407" s="554" t="s">
        <v>172</v>
      </c>
      <c r="C407" s="657" t="s">
        <v>174</v>
      </c>
      <c r="D407" s="615" t="s">
        <v>173</v>
      </c>
      <c r="E407" s="605" t="s">
        <v>184</v>
      </c>
      <c r="F407" s="554">
        <v>3113.38</v>
      </c>
      <c r="G407" s="554">
        <v>2919.79</v>
      </c>
      <c r="H407" s="554">
        <v>2905.07</v>
      </c>
      <c r="I407" s="554">
        <v>2908.07</v>
      </c>
      <c r="J407" s="554">
        <v>3196.99</v>
      </c>
      <c r="K407" s="554">
        <v>3229.59</v>
      </c>
      <c r="L407" s="554">
        <v>2920.69</v>
      </c>
      <c r="M407" s="554">
        <v>2892.4</v>
      </c>
      <c r="N407" s="554">
        <v>3143.72</v>
      </c>
      <c r="O407" s="605">
        <f>IF((N408=""),"",MAX(F409:N409))</f>
        <v>3997.78</v>
      </c>
      <c r="P407" s="605">
        <f>IF(N408="","",MIN(F409:N409))</f>
        <v>3675.6600000000003</v>
      </c>
      <c r="Q407" s="658">
        <f>IF((N409=""),"",AVERAGE(F409:N409))</f>
        <v>3880.74</v>
      </c>
      <c r="R407" s="658">
        <f>IF((N408=""),"",(O407-P407)/(O407+P407)*100)</f>
        <v>4.1978565024291568</v>
      </c>
      <c r="S407" s="599">
        <f>STDEV(F409:N409)</f>
        <v>113.51065544699105</v>
      </c>
      <c r="T407" s="600" t="str">
        <f>IF(N408="","",IF(Q407&gt;3650,IF(R407&lt;7,IF(Q407&lt;4450,"Pass","Fail"),"Fail"),"Fail"))</f>
        <v>Pass</v>
      </c>
      <c r="U407" s="660">
        <v>1335</v>
      </c>
      <c r="V407" s="602"/>
      <c r="W407" s="602"/>
      <c r="X407" s="548"/>
      <c r="Y407" s="603">
        <v>3650</v>
      </c>
      <c r="Z407" s="603">
        <v>4450</v>
      </c>
      <c r="AA407" s="603">
        <v>3700</v>
      </c>
      <c r="AB407" s="603">
        <v>4100</v>
      </c>
      <c r="AC407" s="604">
        <v>7</v>
      </c>
      <c r="AD407" s="604">
        <v>6.5</v>
      </c>
    </row>
    <row r="408" spans="1:30" ht="15">
      <c r="A408" s="559"/>
      <c r="B408" s="554"/>
      <c r="C408" s="657"/>
      <c r="D408" s="657"/>
      <c r="E408" s="605" t="s">
        <v>185</v>
      </c>
      <c r="F408" s="554">
        <v>1214.49</v>
      </c>
      <c r="G408" s="554">
        <v>937.54</v>
      </c>
      <c r="H408" s="554">
        <v>907.34</v>
      </c>
      <c r="I408" s="554">
        <v>937.48</v>
      </c>
      <c r="J408" s="554">
        <v>1314.81</v>
      </c>
      <c r="K408" s="554">
        <v>1391.76</v>
      </c>
      <c r="L408" s="554">
        <v>954.97</v>
      </c>
      <c r="M408" s="554">
        <v>893.51</v>
      </c>
      <c r="N408" s="554">
        <v>1214.47</v>
      </c>
      <c r="O408" s="605"/>
      <c r="P408" s="605"/>
      <c r="Q408" s="658"/>
      <c r="R408" s="658"/>
      <c r="S408" s="659"/>
      <c r="T408" s="600"/>
      <c r="U408" s="660"/>
      <c r="V408" s="602"/>
      <c r="W408" s="602"/>
      <c r="X408" s="548"/>
      <c r="Y408" s="603"/>
      <c r="Z408" s="603"/>
      <c r="AA408" s="603"/>
      <c r="AB408" s="603"/>
    </row>
    <row r="409" spans="1:30" ht="57">
      <c r="A409" s="559"/>
      <c r="B409" s="554"/>
      <c r="C409" s="657"/>
      <c r="D409" s="657"/>
      <c r="E409" s="605" t="s">
        <v>186</v>
      </c>
      <c r="F409" s="605">
        <f t="shared" ref="F409:N409" si="131">IF(((F407="")*AND(F408="")),"",(F407-F408)*2)</f>
        <v>3797.78</v>
      </c>
      <c r="G409" s="605">
        <f t="shared" si="131"/>
        <v>3964.5</v>
      </c>
      <c r="H409" s="605">
        <f t="shared" si="131"/>
        <v>3995.46</v>
      </c>
      <c r="I409" s="605">
        <f t="shared" si="131"/>
        <v>3941.1800000000003</v>
      </c>
      <c r="J409" s="605">
        <f t="shared" si="131"/>
        <v>3764.3599999999997</v>
      </c>
      <c r="K409" s="605">
        <f t="shared" si="131"/>
        <v>3675.6600000000003</v>
      </c>
      <c r="L409" s="605">
        <f t="shared" si="131"/>
        <v>3931.44</v>
      </c>
      <c r="M409" s="605">
        <f t="shared" si="131"/>
        <v>3997.78</v>
      </c>
      <c r="N409" s="605">
        <f t="shared" si="131"/>
        <v>3858.4999999999995</v>
      </c>
      <c r="O409" s="605"/>
      <c r="P409" s="605"/>
      <c r="Q409" s="658"/>
      <c r="R409" s="658"/>
      <c r="S409" s="659"/>
      <c r="T409" s="600"/>
      <c r="U409" s="660"/>
      <c r="V409" s="602"/>
      <c r="W409" s="602"/>
      <c r="X409" s="548"/>
      <c r="Y409" s="603"/>
      <c r="Z409" s="603"/>
      <c r="AA409" s="603"/>
      <c r="AB409" s="603"/>
    </row>
    <row r="410" spans="1:30">
      <c r="A410" s="661">
        <v>43292</v>
      </c>
      <c r="B410" s="614" t="s">
        <v>167</v>
      </c>
      <c r="C410" s="657" t="s">
        <v>169</v>
      </c>
      <c r="D410" s="657" t="s">
        <v>187</v>
      </c>
      <c r="E410" s="605" t="s">
        <v>184</v>
      </c>
      <c r="F410" s="554">
        <v>1933.67</v>
      </c>
      <c r="G410" s="554">
        <v>1941.69</v>
      </c>
      <c r="H410" s="554">
        <v>1942.61</v>
      </c>
      <c r="I410" s="554">
        <v>1940.98</v>
      </c>
      <c r="J410" s="554">
        <v>1934.41</v>
      </c>
      <c r="K410" s="554">
        <v>1933.58</v>
      </c>
      <c r="L410" s="554">
        <v>1940.22</v>
      </c>
      <c r="M410" s="554">
        <v>1941.57</v>
      </c>
      <c r="N410" s="554">
        <v>1936.67</v>
      </c>
      <c r="O410" s="605">
        <f>IF((N411=""),"",MAX(F412:N412))</f>
        <v>2033.0099999999995</v>
      </c>
      <c r="P410" s="605">
        <f>IF(N411="","",MIN(F412:N412))</f>
        <v>1983.03</v>
      </c>
      <c r="Q410" s="658">
        <f>IF((N412=""),"",AVERAGE(F412:N412))</f>
        <v>2010.13</v>
      </c>
      <c r="R410" s="658">
        <f>IF((N411=""),"",(O410-P410)/(O410+P410)*100)</f>
        <v>1.2445095168374709</v>
      </c>
      <c r="S410" s="599">
        <f>STDEV(F412:N412)</f>
        <v>17.226636351834721</v>
      </c>
      <c r="T410" s="600" t="str">
        <f>IF(N411="","",IF(Q410&gt;1940,IF(R410&lt;8.3,IF(Q410&lt;2180,"Pass","Fail"),"Fail"),"Fail"))</f>
        <v>Pass</v>
      </c>
      <c r="U410" s="660">
        <v>1335</v>
      </c>
      <c r="V410" s="602"/>
      <c r="W410" s="602"/>
      <c r="X410" s="548"/>
      <c r="Y410" s="603">
        <v>2000</v>
      </c>
      <c r="Z410" s="603">
        <v>3000</v>
      </c>
      <c r="AA410" s="603">
        <v>1940</v>
      </c>
      <c r="AB410" s="603">
        <v>2180</v>
      </c>
      <c r="AC410" s="604">
        <v>5.2</v>
      </c>
      <c r="AD410" s="604">
        <v>5.2</v>
      </c>
    </row>
    <row r="411" spans="1:30" ht="15">
      <c r="A411" s="559"/>
      <c r="B411" s="554"/>
      <c r="C411" s="657"/>
      <c r="D411" s="657"/>
      <c r="E411" s="605" t="s">
        <v>185</v>
      </c>
      <c r="F411" s="554">
        <v>1265.06</v>
      </c>
      <c r="G411" s="554">
        <v>1267.54</v>
      </c>
      <c r="H411" s="554">
        <v>1269.19</v>
      </c>
      <c r="I411" s="554">
        <v>1265.28</v>
      </c>
      <c r="J411" s="554">
        <v>1273.4000000000001</v>
      </c>
      <c r="K411" s="554">
        <v>1271.1600000000001</v>
      </c>
      <c r="L411" s="554">
        <v>1271.53</v>
      </c>
      <c r="M411" s="554">
        <v>1263.9000000000001</v>
      </c>
      <c r="N411" s="554">
        <v>1267.95</v>
      </c>
      <c r="O411" s="605"/>
      <c r="P411" s="605"/>
      <c r="Q411" s="658"/>
      <c r="R411" s="658"/>
      <c r="S411" s="659"/>
      <c r="T411" s="600"/>
      <c r="U411" s="660"/>
      <c r="V411" s="602"/>
      <c r="W411" s="602"/>
      <c r="X411" s="548"/>
      <c r="Y411" s="603"/>
      <c r="Z411" s="603"/>
      <c r="AA411" s="603"/>
      <c r="AB411" s="603"/>
    </row>
    <row r="412" spans="1:30" ht="36.75" customHeight="1" thickBot="1">
      <c r="A412" s="559"/>
      <c r="B412" s="663"/>
      <c r="C412" s="664"/>
      <c r="D412" s="664"/>
      <c r="E412" s="627" t="s">
        <v>188</v>
      </c>
      <c r="F412" s="627">
        <f t="shared" ref="F412:N412" si="132">IF(((F410="")*AND(F411="")),"",(F410-F411)*3)</f>
        <v>2005.8300000000004</v>
      </c>
      <c r="G412" s="627">
        <f t="shared" si="132"/>
        <v>2022.4500000000003</v>
      </c>
      <c r="H412" s="627">
        <f t="shared" si="132"/>
        <v>2020.2599999999995</v>
      </c>
      <c r="I412" s="627">
        <f t="shared" si="132"/>
        <v>2027.1000000000001</v>
      </c>
      <c r="J412" s="627">
        <f t="shared" si="132"/>
        <v>1983.03</v>
      </c>
      <c r="K412" s="627">
        <f t="shared" si="132"/>
        <v>1987.2599999999995</v>
      </c>
      <c r="L412" s="627">
        <f t="shared" si="132"/>
        <v>2006.0700000000002</v>
      </c>
      <c r="M412" s="627">
        <f t="shared" si="132"/>
        <v>2033.0099999999995</v>
      </c>
      <c r="N412" s="627">
        <f t="shared" si="132"/>
        <v>2006.16</v>
      </c>
      <c r="O412" s="627"/>
      <c r="P412" s="627"/>
      <c r="Q412" s="665"/>
      <c r="R412" s="665"/>
      <c r="S412" s="666"/>
      <c r="T412" s="667"/>
      <c r="U412" s="668"/>
      <c r="V412" s="602"/>
      <c r="W412" s="602"/>
      <c r="X412" s="548"/>
      <c r="Y412" s="603"/>
      <c r="Z412" s="603"/>
      <c r="AA412" s="603"/>
      <c r="AB412" s="603"/>
    </row>
    <row r="413" spans="1:30">
      <c r="A413" s="669">
        <v>43296</v>
      </c>
      <c r="B413" s="607" t="s">
        <v>183</v>
      </c>
      <c r="C413" s="609" t="s">
        <v>171</v>
      </c>
      <c r="D413" s="609" t="s">
        <v>170</v>
      </c>
      <c r="E413" s="596" t="s">
        <v>184</v>
      </c>
      <c r="F413" s="607">
        <v>27648.77</v>
      </c>
      <c r="G413" s="607">
        <v>27676.98</v>
      </c>
      <c r="H413" s="607">
        <v>27683.759999999998</v>
      </c>
      <c r="I413" s="607">
        <v>27642.38</v>
      </c>
      <c r="J413" s="607">
        <v>27613</v>
      </c>
      <c r="K413" s="607">
        <v>27628.95</v>
      </c>
      <c r="L413" s="607">
        <v>27652.66</v>
      </c>
      <c r="M413" s="607">
        <v>27647.34</v>
      </c>
      <c r="N413" s="607">
        <v>27598.3</v>
      </c>
      <c r="O413" s="596">
        <f>IF((N414=""),"",MAX(F415:N415))</f>
        <v>4868.1299999999974</v>
      </c>
      <c r="P413" s="596">
        <f>IF(N414="","",MIN(F415:N415))</f>
        <v>4254.9599999999991</v>
      </c>
      <c r="Q413" s="610">
        <f>IF((N415=""),"",AVERAGE(F415:N415))</f>
        <v>4507.1666666666679</v>
      </c>
      <c r="R413" s="610">
        <f>IF((N414=""),"",(O413-P413)/(O413+P413)*100)</f>
        <v>6.7210780557902918</v>
      </c>
      <c r="S413" s="599">
        <f>STDEV(F415:N415)</f>
        <v>234.23265858970908</v>
      </c>
      <c r="T413" s="600" t="str">
        <f>IF(N414="","",IF(Q413&gt;3200,IF(R413&lt;16,IF(Q413&lt;5240,"Pass","Fail"),"Fail"),"Fail"))</f>
        <v>Pass</v>
      </c>
      <c r="U413" s="612">
        <v>1335</v>
      </c>
      <c r="V413" s="602"/>
      <c r="W413" s="602"/>
      <c r="X413" s="548"/>
      <c r="Y413" s="603">
        <v>4200</v>
      </c>
      <c r="Z413" s="603">
        <v>5500</v>
      </c>
      <c r="AA413" s="603">
        <v>3200</v>
      </c>
      <c r="AB413" s="603">
        <v>5240</v>
      </c>
      <c r="AC413" s="604">
        <v>16</v>
      </c>
      <c r="AD413" s="604">
        <v>16</v>
      </c>
    </row>
    <row r="414" spans="1:30" ht="15">
      <c r="A414" s="559"/>
      <c r="B414" s="554"/>
      <c r="C414" s="657"/>
      <c r="D414" s="657"/>
      <c r="E414" s="605" t="s">
        <v>185</v>
      </c>
      <c r="F414" s="554">
        <v>26097.53</v>
      </c>
      <c r="G414" s="554">
        <v>26232.46</v>
      </c>
      <c r="H414" s="554">
        <v>26265.439999999999</v>
      </c>
      <c r="I414" s="554">
        <v>26187.52</v>
      </c>
      <c r="J414" s="554">
        <v>26007.79</v>
      </c>
      <c r="K414" s="554">
        <v>26090.799999999999</v>
      </c>
      <c r="L414" s="554">
        <v>26223.25</v>
      </c>
      <c r="M414" s="554">
        <v>26190.26</v>
      </c>
      <c r="N414" s="554">
        <v>25975.59</v>
      </c>
      <c r="O414" s="605"/>
      <c r="P414" s="605"/>
      <c r="Q414" s="658"/>
      <c r="R414" s="658"/>
      <c r="S414" s="659"/>
      <c r="T414" s="600"/>
      <c r="U414" s="660"/>
      <c r="V414" s="602"/>
      <c r="W414" s="602"/>
      <c r="X414" s="548"/>
      <c r="Y414" s="603"/>
      <c r="Z414" s="603"/>
      <c r="AA414" s="603"/>
      <c r="AB414" s="603"/>
    </row>
    <row r="415" spans="1:30" ht="57.75" thickBot="1">
      <c r="A415" s="559"/>
      <c r="B415" s="554"/>
      <c r="C415" s="657"/>
      <c r="D415" s="657"/>
      <c r="E415" s="605" t="s">
        <v>186</v>
      </c>
      <c r="F415" s="605">
        <f t="shared" ref="F415:N415" si="133">IF(((F413="")*AND(F414="")),"",(F413-F414)*3)</f>
        <v>4653.7200000000048</v>
      </c>
      <c r="G415" s="605">
        <f t="shared" si="133"/>
        <v>4333.5600000000013</v>
      </c>
      <c r="H415" s="605">
        <f t="shared" si="133"/>
        <v>4254.9599999999991</v>
      </c>
      <c r="I415" s="605">
        <f t="shared" si="133"/>
        <v>4364.5800000000017</v>
      </c>
      <c r="J415" s="605">
        <f t="shared" si="133"/>
        <v>4815.6299999999974</v>
      </c>
      <c r="K415" s="605">
        <f t="shared" si="133"/>
        <v>4614.4500000000044</v>
      </c>
      <c r="L415" s="605">
        <f t="shared" si="133"/>
        <v>4288.2299999999996</v>
      </c>
      <c r="M415" s="605">
        <f t="shared" si="133"/>
        <v>4371.2400000000052</v>
      </c>
      <c r="N415" s="605">
        <f t="shared" si="133"/>
        <v>4868.1299999999974</v>
      </c>
      <c r="O415" s="605"/>
      <c r="P415" s="605"/>
      <c r="Q415" s="658"/>
      <c r="R415" s="658"/>
      <c r="S415" s="659"/>
      <c r="T415" s="600"/>
      <c r="U415" s="660"/>
      <c r="V415" s="602"/>
      <c r="W415" s="602"/>
      <c r="X415" s="548"/>
      <c r="Y415" s="603"/>
      <c r="Z415" s="603"/>
      <c r="AA415" s="603"/>
      <c r="AB415" s="603"/>
    </row>
    <row r="416" spans="1:30">
      <c r="A416" s="661">
        <v>43296</v>
      </c>
      <c r="B416" s="554" t="s">
        <v>172</v>
      </c>
      <c r="C416" s="657" t="s">
        <v>174</v>
      </c>
      <c r="D416" s="615" t="s">
        <v>173</v>
      </c>
      <c r="E416" s="605" t="s">
        <v>184</v>
      </c>
      <c r="F416" s="554">
        <v>7019.14</v>
      </c>
      <c r="G416" s="554">
        <v>7007.01</v>
      </c>
      <c r="H416" s="554">
        <v>7023.72</v>
      </c>
      <c r="I416" s="554">
        <v>6972.38</v>
      </c>
      <c r="J416" s="554">
        <v>7039.15</v>
      </c>
      <c r="K416" s="554">
        <v>6989.79</v>
      </c>
      <c r="L416" s="554">
        <v>6977.82</v>
      </c>
      <c r="M416" s="554">
        <v>7007.78</v>
      </c>
      <c r="N416" s="554">
        <v>7087.49</v>
      </c>
      <c r="O416" s="605">
        <f>IF((N417=""),"",MAX(F418:N418))</f>
        <v>4040.7999999999993</v>
      </c>
      <c r="P416" s="605">
        <f>IF(N417="","",MIN(F418:N418))</f>
        <v>3692.58</v>
      </c>
      <c r="Q416" s="658">
        <f>IF((N418=""),"",AVERAGE(F418:N418))</f>
        <v>3913.4355555555553</v>
      </c>
      <c r="R416" s="658">
        <f>IF((N417=""),"",(O416-P416)/(O416+P416)*100)</f>
        <v>4.5028176554106922</v>
      </c>
      <c r="S416" s="599">
        <f>STDEV(F418:N418)</f>
        <v>122.37883222918592</v>
      </c>
      <c r="T416" s="600" t="str">
        <f>IF(N417="","",IF(Q416&gt;3650,IF(R416&lt;7,IF(Q416&lt;4450,"Pass","Fail"),"Fail"),"Fail"))</f>
        <v>Pass</v>
      </c>
      <c r="U416" s="660">
        <v>1335</v>
      </c>
      <c r="V416" s="602"/>
      <c r="W416" s="602"/>
      <c r="X416" s="548"/>
      <c r="Y416" s="603">
        <v>3650</v>
      </c>
      <c r="Z416" s="603">
        <v>4450</v>
      </c>
      <c r="AA416" s="603">
        <v>3700</v>
      </c>
      <c r="AB416" s="603">
        <v>4100</v>
      </c>
      <c r="AC416" s="604">
        <v>7</v>
      </c>
      <c r="AD416" s="604">
        <v>6.5</v>
      </c>
    </row>
    <row r="417" spans="1:30" ht="15">
      <c r="A417" s="559"/>
      <c r="B417" s="554"/>
      <c r="C417" s="657"/>
      <c r="D417" s="657"/>
      <c r="E417" s="605" t="s">
        <v>185</v>
      </c>
      <c r="F417" s="554">
        <v>5116.29</v>
      </c>
      <c r="G417" s="554">
        <v>5012.55</v>
      </c>
      <c r="H417" s="554">
        <v>5005.78</v>
      </c>
      <c r="I417" s="554">
        <v>4978.3500000000004</v>
      </c>
      <c r="J417" s="554">
        <v>5139.6099999999997</v>
      </c>
      <c r="K417" s="554">
        <v>5143.5</v>
      </c>
      <c r="L417" s="554">
        <v>4991.16</v>
      </c>
      <c r="M417" s="554">
        <v>4987.38</v>
      </c>
      <c r="N417" s="554">
        <v>5139.2</v>
      </c>
      <c r="O417" s="605"/>
      <c r="P417" s="605"/>
      <c r="Q417" s="658"/>
      <c r="R417" s="658"/>
      <c r="S417" s="659"/>
      <c r="T417" s="600"/>
      <c r="U417" s="660"/>
      <c r="V417" s="602"/>
      <c r="W417" s="602"/>
      <c r="X417" s="548"/>
      <c r="Y417" s="603"/>
      <c r="Z417" s="603"/>
      <c r="AA417" s="603"/>
      <c r="AB417" s="603"/>
    </row>
    <row r="418" spans="1:30" ht="57">
      <c r="A418" s="559"/>
      <c r="B418" s="554"/>
      <c r="C418" s="657"/>
      <c r="D418" s="657"/>
      <c r="E418" s="605" t="s">
        <v>186</v>
      </c>
      <c r="F418" s="605">
        <f t="shared" ref="F418:N418" si="134">IF(((F416="")*AND(F417="")),"",(F416-F417)*2)</f>
        <v>3805.7000000000007</v>
      </c>
      <c r="G418" s="605">
        <f t="shared" si="134"/>
        <v>3988.92</v>
      </c>
      <c r="H418" s="605">
        <f t="shared" si="134"/>
        <v>4035.880000000001</v>
      </c>
      <c r="I418" s="605">
        <f t="shared" si="134"/>
        <v>3988.0599999999995</v>
      </c>
      <c r="J418" s="605">
        <f t="shared" si="134"/>
        <v>3799.08</v>
      </c>
      <c r="K418" s="605">
        <f t="shared" si="134"/>
        <v>3692.58</v>
      </c>
      <c r="L418" s="605">
        <f t="shared" si="134"/>
        <v>3973.3199999999997</v>
      </c>
      <c r="M418" s="605">
        <f t="shared" si="134"/>
        <v>4040.7999999999993</v>
      </c>
      <c r="N418" s="605">
        <f t="shared" si="134"/>
        <v>3896.58</v>
      </c>
      <c r="O418" s="605"/>
      <c r="P418" s="605"/>
      <c r="Q418" s="658"/>
      <c r="R418" s="658"/>
      <c r="S418" s="659"/>
      <c r="T418" s="600"/>
      <c r="U418" s="660"/>
      <c r="V418" s="602"/>
      <c r="W418" s="602"/>
      <c r="X418" s="548"/>
      <c r="Y418" s="603"/>
      <c r="Z418" s="603"/>
      <c r="AA418" s="603"/>
      <c r="AB418" s="603"/>
    </row>
    <row r="419" spans="1:30">
      <c r="A419" s="661">
        <v>43296</v>
      </c>
      <c r="B419" s="614" t="s">
        <v>167</v>
      </c>
      <c r="C419" s="657" t="s">
        <v>169</v>
      </c>
      <c r="D419" s="657" t="s">
        <v>187</v>
      </c>
      <c r="E419" s="605" t="s">
        <v>184</v>
      </c>
      <c r="F419" s="554">
        <v>1927.67</v>
      </c>
      <c r="G419" s="554">
        <v>1928.82</v>
      </c>
      <c r="H419" s="554">
        <v>1928.65</v>
      </c>
      <c r="I419" s="554">
        <v>1931.15</v>
      </c>
      <c r="J419" s="554">
        <v>1931.27</v>
      </c>
      <c r="K419" s="554">
        <v>1925.44</v>
      </c>
      <c r="L419" s="554">
        <v>1929.72</v>
      </c>
      <c r="M419" s="554">
        <v>1927.81</v>
      </c>
      <c r="N419" s="554">
        <v>1926.27</v>
      </c>
      <c r="O419" s="605">
        <f>IF((N420=""),"",MAX(F421:N421))</f>
        <v>2028.5399999999995</v>
      </c>
      <c r="P419" s="605">
        <f>IF(N420="","",MIN(F421:N421))</f>
        <v>1996.8899999999996</v>
      </c>
      <c r="Q419" s="658">
        <f>IF((N421=""),"",AVERAGE(F421:N421))</f>
        <v>2016.7833333333333</v>
      </c>
      <c r="R419" s="658">
        <f>IF((N420=""),"",(O419-P419)/(O419+P419)*100)</f>
        <v>0.78625140668201576</v>
      </c>
      <c r="S419" s="599">
        <f>STDEV(F421:N421)</f>
        <v>11.219432917985724</v>
      </c>
      <c r="T419" s="600" t="str">
        <f>IF(N420="","",IF(Q419&gt;1940,IF(R419&lt;8.3,IF(Q419&lt;2180,"Pass","Fail"),"Fail"),"Fail"))</f>
        <v>Pass</v>
      </c>
      <c r="U419" s="660">
        <v>1335</v>
      </c>
      <c r="V419" s="602"/>
      <c r="W419" s="602"/>
      <c r="X419" s="548"/>
      <c r="Y419" s="603">
        <v>2000</v>
      </c>
      <c r="Z419" s="603">
        <v>3000</v>
      </c>
      <c r="AA419" s="603">
        <v>1940</v>
      </c>
      <c r="AB419" s="603">
        <v>2180</v>
      </c>
      <c r="AC419" s="604">
        <v>5.2</v>
      </c>
      <c r="AD419" s="604">
        <v>5.2</v>
      </c>
    </row>
    <row r="420" spans="1:30" ht="15">
      <c r="A420" s="559"/>
      <c r="B420" s="554"/>
      <c r="C420" s="657"/>
      <c r="D420" s="657"/>
      <c r="E420" s="605" t="s">
        <v>185</v>
      </c>
      <c r="F420" s="554">
        <v>1251.57</v>
      </c>
      <c r="G420" s="554">
        <v>1252.6400000000001</v>
      </c>
      <c r="H420" s="554">
        <v>1255</v>
      </c>
      <c r="I420" s="554">
        <v>1257.29</v>
      </c>
      <c r="J420" s="554">
        <v>1265.6400000000001</v>
      </c>
      <c r="K420" s="554">
        <v>1257.28</v>
      </c>
      <c r="L420" s="554">
        <v>1258.96</v>
      </c>
      <c r="M420" s="554">
        <v>1252.24</v>
      </c>
      <c r="N420" s="554">
        <v>1255.83</v>
      </c>
      <c r="O420" s="605"/>
      <c r="P420" s="605"/>
      <c r="Q420" s="658"/>
      <c r="R420" s="658"/>
      <c r="S420" s="659"/>
      <c r="T420" s="600"/>
      <c r="U420" s="660"/>
      <c r="V420" s="602"/>
      <c r="W420" s="602"/>
      <c r="X420" s="548"/>
      <c r="Y420" s="603"/>
      <c r="Z420" s="603"/>
      <c r="AA420" s="603"/>
      <c r="AB420" s="603"/>
    </row>
    <row r="421" spans="1:30" ht="38.25" customHeight="1" thickBot="1">
      <c r="A421" s="559"/>
      <c r="B421" s="663"/>
      <c r="C421" s="664"/>
      <c r="D421" s="664"/>
      <c r="E421" s="627" t="s">
        <v>188</v>
      </c>
      <c r="F421" s="627">
        <f t="shared" ref="F421:N421" si="135">IF(((F419="")*AND(F420="")),"",(F419-F420)*3)</f>
        <v>2028.3000000000004</v>
      </c>
      <c r="G421" s="627">
        <f t="shared" si="135"/>
        <v>2028.5399999999995</v>
      </c>
      <c r="H421" s="627">
        <f t="shared" si="135"/>
        <v>2020.9500000000003</v>
      </c>
      <c r="I421" s="627">
        <f t="shared" si="135"/>
        <v>2021.5800000000004</v>
      </c>
      <c r="J421" s="627">
        <f t="shared" si="135"/>
        <v>1996.8899999999996</v>
      </c>
      <c r="K421" s="627">
        <f t="shared" si="135"/>
        <v>2004.4800000000002</v>
      </c>
      <c r="L421" s="627">
        <f t="shared" si="135"/>
        <v>2012.28</v>
      </c>
      <c r="M421" s="627">
        <f t="shared" si="135"/>
        <v>2026.7099999999998</v>
      </c>
      <c r="N421" s="627">
        <f t="shared" si="135"/>
        <v>2011.3200000000002</v>
      </c>
      <c r="O421" s="627"/>
      <c r="P421" s="627"/>
      <c r="Q421" s="665"/>
      <c r="R421" s="665"/>
      <c r="S421" s="666"/>
      <c r="T421" s="667"/>
      <c r="U421" s="668"/>
      <c r="V421" s="602"/>
      <c r="W421" s="602"/>
      <c r="X421" s="548"/>
      <c r="Y421" s="603"/>
      <c r="Z421" s="603"/>
      <c r="AA421" s="603"/>
      <c r="AB421" s="603"/>
    </row>
    <row r="422" spans="1:30">
      <c r="A422" s="669">
        <v>43300</v>
      </c>
      <c r="B422" s="607" t="s">
        <v>183</v>
      </c>
      <c r="C422" s="609" t="s">
        <v>171</v>
      </c>
      <c r="D422" s="609" t="s">
        <v>170</v>
      </c>
      <c r="E422" s="596" t="s">
        <v>184</v>
      </c>
      <c r="F422" s="607">
        <v>26097.53</v>
      </c>
      <c r="G422" s="607">
        <v>26232.46</v>
      </c>
      <c r="H422" s="607">
        <v>26265.439999999999</v>
      </c>
      <c r="I422" s="607">
        <v>26187.52</v>
      </c>
      <c r="J422" s="607">
        <v>26007.79</v>
      </c>
      <c r="K422" s="607">
        <v>26090.799999999999</v>
      </c>
      <c r="L422" s="607">
        <v>26223.25</v>
      </c>
      <c r="M422" s="607">
        <v>26190.26</v>
      </c>
      <c r="N422" s="607">
        <v>25975.59</v>
      </c>
      <c r="O422" s="596">
        <f>IF((N423=""),"",MAX(F424:N424))</f>
        <v>4907.8799999999974</v>
      </c>
      <c r="P422" s="596">
        <f>IF(N423="","",MIN(F424:N424))</f>
        <v>4352.1599999999926</v>
      </c>
      <c r="Q422" s="610">
        <f>IF((N424=""),"",AVERAGE(F424:N424))</f>
        <v>4632.2799999999988</v>
      </c>
      <c r="R422" s="610">
        <f>IF((N423=""),"",(O422-P422)/(O422+P422)*100)</f>
        <v>6.0012699729159422</v>
      </c>
      <c r="S422" s="599">
        <f>STDEV(F424:N424)</f>
        <v>239.6977316851426</v>
      </c>
      <c r="T422" s="600" t="str">
        <f>IF(N423="","",IF(Q422&gt;3200,IF(R422&lt;16,IF(Q422&lt;5240,"Pass","Fail"),"Fail"),"Fail"))</f>
        <v>Pass</v>
      </c>
      <c r="U422" s="612">
        <v>1340</v>
      </c>
      <c r="V422" s="548" t="s">
        <v>198</v>
      </c>
      <c r="Y422" s="603">
        <v>4200</v>
      </c>
      <c r="Z422" s="603">
        <v>5500</v>
      </c>
      <c r="AA422" s="603">
        <v>3200</v>
      </c>
      <c r="AB422" s="603">
        <v>5240</v>
      </c>
      <c r="AC422" s="604">
        <v>16</v>
      </c>
      <c r="AD422" s="604">
        <v>16</v>
      </c>
    </row>
    <row r="423" spans="1:30" ht="15">
      <c r="A423" s="559"/>
      <c r="B423" s="554"/>
      <c r="C423" s="657"/>
      <c r="D423" s="657"/>
      <c r="E423" s="605" t="s">
        <v>185</v>
      </c>
      <c r="F423" s="554">
        <v>24461.57</v>
      </c>
      <c r="G423" s="554">
        <v>24741.42</v>
      </c>
      <c r="H423" s="554">
        <v>24814.720000000001</v>
      </c>
      <c r="I423" s="554">
        <v>24709.56</v>
      </c>
      <c r="J423" s="554">
        <v>24387.67</v>
      </c>
      <c r="K423" s="554">
        <v>24462.87</v>
      </c>
      <c r="L423" s="554">
        <v>24738.31</v>
      </c>
      <c r="M423" s="554">
        <v>24707.65</v>
      </c>
      <c r="N423" s="554">
        <v>24350.03</v>
      </c>
      <c r="O423" s="605"/>
      <c r="P423" s="605"/>
      <c r="Q423" s="658"/>
      <c r="R423" s="658"/>
      <c r="S423" s="659"/>
      <c r="T423" s="600"/>
      <c r="U423" s="660"/>
      <c r="Y423" s="603"/>
      <c r="Z423" s="603"/>
      <c r="AA423" s="603"/>
      <c r="AB423" s="603"/>
    </row>
    <row r="424" spans="1:30" ht="57.75" thickBot="1">
      <c r="A424" s="559"/>
      <c r="B424" s="554"/>
      <c r="C424" s="657"/>
      <c r="D424" s="657"/>
      <c r="E424" s="605" t="s">
        <v>186</v>
      </c>
      <c r="F424" s="605">
        <f t="shared" ref="F424:N424" si="136">IF(((F422="")*AND(F423="")),"",(F422-F423)*3)</f>
        <v>4907.8799999999974</v>
      </c>
      <c r="G424" s="605">
        <f t="shared" si="136"/>
        <v>4473.1200000000026</v>
      </c>
      <c r="H424" s="605">
        <f t="shared" si="136"/>
        <v>4352.1599999999926</v>
      </c>
      <c r="I424" s="605">
        <f t="shared" si="136"/>
        <v>4433.8799999999974</v>
      </c>
      <c r="J424" s="605">
        <f t="shared" si="136"/>
        <v>4860.3600000000079</v>
      </c>
      <c r="K424" s="605">
        <f t="shared" si="136"/>
        <v>4883.7900000000009</v>
      </c>
      <c r="L424" s="605">
        <f t="shared" si="136"/>
        <v>4454.8199999999961</v>
      </c>
      <c r="M424" s="605">
        <f t="shared" si="136"/>
        <v>4447.8299999999908</v>
      </c>
      <c r="N424" s="605">
        <f t="shared" si="136"/>
        <v>4876.6800000000039</v>
      </c>
      <c r="O424" s="605"/>
      <c r="P424" s="605"/>
      <c r="Q424" s="658"/>
      <c r="R424" s="658"/>
      <c r="S424" s="659"/>
      <c r="T424" s="600"/>
      <c r="U424" s="660"/>
      <c r="Y424" s="603"/>
      <c r="Z424" s="603"/>
      <c r="AA424" s="603"/>
      <c r="AB424" s="603"/>
    </row>
    <row r="425" spans="1:30">
      <c r="A425" s="661">
        <v>43300</v>
      </c>
      <c r="B425" s="554" t="s">
        <v>172</v>
      </c>
      <c r="C425" s="657" t="s">
        <v>174</v>
      </c>
      <c r="D425" s="615" t="s">
        <v>173</v>
      </c>
      <c r="E425" s="605" t="s">
        <v>184</v>
      </c>
      <c r="F425" s="554">
        <v>5116.29</v>
      </c>
      <c r="G425" s="554">
        <v>5012.55</v>
      </c>
      <c r="H425" s="554">
        <v>5005.78</v>
      </c>
      <c r="I425" s="554">
        <v>4978.3500000000004</v>
      </c>
      <c r="J425" s="554">
        <v>5139.6099999999997</v>
      </c>
      <c r="K425" s="554">
        <v>5143.5</v>
      </c>
      <c r="L425" s="554">
        <v>4991.16</v>
      </c>
      <c r="M425" s="554">
        <v>4987.38</v>
      </c>
      <c r="N425" s="554">
        <v>5139.2</v>
      </c>
      <c r="O425" s="605">
        <f>IF((N426=""),"",MAX(F427:N427))</f>
        <v>4029.9400000000005</v>
      </c>
      <c r="P425" s="605">
        <f>IF(N426="","",MIN(F427:N427))</f>
        <v>3667.5600000000004</v>
      </c>
      <c r="Q425" s="658">
        <f>IF((N427=""),"",AVERAGE(F427:N427))</f>
        <v>3893.6244444444446</v>
      </c>
      <c r="R425" s="658">
        <f>IF((N426=""),"",(O425-P425)/(O425+P425)*100)</f>
        <v>4.7077622604741807</v>
      </c>
      <c r="S425" s="599">
        <f>STDEV(F427:N427)</f>
        <v>124.95314272868741</v>
      </c>
      <c r="T425" s="600" t="str">
        <f>IF(N426="","",IF(Q425&gt;3650,IF(R425&lt;7,IF(Q425&lt;4450,"Pass","Fail"),"Fail"),"Fail"))</f>
        <v>Pass</v>
      </c>
      <c r="U425" s="660">
        <v>1340</v>
      </c>
      <c r="V425" s="548" t="s">
        <v>198</v>
      </c>
      <c r="Y425" s="603">
        <v>3650</v>
      </c>
      <c r="Z425" s="603">
        <v>4450</v>
      </c>
      <c r="AA425" s="603">
        <v>3700</v>
      </c>
      <c r="AB425" s="603">
        <v>4100</v>
      </c>
      <c r="AC425" s="604">
        <v>7</v>
      </c>
      <c r="AD425" s="604">
        <v>6.5</v>
      </c>
    </row>
    <row r="426" spans="1:30" ht="15">
      <c r="A426" s="559"/>
      <c r="B426" s="554"/>
      <c r="C426" s="657"/>
      <c r="D426" s="657"/>
      <c r="E426" s="605" t="s">
        <v>185</v>
      </c>
      <c r="F426" s="554">
        <v>3225.39</v>
      </c>
      <c r="G426" s="554">
        <v>3027.47</v>
      </c>
      <c r="H426" s="554">
        <v>2997.41</v>
      </c>
      <c r="I426" s="554">
        <v>2993.22</v>
      </c>
      <c r="J426" s="554">
        <v>3248.75</v>
      </c>
      <c r="K426" s="554">
        <v>3309.72</v>
      </c>
      <c r="L426" s="554">
        <v>3016.98</v>
      </c>
      <c r="M426" s="554">
        <v>2972.41</v>
      </c>
      <c r="N426" s="554">
        <v>3201.16</v>
      </c>
      <c r="O426" s="605"/>
      <c r="P426" s="605"/>
      <c r="Q426" s="658"/>
      <c r="R426" s="658"/>
      <c r="S426" s="659"/>
      <c r="T426" s="600"/>
      <c r="U426" s="660"/>
      <c r="Y426" s="603"/>
      <c r="Z426" s="603"/>
      <c r="AA426" s="603"/>
      <c r="AB426" s="603"/>
    </row>
    <row r="427" spans="1:30" ht="57">
      <c r="A427" s="559"/>
      <c r="B427" s="554"/>
      <c r="C427" s="657"/>
      <c r="D427" s="657"/>
      <c r="E427" s="605" t="s">
        <v>186</v>
      </c>
      <c r="F427" s="605">
        <f t="shared" ref="F427:N427" si="137">IF(((F425="")*AND(F426="")),"",(F425-F426)*2)</f>
        <v>3781.8</v>
      </c>
      <c r="G427" s="605">
        <f t="shared" si="137"/>
        <v>3970.1600000000008</v>
      </c>
      <c r="H427" s="605">
        <f t="shared" si="137"/>
        <v>4016.74</v>
      </c>
      <c r="I427" s="605">
        <f t="shared" si="137"/>
        <v>3970.2600000000011</v>
      </c>
      <c r="J427" s="605">
        <f t="shared" si="137"/>
        <v>3781.7199999999993</v>
      </c>
      <c r="K427" s="605">
        <f t="shared" si="137"/>
        <v>3667.5600000000004</v>
      </c>
      <c r="L427" s="605">
        <f t="shared" si="137"/>
        <v>3948.3599999999997</v>
      </c>
      <c r="M427" s="605">
        <f t="shared" si="137"/>
        <v>4029.9400000000005</v>
      </c>
      <c r="N427" s="605">
        <f t="shared" si="137"/>
        <v>3876.08</v>
      </c>
      <c r="O427" s="605"/>
      <c r="P427" s="605"/>
      <c r="Q427" s="658"/>
      <c r="R427" s="658"/>
      <c r="S427" s="659"/>
      <c r="T427" s="600"/>
      <c r="U427" s="660"/>
      <c r="Y427" s="603"/>
      <c r="Z427" s="603"/>
      <c r="AA427" s="603"/>
      <c r="AB427" s="603"/>
    </row>
    <row r="428" spans="1:30">
      <c r="A428" s="661">
        <v>43300</v>
      </c>
      <c r="B428" s="614" t="s">
        <v>167</v>
      </c>
      <c r="C428" s="657" t="s">
        <v>169</v>
      </c>
      <c r="D428" s="657" t="s">
        <v>187</v>
      </c>
      <c r="E428" s="605" t="s">
        <v>184</v>
      </c>
      <c r="F428" s="554">
        <v>1251.57</v>
      </c>
      <c r="G428" s="554">
        <v>1252.6400000000001</v>
      </c>
      <c r="H428" s="554">
        <v>1255</v>
      </c>
      <c r="I428" s="554">
        <v>1257.29</v>
      </c>
      <c r="J428" s="554">
        <v>1265.6400000000001</v>
      </c>
      <c r="K428" s="554">
        <v>1257.28</v>
      </c>
      <c r="L428" s="554">
        <v>1258.96</v>
      </c>
      <c r="M428" s="554">
        <v>1252.24</v>
      </c>
      <c r="N428" s="554">
        <v>1255.83</v>
      </c>
      <c r="O428" s="605">
        <f>IF((N429=""),"",MAX(F430:N430))</f>
        <v>2063.16</v>
      </c>
      <c r="P428" s="605">
        <f>IF(N429="","",MIN(F430:N430))</f>
        <v>1993.9500000000003</v>
      </c>
      <c r="Q428" s="658">
        <f>IF((N430=""),"",AVERAGE(F430:N430))</f>
        <v>2032.5033333333331</v>
      </c>
      <c r="R428" s="658">
        <f>IF((N429=""),"",(O428-P428)/(O428+P428)*100)</f>
        <v>1.7058940970296488</v>
      </c>
      <c r="S428" s="599">
        <f>STDEV(F430:N430)</f>
        <v>24.414523853654043</v>
      </c>
      <c r="T428" s="600" t="str">
        <f>IF(N429="","",IF(Q428&gt;1940,IF(R428&lt;8.3,IF(Q428&lt;2180,"Pass","Fail"),"Fail"),"Fail"))</f>
        <v>Pass</v>
      </c>
      <c r="U428" s="660">
        <v>1340</v>
      </c>
      <c r="V428" s="548" t="s">
        <v>198</v>
      </c>
      <c r="Y428" s="603">
        <v>2000</v>
      </c>
      <c r="Z428" s="603">
        <v>3000</v>
      </c>
      <c r="AA428" s="603">
        <v>1940</v>
      </c>
      <c r="AB428" s="603">
        <v>2180</v>
      </c>
      <c r="AC428" s="604">
        <v>5.2</v>
      </c>
      <c r="AD428" s="604">
        <v>5.2</v>
      </c>
    </row>
    <row r="429" spans="1:30" ht="15">
      <c r="A429" s="559"/>
      <c r="B429" s="554"/>
      <c r="C429" s="657"/>
      <c r="D429" s="657"/>
      <c r="E429" s="605" t="s">
        <v>185</v>
      </c>
      <c r="F429" s="554">
        <v>576.54</v>
      </c>
      <c r="G429" s="554">
        <v>568.9</v>
      </c>
      <c r="H429" s="554">
        <v>567.70000000000005</v>
      </c>
      <c r="I429" s="554">
        <v>577.80999999999995</v>
      </c>
      <c r="J429" s="554">
        <v>600.99</v>
      </c>
      <c r="K429" s="554">
        <v>587.62</v>
      </c>
      <c r="L429" s="554">
        <v>579.47</v>
      </c>
      <c r="M429" s="554">
        <v>564.52</v>
      </c>
      <c r="N429" s="554">
        <v>585.39</v>
      </c>
      <c r="O429" s="605"/>
      <c r="P429" s="605"/>
      <c r="Q429" s="658"/>
      <c r="R429" s="658"/>
      <c r="S429" s="659"/>
      <c r="T429" s="600"/>
      <c r="U429" s="660"/>
      <c r="Y429" s="603"/>
      <c r="Z429" s="603"/>
      <c r="AA429" s="603"/>
      <c r="AB429" s="603"/>
    </row>
    <row r="430" spans="1:30" ht="38.25" customHeight="1" thickBot="1">
      <c r="A430" s="559"/>
      <c r="B430" s="663"/>
      <c r="C430" s="664"/>
      <c r="D430" s="664"/>
      <c r="E430" s="627" t="s">
        <v>188</v>
      </c>
      <c r="F430" s="627">
        <f t="shared" ref="F430:N430" si="138">IF(((F428="")*AND(F429="")),"",(F428-F429)*3)</f>
        <v>2025.09</v>
      </c>
      <c r="G430" s="627">
        <f t="shared" si="138"/>
        <v>2051.2200000000003</v>
      </c>
      <c r="H430" s="627">
        <f t="shared" si="138"/>
        <v>2061.8999999999996</v>
      </c>
      <c r="I430" s="627">
        <f t="shared" si="138"/>
        <v>2038.44</v>
      </c>
      <c r="J430" s="627">
        <f t="shared" si="138"/>
        <v>1993.9500000000003</v>
      </c>
      <c r="K430" s="627">
        <f t="shared" si="138"/>
        <v>2008.98</v>
      </c>
      <c r="L430" s="627">
        <f t="shared" si="138"/>
        <v>2038.47</v>
      </c>
      <c r="M430" s="627">
        <f t="shared" si="138"/>
        <v>2063.16</v>
      </c>
      <c r="N430" s="627">
        <f t="shared" si="138"/>
        <v>2011.3199999999997</v>
      </c>
      <c r="O430" s="627"/>
      <c r="P430" s="627"/>
      <c r="Q430" s="665"/>
      <c r="R430" s="665"/>
      <c r="S430" s="666"/>
      <c r="T430" s="667"/>
      <c r="U430" s="668"/>
      <c r="Y430" s="603"/>
      <c r="Z430" s="603"/>
      <c r="AA430" s="603"/>
      <c r="AB430" s="603"/>
    </row>
    <row r="431" spans="1:30">
      <c r="A431" s="669">
        <v>43303</v>
      </c>
      <c r="B431" s="607" t="s">
        <v>183</v>
      </c>
      <c r="C431" s="609" t="s">
        <v>171</v>
      </c>
      <c r="D431" s="609" t="s">
        <v>170</v>
      </c>
      <c r="E431" s="596" t="s">
        <v>184</v>
      </c>
      <c r="F431" s="607">
        <v>24402.95</v>
      </c>
      <c r="G431" s="607">
        <v>24687.21</v>
      </c>
      <c r="H431" s="607">
        <v>24754.78</v>
      </c>
      <c r="I431" s="607">
        <v>24660</v>
      </c>
      <c r="J431" s="607">
        <v>24331.75</v>
      </c>
      <c r="K431" s="607">
        <v>24414.6</v>
      </c>
      <c r="L431" s="607">
        <v>24681.42</v>
      </c>
      <c r="M431" s="607">
        <v>24643.29</v>
      </c>
      <c r="N431" s="607">
        <v>24284.78</v>
      </c>
      <c r="O431" s="596">
        <f>IF((N432=""),"",MAX(F433:N433))</f>
        <v>4724.9699999999939</v>
      </c>
      <c r="P431" s="596">
        <f>IF(N432="","",MIN(F433:N433))</f>
        <v>4151.7599999999948</v>
      </c>
      <c r="Q431" s="610">
        <f>IF((N433=""),"",AVERAGE(F433:N433))</f>
        <v>4405.1566666666631</v>
      </c>
      <c r="R431" s="610">
        <f>IF((N432=""),"",(O431-P431)/(O431+P431)*100)</f>
        <v>6.4574454782335362</v>
      </c>
      <c r="S431" s="599">
        <f>STDEV(F433:N433)</f>
        <v>234.36383978762842</v>
      </c>
      <c r="T431" s="600" t="str">
        <f>IF(N432="","",IF(Q431&gt;3200,IF(R431&lt;16,IF(Q431&lt;5240,"Pass","Fail"),"Fail"),"Fail"))</f>
        <v>Pass</v>
      </c>
      <c r="U431" s="612">
        <v>1335</v>
      </c>
      <c r="V431" s="602"/>
      <c r="W431" s="602"/>
      <c r="X431" s="548"/>
      <c r="Y431" s="603">
        <v>4200</v>
      </c>
      <c r="Z431" s="603">
        <v>5500</v>
      </c>
      <c r="AA431" s="603">
        <v>3200</v>
      </c>
      <c r="AB431" s="603">
        <v>5240</v>
      </c>
      <c r="AC431" s="604">
        <v>16</v>
      </c>
      <c r="AD431" s="604">
        <v>16</v>
      </c>
    </row>
    <row r="432" spans="1:30" ht="15">
      <c r="A432" s="559"/>
      <c r="B432" s="554"/>
      <c r="C432" s="657"/>
      <c r="D432" s="657"/>
      <c r="E432" s="605" t="s">
        <v>185</v>
      </c>
      <c r="F432" s="554">
        <v>22848.59</v>
      </c>
      <c r="G432" s="554">
        <v>23270.04</v>
      </c>
      <c r="H432" s="554">
        <v>23370.86</v>
      </c>
      <c r="I432" s="554">
        <v>23255.55</v>
      </c>
      <c r="J432" s="554">
        <v>22785.18</v>
      </c>
      <c r="K432" s="554">
        <v>22896.45</v>
      </c>
      <c r="L432" s="554">
        <v>23286.2</v>
      </c>
      <c r="M432" s="554">
        <v>23222.65</v>
      </c>
      <c r="N432" s="554">
        <v>22709.79</v>
      </c>
      <c r="O432" s="605"/>
      <c r="P432" s="605"/>
      <c r="Q432" s="658"/>
      <c r="R432" s="658"/>
      <c r="S432" s="659"/>
      <c r="T432" s="600"/>
      <c r="U432" s="660"/>
      <c r="V432" s="602"/>
      <c r="W432" s="602"/>
      <c r="X432" s="548"/>
      <c r="Y432" s="603"/>
      <c r="Z432" s="603"/>
      <c r="AA432" s="603"/>
      <c r="AB432" s="603"/>
    </row>
    <row r="433" spans="1:30" ht="57.75" thickBot="1">
      <c r="A433" s="559"/>
      <c r="B433" s="554"/>
      <c r="C433" s="657"/>
      <c r="D433" s="657"/>
      <c r="E433" s="605" t="s">
        <v>186</v>
      </c>
      <c r="F433" s="605">
        <f t="shared" ref="F433:N433" si="139">IF(((F431="")*AND(F432="")),"",(F431-F432)*3)</f>
        <v>4663.0800000000017</v>
      </c>
      <c r="G433" s="605">
        <f t="shared" si="139"/>
        <v>4251.5099999999948</v>
      </c>
      <c r="H433" s="605">
        <f t="shared" si="139"/>
        <v>4151.7599999999948</v>
      </c>
      <c r="I433" s="605">
        <f t="shared" si="139"/>
        <v>4213.3500000000022</v>
      </c>
      <c r="J433" s="605">
        <f t="shared" si="139"/>
        <v>4639.7099999999991</v>
      </c>
      <c r="K433" s="605">
        <f t="shared" si="139"/>
        <v>4554.4499999999935</v>
      </c>
      <c r="L433" s="605">
        <f t="shared" si="139"/>
        <v>4185.6599999999926</v>
      </c>
      <c r="M433" s="605">
        <f t="shared" si="139"/>
        <v>4261.9199999999983</v>
      </c>
      <c r="N433" s="605">
        <f t="shared" si="139"/>
        <v>4724.9699999999939</v>
      </c>
      <c r="O433" s="605"/>
      <c r="P433" s="605"/>
      <c r="Q433" s="658"/>
      <c r="R433" s="658"/>
      <c r="S433" s="659"/>
      <c r="T433" s="600"/>
      <c r="U433" s="660"/>
      <c r="V433" s="602"/>
      <c r="W433" s="602"/>
      <c r="X433" s="548"/>
      <c r="Y433" s="603"/>
      <c r="Z433" s="603"/>
      <c r="AA433" s="603"/>
      <c r="AB433" s="603"/>
    </row>
    <row r="434" spans="1:30">
      <c r="A434" s="661">
        <v>43303</v>
      </c>
      <c r="B434" s="554" t="s">
        <v>172</v>
      </c>
      <c r="C434" s="657" t="s">
        <v>174</v>
      </c>
      <c r="D434" s="615" t="s">
        <v>173</v>
      </c>
      <c r="E434" s="605" t="s">
        <v>184</v>
      </c>
      <c r="F434" s="554">
        <v>6881.74</v>
      </c>
      <c r="G434" s="554">
        <v>6882.58</v>
      </c>
      <c r="H434" s="554">
        <v>6908.7</v>
      </c>
      <c r="I434" s="554">
        <v>6850.94</v>
      </c>
      <c r="J434" s="554">
        <v>6901.1</v>
      </c>
      <c r="K434" s="554">
        <v>6848.49</v>
      </c>
      <c r="L434" s="554">
        <v>6855.21</v>
      </c>
      <c r="M434" s="554">
        <v>6891</v>
      </c>
      <c r="N434" s="554">
        <v>6955.99</v>
      </c>
      <c r="O434" s="605">
        <f>IF((N435=""),"",MAX(F436:N436))</f>
        <v>4007.6200000000008</v>
      </c>
      <c r="P434" s="605">
        <f>IF(N435="","",MIN(F436:N436))</f>
        <v>3649.3199999999997</v>
      </c>
      <c r="Q434" s="658">
        <f>IF((N436=""),"",AVERAGE(F436:N436))</f>
        <v>3880.3199999999997</v>
      </c>
      <c r="R434" s="658">
        <f>IF((N435=""),"",(O434-P434)/(O434+P434)*100)</f>
        <v>4.6794150143530064</v>
      </c>
      <c r="S434" s="599">
        <f>STDEV(F436:N436)</f>
        <v>123.55814946818255</v>
      </c>
      <c r="T434" s="600" t="s">
        <v>200</v>
      </c>
      <c r="U434" s="660">
        <v>1335</v>
      </c>
      <c r="V434" s="602"/>
      <c r="W434" s="602"/>
      <c r="X434" s="548"/>
      <c r="Y434" s="603">
        <v>3650</v>
      </c>
      <c r="Z434" s="603">
        <v>4450</v>
      </c>
      <c r="AA434" s="603">
        <v>3700</v>
      </c>
      <c r="AB434" s="603">
        <v>4100</v>
      </c>
      <c r="AC434" s="604">
        <v>7</v>
      </c>
      <c r="AD434" s="604">
        <v>6.5</v>
      </c>
    </row>
    <row r="435" spans="1:30" ht="15">
      <c r="A435" s="559"/>
      <c r="B435" s="554"/>
      <c r="C435" s="657"/>
      <c r="D435" s="657"/>
      <c r="E435" s="605" t="s">
        <v>185</v>
      </c>
      <c r="F435" s="554">
        <v>4985</v>
      </c>
      <c r="G435" s="554">
        <v>4899.9399999999996</v>
      </c>
      <c r="H435" s="554">
        <v>4907.63</v>
      </c>
      <c r="I435" s="554">
        <v>4879.01</v>
      </c>
      <c r="J435" s="554">
        <v>5024.1899999999996</v>
      </c>
      <c r="K435" s="554">
        <v>5023.83</v>
      </c>
      <c r="L435" s="554">
        <v>4888.22</v>
      </c>
      <c r="M435" s="554">
        <v>4887.1899999999996</v>
      </c>
      <c r="N435" s="554">
        <v>5019.3</v>
      </c>
      <c r="O435" s="605"/>
      <c r="P435" s="605"/>
      <c r="Q435" s="658"/>
      <c r="R435" s="658"/>
      <c r="S435" s="659"/>
      <c r="T435" s="600"/>
      <c r="U435" s="660"/>
      <c r="V435" s="602"/>
      <c r="W435" s="602"/>
      <c r="X435" s="548"/>
      <c r="Y435" s="603"/>
      <c r="Z435" s="603"/>
      <c r="AA435" s="603"/>
      <c r="AB435" s="603"/>
    </row>
    <row r="436" spans="1:30" ht="57">
      <c r="A436" s="559"/>
      <c r="B436" s="554"/>
      <c r="C436" s="657"/>
      <c r="D436" s="657"/>
      <c r="E436" s="605" t="s">
        <v>186</v>
      </c>
      <c r="F436" s="605">
        <f t="shared" ref="F436:N436" si="140">IF(((F434="")*AND(F435="")),"",(F434-F435)*2)</f>
        <v>3793.4799999999996</v>
      </c>
      <c r="G436" s="605">
        <f t="shared" si="140"/>
        <v>3965.2800000000007</v>
      </c>
      <c r="H436" s="605">
        <f t="shared" si="140"/>
        <v>4002.1399999999994</v>
      </c>
      <c r="I436" s="605">
        <f t="shared" si="140"/>
        <v>3943.8599999999988</v>
      </c>
      <c r="J436" s="605">
        <f t="shared" si="140"/>
        <v>3753.8200000000015</v>
      </c>
      <c r="K436" s="605">
        <f t="shared" si="140"/>
        <v>3649.3199999999997</v>
      </c>
      <c r="L436" s="605">
        <f t="shared" si="140"/>
        <v>3933.9799999999996</v>
      </c>
      <c r="M436" s="605">
        <f t="shared" si="140"/>
        <v>4007.6200000000008</v>
      </c>
      <c r="N436" s="605">
        <f t="shared" si="140"/>
        <v>3873.3799999999992</v>
      </c>
      <c r="O436" s="605"/>
      <c r="P436" s="605"/>
      <c r="Q436" s="658"/>
      <c r="R436" s="658"/>
      <c r="S436" s="659"/>
      <c r="T436" s="600"/>
      <c r="U436" s="660"/>
      <c r="V436" s="602"/>
      <c r="W436" s="602"/>
      <c r="X436" s="548"/>
      <c r="Y436" s="603"/>
      <c r="Z436" s="603"/>
      <c r="AA436" s="603"/>
      <c r="AB436" s="603"/>
    </row>
    <row r="437" spans="1:30">
      <c r="A437" s="661">
        <v>43303</v>
      </c>
      <c r="B437" s="614" t="s">
        <v>167</v>
      </c>
      <c r="C437" s="657" t="s">
        <v>169</v>
      </c>
      <c r="D437" s="657" t="s">
        <v>187</v>
      </c>
      <c r="E437" s="605" t="s">
        <v>184</v>
      </c>
      <c r="F437" s="554">
        <v>1145.58</v>
      </c>
      <c r="G437" s="554">
        <v>1216.2</v>
      </c>
      <c r="H437" s="554">
        <v>1255.3699999999999</v>
      </c>
      <c r="I437" s="554">
        <v>1239.97</v>
      </c>
      <c r="J437" s="554">
        <v>1185.73</v>
      </c>
      <c r="K437" s="554">
        <v>1183.02</v>
      </c>
      <c r="L437" s="554">
        <v>1230.5999999999999</v>
      </c>
      <c r="M437" s="554">
        <v>1227.44</v>
      </c>
      <c r="N437" s="554">
        <v>1157.48</v>
      </c>
      <c r="O437" s="605">
        <f>IF((N438=""),"",MAX(F439:N439))</f>
        <v>2172.4499999999998</v>
      </c>
      <c r="P437" s="605">
        <f>IF(N438="","",MIN(F439:N439))</f>
        <v>1959.69</v>
      </c>
      <c r="Q437" s="658">
        <f>IF((N439=""),"",AVERAGE(F439:N439))</f>
        <v>2060.21</v>
      </c>
      <c r="R437" s="658">
        <f>IF((N438=""),"",(O437-P437)/(O437+P437)*100)</f>
        <v>5.1489058937983661</v>
      </c>
      <c r="S437" s="599">
        <f>STDEV(F439:N439)</f>
        <v>60.217639649857801</v>
      </c>
      <c r="T437" s="600" t="s">
        <v>199</v>
      </c>
      <c r="U437" s="660">
        <v>1335</v>
      </c>
      <c r="V437" s="602"/>
      <c r="W437" s="602"/>
      <c r="X437" s="548"/>
      <c r="Y437" s="603">
        <v>2000</v>
      </c>
      <c r="Z437" s="603">
        <v>3000</v>
      </c>
      <c r="AA437" s="603">
        <v>1940</v>
      </c>
      <c r="AB437" s="603">
        <v>2180</v>
      </c>
      <c r="AC437" s="604">
        <v>5.2</v>
      </c>
      <c r="AD437" s="604">
        <v>5.2</v>
      </c>
    </row>
    <row r="438" spans="1:30" ht="15">
      <c r="A438" s="559"/>
      <c r="B438" s="554"/>
      <c r="C438" s="657"/>
      <c r="D438" s="657"/>
      <c r="E438" s="605" t="s">
        <v>185</v>
      </c>
      <c r="F438" s="554">
        <v>469.56</v>
      </c>
      <c r="G438" s="554">
        <v>539.44000000000005</v>
      </c>
      <c r="H438" s="554">
        <v>567.23</v>
      </c>
      <c r="I438" s="554">
        <v>541.66999999999996</v>
      </c>
      <c r="J438" s="554">
        <v>504.72</v>
      </c>
      <c r="K438" s="554">
        <v>458.87</v>
      </c>
      <c r="L438" s="554">
        <v>527.41999999999996</v>
      </c>
      <c r="M438" s="554">
        <v>547.6</v>
      </c>
      <c r="N438" s="554">
        <v>504.25</v>
      </c>
      <c r="O438" s="605"/>
      <c r="P438" s="605"/>
      <c r="Q438" s="658"/>
      <c r="R438" s="658"/>
      <c r="S438" s="659"/>
      <c r="T438" s="600"/>
      <c r="U438" s="660"/>
      <c r="V438" s="602"/>
      <c r="W438" s="602"/>
      <c r="X438" s="548"/>
      <c r="Y438" s="603"/>
      <c r="Z438" s="603"/>
      <c r="AA438" s="603"/>
      <c r="AB438" s="603"/>
    </row>
    <row r="439" spans="1:30" ht="32.25" customHeight="1" thickBot="1">
      <c r="A439" s="559"/>
      <c r="B439" s="663"/>
      <c r="C439" s="664"/>
      <c r="D439" s="664"/>
      <c r="E439" s="627" t="s">
        <v>188</v>
      </c>
      <c r="F439" s="627">
        <f t="shared" ref="F439:N439" si="141">IF(((F437="")*AND(F438="")),"",(F437-F438)*3)</f>
        <v>2028.06</v>
      </c>
      <c r="G439" s="627">
        <f t="shared" si="141"/>
        <v>2030.28</v>
      </c>
      <c r="H439" s="627">
        <f t="shared" si="141"/>
        <v>2064.4199999999996</v>
      </c>
      <c r="I439" s="627">
        <f t="shared" si="141"/>
        <v>2094.9</v>
      </c>
      <c r="J439" s="627">
        <f t="shared" si="141"/>
        <v>2043.03</v>
      </c>
      <c r="K439" s="627">
        <f t="shared" si="141"/>
        <v>2172.4499999999998</v>
      </c>
      <c r="L439" s="627">
        <f t="shared" si="141"/>
        <v>2109.54</v>
      </c>
      <c r="M439" s="627">
        <f t="shared" si="141"/>
        <v>2039.52</v>
      </c>
      <c r="N439" s="627">
        <f t="shared" si="141"/>
        <v>1959.69</v>
      </c>
      <c r="O439" s="627"/>
      <c r="P439" s="627"/>
      <c r="Q439" s="665"/>
      <c r="R439" s="665"/>
      <c r="S439" s="666"/>
      <c r="T439" s="667"/>
      <c r="U439" s="668"/>
      <c r="V439" s="602"/>
      <c r="W439" s="602"/>
      <c r="X439" s="548"/>
      <c r="Y439" s="603"/>
      <c r="Z439" s="603"/>
      <c r="AA439" s="603"/>
      <c r="AB439" s="603"/>
    </row>
    <row r="440" spans="1:30">
      <c r="A440" s="669">
        <v>43307</v>
      </c>
      <c r="B440" s="607" t="s">
        <v>183</v>
      </c>
      <c r="C440" s="609" t="s">
        <v>171</v>
      </c>
      <c r="D440" s="609" t="s">
        <v>170</v>
      </c>
      <c r="E440" s="596" t="s">
        <v>184</v>
      </c>
      <c r="F440" s="607">
        <v>29271.35</v>
      </c>
      <c r="G440" s="607">
        <v>29200.07</v>
      </c>
      <c r="H440" s="607">
        <v>29222.17</v>
      </c>
      <c r="I440" s="607">
        <v>29224.16</v>
      </c>
      <c r="J440" s="607">
        <v>29306.91</v>
      </c>
      <c r="K440" s="607">
        <v>29315.94</v>
      </c>
      <c r="L440" s="607">
        <v>29223.67</v>
      </c>
      <c r="M440" s="607">
        <v>29194.87</v>
      </c>
      <c r="N440" s="607">
        <v>29282.44</v>
      </c>
      <c r="O440" s="596">
        <f>IF((N441=""),"",MAX(F442:N442))</f>
        <v>4547.9399999999987</v>
      </c>
      <c r="P440" s="596">
        <f>IF(N441="","",MIN(F442:N442))</f>
        <v>4124.6999999999935</v>
      </c>
      <c r="Q440" s="610">
        <f>IF((N442=""),"",AVERAGE(F442:N442))</f>
        <v>4312.1499999999978</v>
      </c>
      <c r="R440" s="610">
        <f>IF((N441=""),"",(O440-P440)/(O440+P440)*100)</f>
        <v>4.8801748948417742</v>
      </c>
      <c r="S440" s="599">
        <f>STDEV(F442:N442)</f>
        <v>167.9274801067489</v>
      </c>
      <c r="T440" s="600" t="str">
        <f>IF(N441="","",IF(Q440&gt;3200,IF(R440&lt;16,IF(Q440&lt;5240,"Pass","Fail"),"Fail"),"Fail"))</f>
        <v>Pass</v>
      </c>
      <c r="U440" s="612">
        <v>1340</v>
      </c>
      <c r="V440" s="602"/>
      <c r="W440" s="602"/>
      <c r="X440" s="548"/>
      <c r="Y440" s="603">
        <v>4200</v>
      </c>
      <c r="Z440" s="603">
        <v>5500</v>
      </c>
      <c r="AA440" s="603">
        <v>3200</v>
      </c>
      <c r="AB440" s="603">
        <v>5240</v>
      </c>
      <c r="AC440" s="604">
        <v>16</v>
      </c>
      <c r="AD440" s="604">
        <v>16</v>
      </c>
    </row>
    <row r="441" spans="1:30" ht="15">
      <c r="A441" s="559"/>
      <c r="B441" s="554"/>
      <c r="C441" s="657"/>
      <c r="D441" s="657"/>
      <c r="E441" s="605" t="s">
        <v>185</v>
      </c>
      <c r="F441" s="554">
        <v>27792.52</v>
      </c>
      <c r="G441" s="554">
        <v>27815.26</v>
      </c>
      <c r="H441" s="554">
        <v>27847.27</v>
      </c>
      <c r="I441" s="554">
        <v>27816.7</v>
      </c>
      <c r="J441" s="554">
        <v>27800.28</v>
      </c>
      <c r="K441" s="554">
        <v>27843.360000000001</v>
      </c>
      <c r="L441" s="554">
        <v>27840.41</v>
      </c>
      <c r="M441" s="554">
        <v>27782.87</v>
      </c>
      <c r="N441" s="554">
        <v>27766.46</v>
      </c>
      <c r="O441" s="605"/>
      <c r="P441" s="605"/>
      <c r="Q441" s="658"/>
      <c r="R441" s="658"/>
      <c r="S441" s="659"/>
      <c r="T441" s="600"/>
      <c r="U441" s="660"/>
      <c r="V441" s="602"/>
      <c r="W441" s="602"/>
      <c r="X441" s="548"/>
      <c r="Y441" s="603"/>
      <c r="Z441" s="603"/>
      <c r="AA441" s="603"/>
      <c r="AB441" s="603"/>
    </row>
    <row r="442" spans="1:30" ht="57.75" thickBot="1">
      <c r="A442" s="559"/>
      <c r="B442" s="554"/>
      <c r="C442" s="657"/>
      <c r="D442" s="657"/>
      <c r="E442" s="605" t="s">
        <v>186</v>
      </c>
      <c r="F442" s="605">
        <f t="shared" ref="F442:N442" si="142">IF(((F440="")*AND(F441="")),"",(F440-F441)*3)</f>
        <v>4436.4899999999943</v>
      </c>
      <c r="G442" s="605">
        <f t="shared" si="142"/>
        <v>4154.4300000000039</v>
      </c>
      <c r="H442" s="605">
        <f t="shared" si="142"/>
        <v>4124.6999999999935</v>
      </c>
      <c r="I442" s="605">
        <f t="shared" si="142"/>
        <v>4222.3799999999974</v>
      </c>
      <c r="J442" s="605">
        <f t="shared" si="142"/>
        <v>4519.8900000000031</v>
      </c>
      <c r="K442" s="605">
        <f t="shared" si="142"/>
        <v>4417.7399999999943</v>
      </c>
      <c r="L442" s="605">
        <f t="shared" si="142"/>
        <v>4149.7799999999952</v>
      </c>
      <c r="M442" s="605">
        <f t="shared" si="142"/>
        <v>4236</v>
      </c>
      <c r="N442" s="605">
        <f t="shared" si="142"/>
        <v>4547.9399999999987</v>
      </c>
      <c r="O442" s="605"/>
      <c r="P442" s="605"/>
      <c r="Q442" s="658"/>
      <c r="R442" s="658"/>
      <c r="S442" s="659"/>
      <c r="T442" s="600"/>
      <c r="U442" s="660"/>
      <c r="V442" s="602"/>
      <c r="W442" s="602"/>
      <c r="X442" s="548"/>
      <c r="Y442" s="603"/>
      <c r="Z442" s="603"/>
      <c r="AA442" s="603"/>
      <c r="AB442" s="603"/>
    </row>
    <row r="443" spans="1:30">
      <c r="A443" s="661">
        <v>43307</v>
      </c>
      <c r="B443" s="554" t="s">
        <v>172</v>
      </c>
      <c r="C443" s="657" t="s">
        <v>174</v>
      </c>
      <c r="D443" s="615" t="s">
        <v>173</v>
      </c>
      <c r="E443" s="605" t="s">
        <v>184</v>
      </c>
      <c r="F443" s="554">
        <v>4985</v>
      </c>
      <c r="G443" s="554">
        <v>4899.9399999999996</v>
      </c>
      <c r="H443" s="554">
        <v>4907.63</v>
      </c>
      <c r="I443" s="554">
        <v>4879.01</v>
      </c>
      <c r="J443" s="554">
        <v>5024.1899999999996</v>
      </c>
      <c r="K443" s="554">
        <v>5023.83</v>
      </c>
      <c r="L443" s="554">
        <v>4888.22</v>
      </c>
      <c r="M443" s="554">
        <v>4887.1899999999996</v>
      </c>
      <c r="N443" s="554">
        <v>5019.3</v>
      </c>
      <c r="O443" s="605">
        <f>IF((N444=""),"",MAX(F445:N445))</f>
        <v>4008.3799999999992</v>
      </c>
      <c r="P443" s="605">
        <f>IF(N444="","",MIN(F445:N445))</f>
        <v>3648.74</v>
      </c>
      <c r="Q443" s="658">
        <f>IF((N445=""),"",AVERAGE(F445:N445))</f>
        <v>3875.3399999999997</v>
      </c>
      <c r="R443" s="658">
        <f>IF((N444=""),"",(O443-P443)/(O443+P443)*100)</f>
        <v>4.6968050650897393</v>
      </c>
      <c r="S443" s="599">
        <f>STDEV(F445:N445)</f>
        <v>123.32936308926334</v>
      </c>
      <c r="T443" s="600" t="str">
        <f>IF(N444="","",IF(Q443&gt;3650,IF(R443&lt;7,IF(Q443&lt;4450,"Pass","Fail"),"Fail"),"Fail"))</f>
        <v>Pass</v>
      </c>
      <c r="U443" s="660">
        <v>1340</v>
      </c>
      <c r="V443" s="602"/>
      <c r="W443" s="602"/>
      <c r="X443" s="548"/>
      <c r="Y443" s="603">
        <v>3650</v>
      </c>
      <c r="Z443" s="603">
        <v>4450</v>
      </c>
      <c r="AA443" s="603">
        <v>3700</v>
      </c>
      <c r="AB443" s="603">
        <v>4100</v>
      </c>
      <c r="AC443" s="604">
        <v>7</v>
      </c>
      <c r="AD443" s="604">
        <v>6.5</v>
      </c>
    </row>
    <row r="444" spans="1:30" ht="15">
      <c r="A444" s="559"/>
      <c r="B444" s="554"/>
      <c r="C444" s="657"/>
      <c r="D444" s="657"/>
      <c r="E444" s="605" t="s">
        <v>185</v>
      </c>
      <c r="F444" s="554">
        <v>3099.21</v>
      </c>
      <c r="G444" s="554">
        <v>2923.12</v>
      </c>
      <c r="H444" s="554">
        <v>2911.09</v>
      </c>
      <c r="I444" s="554">
        <v>2904.72</v>
      </c>
      <c r="J444" s="554">
        <v>3144.49</v>
      </c>
      <c r="K444" s="554">
        <v>3199.46</v>
      </c>
      <c r="L444" s="554">
        <v>2923.35</v>
      </c>
      <c r="M444" s="554">
        <v>2883</v>
      </c>
      <c r="N444" s="554">
        <v>3086.84</v>
      </c>
      <c r="O444" s="605"/>
      <c r="P444" s="605"/>
      <c r="Q444" s="658"/>
      <c r="R444" s="658"/>
      <c r="S444" s="659"/>
      <c r="T444" s="600"/>
      <c r="U444" s="660"/>
      <c r="V444" s="602"/>
      <c r="W444" s="602"/>
      <c r="X444" s="548"/>
      <c r="Y444" s="603"/>
      <c r="Z444" s="603"/>
      <c r="AA444" s="603"/>
      <c r="AB444" s="603"/>
    </row>
    <row r="445" spans="1:30" ht="57">
      <c r="A445" s="559"/>
      <c r="B445" s="554"/>
      <c r="C445" s="657"/>
      <c r="D445" s="657"/>
      <c r="E445" s="605" t="s">
        <v>186</v>
      </c>
      <c r="F445" s="605">
        <f t="shared" ref="F445:N445" si="143">IF(((F443="")*AND(F444="")),"",(F443-F444)*2)</f>
        <v>3771.58</v>
      </c>
      <c r="G445" s="605">
        <f t="shared" si="143"/>
        <v>3953.6399999999994</v>
      </c>
      <c r="H445" s="605">
        <f t="shared" si="143"/>
        <v>3993.08</v>
      </c>
      <c r="I445" s="605">
        <f t="shared" si="143"/>
        <v>3948.5800000000008</v>
      </c>
      <c r="J445" s="605">
        <f t="shared" si="143"/>
        <v>3759.3999999999996</v>
      </c>
      <c r="K445" s="605">
        <f t="shared" si="143"/>
        <v>3648.74</v>
      </c>
      <c r="L445" s="605">
        <f t="shared" si="143"/>
        <v>3929.7400000000007</v>
      </c>
      <c r="M445" s="605">
        <f t="shared" si="143"/>
        <v>4008.3799999999992</v>
      </c>
      <c r="N445" s="605">
        <f t="shared" si="143"/>
        <v>3864.92</v>
      </c>
      <c r="O445" s="605"/>
      <c r="P445" s="605"/>
      <c r="Q445" s="658"/>
      <c r="R445" s="658"/>
      <c r="S445" s="659"/>
      <c r="T445" s="600"/>
      <c r="U445" s="660"/>
      <c r="V445" s="602"/>
      <c r="W445" s="602"/>
      <c r="X445" s="548"/>
      <c r="Y445" s="603"/>
      <c r="Z445" s="603"/>
      <c r="AA445" s="603"/>
      <c r="AB445" s="603"/>
    </row>
    <row r="446" spans="1:30">
      <c r="A446" s="661">
        <v>43307</v>
      </c>
      <c r="B446" s="614" t="s">
        <v>167</v>
      </c>
      <c r="C446" s="657" t="s">
        <v>169</v>
      </c>
      <c r="D446" s="657" t="s">
        <v>187</v>
      </c>
      <c r="E446" s="605" t="s">
        <v>184</v>
      </c>
      <c r="F446" s="554">
        <v>1931.66</v>
      </c>
      <c r="G446" s="554">
        <v>1927.42</v>
      </c>
      <c r="H446" s="554">
        <v>1923.5</v>
      </c>
      <c r="I446" s="554">
        <v>1927.79</v>
      </c>
      <c r="J446" s="554">
        <v>1933.12</v>
      </c>
      <c r="K446" s="554">
        <v>1933.4</v>
      </c>
      <c r="L446" s="554">
        <v>1926.11</v>
      </c>
      <c r="M446" s="554">
        <v>1929.08</v>
      </c>
      <c r="N446" s="554">
        <v>1931.97</v>
      </c>
      <c r="O446" s="605">
        <f>IF((N447=""),"",MAX(F448:N448))</f>
        <v>2042.28</v>
      </c>
      <c r="P446" s="605">
        <f>IF(N447="","",MIN(F448:N448))</f>
        <v>1961.1899999999994</v>
      </c>
      <c r="Q446" s="658">
        <f>IF((N448=""),"",AVERAGE(F448:N448))</f>
        <v>2005.6266666666666</v>
      </c>
      <c r="R446" s="658">
        <f>IF((N447=""),"",(O446-P446)/(O446+P446)*100)</f>
        <v>2.025492884922345</v>
      </c>
      <c r="S446" s="599">
        <f>STDEV(F448:N448)</f>
        <v>24.625549740077656</v>
      </c>
      <c r="T446" s="600" t="str">
        <f>IF(N447="","",IF(Q446&gt;1940,IF(R446&lt;8.3,IF(Q446&lt;2180,"Pass","Fail"),"Fail"),"Fail"))</f>
        <v>Pass</v>
      </c>
      <c r="U446" s="660">
        <v>1340</v>
      </c>
      <c r="V446" s="602"/>
      <c r="W446" s="602"/>
      <c r="X446" s="548"/>
      <c r="Y446" s="603">
        <v>2000</v>
      </c>
      <c r="Z446" s="603">
        <v>3000</v>
      </c>
      <c r="AA446" s="603">
        <v>1940</v>
      </c>
      <c r="AB446" s="603">
        <v>2180</v>
      </c>
      <c r="AC446" s="604">
        <v>5.2</v>
      </c>
      <c r="AD446" s="604">
        <v>5.2</v>
      </c>
    </row>
    <row r="447" spans="1:30" ht="15">
      <c r="A447" s="559"/>
      <c r="B447" s="554"/>
      <c r="C447" s="657"/>
      <c r="D447" s="657"/>
      <c r="E447" s="605" t="s">
        <v>185</v>
      </c>
      <c r="F447" s="554">
        <v>1263.6600000000001</v>
      </c>
      <c r="G447" s="554">
        <v>1252.92</v>
      </c>
      <c r="H447" s="554">
        <v>1254.26</v>
      </c>
      <c r="I447" s="554">
        <v>1253.07</v>
      </c>
      <c r="J447" s="554">
        <v>1279.3900000000001</v>
      </c>
      <c r="K447" s="554">
        <v>1271.49</v>
      </c>
      <c r="L447" s="554">
        <v>1254.24</v>
      </c>
      <c r="M447" s="554">
        <v>1248.32</v>
      </c>
      <c r="N447" s="554">
        <v>1269.82</v>
      </c>
      <c r="O447" s="605"/>
      <c r="P447" s="605"/>
      <c r="Q447" s="658"/>
      <c r="R447" s="658"/>
      <c r="S447" s="659"/>
      <c r="T447" s="600"/>
      <c r="U447" s="660"/>
      <c r="V447" s="602"/>
      <c r="W447" s="602"/>
      <c r="X447" s="548"/>
      <c r="Y447" s="603"/>
      <c r="Z447" s="603"/>
      <c r="AA447" s="603"/>
      <c r="AB447" s="603"/>
    </row>
    <row r="448" spans="1:30" ht="43.5" thickBot="1">
      <c r="A448" s="559"/>
      <c r="B448" s="663"/>
      <c r="C448" s="664"/>
      <c r="D448" s="664"/>
      <c r="E448" s="627" t="s">
        <v>188</v>
      </c>
      <c r="F448" s="627">
        <f t="shared" ref="F448:N448" si="144">IF(((F446="")*AND(F447="")),"",(F446-F447)*3)</f>
        <v>2004</v>
      </c>
      <c r="G448" s="627">
        <f t="shared" si="144"/>
        <v>2023.5</v>
      </c>
      <c r="H448" s="627">
        <f t="shared" si="144"/>
        <v>2007.72</v>
      </c>
      <c r="I448" s="627">
        <f t="shared" si="144"/>
        <v>2024.16</v>
      </c>
      <c r="J448" s="627">
        <f t="shared" si="144"/>
        <v>1961.1899999999994</v>
      </c>
      <c r="K448" s="627">
        <f t="shared" si="144"/>
        <v>1985.7300000000002</v>
      </c>
      <c r="L448" s="627">
        <f t="shared" si="144"/>
        <v>2015.6099999999997</v>
      </c>
      <c r="M448" s="627">
        <f t="shared" si="144"/>
        <v>2042.28</v>
      </c>
      <c r="N448" s="627">
        <f t="shared" si="144"/>
        <v>1986.4500000000003</v>
      </c>
      <c r="O448" s="627"/>
      <c r="P448" s="627"/>
      <c r="Q448" s="665"/>
      <c r="R448" s="665"/>
      <c r="S448" s="666"/>
      <c r="T448" s="667"/>
      <c r="U448" s="668"/>
      <c r="V448" s="602"/>
      <c r="W448" s="602"/>
      <c r="X448" s="548"/>
      <c r="Y448" s="603"/>
      <c r="Z448" s="603"/>
      <c r="AA448" s="603"/>
      <c r="AB448" s="603"/>
    </row>
    <row r="449" spans="1:30">
      <c r="A449" s="669">
        <v>43311</v>
      </c>
      <c r="B449" s="607" t="s">
        <v>172</v>
      </c>
      <c r="C449" s="609" t="s">
        <v>174</v>
      </c>
      <c r="D449" s="615" t="s">
        <v>173</v>
      </c>
      <c r="E449" s="596" t="s">
        <v>184</v>
      </c>
      <c r="F449" s="607">
        <v>3099.21</v>
      </c>
      <c r="G449" s="607">
        <v>2923.12</v>
      </c>
      <c r="H449" s="607">
        <v>2911.09</v>
      </c>
      <c r="I449" s="607">
        <v>2904.72</v>
      </c>
      <c r="J449" s="607">
        <v>3144.49</v>
      </c>
      <c r="K449" s="607">
        <v>3199.46</v>
      </c>
      <c r="L449" s="607">
        <v>2923.35</v>
      </c>
      <c r="M449" s="607">
        <v>2883</v>
      </c>
      <c r="N449" s="607">
        <v>3086.84</v>
      </c>
      <c r="O449" s="596">
        <f>IF((N450=""),"",MAX(F451:N451))</f>
        <v>4039.02</v>
      </c>
      <c r="P449" s="596">
        <f>IF(N450="","",MIN(F451:N451))</f>
        <v>3696.2200000000003</v>
      </c>
      <c r="Q449" s="610">
        <f>IF((N451=""),"",AVERAGE(F451:N451))</f>
        <v>3915.3200000000006</v>
      </c>
      <c r="R449" s="610">
        <f>IF((N450=""),"",(O449-P449)/(O449+P449)*100)</f>
        <v>4.4316659858000493</v>
      </c>
      <c r="S449" s="599">
        <f>STDEV(F451:N451)</f>
        <v>118.76184782998227</v>
      </c>
      <c r="T449" s="611" t="str">
        <f>IF(N450="","",IF(Q449&gt;3650,IF(R449&lt;7,IF(Q449&lt;4450,"Pass","Fail"),"Fail"),"Fail"))</f>
        <v>Pass</v>
      </c>
      <c r="U449" s="671">
        <v>1340</v>
      </c>
      <c r="V449" s="641"/>
      <c r="W449" s="687"/>
      <c r="X449" s="548"/>
      <c r="Y449" s="603">
        <v>3650</v>
      </c>
      <c r="Z449" s="603">
        <v>4450</v>
      </c>
      <c r="AA449" s="603">
        <v>3700</v>
      </c>
      <c r="AB449" s="603">
        <v>4100</v>
      </c>
      <c r="AC449" s="604">
        <v>7</v>
      </c>
      <c r="AD449" s="604">
        <v>6.5</v>
      </c>
    </row>
    <row r="450" spans="1:30" ht="15">
      <c r="A450" s="559"/>
      <c r="B450" s="554"/>
      <c r="C450" s="657"/>
      <c r="D450" s="657"/>
      <c r="E450" s="605" t="s">
        <v>185</v>
      </c>
      <c r="F450" s="554">
        <v>1194.25</v>
      </c>
      <c r="G450" s="554">
        <v>927.99</v>
      </c>
      <c r="H450" s="554">
        <v>894.3</v>
      </c>
      <c r="I450" s="554">
        <v>911.5</v>
      </c>
      <c r="J450" s="554">
        <v>1238.04</v>
      </c>
      <c r="K450" s="554">
        <v>1351.35</v>
      </c>
      <c r="L450" s="554">
        <v>938.24</v>
      </c>
      <c r="M450" s="554">
        <v>863.49</v>
      </c>
      <c r="N450" s="554">
        <v>1137.18</v>
      </c>
      <c r="O450" s="605"/>
      <c r="P450" s="605"/>
      <c r="Q450" s="658"/>
      <c r="R450" s="658"/>
      <c r="S450" s="659"/>
      <c r="T450" s="554"/>
      <c r="U450" s="672"/>
      <c r="V450" s="641"/>
      <c r="W450" s="687"/>
      <c r="X450" s="548"/>
      <c r="Y450" s="603"/>
      <c r="Z450" s="603"/>
      <c r="AA450" s="603"/>
      <c r="AB450" s="603"/>
    </row>
    <row r="451" spans="1:30" ht="57">
      <c r="A451" s="559"/>
      <c r="B451" s="554"/>
      <c r="C451" s="657"/>
      <c r="D451" s="657"/>
      <c r="E451" s="605" t="s">
        <v>186</v>
      </c>
      <c r="F451" s="605">
        <f t="shared" ref="F451:N451" si="145">IF(((F449="")*AND(F450="")),"",(F449-F450)*2)</f>
        <v>3809.92</v>
      </c>
      <c r="G451" s="605">
        <f t="shared" si="145"/>
        <v>3990.2599999999998</v>
      </c>
      <c r="H451" s="605">
        <f t="shared" si="145"/>
        <v>4033.5800000000004</v>
      </c>
      <c r="I451" s="605">
        <f t="shared" si="145"/>
        <v>3986.4399999999996</v>
      </c>
      <c r="J451" s="605">
        <f t="shared" si="145"/>
        <v>3812.8999999999996</v>
      </c>
      <c r="K451" s="605">
        <f t="shared" si="145"/>
        <v>3696.2200000000003</v>
      </c>
      <c r="L451" s="605">
        <f t="shared" si="145"/>
        <v>3970.22</v>
      </c>
      <c r="M451" s="605">
        <f t="shared" si="145"/>
        <v>4039.02</v>
      </c>
      <c r="N451" s="605">
        <f t="shared" si="145"/>
        <v>3899.32</v>
      </c>
      <c r="O451" s="605"/>
      <c r="P451" s="605"/>
      <c r="Q451" s="658"/>
      <c r="R451" s="658"/>
      <c r="S451" s="659"/>
      <c r="T451" s="554"/>
      <c r="U451" s="672"/>
      <c r="V451" s="641"/>
      <c r="W451" s="687"/>
      <c r="X451" s="548"/>
      <c r="Y451" s="603"/>
      <c r="Z451" s="603"/>
      <c r="AA451" s="603"/>
      <c r="AB451" s="603"/>
    </row>
    <row r="452" spans="1:30">
      <c r="A452" s="661">
        <v>43311</v>
      </c>
      <c r="B452" s="614" t="s">
        <v>167</v>
      </c>
      <c r="C452" s="657" t="s">
        <v>169</v>
      </c>
      <c r="D452" s="657" t="s">
        <v>187</v>
      </c>
      <c r="E452" s="605" t="s">
        <v>184</v>
      </c>
      <c r="F452" s="554">
        <v>1263.6600000000001</v>
      </c>
      <c r="G452" s="554">
        <v>1252.92</v>
      </c>
      <c r="H452" s="554">
        <v>1254.26</v>
      </c>
      <c r="I452" s="554">
        <v>1253.07</v>
      </c>
      <c r="J452" s="554">
        <v>1279.3900000000001</v>
      </c>
      <c r="K452" s="554">
        <v>1271.49</v>
      </c>
      <c r="L452" s="554">
        <v>1254.24</v>
      </c>
      <c r="M452" s="554">
        <v>1248.32</v>
      </c>
      <c r="N452" s="554">
        <v>1269.82</v>
      </c>
      <c r="O452" s="605">
        <f>IF((N453=""),"",MAX(F454:N454))</f>
        <v>2063.25</v>
      </c>
      <c r="P452" s="605">
        <f>IF(N453="","",MIN(F454:N454))</f>
        <v>1974.0300000000002</v>
      </c>
      <c r="Q452" s="658">
        <f>IF((N454=""),"",AVERAGE(F454:N454))</f>
        <v>2025.5033333333336</v>
      </c>
      <c r="R452" s="658">
        <f>IF((N453=""),"",(O452-P452)/(O452+P452)*100)</f>
        <v>2.2099036975389321</v>
      </c>
      <c r="S452" s="599">
        <f>STDEV(F454:N454)</f>
        <v>32.737378102090425</v>
      </c>
      <c r="T452" s="600" t="str">
        <f>IF(N453="","",IF(Q452&gt;1940,IF(R452&lt;8.3,IF(Q452&lt;2180,"Pass","Fail"),"Fail"),"Fail"))</f>
        <v>Pass</v>
      </c>
      <c r="U452" s="660">
        <v>1340</v>
      </c>
      <c r="V452" s="602"/>
      <c r="W452" s="602"/>
      <c r="X452" s="548"/>
      <c r="Y452" s="603">
        <v>2000</v>
      </c>
      <c r="Z452" s="603">
        <v>3000</v>
      </c>
      <c r="AA452" s="603">
        <v>1940</v>
      </c>
      <c r="AB452" s="603">
        <v>2180</v>
      </c>
      <c r="AC452" s="604">
        <v>5.2</v>
      </c>
      <c r="AD452" s="604">
        <v>5.2</v>
      </c>
    </row>
    <row r="453" spans="1:30" ht="15">
      <c r="A453" s="559"/>
      <c r="B453" s="554"/>
      <c r="C453" s="657"/>
      <c r="D453" s="657"/>
      <c r="E453" s="605" t="s">
        <v>185</v>
      </c>
      <c r="F453" s="554">
        <v>596.20000000000005</v>
      </c>
      <c r="G453" s="554">
        <v>568.05999999999995</v>
      </c>
      <c r="H453" s="554">
        <v>566.51</v>
      </c>
      <c r="I453" s="554">
        <v>574.39</v>
      </c>
      <c r="J453" s="554">
        <v>621.38</v>
      </c>
      <c r="K453" s="554">
        <v>610.89</v>
      </c>
      <c r="L453" s="554">
        <v>576.34</v>
      </c>
      <c r="M453" s="554">
        <v>562.45000000000005</v>
      </c>
      <c r="N453" s="554">
        <v>594.44000000000005</v>
      </c>
      <c r="O453" s="605"/>
      <c r="P453" s="605"/>
      <c r="Q453" s="658"/>
      <c r="R453" s="658"/>
      <c r="S453" s="659"/>
      <c r="T453" s="600"/>
      <c r="U453" s="660"/>
      <c r="V453" s="602"/>
      <c r="W453" s="602"/>
      <c r="X453" s="548"/>
      <c r="Y453" s="603"/>
      <c r="Z453" s="603"/>
      <c r="AA453" s="603"/>
      <c r="AB453" s="603"/>
    </row>
    <row r="454" spans="1:30" ht="42.75">
      <c r="A454" s="559"/>
      <c r="B454" s="554"/>
      <c r="C454" s="657"/>
      <c r="D454" s="657"/>
      <c r="E454" s="605" t="s">
        <v>188</v>
      </c>
      <c r="F454" s="605">
        <f t="shared" ref="F454:N454" si="146">IF(((F452="")*AND(F453="")),"",(F452-F453)*3)</f>
        <v>2002.38</v>
      </c>
      <c r="G454" s="605">
        <f t="shared" si="146"/>
        <v>2054.5800000000004</v>
      </c>
      <c r="H454" s="605">
        <f t="shared" si="146"/>
        <v>2063.25</v>
      </c>
      <c r="I454" s="605">
        <f t="shared" si="146"/>
        <v>2036.04</v>
      </c>
      <c r="J454" s="605">
        <f t="shared" si="146"/>
        <v>1974.0300000000002</v>
      </c>
      <c r="K454" s="605">
        <f t="shared" si="146"/>
        <v>1981.8000000000002</v>
      </c>
      <c r="L454" s="605">
        <f t="shared" si="146"/>
        <v>2033.6999999999998</v>
      </c>
      <c r="M454" s="605">
        <f t="shared" si="146"/>
        <v>2057.6099999999997</v>
      </c>
      <c r="N454" s="605">
        <f t="shared" si="146"/>
        <v>2026.1399999999996</v>
      </c>
      <c r="O454" s="605"/>
      <c r="P454" s="605"/>
      <c r="Q454" s="658"/>
      <c r="R454" s="658"/>
      <c r="S454" s="659"/>
      <c r="T454" s="600"/>
      <c r="U454" s="660"/>
      <c r="V454" s="602"/>
      <c r="W454" s="602"/>
      <c r="X454" s="548"/>
      <c r="Y454" s="603"/>
      <c r="Z454" s="603"/>
      <c r="AA454" s="603"/>
      <c r="AB454" s="603"/>
    </row>
    <row r="455" spans="1:30">
      <c r="A455" s="661">
        <v>43311</v>
      </c>
      <c r="B455" s="554" t="s">
        <v>183</v>
      </c>
      <c r="C455" s="657" t="s">
        <v>171</v>
      </c>
      <c r="D455" s="657" t="s">
        <v>170</v>
      </c>
      <c r="E455" s="605" t="s">
        <v>184</v>
      </c>
      <c r="F455" s="554">
        <v>27792.52</v>
      </c>
      <c r="G455" s="554">
        <v>27815.26</v>
      </c>
      <c r="H455" s="554">
        <v>27847.27</v>
      </c>
      <c r="I455" s="554">
        <v>27816.7</v>
      </c>
      <c r="J455" s="554">
        <v>27800.28</v>
      </c>
      <c r="K455" s="554">
        <v>27843.360000000001</v>
      </c>
      <c r="L455" s="554">
        <v>27840.41</v>
      </c>
      <c r="M455" s="554">
        <v>27782.87</v>
      </c>
      <c r="N455" s="554">
        <v>27766.46</v>
      </c>
      <c r="O455" s="605">
        <f>IF((N456=""),"",MAX(F457:N457))</f>
        <v>4751.9699999999939</v>
      </c>
      <c r="P455" s="605">
        <f>IF(N456="","",MIN(F457:N457))</f>
        <v>4287.1800000000039</v>
      </c>
      <c r="Q455" s="658">
        <f>IF((N457=""),"",AVERAGE(F457:N457))</f>
        <v>4486.8833333333332</v>
      </c>
      <c r="R455" s="658">
        <f>IF((N456=""),"",(O455-P455)/(O455+P455)*100)</f>
        <v>5.141965782180737</v>
      </c>
      <c r="S455" s="599">
        <f>STDEV(F457:N457)</f>
        <v>186.64878629392035</v>
      </c>
      <c r="T455" s="600" t="str">
        <f>IF(N456="","",IF(Q455&gt;3200,IF(R455&lt;16,IF(Q455&lt;5240,"Pass","Fail"),"Fail"),"Fail"))</f>
        <v>Pass</v>
      </c>
      <c r="U455" s="660">
        <v>1335</v>
      </c>
      <c r="V455" s="602"/>
      <c r="W455" s="602"/>
      <c r="X455" s="548"/>
      <c r="Y455" s="603">
        <v>4200</v>
      </c>
      <c r="Z455" s="603">
        <v>5500</v>
      </c>
      <c r="AA455" s="603">
        <v>3200</v>
      </c>
      <c r="AB455" s="603">
        <v>5240</v>
      </c>
      <c r="AC455" s="604">
        <v>16</v>
      </c>
      <c r="AD455" s="604">
        <v>16</v>
      </c>
    </row>
    <row r="456" spans="1:30" ht="15">
      <c r="A456" s="559"/>
      <c r="B456" s="554"/>
      <c r="C456" s="657"/>
      <c r="D456" s="657"/>
      <c r="E456" s="605" t="s">
        <v>185</v>
      </c>
      <c r="F456" s="554">
        <v>26263.88</v>
      </c>
      <c r="G456" s="554">
        <v>26375.279999999999</v>
      </c>
      <c r="H456" s="554">
        <v>26418.21</v>
      </c>
      <c r="I456" s="554">
        <v>26355.71</v>
      </c>
      <c r="J456" s="554">
        <v>26216.29</v>
      </c>
      <c r="K456" s="554">
        <v>26307.86</v>
      </c>
      <c r="L456" s="554">
        <v>26397.14</v>
      </c>
      <c r="M456" s="554">
        <v>26325.95</v>
      </c>
      <c r="N456" s="554">
        <v>26184.16</v>
      </c>
      <c r="O456" s="605"/>
      <c r="P456" s="605"/>
      <c r="Q456" s="658"/>
      <c r="R456" s="658"/>
      <c r="S456" s="659"/>
      <c r="T456" s="600"/>
      <c r="U456" s="660"/>
      <c r="V456" s="602"/>
      <c r="W456" s="602"/>
      <c r="X456" s="548"/>
      <c r="Y456" s="603"/>
      <c r="Z456" s="603"/>
      <c r="AA456" s="603"/>
      <c r="AB456" s="603"/>
    </row>
    <row r="457" spans="1:30" ht="57.75" thickBot="1">
      <c r="A457" s="559"/>
      <c r="B457" s="663"/>
      <c r="C457" s="664"/>
      <c r="D457" s="664"/>
      <c r="E457" s="627" t="s">
        <v>186</v>
      </c>
      <c r="F457" s="627">
        <f t="shared" ref="F457:N457" si="147">IF(((F455="")*AND(F456="")),"",(F455-F456)*3)</f>
        <v>4585.9199999999983</v>
      </c>
      <c r="G457" s="627">
        <f t="shared" si="147"/>
        <v>4319.9399999999987</v>
      </c>
      <c r="H457" s="627">
        <f t="shared" si="147"/>
        <v>4287.1800000000039</v>
      </c>
      <c r="I457" s="627">
        <f t="shared" si="147"/>
        <v>4382.9700000000048</v>
      </c>
      <c r="J457" s="627">
        <f t="shared" si="147"/>
        <v>4751.9699999999939</v>
      </c>
      <c r="K457" s="627">
        <f t="shared" si="147"/>
        <v>4606.5</v>
      </c>
      <c r="L457" s="627">
        <f t="shared" si="147"/>
        <v>4329.8100000000013</v>
      </c>
      <c r="M457" s="627">
        <f t="shared" si="147"/>
        <v>4370.7599999999948</v>
      </c>
      <c r="N457" s="627">
        <f t="shared" si="147"/>
        <v>4746.8999999999978</v>
      </c>
      <c r="O457" s="627"/>
      <c r="P457" s="627"/>
      <c r="Q457" s="665"/>
      <c r="R457" s="665"/>
      <c r="S457" s="666"/>
      <c r="T457" s="667"/>
      <c r="U457" s="668"/>
      <c r="V457" s="602"/>
      <c r="W457" s="602"/>
      <c r="X457" s="548"/>
      <c r="Y457" s="603"/>
      <c r="Z457" s="603"/>
      <c r="AA457" s="603"/>
      <c r="AB457" s="603"/>
    </row>
    <row r="458" spans="1:30">
      <c r="A458" s="669">
        <v>43314</v>
      </c>
      <c r="B458" s="607" t="s">
        <v>172</v>
      </c>
      <c r="C458" s="609" t="s">
        <v>174</v>
      </c>
      <c r="D458" s="615" t="s">
        <v>173</v>
      </c>
      <c r="E458" s="596" t="s">
        <v>184</v>
      </c>
      <c r="F458" s="607">
        <v>7021.92</v>
      </c>
      <c r="G458" s="607">
        <v>7017.77</v>
      </c>
      <c r="H458" s="607">
        <v>7041.54</v>
      </c>
      <c r="I458" s="607">
        <v>6990.05</v>
      </c>
      <c r="J458" s="607">
        <v>7049.58</v>
      </c>
      <c r="K458" s="607">
        <v>6991.64</v>
      </c>
      <c r="L458" s="607">
        <v>6994.74</v>
      </c>
      <c r="M458" s="607">
        <v>7025.7</v>
      </c>
      <c r="N458" s="607">
        <v>7102.58</v>
      </c>
      <c r="O458" s="596">
        <f>IF((N459=""),"",MAX(F460:N460))</f>
        <v>4034.3999999999996</v>
      </c>
      <c r="P458" s="596">
        <f>IF(N459="","",MIN(F460:N460))</f>
        <v>3662.4000000000015</v>
      </c>
      <c r="Q458" s="610">
        <f>IF((N460=""),"",AVERAGE(F460:N460))</f>
        <v>3900.3444444444449</v>
      </c>
      <c r="R458" s="610">
        <f>IF((N459=""),"",(O458-P458)/(O458+P458)*100)</f>
        <v>4.833177424384135</v>
      </c>
      <c r="S458" s="599">
        <f>STDEV(F460:N460)</f>
        <v>128.32095494412877</v>
      </c>
      <c r="T458" s="611" t="str">
        <f>IF(N459="","",IF(Q458&gt;3650,IF(R458&lt;7,IF(Q458&lt;4450,"Pass","Fail"),"Fail"),"Fail"))</f>
        <v>Pass</v>
      </c>
      <c r="U458" s="671">
        <v>1340</v>
      </c>
      <c r="V458" s="548" t="s">
        <v>201</v>
      </c>
      <c r="X458" s="548"/>
      <c r="Y458" s="603">
        <v>3650</v>
      </c>
      <c r="Z458" s="603">
        <v>4450</v>
      </c>
      <c r="AA458" s="603">
        <v>3700</v>
      </c>
      <c r="AB458" s="603">
        <v>4100</v>
      </c>
      <c r="AC458" s="604">
        <v>7</v>
      </c>
      <c r="AD458" s="604">
        <v>6.5</v>
      </c>
    </row>
    <row r="459" spans="1:30" ht="15">
      <c r="A459" s="559"/>
      <c r="B459" s="554"/>
      <c r="C459" s="657"/>
      <c r="D459" s="657"/>
      <c r="E459" s="605" t="s">
        <v>185</v>
      </c>
      <c r="F459" s="554">
        <v>5124.12</v>
      </c>
      <c r="G459" s="554">
        <v>5025.45</v>
      </c>
      <c r="H459" s="554">
        <v>5029.4399999999996</v>
      </c>
      <c r="I459" s="554">
        <v>5002.0600000000004</v>
      </c>
      <c r="J459" s="554">
        <v>5158.8500000000004</v>
      </c>
      <c r="K459" s="554">
        <v>5160.4399999999996</v>
      </c>
      <c r="L459" s="554">
        <v>5014.55</v>
      </c>
      <c r="M459" s="554">
        <v>5008.5</v>
      </c>
      <c r="N459" s="554">
        <v>5160.5600000000004</v>
      </c>
      <c r="O459" s="605"/>
      <c r="P459" s="605"/>
      <c r="Q459" s="658"/>
      <c r="R459" s="658"/>
      <c r="S459" s="659"/>
      <c r="T459" s="554"/>
      <c r="U459" s="672"/>
      <c r="V459" s="641"/>
      <c r="W459" s="687"/>
      <c r="X459" s="548"/>
      <c r="Y459" s="603"/>
      <c r="Z459" s="603"/>
      <c r="AA459" s="603"/>
      <c r="AB459" s="603"/>
    </row>
    <row r="460" spans="1:30" ht="57">
      <c r="A460" s="559"/>
      <c r="B460" s="554"/>
      <c r="C460" s="657"/>
      <c r="D460" s="657"/>
      <c r="E460" s="605" t="s">
        <v>186</v>
      </c>
      <c r="F460" s="605">
        <f t="shared" ref="F460:N460" si="148">IF(((F458="")*AND(F459="")),"",(F458-F459)*2)</f>
        <v>3795.6000000000004</v>
      </c>
      <c r="G460" s="605">
        <f t="shared" si="148"/>
        <v>3984.6400000000012</v>
      </c>
      <c r="H460" s="605">
        <f t="shared" si="148"/>
        <v>4024.2000000000007</v>
      </c>
      <c r="I460" s="605">
        <f t="shared" si="148"/>
        <v>3975.9799999999996</v>
      </c>
      <c r="J460" s="605">
        <f t="shared" si="148"/>
        <v>3781.4599999999991</v>
      </c>
      <c r="K460" s="605">
        <f t="shared" si="148"/>
        <v>3662.4000000000015</v>
      </c>
      <c r="L460" s="605">
        <f t="shared" si="148"/>
        <v>3960.3799999999992</v>
      </c>
      <c r="M460" s="605">
        <f t="shared" si="148"/>
        <v>4034.3999999999996</v>
      </c>
      <c r="N460" s="605">
        <f t="shared" si="148"/>
        <v>3884.0399999999991</v>
      </c>
      <c r="O460" s="605"/>
      <c r="P460" s="605"/>
      <c r="Q460" s="658"/>
      <c r="R460" s="658"/>
      <c r="S460" s="659"/>
      <c r="T460" s="554"/>
      <c r="U460" s="672"/>
      <c r="V460" s="641"/>
      <c r="W460" s="687"/>
      <c r="X460" s="548"/>
      <c r="Y460" s="603"/>
      <c r="Z460" s="603"/>
      <c r="AA460" s="603"/>
      <c r="AB460" s="603"/>
    </row>
    <row r="461" spans="1:30">
      <c r="A461" s="661">
        <v>43314</v>
      </c>
      <c r="B461" s="614" t="s">
        <v>167</v>
      </c>
      <c r="C461" s="657" t="s">
        <v>169</v>
      </c>
      <c r="D461" s="657" t="s">
        <v>187</v>
      </c>
      <c r="E461" s="605" t="s">
        <v>184</v>
      </c>
      <c r="F461" s="554">
        <v>1927.61</v>
      </c>
      <c r="G461" s="554">
        <v>1921.53</v>
      </c>
      <c r="H461" s="554">
        <v>1921.19</v>
      </c>
      <c r="I461" s="554">
        <v>1917.35</v>
      </c>
      <c r="J461" s="554">
        <v>1926.1</v>
      </c>
      <c r="K461" s="554">
        <v>1930.36</v>
      </c>
      <c r="L461" s="554">
        <v>1918.35</v>
      </c>
      <c r="M461" s="554">
        <v>1917.43</v>
      </c>
      <c r="N461" s="554">
        <v>1929.21</v>
      </c>
      <c r="O461" s="605">
        <f>IF((N462=""),"",MAX(F463:N463))</f>
        <v>2038.9499999999996</v>
      </c>
      <c r="P461" s="605">
        <f>IF(N462="","",MIN(F463:N463))</f>
        <v>1967.0699999999995</v>
      </c>
      <c r="Q461" s="658">
        <f>IF((N463=""),"",AVERAGE(F463:N463))</f>
        <v>2012.0399999999997</v>
      </c>
      <c r="R461" s="658">
        <f>IF((N462=""),"",(O461-P461)/(O461+P461)*100)</f>
        <v>1.7942995791334075</v>
      </c>
      <c r="S461" s="599">
        <f>STDEV(F463:N463)</f>
        <v>24.570169413355394</v>
      </c>
      <c r="T461" s="600" t="str">
        <f>IF(N462="","",IF(Q461&gt;1940,IF(R461&lt;8.3,IF(Q461&lt;2180,"Pass","Fail"),"Fail"),"Fail"))</f>
        <v>Pass</v>
      </c>
      <c r="U461" s="660">
        <v>1340</v>
      </c>
      <c r="V461" s="548" t="s">
        <v>201</v>
      </c>
      <c r="X461" s="548"/>
      <c r="Y461" s="603">
        <v>2000</v>
      </c>
      <c r="Z461" s="603">
        <v>3000</v>
      </c>
      <c r="AA461" s="603">
        <v>1940</v>
      </c>
      <c r="AB461" s="603">
        <v>2180</v>
      </c>
      <c r="AC461" s="604">
        <v>5.2</v>
      </c>
      <c r="AD461" s="604">
        <v>5.2</v>
      </c>
    </row>
    <row r="462" spans="1:30" ht="15">
      <c r="A462" s="559"/>
      <c r="B462" s="554"/>
      <c r="C462" s="657"/>
      <c r="D462" s="657"/>
      <c r="E462" s="605" t="s">
        <v>185</v>
      </c>
      <c r="F462" s="554">
        <v>1251.26</v>
      </c>
      <c r="G462" s="554">
        <v>1241.8800000000001</v>
      </c>
      <c r="H462" s="554">
        <v>1242.07</v>
      </c>
      <c r="I462" s="554">
        <v>1250.96</v>
      </c>
      <c r="J462" s="554">
        <v>1270.4100000000001</v>
      </c>
      <c r="K462" s="554">
        <v>1265.54</v>
      </c>
      <c r="L462" s="554">
        <v>1250.9000000000001</v>
      </c>
      <c r="M462" s="554">
        <v>1239.06</v>
      </c>
      <c r="N462" s="554">
        <v>1260.93</v>
      </c>
      <c r="O462" s="605"/>
      <c r="P462" s="605"/>
      <c r="Q462" s="658"/>
      <c r="R462" s="658"/>
      <c r="S462" s="659"/>
      <c r="T462" s="600"/>
      <c r="U462" s="660"/>
      <c r="V462" s="641"/>
      <c r="W462" s="687"/>
      <c r="X462" s="548"/>
      <c r="Y462" s="603"/>
      <c r="Z462" s="603"/>
      <c r="AA462" s="603"/>
      <c r="AB462" s="603"/>
    </row>
    <row r="463" spans="1:30" ht="23.25" customHeight="1">
      <c r="A463" s="559"/>
      <c r="B463" s="554"/>
      <c r="C463" s="657"/>
      <c r="D463" s="657"/>
      <c r="E463" s="605" t="s">
        <v>188</v>
      </c>
      <c r="F463" s="605">
        <f t="shared" ref="F463:N463" si="149">IF(((F461="")*AND(F462="")),"",(F461-F462)*3)</f>
        <v>2029.0499999999997</v>
      </c>
      <c r="G463" s="605">
        <f t="shared" si="149"/>
        <v>2038.9499999999996</v>
      </c>
      <c r="H463" s="605">
        <f t="shared" si="149"/>
        <v>2037.3600000000004</v>
      </c>
      <c r="I463" s="605">
        <f t="shared" si="149"/>
        <v>1999.1699999999996</v>
      </c>
      <c r="J463" s="605">
        <f t="shared" si="149"/>
        <v>1967.0699999999995</v>
      </c>
      <c r="K463" s="605">
        <f t="shared" si="149"/>
        <v>1994.4599999999998</v>
      </c>
      <c r="L463" s="605">
        <f t="shared" si="149"/>
        <v>2002.3499999999995</v>
      </c>
      <c r="M463" s="605">
        <f t="shared" si="149"/>
        <v>2035.1100000000004</v>
      </c>
      <c r="N463" s="605">
        <f t="shared" si="149"/>
        <v>2004.84</v>
      </c>
      <c r="O463" s="605"/>
      <c r="P463" s="605"/>
      <c r="Q463" s="658"/>
      <c r="R463" s="658"/>
      <c r="S463" s="659"/>
      <c r="T463" s="600"/>
      <c r="U463" s="660"/>
      <c r="V463" s="641"/>
      <c r="W463" s="687"/>
      <c r="X463" s="548"/>
      <c r="Y463" s="603"/>
      <c r="Z463" s="603"/>
      <c r="AA463" s="603"/>
      <c r="AB463" s="603"/>
    </row>
    <row r="464" spans="1:30">
      <c r="A464" s="661">
        <v>43314</v>
      </c>
      <c r="B464" s="554" t="s">
        <v>183</v>
      </c>
      <c r="C464" s="657" t="s">
        <v>171</v>
      </c>
      <c r="D464" s="657" t="s">
        <v>170</v>
      </c>
      <c r="E464" s="605" t="s">
        <v>184</v>
      </c>
      <c r="F464" s="554">
        <v>29144.12</v>
      </c>
      <c r="G464" s="554">
        <v>29078.77</v>
      </c>
      <c r="H464" s="554">
        <v>29121.78</v>
      </c>
      <c r="I464" s="554">
        <v>29072.41</v>
      </c>
      <c r="J464" s="554">
        <v>29150.94</v>
      </c>
      <c r="K464" s="554">
        <v>29126.92</v>
      </c>
      <c r="L464" s="554">
        <v>29076.53</v>
      </c>
      <c r="M464" s="554">
        <v>29078.19</v>
      </c>
      <c r="N464" s="554">
        <v>29144.19</v>
      </c>
      <c r="O464" s="605">
        <f>IF((N465=""),"",MAX(F466:N466))</f>
        <v>4366.0499999999956</v>
      </c>
      <c r="P464" s="605">
        <f>IF(N465="","",MIN(F466:N466))</f>
        <v>3976.1099999999969</v>
      </c>
      <c r="Q464" s="658">
        <f>IF((N466=""),"",AVERAGE(F466:N466))</f>
        <v>4163.6433333333289</v>
      </c>
      <c r="R464" s="658">
        <f>IF((N465=""),"",(O464-P464)/(O464+P464)*100)</f>
        <v>4.674328950775327</v>
      </c>
      <c r="S464" s="599">
        <f>STDEV(F466:N466)</f>
        <v>165.75614747272945</v>
      </c>
      <c r="T464" s="600" t="str">
        <f>IF(N465="","",IF(Q464&gt;3200,IF(R464&lt;16,IF(Q464&lt;5240,"Pass","Fail"),"Fail"),"Fail"))</f>
        <v>Pass</v>
      </c>
      <c r="U464" s="660">
        <v>1335</v>
      </c>
      <c r="V464" s="548" t="s">
        <v>201</v>
      </c>
      <c r="Y464" s="603">
        <v>4200</v>
      </c>
      <c r="Z464" s="603">
        <v>5500</v>
      </c>
      <c r="AA464" s="603">
        <v>3200</v>
      </c>
      <c r="AB464" s="603">
        <v>5240</v>
      </c>
      <c r="AC464" s="604">
        <v>16</v>
      </c>
      <c r="AD464" s="604">
        <v>16</v>
      </c>
    </row>
    <row r="465" spans="1:30" ht="15">
      <c r="A465" s="559"/>
      <c r="B465" s="554"/>
      <c r="C465" s="657"/>
      <c r="D465" s="657"/>
      <c r="E465" s="605" t="s">
        <v>185</v>
      </c>
      <c r="F465" s="554">
        <v>27703.24</v>
      </c>
      <c r="G465" s="554">
        <v>27734.43</v>
      </c>
      <c r="H465" s="554">
        <v>27796.41</v>
      </c>
      <c r="I465" s="554">
        <v>27728.15</v>
      </c>
      <c r="J465" s="554">
        <v>27702.36</v>
      </c>
      <c r="K465" s="554">
        <v>27689.9</v>
      </c>
      <c r="L465" s="554">
        <v>27730.6</v>
      </c>
      <c r="M465" s="554">
        <v>27728.99</v>
      </c>
      <c r="N465" s="554">
        <v>27688.84</v>
      </c>
      <c r="O465" s="605"/>
      <c r="P465" s="605"/>
      <c r="Q465" s="658"/>
      <c r="R465" s="658"/>
      <c r="S465" s="659"/>
      <c r="T465" s="600"/>
      <c r="U465" s="660"/>
      <c r="V465" s="641"/>
      <c r="W465" s="687"/>
      <c r="X465" s="548"/>
      <c r="Y465" s="603"/>
      <c r="Z465" s="603"/>
      <c r="AA465" s="603"/>
      <c r="AB465" s="603"/>
    </row>
    <row r="466" spans="1:30" ht="57.75" thickBot="1">
      <c r="A466" s="559"/>
      <c r="B466" s="663"/>
      <c r="C466" s="664"/>
      <c r="D466" s="664"/>
      <c r="E466" s="627" t="s">
        <v>186</v>
      </c>
      <c r="F466" s="627">
        <f t="shared" ref="F466:N466" si="150">IF(((F464="")*AND(F465="")),"",(F464-F465)*3)</f>
        <v>4322.6399999999921</v>
      </c>
      <c r="G466" s="627">
        <f t="shared" si="150"/>
        <v>4033.0200000000004</v>
      </c>
      <c r="H466" s="627">
        <f t="shared" si="150"/>
        <v>3976.1099999999969</v>
      </c>
      <c r="I466" s="627">
        <f t="shared" si="150"/>
        <v>4032.7799999999952</v>
      </c>
      <c r="J466" s="627">
        <f t="shared" si="150"/>
        <v>4345.7399999999943</v>
      </c>
      <c r="K466" s="627">
        <f t="shared" si="150"/>
        <v>4311.0599999999904</v>
      </c>
      <c r="L466" s="627">
        <f t="shared" si="150"/>
        <v>4037.7900000000009</v>
      </c>
      <c r="M466" s="627">
        <f t="shared" si="150"/>
        <v>4047.5999999999913</v>
      </c>
      <c r="N466" s="627">
        <f t="shared" si="150"/>
        <v>4366.0499999999956</v>
      </c>
      <c r="O466" s="627"/>
      <c r="P466" s="627"/>
      <c r="Q466" s="665"/>
      <c r="R466" s="665"/>
      <c r="S466" s="666"/>
      <c r="T466" s="667"/>
      <c r="U466" s="668"/>
      <c r="V466" s="641"/>
      <c r="W466" s="687"/>
      <c r="X466" s="548"/>
      <c r="Y466" s="603"/>
      <c r="Z466" s="603"/>
      <c r="AA466" s="603"/>
      <c r="AB466" s="603"/>
    </row>
    <row r="467" spans="1:30">
      <c r="A467" s="669">
        <v>43317</v>
      </c>
      <c r="B467" s="607" t="s">
        <v>172</v>
      </c>
      <c r="C467" s="609" t="s">
        <v>174</v>
      </c>
      <c r="D467" s="615" t="s">
        <v>173</v>
      </c>
      <c r="E467" s="596" t="s">
        <v>184</v>
      </c>
      <c r="F467" s="607">
        <v>5124.12</v>
      </c>
      <c r="G467" s="607">
        <v>5025.45</v>
      </c>
      <c r="H467" s="607">
        <v>5029.4399999999996</v>
      </c>
      <c r="I467" s="607">
        <v>5002.0600000000004</v>
      </c>
      <c r="J467" s="607">
        <v>5158.8500000000004</v>
      </c>
      <c r="K467" s="607">
        <v>5160.4399999999996</v>
      </c>
      <c r="L467" s="607">
        <v>5014.55</v>
      </c>
      <c r="M467" s="607">
        <v>5008.5</v>
      </c>
      <c r="N467" s="607">
        <v>5160.5600000000004</v>
      </c>
      <c r="O467" s="596">
        <f>IF((N468=""),"",MAX(F469:N469))</f>
        <v>4009.5200000000004</v>
      </c>
      <c r="P467" s="596">
        <f>IF(N468="","",MIN(F469:N469))</f>
        <v>3664.0599999999995</v>
      </c>
      <c r="Q467" s="610">
        <f>IF((N469=""),"",AVERAGE(F469:N469))</f>
        <v>3886.1088888888894</v>
      </c>
      <c r="R467" s="610">
        <f>IF((N468=""),"",(O467-P467)/(O467+P467)*100)</f>
        <v>4.5019404241566638</v>
      </c>
      <c r="S467" s="599">
        <f>STDEV(F469:N469)</f>
        <v>122.11183812844627</v>
      </c>
      <c r="T467" s="611" t="str">
        <f>IF(N468="","",IF(Q467&gt;3650,IF(R467&lt;7,IF(Q467&lt;4450,"Pass","Fail"),"Fail"),"Fail"))</f>
        <v>Pass</v>
      </c>
      <c r="U467" s="671">
        <v>1340</v>
      </c>
      <c r="V467" s="641"/>
      <c r="W467" s="687"/>
      <c r="X467" s="548"/>
      <c r="Y467" s="603">
        <v>3650</v>
      </c>
      <c r="Z467" s="603">
        <v>4450</v>
      </c>
      <c r="AA467" s="603">
        <v>3700</v>
      </c>
      <c r="AB467" s="603">
        <v>4100</v>
      </c>
      <c r="AC467" s="604">
        <v>7</v>
      </c>
      <c r="AD467" s="604">
        <v>6.5</v>
      </c>
    </row>
    <row r="468" spans="1:30" ht="15">
      <c r="A468" s="559"/>
      <c r="B468" s="554"/>
      <c r="C468" s="657"/>
      <c r="D468" s="657"/>
      <c r="E468" s="605" t="s">
        <v>185</v>
      </c>
      <c r="F468" s="554">
        <v>3235.35</v>
      </c>
      <c r="G468" s="554">
        <v>3043.82</v>
      </c>
      <c r="H468" s="554">
        <v>3025.94</v>
      </c>
      <c r="I468" s="554">
        <v>3019.82</v>
      </c>
      <c r="J468" s="554">
        <v>3268.77</v>
      </c>
      <c r="K468" s="554">
        <v>3328.41</v>
      </c>
      <c r="L468" s="554">
        <v>3038.97</v>
      </c>
      <c r="M468" s="554">
        <v>3003.74</v>
      </c>
      <c r="N468" s="554">
        <v>3231.66</v>
      </c>
      <c r="O468" s="605"/>
      <c r="P468" s="605"/>
      <c r="Q468" s="658"/>
      <c r="R468" s="658"/>
      <c r="S468" s="659"/>
      <c r="T468" s="554"/>
      <c r="U468" s="672"/>
      <c r="V468" s="641"/>
      <c r="W468" s="687"/>
      <c r="X468" s="548"/>
      <c r="Y468" s="603"/>
      <c r="Z468" s="603"/>
      <c r="AA468" s="603"/>
      <c r="AB468" s="603"/>
    </row>
    <row r="469" spans="1:30" ht="57">
      <c r="A469" s="559"/>
      <c r="B469" s="554"/>
      <c r="C469" s="657"/>
      <c r="D469" s="657"/>
      <c r="E469" s="605" t="s">
        <v>186</v>
      </c>
      <c r="F469" s="605">
        <f t="shared" ref="F469:N469" si="151">IF(((F467="")*AND(F468="")),"",(F467-F468)*2)</f>
        <v>3777.54</v>
      </c>
      <c r="G469" s="605">
        <f t="shared" si="151"/>
        <v>3963.2599999999993</v>
      </c>
      <c r="H469" s="605">
        <f t="shared" si="151"/>
        <v>4006.9999999999991</v>
      </c>
      <c r="I469" s="605">
        <f t="shared" si="151"/>
        <v>3964.4800000000005</v>
      </c>
      <c r="J469" s="605">
        <f t="shared" si="151"/>
        <v>3780.1600000000008</v>
      </c>
      <c r="K469" s="605">
        <f t="shared" si="151"/>
        <v>3664.0599999999995</v>
      </c>
      <c r="L469" s="605">
        <f t="shared" si="151"/>
        <v>3951.1600000000008</v>
      </c>
      <c r="M469" s="605">
        <f t="shared" si="151"/>
        <v>4009.5200000000004</v>
      </c>
      <c r="N469" s="605">
        <f t="shared" si="151"/>
        <v>3857.8000000000011</v>
      </c>
      <c r="O469" s="605"/>
      <c r="P469" s="605"/>
      <c r="Q469" s="658"/>
      <c r="R469" s="658"/>
      <c r="S469" s="659"/>
      <c r="T469" s="554"/>
      <c r="U469" s="672"/>
      <c r="V469" s="641"/>
      <c r="W469" s="687"/>
      <c r="X469" s="548"/>
      <c r="Y469" s="603"/>
      <c r="Z469" s="603"/>
      <c r="AA469" s="603"/>
      <c r="AB469" s="603"/>
    </row>
    <row r="470" spans="1:30">
      <c r="A470" s="661">
        <v>43317</v>
      </c>
      <c r="B470" s="614" t="s">
        <v>167</v>
      </c>
      <c r="C470" s="657" t="s">
        <v>169</v>
      </c>
      <c r="D470" s="657" t="s">
        <v>187</v>
      </c>
      <c r="E470" s="605" t="s">
        <v>184</v>
      </c>
      <c r="F470" s="554">
        <v>1251.26</v>
      </c>
      <c r="G470" s="554">
        <v>1241.8800000000001</v>
      </c>
      <c r="H470" s="554">
        <v>1242.07</v>
      </c>
      <c r="I470" s="554">
        <v>1250.96</v>
      </c>
      <c r="J470" s="554">
        <v>1270.4100000000001</v>
      </c>
      <c r="K470" s="554">
        <v>1265.54</v>
      </c>
      <c r="L470" s="554">
        <v>1250.9000000000001</v>
      </c>
      <c r="M470" s="554">
        <v>1239.06</v>
      </c>
      <c r="N470" s="554">
        <v>1260.93</v>
      </c>
      <c r="O470" s="605">
        <f>IF((N471=""),"",MAX(F472:N472))</f>
        <v>2045.0699999999997</v>
      </c>
      <c r="P470" s="605">
        <f>IF(N471="","",MIN(F472:N472))</f>
        <v>1981.5900000000001</v>
      </c>
      <c r="Q470" s="658">
        <f>IF((N472=""),"",AVERAGE(F472:N472))</f>
        <v>2016.0933333333332</v>
      </c>
      <c r="R470" s="658">
        <f>IF((N471=""),"",(O470-P470)/(O470+P470)*100)</f>
        <v>1.576492676312367</v>
      </c>
      <c r="S470" s="599">
        <f>STDEV(F472:N472)</f>
        <v>21.749355737597728</v>
      </c>
      <c r="T470" s="600" t="str">
        <f>IF(N471="","",IF(Q470&gt;1940,IF(R470&lt;8.3,IF(Q470&lt;2180,"Pass","Fail"),"Fail"),"Fail"))</f>
        <v>Pass</v>
      </c>
      <c r="U470" s="660">
        <v>1340</v>
      </c>
      <c r="V470" s="602"/>
      <c r="W470" s="602"/>
      <c r="X470" s="548"/>
      <c r="Y470" s="603">
        <v>2000</v>
      </c>
      <c r="Z470" s="603">
        <v>3000</v>
      </c>
      <c r="AA470" s="603">
        <v>1940</v>
      </c>
      <c r="AB470" s="603">
        <v>2180</v>
      </c>
      <c r="AC470" s="604">
        <v>5.2</v>
      </c>
      <c r="AD470" s="604">
        <v>5.2</v>
      </c>
    </row>
    <row r="471" spans="1:30" ht="15">
      <c r="A471" s="559"/>
      <c r="B471" s="554"/>
      <c r="C471" s="657"/>
      <c r="D471" s="657"/>
      <c r="E471" s="605" t="s">
        <v>185</v>
      </c>
      <c r="F471" s="554">
        <v>578.89</v>
      </c>
      <c r="G471" s="554">
        <v>565.94000000000005</v>
      </c>
      <c r="H471" s="554">
        <v>563.44000000000005</v>
      </c>
      <c r="I471" s="554">
        <v>574.20000000000005</v>
      </c>
      <c r="J471" s="554">
        <v>609.88</v>
      </c>
      <c r="K471" s="554">
        <v>603.85</v>
      </c>
      <c r="L471" s="554">
        <v>579.89</v>
      </c>
      <c r="M471" s="554">
        <v>557.37</v>
      </c>
      <c r="N471" s="554">
        <v>591.27</v>
      </c>
      <c r="O471" s="605"/>
      <c r="P471" s="605"/>
      <c r="Q471" s="658"/>
      <c r="R471" s="658"/>
      <c r="S471" s="659"/>
      <c r="T471" s="600"/>
      <c r="U471" s="660"/>
      <c r="V471" s="602"/>
      <c r="W471" s="602"/>
      <c r="X471" s="548"/>
      <c r="Y471" s="603"/>
      <c r="Z471" s="603"/>
      <c r="AA471" s="603"/>
      <c r="AB471" s="603"/>
    </row>
    <row r="472" spans="1:30" ht="42.75">
      <c r="A472" s="559"/>
      <c r="B472" s="554"/>
      <c r="C472" s="657"/>
      <c r="D472" s="657"/>
      <c r="E472" s="605" t="s">
        <v>188</v>
      </c>
      <c r="F472" s="605">
        <f t="shared" ref="F472:N472" si="152">IF(((F470="")*AND(F471="")),"",(F470-F471)*3)</f>
        <v>2017.1100000000001</v>
      </c>
      <c r="G472" s="605">
        <f t="shared" si="152"/>
        <v>2027.8200000000002</v>
      </c>
      <c r="H472" s="605">
        <f t="shared" si="152"/>
        <v>2035.8899999999996</v>
      </c>
      <c r="I472" s="605">
        <f t="shared" si="152"/>
        <v>2030.28</v>
      </c>
      <c r="J472" s="605">
        <f t="shared" si="152"/>
        <v>1981.5900000000001</v>
      </c>
      <c r="K472" s="605">
        <f t="shared" si="152"/>
        <v>1985.0699999999997</v>
      </c>
      <c r="L472" s="605">
        <f t="shared" si="152"/>
        <v>2013.0300000000002</v>
      </c>
      <c r="M472" s="605">
        <f t="shared" si="152"/>
        <v>2045.0699999999997</v>
      </c>
      <c r="N472" s="605">
        <f t="shared" si="152"/>
        <v>2008.9800000000002</v>
      </c>
      <c r="O472" s="605"/>
      <c r="P472" s="605"/>
      <c r="Q472" s="658"/>
      <c r="R472" s="658"/>
      <c r="S472" s="659"/>
      <c r="T472" s="600"/>
      <c r="U472" s="660"/>
      <c r="V472" s="602"/>
      <c r="W472" s="602"/>
      <c r="X472" s="548"/>
      <c r="Y472" s="603"/>
      <c r="Z472" s="603"/>
      <c r="AA472" s="603"/>
      <c r="AB472" s="603"/>
    </row>
    <row r="473" spans="1:30">
      <c r="A473" s="661">
        <v>43317</v>
      </c>
      <c r="B473" s="554" t="s">
        <v>183</v>
      </c>
      <c r="C473" s="657" t="s">
        <v>171</v>
      </c>
      <c r="D473" s="657" t="s">
        <v>170</v>
      </c>
      <c r="E473" s="605" t="s">
        <v>184</v>
      </c>
      <c r="F473" s="554">
        <v>27703.24</v>
      </c>
      <c r="G473" s="554">
        <v>27734.43</v>
      </c>
      <c r="H473" s="554">
        <v>27796.41</v>
      </c>
      <c r="I473" s="554">
        <v>27728.15</v>
      </c>
      <c r="J473" s="554">
        <v>27702.36</v>
      </c>
      <c r="K473" s="554">
        <v>27689.9</v>
      </c>
      <c r="L473" s="554">
        <v>27730.6</v>
      </c>
      <c r="M473" s="554">
        <v>27728.99</v>
      </c>
      <c r="N473" s="554">
        <v>27688.84</v>
      </c>
      <c r="O473" s="605">
        <f>IF((N474=""),"",MAX(F475:N475))</f>
        <v>4731.3300000000017</v>
      </c>
      <c r="P473" s="605">
        <f>IF(N474="","",MIN(F475:N475))</f>
        <v>4184.4300000000039</v>
      </c>
      <c r="Q473" s="658">
        <f>IF((N475=""),"",AVERAGE(F475:N475))</f>
        <v>4412.7866666666705</v>
      </c>
      <c r="R473" s="658">
        <f>IF((N474=""),"",(O473-P473)/(O473+P473)*100)</f>
        <v>6.1340816711082118</v>
      </c>
      <c r="S473" s="599">
        <f>STDEV(F475:N475)</f>
        <v>201.27683833468183</v>
      </c>
      <c r="T473" s="600" t="str">
        <f>IF(N474="","",IF(Q473&gt;3200,IF(R473&lt;16,IF(Q473&lt;5240,"Pass","Fail"),"Fail"),"Fail"))</f>
        <v>Pass</v>
      </c>
      <c r="U473" s="660">
        <v>1340</v>
      </c>
      <c r="V473" s="602"/>
      <c r="W473" s="602"/>
      <c r="X473" s="548"/>
      <c r="Y473" s="603">
        <v>4200</v>
      </c>
      <c r="Z473" s="603">
        <v>5500</v>
      </c>
      <c r="AA473" s="603">
        <v>3200</v>
      </c>
      <c r="AB473" s="603">
        <v>5240</v>
      </c>
      <c r="AC473" s="604">
        <v>16</v>
      </c>
      <c r="AD473" s="604">
        <v>16</v>
      </c>
    </row>
    <row r="474" spans="1:30" ht="15">
      <c r="A474" s="559"/>
      <c r="B474" s="554"/>
      <c r="C474" s="657"/>
      <c r="D474" s="657"/>
      <c r="E474" s="605" t="s">
        <v>185</v>
      </c>
      <c r="F474" s="554">
        <v>26175.439999999999</v>
      </c>
      <c r="G474" s="554">
        <v>26316.12</v>
      </c>
      <c r="H474" s="554">
        <v>26401.599999999999</v>
      </c>
      <c r="I474" s="554">
        <v>26300.71</v>
      </c>
      <c r="J474" s="554">
        <v>26160.54</v>
      </c>
      <c r="K474" s="554">
        <v>26187.82</v>
      </c>
      <c r="L474" s="554">
        <v>26325.34</v>
      </c>
      <c r="M474" s="554">
        <v>26285.26</v>
      </c>
      <c r="N474" s="554">
        <v>26111.73</v>
      </c>
      <c r="O474" s="605"/>
      <c r="P474" s="605"/>
      <c r="Q474" s="658"/>
      <c r="R474" s="658"/>
      <c r="S474" s="659"/>
      <c r="T474" s="600"/>
      <c r="U474" s="660"/>
      <c r="V474" s="602"/>
      <c r="W474" s="602"/>
      <c r="X474" s="548"/>
      <c r="Y474" s="603"/>
      <c r="Z474" s="603"/>
      <c r="AA474" s="603"/>
      <c r="AB474" s="603"/>
    </row>
    <row r="475" spans="1:30" ht="57.75" thickBot="1">
      <c r="A475" s="559"/>
      <c r="B475" s="663"/>
      <c r="C475" s="664"/>
      <c r="D475" s="664"/>
      <c r="E475" s="627" t="s">
        <v>186</v>
      </c>
      <c r="F475" s="627">
        <f t="shared" ref="F475:N475" si="153">IF(((F473="")*AND(F474="")),"",(F473-F474)*3)</f>
        <v>4583.4000000000087</v>
      </c>
      <c r="G475" s="627">
        <f t="shared" si="153"/>
        <v>4254.9300000000039</v>
      </c>
      <c r="H475" s="627">
        <f t="shared" si="153"/>
        <v>4184.4300000000039</v>
      </c>
      <c r="I475" s="627">
        <f t="shared" si="153"/>
        <v>4282.320000000007</v>
      </c>
      <c r="J475" s="627">
        <f t="shared" si="153"/>
        <v>4625.4599999999991</v>
      </c>
      <c r="K475" s="627">
        <f t="shared" si="153"/>
        <v>4506.2400000000052</v>
      </c>
      <c r="L475" s="627">
        <f t="shared" si="153"/>
        <v>4215.7799999999952</v>
      </c>
      <c r="M475" s="627">
        <f t="shared" si="153"/>
        <v>4331.1900000000096</v>
      </c>
      <c r="N475" s="627">
        <f t="shared" si="153"/>
        <v>4731.3300000000017</v>
      </c>
      <c r="O475" s="627"/>
      <c r="P475" s="627"/>
      <c r="Q475" s="665"/>
      <c r="R475" s="665"/>
      <c r="S475" s="666"/>
      <c r="T475" s="667"/>
      <c r="U475" s="668"/>
      <c r="V475" s="602"/>
      <c r="W475" s="602"/>
      <c r="X475" s="548"/>
      <c r="Y475" s="603"/>
      <c r="Z475" s="603"/>
      <c r="AA475" s="603"/>
      <c r="AB475" s="603"/>
    </row>
    <row r="476" spans="1:30">
      <c r="A476" s="669">
        <v>43320</v>
      </c>
      <c r="B476" s="607" t="s">
        <v>172</v>
      </c>
      <c r="C476" s="609" t="s">
        <v>174</v>
      </c>
      <c r="D476" s="615" t="s">
        <v>173</v>
      </c>
      <c r="E476" s="596" t="s">
        <v>184</v>
      </c>
      <c r="F476" s="607">
        <v>6839.48</v>
      </c>
      <c r="G476" s="607">
        <v>6826.21</v>
      </c>
      <c r="H476" s="607">
        <v>6870.9</v>
      </c>
      <c r="I476" s="607">
        <v>6834.68</v>
      </c>
      <c r="J476" s="607">
        <v>6894.53</v>
      </c>
      <c r="K476" s="607">
        <v>6858.91</v>
      </c>
      <c r="L476" s="607">
        <v>6859.58</v>
      </c>
      <c r="M476" s="607">
        <v>6862.33</v>
      </c>
      <c r="N476" s="607">
        <v>6947.74</v>
      </c>
      <c r="O476" s="596">
        <f>IF((N477=""),"",MAX(F478:N478))</f>
        <v>4023.8600000000006</v>
      </c>
      <c r="P476" s="596">
        <f>IF(N477="","",MIN(F478:N478))</f>
        <v>3680.4400000000005</v>
      </c>
      <c r="Q476" s="610">
        <f>IF((N478=""),"",AVERAGE(F478:N478))</f>
        <v>3900.0977777777775</v>
      </c>
      <c r="R476" s="610">
        <f>IF((N477=""),"",(O476-P476)/(O476+P476)*100)</f>
        <v>4.4575107407551631</v>
      </c>
      <c r="S476" s="599">
        <f>STDEV(F478:N478)</f>
        <v>119.54010140720968</v>
      </c>
      <c r="T476" s="611" t="str">
        <f>IF(N477="","",IF(Q476&gt;3650,IF(R476&lt;7,IF(Q476&lt;4450,"Pass","Fail"),"Fail"),"Fail"))</f>
        <v>Pass</v>
      </c>
      <c r="U476" s="671" t="s">
        <v>51</v>
      </c>
      <c r="V476" s="548" t="s">
        <v>202</v>
      </c>
      <c r="Y476" s="603">
        <v>3650</v>
      </c>
      <c r="Z476" s="603">
        <v>4450</v>
      </c>
      <c r="AA476" s="603">
        <v>3700</v>
      </c>
      <c r="AB476" s="603">
        <v>4100</v>
      </c>
      <c r="AC476" s="604">
        <v>7</v>
      </c>
      <c r="AD476" s="604">
        <v>6.5</v>
      </c>
    </row>
    <row r="477" spans="1:30" ht="15">
      <c r="A477" s="559"/>
      <c r="B477" s="554"/>
      <c r="C477" s="657"/>
      <c r="D477" s="657"/>
      <c r="E477" s="605" t="s">
        <v>185</v>
      </c>
      <c r="F477" s="554">
        <v>4945.67</v>
      </c>
      <c r="G477" s="554">
        <v>4843.21</v>
      </c>
      <c r="H477" s="554">
        <v>4860.76</v>
      </c>
      <c r="I477" s="554">
        <v>4848.45</v>
      </c>
      <c r="J477" s="554">
        <v>4994.22</v>
      </c>
      <c r="K477" s="554">
        <v>5018.6899999999996</v>
      </c>
      <c r="L477" s="554">
        <v>4877.9399999999996</v>
      </c>
      <c r="M477" s="554">
        <v>4850.3999999999996</v>
      </c>
      <c r="N477" s="554">
        <v>5004.58</v>
      </c>
      <c r="O477" s="605"/>
      <c r="P477" s="605"/>
      <c r="Q477" s="658"/>
      <c r="R477" s="658"/>
      <c r="S477" s="659"/>
      <c r="T477" s="554"/>
      <c r="U477" s="672"/>
      <c r="Y477" s="603"/>
      <c r="Z477" s="603"/>
      <c r="AA477" s="603"/>
      <c r="AB477" s="603"/>
    </row>
    <row r="478" spans="1:30" ht="27" customHeight="1">
      <c r="A478" s="559"/>
      <c r="B478" s="554"/>
      <c r="C478" s="657"/>
      <c r="D478" s="657"/>
      <c r="E478" s="605" t="s">
        <v>186</v>
      </c>
      <c r="F478" s="605">
        <f t="shared" ref="F478:N478" si="154">IF(((F476="")*AND(F477="")),"",(F476-F477)*2)</f>
        <v>3787.619999999999</v>
      </c>
      <c r="G478" s="605">
        <f t="shared" si="154"/>
        <v>3966</v>
      </c>
      <c r="H478" s="605">
        <f t="shared" si="154"/>
        <v>4020.2799999999988</v>
      </c>
      <c r="I478" s="605">
        <f t="shared" si="154"/>
        <v>3972.4600000000009</v>
      </c>
      <c r="J478" s="605">
        <f t="shared" si="154"/>
        <v>3800.619999999999</v>
      </c>
      <c r="K478" s="605">
        <f t="shared" si="154"/>
        <v>3680.4400000000005</v>
      </c>
      <c r="L478" s="605">
        <f t="shared" si="154"/>
        <v>3963.2800000000007</v>
      </c>
      <c r="M478" s="605">
        <f t="shared" si="154"/>
        <v>4023.8600000000006</v>
      </c>
      <c r="N478" s="605">
        <f t="shared" si="154"/>
        <v>3886.3199999999997</v>
      </c>
      <c r="O478" s="605"/>
      <c r="P478" s="605"/>
      <c r="Q478" s="658"/>
      <c r="R478" s="658"/>
      <c r="S478" s="659"/>
      <c r="T478" s="554"/>
      <c r="U478" s="672"/>
      <c r="Y478" s="603"/>
      <c r="Z478" s="603"/>
      <c r="AA478" s="603"/>
      <c r="AB478" s="603"/>
    </row>
    <row r="479" spans="1:30">
      <c r="A479" s="661">
        <v>43320</v>
      </c>
      <c r="B479" s="614" t="s">
        <v>167</v>
      </c>
      <c r="C479" s="657" t="s">
        <v>169</v>
      </c>
      <c r="D479" s="657" t="s">
        <v>187</v>
      </c>
      <c r="E479" s="605" t="s">
        <v>184</v>
      </c>
      <c r="F479" s="554">
        <v>1938.66</v>
      </c>
      <c r="G479" s="554">
        <v>1935.67</v>
      </c>
      <c r="H479" s="554">
        <v>1931.73</v>
      </c>
      <c r="I479" s="554">
        <v>1932.9</v>
      </c>
      <c r="J479" s="554">
        <v>1939.29</v>
      </c>
      <c r="K479" s="554">
        <v>1940.86</v>
      </c>
      <c r="L479" s="554">
        <v>1932.62</v>
      </c>
      <c r="M479" s="554">
        <v>1933.16</v>
      </c>
      <c r="N479" s="554">
        <v>1936.88</v>
      </c>
      <c r="O479" s="605">
        <f>IF((N480=""),"",MAX(F481:N481))</f>
        <v>2056.9500000000003</v>
      </c>
      <c r="P479" s="605">
        <f>IF(N480="","",MIN(F481:N481))</f>
        <v>1995.8999999999999</v>
      </c>
      <c r="Q479" s="658">
        <f>IF((N481=""),"",AVERAGE(F481:N481))</f>
        <v>2027.5500000000002</v>
      </c>
      <c r="R479" s="658">
        <f>IF((N480=""),"",(O479-P479)/(O479+P479)*100)</f>
        <v>1.5063473851734064</v>
      </c>
      <c r="S479" s="599">
        <f>STDEV(F481:N481)</f>
        <v>21.512735181733689</v>
      </c>
      <c r="T479" s="600" t="str">
        <f>IF(N480="","",IF(Q479&gt;1940,IF(R479&lt;8.3,IF(Q479&lt;2180,"Pass","Fail"),"Fail"),"Fail"))</f>
        <v>Pass</v>
      </c>
      <c r="U479" s="660" t="s">
        <v>51</v>
      </c>
      <c r="V479" s="548" t="s">
        <v>202</v>
      </c>
      <c r="Y479" s="603">
        <v>2000</v>
      </c>
      <c r="Z479" s="603">
        <v>3000</v>
      </c>
      <c r="AA479" s="603">
        <v>1940</v>
      </c>
      <c r="AB479" s="603">
        <v>2180</v>
      </c>
      <c r="AC479" s="604">
        <v>5.2</v>
      </c>
      <c r="AD479" s="604">
        <v>5.2</v>
      </c>
    </row>
    <row r="480" spans="1:30" ht="15">
      <c r="A480" s="559"/>
      <c r="B480" s="554"/>
      <c r="C480" s="657"/>
      <c r="D480" s="657"/>
      <c r="E480" s="605" t="s">
        <v>185</v>
      </c>
      <c r="F480" s="554">
        <v>1265.73</v>
      </c>
      <c r="G480" s="554">
        <v>1250.02</v>
      </c>
      <c r="H480" s="554">
        <v>1251</v>
      </c>
      <c r="I480" s="554">
        <v>1256.01</v>
      </c>
      <c r="J480" s="554">
        <v>1273.99</v>
      </c>
      <c r="K480" s="554">
        <v>1271.67</v>
      </c>
      <c r="L480" s="554">
        <v>1255.83</v>
      </c>
      <c r="M480" s="554">
        <v>1247.8499999999999</v>
      </c>
      <c r="N480" s="554">
        <v>1267.02</v>
      </c>
      <c r="O480" s="605"/>
      <c r="P480" s="605"/>
      <c r="Q480" s="658"/>
      <c r="R480" s="658"/>
      <c r="S480" s="659"/>
      <c r="T480" s="600"/>
      <c r="U480" s="660"/>
      <c r="Y480" s="603"/>
      <c r="Z480" s="603"/>
      <c r="AA480" s="603"/>
      <c r="AB480" s="603"/>
    </row>
    <row r="481" spans="1:30" ht="27" customHeight="1">
      <c r="A481" s="559"/>
      <c r="B481" s="554"/>
      <c r="C481" s="657"/>
      <c r="D481" s="657"/>
      <c r="E481" s="605" t="s">
        <v>188</v>
      </c>
      <c r="F481" s="605">
        <f t="shared" ref="F481:N481" si="155">IF(((F479="")*AND(F480="")),"",(F479-F480)*3)</f>
        <v>2018.7900000000002</v>
      </c>
      <c r="G481" s="605">
        <f t="shared" si="155"/>
        <v>2056.9500000000003</v>
      </c>
      <c r="H481" s="605">
        <f t="shared" si="155"/>
        <v>2042.19</v>
      </c>
      <c r="I481" s="605">
        <f t="shared" si="155"/>
        <v>2030.6700000000003</v>
      </c>
      <c r="J481" s="605">
        <f t="shared" si="155"/>
        <v>1995.8999999999999</v>
      </c>
      <c r="K481" s="605">
        <f t="shared" si="155"/>
        <v>2007.5699999999995</v>
      </c>
      <c r="L481" s="605">
        <f t="shared" si="155"/>
        <v>2030.37</v>
      </c>
      <c r="M481" s="605">
        <f t="shared" si="155"/>
        <v>2055.9300000000003</v>
      </c>
      <c r="N481" s="605">
        <f t="shared" si="155"/>
        <v>2009.5800000000004</v>
      </c>
      <c r="O481" s="605"/>
      <c r="P481" s="605"/>
      <c r="Q481" s="658"/>
      <c r="R481" s="658"/>
      <c r="S481" s="659"/>
      <c r="T481" s="600"/>
      <c r="U481" s="660"/>
      <c r="Y481" s="603"/>
      <c r="Z481" s="603"/>
      <c r="AA481" s="603"/>
      <c r="AB481" s="603"/>
    </row>
    <row r="482" spans="1:30">
      <c r="A482" s="661">
        <v>43320</v>
      </c>
      <c r="B482" s="554" t="s">
        <v>183</v>
      </c>
      <c r="C482" s="657" t="s">
        <v>171</v>
      </c>
      <c r="D482" s="657" t="s">
        <v>170</v>
      </c>
      <c r="E482" s="605" t="s">
        <v>184</v>
      </c>
      <c r="F482" s="554">
        <v>26122.21</v>
      </c>
      <c r="G482" s="554">
        <v>26254.959999999999</v>
      </c>
      <c r="H482" s="554">
        <v>26351.23</v>
      </c>
      <c r="I482" s="554">
        <v>26250.27</v>
      </c>
      <c r="J482" s="554">
        <v>26096.11</v>
      </c>
      <c r="K482" s="554">
        <v>26137.99</v>
      </c>
      <c r="L482" s="554">
        <v>26273.69</v>
      </c>
      <c r="M482" s="554">
        <v>26226.48</v>
      </c>
      <c r="N482" s="554">
        <v>26048.83</v>
      </c>
      <c r="O482" s="605">
        <f>IF((N483=""),"",MAX(F484:N484))</f>
        <v>4519.1999999999935</v>
      </c>
      <c r="P482" s="605">
        <f>IF(N483="","",MIN(F484:N484))</f>
        <v>4060.0800000000017</v>
      </c>
      <c r="Q482" s="658">
        <f>IF((N484=""),"",AVERAGE(F484:N484))</f>
        <v>4252.329999999999</v>
      </c>
      <c r="R482" s="658">
        <f>IF((N483=""),"",(O482-P482)/(O482+P482)*100)</f>
        <v>5.3514980278064357</v>
      </c>
      <c r="S482" s="599">
        <f>STDEV(F484:N484)</f>
        <v>175.78514399688146</v>
      </c>
      <c r="T482" s="600" t="str">
        <f>IF(N483="","",IF(Q482&gt;3200,IF(R482&lt;16,IF(Q482&lt;5240,"Pass","Fail"),"Fail"),"Fail"))</f>
        <v>Pass</v>
      </c>
      <c r="U482" s="660" t="s">
        <v>51</v>
      </c>
      <c r="V482" s="548" t="s">
        <v>202</v>
      </c>
      <c r="Y482" s="603">
        <v>4200</v>
      </c>
      <c r="Z482" s="603">
        <v>5500</v>
      </c>
      <c r="AA482" s="603">
        <v>3200</v>
      </c>
      <c r="AB482" s="603">
        <v>5240</v>
      </c>
      <c r="AC482" s="604">
        <v>16</v>
      </c>
      <c r="AD482" s="604">
        <v>16</v>
      </c>
    </row>
    <row r="483" spans="1:30" ht="15">
      <c r="A483" s="559"/>
      <c r="B483" s="554"/>
      <c r="C483" s="657"/>
      <c r="D483" s="657"/>
      <c r="E483" s="605" t="s">
        <v>185</v>
      </c>
      <c r="F483" s="554">
        <v>24615.81</v>
      </c>
      <c r="G483" s="554">
        <v>24874.9</v>
      </c>
      <c r="H483" s="554">
        <v>24997.87</v>
      </c>
      <c r="I483" s="554">
        <v>24883.32</v>
      </c>
      <c r="J483" s="554">
        <v>24641.73</v>
      </c>
      <c r="K483" s="554">
        <v>24671.02</v>
      </c>
      <c r="L483" s="554">
        <v>24897.32</v>
      </c>
      <c r="M483" s="554">
        <v>24854.27</v>
      </c>
      <c r="N483" s="554">
        <v>24568.54</v>
      </c>
      <c r="O483" s="605"/>
      <c r="P483" s="605"/>
      <c r="Q483" s="658"/>
      <c r="R483" s="658"/>
      <c r="S483" s="659"/>
      <c r="T483" s="600"/>
      <c r="U483" s="660"/>
      <c r="Y483" s="603"/>
      <c r="Z483" s="603"/>
      <c r="AA483" s="603"/>
      <c r="AB483" s="603"/>
    </row>
    <row r="484" spans="1:30" ht="57.75" thickBot="1">
      <c r="A484" s="559"/>
      <c r="B484" s="663"/>
      <c r="C484" s="664"/>
      <c r="D484" s="664"/>
      <c r="E484" s="627" t="s">
        <v>186</v>
      </c>
      <c r="F484" s="627">
        <f t="shared" ref="F484:N484" si="156">IF(((F482="")*AND(F483="")),"",(F482-F483)*3)</f>
        <v>4519.1999999999935</v>
      </c>
      <c r="G484" s="627">
        <f t="shared" si="156"/>
        <v>4140.179999999993</v>
      </c>
      <c r="H484" s="627">
        <f t="shared" si="156"/>
        <v>4060.0800000000017</v>
      </c>
      <c r="I484" s="627">
        <f t="shared" si="156"/>
        <v>4100.8500000000022</v>
      </c>
      <c r="J484" s="627">
        <f t="shared" si="156"/>
        <v>4363.1400000000031</v>
      </c>
      <c r="K484" s="627">
        <f t="shared" si="156"/>
        <v>4400.9100000000035</v>
      </c>
      <c r="L484" s="627">
        <f t="shared" si="156"/>
        <v>4129.1099999999969</v>
      </c>
      <c r="M484" s="627">
        <f t="shared" si="156"/>
        <v>4116.6299999999974</v>
      </c>
      <c r="N484" s="627">
        <f t="shared" si="156"/>
        <v>4440.8700000000026</v>
      </c>
      <c r="O484" s="627"/>
      <c r="P484" s="627"/>
      <c r="Q484" s="665"/>
      <c r="R484" s="665"/>
      <c r="S484" s="666"/>
      <c r="T484" s="667"/>
      <c r="U484" s="668"/>
      <c r="Y484" s="603"/>
      <c r="Z484" s="603"/>
      <c r="AA484" s="603"/>
      <c r="AB484" s="603"/>
    </row>
    <row r="485" spans="1:30">
      <c r="A485" s="669">
        <v>43322</v>
      </c>
      <c r="B485" s="607" t="s">
        <v>172</v>
      </c>
      <c r="C485" s="609" t="s">
        <v>174</v>
      </c>
      <c r="D485" s="615" t="s">
        <v>173</v>
      </c>
      <c r="E485" s="596" t="s">
        <v>184</v>
      </c>
      <c r="F485" s="548">
        <v>4953.6000000000004</v>
      </c>
      <c r="G485" s="548">
        <v>4853.66</v>
      </c>
      <c r="H485" s="548">
        <v>4870.76</v>
      </c>
      <c r="I485" s="548">
        <v>4858.71</v>
      </c>
      <c r="J485" s="548">
        <v>5000.79</v>
      </c>
      <c r="K485" s="548">
        <v>5025</v>
      </c>
      <c r="L485" s="548">
        <v>4887.74</v>
      </c>
      <c r="M485" s="548">
        <v>4860.87</v>
      </c>
      <c r="N485" s="548">
        <v>5011.5</v>
      </c>
      <c r="O485" s="596">
        <f>IF((N486=""),"",MAX(F487:N487))</f>
        <v>4035.6400000000003</v>
      </c>
      <c r="P485" s="596">
        <f>IF(N486="","",MIN(F487:N487))</f>
        <v>3675.62</v>
      </c>
      <c r="Q485" s="610">
        <f>IF((N487=""),"",AVERAGE(F487:N487))</f>
        <v>3908.1888888888884</v>
      </c>
      <c r="R485" s="610">
        <f>IF((N486=""),"",(O485-P485)/(O485+P485)*100)</f>
        <v>4.66875711621707</v>
      </c>
      <c r="S485" s="599">
        <f>STDEV(F487:N487)</f>
        <v>127.82060362520575</v>
      </c>
      <c r="T485" s="611" t="str">
        <f>IF(N486="","",IF(Q485&gt;3650,IF(R485&lt;7,IF(Q485&lt;4450,"Pass","Fail"),"Fail"),"Fail"))</f>
        <v>Pass</v>
      </c>
      <c r="U485" s="671">
        <v>1428</v>
      </c>
      <c r="Y485" s="603">
        <v>3650</v>
      </c>
      <c r="Z485" s="603">
        <v>4450</v>
      </c>
      <c r="AA485" s="603">
        <v>3700</v>
      </c>
      <c r="AB485" s="603">
        <v>4100</v>
      </c>
      <c r="AC485" s="604">
        <v>7</v>
      </c>
      <c r="AD485" s="604">
        <v>6.5</v>
      </c>
    </row>
    <row r="486" spans="1:30" ht="15">
      <c r="A486" s="559"/>
      <c r="B486" s="554"/>
      <c r="C486" s="657"/>
      <c r="D486" s="657"/>
      <c r="E486" s="605" t="s">
        <v>185</v>
      </c>
      <c r="F486" s="548">
        <v>3052.71</v>
      </c>
      <c r="G486" s="548">
        <v>2859.34</v>
      </c>
      <c r="H486" s="548">
        <v>2852.94</v>
      </c>
      <c r="I486" s="548">
        <v>2863.09</v>
      </c>
      <c r="J486" s="548">
        <v>3105.68</v>
      </c>
      <c r="K486" s="548">
        <v>3187.19</v>
      </c>
      <c r="L486" s="548">
        <v>2899.51</v>
      </c>
      <c r="M486" s="548">
        <v>2843.09</v>
      </c>
      <c r="N486" s="548">
        <v>3072.23</v>
      </c>
      <c r="O486" s="605"/>
      <c r="P486" s="605"/>
      <c r="Q486" s="658"/>
      <c r="R486" s="658"/>
      <c r="S486" s="659"/>
      <c r="T486" s="554"/>
      <c r="U486" s="672"/>
      <c r="Y486" s="603"/>
      <c r="Z486" s="603"/>
      <c r="AA486" s="603"/>
      <c r="AB486" s="603"/>
    </row>
    <row r="487" spans="1:30" ht="57">
      <c r="A487" s="559"/>
      <c r="B487" s="554"/>
      <c r="C487" s="657"/>
      <c r="D487" s="657"/>
      <c r="E487" s="605" t="s">
        <v>186</v>
      </c>
      <c r="F487" s="605">
        <f t="shared" ref="F487:N487" si="157">IF(((F485="")*AND(F486="")),"",(F485-F486)*2)</f>
        <v>3801.7800000000007</v>
      </c>
      <c r="G487" s="605">
        <f t="shared" si="157"/>
        <v>3988.6399999999994</v>
      </c>
      <c r="H487" s="605">
        <f t="shared" si="157"/>
        <v>4035.6400000000003</v>
      </c>
      <c r="I487" s="605">
        <f t="shared" si="157"/>
        <v>3991.24</v>
      </c>
      <c r="J487" s="605">
        <f t="shared" si="157"/>
        <v>3790.2200000000003</v>
      </c>
      <c r="K487" s="605">
        <f t="shared" si="157"/>
        <v>3675.62</v>
      </c>
      <c r="L487" s="605">
        <f t="shared" si="157"/>
        <v>3976.4599999999991</v>
      </c>
      <c r="M487" s="605">
        <f t="shared" si="157"/>
        <v>4035.5599999999995</v>
      </c>
      <c r="N487" s="605">
        <f t="shared" si="157"/>
        <v>3878.54</v>
      </c>
      <c r="O487" s="605"/>
      <c r="P487" s="605"/>
      <c r="Q487" s="658"/>
      <c r="R487" s="658"/>
      <c r="S487" s="659"/>
      <c r="T487" s="554"/>
      <c r="U487" s="672"/>
      <c r="Y487" s="603"/>
      <c r="Z487" s="603"/>
      <c r="AA487" s="603"/>
      <c r="AB487" s="603"/>
    </row>
    <row r="488" spans="1:30">
      <c r="A488" s="661">
        <v>43322</v>
      </c>
      <c r="B488" s="614" t="s">
        <v>167</v>
      </c>
      <c r="C488" s="657" t="s">
        <v>169</v>
      </c>
      <c r="D488" s="657" t="s">
        <v>187</v>
      </c>
      <c r="E488" s="605" t="s">
        <v>184</v>
      </c>
      <c r="F488" s="548">
        <v>1273.8399999999999</v>
      </c>
      <c r="G488" s="548">
        <v>1251.7</v>
      </c>
      <c r="H488" s="548">
        <v>1253.77</v>
      </c>
      <c r="I488" s="548">
        <v>1259.04</v>
      </c>
      <c r="J488" s="548">
        <v>1276.1099999999999</v>
      </c>
      <c r="K488" s="548">
        <v>1273.43</v>
      </c>
      <c r="L488" s="548">
        <v>1258.04</v>
      </c>
      <c r="M488" s="548">
        <v>1249.3800000000001</v>
      </c>
      <c r="N488" s="548">
        <v>1271.74</v>
      </c>
      <c r="O488" s="605">
        <f>IF((N489=""),"",MAX(F490:N490))</f>
        <v>2061.5099999999998</v>
      </c>
      <c r="P488" s="605">
        <f>IF(N489="","",MIN(F490:N490))</f>
        <v>1972.2599999999995</v>
      </c>
      <c r="Q488" s="658">
        <f>IF((N490=""),"",AVERAGE(F490:N490))</f>
        <v>2034.1366666666665</v>
      </c>
      <c r="R488" s="658">
        <f>IF((N489=""),"",(O488-P488)/(O488+P488)*100)</f>
        <v>2.2125703746123415</v>
      </c>
      <c r="S488" s="599">
        <f>STDEV(F490:N490)</f>
        <v>32.939218266368286</v>
      </c>
      <c r="T488" s="600" t="str">
        <f>IF(N489="","",IF(Q488&gt;1940,IF(R488&lt;8.3,IF(Q488&lt;2180,"Pass","Fail"),"Fail"),"Fail"))</f>
        <v>Pass</v>
      </c>
      <c r="U488" s="660">
        <v>1428</v>
      </c>
      <c r="Y488" s="603">
        <v>2000</v>
      </c>
      <c r="Z488" s="603">
        <v>3000</v>
      </c>
      <c r="AA488" s="603">
        <v>1940</v>
      </c>
      <c r="AB488" s="603">
        <v>2180</v>
      </c>
      <c r="AC488" s="604">
        <v>5.2</v>
      </c>
      <c r="AD488" s="604">
        <v>5.2</v>
      </c>
    </row>
    <row r="489" spans="1:30" ht="15">
      <c r="A489" s="559"/>
      <c r="B489" s="554"/>
      <c r="C489" s="657"/>
      <c r="D489" s="657"/>
      <c r="E489" s="605" t="s">
        <v>185</v>
      </c>
      <c r="F489" s="548">
        <v>587.09</v>
      </c>
      <c r="G489" s="548">
        <v>564.78</v>
      </c>
      <c r="H489" s="548">
        <v>566.6</v>
      </c>
      <c r="I489" s="548">
        <v>577.66</v>
      </c>
      <c r="J489" s="548">
        <v>618.69000000000005</v>
      </c>
      <c r="K489" s="548">
        <v>606.55999999999995</v>
      </c>
      <c r="L489" s="548">
        <v>577.97</v>
      </c>
      <c r="M489" s="548">
        <v>562.49</v>
      </c>
      <c r="N489" s="548">
        <v>602.79999999999995</v>
      </c>
      <c r="O489" s="605"/>
      <c r="P489" s="605"/>
      <c r="Q489" s="658"/>
      <c r="R489" s="658"/>
      <c r="S489" s="659"/>
      <c r="T489" s="600"/>
      <c r="U489" s="660"/>
      <c r="Y489" s="603"/>
      <c r="Z489" s="603"/>
      <c r="AA489" s="603"/>
      <c r="AB489" s="603"/>
    </row>
    <row r="490" spans="1:30" ht="42.75">
      <c r="A490" s="559"/>
      <c r="B490" s="554"/>
      <c r="C490" s="657"/>
      <c r="D490" s="657"/>
      <c r="E490" s="605" t="s">
        <v>188</v>
      </c>
      <c r="F490" s="605">
        <f t="shared" ref="F490:N490" si="158">IF(((F488="")*AND(F489="")),"",(F488-F489)*3)</f>
        <v>2060.2499999999995</v>
      </c>
      <c r="G490" s="605">
        <f t="shared" si="158"/>
        <v>2060.7600000000002</v>
      </c>
      <c r="H490" s="605">
        <f t="shared" si="158"/>
        <v>2061.5099999999998</v>
      </c>
      <c r="I490" s="605">
        <f t="shared" si="158"/>
        <v>2044.1399999999999</v>
      </c>
      <c r="J490" s="605">
        <f t="shared" si="158"/>
        <v>1972.2599999999995</v>
      </c>
      <c r="K490" s="605">
        <f t="shared" si="158"/>
        <v>2000.6100000000004</v>
      </c>
      <c r="L490" s="605">
        <f t="shared" si="158"/>
        <v>2040.2099999999998</v>
      </c>
      <c r="M490" s="605">
        <f t="shared" si="158"/>
        <v>2060.67</v>
      </c>
      <c r="N490" s="605">
        <f t="shared" si="158"/>
        <v>2006.8200000000002</v>
      </c>
      <c r="O490" s="605"/>
      <c r="P490" s="605"/>
      <c r="Q490" s="658"/>
      <c r="R490" s="658"/>
      <c r="S490" s="659"/>
      <c r="T490" s="600"/>
      <c r="U490" s="660"/>
      <c r="Y490" s="603"/>
      <c r="Z490" s="603"/>
      <c r="AA490" s="603"/>
      <c r="AB490" s="603"/>
    </row>
    <row r="491" spans="1:30">
      <c r="A491" s="661">
        <v>43322</v>
      </c>
      <c r="B491" s="554" t="s">
        <v>183</v>
      </c>
      <c r="C491" s="657" t="s">
        <v>171</v>
      </c>
      <c r="D491" s="657" t="s">
        <v>170</v>
      </c>
      <c r="E491" s="605" t="s">
        <v>184</v>
      </c>
      <c r="F491" s="548">
        <v>24586.41</v>
      </c>
      <c r="G491" s="548">
        <v>24844.32</v>
      </c>
      <c r="H491" s="548">
        <v>24966.42</v>
      </c>
      <c r="I491" s="548">
        <v>24854.55</v>
      </c>
      <c r="J491" s="548">
        <v>24604.13</v>
      </c>
      <c r="K491" s="548">
        <v>24649.67</v>
      </c>
      <c r="L491" s="548">
        <v>24866.05</v>
      </c>
      <c r="M491" s="548">
        <v>24816.76</v>
      </c>
      <c r="N491" s="548">
        <v>24525.46</v>
      </c>
      <c r="O491" s="605">
        <f>IF((N492=""),"",MAX(F493:N493))</f>
        <v>4451.1599999999926</v>
      </c>
      <c r="P491" s="605">
        <f>IF(N492="","",MIN(F493:N493))</f>
        <v>4045.8599999999969</v>
      </c>
      <c r="Q491" s="658">
        <f>IF((N493=""),"",AVERAGE(F493:N493))</f>
        <v>4233.5533333333296</v>
      </c>
      <c r="R491" s="658">
        <f>IF((N492=""),"",(O491-P491)/(O491+P491)*100)</f>
        <v>4.7699075675942408</v>
      </c>
      <c r="S491" s="599">
        <f>STDEV(F493:N493)</f>
        <v>170.56541560351761</v>
      </c>
      <c r="T491" s="600" t="str">
        <f>IF(N492="","",IF(Q491&gt;3200,IF(R491&lt;16,IF(Q491&lt;5240,"Pass","Fail"),"Fail"),"Fail"))</f>
        <v>Pass</v>
      </c>
      <c r="U491" s="660">
        <v>1428</v>
      </c>
      <c r="Y491" s="603">
        <v>4200</v>
      </c>
      <c r="Z491" s="603">
        <v>5500</v>
      </c>
      <c r="AA491" s="603">
        <v>3200</v>
      </c>
      <c r="AB491" s="603">
        <v>5240</v>
      </c>
      <c r="AC491" s="604">
        <v>16</v>
      </c>
      <c r="AD491" s="604">
        <v>16</v>
      </c>
    </row>
    <row r="492" spans="1:30" ht="15">
      <c r="A492" s="559"/>
      <c r="B492" s="554"/>
      <c r="C492" s="657"/>
      <c r="D492" s="657"/>
      <c r="E492" s="605" t="s">
        <v>185</v>
      </c>
      <c r="F492" s="548">
        <v>23128.33</v>
      </c>
      <c r="G492" s="548">
        <v>23478.21</v>
      </c>
      <c r="H492" s="548">
        <v>23617.8</v>
      </c>
      <c r="I492" s="548">
        <v>23477.53</v>
      </c>
      <c r="J492" s="548">
        <v>23131.24</v>
      </c>
      <c r="K492" s="548">
        <v>23183.88</v>
      </c>
      <c r="L492" s="548">
        <v>23508.34</v>
      </c>
      <c r="M492" s="548">
        <v>23446.04</v>
      </c>
      <c r="N492" s="548">
        <v>23041.74</v>
      </c>
      <c r="O492" s="605"/>
      <c r="P492" s="605"/>
      <c r="Q492" s="658"/>
      <c r="R492" s="658"/>
      <c r="S492" s="659"/>
      <c r="T492" s="600"/>
      <c r="U492" s="660"/>
      <c r="Y492" s="603"/>
      <c r="Z492" s="603"/>
      <c r="AA492" s="603"/>
      <c r="AB492" s="603"/>
    </row>
    <row r="493" spans="1:30" ht="57.75" thickBot="1">
      <c r="A493" s="559"/>
      <c r="B493" s="673"/>
      <c r="C493" s="621"/>
      <c r="D493" s="621"/>
      <c r="E493" s="619" t="s">
        <v>186</v>
      </c>
      <c r="F493" s="619">
        <f t="shared" ref="F493:N493" si="159">IF(((F491="")*AND(F492="")),"",(F491-F492)*3)</f>
        <v>4374.2399999999943</v>
      </c>
      <c r="G493" s="619">
        <f t="shared" si="159"/>
        <v>4098.3300000000017</v>
      </c>
      <c r="H493" s="619">
        <f t="shared" si="159"/>
        <v>4045.8599999999969</v>
      </c>
      <c r="I493" s="619">
        <f t="shared" si="159"/>
        <v>4131.0600000000013</v>
      </c>
      <c r="J493" s="619">
        <f t="shared" si="159"/>
        <v>4418.6699999999983</v>
      </c>
      <c r="K493" s="619">
        <f t="shared" si="159"/>
        <v>4397.3699999999917</v>
      </c>
      <c r="L493" s="619">
        <f t="shared" si="159"/>
        <v>4073.1299999999974</v>
      </c>
      <c r="M493" s="619">
        <f t="shared" si="159"/>
        <v>4112.1599999999926</v>
      </c>
      <c r="N493" s="619">
        <f t="shared" si="159"/>
        <v>4451.1599999999926</v>
      </c>
      <c r="O493" s="619"/>
      <c r="P493" s="619"/>
      <c r="Q493" s="622"/>
      <c r="R493" s="622"/>
      <c r="S493" s="674"/>
      <c r="T493" s="616"/>
      <c r="U493" s="675"/>
      <c r="Y493" s="603"/>
      <c r="Z493" s="603"/>
      <c r="AA493" s="603"/>
      <c r="AB493" s="603"/>
    </row>
    <row r="494" spans="1:30">
      <c r="A494" s="653">
        <v>43328</v>
      </c>
      <c r="B494" s="654" t="s">
        <v>172</v>
      </c>
      <c r="C494" s="615" t="s">
        <v>174</v>
      </c>
      <c r="D494" s="615" t="s">
        <v>173</v>
      </c>
      <c r="E494" s="636" t="s">
        <v>184</v>
      </c>
      <c r="F494" s="654">
        <v>6945.23</v>
      </c>
      <c r="G494" s="654">
        <v>6937.17</v>
      </c>
      <c r="H494" s="654">
        <v>6986.48</v>
      </c>
      <c r="I494" s="654">
        <v>6948.31</v>
      </c>
      <c r="J494" s="654">
        <v>6995.27</v>
      </c>
      <c r="K494" s="654">
        <v>6958.84</v>
      </c>
      <c r="L494" s="654">
        <v>6969.59</v>
      </c>
      <c r="M494" s="654">
        <v>6978.8</v>
      </c>
      <c r="N494" s="654">
        <v>7054.81</v>
      </c>
      <c r="O494" s="636">
        <f>IF((N495=""),"",MAX(F496:N496))</f>
        <v>4069.9799999999996</v>
      </c>
      <c r="P494" s="636">
        <f>IF(N495="","",MIN(F496:N496))</f>
        <v>3741.6200000000008</v>
      </c>
      <c r="Q494" s="655">
        <f>IF((N496=""),"",AVERAGE(F496:N496))</f>
        <v>3950.3333333333335</v>
      </c>
      <c r="R494" s="655">
        <f>IF((N495=""),"",(O494-P494)/(O494+P494)*100)</f>
        <v>4.2034922423062975</v>
      </c>
      <c r="S494" s="599">
        <f>STDEV(F496:N496)</f>
        <v>116.86572123596893</v>
      </c>
      <c r="T494" s="676" t="str">
        <f>IF(N495="","",IF(Q494&gt;3650,IF(R494&lt;7,IF(Q494&lt;4450,"Pass","Fail"),"Fail"),"Fail"))</f>
        <v>Pass</v>
      </c>
      <c r="U494" s="677">
        <v>1335</v>
      </c>
      <c r="Y494" s="603">
        <v>3650</v>
      </c>
      <c r="Z494" s="603">
        <v>4450</v>
      </c>
      <c r="AA494" s="603">
        <v>3700</v>
      </c>
      <c r="AB494" s="603">
        <v>4100</v>
      </c>
      <c r="AC494" s="604">
        <v>7</v>
      </c>
      <c r="AD494" s="604">
        <v>6.5</v>
      </c>
    </row>
    <row r="495" spans="1:30" ht="15">
      <c r="A495" s="559"/>
      <c r="B495" s="554"/>
      <c r="C495" s="657"/>
      <c r="D495" s="657"/>
      <c r="E495" s="605" t="s">
        <v>185</v>
      </c>
      <c r="F495" s="554">
        <v>5016.49</v>
      </c>
      <c r="G495" s="554">
        <v>4920.8</v>
      </c>
      <c r="H495" s="554">
        <v>4951.49</v>
      </c>
      <c r="I495" s="554">
        <v>4938.37</v>
      </c>
      <c r="J495" s="554">
        <v>5075.3900000000003</v>
      </c>
      <c r="K495" s="554">
        <v>5088.03</v>
      </c>
      <c r="L495" s="554">
        <v>4963.2700000000004</v>
      </c>
      <c r="M495" s="554">
        <v>4945.3999999999996</v>
      </c>
      <c r="N495" s="554">
        <v>5098.76</v>
      </c>
      <c r="O495" s="605"/>
      <c r="P495" s="605"/>
      <c r="Q495" s="658"/>
      <c r="R495" s="658"/>
      <c r="S495" s="659"/>
      <c r="T495" s="554"/>
      <c r="U495" s="672"/>
      <c r="Y495" s="603"/>
      <c r="Z495" s="603"/>
      <c r="AA495" s="603"/>
      <c r="AB495" s="603"/>
    </row>
    <row r="496" spans="1:30" ht="57">
      <c r="A496" s="559"/>
      <c r="B496" s="554"/>
      <c r="C496" s="657"/>
      <c r="D496" s="657"/>
      <c r="E496" s="605" t="s">
        <v>186</v>
      </c>
      <c r="F496" s="605">
        <f t="shared" ref="F496:N496" si="160">IF(((F494="")*AND(F495="")),"",(F494-F495)*2)</f>
        <v>3857.4799999999996</v>
      </c>
      <c r="G496" s="605">
        <f t="shared" si="160"/>
        <v>4032.74</v>
      </c>
      <c r="H496" s="605">
        <f t="shared" si="160"/>
        <v>4069.9799999999996</v>
      </c>
      <c r="I496" s="605">
        <f t="shared" si="160"/>
        <v>4019.880000000001</v>
      </c>
      <c r="J496" s="605">
        <f t="shared" si="160"/>
        <v>3839.76</v>
      </c>
      <c r="K496" s="605">
        <f t="shared" si="160"/>
        <v>3741.6200000000008</v>
      </c>
      <c r="L496" s="605">
        <f t="shared" si="160"/>
        <v>4012.6399999999994</v>
      </c>
      <c r="M496" s="605">
        <f t="shared" si="160"/>
        <v>4066.8000000000011</v>
      </c>
      <c r="N496" s="605">
        <f t="shared" si="160"/>
        <v>3912.1000000000004</v>
      </c>
      <c r="O496" s="605"/>
      <c r="P496" s="605"/>
      <c r="Q496" s="658"/>
      <c r="R496" s="658"/>
      <c r="S496" s="659"/>
      <c r="T496" s="554"/>
      <c r="U496" s="672"/>
      <c r="Y496" s="603"/>
      <c r="Z496" s="603"/>
      <c r="AA496" s="603"/>
      <c r="AB496" s="603"/>
    </row>
    <row r="497" spans="1:30">
      <c r="A497" s="661">
        <v>43328</v>
      </c>
      <c r="B497" s="614" t="s">
        <v>167</v>
      </c>
      <c r="C497" s="657" t="s">
        <v>169</v>
      </c>
      <c r="D497" s="657" t="s">
        <v>187</v>
      </c>
      <c r="E497" s="605" t="s">
        <v>184</v>
      </c>
      <c r="F497" s="554">
        <v>1927.72</v>
      </c>
      <c r="G497" s="554">
        <v>1922.3</v>
      </c>
      <c r="H497" s="554">
        <v>1913.48</v>
      </c>
      <c r="I497" s="554">
        <v>1919.53</v>
      </c>
      <c r="J497" s="554">
        <v>1925.99</v>
      </c>
      <c r="K497" s="554">
        <v>1927.23</v>
      </c>
      <c r="L497" s="554">
        <v>1921.48</v>
      </c>
      <c r="M497" s="554">
        <v>1920.43</v>
      </c>
      <c r="N497" s="554">
        <v>1925.38</v>
      </c>
      <c r="O497" s="605">
        <f>IF((N498=""),"",MAX(F499:N499))</f>
        <v>2082.5100000000002</v>
      </c>
      <c r="P497" s="605">
        <f>IF(N498="","",MIN(F499:N499))</f>
        <v>2036.5199999999998</v>
      </c>
      <c r="Q497" s="658">
        <f>IF((N499=""),"",AVERAGE(F499:N499))</f>
        <v>2060.9766666666669</v>
      </c>
      <c r="R497" s="658">
        <f>IF((N498=""),"",(O497-P497)/(O497+P497)*100)</f>
        <v>1.1165250071011978</v>
      </c>
      <c r="S497" s="599">
        <f>STDEV(F499:N499)</f>
        <v>16.144228844985516</v>
      </c>
      <c r="T497" s="600" t="str">
        <f>IF(N498="","",IF(Q497&gt;1940,IF(R497&lt;8.3,IF(Q497&lt;2180,"Pass","Fail"),"Fail"),"Fail"))</f>
        <v>Pass</v>
      </c>
      <c r="U497" s="660">
        <v>1335</v>
      </c>
      <c r="Y497" s="603">
        <v>2000</v>
      </c>
      <c r="Z497" s="603">
        <v>3000</v>
      </c>
      <c r="AA497" s="603">
        <v>1940</v>
      </c>
      <c r="AB497" s="603">
        <v>2180</v>
      </c>
      <c r="AC497" s="604">
        <v>5.2</v>
      </c>
      <c r="AD497" s="604">
        <v>5.2</v>
      </c>
    </row>
    <row r="498" spans="1:30" ht="15">
      <c r="A498" s="559"/>
      <c r="B498" s="554"/>
      <c r="C498" s="657"/>
      <c r="D498" s="657"/>
      <c r="E498" s="605" t="s">
        <v>185</v>
      </c>
      <c r="F498" s="554">
        <v>1243.17</v>
      </c>
      <c r="G498" s="554">
        <v>1231.1500000000001</v>
      </c>
      <c r="H498" s="554">
        <v>1221.99</v>
      </c>
      <c r="I498" s="554">
        <v>1229.8599999999999</v>
      </c>
      <c r="J498" s="554">
        <v>1246.93</v>
      </c>
      <c r="K498" s="554">
        <v>1248.3900000000001</v>
      </c>
      <c r="L498" s="554">
        <v>1234.73</v>
      </c>
      <c r="M498" s="554">
        <v>1226.26</v>
      </c>
      <c r="N498" s="554">
        <v>1238.1300000000001</v>
      </c>
      <c r="O498" s="605"/>
      <c r="P498" s="605"/>
      <c r="Q498" s="658"/>
      <c r="R498" s="658"/>
      <c r="S498" s="659"/>
      <c r="T498" s="600"/>
      <c r="U498" s="660"/>
      <c r="Y498" s="603"/>
      <c r="Z498" s="603"/>
      <c r="AA498" s="603"/>
      <c r="AB498" s="603"/>
    </row>
    <row r="499" spans="1:30" ht="32.25" customHeight="1">
      <c r="A499" s="559"/>
      <c r="B499" s="554"/>
      <c r="C499" s="657"/>
      <c r="D499" s="657"/>
      <c r="E499" s="605" t="s">
        <v>188</v>
      </c>
      <c r="F499" s="605">
        <f t="shared" ref="F499:N499" si="161">IF(((F497="")*AND(F498="")),"",(F497-F498)*3)</f>
        <v>2053.6499999999996</v>
      </c>
      <c r="G499" s="605">
        <f t="shared" si="161"/>
        <v>2073.4499999999998</v>
      </c>
      <c r="H499" s="605">
        <f t="shared" si="161"/>
        <v>2074.4700000000003</v>
      </c>
      <c r="I499" s="605">
        <f t="shared" si="161"/>
        <v>2069.0100000000002</v>
      </c>
      <c r="J499" s="605">
        <f t="shared" si="161"/>
        <v>2037.1799999999998</v>
      </c>
      <c r="K499" s="605">
        <f t="shared" si="161"/>
        <v>2036.5199999999998</v>
      </c>
      <c r="L499" s="605">
        <f t="shared" si="161"/>
        <v>2060.25</v>
      </c>
      <c r="M499" s="605">
        <f t="shared" si="161"/>
        <v>2082.5100000000002</v>
      </c>
      <c r="N499" s="605">
        <f t="shared" si="161"/>
        <v>2061.75</v>
      </c>
      <c r="O499" s="605"/>
      <c r="P499" s="605"/>
      <c r="Q499" s="658"/>
      <c r="R499" s="658"/>
      <c r="S499" s="659"/>
      <c r="T499" s="600"/>
      <c r="U499" s="660"/>
      <c r="Y499" s="603"/>
      <c r="Z499" s="603"/>
      <c r="AA499" s="603"/>
      <c r="AB499" s="603"/>
    </row>
    <row r="500" spans="1:30">
      <c r="A500" s="661">
        <v>43328</v>
      </c>
      <c r="B500" s="554" t="s">
        <v>183</v>
      </c>
      <c r="C500" s="657" t="s">
        <v>171</v>
      </c>
      <c r="D500" s="657" t="s">
        <v>170</v>
      </c>
      <c r="E500" s="605" t="s">
        <v>184</v>
      </c>
      <c r="F500" s="554">
        <v>23045.26</v>
      </c>
      <c r="G500" s="554">
        <v>23402.57</v>
      </c>
      <c r="H500" s="554">
        <v>23539.77</v>
      </c>
      <c r="I500" s="554">
        <v>23404.69</v>
      </c>
      <c r="J500" s="554">
        <v>23040.68</v>
      </c>
      <c r="K500" s="554">
        <v>23105.360000000001</v>
      </c>
      <c r="L500" s="554">
        <v>23430.17</v>
      </c>
      <c r="M500" s="554">
        <v>23365.94</v>
      </c>
      <c r="N500" s="554">
        <v>22960.62</v>
      </c>
      <c r="O500" s="605">
        <f>IF((N501=""),"",MAX(F502:N502))</f>
        <v>4654.6499999999978</v>
      </c>
      <c r="P500" s="605">
        <f>IF(N501="","",MIN(F502:N502))</f>
        <v>4150.3799999999974</v>
      </c>
      <c r="Q500" s="658">
        <f>IF((N502=""),"",AVERAGE(F502:N502))</f>
        <v>4379.6833333333307</v>
      </c>
      <c r="R500" s="658">
        <f>IF((N501=""),"",(O500-P500)/(O500+P500)*100)</f>
        <v>5.7270673694467904</v>
      </c>
      <c r="S500" s="599">
        <f>STDEV(F502:N502)</f>
        <v>188.20711370723134</v>
      </c>
      <c r="T500" s="600" t="str">
        <f>IF(N501="","",IF(Q500&gt;3200,IF(R500&lt;16,IF(Q500&lt;5240,"Pass","Fail"),"Fail"),"Fail"))</f>
        <v>Pass</v>
      </c>
      <c r="U500" s="660">
        <v>1335</v>
      </c>
      <c r="Y500" s="603">
        <v>4200</v>
      </c>
      <c r="Z500" s="603">
        <v>5500</v>
      </c>
      <c r="AA500" s="603">
        <v>3200</v>
      </c>
      <c r="AB500" s="603">
        <v>5240</v>
      </c>
      <c r="AC500" s="604">
        <v>16</v>
      </c>
      <c r="AD500" s="604">
        <v>16</v>
      </c>
    </row>
    <row r="501" spans="1:30" ht="15">
      <c r="A501" s="559"/>
      <c r="B501" s="554"/>
      <c r="C501" s="657"/>
      <c r="D501" s="657"/>
      <c r="E501" s="605" t="s">
        <v>185</v>
      </c>
      <c r="F501" s="554">
        <v>21534.95</v>
      </c>
      <c r="G501" s="554">
        <v>21992.57</v>
      </c>
      <c r="H501" s="554">
        <v>22156.31</v>
      </c>
      <c r="I501" s="554">
        <v>21982.39</v>
      </c>
      <c r="J501" s="554">
        <v>21508.28</v>
      </c>
      <c r="K501" s="554">
        <v>21607.95</v>
      </c>
      <c r="L501" s="554">
        <v>22025.48</v>
      </c>
      <c r="M501" s="554">
        <v>21939.01</v>
      </c>
      <c r="N501" s="554">
        <v>21409.07</v>
      </c>
      <c r="O501" s="605"/>
      <c r="P501" s="605"/>
      <c r="Q501" s="658"/>
      <c r="R501" s="658"/>
      <c r="S501" s="659"/>
      <c r="T501" s="600"/>
      <c r="U501" s="660"/>
      <c r="Y501" s="603"/>
      <c r="Z501" s="603"/>
      <c r="AA501" s="603"/>
      <c r="AB501" s="603"/>
    </row>
    <row r="502" spans="1:30" ht="57.75" thickBot="1">
      <c r="A502" s="559"/>
      <c r="B502" s="663"/>
      <c r="C502" s="664"/>
      <c r="D502" s="664"/>
      <c r="E502" s="627" t="s">
        <v>186</v>
      </c>
      <c r="F502" s="627">
        <f t="shared" ref="F502:N502" si="162">IF(((F500="")*AND(F501="")),"",(F500-F501)*3)</f>
        <v>4530.929999999993</v>
      </c>
      <c r="G502" s="627">
        <f t="shared" si="162"/>
        <v>4230</v>
      </c>
      <c r="H502" s="627">
        <f t="shared" si="162"/>
        <v>4150.3799999999974</v>
      </c>
      <c r="I502" s="627">
        <f t="shared" si="162"/>
        <v>4266.8999999999978</v>
      </c>
      <c r="J502" s="627">
        <f t="shared" si="162"/>
        <v>4597.2000000000044</v>
      </c>
      <c r="K502" s="627">
        <f t="shared" si="162"/>
        <v>4492.2299999999996</v>
      </c>
      <c r="L502" s="627">
        <f t="shared" si="162"/>
        <v>4214.0699999999961</v>
      </c>
      <c r="M502" s="627">
        <f t="shared" si="162"/>
        <v>4280.7900000000009</v>
      </c>
      <c r="N502" s="627">
        <f t="shared" si="162"/>
        <v>4654.6499999999978</v>
      </c>
      <c r="O502" s="627"/>
      <c r="P502" s="627"/>
      <c r="Q502" s="665"/>
      <c r="R502" s="665"/>
      <c r="S502" s="666"/>
      <c r="T502" s="667"/>
      <c r="U502" s="668"/>
      <c r="Y502" s="603"/>
      <c r="Z502" s="603"/>
      <c r="AA502" s="603"/>
      <c r="AB502" s="603"/>
    </row>
    <row r="503" spans="1:30">
      <c r="A503" s="669">
        <v>43332</v>
      </c>
      <c r="B503" s="607" t="s">
        <v>172</v>
      </c>
      <c r="C503" s="609" t="s">
        <v>174</v>
      </c>
      <c r="D503" s="615" t="s">
        <v>173</v>
      </c>
      <c r="E503" s="596" t="s">
        <v>184</v>
      </c>
      <c r="F503" s="548">
        <v>5016.49</v>
      </c>
      <c r="G503" s="548">
        <v>4920.8</v>
      </c>
      <c r="H503" s="548">
        <v>4951.49</v>
      </c>
      <c r="I503" s="548">
        <v>4938.37</v>
      </c>
      <c r="J503" s="548">
        <v>5075.3900000000003</v>
      </c>
      <c r="K503" s="548">
        <v>5088.03</v>
      </c>
      <c r="L503" s="548">
        <v>4963.2700000000004</v>
      </c>
      <c r="M503" s="548">
        <v>4945.3999999999996</v>
      </c>
      <c r="N503" s="548">
        <v>5098.76</v>
      </c>
      <c r="O503" s="596">
        <f>IF((N504=""),"",MAX(F505:N505))</f>
        <v>4071.3199999999997</v>
      </c>
      <c r="P503" s="596">
        <f>IF(N504="","",MIN(F505:N505))</f>
        <v>3724.2999999999993</v>
      </c>
      <c r="Q503" s="610">
        <f>IF((N505=""),"",AVERAGE(F505:N505))</f>
        <v>3946.3355555555559</v>
      </c>
      <c r="R503" s="610">
        <f>IF((N504=""),"",(O503-P503)/(O503+P503)*100)</f>
        <v>4.4514740328543523</v>
      </c>
      <c r="S503" s="599">
        <f>STDEV(F505:N505)</f>
        <v>123.1114892192067</v>
      </c>
      <c r="T503" s="611" t="str">
        <f>IF(N504="","",IF(Q503&gt;3650,IF(R503&lt;7,IF(Q503&lt;4450,"Pass","Fail"),"Fail"),"Fail"))</f>
        <v>Pass</v>
      </c>
      <c r="U503" s="671">
        <v>1340</v>
      </c>
      <c r="Y503" s="603">
        <v>3650</v>
      </c>
      <c r="Z503" s="603">
        <v>4450</v>
      </c>
      <c r="AA503" s="603">
        <v>3700</v>
      </c>
      <c r="AB503" s="603">
        <v>4100</v>
      </c>
      <c r="AC503" s="604">
        <v>7</v>
      </c>
      <c r="AD503" s="604">
        <v>6.5</v>
      </c>
    </row>
    <row r="504" spans="1:30" ht="15">
      <c r="A504" s="559"/>
      <c r="B504" s="554"/>
      <c r="C504" s="657"/>
      <c r="D504" s="657"/>
      <c r="E504" s="605" t="s">
        <v>185</v>
      </c>
      <c r="F504" s="548">
        <v>3094.94</v>
      </c>
      <c r="G504" s="548">
        <v>2905.33</v>
      </c>
      <c r="H504" s="548">
        <v>2915.83</v>
      </c>
      <c r="I504" s="548">
        <v>2927.1</v>
      </c>
      <c r="J504" s="548">
        <v>3158.53</v>
      </c>
      <c r="K504" s="548">
        <v>3225.88</v>
      </c>
      <c r="L504" s="548">
        <v>2957.69</v>
      </c>
      <c r="M504" s="548">
        <v>2911.66</v>
      </c>
      <c r="N504" s="548">
        <v>3142.53</v>
      </c>
      <c r="O504" s="605"/>
      <c r="P504" s="605"/>
      <c r="Q504" s="658"/>
      <c r="R504" s="658"/>
      <c r="S504" s="659"/>
      <c r="T504" s="554"/>
      <c r="U504" s="672"/>
      <c r="Y504" s="603"/>
      <c r="Z504" s="603"/>
      <c r="AA504" s="603"/>
      <c r="AB504" s="603"/>
    </row>
    <row r="505" spans="1:30" ht="57">
      <c r="A505" s="559"/>
      <c r="B505" s="554"/>
      <c r="C505" s="657"/>
      <c r="D505" s="657"/>
      <c r="E505" s="605" t="s">
        <v>186</v>
      </c>
      <c r="F505" s="605">
        <f t="shared" ref="F505:N505" si="163">IF(((F503="")*AND(F504="")),"",(F503-F504)*2)</f>
        <v>3843.0999999999995</v>
      </c>
      <c r="G505" s="605">
        <f t="shared" si="163"/>
        <v>4030.9400000000005</v>
      </c>
      <c r="H505" s="605">
        <f t="shared" si="163"/>
        <v>4071.3199999999997</v>
      </c>
      <c r="I505" s="605">
        <f t="shared" si="163"/>
        <v>4022.54</v>
      </c>
      <c r="J505" s="605">
        <f t="shared" si="163"/>
        <v>3833.7200000000003</v>
      </c>
      <c r="K505" s="605">
        <f t="shared" si="163"/>
        <v>3724.2999999999993</v>
      </c>
      <c r="L505" s="605">
        <f t="shared" si="163"/>
        <v>4011.1600000000008</v>
      </c>
      <c r="M505" s="605">
        <f t="shared" si="163"/>
        <v>4067.4799999999996</v>
      </c>
      <c r="N505" s="605">
        <f t="shared" si="163"/>
        <v>3912.46</v>
      </c>
      <c r="O505" s="605"/>
      <c r="P505" s="605"/>
      <c r="Q505" s="658"/>
      <c r="R505" s="658"/>
      <c r="S505" s="659"/>
      <c r="T505" s="554"/>
      <c r="U505" s="672"/>
      <c r="Y505" s="603"/>
      <c r="Z505" s="603"/>
      <c r="AA505" s="603"/>
      <c r="AB505" s="603"/>
    </row>
    <row r="506" spans="1:30">
      <c r="A506" s="661">
        <v>43332</v>
      </c>
      <c r="B506" s="614" t="s">
        <v>167</v>
      </c>
      <c r="C506" s="657" t="s">
        <v>169</v>
      </c>
      <c r="D506" s="657" t="s">
        <v>187</v>
      </c>
      <c r="E506" s="605" t="s">
        <v>184</v>
      </c>
      <c r="F506" s="548">
        <v>1243.17</v>
      </c>
      <c r="G506" s="548">
        <v>1231.1500000000001</v>
      </c>
      <c r="H506" s="548">
        <v>1221.99</v>
      </c>
      <c r="I506" s="548">
        <v>1229.8599999999999</v>
      </c>
      <c r="J506" s="548">
        <v>1246.93</v>
      </c>
      <c r="K506" s="548">
        <v>1248.3900000000001</v>
      </c>
      <c r="L506" s="548">
        <v>1234.73</v>
      </c>
      <c r="M506" s="548">
        <v>1226.26</v>
      </c>
      <c r="N506" s="548">
        <v>1238.1300000000001</v>
      </c>
      <c r="O506" s="605">
        <f>IF((N507=""),"",MAX(F508:N508))</f>
        <v>2053.7400000000002</v>
      </c>
      <c r="P506" s="605">
        <f>IF(N507="","",MIN(F508:N508))</f>
        <v>1966.7400000000002</v>
      </c>
      <c r="Q506" s="658">
        <f>IF((N508=""),"",AVERAGE(F508:N508))</f>
        <v>2019.9866666666667</v>
      </c>
      <c r="R506" s="658">
        <f>IF((N507=""),"",(O506-P506)/(O506+P506)*100)</f>
        <v>2.1639207258834765</v>
      </c>
      <c r="S506" s="599">
        <f>STDEV(F508:N508)</f>
        <v>29.232735075607366</v>
      </c>
      <c r="T506" s="600" t="str">
        <f>IF(N507="","",IF(Q506&gt;1940,IF(R506&lt;8.3,IF(Q506&lt;2180,"Pass","Fail"),"Fail"),"Fail"))</f>
        <v>Pass</v>
      </c>
      <c r="U506" s="660">
        <v>1340</v>
      </c>
      <c r="Y506" s="603">
        <v>2000</v>
      </c>
      <c r="Z506" s="603">
        <v>3000</v>
      </c>
      <c r="AA506" s="603">
        <v>1940</v>
      </c>
      <c r="AB506" s="603">
        <v>2180</v>
      </c>
      <c r="AC506" s="604">
        <v>5.2</v>
      </c>
      <c r="AD506" s="604">
        <v>5.2</v>
      </c>
    </row>
    <row r="507" spans="1:30" ht="15">
      <c r="A507" s="559"/>
      <c r="B507" s="554"/>
      <c r="C507" s="657"/>
      <c r="D507" s="657"/>
      <c r="E507" s="605" t="s">
        <v>185</v>
      </c>
      <c r="F507" s="548">
        <v>567.88</v>
      </c>
      <c r="G507" s="548">
        <v>549.34</v>
      </c>
      <c r="H507" s="548">
        <v>540.45000000000005</v>
      </c>
      <c r="I507" s="548">
        <v>552.4</v>
      </c>
      <c r="J507" s="548">
        <v>591.35</v>
      </c>
      <c r="K507" s="548">
        <v>584.96</v>
      </c>
      <c r="L507" s="548">
        <v>560.16</v>
      </c>
      <c r="M507" s="548">
        <v>541.67999999999995</v>
      </c>
      <c r="N507" s="548">
        <v>572.42999999999995</v>
      </c>
      <c r="O507" s="605"/>
      <c r="P507" s="605"/>
      <c r="Q507" s="658"/>
      <c r="R507" s="658"/>
      <c r="S507" s="659"/>
      <c r="T507" s="600"/>
      <c r="U507" s="660"/>
      <c r="Y507" s="603"/>
      <c r="Z507" s="603"/>
      <c r="AA507" s="603"/>
      <c r="AB507" s="603"/>
    </row>
    <row r="508" spans="1:30" ht="31.7" customHeight="1">
      <c r="A508" s="559"/>
      <c r="B508" s="554"/>
      <c r="C508" s="657"/>
      <c r="D508" s="657"/>
      <c r="E508" s="605" t="s">
        <v>188</v>
      </c>
      <c r="F508" s="605">
        <f t="shared" ref="F508:N508" si="164">IF(((F506="")*AND(F507="")),"",(F506-F507)*3)</f>
        <v>2025.8700000000003</v>
      </c>
      <c r="G508" s="605">
        <f t="shared" si="164"/>
        <v>2045.4300000000003</v>
      </c>
      <c r="H508" s="605">
        <f t="shared" si="164"/>
        <v>2044.62</v>
      </c>
      <c r="I508" s="605">
        <f t="shared" si="164"/>
        <v>2032.3799999999997</v>
      </c>
      <c r="J508" s="605">
        <f t="shared" si="164"/>
        <v>1966.7400000000002</v>
      </c>
      <c r="K508" s="605">
        <f t="shared" si="164"/>
        <v>1990.2900000000002</v>
      </c>
      <c r="L508" s="605">
        <f t="shared" si="164"/>
        <v>2023.71</v>
      </c>
      <c r="M508" s="605">
        <f t="shared" si="164"/>
        <v>2053.7400000000002</v>
      </c>
      <c r="N508" s="605">
        <f t="shared" si="164"/>
        <v>1997.1000000000004</v>
      </c>
      <c r="O508" s="605"/>
      <c r="P508" s="605"/>
      <c r="Q508" s="658"/>
      <c r="R508" s="658"/>
      <c r="S508" s="659"/>
      <c r="T508" s="600"/>
      <c r="U508" s="660"/>
      <c r="Y508" s="603"/>
      <c r="Z508" s="603"/>
      <c r="AA508" s="603"/>
      <c r="AB508" s="603"/>
    </row>
    <row r="509" spans="1:30">
      <c r="A509" s="661">
        <v>43332</v>
      </c>
      <c r="B509" s="554" t="s">
        <v>183</v>
      </c>
      <c r="C509" s="657" t="s">
        <v>171</v>
      </c>
      <c r="D509" s="657" t="s">
        <v>170</v>
      </c>
      <c r="E509" s="605" t="s">
        <v>184</v>
      </c>
      <c r="F509" s="548">
        <v>21534.95</v>
      </c>
      <c r="G509" s="548">
        <v>21992.57</v>
      </c>
      <c r="H509" s="548">
        <v>22156.31</v>
      </c>
      <c r="I509" s="548">
        <v>21982.39</v>
      </c>
      <c r="J509" s="548">
        <v>21508.28</v>
      </c>
      <c r="K509" s="548">
        <v>21607.95</v>
      </c>
      <c r="L509" s="548">
        <v>22025.48</v>
      </c>
      <c r="M509" s="548">
        <v>21939.01</v>
      </c>
      <c r="N509" s="548">
        <v>21409.07</v>
      </c>
      <c r="O509" s="605">
        <f>IF((N510=""),"",MAX(F511:N511))</f>
        <v>4740.9900000000052</v>
      </c>
      <c r="P509" s="605">
        <f>IF(N510="","",MIN(F511:N511))</f>
        <v>4307.1300000000083</v>
      </c>
      <c r="Q509" s="658">
        <f>IF((N511=""),"",AVERAGE(F511:N511))</f>
        <v>4524.5233333333335</v>
      </c>
      <c r="R509" s="658">
        <f>IF((N510=""),"",(O509-P509)/(O509+P509)*100)</f>
        <v>4.7950292436439428</v>
      </c>
      <c r="S509" s="599">
        <f>STDEV(F511:N511)</f>
        <v>166.61587529404213</v>
      </c>
      <c r="T509" s="600" t="str">
        <f>IF(N510="","",IF(Q509&gt;3200,IF(R509&lt;16,IF(Q509&lt;5240,"Pass","Fail"),"Fail"),"Fail"))</f>
        <v>Pass</v>
      </c>
      <c r="U509" s="660">
        <v>1340</v>
      </c>
      <c r="Y509" s="603">
        <v>4200</v>
      </c>
      <c r="Z509" s="603">
        <v>5500</v>
      </c>
      <c r="AA509" s="603">
        <v>3200</v>
      </c>
      <c r="AB509" s="603">
        <v>5240</v>
      </c>
      <c r="AC509" s="604">
        <v>16</v>
      </c>
      <c r="AD509" s="604">
        <v>16</v>
      </c>
    </row>
    <row r="510" spans="1:30" ht="15">
      <c r="A510" s="559"/>
      <c r="B510" s="554"/>
      <c r="C510" s="657"/>
      <c r="D510" s="657"/>
      <c r="E510" s="605" t="s">
        <v>185</v>
      </c>
      <c r="F510" s="548">
        <v>19964.86</v>
      </c>
      <c r="G510" s="548">
        <v>20516.61</v>
      </c>
      <c r="H510" s="548">
        <v>20720.599999999999</v>
      </c>
      <c r="I510" s="548">
        <v>20517.900000000001</v>
      </c>
      <c r="J510" s="548">
        <v>19952.3</v>
      </c>
      <c r="K510" s="548">
        <v>20027.62</v>
      </c>
      <c r="L510" s="548">
        <v>20547.66</v>
      </c>
      <c r="M510" s="548">
        <v>20478.39</v>
      </c>
      <c r="N510" s="548">
        <v>19856.5</v>
      </c>
      <c r="O510" s="605"/>
      <c r="P510" s="605"/>
      <c r="Q510" s="658"/>
      <c r="R510" s="658"/>
      <c r="S510" s="659"/>
      <c r="T510" s="600"/>
      <c r="U510" s="660"/>
      <c r="Y510" s="603"/>
      <c r="Z510" s="603"/>
      <c r="AA510" s="603"/>
      <c r="AB510" s="603"/>
    </row>
    <row r="511" spans="1:30" ht="57.75" thickBot="1">
      <c r="A511" s="559"/>
      <c r="B511" s="663"/>
      <c r="C511" s="664"/>
      <c r="D511" s="664"/>
      <c r="E511" s="627" t="s">
        <v>186</v>
      </c>
      <c r="F511" s="627">
        <f t="shared" ref="F511:N511" si="165">IF(((F509="")*AND(F510="")),"",(F509-F510)*3)</f>
        <v>4710.2700000000004</v>
      </c>
      <c r="G511" s="627">
        <f t="shared" si="165"/>
        <v>4427.8799999999974</v>
      </c>
      <c r="H511" s="627">
        <f t="shared" si="165"/>
        <v>4307.1300000000083</v>
      </c>
      <c r="I511" s="627">
        <f t="shared" si="165"/>
        <v>4393.4699999999939</v>
      </c>
      <c r="J511" s="627">
        <f t="shared" si="165"/>
        <v>4667.9399999999987</v>
      </c>
      <c r="K511" s="627">
        <f t="shared" si="165"/>
        <v>4740.9900000000052</v>
      </c>
      <c r="L511" s="627">
        <f t="shared" si="165"/>
        <v>4433.4599999999991</v>
      </c>
      <c r="M511" s="627">
        <f t="shared" si="165"/>
        <v>4381.8599999999969</v>
      </c>
      <c r="N511" s="627">
        <f t="shared" si="165"/>
        <v>4657.7099999999991</v>
      </c>
      <c r="O511" s="627"/>
      <c r="P511" s="627"/>
      <c r="Q511" s="665"/>
      <c r="R511" s="665"/>
      <c r="S511" s="666"/>
      <c r="T511" s="667"/>
      <c r="U511" s="668"/>
      <c r="Y511" s="603"/>
      <c r="Z511" s="603"/>
      <c r="AA511" s="603"/>
      <c r="AB511" s="603"/>
    </row>
    <row r="512" spans="1:30">
      <c r="A512" s="653">
        <v>43335</v>
      </c>
      <c r="B512" s="654" t="s">
        <v>172</v>
      </c>
      <c r="C512" s="615" t="s">
        <v>174</v>
      </c>
      <c r="D512" s="615" t="s">
        <v>173</v>
      </c>
      <c r="E512" s="636" t="s">
        <v>184</v>
      </c>
      <c r="F512" s="654">
        <v>6842</v>
      </c>
      <c r="G512" s="654">
        <v>6855</v>
      </c>
      <c r="H512" s="654">
        <v>6905</v>
      </c>
      <c r="I512" s="654">
        <v>6852</v>
      </c>
      <c r="J512" s="654">
        <v>6857</v>
      </c>
      <c r="K512" s="654">
        <v>6860</v>
      </c>
      <c r="L512" s="654">
        <v>6883</v>
      </c>
      <c r="M512" s="654">
        <v>6885</v>
      </c>
      <c r="N512" s="654">
        <v>6956</v>
      </c>
      <c r="O512" s="636">
        <f>IF((N513=""),"",MAX(F514:N514))</f>
        <v>4008</v>
      </c>
      <c r="P512" s="636">
        <f>IF(N513="","",MIN(F514:N514))</f>
        <v>3660</v>
      </c>
      <c r="Q512" s="655">
        <f>IF((N514=""),"",AVERAGE(F514:N514))</f>
        <v>3881.7777777777778</v>
      </c>
      <c r="R512" s="655">
        <f>IF((N513=""),"",(O512-P512)/(O512+P512)*100)</f>
        <v>4.5383411580594686</v>
      </c>
      <c r="S512" s="599">
        <f>STDEV(F514:N514)</f>
        <v>121.34844228272578</v>
      </c>
      <c r="T512" s="676" t="str">
        <f>IF(N513="","",IF(Q512&gt;3650,IF(R512&lt;7,IF(Q512&lt;4450,"Pass","Fail"),"Fail"),"Fail"))</f>
        <v>Pass</v>
      </c>
      <c r="U512" s="677">
        <v>1340</v>
      </c>
      <c r="Y512" s="603">
        <v>3650</v>
      </c>
      <c r="Z512" s="603">
        <v>4450</v>
      </c>
      <c r="AA512" s="603">
        <v>3700</v>
      </c>
      <c r="AB512" s="603">
        <v>4100</v>
      </c>
      <c r="AC512" s="604">
        <v>7</v>
      </c>
      <c r="AD512" s="604">
        <v>6.5</v>
      </c>
    </row>
    <row r="513" spans="1:30" ht="15">
      <c r="A513" s="559"/>
      <c r="B513" s="554"/>
      <c r="C513" s="657"/>
      <c r="D513" s="657"/>
      <c r="E513" s="605" t="s">
        <v>185</v>
      </c>
      <c r="F513" s="554">
        <v>4960</v>
      </c>
      <c r="G513" s="554">
        <v>4877</v>
      </c>
      <c r="H513" s="554">
        <v>4901</v>
      </c>
      <c r="I513" s="554">
        <v>4875</v>
      </c>
      <c r="J513" s="554">
        <v>4969</v>
      </c>
      <c r="K513" s="554">
        <v>5030</v>
      </c>
      <c r="L513" s="554">
        <v>4913</v>
      </c>
      <c r="M513" s="554">
        <v>4886</v>
      </c>
      <c r="N513" s="554">
        <v>5016</v>
      </c>
      <c r="O513" s="605"/>
      <c r="P513" s="605"/>
      <c r="Q513" s="658"/>
      <c r="R513" s="658"/>
      <c r="S513" s="659"/>
      <c r="T513" s="554"/>
      <c r="U513" s="672"/>
      <c r="Y513" s="603"/>
      <c r="Z513" s="603"/>
      <c r="AA513" s="603"/>
      <c r="AB513" s="603"/>
    </row>
    <row r="514" spans="1:30" ht="57">
      <c r="A514" s="559"/>
      <c r="B514" s="554"/>
      <c r="C514" s="657"/>
      <c r="D514" s="657"/>
      <c r="E514" s="605" t="s">
        <v>186</v>
      </c>
      <c r="F514" s="605">
        <f t="shared" ref="F514:N514" si="166">IF(((F512="")*AND(F513="")),"",(F512-F513)*2)</f>
        <v>3764</v>
      </c>
      <c r="G514" s="605">
        <f t="shared" si="166"/>
        <v>3956</v>
      </c>
      <c r="H514" s="605">
        <f t="shared" si="166"/>
        <v>4008</v>
      </c>
      <c r="I514" s="605">
        <f t="shared" si="166"/>
        <v>3954</v>
      </c>
      <c r="J514" s="605">
        <f t="shared" si="166"/>
        <v>3776</v>
      </c>
      <c r="K514" s="605">
        <f t="shared" si="166"/>
        <v>3660</v>
      </c>
      <c r="L514" s="605">
        <f t="shared" si="166"/>
        <v>3940</v>
      </c>
      <c r="M514" s="605">
        <f t="shared" si="166"/>
        <v>3998</v>
      </c>
      <c r="N514" s="605">
        <f t="shared" si="166"/>
        <v>3880</v>
      </c>
      <c r="O514" s="605"/>
      <c r="P514" s="605"/>
      <c r="Q514" s="658"/>
      <c r="R514" s="658"/>
      <c r="S514" s="659"/>
      <c r="T514" s="554"/>
      <c r="U514" s="672"/>
      <c r="Y514" s="603"/>
      <c r="Z514" s="603"/>
      <c r="AA514" s="603"/>
      <c r="AB514" s="603"/>
    </row>
    <row r="515" spans="1:30">
      <c r="A515" s="669">
        <v>43335</v>
      </c>
      <c r="B515" s="614" t="s">
        <v>167</v>
      </c>
      <c r="C515" s="657" t="s">
        <v>169</v>
      </c>
      <c r="D515" s="657" t="s">
        <v>187</v>
      </c>
      <c r="E515" s="605" t="s">
        <v>184</v>
      </c>
      <c r="F515" s="554">
        <v>1916</v>
      </c>
      <c r="G515" s="554">
        <v>1911</v>
      </c>
      <c r="H515" s="554">
        <v>1921</v>
      </c>
      <c r="I515" s="554">
        <v>1911</v>
      </c>
      <c r="J515" s="554">
        <v>1918</v>
      </c>
      <c r="K515" s="554">
        <v>1918</v>
      </c>
      <c r="L515" s="554">
        <v>1912</v>
      </c>
      <c r="M515" s="554">
        <v>1913</v>
      </c>
      <c r="N515" s="554">
        <v>1918</v>
      </c>
      <c r="O515" s="605">
        <f>IF((N516=""),"",MAX(F517:N517))</f>
        <v>2070</v>
      </c>
      <c r="P515" s="605">
        <f>IF(N516="","",MIN(F517:N517))</f>
        <v>1986</v>
      </c>
      <c r="Q515" s="658">
        <f>IF((N517=""),"",AVERAGE(F517:N517))</f>
        <v>2027</v>
      </c>
      <c r="R515" s="658">
        <f>IF((N516=""),"",(O515-P515)/(O515+P515)*100)</f>
        <v>2.0710059171597637</v>
      </c>
      <c r="S515" s="599">
        <f>STDEV(F517:N517)</f>
        <v>24.738633753705962</v>
      </c>
      <c r="T515" s="600" t="str">
        <f>IF(N516="","",IF(Q515&gt;1940,IF(R515&lt;8.3,IF(Q515&lt;2180,"Pass","Fail"),"Fail"),"Fail"))</f>
        <v>Pass</v>
      </c>
      <c r="U515" s="660">
        <v>1340</v>
      </c>
      <c r="Y515" s="603">
        <v>2000</v>
      </c>
      <c r="Z515" s="603">
        <v>3000</v>
      </c>
      <c r="AA515" s="603">
        <v>1940</v>
      </c>
      <c r="AB515" s="603">
        <v>2180</v>
      </c>
      <c r="AC515" s="604">
        <v>5.2</v>
      </c>
      <c r="AD515" s="604">
        <v>5.2</v>
      </c>
    </row>
    <row r="516" spans="1:30" ht="15">
      <c r="A516" s="559"/>
      <c r="B516" s="554"/>
      <c r="C516" s="657"/>
      <c r="D516" s="657"/>
      <c r="E516" s="605" t="s">
        <v>185</v>
      </c>
      <c r="F516" s="554">
        <v>1239</v>
      </c>
      <c r="G516" s="554">
        <v>1230</v>
      </c>
      <c r="H516" s="554">
        <v>1231</v>
      </c>
      <c r="I516" s="554">
        <v>1238</v>
      </c>
      <c r="J516" s="554">
        <v>1256</v>
      </c>
      <c r="K516" s="554">
        <v>1246</v>
      </c>
      <c r="L516" s="554">
        <v>1238</v>
      </c>
      <c r="M516" s="554">
        <v>1230</v>
      </c>
      <c r="N516" s="554">
        <v>1249</v>
      </c>
      <c r="O516" s="605"/>
      <c r="P516" s="605"/>
      <c r="Q516" s="658"/>
      <c r="R516" s="658"/>
      <c r="S516" s="659"/>
      <c r="T516" s="600"/>
      <c r="U516" s="660"/>
      <c r="Y516" s="603"/>
      <c r="Z516" s="603"/>
      <c r="AA516" s="603"/>
      <c r="AB516" s="603"/>
    </row>
    <row r="517" spans="1:30" ht="32.25" customHeight="1">
      <c r="A517" s="559"/>
      <c r="B517" s="554"/>
      <c r="C517" s="657"/>
      <c r="D517" s="657"/>
      <c r="E517" s="605" t="s">
        <v>188</v>
      </c>
      <c r="F517" s="605">
        <f t="shared" ref="F517:N517" si="167">IF(((F515="")*AND(F516="")),"",(F515-F516)*3)</f>
        <v>2031</v>
      </c>
      <c r="G517" s="605">
        <f t="shared" si="167"/>
        <v>2043</v>
      </c>
      <c r="H517" s="605">
        <f t="shared" si="167"/>
        <v>2070</v>
      </c>
      <c r="I517" s="605">
        <f t="shared" si="167"/>
        <v>2019</v>
      </c>
      <c r="J517" s="605">
        <f t="shared" si="167"/>
        <v>1986</v>
      </c>
      <c r="K517" s="605">
        <f t="shared" si="167"/>
        <v>2016</v>
      </c>
      <c r="L517" s="605">
        <f t="shared" si="167"/>
        <v>2022</v>
      </c>
      <c r="M517" s="605">
        <f t="shared" si="167"/>
        <v>2049</v>
      </c>
      <c r="N517" s="605">
        <f t="shared" si="167"/>
        <v>2007</v>
      </c>
      <c r="O517" s="605"/>
      <c r="P517" s="605"/>
      <c r="Q517" s="658"/>
      <c r="R517" s="658"/>
      <c r="S517" s="659"/>
      <c r="T517" s="600"/>
      <c r="U517" s="660"/>
      <c r="Y517" s="603"/>
      <c r="Z517" s="603"/>
      <c r="AA517" s="603"/>
      <c r="AB517" s="603"/>
    </row>
    <row r="518" spans="1:30">
      <c r="A518" s="669">
        <v>43335</v>
      </c>
      <c r="B518" s="554" t="s">
        <v>183</v>
      </c>
      <c r="C518" s="657" t="s">
        <v>171</v>
      </c>
      <c r="D518" s="657" t="s">
        <v>170</v>
      </c>
      <c r="E518" s="605" t="s">
        <v>184</v>
      </c>
      <c r="F518" s="554">
        <v>29141</v>
      </c>
      <c r="G518" s="554">
        <v>29060</v>
      </c>
      <c r="H518" s="554">
        <v>29107</v>
      </c>
      <c r="I518" s="554">
        <v>29056</v>
      </c>
      <c r="J518" s="554">
        <v>29110</v>
      </c>
      <c r="K518" s="554">
        <v>29118</v>
      </c>
      <c r="L518" s="554">
        <v>29045</v>
      </c>
      <c r="M518" s="554">
        <v>29057</v>
      </c>
      <c r="N518" s="554">
        <v>29120</v>
      </c>
      <c r="O518" s="605">
        <f>IF((N519=""),"",MAX(F520:N520))</f>
        <v>4515</v>
      </c>
      <c r="P518" s="605">
        <f>IF(N519="","",MIN(F520:N520))</f>
        <v>4095</v>
      </c>
      <c r="Q518" s="658">
        <f>IF((N520=""),"",AVERAGE(F520:N520))</f>
        <v>4278</v>
      </c>
      <c r="R518" s="658">
        <f>IF((N519=""),"",(O518-P518)/(O518+P518)*100)</f>
        <v>4.8780487804878048</v>
      </c>
      <c r="S518" s="599">
        <f>STDEV(F520:N520)</f>
        <v>167.09353667931026</v>
      </c>
      <c r="T518" s="600" t="str">
        <f>IF(N519="","",IF(Q518&gt;3200,IF(R518&lt;16,IF(Q518&lt;5240,"Pass","Fail"),"Fail"),"Fail"))</f>
        <v>Pass</v>
      </c>
      <c r="U518" s="660">
        <v>1340</v>
      </c>
      <c r="Y518" s="603">
        <v>4200</v>
      </c>
      <c r="Z518" s="603">
        <v>5500</v>
      </c>
      <c r="AA518" s="603">
        <v>3200</v>
      </c>
      <c r="AB518" s="603">
        <v>5240</v>
      </c>
      <c r="AC518" s="604">
        <v>16</v>
      </c>
      <c r="AD518" s="604">
        <v>16</v>
      </c>
    </row>
    <row r="519" spans="1:30" ht="15">
      <c r="A519" s="559"/>
      <c r="B519" s="554"/>
      <c r="C519" s="657"/>
      <c r="D519" s="657"/>
      <c r="E519" s="605" t="s">
        <v>185</v>
      </c>
      <c r="F519" s="554">
        <v>27636</v>
      </c>
      <c r="G519" s="554">
        <v>27669</v>
      </c>
      <c r="H519" s="554">
        <v>27742</v>
      </c>
      <c r="I519" s="554">
        <v>27678</v>
      </c>
      <c r="J519" s="554">
        <v>27644</v>
      </c>
      <c r="K519" s="554">
        <v>27651</v>
      </c>
      <c r="L519" s="554">
        <v>27668</v>
      </c>
      <c r="M519" s="554">
        <v>27665</v>
      </c>
      <c r="N519" s="554">
        <v>27627</v>
      </c>
      <c r="O519" s="605"/>
      <c r="P519" s="605"/>
      <c r="Q519" s="658"/>
      <c r="R519" s="658"/>
      <c r="S519" s="659"/>
      <c r="T519" s="600"/>
      <c r="U519" s="660"/>
      <c r="Y519" s="603"/>
      <c r="Z519" s="603"/>
      <c r="AA519" s="603"/>
      <c r="AB519" s="603"/>
    </row>
    <row r="520" spans="1:30" ht="57.75" thickBot="1">
      <c r="A520" s="559"/>
      <c r="B520" s="663"/>
      <c r="C520" s="664"/>
      <c r="D520" s="664"/>
      <c r="E520" s="627" t="s">
        <v>186</v>
      </c>
      <c r="F520" s="627">
        <f t="shared" ref="F520:N520" si="168">IF(((F518="")*AND(F519="")),"",(F518-F519)*3)</f>
        <v>4515</v>
      </c>
      <c r="G520" s="627">
        <f t="shared" si="168"/>
        <v>4173</v>
      </c>
      <c r="H520" s="627">
        <f t="shared" si="168"/>
        <v>4095</v>
      </c>
      <c r="I520" s="627">
        <f t="shared" si="168"/>
        <v>4134</v>
      </c>
      <c r="J520" s="627">
        <f t="shared" si="168"/>
        <v>4398</v>
      </c>
      <c r="K520" s="627">
        <f t="shared" si="168"/>
        <v>4401</v>
      </c>
      <c r="L520" s="627">
        <f t="shared" si="168"/>
        <v>4131</v>
      </c>
      <c r="M520" s="627">
        <f t="shared" si="168"/>
        <v>4176</v>
      </c>
      <c r="N520" s="627">
        <f t="shared" si="168"/>
        <v>4479</v>
      </c>
      <c r="O520" s="627"/>
      <c r="P520" s="627"/>
      <c r="Q520" s="665"/>
      <c r="R520" s="665"/>
      <c r="S520" s="666"/>
      <c r="T520" s="667"/>
      <c r="U520" s="668"/>
      <c r="Y520" s="603"/>
      <c r="Z520" s="603"/>
      <c r="AA520" s="603"/>
      <c r="AB520" s="603"/>
    </row>
    <row r="521" spans="1:30">
      <c r="A521" s="653">
        <v>43338</v>
      </c>
      <c r="B521" s="654" t="s">
        <v>172</v>
      </c>
      <c r="C521" s="615" t="s">
        <v>174</v>
      </c>
      <c r="D521" s="615" t="s">
        <v>173</v>
      </c>
      <c r="E521" s="636" t="s">
        <v>184</v>
      </c>
      <c r="F521" s="640">
        <v>4969.79</v>
      </c>
      <c r="G521" s="640">
        <v>4888.7700000000004</v>
      </c>
      <c r="H521" s="640">
        <v>4912.22</v>
      </c>
      <c r="I521" s="640">
        <v>4886.2299999999996</v>
      </c>
      <c r="J521" s="640">
        <v>4978.38</v>
      </c>
      <c r="K521" s="640">
        <v>5038.82</v>
      </c>
      <c r="L521" s="640">
        <v>4923.6499999999996</v>
      </c>
      <c r="M521" s="640">
        <v>4897.26</v>
      </c>
      <c r="N521" s="640">
        <v>5025.3599999999997</v>
      </c>
      <c r="O521" s="636">
        <f>IF((N522=""),"",MAX(F523:N523))</f>
        <v>4047.1000000000004</v>
      </c>
      <c r="P521" s="636">
        <f>IF(N522="","",MIN(F523:N523))</f>
        <v>3678.3999999999996</v>
      </c>
      <c r="Q521" s="655">
        <f>IF((N523=""),"",AVERAGE(F523:N523))</f>
        <v>3916.7044444444441</v>
      </c>
      <c r="R521" s="655">
        <f>IF((N522=""),"",(O521-P521)/(O521+P521)*100)</f>
        <v>4.7725066338748396</v>
      </c>
      <c r="S521" s="599">
        <f>STDEV(F523:N523)</f>
        <v>131.01059070845832</v>
      </c>
      <c r="T521" s="676" t="str">
        <f>IF(N522="","",IF(Q521&gt;3650,IF(R521&lt;7,IF(Q521&lt;4450,"Pass","Fail"),"Fail"),"Fail"))</f>
        <v>Pass</v>
      </c>
      <c r="U521" s="677">
        <v>102</v>
      </c>
      <c r="Y521" s="603">
        <v>3650</v>
      </c>
      <c r="Z521" s="603">
        <v>4450</v>
      </c>
      <c r="AA521" s="603">
        <v>3700</v>
      </c>
      <c r="AB521" s="603">
        <v>4100</v>
      </c>
      <c r="AC521" s="604">
        <v>7</v>
      </c>
      <c r="AD521" s="604">
        <v>6.5</v>
      </c>
    </row>
    <row r="522" spans="1:30" ht="15">
      <c r="A522" s="559"/>
      <c r="B522" s="554"/>
      <c r="C522" s="657"/>
      <c r="D522" s="657"/>
      <c r="E522" s="605" t="s">
        <v>185</v>
      </c>
      <c r="F522" s="641">
        <v>3060.29</v>
      </c>
      <c r="G522" s="641">
        <v>2883.44</v>
      </c>
      <c r="H522" s="641">
        <v>2889.94</v>
      </c>
      <c r="I522" s="641">
        <v>2890.31</v>
      </c>
      <c r="J522" s="641">
        <v>3086.86</v>
      </c>
      <c r="K522" s="641">
        <v>3199.62</v>
      </c>
      <c r="L522" s="641">
        <v>2931.29</v>
      </c>
      <c r="M522" s="641">
        <v>2873.71</v>
      </c>
      <c r="N522" s="641">
        <v>3079.85</v>
      </c>
      <c r="O522" s="605"/>
      <c r="P522" s="605"/>
      <c r="Q522" s="658"/>
      <c r="R522" s="658"/>
      <c r="S522" s="659"/>
      <c r="T522" s="554"/>
      <c r="U522" s="672"/>
      <c r="Y522" s="603"/>
      <c r="Z522" s="603"/>
      <c r="AA522" s="603"/>
      <c r="AB522" s="603"/>
    </row>
    <row r="523" spans="1:30" ht="57">
      <c r="A523" s="559"/>
      <c r="B523" s="554"/>
      <c r="C523" s="657"/>
      <c r="D523" s="657"/>
      <c r="E523" s="605" t="s">
        <v>186</v>
      </c>
      <c r="F523" s="605">
        <f t="shared" ref="F523:N523" si="169">IF(((F521="")*AND(F522="")),"",(F521-F522)*2)</f>
        <v>3819</v>
      </c>
      <c r="G523" s="605">
        <f t="shared" si="169"/>
        <v>4010.6600000000008</v>
      </c>
      <c r="H523" s="605">
        <f t="shared" si="169"/>
        <v>4044.5600000000004</v>
      </c>
      <c r="I523" s="605">
        <f t="shared" si="169"/>
        <v>3991.8399999999992</v>
      </c>
      <c r="J523" s="605">
        <f t="shared" si="169"/>
        <v>3783.04</v>
      </c>
      <c r="K523" s="605">
        <f t="shared" si="169"/>
        <v>3678.3999999999996</v>
      </c>
      <c r="L523" s="605">
        <f t="shared" si="169"/>
        <v>3984.7199999999993</v>
      </c>
      <c r="M523" s="605">
        <f t="shared" si="169"/>
        <v>4047.1000000000004</v>
      </c>
      <c r="N523" s="605">
        <f t="shared" si="169"/>
        <v>3891.0199999999995</v>
      </c>
      <c r="O523" s="605"/>
      <c r="P523" s="605"/>
      <c r="Q523" s="658"/>
      <c r="R523" s="658"/>
      <c r="S523" s="659"/>
      <c r="T523" s="554"/>
      <c r="U523" s="672"/>
      <c r="Y523" s="603"/>
      <c r="Z523" s="603"/>
      <c r="AA523" s="603"/>
      <c r="AB523" s="603"/>
    </row>
    <row r="524" spans="1:30">
      <c r="A524" s="669">
        <v>43338</v>
      </c>
      <c r="B524" s="614" t="s">
        <v>167</v>
      </c>
      <c r="C524" s="657" t="s">
        <v>169</v>
      </c>
      <c r="D524" s="657" t="s">
        <v>187</v>
      </c>
      <c r="E524" s="605" t="s">
        <v>184</v>
      </c>
      <c r="F524" s="641">
        <v>1242.4000000000001</v>
      </c>
      <c r="G524" s="641">
        <v>1233.6500000000001</v>
      </c>
      <c r="H524" s="641">
        <v>1234.0999999999999</v>
      </c>
      <c r="I524" s="641">
        <v>1241.99</v>
      </c>
      <c r="J524" s="641">
        <v>1259.79</v>
      </c>
      <c r="K524" s="641">
        <v>1250.95</v>
      </c>
      <c r="L524" s="641">
        <v>1240.72</v>
      </c>
      <c r="M524" s="641">
        <v>1234.27</v>
      </c>
      <c r="N524" s="641">
        <v>1249.2</v>
      </c>
      <c r="O524" s="605">
        <f>IF((N525=""),"",MAX(F526:N526))</f>
        <v>2073.1499999999996</v>
      </c>
      <c r="P524" s="605">
        <f>IF(N525="","",MIN(F526:N526))</f>
        <v>1988.4900000000002</v>
      </c>
      <c r="Q524" s="658">
        <f>IF((N526=""),"",AVERAGE(F526:N526))</f>
        <v>2031.5666666666668</v>
      </c>
      <c r="R524" s="658">
        <f>IF((N525=""),"",(O524-P524)/(O524+P524)*100)</f>
        <v>2.0843797086890863</v>
      </c>
      <c r="S524" s="599">
        <f>STDEV(F526:N526)</f>
        <v>28.677985459240269</v>
      </c>
      <c r="T524" s="600" t="str">
        <f>IF(N525="","",IF(Q524&gt;1940,IF(R524&lt;8.3,IF(Q524&lt;2180,"Pass","Fail"),"Fail"),"Fail"))</f>
        <v>Pass</v>
      </c>
      <c r="U524" s="660">
        <v>102</v>
      </c>
      <c r="Y524" s="603">
        <v>2000</v>
      </c>
      <c r="Z524" s="603">
        <v>3000</v>
      </c>
      <c r="AA524" s="603">
        <v>1940</v>
      </c>
      <c r="AB524" s="603">
        <v>2180</v>
      </c>
      <c r="AC524" s="604">
        <v>5.2</v>
      </c>
      <c r="AD524" s="604">
        <v>5.2</v>
      </c>
    </row>
    <row r="525" spans="1:30" ht="15">
      <c r="A525" s="559"/>
      <c r="B525" s="554"/>
      <c r="C525" s="657"/>
      <c r="D525" s="657"/>
      <c r="E525" s="605" t="s">
        <v>185</v>
      </c>
      <c r="F525" s="641">
        <v>573.11</v>
      </c>
      <c r="G525" s="641">
        <v>551.9</v>
      </c>
      <c r="H525" s="641">
        <v>547.71</v>
      </c>
      <c r="I525" s="641">
        <v>558.39</v>
      </c>
      <c r="J525" s="641">
        <v>593.67999999999995</v>
      </c>
      <c r="K525" s="641">
        <v>588.12</v>
      </c>
      <c r="L525" s="641">
        <v>563.25</v>
      </c>
      <c r="M525" s="641">
        <v>543.22</v>
      </c>
      <c r="N525" s="641">
        <v>572.99</v>
      </c>
      <c r="O525" s="605"/>
      <c r="P525" s="605"/>
      <c r="Q525" s="658"/>
      <c r="R525" s="658"/>
      <c r="S525" s="659"/>
      <c r="T525" s="600"/>
      <c r="U525" s="660"/>
      <c r="Y525" s="603"/>
      <c r="Z525" s="603"/>
      <c r="AA525" s="603"/>
      <c r="AB525" s="603"/>
    </row>
    <row r="526" spans="1:30" ht="33.75" customHeight="1">
      <c r="A526" s="559"/>
      <c r="B526" s="554"/>
      <c r="C526" s="657"/>
      <c r="D526" s="657"/>
      <c r="E526" s="605" t="s">
        <v>188</v>
      </c>
      <c r="F526" s="605">
        <f t="shared" ref="F526:N526" si="170">IF(((F524="")*AND(F525="")),"",(F524-F525)*3)</f>
        <v>2007.8700000000003</v>
      </c>
      <c r="G526" s="605">
        <f t="shared" si="170"/>
        <v>2045.2500000000005</v>
      </c>
      <c r="H526" s="605">
        <f t="shared" si="170"/>
        <v>2059.1699999999996</v>
      </c>
      <c r="I526" s="605">
        <f t="shared" si="170"/>
        <v>2050.8000000000002</v>
      </c>
      <c r="J526" s="605">
        <f t="shared" si="170"/>
        <v>1998.33</v>
      </c>
      <c r="K526" s="605">
        <f t="shared" si="170"/>
        <v>1988.4900000000002</v>
      </c>
      <c r="L526" s="605">
        <f t="shared" si="170"/>
        <v>2032.41</v>
      </c>
      <c r="M526" s="605">
        <f t="shared" si="170"/>
        <v>2073.1499999999996</v>
      </c>
      <c r="N526" s="605">
        <f t="shared" si="170"/>
        <v>2028.63</v>
      </c>
      <c r="O526" s="605"/>
      <c r="P526" s="605"/>
      <c r="Q526" s="658"/>
      <c r="R526" s="658"/>
      <c r="S526" s="659"/>
      <c r="T526" s="600"/>
      <c r="U526" s="660"/>
      <c r="Y526" s="603"/>
      <c r="Z526" s="603"/>
      <c r="AA526" s="603"/>
      <c r="AB526" s="603"/>
    </row>
    <row r="527" spans="1:30">
      <c r="A527" s="669">
        <v>43338</v>
      </c>
      <c r="B527" s="554" t="s">
        <v>183</v>
      </c>
      <c r="C527" s="657" t="s">
        <v>171</v>
      </c>
      <c r="D527" s="657" t="s">
        <v>170</v>
      </c>
      <c r="E527" s="605" t="s">
        <v>184</v>
      </c>
      <c r="F527" s="641">
        <v>27580.27</v>
      </c>
      <c r="G527" s="641">
        <v>27614.16</v>
      </c>
      <c r="H527" s="641">
        <v>27685.07</v>
      </c>
      <c r="I527" s="641">
        <v>27623.75</v>
      </c>
      <c r="J527" s="641">
        <v>27587.040000000001</v>
      </c>
      <c r="K527" s="641">
        <v>27593.41</v>
      </c>
      <c r="L527" s="641">
        <v>27612.080000000002</v>
      </c>
      <c r="M527" s="641">
        <v>27609.85</v>
      </c>
      <c r="N527" s="641">
        <v>27562.25</v>
      </c>
      <c r="O527" s="605">
        <f>IF((N528=""),"",MAX(F529:N529))</f>
        <v>4542</v>
      </c>
      <c r="P527" s="605">
        <f>IF(N528="","",MIN(F529:N529))</f>
        <v>4104.8100000000013</v>
      </c>
      <c r="Q527" s="658">
        <f>IF((N529=""),"",AVERAGE(F529:N529))</f>
        <v>4310.1900000000005</v>
      </c>
      <c r="R527" s="658">
        <f>IF((N528=""),"",(O527-P527)/(O527+P527)*100)</f>
        <v>5.0560842669146036</v>
      </c>
      <c r="S527" s="599">
        <f>STDEV(F529:N529)</f>
        <v>180.49370605370862</v>
      </c>
      <c r="T527" s="600" t="str">
        <f>IF(N528="","",IF(Q527&gt;3200,IF(R527&lt;16,IF(Q527&lt;5240,"Pass","Fail"),"Fail"),"Fail"))</f>
        <v>Pass</v>
      </c>
      <c r="U527" s="660">
        <v>102</v>
      </c>
      <c r="Y527" s="603">
        <v>4200</v>
      </c>
      <c r="Z527" s="603">
        <v>5500</v>
      </c>
      <c r="AA527" s="603">
        <v>3200</v>
      </c>
      <c r="AB527" s="603">
        <v>5240</v>
      </c>
      <c r="AC527" s="604">
        <v>16</v>
      </c>
      <c r="AD527" s="604">
        <v>16</v>
      </c>
    </row>
    <row r="528" spans="1:30" ht="15">
      <c r="A528" s="559"/>
      <c r="B528" s="554"/>
      <c r="C528" s="657"/>
      <c r="D528" s="657"/>
      <c r="E528" s="605" t="s">
        <v>185</v>
      </c>
      <c r="F528" s="641">
        <v>26079.03</v>
      </c>
      <c r="G528" s="641">
        <v>26221.09</v>
      </c>
      <c r="H528" s="641">
        <v>26316.799999999999</v>
      </c>
      <c r="I528" s="641">
        <v>26231.99</v>
      </c>
      <c r="J528" s="641">
        <v>26092.29</v>
      </c>
      <c r="K528" s="641">
        <v>26106.51</v>
      </c>
      <c r="L528" s="641">
        <v>26224.44</v>
      </c>
      <c r="M528" s="641">
        <v>26216.91</v>
      </c>
      <c r="N528" s="641">
        <v>26048.25</v>
      </c>
      <c r="O528" s="605"/>
      <c r="P528" s="605"/>
      <c r="Q528" s="658"/>
      <c r="R528" s="658"/>
      <c r="S528" s="659"/>
      <c r="T528" s="600"/>
      <c r="U528" s="660"/>
      <c r="Y528" s="603"/>
      <c r="Z528" s="603"/>
      <c r="AA528" s="603"/>
      <c r="AB528" s="603"/>
    </row>
    <row r="529" spans="1:30" ht="57.75" thickBot="1">
      <c r="A529" s="559"/>
      <c r="B529" s="663"/>
      <c r="C529" s="664"/>
      <c r="D529" s="664"/>
      <c r="E529" s="627" t="s">
        <v>186</v>
      </c>
      <c r="F529" s="627">
        <f t="shared" ref="F529:N529" si="171">IF(((F527="")*AND(F528="")),"",(F527-F528)*3)</f>
        <v>4503.7200000000048</v>
      </c>
      <c r="G529" s="627">
        <f t="shared" si="171"/>
        <v>4179.2099999999991</v>
      </c>
      <c r="H529" s="627">
        <f t="shared" si="171"/>
        <v>4104.8100000000013</v>
      </c>
      <c r="I529" s="627">
        <f t="shared" si="171"/>
        <v>4175.2799999999952</v>
      </c>
      <c r="J529" s="627">
        <f t="shared" si="171"/>
        <v>4484.25</v>
      </c>
      <c r="K529" s="627">
        <f t="shared" si="171"/>
        <v>4460.7000000000044</v>
      </c>
      <c r="L529" s="627">
        <f t="shared" si="171"/>
        <v>4162.9200000000092</v>
      </c>
      <c r="M529" s="627">
        <f t="shared" si="171"/>
        <v>4178.8199999999961</v>
      </c>
      <c r="N529" s="627">
        <f t="shared" si="171"/>
        <v>4542</v>
      </c>
      <c r="O529" s="627"/>
      <c r="P529" s="627"/>
      <c r="Q529" s="665"/>
      <c r="R529" s="665"/>
      <c r="S529" s="666"/>
      <c r="T529" s="667"/>
      <c r="U529" s="668"/>
      <c r="Y529" s="603"/>
      <c r="Z529" s="603"/>
      <c r="AA529" s="603"/>
      <c r="AB529" s="603"/>
    </row>
    <row r="530" spans="1:30">
      <c r="A530" s="653">
        <v>43338</v>
      </c>
      <c r="B530" s="654" t="s">
        <v>172</v>
      </c>
      <c r="C530" s="615" t="s">
        <v>174</v>
      </c>
      <c r="D530" s="615" t="s">
        <v>173</v>
      </c>
      <c r="E530" s="636" t="s">
        <v>184</v>
      </c>
      <c r="F530" s="548">
        <v>3071.52</v>
      </c>
      <c r="G530" s="548">
        <v>2893.21</v>
      </c>
      <c r="H530" s="548">
        <v>2900.42</v>
      </c>
      <c r="I530" s="548">
        <v>2900.61</v>
      </c>
      <c r="J530" s="548">
        <v>3098.24</v>
      </c>
      <c r="K530" s="548">
        <v>3211.2</v>
      </c>
      <c r="L530" s="548">
        <v>2941.74</v>
      </c>
      <c r="M530" s="548">
        <v>2883.91</v>
      </c>
      <c r="N530" s="548">
        <v>3091.94</v>
      </c>
      <c r="O530" s="636">
        <f>IF((N531=""),"",MAX(F532:N532))</f>
        <v>4048.9799999999996</v>
      </c>
      <c r="P530" s="636">
        <f>IF(N531="","",MIN(F532:N532))</f>
        <v>3679.0199999999995</v>
      </c>
      <c r="Q530" s="655">
        <f>IF((N532=""),"",AVERAGE(F532:N532))</f>
        <v>3913.0866666666666</v>
      </c>
      <c r="R530" s="655">
        <f>IF((N531=""),"",(O530-P530)/(O530+P530)*100)</f>
        <v>4.7872670807453428</v>
      </c>
      <c r="S530" s="599">
        <f>STDEV(F532:N532)</f>
        <v>127.15059063960558</v>
      </c>
      <c r="T530" s="676" t="str">
        <f>IF(N531="","",IF(Q530&gt;3650,IF(R530&lt;7,IF(Q530&lt;4450,"Pass","Fail"),"Fail"),"Fail"))</f>
        <v>Pass</v>
      </c>
      <c r="U530" s="677">
        <v>121</v>
      </c>
      <c r="Y530" s="603">
        <v>3650</v>
      </c>
      <c r="Z530" s="603">
        <v>4450</v>
      </c>
      <c r="AA530" s="603">
        <v>3700</v>
      </c>
      <c r="AB530" s="603">
        <v>4100</v>
      </c>
      <c r="AC530" s="604">
        <v>7</v>
      </c>
      <c r="AD530" s="604">
        <v>6.5</v>
      </c>
    </row>
    <row r="531" spans="1:30" ht="15">
      <c r="A531" s="559"/>
      <c r="B531" s="554"/>
      <c r="C531" s="657"/>
      <c r="D531" s="657"/>
      <c r="E531" s="605" t="s">
        <v>185</v>
      </c>
      <c r="F531" s="548">
        <v>1170.8900000000001</v>
      </c>
      <c r="G531" s="548">
        <v>896.9</v>
      </c>
      <c r="H531" s="548">
        <v>881.13</v>
      </c>
      <c r="I531" s="548">
        <v>909.2</v>
      </c>
      <c r="J531" s="548">
        <v>1199.07</v>
      </c>
      <c r="K531" s="548">
        <v>1371.69</v>
      </c>
      <c r="L531" s="548">
        <v>956.02</v>
      </c>
      <c r="M531" s="548">
        <v>859.42</v>
      </c>
      <c r="N531" s="548">
        <v>1139.58</v>
      </c>
      <c r="O531" s="605"/>
      <c r="P531" s="605"/>
      <c r="Q531" s="658"/>
      <c r="R531" s="658"/>
      <c r="S531" s="659"/>
      <c r="T531" s="554"/>
      <c r="U531" s="672"/>
      <c r="Y531" s="603"/>
      <c r="Z531" s="603"/>
      <c r="AA531" s="603"/>
      <c r="AB531" s="603"/>
    </row>
    <row r="532" spans="1:30" ht="57">
      <c r="A532" s="559"/>
      <c r="B532" s="554"/>
      <c r="C532" s="657"/>
      <c r="D532" s="657"/>
      <c r="E532" s="605" t="s">
        <v>186</v>
      </c>
      <c r="F532" s="605">
        <f t="shared" ref="F532:N532" si="172">IF(((F530="")*AND(F531="")),"",(F530-F531)*2)</f>
        <v>3801.2599999999998</v>
      </c>
      <c r="G532" s="605">
        <f t="shared" si="172"/>
        <v>3992.62</v>
      </c>
      <c r="H532" s="605">
        <f t="shared" si="172"/>
        <v>4038.58</v>
      </c>
      <c r="I532" s="605">
        <f t="shared" si="172"/>
        <v>3982.82</v>
      </c>
      <c r="J532" s="605">
        <f t="shared" si="172"/>
        <v>3798.3399999999997</v>
      </c>
      <c r="K532" s="605">
        <f t="shared" si="172"/>
        <v>3679.0199999999995</v>
      </c>
      <c r="L532" s="605">
        <f t="shared" si="172"/>
        <v>3971.4399999999996</v>
      </c>
      <c r="M532" s="605">
        <f t="shared" si="172"/>
        <v>4048.9799999999996</v>
      </c>
      <c r="N532" s="605">
        <f t="shared" si="172"/>
        <v>3904.7200000000003</v>
      </c>
      <c r="O532" s="605"/>
      <c r="P532" s="605"/>
      <c r="Q532" s="658"/>
      <c r="R532" s="658"/>
      <c r="S532" s="659"/>
      <c r="T532" s="554"/>
      <c r="U532" s="672"/>
      <c r="Y532" s="603"/>
      <c r="Z532" s="603"/>
      <c r="AA532" s="603"/>
      <c r="AB532" s="603"/>
    </row>
    <row r="533" spans="1:30">
      <c r="A533" s="669">
        <v>43338</v>
      </c>
      <c r="B533" s="614" t="s">
        <v>167</v>
      </c>
      <c r="C533" s="657" t="s">
        <v>169</v>
      </c>
      <c r="D533" s="657" t="s">
        <v>187</v>
      </c>
      <c r="E533" s="605" t="s">
        <v>184</v>
      </c>
      <c r="F533" s="548">
        <v>1962.38</v>
      </c>
      <c r="G533" s="548">
        <v>1955.53</v>
      </c>
      <c r="H533" s="548">
        <v>1954.99</v>
      </c>
      <c r="I533" s="548">
        <v>1958.98</v>
      </c>
      <c r="J533" s="548">
        <v>1965.04</v>
      </c>
      <c r="K533" s="548">
        <v>1964.37</v>
      </c>
      <c r="L533" s="548">
        <v>1958.65</v>
      </c>
      <c r="M533" s="548">
        <v>1961.71</v>
      </c>
      <c r="N533" s="548">
        <v>1966.04</v>
      </c>
      <c r="O533" s="605">
        <f>IF((N534=""),"",MAX(F535:N535))</f>
        <v>2125.59</v>
      </c>
      <c r="P533" s="605">
        <f>IF(N534="","",MIN(F535:N535))</f>
        <v>2050.0800000000004</v>
      </c>
      <c r="Q533" s="658">
        <f>IF((N535=""),"",AVERAGE(F535:N535))</f>
        <v>2089.3333333333335</v>
      </c>
      <c r="R533" s="658">
        <f>IF((N534=""),"",(O533-P533)/(O533+P533)*100)</f>
        <v>1.8083325550151175</v>
      </c>
      <c r="S533" s="599">
        <f>STDEV(F535:N535)</f>
        <v>30.499880737483494</v>
      </c>
      <c r="T533" s="600" t="str">
        <f>IF(N534="","",IF(Q533&gt;1940,IF(R533&lt;8.3,IF(Q533&lt;2180,"Pass","Fail"),"Fail"),"Fail"))</f>
        <v>Pass</v>
      </c>
      <c r="U533" s="660">
        <v>121</v>
      </c>
      <c r="Y533" s="603">
        <v>2000</v>
      </c>
      <c r="Z533" s="603">
        <v>3000</v>
      </c>
      <c r="AA533" s="603">
        <v>1940</v>
      </c>
      <c r="AB533" s="603">
        <v>2180</v>
      </c>
      <c r="AC533" s="604">
        <v>5.2</v>
      </c>
      <c r="AD533" s="604">
        <v>5.2</v>
      </c>
    </row>
    <row r="534" spans="1:30" ht="15">
      <c r="A534" s="559"/>
      <c r="B534" s="554"/>
      <c r="C534" s="657"/>
      <c r="D534" s="657"/>
      <c r="E534" s="605" t="s">
        <v>185</v>
      </c>
      <c r="F534" s="548">
        <v>1279.02</v>
      </c>
      <c r="G534" s="548">
        <v>1255.26</v>
      </c>
      <c r="H534" s="548">
        <v>1249.26</v>
      </c>
      <c r="I534" s="548">
        <v>1254.19</v>
      </c>
      <c r="J534" s="548">
        <v>1280.2</v>
      </c>
      <c r="K534" s="548">
        <v>1272.44</v>
      </c>
      <c r="L534" s="548">
        <v>1255.03</v>
      </c>
      <c r="M534" s="548">
        <v>1253.18</v>
      </c>
      <c r="N534" s="548">
        <v>1281.1099999999999</v>
      </c>
      <c r="O534" s="605"/>
      <c r="P534" s="605"/>
      <c r="Q534" s="658"/>
      <c r="R534" s="658"/>
      <c r="S534" s="659"/>
      <c r="T534" s="600"/>
      <c r="U534" s="660"/>
      <c r="Y534" s="603"/>
      <c r="Z534" s="603"/>
      <c r="AA534" s="603"/>
      <c r="AB534" s="603"/>
    </row>
    <row r="535" spans="1:30" ht="42.75">
      <c r="A535" s="559"/>
      <c r="B535" s="554"/>
      <c r="C535" s="657"/>
      <c r="D535" s="657"/>
      <c r="E535" s="605" t="s">
        <v>188</v>
      </c>
      <c r="F535" s="605">
        <f t="shared" ref="F535:N535" si="173">IF(((F533="")*AND(F534="")),"",(F533-F534)*3)</f>
        <v>2050.0800000000004</v>
      </c>
      <c r="G535" s="605">
        <f t="shared" si="173"/>
        <v>2100.81</v>
      </c>
      <c r="H535" s="605">
        <f t="shared" si="173"/>
        <v>2117.19</v>
      </c>
      <c r="I535" s="605">
        <f t="shared" si="173"/>
        <v>2114.37</v>
      </c>
      <c r="J535" s="605">
        <f t="shared" si="173"/>
        <v>2054.5199999999995</v>
      </c>
      <c r="K535" s="605">
        <f t="shared" si="173"/>
        <v>2075.7899999999995</v>
      </c>
      <c r="L535" s="605">
        <f t="shared" si="173"/>
        <v>2110.8600000000006</v>
      </c>
      <c r="M535" s="605">
        <f t="shared" si="173"/>
        <v>2125.59</v>
      </c>
      <c r="N535" s="605">
        <f t="shared" si="173"/>
        <v>2054.79</v>
      </c>
      <c r="O535" s="605"/>
      <c r="P535" s="605"/>
      <c r="Q535" s="658"/>
      <c r="R535" s="658"/>
      <c r="S535" s="659"/>
      <c r="T535" s="600"/>
      <c r="U535" s="660"/>
      <c r="Y535" s="603"/>
      <c r="Z535" s="603"/>
      <c r="AA535" s="603"/>
      <c r="AB535" s="603"/>
    </row>
    <row r="536" spans="1:30">
      <c r="A536" s="669">
        <v>43338</v>
      </c>
      <c r="B536" s="554" t="s">
        <v>183</v>
      </c>
      <c r="C536" s="657" t="s">
        <v>171</v>
      </c>
      <c r="D536" s="657" t="s">
        <v>170</v>
      </c>
      <c r="E536" s="605" t="s">
        <v>184</v>
      </c>
      <c r="F536" s="548">
        <v>26022.03</v>
      </c>
      <c r="G536" s="548">
        <v>26161.63</v>
      </c>
      <c r="H536" s="548">
        <v>26264.400000000001</v>
      </c>
      <c r="I536" s="548">
        <v>26179.51</v>
      </c>
      <c r="J536" s="548">
        <v>26030.7</v>
      </c>
      <c r="K536" s="548">
        <v>26045.89</v>
      </c>
      <c r="L536" s="548">
        <v>26174.240000000002</v>
      </c>
      <c r="M536" s="548">
        <v>26158.26</v>
      </c>
      <c r="N536" s="548">
        <v>25995.75</v>
      </c>
      <c r="O536" s="605">
        <f>IF((N537=""),"",MAX(F538:N538))</f>
        <v>4772.0400000000009</v>
      </c>
      <c r="P536" s="605">
        <f>IF(N537="","",MIN(F538:N538))</f>
        <v>4312.5</v>
      </c>
      <c r="Q536" s="658">
        <f>IF((N538=""),"",AVERAGE(F538:N538))</f>
        <v>4509.9633333333331</v>
      </c>
      <c r="R536" s="658">
        <f>IF((N537=""),"",(O536-P536)/(O536+P536)*100)</f>
        <v>5.0584839738721046</v>
      </c>
      <c r="S536" s="599">
        <f>STDEV(F538:N538)</f>
        <v>186.94878603510679</v>
      </c>
      <c r="T536" s="600" t="str">
        <f>IF(N537="","",IF(Q536&gt;3200,IF(R536&lt;16,IF(Q536&lt;5240,"Pass","Fail"),"Fail"),"Fail"))</f>
        <v>Pass</v>
      </c>
      <c r="U536" s="660">
        <v>121</v>
      </c>
      <c r="Y536" s="603">
        <v>4200</v>
      </c>
      <c r="Z536" s="603">
        <v>5500</v>
      </c>
      <c r="AA536" s="603">
        <v>3200</v>
      </c>
      <c r="AB536" s="603">
        <v>5240</v>
      </c>
      <c r="AC536" s="604">
        <v>16</v>
      </c>
      <c r="AD536" s="604">
        <v>16</v>
      </c>
    </row>
    <row r="537" spans="1:30" ht="15">
      <c r="A537" s="559"/>
      <c r="B537" s="554"/>
      <c r="C537" s="657"/>
      <c r="D537" s="657"/>
      <c r="E537" s="605" t="s">
        <v>185</v>
      </c>
      <c r="F537" s="548">
        <v>24439.54</v>
      </c>
      <c r="G537" s="548">
        <v>24697.93</v>
      </c>
      <c r="H537" s="548">
        <v>24826.9</v>
      </c>
      <c r="I537" s="548">
        <v>24731.5</v>
      </c>
      <c r="J537" s="548">
        <v>24483.55</v>
      </c>
      <c r="K537" s="548">
        <v>24499.52</v>
      </c>
      <c r="L537" s="548">
        <v>24725.59</v>
      </c>
      <c r="M537" s="548">
        <v>24692.92</v>
      </c>
      <c r="N537" s="548">
        <v>24405.07</v>
      </c>
      <c r="O537" s="605"/>
      <c r="P537" s="605"/>
      <c r="Q537" s="658"/>
      <c r="R537" s="658"/>
      <c r="S537" s="659"/>
      <c r="T537" s="600"/>
      <c r="U537" s="660"/>
      <c r="Y537" s="603"/>
      <c r="Z537" s="603"/>
      <c r="AA537" s="603"/>
      <c r="AB537" s="603"/>
    </row>
    <row r="538" spans="1:30" ht="57.75" thickBot="1">
      <c r="A538" s="559"/>
      <c r="B538" s="663"/>
      <c r="C538" s="664"/>
      <c r="D538" s="664"/>
      <c r="E538" s="627" t="s">
        <v>186</v>
      </c>
      <c r="F538" s="627">
        <f t="shared" ref="F538:N538" si="174">IF(((F536="")*AND(F537="")),"",(F536-F537)*3)</f>
        <v>4747.4699999999939</v>
      </c>
      <c r="G538" s="627">
        <f t="shared" si="174"/>
        <v>4391.1000000000022</v>
      </c>
      <c r="H538" s="627">
        <f t="shared" si="174"/>
        <v>4312.5</v>
      </c>
      <c r="I538" s="627">
        <f t="shared" si="174"/>
        <v>4344.0299999999952</v>
      </c>
      <c r="J538" s="627">
        <f t="shared" si="174"/>
        <v>4641.4500000000044</v>
      </c>
      <c r="K538" s="627">
        <f t="shared" si="174"/>
        <v>4639.1099999999969</v>
      </c>
      <c r="L538" s="627">
        <f t="shared" si="174"/>
        <v>4345.9500000000044</v>
      </c>
      <c r="M538" s="627">
        <f t="shared" si="174"/>
        <v>4396.0200000000004</v>
      </c>
      <c r="N538" s="627">
        <f t="shared" si="174"/>
        <v>4772.0400000000009</v>
      </c>
      <c r="O538" s="627"/>
      <c r="P538" s="627"/>
      <c r="Q538" s="665"/>
      <c r="R538" s="665"/>
      <c r="S538" s="666"/>
      <c r="T538" s="667"/>
      <c r="U538" s="668"/>
      <c r="Y538" s="603"/>
      <c r="Z538" s="603"/>
      <c r="AA538" s="603"/>
      <c r="AB538" s="603"/>
    </row>
    <row r="539" spans="1:30">
      <c r="A539" s="653">
        <v>43344</v>
      </c>
      <c r="B539" s="654" t="s">
        <v>172</v>
      </c>
      <c r="C539" s="615" t="s">
        <v>174</v>
      </c>
      <c r="D539" s="615" t="s">
        <v>173</v>
      </c>
      <c r="E539" s="636" t="s">
        <v>184</v>
      </c>
      <c r="F539" s="548">
        <v>6953.63</v>
      </c>
      <c r="G539" s="548">
        <v>6941.14</v>
      </c>
      <c r="H539" s="548">
        <v>6989.81</v>
      </c>
      <c r="I539" s="548">
        <v>6952.52</v>
      </c>
      <c r="J539" s="548">
        <v>7007.72</v>
      </c>
      <c r="K539" s="548">
        <v>6971.64</v>
      </c>
      <c r="L539" s="548">
        <v>6975.28</v>
      </c>
      <c r="M539" s="548">
        <v>6980.98</v>
      </c>
      <c r="N539" s="548">
        <v>7061.7</v>
      </c>
      <c r="O539" s="636">
        <f>IF((N540=""),"",MAX(F541:N541))</f>
        <v>4051.7799999999988</v>
      </c>
      <c r="P539" s="636">
        <f>IF(N540="","",MIN(F541:N541))</f>
        <v>3695.1800000000003</v>
      </c>
      <c r="Q539" s="655">
        <f>IF((N541=""),"",AVERAGE(F541:N541))</f>
        <v>3924.7333333333331</v>
      </c>
      <c r="R539" s="655">
        <f>IF((N540=""),"",(O539-P539)/(O539+P539)*100)</f>
        <v>4.6030959240785885</v>
      </c>
      <c r="S539" s="599">
        <f>STDEV(F541:N541)</f>
        <v>122.26539371384813</v>
      </c>
      <c r="T539" s="676" t="str">
        <f>IF(N540="","",IF(Q539&gt;3650,IF(R539&lt;7,IF(Q539&lt;4450,"Pass","Fail"),"Fail"),"Fail"))</f>
        <v>Pass</v>
      </c>
      <c r="U539" s="677">
        <v>1335</v>
      </c>
      <c r="Y539" s="603">
        <v>3650</v>
      </c>
      <c r="Z539" s="603">
        <v>4450</v>
      </c>
      <c r="AA539" s="603">
        <v>3700</v>
      </c>
      <c r="AB539" s="603">
        <v>4100</v>
      </c>
      <c r="AC539" s="604">
        <v>7</v>
      </c>
      <c r="AD539" s="604">
        <v>6.5</v>
      </c>
    </row>
    <row r="540" spans="1:30" ht="15">
      <c r="A540" s="559"/>
      <c r="B540" s="554"/>
      <c r="C540" s="657"/>
      <c r="D540" s="657"/>
      <c r="E540" s="605" t="s">
        <v>185</v>
      </c>
      <c r="F540" s="548">
        <v>5037.71</v>
      </c>
      <c r="G540" s="548">
        <v>4936.49</v>
      </c>
      <c r="H540" s="548">
        <v>4969.26</v>
      </c>
      <c r="I540" s="548">
        <v>4956.1899999999996</v>
      </c>
      <c r="J540" s="548">
        <v>5103.18</v>
      </c>
      <c r="K540" s="548">
        <v>5124.05</v>
      </c>
      <c r="L540" s="548">
        <v>4984.5</v>
      </c>
      <c r="M540" s="548">
        <v>4955.09</v>
      </c>
      <c r="N540" s="548">
        <v>5106.6499999999996</v>
      </c>
      <c r="O540" s="605"/>
      <c r="P540" s="605"/>
      <c r="Q540" s="658"/>
      <c r="R540" s="658"/>
      <c r="S540" s="659"/>
      <c r="T540" s="554"/>
      <c r="U540" s="672"/>
      <c r="Y540" s="603"/>
      <c r="Z540" s="603"/>
      <c r="AA540" s="603"/>
      <c r="AB540" s="603"/>
    </row>
    <row r="541" spans="1:30" ht="57.75" thickBot="1">
      <c r="A541" s="559"/>
      <c r="B541" s="554"/>
      <c r="C541" s="657"/>
      <c r="D541" s="657"/>
      <c r="E541" s="605" t="s">
        <v>186</v>
      </c>
      <c r="F541" s="605">
        <f t="shared" ref="F541:N541" si="175">IF(((F539="")*AND(F540="")),"",(F539-F540)*2)</f>
        <v>3831.84</v>
      </c>
      <c r="G541" s="605">
        <f t="shared" si="175"/>
        <v>4009.3000000000011</v>
      </c>
      <c r="H541" s="605">
        <f t="shared" si="175"/>
        <v>4041.1000000000004</v>
      </c>
      <c r="I541" s="605">
        <f t="shared" si="175"/>
        <v>3992.6600000000017</v>
      </c>
      <c r="J541" s="605">
        <f t="shared" si="175"/>
        <v>3809.08</v>
      </c>
      <c r="K541" s="605">
        <f t="shared" si="175"/>
        <v>3695.1800000000003</v>
      </c>
      <c r="L541" s="605">
        <f t="shared" si="175"/>
        <v>3981.5599999999995</v>
      </c>
      <c r="M541" s="605">
        <f t="shared" si="175"/>
        <v>4051.7799999999988</v>
      </c>
      <c r="N541" s="605">
        <f t="shared" si="175"/>
        <v>3910.1000000000004</v>
      </c>
      <c r="O541" s="605"/>
      <c r="P541" s="605"/>
      <c r="Q541" s="658"/>
      <c r="R541" s="658"/>
      <c r="S541" s="659"/>
      <c r="T541" s="554"/>
      <c r="U541" s="672"/>
      <c r="Y541" s="603"/>
      <c r="Z541" s="603"/>
      <c r="AA541" s="603"/>
      <c r="AB541" s="603"/>
    </row>
    <row r="542" spans="1:30">
      <c r="A542" s="653">
        <v>43344</v>
      </c>
      <c r="B542" s="614" t="s">
        <v>167</v>
      </c>
      <c r="C542" s="657" t="s">
        <v>169</v>
      </c>
      <c r="D542" s="657" t="s">
        <v>187</v>
      </c>
      <c r="E542" s="605" t="s">
        <v>184</v>
      </c>
      <c r="F542" s="548">
        <v>1281.79</v>
      </c>
      <c r="G542" s="548">
        <v>1257.3</v>
      </c>
      <c r="H542" s="548">
        <v>1252.99</v>
      </c>
      <c r="I542" s="548">
        <v>1252.75</v>
      </c>
      <c r="J542" s="548">
        <v>1280.46</v>
      </c>
      <c r="K542" s="548">
        <v>1280.0999999999999</v>
      </c>
      <c r="L542" s="548">
        <v>1259.1500000000001</v>
      </c>
      <c r="M542" s="548">
        <v>1254.55</v>
      </c>
      <c r="N542" s="548">
        <v>1279.92</v>
      </c>
      <c r="O542" s="605">
        <f>IF((N543=""),"",MAX(F544:N544))</f>
        <v>2065.86</v>
      </c>
      <c r="P542" s="605">
        <f>IF(N543="","",MIN(F544:N544))</f>
        <v>1993.44</v>
      </c>
      <c r="Q542" s="658">
        <f>IF((N544=""),"",AVERAGE(F544:N544))</f>
        <v>2039.2866666666664</v>
      </c>
      <c r="R542" s="658">
        <f>IF((N543=""),"",(O542-P542)/(O542+P542)*100)</f>
        <v>1.7840514374399545</v>
      </c>
      <c r="S542" s="599">
        <f>STDEV(F544:N544)</f>
        <v>24.168397236911972</v>
      </c>
      <c r="T542" s="600" t="str">
        <f>IF(N543="","",IF(Q542&gt;1940,IF(R542&lt;8.3,IF(Q542&lt;2180,"Pass","Fail"),"Fail"),"Fail"))</f>
        <v>Pass</v>
      </c>
      <c r="U542" s="660">
        <v>1335</v>
      </c>
      <c r="Y542" s="603">
        <v>2000</v>
      </c>
      <c r="Z542" s="603">
        <v>3000</v>
      </c>
      <c r="AA542" s="603">
        <v>1940</v>
      </c>
      <c r="AB542" s="603">
        <v>2180</v>
      </c>
      <c r="AC542" s="604">
        <v>5.2</v>
      </c>
      <c r="AD542" s="604">
        <v>5.2</v>
      </c>
    </row>
    <row r="543" spans="1:30" ht="15">
      <c r="A543" s="559"/>
      <c r="B543" s="554"/>
      <c r="C543" s="657"/>
      <c r="D543" s="657"/>
      <c r="E543" s="605" t="s">
        <v>185</v>
      </c>
      <c r="F543" s="548">
        <v>596.78</v>
      </c>
      <c r="G543" s="548">
        <v>568.67999999999995</v>
      </c>
      <c r="H543" s="548">
        <v>567.09</v>
      </c>
      <c r="I543" s="548">
        <v>573.74</v>
      </c>
      <c r="J543" s="548">
        <v>615.98</v>
      </c>
      <c r="K543" s="548">
        <v>605.91</v>
      </c>
      <c r="L543" s="548">
        <v>575.88</v>
      </c>
      <c r="M543" s="548">
        <v>568.94000000000005</v>
      </c>
      <c r="N543" s="548">
        <v>608.15</v>
      </c>
      <c r="O543" s="605"/>
      <c r="P543" s="605"/>
      <c r="Q543" s="658"/>
      <c r="R543" s="658"/>
      <c r="S543" s="659"/>
      <c r="T543" s="600"/>
      <c r="U543" s="660"/>
      <c r="Y543" s="603"/>
      <c r="Z543" s="603"/>
      <c r="AA543" s="603"/>
      <c r="AB543" s="603"/>
    </row>
    <row r="544" spans="1:30" ht="43.5" thickBot="1">
      <c r="A544" s="559"/>
      <c r="B544" s="554"/>
      <c r="C544" s="657"/>
      <c r="D544" s="657"/>
      <c r="E544" s="605" t="s">
        <v>188</v>
      </c>
      <c r="F544" s="605">
        <f t="shared" ref="F544:N544" si="176">IF(((F542="")*AND(F543="")),"",(F542-F543)*3)</f>
        <v>2055.0299999999997</v>
      </c>
      <c r="G544" s="605">
        <f t="shared" si="176"/>
        <v>2065.86</v>
      </c>
      <c r="H544" s="605">
        <f t="shared" si="176"/>
        <v>2057.6999999999998</v>
      </c>
      <c r="I544" s="605">
        <f t="shared" si="176"/>
        <v>2037.03</v>
      </c>
      <c r="J544" s="605">
        <f t="shared" si="176"/>
        <v>1993.44</v>
      </c>
      <c r="K544" s="605">
        <f t="shared" si="176"/>
        <v>2022.5699999999997</v>
      </c>
      <c r="L544" s="605">
        <f t="shared" si="176"/>
        <v>2049.8100000000004</v>
      </c>
      <c r="M544" s="605">
        <f t="shared" si="176"/>
        <v>2056.83</v>
      </c>
      <c r="N544" s="605">
        <f t="shared" si="176"/>
        <v>2015.3100000000004</v>
      </c>
      <c r="O544" s="605"/>
      <c r="P544" s="605"/>
      <c r="Q544" s="658"/>
      <c r="R544" s="658"/>
      <c r="S544" s="659"/>
      <c r="T544" s="600"/>
      <c r="U544" s="660"/>
      <c r="Y544" s="603"/>
      <c r="Z544" s="603"/>
      <c r="AA544" s="603"/>
      <c r="AB544" s="603"/>
    </row>
    <row r="545" spans="1:30">
      <c r="A545" s="653">
        <v>43344</v>
      </c>
      <c r="B545" s="554" t="s">
        <v>183</v>
      </c>
      <c r="C545" s="657" t="s">
        <v>171</v>
      </c>
      <c r="D545" s="657" t="s">
        <v>170</v>
      </c>
      <c r="E545" s="605" t="s">
        <v>184</v>
      </c>
      <c r="F545" s="548">
        <v>24376.92</v>
      </c>
      <c r="G545" s="548">
        <v>24638.61</v>
      </c>
      <c r="H545" s="548">
        <v>24760.19</v>
      </c>
      <c r="I545" s="548">
        <v>24670.720000000001</v>
      </c>
      <c r="J545" s="548">
        <v>24423.13</v>
      </c>
      <c r="K545" s="548">
        <v>24435.75</v>
      </c>
      <c r="L545" s="548">
        <v>24664.46</v>
      </c>
      <c r="M545" s="548">
        <v>24641.88</v>
      </c>
      <c r="N545" s="548">
        <v>24349.08</v>
      </c>
      <c r="O545" s="605">
        <f>IF((N546=""),"",MAX(F547:N547))</f>
        <v>4499.25</v>
      </c>
      <c r="P545" s="605">
        <f>IF(N546="","",MIN(F547:N547))</f>
        <v>4030.2900000000009</v>
      </c>
      <c r="Q545" s="658">
        <f>IF((N547=""),"",AVERAGE(F547:N547))</f>
        <v>4254.2800000000016</v>
      </c>
      <c r="R545" s="658">
        <f>IF((N546=""),"",(O545-P545)/(O545+P545)*100)</f>
        <v>5.4980690635133795</v>
      </c>
      <c r="S545" s="599">
        <f>STDEV(F547:N547)</f>
        <v>192.73358393128134</v>
      </c>
      <c r="T545" s="600" t="str">
        <f>IF(N546="","",IF(Q545&gt;3200,IF(R545&lt;16,IF(Q545&lt;5240,"Pass","Fail"),"Fail"),"Fail"))</f>
        <v>Pass</v>
      </c>
      <c r="U545" s="660">
        <v>1335</v>
      </c>
      <c r="Y545" s="603">
        <v>4200</v>
      </c>
      <c r="Z545" s="603">
        <v>5500</v>
      </c>
      <c r="AA545" s="603">
        <v>3200</v>
      </c>
      <c r="AB545" s="603">
        <v>5240</v>
      </c>
      <c r="AC545" s="604">
        <v>16</v>
      </c>
      <c r="AD545" s="604">
        <v>16</v>
      </c>
    </row>
    <row r="546" spans="1:30" ht="15">
      <c r="A546" s="559"/>
      <c r="B546" s="554"/>
      <c r="C546" s="657"/>
      <c r="D546" s="657"/>
      <c r="E546" s="605" t="s">
        <v>185</v>
      </c>
      <c r="F546" s="548">
        <v>22882.04</v>
      </c>
      <c r="G546" s="548">
        <v>23265.439999999999</v>
      </c>
      <c r="H546" s="548">
        <v>23416.76</v>
      </c>
      <c r="I546" s="548">
        <v>23307.77</v>
      </c>
      <c r="J546" s="548">
        <v>22948.37</v>
      </c>
      <c r="K546" s="548">
        <v>22967.96</v>
      </c>
      <c r="L546" s="548">
        <v>23297.87</v>
      </c>
      <c r="M546" s="548">
        <v>23262.36</v>
      </c>
      <c r="N546" s="548">
        <v>22849.33</v>
      </c>
      <c r="O546" s="605"/>
      <c r="P546" s="605"/>
      <c r="Q546" s="658"/>
      <c r="R546" s="658"/>
      <c r="S546" s="659"/>
      <c r="T546" s="600"/>
      <c r="U546" s="660"/>
      <c r="Y546" s="603"/>
      <c r="Z546" s="603"/>
      <c r="AA546" s="603"/>
      <c r="AB546" s="603"/>
    </row>
    <row r="547" spans="1:30" ht="57.75" thickBot="1">
      <c r="A547" s="559"/>
      <c r="B547" s="663"/>
      <c r="C547" s="664"/>
      <c r="D547" s="664"/>
      <c r="E547" s="627" t="s">
        <v>186</v>
      </c>
      <c r="F547" s="627">
        <f t="shared" ref="F547:N547" si="177">IF(((F545="")*AND(F546="")),"",(F545-F546)*3)</f>
        <v>4484.6399999999921</v>
      </c>
      <c r="G547" s="627">
        <f t="shared" si="177"/>
        <v>4119.5100000000057</v>
      </c>
      <c r="H547" s="627">
        <f t="shared" si="177"/>
        <v>4030.2900000000009</v>
      </c>
      <c r="I547" s="627">
        <f t="shared" si="177"/>
        <v>4088.8500000000022</v>
      </c>
      <c r="J547" s="627">
        <f t="shared" si="177"/>
        <v>4424.2800000000061</v>
      </c>
      <c r="K547" s="627">
        <f t="shared" si="177"/>
        <v>4403.3700000000026</v>
      </c>
      <c r="L547" s="627">
        <f t="shared" si="177"/>
        <v>4099.7700000000004</v>
      </c>
      <c r="M547" s="627">
        <f t="shared" si="177"/>
        <v>4138.5600000000013</v>
      </c>
      <c r="N547" s="627">
        <f t="shared" si="177"/>
        <v>4499.25</v>
      </c>
      <c r="O547" s="627"/>
      <c r="P547" s="627"/>
      <c r="Q547" s="665"/>
      <c r="R547" s="665"/>
      <c r="S547" s="666"/>
      <c r="T547" s="667"/>
      <c r="U547" s="668"/>
      <c r="Y547" s="603"/>
      <c r="Z547" s="603"/>
      <c r="AA547" s="603"/>
      <c r="AB547" s="603"/>
    </row>
    <row r="548" spans="1:30">
      <c r="A548" s="653">
        <v>43347</v>
      </c>
      <c r="B548" s="654" t="s">
        <v>172</v>
      </c>
      <c r="C548" s="615" t="s">
        <v>174</v>
      </c>
      <c r="D548" s="615" t="s">
        <v>173</v>
      </c>
      <c r="E548" s="636" t="s">
        <v>184</v>
      </c>
      <c r="F548" s="548">
        <v>5037.71</v>
      </c>
      <c r="G548" s="548">
        <v>4936.49</v>
      </c>
      <c r="H548" s="548">
        <v>4969.26</v>
      </c>
      <c r="I548" s="548">
        <v>4956.1899999999996</v>
      </c>
      <c r="J548" s="548">
        <v>5103.18</v>
      </c>
      <c r="K548" s="548">
        <v>5124.05</v>
      </c>
      <c r="L548" s="548">
        <v>4984.5</v>
      </c>
      <c r="M548" s="548">
        <v>4955.09</v>
      </c>
      <c r="N548" s="548">
        <v>5106.6499999999996</v>
      </c>
      <c r="O548" s="636">
        <f>IF((N549=""),"",MAX(F550:N550))</f>
        <v>4051.5400000000009</v>
      </c>
      <c r="P548" s="636">
        <f>IF(N549="","",MIN(F550:N550))</f>
        <v>3704.1400000000003</v>
      </c>
      <c r="Q548" s="655">
        <f>IF((N550=""),"",AVERAGE(F550:N550))</f>
        <v>3929.4066666666663</v>
      </c>
      <c r="R548" s="655">
        <f>IF((N549=""),"",(O548-P548)/(O548+P548)*100)</f>
        <v>4.479297753388491</v>
      </c>
      <c r="S548" s="599">
        <f>STDEV(F550:N550)</f>
        <v>122.62903938302027</v>
      </c>
      <c r="T548" s="676" t="str">
        <f>IF(N549="","",IF(Q548&gt;3650,IF(R548&lt;7,IF(Q548&lt;4450,"Pass","Fail"),"Fail"),"Fail"))</f>
        <v>Pass</v>
      </c>
      <c r="U548" s="677">
        <v>1335</v>
      </c>
      <c r="Y548" s="603">
        <v>3650</v>
      </c>
      <c r="Z548" s="603">
        <v>4450</v>
      </c>
      <c r="AA548" s="603">
        <v>3700</v>
      </c>
      <c r="AB548" s="603">
        <v>4100</v>
      </c>
      <c r="AC548" s="604">
        <v>7</v>
      </c>
      <c r="AD548" s="604">
        <v>6.5</v>
      </c>
    </row>
    <row r="549" spans="1:30" ht="15">
      <c r="A549" s="559"/>
      <c r="B549" s="554"/>
      <c r="C549" s="657"/>
      <c r="D549" s="657"/>
      <c r="E549" s="605" t="s">
        <v>185</v>
      </c>
      <c r="F549" s="548">
        <v>3125.43</v>
      </c>
      <c r="G549" s="548">
        <v>2930.29</v>
      </c>
      <c r="H549" s="548">
        <v>2943.49</v>
      </c>
      <c r="I549" s="548">
        <v>2952.57</v>
      </c>
      <c r="J549" s="548">
        <v>3191.08</v>
      </c>
      <c r="K549" s="548">
        <v>3271.98</v>
      </c>
      <c r="L549" s="548">
        <v>2985.34</v>
      </c>
      <c r="M549" s="548">
        <v>2931.77</v>
      </c>
      <c r="N549" s="548">
        <v>3158.84</v>
      </c>
      <c r="O549" s="605"/>
      <c r="P549" s="605"/>
      <c r="Q549" s="658"/>
      <c r="R549" s="658"/>
      <c r="S549" s="659"/>
      <c r="T549" s="554"/>
      <c r="U549" s="672"/>
      <c r="Y549" s="603"/>
      <c r="Z549" s="603"/>
      <c r="AA549" s="603"/>
      <c r="AB549" s="603"/>
    </row>
    <row r="550" spans="1:30" ht="57.75" thickBot="1">
      <c r="A550" s="559"/>
      <c r="B550" s="554"/>
      <c r="C550" s="657"/>
      <c r="D550" s="657"/>
      <c r="E550" s="605" t="s">
        <v>186</v>
      </c>
      <c r="F550" s="605">
        <f t="shared" ref="F550:N550" si="178">IF(((F548="")*AND(F549="")),"",(F548-F549)*2)</f>
        <v>3824.5600000000004</v>
      </c>
      <c r="G550" s="605">
        <f t="shared" si="178"/>
        <v>4012.3999999999996</v>
      </c>
      <c r="H550" s="605">
        <f t="shared" si="178"/>
        <v>4051.5400000000009</v>
      </c>
      <c r="I550" s="605">
        <f t="shared" si="178"/>
        <v>4007.2399999999989</v>
      </c>
      <c r="J550" s="605">
        <f t="shared" si="178"/>
        <v>3824.2000000000007</v>
      </c>
      <c r="K550" s="605">
        <f t="shared" si="178"/>
        <v>3704.1400000000003</v>
      </c>
      <c r="L550" s="605">
        <f t="shared" si="178"/>
        <v>3998.3199999999997</v>
      </c>
      <c r="M550" s="605">
        <f t="shared" si="178"/>
        <v>4046.6400000000003</v>
      </c>
      <c r="N550" s="605">
        <f t="shared" si="178"/>
        <v>3895.619999999999</v>
      </c>
      <c r="O550" s="605"/>
      <c r="P550" s="605"/>
      <c r="Q550" s="658"/>
      <c r="R550" s="658"/>
      <c r="S550" s="659"/>
      <c r="T550" s="554"/>
      <c r="U550" s="672"/>
      <c r="Y550" s="603"/>
      <c r="Z550" s="603"/>
      <c r="AA550" s="603"/>
      <c r="AB550" s="603"/>
    </row>
    <row r="551" spans="1:30">
      <c r="A551" s="653">
        <v>43347</v>
      </c>
      <c r="B551" s="614" t="s">
        <v>167</v>
      </c>
      <c r="C551" s="657" t="s">
        <v>169</v>
      </c>
      <c r="D551" s="657" t="s">
        <v>187</v>
      </c>
      <c r="E551" s="605" t="s">
        <v>184</v>
      </c>
      <c r="F551" s="548">
        <v>1971.67</v>
      </c>
      <c r="G551" s="548">
        <v>1966.5</v>
      </c>
      <c r="H551" s="548">
        <v>1965.14</v>
      </c>
      <c r="I551" s="548">
        <v>1968.7</v>
      </c>
      <c r="J551" s="548">
        <v>1971.96</v>
      </c>
      <c r="K551" s="548">
        <v>1978.37</v>
      </c>
      <c r="L551" s="548">
        <v>1971.14</v>
      </c>
      <c r="M551" s="548">
        <v>1967.94</v>
      </c>
      <c r="N551" s="548">
        <v>1974.59</v>
      </c>
      <c r="O551" s="605">
        <f>IF((N552=""),"",MAX(F553:N553))</f>
        <v>2107.9500000000003</v>
      </c>
      <c r="P551" s="605">
        <f>IF(N552="","",MIN(F553:N553))</f>
        <v>2041.2900000000002</v>
      </c>
      <c r="Q551" s="658">
        <f>IF((N553=""),"",AVERAGE(F553:N553))</f>
        <v>2084.6033333333335</v>
      </c>
      <c r="R551" s="658">
        <f>IF((N552=""),"",(O551-P551)/(O551+P551)*100)</f>
        <v>1.606559273505511</v>
      </c>
      <c r="S551" s="599">
        <f>STDEV(F553:N553)</f>
        <v>20.014557826718153</v>
      </c>
      <c r="T551" s="600" t="str">
        <f>IF(N552="","",IF(Q551&gt;1940,IF(R551&lt;8.3,IF(Q551&lt;2180,"Pass","Fail"),"Fail"),"Fail"))</f>
        <v>Pass</v>
      </c>
      <c r="U551" s="660">
        <v>1335</v>
      </c>
      <c r="Y551" s="603">
        <v>2000</v>
      </c>
      <c r="Z551" s="603">
        <v>3000</v>
      </c>
      <c r="AA551" s="603">
        <v>1940</v>
      </c>
      <c r="AB551" s="603">
        <v>2180</v>
      </c>
      <c r="AC551" s="604">
        <v>5.2</v>
      </c>
      <c r="AD551" s="604">
        <v>5.2</v>
      </c>
    </row>
    <row r="552" spans="1:30" ht="15">
      <c r="A552" s="559"/>
      <c r="B552" s="554"/>
      <c r="C552" s="657"/>
      <c r="D552" s="657"/>
      <c r="E552" s="605" t="s">
        <v>185</v>
      </c>
      <c r="F552" s="548">
        <v>1276.7</v>
      </c>
      <c r="G552" s="548">
        <v>1268.7</v>
      </c>
      <c r="H552" s="548">
        <v>1268.97</v>
      </c>
      <c r="I552" s="548">
        <v>1267.8900000000001</v>
      </c>
      <c r="J552" s="548">
        <v>1291.53</v>
      </c>
      <c r="K552" s="548">
        <v>1286.9000000000001</v>
      </c>
      <c r="L552" s="548">
        <v>1272.52</v>
      </c>
      <c r="M552" s="548">
        <v>1265.29</v>
      </c>
      <c r="N552" s="548">
        <v>1283.7</v>
      </c>
      <c r="O552" s="605"/>
      <c r="P552" s="605"/>
      <c r="Q552" s="658"/>
      <c r="R552" s="658"/>
      <c r="S552" s="659"/>
      <c r="T552" s="600"/>
      <c r="U552" s="660"/>
      <c r="Y552" s="603"/>
      <c r="Z552" s="603"/>
      <c r="AA552" s="603"/>
      <c r="AB552" s="603"/>
    </row>
    <row r="553" spans="1:30" ht="43.5" thickBot="1">
      <c r="A553" s="559"/>
      <c r="B553" s="554"/>
      <c r="C553" s="657"/>
      <c r="D553" s="657"/>
      <c r="E553" s="605" t="s">
        <v>188</v>
      </c>
      <c r="F553" s="605">
        <f t="shared" ref="F553:N553" si="179">IF(((F551="")*AND(F552="")),"",(F551-F552)*3)</f>
        <v>2084.91</v>
      </c>
      <c r="G553" s="605">
        <f t="shared" si="179"/>
        <v>2093.3999999999996</v>
      </c>
      <c r="H553" s="605">
        <f t="shared" si="179"/>
        <v>2088.5100000000002</v>
      </c>
      <c r="I553" s="605">
        <f t="shared" si="179"/>
        <v>2102.4299999999998</v>
      </c>
      <c r="J553" s="605">
        <f t="shared" si="179"/>
        <v>2041.2900000000002</v>
      </c>
      <c r="K553" s="605">
        <f t="shared" si="179"/>
        <v>2074.4099999999994</v>
      </c>
      <c r="L553" s="605">
        <f t="shared" si="179"/>
        <v>2095.8600000000006</v>
      </c>
      <c r="M553" s="605">
        <f t="shared" si="179"/>
        <v>2107.9500000000003</v>
      </c>
      <c r="N553" s="605">
        <f t="shared" si="179"/>
        <v>2072.6699999999996</v>
      </c>
      <c r="O553" s="605"/>
      <c r="P553" s="605"/>
      <c r="Q553" s="658"/>
      <c r="R553" s="658"/>
      <c r="S553" s="659"/>
      <c r="T553" s="600"/>
      <c r="U553" s="660"/>
      <c r="Y553" s="603"/>
      <c r="Z553" s="603"/>
      <c r="AA553" s="603"/>
      <c r="AB553" s="603"/>
    </row>
    <row r="554" spans="1:30">
      <c r="A554" s="653">
        <v>43347</v>
      </c>
      <c r="B554" s="554" t="s">
        <v>183</v>
      </c>
      <c r="C554" s="657" t="s">
        <v>171</v>
      </c>
      <c r="D554" s="657" t="s">
        <v>170</v>
      </c>
      <c r="E554" s="605" t="s">
        <v>184</v>
      </c>
      <c r="F554" s="548">
        <v>22882.04</v>
      </c>
      <c r="G554" s="548">
        <v>23265.439999999999</v>
      </c>
      <c r="H554" s="548">
        <v>23416.76</v>
      </c>
      <c r="I554" s="548">
        <v>23307.77</v>
      </c>
      <c r="J554" s="548">
        <v>22948.37</v>
      </c>
      <c r="K554" s="548">
        <v>22967.96</v>
      </c>
      <c r="L554" s="548">
        <v>23297.87</v>
      </c>
      <c r="M554" s="548">
        <v>23262.36</v>
      </c>
      <c r="N554" s="548">
        <v>22849.33</v>
      </c>
      <c r="O554" s="605">
        <f>IF((N555=""),"",MAX(F556:N556))</f>
        <v>4818.2700000000004</v>
      </c>
      <c r="P554" s="605">
        <f>IF(N555="","",MIN(F556:N556))</f>
        <v>4373.5499999999956</v>
      </c>
      <c r="Q554" s="658">
        <f>IF((N556=""),"",AVERAGE(F556:N556))</f>
        <v>4587.7166666666662</v>
      </c>
      <c r="R554" s="658">
        <f>IF((N555=""),"",(O554-P554)/(O554+P554)*100)</f>
        <v>4.8382148475492883</v>
      </c>
      <c r="S554" s="599">
        <f>STDEV(F556:N556)</f>
        <v>182.20709892865221</v>
      </c>
      <c r="T554" s="600" t="str">
        <f>IF(N555="","",IF(Q554&gt;3200,IF(R554&lt;16,IF(Q554&lt;5240,"Pass","Fail"),"Fail"),"Fail"))</f>
        <v>Pass</v>
      </c>
      <c r="U554" s="660">
        <v>1335</v>
      </c>
      <c r="Y554" s="603">
        <v>4200</v>
      </c>
      <c r="Z554" s="603">
        <v>5500</v>
      </c>
      <c r="AA554" s="603">
        <v>3200</v>
      </c>
      <c r="AB554" s="603">
        <v>5240</v>
      </c>
      <c r="AC554" s="604">
        <v>16</v>
      </c>
      <c r="AD554" s="604">
        <v>16</v>
      </c>
    </row>
    <row r="555" spans="1:30" ht="15">
      <c r="A555" s="559"/>
      <c r="B555" s="554"/>
      <c r="C555" s="657"/>
      <c r="D555" s="657"/>
      <c r="E555" s="605" t="s">
        <v>185</v>
      </c>
      <c r="F555" s="548">
        <v>21275.95</v>
      </c>
      <c r="G555" s="548">
        <v>21771.599999999999</v>
      </c>
      <c r="H555" s="548">
        <v>21958.91</v>
      </c>
      <c r="I555" s="548">
        <v>21836.880000000001</v>
      </c>
      <c r="J555" s="548">
        <v>21373.16</v>
      </c>
      <c r="K555" s="548">
        <v>21388.880000000001</v>
      </c>
      <c r="L555" s="548">
        <v>21813.01</v>
      </c>
      <c r="M555" s="548">
        <v>21772.16</v>
      </c>
      <c r="N555" s="548">
        <v>21244.2</v>
      </c>
      <c r="O555" s="605"/>
      <c r="P555" s="605"/>
      <c r="Q555" s="658"/>
      <c r="R555" s="658"/>
      <c r="S555" s="659"/>
      <c r="T555" s="600"/>
      <c r="U555" s="660"/>
      <c r="Y555" s="603"/>
      <c r="Z555" s="603"/>
      <c r="AA555" s="603"/>
      <c r="AB555" s="603"/>
    </row>
    <row r="556" spans="1:30" ht="57.75" thickBot="1">
      <c r="A556" s="559"/>
      <c r="B556" s="663"/>
      <c r="C556" s="664"/>
      <c r="D556" s="664"/>
      <c r="E556" s="627" t="s">
        <v>186</v>
      </c>
      <c r="F556" s="627">
        <f t="shared" ref="F556:N556" si="180">IF(((F554="")*AND(F555="")),"",(F554-F555)*3)</f>
        <v>4818.2700000000004</v>
      </c>
      <c r="G556" s="627">
        <f t="shared" si="180"/>
        <v>4481.5200000000004</v>
      </c>
      <c r="H556" s="627">
        <f t="shared" si="180"/>
        <v>4373.5499999999956</v>
      </c>
      <c r="I556" s="627">
        <f t="shared" si="180"/>
        <v>4412.6699999999983</v>
      </c>
      <c r="J556" s="627">
        <f t="shared" si="180"/>
        <v>4725.6299999999974</v>
      </c>
      <c r="K556" s="627">
        <f t="shared" si="180"/>
        <v>4737.2399999999943</v>
      </c>
      <c r="L556" s="627">
        <f t="shared" si="180"/>
        <v>4454.5800000000017</v>
      </c>
      <c r="M556" s="627">
        <f t="shared" si="180"/>
        <v>4470.6000000000022</v>
      </c>
      <c r="N556" s="627">
        <f t="shared" si="180"/>
        <v>4815.3900000000031</v>
      </c>
      <c r="O556" s="627"/>
      <c r="P556" s="627"/>
      <c r="Q556" s="665"/>
      <c r="R556" s="665"/>
      <c r="S556" s="666"/>
      <c r="T556" s="667"/>
      <c r="U556" s="668"/>
      <c r="Y556" s="603"/>
      <c r="Z556" s="603"/>
      <c r="AA556" s="603"/>
      <c r="AB556" s="603"/>
    </row>
    <row r="557" spans="1:30">
      <c r="A557" s="632">
        <v>43350</v>
      </c>
      <c r="B557" s="554" t="s">
        <v>183</v>
      </c>
      <c r="C557" s="657" t="s">
        <v>171</v>
      </c>
      <c r="D557" s="657" t="s">
        <v>170</v>
      </c>
      <c r="E557" s="605" t="s">
        <v>184</v>
      </c>
      <c r="F557" s="548">
        <v>29036.66</v>
      </c>
      <c r="G557" s="548">
        <v>28946.15</v>
      </c>
      <c r="H557" s="548">
        <v>28965.17</v>
      </c>
      <c r="I557" s="548">
        <v>28965.09</v>
      </c>
      <c r="J557" s="548">
        <v>29051.79</v>
      </c>
      <c r="K557" s="548">
        <v>29025.42</v>
      </c>
      <c r="L557" s="548">
        <v>28950.5</v>
      </c>
      <c r="M557" s="548">
        <v>28958.52</v>
      </c>
      <c r="N557" s="548">
        <v>29060.75</v>
      </c>
      <c r="O557" s="605">
        <f>IF((N558=""),"",MAX(F559:N559))</f>
        <v>4299.5099999999948</v>
      </c>
      <c r="P557" s="605">
        <f>IF(N558="","",MIN(F559:N559))</f>
        <v>3924.0299999999952</v>
      </c>
      <c r="Q557" s="658">
        <f>IF((N559=""),"",AVERAGE(F559:N559))</f>
        <v>4085.246666666666</v>
      </c>
      <c r="R557" s="658">
        <f>IF((N558=""),"",(O557-P557)/(O557+P557)*100)</f>
        <v>4.5659168679181956</v>
      </c>
      <c r="S557" s="599">
        <f>STDEV(F559:N559)</f>
        <v>153.57467328632228</v>
      </c>
      <c r="T557" s="600" t="str">
        <f>IF(N558="","",IF(Q557&gt;3200,IF(R557&lt;16,IF(Q557&lt;5240,"Pass","Fail"),"Fail"),"Fail"))</f>
        <v>Pass</v>
      </c>
      <c r="U557" s="660">
        <v>1340</v>
      </c>
      <c r="Y557" s="603">
        <v>4200</v>
      </c>
      <c r="Z557" s="603">
        <v>5500</v>
      </c>
      <c r="AA557" s="603">
        <v>3200</v>
      </c>
      <c r="AB557" s="603">
        <v>5240</v>
      </c>
      <c r="AC557" s="604">
        <v>16</v>
      </c>
      <c r="AD557" s="604">
        <v>16</v>
      </c>
    </row>
    <row r="558" spans="1:30" ht="15">
      <c r="A558" s="559"/>
      <c r="B558" s="554"/>
      <c r="C558" s="657"/>
      <c r="D558" s="657"/>
      <c r="E558" s="605" t="s">
        <v>185</v>
      </c>
      <c r="F558" s="548">
        <v>27614.49</v>
      </c>
      <c r="G558" s="548">
        <v>27615.65</v>
      </c>
      <c r="H558" s="548">
        <v>27656.82</v>
      </c>
      <c r="I558" s="548">
        <v>27645.78</v>
      </c>
      <c r="J558" s="548">
        <v>27656.21</v>
      </c>
      <c r="K558" s="548">
        <v>27621.19</v>
      </c>
      <c r="L558" s="548">
        <v>27642.49</v>
      </c>
      <c r="M558" s="548">
        <v>27624.1</v>
      </c>
      <c r="N558" s="548">
        <v>27627.58</v>
      </c>
      <c r="O558" s="605"/>
      <c r="P558" s="605"/>
      <c r="Q558" s="658"/>
      <c r="R558" s="658"/>
      <c r="S558" s="659"/>
      <c r="T558" s="600"/>
      <c r="U558" s="660"/>
      <c r="Y558" s="603"/>
      <c r="Z558" s="603"/>
      <c r="AA558" s="603"/>
      <c r="AB558" s="603"/>
    </row>
    <row r="559" spans="1:30" ht="57.75" thickBot="1">
      <c r="A559" s="559"/>
      <c r="B559" s="663"/>
      <c r="C559" s="664"/>
      <c r="D559" s="664"/>
      <c r="E559" s="627" t="s">
        <v>186</v>
      </c>
      <c r="F559" s="627">
        <f t="shared" ref="F559:N559" si="181">IF(((F557="")*AND(F558="")),"",(F557-F558)*3)</f>
        <v>4266.5099999999948</v>
      </c>
      <c r="G559" s="627">
        <f t="shared" si="181"/>
        <v>3991.5</v>
      </c>
      <c r="H559" s="627">
        <f t="shared" si="181"/>
        <v>3925.0499999999956</v>
      </c>
      <c r="I559" s="627">
        <f t="shared" si="181"/>
        <v>3957.9300000000039</v>
      </c>
      <c r="J559" s="627">
        <f t="shared" si="181"/>
        <v>4186.7400000000052</v>
      </c>
      <c r="K559" s="627">
        <f t="shared" si="181"/>
        <v>4212.6899999999987</v>
      </c>
      <c r="L559" s="627">
        <f t="shared" si="181"/>
        <v>3924.0299999999952</v>
      </c>
      <c r="M559" s="627">
        <f t="shared" si="181"/>
        <v>4003.2600000000057</v>
      </c>
      <c r="N559" s="627">
        <f t="shared" si="181"/>
        <v>4299.5099999999948</v>
      </c>
      <c r="O559" s="627"/>
      <c r="P559" s="627"/>
      <c r="Q559" s="665"/>
      <c r="R559" s="665"/>
      <c r="S559" s="666"/>
      <c r="T559" s="667"/>
      <c r="U559" s="668"/>
      <c r="Y559" s="603"/>
      <c r="Z559" s="603"/>
      <c r="AA559" s="603"/>
      <c r="AB559" s="603"/>
    </row>
    <row r="560" spans="1:30">
      <c r="A560" s="632">
        <v>43350</v>
      </c>
      <c r="B560" s="654" t="s">
        <v>172</v>
      </c>
      <c r="C560" s="615" t="s">
        <v>174</v>
      </c>
      <c r="D560" s="615" t="s">
        <v>173</v>
      </c>
      <c r="E560" s="636" t="s">
        <v>184</v>
      </c>
      <c r="F560" s="548">
        <v>3135.67</v>
      </c>
      <c r="G560" s="548">
        <v>2939.37</v>
      </c>
      <c r="H560" s="548">
        <v>2953.21</v>
      </c>
      <c r="I560" s="548">
        <v>2962.39</v>
      </c>
      <c r="J560" s="548">
        <v>3202.45</v>
      </c>
      <c r="K560" s="548">
        <v>3283.39</v>
      </c>
      <c r="L560" s="548">
        <v>2995.09</v>
      </c>
      <c r="M560" s="548">
        <v>2941.35</v>
      </c>
      <c r="N560" s="548">
        <v>3170.06</v>
      </c>
      <c r="O560" s="636">
        <f>IF((N561=""),"",MAX(F562:N562))</f>
        <v>4042.04</v>
      </c>
      <c r="P560" s="636">
        <f>IF(N561="","",MIN(F562:N562))</f>
        <v>3696.8399999999997</v>
      </c>
      <c r="Q560" s="655">
        <f>IF((N562=""),"",AVERAGE(F562:N562))</f>
        <v>3919.7533333333331</v>
      </c>
      <c r="R560" s="655">
        <f>IF((N561=""),"",(O560-P560)/(O560+P560)*100)</f>
        <v>4.4605937810122436</v>
      </c>
      <c r="S560" s="599">
        <f>STDEV(F562:N562)</f>
        <v>119.20797750149836</v>
      </c>
      <c r="T560" s="676" t="str">
        <f>IF(N561="","",IF(Q560&gt;3650,IF(R560&lt;7,IF(Q560&lt;4450,"Pass","Fail"),"Fail"),"Fail"))</f>
        <v>Pass</v>
      </c>
      <c r="U560" s="677">
        <v>1340</v>
      </c>
      <c r="Y560" s="603">
        <v>3650</v>
      </c>
      <c r="Z560" s="603">
        <v>4450</v>
      </c>
      <c r="AA560" s="603">
        <v>3700</v>
      </c>
      <c r="AB560" s="603">
        <v>4100</v>
      </c>
      <c r="AC560" s="604">
        <v>7</v>
      </c>
      <c r="AD560" s="604">
        <v>6.5</v>
      </c>
    </row>
    <row r="561" spans="1:30" ht="15">
      <c r="A561" s="559"/>
      <c r="B561" s="554"/>
      <c r="C561" s="657"/>
      <c r="D561" s="657"/>
      <c r="E561" s="605" t="s">
        <v>185</v>
      </c>
      <c r="F561" s="548">
        <v>1230.97</v>
      </c>
      <c r="G561" s="548">
        <v>943.62</v>
      </c>
      <c r="H561" s="548">
        <v>933.68</v>
      </c>
      <c r="I561" s="548">
        <v>965.61</v>
      </c>
      <c r="J561" s="548">
        <v>1288.0999999999999</v>
      </c>
      <c r="K561" s="548">
        <v>1434.97</v>
      </c>
      <c r="L561" s="548">
        <v>1006.39</v>
      </c>
      <c r="M561" s="548">
        <v>920.33</v>
      </c>
      <c r="N561" s="548">
        <v>1220.42</v>
      </c>
      <c r="O561" s="605"/>
      <c r="P561" s="605"/>
      <c r="Q561" s="658"/>
      <c r="R561" s="658"/>
      <c r="S561" s="659"/>
      <c r="T561" s="554"/>
      <c r="U561" s="672"/>
      <c r="Y561" s="603"/>
      <c r="Z561" s="603"/>
      <c r="AA561" s="603"/>
      <c r="AB561" s="603"/>
    </row>
    <row r="562" spans="1:30" ht="57.75" thickBot="1">
      <c r="A562" s="559"/>
      <c r="B562" s="554"/>
      <c r="C562" s="657"/>
      <c r="D562" s="657"/>
      <c r="E562" s="605" t="s">
        <v>186</v>
      </c>
      <c r="F562" s="605">
        <f t="shared" ref="F562:N562" si="182">IF(((F560="")*AND(F561="")),"",(F560-F561)*2)</f>
        <v>3809.4</v>
      </c>
      <c r="G562" s="605">
        <f t="shared" si="182"/>
        <v>3991.5</v>
      </c>
      <c r="H562" s="605">
        <f t="shared" si="182"/>
        <v>4039.0600000000004</v>
      </c>
      <c r="I562" s="605">
        <f t="shared" si="182"/>
        <v>3993.5599999999995</v>
      </c>
      <c r="J562" s="605">
        <f t="shared" si="182"/>
        <v>3828.7</v>
      </c>
      <c r="K562" s="605">
        <f t="shared" si="182"/>
        <v>3696.8399999999997</v>
      </c>
      <c r="L562" s="605">
        <f t="shared" si="182"/>
        <v>3977.4000000000005</v>
      </c>
      <c r="M562" s="605">
        <f t="shared" si="182"/>
        <v>4042.04</v>
      </c>
      <c r="N562" s="605">
        <f t="shared" si="182"/>
        <v>3899.2799999999997</v>
      </c>
      <c r="O562" s="605"/>
      <c r="P562" s="605"/>
      <c r="Q562" s="658"/>
      <c r="R562" s="658"/>
      <c r="S562" s="659"/>
      <c r="T562" s="554"/>
      <c r="U562" s="672"/>
      <c r="Y562" s="603"/>
      <c r="Z562" s="603"/>
      <c r="AA562" s="603"/>
      <c r="AB562" s="603"/>
    </row>
    <row r="563" spans="1:30">
      <c r="A563" s="632">
        <v>43350</v>
      </c>
      <c r="B563" s="614" t="s">
        <v>167</v>
      </c>
      <c r="C563" s="657" t="s">
        <v>169</v>
      </c>
      <c r="D563" s="657" t="s">
        <v>187</v>
      </c>
      <c r="E563" s="605" t="s">
        <v>184</v>
      </c>
      <c r="F563" s="548">
        <v>1936.79</v>
      </c>
      <c r="G563" s="548">
        <v>1932.78</v>
      </c>
      <c r="H563" s="548">
        <v>1931.55</v>
      </c>
      <c r="I563" s="548">
        <v>1932.04</v>
      </c>
      <c r="J563" s="548">
        <v>1934.36</v>
      </c>
      <c r="K563" s="548">
        <v>1936.98</v>
      </c>
      <c r="L563" s="548">
        <v>1930.69</v>
      </c>
      <c r="M563" s="548">
        <v>1933.08</v>
      </c>
      <c r="N563" s="548">
        <v>1936.12</v>
      </c>
      <c r="O563" s="605">
        <f>IF((N564=""),"",MAX(F565:N565))</f>
        <v>2056.2600000000002</v>
      </c>
      <c r="P563" s="605">
        <f>IF(N564="","",MIN(F565:N565))</f>
        <v>1967.97</v>
      </c>
      <c r="Q563" s="658">
        <f>IF((N565=""),"",AVERAGE(F565:N565))</f>
        <v>2018.7566666666664</v>
      </c>
      <c r="R563" s="658">
        <f>IF((N564=""),"",(O563-P563)/(O563+P563)*100)</f>
        <v>2.1939600867743692</v>
      </c>
      <c r="S563" s="599">
        <f>STDEV(F565:N565)</f>
        <v>28.245909880917509</v>
      </c>
      <c r="T563" s="600" t="str">
        <f>IF(N564="","",IF(Q563&gt;1940,IF(R563&lt;8.3,IF(Q563&lt;2180,"Pass","Fail"),"Fail"),"Fail"))</f>
        <v>Pass</v>
      </c>
      <c r="U563" s="660">
        <v>1340</v>
      </c>
      <c r="Y563" s="603">
        <v>2000</v>
      </c>
      <c r="Z563" s="603">
        <v>3000</v>
      </c>
      <c r="AA563" s="603">
        <v>1940</v>
      </c>
      <c r="AB563" s="603">
        <v>2180</v>
      </c>
      <c r="AC563" s="604">
        <v>5.2</v>
      </c>
      <c r="AD563" s="604">
        <v>5.2</v>
      </c>
    </row>
    <row r="564" spans="1:30" ht="15">
      <c r="A564" s="559"/>
      <c r="B564" s="554"/>
      <c r="C564" s="657"/>
      <c r="D564" s="657"/>
      <c r="E564" s="605" t="s">
        <v>185</v>
      </c>
      <c r="F564" s="548">
        <v>1265.23</v>
      </c>
      <c r="G564" s="548">
        <v>1247.3599999999999</v>
      </c>
      <c r="H564" s="548">
        <v>1258.17</v>
      </c>
      <c r="I564" s="548">
        <v>1254.48</v>
      </c>
      <c r="J564" s="548">
        <v>1278.3699999999999</v>
      </c>
      <c r="K564" s="548">
        <v>1271.45</v>
      </c>
      <c r="L564" s="548">
        <v>1254.9000000000001</v>
      </c>
      <c r="M564" s="548">
        <v>1248.44</v>
      </c>
      <c r="N564" s="548">
        <v>1269.72</v>
      </c>
      <c r="O564" s="605"/>
      <c r="P564" s="605"/>
      <c r="Q564" s="658"/>
      <c r="R564" s="658"/>
      <c r="S564" s="659"/>
      <c r="T564" s="600"/>
      <c r="U564" s="660"/>
      <c r="Y564" s="603"/>
      <c r="Z564" s="603"/>
      <c r="AA564" s="603"/>
      <c r="AB564" s="603"/>
    </row>
    <row r="565" spans="1:30" ht="43.5" thickBot="1">
      <c r="A565" s="559"/>
      <c r="B565" s="554"/>
      <c r="C565" s="657"/>
      <c r="D565" s="657"/>
      <c r="E565" s="605" t="s">
        <v>188</v>
      </c>
      <c r="F565" s="605">
        <f t="shared" ref="F565:N565" si="183">IF(((F563="")*AND(F564="")),"",(F563-F564)*3)</f>
        <v>2014.6799999999998</v>
      </c>
      <c r="G565" s="605">
        <f t="shared" si="183"/>
        <v>2056.2600000000002</v>
      </c>
      <c r="H565" s="605">
        <f t="shared" si="183"/>
        <v>2020.1399999999996</v>
      </c>
      <c r="I565" s="605">
        <f t="shared" si="183"/>
        <v>2032.6799999999998</v>
      </c>
      <c r="J565" s="605">
        <f t="shared" si="183"/>
        <v>1967.97</v>
      </c>
      <c r="K565" s="605">
        <f t="shared" si="183"/>
        <v>1996.59</v>
      </c>
      <c r="L565" s="605">
        <f t="shared" si="183"/>
        <v>2027.37</v>
      </c>
      <c r="M565" s="605">
        <f t="shared" si="183"/>
        <v>2053.9199999999996</v>
      </c>
      <c r="N565" s="605">
        <f t="shared" si="183"/>
        <v>1999.1999999999996</v>
      </c>
      <c r="O565" s="605"/>
      <c r="P565" s="605"/>
      <c r="Q565" s="658"/>
      <c r="R565" s="658"/>
      <c r="S565" s="659"/>
      <c r="T565" s="600"/>
      <c r="U565" s="660"/>
      <c r="Y565" s="603"/>
      <c r="Z565" s="603"/>
      <c r="AA565" s="603"/>
      <c r="AB565" s="603"/>
    </row>
    <row r="566" spans="1:30">
      <c r="A566" s="653">
        <v>43353</v>
      </c>
      <c r="B566" s="654" t="s">
        <v>172</v>
      </c>
      <c r="C566" s="615" t="s">
        <v>174</v>
      </c>
      <c r="D566" s="615" t="s">
        <v>173</v>
      </c>
      <c r="E566" s="636" t="s">
        <v>184</v>
      </c>
      <c r="F566" s="548">
        <v>7035</v>
      </c>
      <c r="G566" s="548">
        <v>7018</v>
      </c>
      <c r="H566" s="548">
        <v>7039</v>
      </c>
      <c r="I566" s="643">
        <v>6989</v>
      </c>
      <c r="J566" s="643">
        <v>7065</v>
      </c>
      <c r="K566" s="643">
        <v>7010</v>
      </c>
      <c r="L566" s="643">
        <v>6993</v>
      </c>
      <c r="M566" s="643">
        <v>7022</v>
      </c>
      <c r="N566" s="643">
        <v>7111</v>
      </c>
      <c r="O566" s="636">
        <f>IF((N567=""),"",MAX(F568:N568))</f>
        <v>4002</v>
      </c>
      <c r="P566" s="636">
        <f>IF(N567="","",MIN(F568:N568))</f>
        <v>3622</v>
      </c>
      <c r="Q566" s="655">
        <f>IF((N568=""),"",AVERAGE(F568:N568))</f>
        <v>3863.7777777777778</v>
      </c>
      <c r="R566" s="655">
        <f>IF((N567=""),"",(O566-P566)/(O566+P566)*100)</f>
        <v>4.984260230849948</v>
      </c>
      <c r="S566" s="599">
        <f>STDEV(F568:N568)</f>
        <v>130.17082793177599</v>
      </c>
      <c r="T566" s="676" t="str">
        <f>IF(N567="","",IF(Q566&gt;3650,IF(R566&lt;7,IF(Q566&lt;4450,"Pass","Fail"),"Fail"),"Fail"))</f>
        <v>Pass</v>
      </c>
      <c r="U566" s="677">
        <v>1340</v>
      </c>
      <c r="Y566" s="603">
        <v>3650</v>
      </c>
      <c r="Z566" s="603">
        <v>4450</v>
      </c>
      <c r="AA566" s="603">
        <v>3700</v>
      </c>
      <c r="AB566" s="603">
        <v>4100</v>
      </c>
      <c r="AC566" s="604">
        <v>7</v>
      </c>
      <c r="AD566" s="604">
        <v>6.5</v>
      </c>
    </row>
    <row r="567" spans="1:30" ht="15">
      <c r="A567" s="559"/>
      <c r="B567" s="554"/>
      <c r="C567" s="657"/>
      <c r="D567" s="657"/>
      <c r="E567" s="605" t="s">
        <v>185</v>
      </c>
      <c r="F567" s="548">
        <v>5159</v>
      </c>
      <c r="G567" s="548">
        <v>5044</v>
      </c>
      <c r="H567" s="643">
        <v>5044</v>
      </c>
      <c r="I567" s="643">
        <v>5018</v>
      </c>
      <c r="J567" s="643">
        <v>5190</v>
      </c>
      <c r="K567" s="643">
        <v>5199</v>
      </c>
      <c r="L567" s="643">
        <v>5033</v>
      </c>
      <c r="M567" s="643">
        <v>5021</v>
      </c>
      <c r="N567" s="643">
        <v>5187</v>
      </c>
      <c r="O567" s="605"/>
      <c r="P567" s="605"/>
      <c r="Q567" s="658"/>
      <c r="R567" s="658"/>
      <c r="S567" s="659"/>
      <c r="T567" s="554"/>
      <c r="U567" s="672"/>
      <c r="Y567" s="603"/>
      <c r="Z567" s="603"/>
      <c r="AA567" s="603"/>
      <c r="AB567" s="603"/>
    </row>
    <row r="568" spans="1:30" ht="57.75" thickBot="1">
      <c r="A568" s="559"/>
      <c r="B568" s="554"/>
      <c r="C568" s="657"/>
      <c r="D568" s="657"/>
      <c r="E568" s="605" t="s">
        <v>186</v>
      </c>
      <c r="F568" s="605">
        <f t="shared" ref="F568:N568" si="184">IF(((F566="")*AND(F567="")),"",(F566-F567)*2)</f>
        <v>3752</v>
      </c>
      <c r="G568" s="605">
        <f t="shared" si="184"/>
        <v>3948</v>
      </c>
      <c r="H568" s="605">
        <f t="shared" si="184"/>
        <v>3990</v>
      </c>
      <c r="I568" s="605">
        <f t="shared" si="184"/>
        <v>3942</v>
      </c>
      <c r="J568" s="605">
        <f t="shared" si="184"/>
        <v>3750</v>
      </c>
      <c r="K568" s="605">
        <f t="shared" si="184"/>
        <v>3622</v>
      </c>
      <c r="L568" s="605">
        <f t="shared" si="184"/>
        <v>3920</v>
      </c>
      <c r="M568" s="605">
        <f t="shared" si="184"/>
        <v>4002</v>
      </c>
      <c r="N568" s="605">
        <f t="shared" si="184"/>
        <v>3848</v>
      </c>
      <c r="O568" s="605"/>
      <c r="P568" s="605"/>
      <c r="Q568" s="658"/>
      <c r="R568" s="658"/>
      <c r="S568" s="659"/>
      <c r="T568" s="554"/>
      <c r="U568" s="672"/>
      <c r="Y568" s="603"/>
      <c r="Z568" s="603"/>
      <c r="AA568" s="603"/>
      <c r="AB568" s="603"/>
    </row>
    <row r="569" spans="1:30">
      <c r="A569" s="653">
        <v>43353</v>
      </c>
      <c r="B569" s="614" t="s">
        <v>167</v>
      </c>
      <c r="C569" s="657" t="s">
        <v>169</v>
      </c>
      <c r="D569" s="657" t="s">
        <v>187</v>
      </c>
      <c r="E569" s="605" t="s">
        <v>184</v>
      </c>
      <c r="F569" s="643">
        <v>1928</v>
      </c>
      <c r="G569" s="643">
        <v>1935</v>
      </c>
      <c r="H569" s="643">
        <v>1928</v>
      </c>
      <c r="I569" s="643">
        <v>1935</v>
      </c>
      <c r="J569" s="643">
        <v>1930</v>
      </c>
      <c r="K569" s="548">
        <v>1932</v>
      </c>
      <c r="L569" s="548">
        <v>1934</v>
      </c>
      <c r="M569" s="548">
        <v>1936</v>
      </c>
      <c r="N569" s="548">
        <v>1929</v>
      </c>
      <c r="O569" s="605">
        <f>IF((N570=""),"",MAX(F571:N571))</f>
        <v>2058</v>
      </c>
      <c r="P569" s="605">
        <f>IF(N570="","",MIN(F571:N571))</f>
        <v>1983</v>
      </c>
      <c r="Q569" s="658">
        <f>IF((N571=""),"",AVERAGE(F571:N571))</f>
        <v>2019.6666666666667</v>
      </c>
      <c r="R569" s="658">
        <f>IF((N570=""),"",(O569-P569)/(O569+P569)*100)</f>
        <v>1.855976243504083</v>
      </c>
      <c r="S569" s="599">
        <f>STDEV(F571:N571)</f>
        <v>24.269322199023193</v>
      </c>
      <c r="T569" s="600" t="str">
        <f>IF(N570="","",IF(Q569&gt;1940,IF(R569&lt;8.3,IF(Q569&lt;2180,"Pass","Fail"),"Fail"),"Fail"))</f>
        <v>Pass</v>
      </c>
      <c r="U569" s="660">
        <v>1340</v>
      </c>
      <c r="Y569" s="603">
        <v>2000</v>
      </c>
      <c r="Z569" s="603">
        <v>3000</v>
      </c>
      <c r="AA569" s="603">
        <v>1940</v>
      </c>
      <c r="AB569" s="603">
        <v>2180</v>
      </c>
      <c r="AC569" s="604">
        <v>5.2</v>
      </c>
      <c r="AD569" s="604">
        <v>5.2</v>
      </c>
    </row>
    <row r="570" spans="1:30" ht="15">
      <c r="A570" s="559"/>
      <c r="B570" s="554"/>
      <c r="C570" s="657"/>
      <c r="D570" s="657"/>
      <c r="E570" s="605" t="s">
        <v>185</v>
      </c>
      <c r="F570" s="548">
        <v>1257</v>
      </c>
      <c r="G570" s="548">
        <v>1254</v>
      </c>
      <c r="H570" s="643">
        <v>1250</v>
      </c>
      <c r="I570" s="643">
        <v>1257</v>
      </c>
      <c r="J570" s="643">
        <v>1269</v>
      </c>
      <c r="K570" s="643">
        <v>1267</v>
      </c>
      <c r="L570" s="548">
        <v>1263</v>
      </c>
      <c r="M570" s="548">
        <v>1250</v>
      </c>
      <c r="N570" s="548">
        <v>1261</v>
      </c>
      <c r="O570" s="605"/>
      <c r="P570" s="605"/>
      <c r="Q570" s="658"/>
      <c r="R570" s="658"/>
      <c r="S570" s="659"/>
      <c r="T570" s="600"/>
      <c r="U570" s="660"/>
      <c r="Y570" s="603"/>
      <c r="Z570" s="603"/>
      <c r="AA570" s="603"/>
      <c r="AB570" s="603"/>
    </row>
    <row r="571" spans="1:30" ht="43.5" thickBot="1">
      <c r="A571" s="559"/>
      <c r="B571" s="554"/>
      <c r="C571" s="657"/>
      <c r="D571" s="657"/>
      <c r="E571" s="605" t="s">
        <v>188</v>
      </c>
      <c r="F571" s="605">
        <f t="shared" ref="F571:N571" si="185">IF(((F569="")*AND(F570="")),"",(F569-F570)*3)</f>
        <v>2013</v>
      </c>
      <c r="G571" s="605">
        <f t="shared" si="185"/>
        <v>2043</v>
      </c>
      <c r="H571" s="605">
        <f t="shared" si="185"/>
        <v>2034</v>
      </c>
      <c r="I571" s="605">
        <f t="shared" si="185"/>
        <v>2034</v>
      </c>
      <c r="J571" s="605">
        <f t="shared" si="185"/>
        <v>1983</v>
      </c>
      <c r="K571" s="605">
        <f t="shared" si="185"/>
        <v>1995</v>
      </c>
      <c r="L571" s="605">
        <f t="shared" si="185"/>
        <v>2013</v>
      </c>
      <c r="M571" s="605">
        <f t="shared" si="185"/>
        <v>2058</v>
      </c>
      <c r="N571" s="605">
        <f t="shared" si="185"/>
        <v>2004</v>
      </c>
      <c r="O571" s="605"/>
      <c r="P571" s="605"/>
      <c r="Q571" s="658"/>
      <c r="R571" s="658"/>
      <c r="S571" s="659"/>
      <c r="T571" s="600"/>
      <c r="U571" s="660"/>
      <c r="Y571" s="603"/>
      <c r="Z571" s="603"/>
      <c r="AA571" s="603"/>
      <c r="AB571" s="603"/>
    </row>
    <row r="572" spans="1:30">
      <c r="A572" s="653">
        <v>43353</v>
      </c>
      <c r="B572" s="554" t="s">
        <v>183</v>
      </c>
      <c r="C572" s="657" t="s">
        <v>171</v>
      </c>
      <c r="D572" s="657" t="s">
        <v>170</v>
      </c>
      <c r="E572" s="605" t="s">
        <v>184</v>
      </c>
      <c r="F572" s="548">
        <v>29253</v>
      </c>
      <c r="G572" s="548">
        <v>29153</v>
      </c>
      <c r="H572" s="643">
        <v>29149</v>
      </c>
      <c r="I572" s="643">
        <v>29137</v>
      </c>
      <c r="J572" s="643">
        <v>29208</v>
      </c>
      <c r="K572" s="643">
        <v>29208</v>
      </c>
      <c r="L572" s="643">
        <v>29125</v>
      </c>
      <c r="M572" s="643">
        <v>29161</v>
      </c>
      <c r="N572" s="643">
        <v>29267</v>
      </c>
      <c r="O572" s="605">
        <f>IF((N573=""),"",MAX(F574:N574))</f>
        <v>4389</v>
      </c>
      <c r="P572" s="605">
        <f>IF(N573="","",MIN(F574:N574))</f>
        <v>3990</v>
      </c>
      <c r="Q572" s="658">
        <f>IF((N574=""),"",AVERAGE(F574:N574))</f>
        <v>4186.333333333333</v>
      </c>
      <c r="R572" s="658">
        <f>IF((N573=""),"",(O572-P572)/(O572+P572)*100)</f>
        <v>4.7619047619047619</v>
      </c>
      <c r="S572" s="599">
        <f>STDEV(F574:N574)</f>
        <v>152.57375265752626</v>
      </c>
      <c r="T572" s="600" t="str">
        <f>IF(N573="","",IF(Q572&gt;3200,IF(R572&lt;16,IF(Q572&lt;5240,"Pass","Fail"),"Fail"),"Fail"))</f>
        <v>Pass</v>
      </c>
      <c r="U572" s="660">
        <v>1340</v>
      </c>
      <c r="Y572" s="603">
        <v>4200</v>
      </c>
      <c r="Z572" s="603">
        <v>5500</v>
      </c>
      <c r="AA572" s="603">
        <v>3200</v>
      </c>
      <c r="AB572" s="603">
        <v>5240</v>
      </c>
      <c r="AC572" s="604">
        <v>16</v>
      </c>
      <c r="AD572" s="604">
        <v>16</v>
      </c>
    </row>
    <row r="573" spans="1:30" ht="15">
      <c r="A573" s="559"/>
      <c r="B573" s="554"/>
      <c r="C573" s="657"/>
      <c r="D573" s="657"/>
      <c r="E573" s="605" t="s">
        <v>185</v>
      </c>
      <c r="F573" s="548">
        <v>27807</v>
      </c>
      <c r="G573" s="548">
        <v>27765</v>
      </c>
      <c r="H573" s="643">
        <v>27819</v>
      </c>
      <c r="I573" s="643">
        <v>27787</v>
      </c>
      <c r="J573" s="643">
        <v>27763</v>
      </c>
      <c r="K573" s="643">
        <v>27778</v>
      </c>
      <c r="L573" s="643">
        <v>27772</v>
      </c>
      <c r="M573" s="643">
        <v>27807</v>
      </c>
      <c r="N573" s="643">
        <v>27804</v>
      </c>
      <c r="O573" s="605"/>
      <c r="P573" s="605"/>
      <c r="Q573" s="658"/>
      <c r="R573" s="658"/>
      <c r="S573" s="659"/>
      <c r="T573" s="600"/>
      <c r="U573" s="660"/>
      <c r="Y573" s="603"/>
      <c r="Z573" s="603"/>
      <c r="AA573" s="603"/>
      <c r="AB573" s="603"/>
    </row>
    <row r="574" spans="1:30" ht="57.75" thickBot="1">
      <c r="A574" s="559"/>
      <c r="B574" s="663"/>
      <c r="C574" s="664"/>
      <c r="D574" s="664"/>
      <c r="E574" s="627" t="s">
        <v>186</v>
      </c>
      <c r="F574" s="627">
        <f t="shared" ref="F574:N574" si="186">IF(((F572="")*AND(F573="")),"",(F572-F573)*3)</f>
        <v>4338</v>
      </c>
      <c r="G574" s="627">
        <f t="shared" si="186"/>
        <v>4164</v>
      </c>
      <c r="H574" s="627">
        <f t="shared" si="186"/>
        <v>3990</v>
      </c>
      <c r="I574" s="627">
        <f t="shared" si="186"/>
        <v>4050</v>
      </c>
      <c r="J574" s="627">
        <f t="shared" si="186"/>
        <v>4335</v>
      </c>
      <c r="K574" s="627">
        <f t="shared" si="186"/>
        <v>4290</v>
      </c>
      <c r="L574" s="627">
        <f t="shared" si="186"/>
        <v>4059</v>
      </c>
      <c r="M574" s="627">
        <f t="shared" si="186"/>
        <v>4062</v>
      </c>
      <c r="N574" s="627">
        <f t="shared" si="186"/>
        <v>4389</v>
      </c>
      <c r="O574" s="627"/>
      <c r="P574" s="627"/>
      <c r="Q574" s="665"/>
      <c r="R574" s="665"/>
      <c r="S574" s="666"/>
      <c r="T574" s="667"/>
      <c r="U574" s="668"/>
      <c r="Y574" s="603"/>
      <c r="Z574" s="603"/>
      <c r="AA574" s="603"/>
      <c r="AB574" s="603"/>
    </row>
    <row r="575" spans="1:30">
      <c r="A575" s="653">
        <v>43357</v>
      </c>
      <c r="B575" s="654" t="s">
        <v>172</v>
      </c>
      <c r="C575" s="615" t="s">
        <v>174</v>
      </c>
      <c r="D575" s="615" t="s">
        <v>173</v>
      </c>
      <c r="E575" s="636" t="s">
        <v>184</v>
      </c>
      <c r="F575" s="548">
        <v>5165.4799999999996</v>
      </c>
      <c r="G575" s="548">
        <v>5051.29</v>
      </c>
      <c r="H575" s="548">
        <v>5050.1899999999996</v>
      </c>
      <c r="I575" s="548">
        <v>5025.01</v>
      </c>
      <c r="J575" s="548">
        <v>5195.8500000000004</v>
      </c>
      <c r="K575" s="548">
        <v>5204.78</v>
      </c>
      <c r="L575" s="548">
        <v>5039.47</v>
      </c>
      <c r="M575" s="548">
        <v>5027.83</v>
      </c>
      <c r="N575" s="548">
        <v>5193.53</v>
      </c>
      <c r="O575" s="636">
        <f>IF((N576=""),"",MAX(F577:N577))</f>
        <v>4054.3199999999997</v>
      </c>
      <c r="P575" s="636">
        <f>IF(N576="","",MIN(F577:N577))</f>
        <v>3670.2</v>
      </c>
      <c r="Q575" s="655">
        <f>IF((N577=""),"",AVERAGE(F577:N577))</f>
        <v>3917.4422222222224</v>
      </c>
      <c r="R575" s="655">
        <f>IF((N576=""),"",(O575-P575)/(O575+P575)*100)</f>
        <v>4.9727361700144463</v>
      </c>
      <c r="S575" s="599">
        <f>STDEV(F577:N577)</f>
        <v>131.9769470189427</v>
      </c>
      <c r="T575" s="676" t="str">
        <f>IF(N576="","",IF(Q575&gt;3650,IF(R575&lt;7,IF(Q575&lt;4450,"Pass","Fail"),"Fail"),"Fail"))</f>
        <v>Pass</v>
      </c>
      <c r="U575" s="677">
        <v>1335</v>
      </c>
      <c r="Y575" s="603">
        <v>3650</v>
      </c>
      <c r="Z575" s="603">
        <v>4450</v>
      </c>
      <c r="AA575" s="603">
        <v>3700</v>
      </c>
      <c r="AB575" s="603">
        <v>4100</v>
      </c>
      <c r="AC575" s="604">
        <v>7</v>
      </c>
      <c r="AD575" s="604">
        <v>6.5</v>
      </c>
    </row>
    <row r="576" spans="1:30" ht="15">
      <c r="A576" s="559"/>
      <c r="B576" s="554"/>
      <c r="C576" s="657"/>
      <c r="D576" s="657"/>
      <c r="E576" s="605" t="s">
        <v>185</v>
      </c>
      <c r="F576" s="548">
        <v>3259.39</v>
      </c>
      <c r="G576" s="548">
        <v>3048.83</v>
      </c>
      <c r="H576" s="548">
        <v>3027.96</v>
      </c>
      <c r="I576" s="548">
        <v>3027.16</v>
      </c>
      <c r="J576" s="548">
        <v>3296.99</v>
      </c>
      <c r="K576" s="548">
        <v>3369.68</v>
      </c>
      <c r="L576" s="548">
        <v>3049.95</v>
      </c>
      <c r="M576" s="548">
        <v>3000.67</v>
      </c>
      <c r="N576" s="548">
        <v>3244.31</v>
      </c>
      <c r="O576" s="605"/>
      <c r="P576" s="605"/>
      <c r="Q576" s="658"/>
      <c r="R576" s="658"/>
      <c r="S576" s="659"/>
      <c r="T576" s="554"/>
      <c r="U576" s="672"/>
      <c r="Y576" s="603"/>
      <c r="Z576" s="603"/>
      <c r="AA576" s="603"/>
      <c r="AB576" s="603"/>
    </row>
    <row r="577" spans="1:30" ht="57.75" thickBot="1">
      <c r="A577" s="559"/>
      <c r="B577" s="554"/>
      <c r="C577" s="657"/>
      <c r="D577" s="657"/>
      <c r="E577" s="605" t="s">
        <v>186</v>
      </c>
      <c r="F577" s="605">
        <f t="shared" ref="F577:N577" si="187">IF(((F575="")*AND(F576="")),"",(F575-F576)*2)</f>
        <v>3812.1799999999994</v>
      </c>
      <c r="G577" s="605">
        <f t="shared" si="187"/>
        <v>4004.92</v>
      </c>
      <c r="H577" s="605">
        <f t="shared" si="187"/>
        <v>4044.4599999999991</v>
      </c>
      <c r="I577" s="605">
        <f t="shared" si="187"/>
        <v>3995.7000000000007</v>
      </c>
      <c r="J577" s="605">
        <f t="shared" si="187"/>
        <v>3797.7200000000012</v>
      </c>
      <c r="K577" s="605">
        <f t="shared" si="187"/>
        <v>3670.2</v>
      </c>
      <c r="L577" s="605">
        <f t="shared" si="187"/>
        <v>3979.0400000000009</v>
      </c>
      <c r="M577" s="605">
        <f t="shared" si="187"/>
        <v>4054.3199999999997</v>
      </c>
      <c r="N577" s="605">
        <f t="shared" si="187"/>
        <v>3898.4399999999996</v>
      </c>
      <c r="O577" s="605"/>
      <c r="P577" s="605"/>
      <c r="Q577" s="658"/>
      <c r="R577" s="658"/>
      <c r="S577" s="659"/>
      <c r="T577" s="554"/>
      <c r="U577" s="672"/>
      <c r="Y577" s="603"/>
      <c r="Z577" s="603"/>
      <c r="AA577" s="603"/>
      <c r="AB577" s="603"/>
    </row>
    <row r="578" spans="1:30">
      <c r="A578" s="653">
        <v>43357</v>
      </c>
      <c r="B578" s="614" t="s">
        <v>167</v>
      </c>
      <c r="C578" s="657" t="s">
        <v>169</v>
      </c>
      <c r="D578" s="657" t="s">
        <v>187</v>
      </c>
      <c r="E578" s="605" t="s">
        <v>184</v>
      </c>
      <c r="F578" s="548">
        <v>1260.4000000000001</v>
      </c>
      <c r="G578" s="548">
        <v>1256.46</v>
      </c>
      <c r="H578" s="548">
        <v>1251.7</v>
      </c>
      <c r="I578" s="548">
        <v>1261.5</v>
      </c>
      <c r="J578" s="548">
        <v>1269.17</v>
      </c>
      <c r="K578" s="548">
        <v>1271.8499999999999</v>
      </c>
      <c r="L578" s="548">
        <v>1265.79</v>
      </c>
      <c r="M578" s="548">
        <v>1253.57</v>
      </c>
      <c r="N578" s="548">
        <v>1261.3399999999999</v>
      </c>
      <c r="O578" s="605">
        <f>IF((N579=""),"",MAX(F580:N580))</f>
        <v>2072.1299999999997</v>
      </c>
      <c r="P578" s="605">
        <f>IF(N579="","",MIN(F580:N580))</f>
        <v>1974.6000000000001</v>
      </c>
      <c r="Q578" s="658">
        <f>IF((N580=""),"",AVERAGE(F580:N580))</f>
        <v>2034.2966666666664</v>
      </c>
      <c r="R578" s="658">
        <f>IF((N579=""),"",(O578-P578)/(O578+P578)*100)</f>
        <v>2.410094075957613</v>
      </c>
      <c r="S578" s="599">
        <f>STDEV(F580:N580)</f>
        <v>37.797039897331523</v>
      </c>
      <c r="T578" s="600" t="str">
        <f>IF(N579="","",IF(Q578&gt;1940,IF(R578&lt;8.3,IF(Q578&lt;2180,"Pass","Fail"),"Fail"),"Fail"))</f>
        <v>Pass</v>
      </c>
      <c r="U578" s="677">
        <v>1335</v>
      </c>
      <c r="Y578" s="603">
        <v>2000</v>
      </c>
      <c r="Z578" s="603">
        <v>3000</v>
      </c>
      <c r="AA578" s="603">
        <v>1940</v>
      </c>
      <c r="AB578" s="603">
        <v>2180</v>
      </c>
      <c r="AC578" s="604">
        <v>5.2</v>
      </c>
      <c r="AD578" s="604">
        <v>5.2</v>
      </c>
    </row>
    <row r="579" spans="1:30" ht="15">
      <c r="A579" s="559"/>
      <c r="B579" s="554"/>
      <c r="C579" s="657"/>
      <c r="D579" s="657"/>
      <c r="E579" s="605" t="s">
        <v>185</v>
      </c>
      <c r="F579" s="548">
        <v>585.71</v>
      </c>
      <c r="G579" s="548">
        <v>567.91999999999996</v>
      </c>
      <c r="H579" s="548">
        <v>561.79</v>
      </c>
      <c r="I579" s="548">
        <v>576.01</v>
      </c>
      <c r="J579" s="548">
        <v>610.97</v>
      </c>
      <c r="K579" s="548">
        <v>599.84</v>
      </c>
      <c r="L579" s="548">
        <v>582.28</v>
      </c>
      <c r="M579" s="548">
        <v>562.86</v>
      </c>
      <c r="N579" s="548">
        <v>601.51</v>
      </c>
      <c r="O579" s="605"/>
      <c r="P579" s="605"/>
      <c r="Q579" s="658"/>
      <c r="R579" s="658"/>
      <c r="S579" s="659"/>
      <c r="T579" s="600"/>
      <c r="U579" s="660"/>
      <c r="Y579" s="603"/>
      <c r="Z579" s="603"/>
      <c r="AA579" s="603"/>
      <c r="AB579" s="603"/>
    </row>
    <row r="580" spans="1:30" ht="43.5" thickBot="1">
      <c r="A580" s="559"/>
      <c r="B580" s="554"/>
      <c r="C580" s="657"/>
      <c r="D580" s="657"/>
      <c r="E580" s="605" t="s">
        <v>188</v>
      </c>
      <c r="F580" s="605">
        <f t="shared" ref="F580:N580" si="188">IF(((F578="")*AND(F579="")),"",(F578-F579)*3)</f>
        <v>2024.0700000000002</v>
      </c>
      <c r="G580" s="605">
        <f t="shared" si="188"/>
        <v>2065.6200000000003</v>
      </c>
      <c r="H580" s="605">
        <f t="shared" si="188"/>
        <v>2069.7300000000005</v>
      </c>
      <c r="I580" s="605">
        <f t="shared" si="188"/>
        <v>2056.4700000000003</v>
      </c>
      <c r="J580" s="605">
        <f t="shared" si="188"/>
        <v>1974.6000000000001</v>
      </c>
      <c r="K580" s="605">
        <f t="shared" si="188"/>
        <v>2016.0299999999997</v>
      </c>
      <c r="L580" s="605">
        <f t="shared" si="188"/>
        <v>2050.5299999999997</v>
      </c>
      <c r="M580" s="605">
        <f t="shared" si="188"/>
        <v>2072.1299999999997</v>
      </c>
      <c r="N580" s="605">
        <f t="shared" si="188"/>
        <v>1979.4899999999998</v>
      </c>
      <c r="O580" s="605"/>
      <c r="P580" s="605"/>
      <c r="Q580" s="658"/>
      <c r="R580" s="658"/>
      <c r="S580" s="659"/>
      <c r="T580" s="600"/>
      <c r="U580" s="660"/>
      <c r="Y580" s="603"/>
      <c r="Z580" s="603"/>
      <c r="AA580" s="603"/>
      <c r="AB580" s="603"/>
    </row>
    <row r="581" spans="1:30">
      <c r="A581" s="653">
        <v>43357</v>
      </c>
      <c r="B581" s="554" t="s">
        <v>183</v>
      </c>
      <c r="C581" s="657" t="s">
        <v>171</v>
      </c>
      <c r="D581" s="657" t="s">
        <v>170</v>
      </c>
      <c r="E581" s="605" t="s">
        <v>184</v>
      </c>
      <c r="F581" s="548">
        <v>27755.88</v>
      </c>
      <c r="G581" s="548">
        <v>27744.19</v>
      </c>
      <c r="H581" s="548">
        <v>27764.11</v>
      </c>
      <c r="I581" s="548">
        <v>27729.55</v>
      </c>
      <c r="J581" s="548">
        <v>27698.13</v>
      </c>
      <c r="K581" s="548">
        <v>27720.06</v>
      </c>
      <c r="L581" s="548">
        <v>27720.99</v>
      </c>
      <c r="M581" s="548">
        <v>27745.96</v>
      </c>
      <c r="N581" s="548">
        <v>27749.74</v>
      </c>
      <c r="O581" s="605">
        <f>IF((N582=""),"",MAX(F583:N583))</f>
        <v>4480.2299999999996</v>
      </c>
      <c r="P581" s="605">
        <f>IF(N582="","",MIN(F583:N583))</f>
        <v>4110.3000000000065</v>
      </c>
      <c r="Q581" s="658">
        <f>IF((N583=""),"",AVERAGE(F583:N583))</f>
        <v>4283.4300000000012</v>
      </c>
      <c r="R581" s="658">
        <f>IF((N582=""),"",(O581-P581)/(O581+P581)*100)</f>
        <v>4.3062535140438687</v>
      </c>
      <c r="S581" s="599">
        <f>STDEV(F583:N583)</f>
        <v>159.42432860138456</v>
      </c>
      <c r="T581" s="600" t="str">
        <f>IF(N582="","",IF(Q581&gt;3200,IF(R581&lt;16,IF(Q581&lt;5240,"Pass","Fail"),"Fail"),"Fail"))</f>
        <v>Pass</v>
      </c>
      <c r="U581" s="677">
        <v>1335</v>
      </c>
      <c r="Y581" s="603">
        <v>4200</v>
      </c>
      <c r="Z581" s="603">
        <v>5500</v>
      </c>
      <c r="AA581" s="603">
        <v>3200</v>
      </c>
      <c r="AB581" s="603">
        <v>5240</v>
      </c>
      <c r="AC581" s="604">
        <v>16</v>
      </c>
      <c r="AD581" s="604">
        <v>16</v>
      </c>
    </row>
    <row r="582" spans="1:30" ht="15">
      <c r="A582" s="559"/>
      <c r="B582" s="554"/>
      <c r="C582" s="657"/>
      <c r="D582" s="657"/>
      <c r="E582" s="605" t="s">
        <v>185</v>
      </c>
      <c r="F582" s="548">
        <v>26271.88</v>
      </c>
      <c r="G582" s="548">
        <v>26358.76</v>
      </c>
      <c r="H582" s="548">
        <v>26394.01</v>
      </c>
      <c r="I582" s="548">
        <v>26341.22</v>
      </c>
      <c r="J582" s="548">
        <v>26216.63</v>
      </c>
      <c r="K582" s="548">
        <v>26245.75</v>
      </c>
      <c r="L582" s="548">
        <v>26336.07</v>
      </c>
      <c r="M582" s="548">
        <v>26357.67</v>
      </c>
      <c r="N582" s="548">
        <v>26256.33</v>
      </c>
      <c r="O582" s="605"/>
      <c r="P582" s="605"/>
      <c r="Q582" s="658"/>
      <c r="R582" s="658"/>
      <c r="S582" s="659"/>
      <c r="T582" s="600"/>
      <c r="U582" s="660"/>
      <c r="Y582" s="603"/>
      <c r="Z582" s="603"/>
      <c r="AA582" s="603"/>
      <c r="AB582" s="603"/>
    </row>
    <row r="583" spans="1:30" ht="57.75" thickBot="1">
      <c r="A583" s="559"/>
      <c r="B583" s="663"/>
      <c r="C583" s="664"/>
      <c r="D583" s="664"/>
      <c r="E583" s="627" t="s">
        <v>186</v>
      </c>
      <c r="F583" s="627">
        <f t="shared" ref="F583:N583" si="189">IF(((F581="")*AND(F582="")),"",(F581-F582)*3)</f>
        <v>4452</v>
      </c>
      <c r="G583" s="627">
        <f t="shared" si="189"/>
        <v>4156.2900000000009</v>
      </c>
      <c r="H583" s="627">
        <f t="shared" si="189"/>
        <v>4110.3000000000065</v>
      </c>
      <c r="I583" s="627">
        <f t="shared" si="189"/>
        <v>4164.9899999999943</v>
      </c>
      <c r="J583" s="627">
        <f t="shared" si="189"/>
        <v>4444.5</v>
      </c>
      <c r="K583" s="627">
        <f t="shared" si="189"/>
        <v>4422.9300000000039</v>
      </c>
      <c r="L583" s="627">
        <f t="shared" si="189"/>
        <v>4154.7600000000057</v>
      </c>
      <c r="M583" s="627">
        <f t="shared" si="189"/>
        <v>4164.8700000000026</v>
      </c>
      <c r="N583" s="627">
        <f t="shared" si="189"/>
        <v>4480.2299999999996</v>
      </c>
      <c r="O583" s="627"/>
      <c r="P583" s="627"/>
      <c r="Q583" s="665"/>
      <c r="R583" s="665"/>
      <c r="S583" s="666"/>
      <c r="T583" s="667"/>
      <c r="U583" s="668"/>
      <c r="Y583" s="603"/>
      <c r="Z583" s="603"/>
      <c r="AA583" s="603"/>
      <c r="AB583" s="603"/>
    </row>
    <row r="584" spans="1:30">
      <c r="A584" s="653">
        <v>43360</v>
      </c>
      <c r="B584" s="654" t="s">
        <v>172</v>
      </c>
      <c r="C584" s="615" t="s">
        <v>174</v>
      </c>
      <c r="D584" s="615" t="s">
        <v>173</v>
      </c>
      <c r="E584" s="636" t="s">
        <v>184</v>
      </c>
      <c r="F584" s="548">
        <v>3259.39</v>
      </c>
      <c r="G584" s="548">
        <v>3048.83</v>
      </c>
      <c r="H584" s="548">
        <v>3027.96</v>
      </c>
      <c r="I584" s="548">
        <v>3027.16</v>
      </c>
      <c r="J584" s="548">
        <v>3296.99</v>
      </c>
      <c r="K584" s="548">
        <v>3369.68</v>
      </c>
      <c r="L584" s="548">
        <v>3049.95</v>
      </c>
      <c r="M584" s="548">
        <v>3000.67</v>
      </c>
      <c r="N584" s="548">
        <v>3244.31</v>
      </c>
      <c r="O584" s="636">
        <f>IF((N585=""),"",MAX(F586:N586))</f>
        <v>4042.12</v>
      </c>
      <c r="P584" s="636">
        <f>IF(N585="","",MIN(F586:N586))</f>
        <v>3681.5399999999995</v>
      </c>
      <c r="Q584" s="655">
        <f>IF((N586=""),"",AVERAGE(F586:N586))</f>
        <v>3918.6999999999994</v>
      </c>
      <c r="R584" s="655">
        <f>IF((N585=""),"",(O584-P584)/(O584+P584)*100)</f>
        <v>4.6685120784705747</v>
      </c>
      <c r="S584" s="599">
        <f>STDEV(F586:N586)</f>
        <v>121.31930225650447</v>
      </c>
      <c r="T584" s="676" t="str">
        <f>IF(N585="","",IF(Q584&gt;3650,IF(R584&lt;7,IF(Q584&lt;4450,"Pass","Fail"),"Fail"),"Fail"))</f>
        <v>Pass</v>
      </c>
      <c r="U584" s="677">
        <v>1340</v>
      </c>
      <c r="V584" s="548" t="s">
        <v>203</v>
      </c>
      <c r="Y584" s="603">
        <v>3650</v>
      </c>
      <c r="Z584" s="603">
        <v>4450</v>
      </c>
      <c r="AA584" s="603">
        <v>3700</v>
      </c>
      <c r="AB584" s="603">
        <v>4100</v>
      </c>
      <c r="AC584" s="604">
        <v>7</v>
      </c>
      <c r="AD584" s="604">
        <v>6.5</v>
      </c>
    </row>
    <row r="585" spans="1:30" ht="15">
      <c r="A585" s="559"/>
      <c r="B585" s="554"/>
      <c r="C585" s="657"/>
      <c r="D585" s="657"/>
      <c r="E585" s="605" t="s">
        <v>185</v>
      </c>
      <c r="F585" s="548">
        <v>1339.51</v>
      </c>
      <c r="G585" s="548">
        <v>1047.8800000000001</v>
      </c>
      <c r="H585" s="548">
        <v>1010.71</v>
      </c>
      <c r="I585" s="548">
        <v>1036.44</v>
      </c>
      <c r="J585" s="548">
        <v>1395.37</v>
      </c>
      <c r="K585" s="548">
        <v>1528.91</v>
      </c>
      <c r="L585" s="548">
        <v>1065.95</v>
      </c>
      <c r="M585" s="548">
        <v>979.61</v>
      </c>
      <c r="N585" s="548">
        <v>1286.4100000000001</v>
      </c>
      <c r="O585" s="605"/>
      <c r="P585" s="605"/>
      <c r="Q585" s="658"/>
      <c r="R585" s="658"/>
      <c r="S585" s="659"/>
      <c r="T585" s="554"/>
      <c r="U585" s="672"/>
      <c r="Y585" s="603"/>
      <c r="Z585" s="603"/>
      <c r="AA585" s="603"/>
      <c r="AB585" s="603"/>
    </row>
    <row r="586" spans="1:30" ht="57.75" thickBot="1">
      <c r="A586" s="559"/>
      <c r="B586" s="554"/>
      <c r="C586" s="657"/>
      <c r="D586" s="657"/>
      <c r="E586" s="605" t="s">
        <v>186</v>
      </c>
      <c r="F586" s="605">
        <f t="shared" ref="F586:N586" si="190">IF(((F584="")*AND(F585="")),"",(F584-F585)*2)</f>
        <v>3839.7599999999998</v>
      </c>
      <c r="G586" s="605">
        <f t="shared" si="190"/>
        <v>4001.8999999999996</v>
      </c>
      <c r="H586" s="605">
        <f t="shared" si="190"/>
        <v>4034.5</v>
      </c>
      <c r="I586" s="605">
        <f t="shared" si="190"/>
        <v>3981.4399999999996</v>
      </c>
      <c r="J586" s="605">
        <f t="shared" si="190"/>
        <v>3803.24</v>
      </c>
      <c r="K586" s="605">
        <f t="shared" si="190"/>
        <v>3681.5399999999995</v>
      </c>
      <c r="L586" s="605">
        <f t="shared" si="190"/>
        <v>3967.9999999999995</v>
      </c>
      <c r="M586" s="605">
        <f t="shared" si="190"/>
        <v>4042.12</v>
      </c>
      <c r="N586" s="605">
        <f t="shared" si="190"/>
        <v>3915.7999999999997</v>
      </c>
      <c r="O586" s="605"/>
      <c r="P586" s="605"/>
      <c r="Q586" s="658"/>
      <c r="R586" s="658"/>
      <c r="S586" s="659"/>
      <c r="T586" s="554"/>
      <c r="U586" s="672"/>
      <c r="Y586" s="603"/>
      <c r="Z586" s="603"/>
      <c r="AA586" s="603"/>
      <c r="AB586" s="603"/>
    </row>
    <row r="587" spans="1:30">
      <c r="A587" s="653">
        <v>43360</v>
      </c>
      <c r="B587" s="614" t="s">
        <v>167</v>
      </c>
      <c r="C587" s="657" t="s">
        <v>169</v>
      </c>
      <c r="D587" s="657" t="s">
        <v>187</v>
      </c>
      <c r="E587" s="605" t="s">
        <v>184</v>
      </c>
      <c r="F587" s="548">
        <v>1916.9</v>
      </c>
      <c r="G587" s="548">
        <v>1914.73</v>
      </c>
      <c r="H587" s="548">
        <v>1907.91</v>
      </c>
      <c r="I587" s="548">
        <v>1911.62</v>
      </c>
      <c r="J587" s="548">
        <v>1920.56</v>
      </c>
      <c r="K587" s="548">
        <v>1920.67</v>
      </c>
      <c r="L587" s="548">
        <v>1911.31</v>
      </c>
      <c r="M587" s="548">
        <v>1914.2</v>
      </c>
      <c r="N587" s="548">
        <v>1921.51</v>
      </c>
      <c r="O587" s="605">
        <f>IF((N588=""),"",MAX(F589:N589))</f>
        <v>2057.0700000000002</v>
      </c>
      <c r="P587" s="605">
        <f>IF(N588="","",MIN(F589:N589))</f>
        <v>1971.9900000000005</v>
      </c>
      <c r="Q587" s="658">
        <f>IF((N589=""),"",AVERAGE(F589:N589))</f>
        <v>2017.5600000000002</v>
      </c>
      <c r="R587" s="658">
        <f>IF((N588=""),"",(O587-P587)/(O587+P587)*100)</f>
        <v>2.1116587988265176</v>
      </c>
      <c r="S587" s="599">
        <f>STDEV(F589:N589)</f>
        <v>31.815714277701041</v>
      </c>
      <c r="T587" s="600" t="str">
        <f>IF(N588="","",IF(Q587&gt;1940,IF(R587&lt;8.3,IF(Q587&lt;2180,"Pass","Fail"),"Fail"),"Fail"))</f>
        <v>Pass</v>
      </c>
      <c r="U587" s="677">
        <v>1340</v>
      </c>
      <c r="V587" s="548" t="s">
        <v>203</v>
      </c>
      <c r="Y587" s="603">
        <v>2000</v>
      </c>
      <c r="Z587" s="603">
        <v>3000</v>
      </c>
      <c r="AA587" s="603">
        <v>1940</v>
      </c>
      <c r="AB587" s="603">
        <v>2180</v>
      </c>
      <c r="AC587" s="604">
        <v>5.2</v>
      </c>
      <c r="AD587" s="604">
        <v>5.2</v>
      </c>
    </row>
    <row r="588" spans="1:30" ht="15">
      <c r="A588" s="559"/>
      <c r="B588" s="554"/>
      <c r="C588" s="657"/>
      <c r="D588" s="657"/>
      <c r="E588" s="605" t="s">
        <v>185</v>
      </c>
      <c r="F588" s="548">
        <v>1259.57</v>
      </c>
      <c r="G588" s="548">
        <v>1232.77</v>
      </c>
      <c r="H588" s="548">
        <v>1226.75</v>
      </c>
      <c r="I588" s="548">
        <v>1233.1099999999999</v>
      </c>
      <c r="J588" s="548">
        <v>1251.67</v>
      </c>
      <c r="K588" s="548">
        <v>1260.23</v>
      </c>
      <c r="L588" s="548">
        <v>1234.32</v>
      </c>
      <c r="M588" s="548">
        <v>1228.51</v>
      </c>
      <c r="N588" s="548">
        <v>1259.8</v>
      </c>
      <c r="O588" s="605"/>
      <c r="P588" s="605"/>
      <c r="Q588" s="658"/>
      <c r="R588" s="658"/>
      <c r="S588" s="659"/>
      <c r="T588" s="600"/>
      <c r="U588" s="660"/>
      <c r="Y588" s="603"/>
      <c r="Z588" s="603"/>
      <c r="AA588" s="603"/>
      <c r="AB588" s="603"/>
    </row>
    <row r="589" spans="1:30" ht="43.5" thickBot="1">
      <c r="A589" s="559"/>
      <c r="B589" s="554"/>
      <c r="C589" s="657"/>
      <c r="D589" s="657"/>
      <c r="E589" s="605" t="s">
        <v>188</v>
      </c>
      <c r="F589" s="605">
        <f t="shared" ref="F589:N589" si="191">IF(((F587="")*AND(F588="")),"",(F587-F588)*3)</f>
        <v>1971.9900000000005</v>
      </c>
      <c r="G589" s="605">
        <f t="shared" si="191"/>
        <v>2045.88</v>
      </c>
      <c r="H589" s="605">
        <f t="shared" si="191"/>
        <v>2043.4800000000002</v>
      </c>
      <c r="I589" s="605">
        <f t="shared" si="191"/>
        <v>2035.53</v>
      </c>
      <c r="J589" s="605">
        <f t="shared" si="191"/>
        <v>2006.6699999999996</v>
      </c>
      <c r="K589" s="605">
        <f t="shared" si="191"/>
        <v>1981.3200000000002</v>
      </c>
      <c r="L589" s="605">
        <f t="shared" si="191"/>
        <v>2030.97</v>
      </c>
      <c r="M589" s="605">
        <f t="shared" si="191"/>
        <v>2057.0700000000002</v>
      </c>
      <c r="N589" s="605">
        <f t="shared" si="191"/>
        <v>1985.13</v>
      </c>
      <c r="O589" s="605"/>
      <c r="P589" s="605"/>
      <c r="Q589" s="658"/>
      <c r="R589" s="658"/>
      <c r="S589" s="659"/>
      <c r="T589" s="600"/>
      <c r="U589" s="660"/>
      <c r="Y589" s="603"/>
      <c r="Z589" s="603"/>
      <c r="AA589" s="603"/>
      <c r="AB589" s="603"/>
    </row>
    <row r="590" spans="1:30">
      <c r="A590" s="653">
        <v>43360</v>
      </c>
      <c r="B590" s="554" t="s">
        <v>183</v>
      </c>
      <c r="C590" s="657" t="s">
        <v>171</v>
      </c>
      <c r="D590" s="657" t="s">
        <v>170</v>
      </c>
      <c r="E590" s="605" t="s">
        <v>184</v>
      </c>
      <c r="F590" s="548">
        <v>29380.52</v>
      </c>
      <c r="G590" s="548">
        <v>29296.05</v>
      </c>
      <c r="H590" s="548">
        <v>29245.24</v>
      </c>
      <c r="I590" s="548">
        <v>29268.73</v>
      </c>
      <c r="J590" s="548">
        <v>29340.91</v>
      </c>
      <c r="K590" s="548">
        <v>29352.29</v>
      </c>
      <c r="L590" s="548">
        <v>29268.52</v>
      </c>
      <c r="M590" s="548">
        <v>29297.4</v>
      </c>
      <c r="N590" s="548">
        <v>29405.72</v>
      </c>
      <c r="O590" s="605">
        <f>IF((N591=""),"",MAX(F592:N592))</f>
        <v>4531.8000000000065</v>
      </c>
      <c r="P590" s="605">
        <f>IF(N591="","",MIN(F592:N592))</f>
        <v>4030.2000000000044</v>
      </c>
      <c r="Q590" s="658">
        <f>IF((N592=""),"",AVERAGE(F592:N592))</f>
        <v>4241.2233333333361</v>
      </c>
      <c r="R590" s="658">
        <f>IF((N591=""),"",(O590-P590)/(O590+P590)*100)</f>
        <v>5.8584442887176076</v>
      </c>
      <c r="S590" s="599">
        <f>STDEV(F592:N592)</f>
        <v>202.41481399592635</v>
      </c>
      <c r="T590" s="600" t="str">
        <f>IF(N591="","",IF(Q590&gt;3200,IF(R590&lt;16,IF(Q590&lt;5240,"Pass","Fail"),"Fail"),"Fail"))</f>
        <v>Pass</v>
      </c>
      <c r="U590" s="677">
        <v>1340</v>
      </c>
      <c r="V590" s="548" t="s">
        <v>203</v>
      </c>
      <c r="Y590" s="603">
        <v>4200</v>
      </c>
      <c r="Z590" s="603">
        <v>5500</v>
      </c>
      <c r="AA590" s="603">
        <v>3200</v>
      </c>
      <c r="AB590" s="603">
        <v>5240</v>
      </c>
      <c r="AC590" s="604">
        <v>16</v>
      </c>
      <c r="AD590" s="604">
        <v>16</v>
      </c>
    </row>
    <row r="591" spans="1:30" ht="15">
      <c r="A591" s="559"/>
      <c r="B591" s="554"/>
      <c r="C591" s="657"/>
      <c r="D591" s="657"/>
      <c r="E591" s="605" t="s">
        <v>185</v>
      </c>
      <c r="F591" s="548">
        <v>27874.959999999999</v>
      </c>
      <c r="G591" s="548">
        <v>27930.41</v>
      </c>
      <c r="H591" s="548">
        <v>27901.84</v>
      </c>
      <c r="I591" s="548">
        <v>27923.45</v>
      </c>
      <c r="J591" s="548">
        <v>27887.79</v>
      </c>
      <c r="K591" s="548">
        <v>27916.78</v>
      </c>
      <c r="L591" s="548">
        <v>27922.67</v>
      </c>
      <c r="M591" s="548">
        <v>27878.69</v>
      </c>
      <c r="N591" s="548">
        <v>27895.119999999999</v>
      </c>
      <c r="O591" s="605"/>
      <c r="P591" s="605"/>
      <c r="Q591" s="658"/>
      <c r="R591" s="658"/>
      <c r="S591" s="659"/>
      <c r="T591" s="600"/>
      <c r="U591" s="660"/>
      <c r="Y591" s="603"/>
      <c r="Z591" s="603"/>
      <c r="AA591" s="603"/>
      <c r="AB591" s="603"/>
    </row>
    <row r="592" spans="1:30" ht="57.75" thickBot="1">
      <c r="A592" s="559"/>
      <c r="B592" s="663"/>
      <c r="C592" s="664"/>
      <c r="D592" s="664"/>
      <c r="E592" s="627" t="s">
        <v>186</v>
      </c>
      <c r="F592" s="627">
        <f t="shared" ref="F592:N592" si="192">IF(((F590="")*AND(F591="")),"",(F590-F591)*3)</f>
        <v>4516.6800000000039</v>
      </c>
      <c r="G592" s="627">
        <f t="shared" si="192"/>
        <v>4096.9199999999983</v>
      </c>
      <c r="H592" s="627">
        <f t="shared" si="192"/>
        <v>4030.2000000000044</v>
      </c>
      <c r="I592" s="627">
        <f t="shared" si="192"/>
        <v>4035.8399999999965</v>
      </c>
      <c r="J592" s="627">
        <f t="shared" si="192"/>
        <v>4359.3599999999969</v>
      </c>
      <c r="K592" s="627">
        <f t="shared" si="192"/>
        <v>4306.5300000000061</v>
      </c>
      <c r="L592" s="627">
        <f t="shared" si="192"/>
        <v>4037.5500000000065</v>
      </c>
      <c r="M592" s="627">
        <f t="shared" si="192"/>
        <v>4256.1300000000083</v>
      </c>
      <c r="N592" s="627">
        <f t="shared" si="192"/>
        <v>4531.8000000000065</v>
      </c>
      <c r="O592" s="627"/>
      <c r="P592" s="627"/>
      <c r="Q592" s="665"/>
      <c r="R592" s="665"/>
      <c r="S592" s="666"/>
      <c r="T592" s="667"/>
      <c r="U592" s="668"/>
      <c r="Y592" s="603"/>
      <c r="Z592" s="603"/>
      <c r="AA592" s="603"/>
      <c r="AB592" s="603"/>
    </row>
    <row r="593" spans="1:30">
      <c r="A593" s="653">
        <v>43363</v>
      </c>
      <c r="B593" s="654" t="s">
        <v>172</v>
      </c>
      <c r="C593" s="615" t="s">
        <v>174</v>
      </c>
      <c r="D593" s="615" t="s">
        <v>173</v>
      </c>
      <c r="E593" s="636" t="s">
        <v>184</v>
      </c>
      <c r="F593" s="548">
        <v>6877.78</v>
      </c>
      <c r="G593" s="548">
        <v>6887.78</v>
      </c>
      <c r="H593" s="548">
        <v>6914.55</v>
      </c>
      <c r="I593" s="548">
        <v>6864.87</v>
      </c>
      <c r="J593" s="548">
        <v>6901.15</v>
      </c>
      <c r="K593" s="548">
        <v>6839.29</v>
      </c>
      <c r="L593" s="548">
        <v>6866.3</v>
      </c>
      <c r="M593" s="548">
        <v>6903.24</v>
      </c>
      <c r="N593" s="548">
        <v>6978.28</v>
      </c>
      <c r="O593" s="636">
        <f>IF((N594=""),"",MAX(F595:N595))</f>
        <v>4033.58</v>
      </c>
      <c r="P593" s="636">
        <f>IF(N594="","",MIN(F595:N595))</f>
        <v>3644.6000000000004</v>
      </c>
      <c r="Q593" s="655">
        <f>IF((N595=""),"",AVERAGE(F595:N595))</f>
        <v>3894.7355555555569</v>
      </c>
      <c r="R593" s="655">
        <f>IF((N594=""),"",(O593-P593)/(O593+P593)*100)</f>
        <v>5.0660442969557833</v>
      </c>
      <c r="S593" s="599">
        <f>STDEV(F595:N595)</f>
        <v>131.26017552087512</v>
      </c>
      <c r="T593" s="676" t="str">
        <f>IF(N594="","",IF(Q593&gt;3650,IF(R593&lt;7,IF(Q593&lt;4450,"Pass","Fail"),"Fail"),"Fail"))</f>
        <v>Pass</v>
      </c>
      <c r="U593" s="677">
        <v>1340</v>
      </c>
      <c r="V593" s="641"/>
      <c r="W593" s="687"/>
      <c r="X593" s="548"/>
      <c r="Y593" s="603">
        <v>3650</v>
      </c>
      <c r="Z593" s="603">
        <v>4450</v>
      </c>
      <c r="AA593" s="603">
        <v>3700</v>
      </c>
      <c r="AB593" s="603">
        <v>4100</v>
      </c>
      <c r="AC593" s="604">
        <v>7</v>
      </c>
      <c r="AD593" s="604">
        <v>6.5</v>
      </c>
    </row>
    <row r="594" spans="1:30" ht="15">
      <c r="A594" s="559"/>
      <c r="B594" s="554"/>
      <c r="C594" s="657"/>
      <c r="D594" s="657"/>
      <c r="E594" s="605" t="s">
        <v>185</v>
      </c>
      <c r="F594" s="548">
        <v>4987.2299999999996</v>
      </c>
      <c r="G594" s="548">
        <v>4899.32</v>
      </c>
      <c r="H594" s="548">
        <v>4904.84</v>
      </c>
      <c r="I594" s="548">
        <v>4880.62</v>
      </c>
      <c r="J594" s="548">
        <v>5008.8599999999997</v>
      </c>
      <c r="K594" s="548">
        <v>5016.99</v>
      </c>
      <c r="L594" s="548">
        <v>4890.67</v>
      </c>
      <c r="M594" s="548">
        <v>4886.45</v>
      </c>
      <c r="N594" s="548">
        <v>5031.95</v>
      </c>
      <c r="O594" s="605"/>
      <c r="P594" s="605"/>
      <c r="Q594" s="658"/>
      <c r="R594" s="658"/>
      <c r="S594" s="659"/>
      <c r="T594" s="554"/>
      <c r="U594" s="672"/>
      <c r="V594" s="641"/>
      <c r="W594" s="687"/>
      <c r="X594" s="548"/>
      <c r="Y594" s="603"/>
      <c r="Z594" s="603"/>
      <c r="AA594" s="603"/>
      <c r="AB594" s="603"/>
    </row>
    <row r="595" spans="1:30" ht="57.75" thickBot="1">
      <c r="A595" s="559"/>
      <c r="B595" s="554"/>
      <c r="C595" s="657"/>
      <c r="D595" s="657"/>
      <c r="E595" s="605" t="s">
        <v>186</v>
      </c>
      <c r="F595" s="605">
        <f t="shared" ref="F595:N595" si="193">IF(((F593="")*AND(F594="")),"",(F593-F594)*2)</f>
        <v>3781.1000000000004</v>
      </c>
      <c r="G595" s="605">
        <f t="shared" si="193"/>
        <v>3976.92</v>
      </c>
      <c r="H595" s="605">
        <f t="shared" si="193"/>
        <v>4019.42</v>
      </c>
      <c r="I595" s="605">
        <f t="shared" si="193"/>
        <v>3968.5</v>
      </c>
      <c r="J595" s="605">
        <f t="shared" si="193"/>
        <v>3784.58</v>
      </c>
      <c r="K595" s="605">
        <f t="shared" si="193"/>
        <v>3644.6000000000004</v>
      </c>
      <c r="L595" s="605">
        <f t="shared" si="193"/>
        <v>3951.26</v>
      </c>
      <c r="M595" s="605">
        <f t="shared" si="193"/>
        <v>4033.58</v>
      </c>
      <c r="N595" s="605">
        <f t="shared" si="193"/>
        <v>3892.66</v>
      </c>
      <c r="O595" s="605"/>
      <c r="P595" s="605"/>
      <c r="Q595" s="658"/>
      <c r="R595" s="658"/>
      <c r="S595" s="659"/>
      <c r="T595" s="554"/>
      <c r="U595" s="672"/>
      <c r="V595" s="641"/>
      <c r="W595" s="687"/>
      <c r="X595" s="548"/>
      <c r="Y595" s="603"/>
      <c r="Z595" s="603"/>
      <c r="AA595" s="603"/>
      <c r="AB595" s="603"/>
    </row>
    <row r="596" spans="1:30">
      <c r="A596" s="653">
        <v>43363</v>
      </c>
      <c r="B596" s="614" t="s">
        <v>167</v>
      </c>
      <c r="C596" s="657" t="s">
        <v>169</v>
      </c>
      <c r="D596" s="657" t="s">
        <v>187</v>
      </c>
      <c r="E596" s="605" t="s">
        <v>184</v>
      </c>
      <c r="F596" s="548">
        <v>1917.35</v>
      </c>
      <c r="G596" s="548">
        <v>1912.31</v>
      </c>
      <c r="H596" s="548">
        <v>1912.45</v>
      </c>
      <c r="I596" s="548">
        <v>1910.99</v>
      </c>
      <c r="J596" s="548">
        <v>1915.33</v>
      </c>
      <c r="K596" s="548">
        <v>1916.59</v>
      </c>
      <c r="L596" s="548">
        <v>1911.37</v>
      </c>
      <c r="M596" s="548">
        <v>1911.54</v>
      </c>
      <c r="N596" s="548">
        <v>1914.98</v>
      </c>
      <c r="O596" s="605">
        <f>IF((N597=""),"",MAX(F598:N598))</f>
        <v>2071.7700000000004</v>
      </c>
      <c r="P596" s="605">
        <f>IF(N597="","",MIN(F598:N598))</f>
        <v>1959.81</v>
      </c>
      <c r="Q596" s="658">
        <f>IF((N598=""),"",AVERAGE(F598:N598))</f>
        <v>2025.6799999999998</v>
      </c>
      <c r="R596" s="658">
        <f>IF((N597=""),"",(O596-P596)/(O596+P596)*100)</f>
        <v>2.7770749929308232</v>
      </c>
      <c r="S596" s="599">
        <f>STDEV(F598:N598)</f>
        <v>40.959787291929132</v>
      </c>
      <c r="T596" s="600" t="str">
        <f>IF(N597="","",IF(Q596&gt;1940,IF(R596&lt;8.3,IF(Q596&lt;2180,"Pass","Fail"),"Fail"),"Fail"))</f>
        <v>Pass</v>
      </c>
      <c r="U596" s="677">
        <v>1340</v>
      </c>
      <c r="V596" s="641"/>
      <c r="W596" s="687"/>
      <c r="X596" s="548"/>
      <c r="Y596" s="603">
        <v>2000</v>
      </c>
      <c r="Z596" s="603">
        <v>3000</v>
      </c>
      <c r="AA596" s="603">
        <v>1940</v>
      </c>
      <c r="AB596" s="603">
        <v>2180</v>
      </c>
      <c r="AC596" s="604">
        <v>5.2</v>
      </c>
      <c r="AD596" s="604">
        <v>5.2</v>
      </c>
    </row>
    <row r="597" spans="1:30" ht="15">
      <c r="A597" s="559"/>
      <c r="B597" s="554"/>
      <c r="C597" s="657"/>
      <c r="D597" s="657"/>
      <c r="E597" s="605" t="s">
        <v>185</v>
      </c>
      <c r="F597" s="548">
        <v>1244.8699999999999</v>
      </c>
      <c r="G597" s="548">
        <v>1223.5</v>
      </c>
      <c r="H597" s="548">
        <v>1221.8599999999999</v>
      </c>
      <c r="I597" s="548">
        <v>1231.52</v>
      </c>
      <c r="J597" s="548">
        <v>1262.06</v>
      </c>
      <c r="K597" s="548">
        <v>1252.46</v>
      </c>
      <c r="L597" s="548">
        <v>1230.79</v>
      </c>
      <c r="M597" s="548">
        <v>1223.4100000000001</v>
      </c>
      <c r="N597" s="548">
        <v>1255.4000000000001</v>
      </c>
      <c r="O597" s="605"/>
      <c r="P597" s="605"/>
      <c r="Q597" s="658"/>
      <c r="R597" s="658"/>
      <c r="S597" s="659"/>
      <c r="T597" s="600"/>
      <c r="U597" s="660"/>
      <c r="V597" s="602"/>
      <c r="W597" s="602"/>
      <c r="X597" s="548"/>
      <c r="Y597" s="603"/>
      <c r="Z597" s="603"/>
      <c r="AA597" s="603"/>
      <c r="AB597" s="603"/>
    </row>
    <row r="598" spans="1:30" ht="43.5" thickBot="1">
      <c r="A598" s="559"/>
      <c r="B598" s="554"/>
      <c r="C598" s="657"/>
      <c r="D598" s="657"/>
      <c r="E598" s="605" t="s">
        <v>188</v>
      </c>
      <c r="F598" s="605">
        <f t="shared" ref="F598:N598" si="194">IF(((F596="")*AND(F597="")),"",(F596-F597)*3)</f>
        <v>2017.44</v>
      </c>
      <c r="G598" s="605">
        <f t="shared" si="194"/>
        <v>2066.4299999999998</v>
      </c>
      <c r="H598" s="605">
        <f t="shared" si="194"/>
        <v>2071.7700000000004</v>
      </c>
      <c r="I598" s="605">
        <f t="shared" si="194"/>
        <v>2038.41</v>
      </c>
      <c r="J598" s="605">
        <f t="shared" si="194"/>
        <v>1959.81</v>
      </c>
      <c r="K598" s="605">
        <f t="shared" si="194"/>
        <v>1992.3899999999996</v>
      </c>
      <c r="L598" s="605">
        <f t="shared" si="194"/>
        <v>2041.7399999999998</v>
      </c>
      <c r="M598" s="605">
        <f t="shared" si="194"/>
        <v>2064.3899999999994</v>
      </c>
      <c r="N598" s="605">
        <f t="shared" si="194"/>
        <v>1978.7399999999998</v>
      </c>
      <c r="O598" s="605"/>
      <c r="P598" s="605"/>
      <c r="Q598" s="658"/>
      <c r="R598" s="658"/>
      <c r="S598" s="659"/>
      <c r="T598" s="600"/>
      <c r="U598" s="660"/>
      <c r="V598" s="602"/>
      <c r="W598" s="602"/>
      <c r="X598" s="548"/>
      <c r="Y598" s="603"/>
      <c r="Z598" s="603"/>
      <c r="AA598" s="603"/>
      <c r="AB598" s="603"/>
    </row>
    <row r="599" spans="1:30">
      <c r="A599" s="653">
        <v>43363</v>
      </c>
      <c r="B599" s="554" t="s">
        <v>183</v>
      </c>
      <c r="C599" s="657" t="s">
        <v>171</v>
      </c>
      <c r="D599" s="657" t="s">
        <v>170</v>
      </c>
      <c r="E599" s="605" t="s">
        <v>184</v>
      </c>
      <c r="F599" s="548">
        <v>29321.78</v>
      </c>
      <c r="G599" s="548">
        <v>29242.5</v>
      </c>
      <c r="H599" s="548">
        <v>29260.17</v>
      </c>
      <c r="I599" s="548">
        <v>29269.81</v>
      </c>
      <c r="J599" s="548">
        <v>29369.759999999998</v>
      </c>
      <c r="K599" s="548">
        <v>29355.98</v>
      </c>
      <c r="L599" s="548">
        <v>29267.35</v>
      </c>
      <c r="M599" s="548">
        <v>29263.62</v>
      </c>
      <c r="N599" s="548">
        <v>29289.17</v>
      </c>
      <c r="O599" s="605">
        <f>IF((N600=""),"",MAX(F601:N601))</f>
        <v>4281.6299999999974</v>
      </c>
      <c r="P599" s="605">
        <f>IF(N600="","",MIN(F601:N601))</f>
        <v>3697.7999999999956</v>
      </c>
      <c r="Q599" s="658">
        <f>IF((N601=""),"",AVERAGE(F601:N601))</f>
        <v>3985.3099999999959</v>
      </c>
      <c r="R599" s="658">
        <f>IF((N600=""),"",(O599-P599)/(O599+P599)*100)</f>
        <v>7.3166880341077283</v>
      </c>
      <c r="S599" s="599">
        <f>STDEV(F601:N601)</f>
        <v>178.24249808899702</v>
      </c>
      <c r="T599" s="600" t="str">
        <f>IF(N600="","",IF(Q599&gt;3200,IF(R599&lt;16,IF(Q599&lt;5240,"Pass","Fail"),"Fail"),"Fail"))</f>
        <v>Pass</v>
      </c>
      <c r="U599" s="677">
        <v>1340</v>
      </c>
      <c r="V599" s="641"/>
      <c r="W599" s="687"/>
      <c r="X599" s="548"/>
      <c r="Y599" s="603">
        <v>4200</v>
      </c>
      <c r="Z599" s="603">
        <v>5500</v>
      </c>
      <c r="AA599" s="603">
        <v>3200</v>
      </c>
      <c r="AB599" s="603">
        <v>5240</v>
      </c>
      <c r="AC599" s="604">
        <v>16</v>
      </c>
      <c r="AD599" s="604">
        <v>16</v>
      </c>
    </row>
    <row r="600" spans="1:30" ht="15">
      <c r="A600" s="559"/>
      <c r="B600" s="554"/>
      <c r="C600" s="657"/>
      <c r="D600" s="657"/>
      <c r="E600" s="605" t="s">
        <v>185</v>
      </c>
      <c r="F600" s="548">
        <v>27966.080000000002</v>
      </c>
      <c r="G600" s="548">
        <v>27975.200000000001</v>
      </c>
      <c r="H600" s="548">
        <v>28027.57</v>
      </c>
      <c r="I600" s="548">
        <v>27936.86</v>
      </c>
      <c r="J600" s="548">
        <v>27942.55</v>
      </c>
      <c r="K600" s="548">
        <v>27970.29</v>
      </c>
      <c r="L600" s="548">
        <v>27976.35</v>
      </c>
      <c r="M600" s="548">
        <v>27938.84</v>
      </c>
      <c r="N600" s="548">
        <v>27950.47</v>
      </c>
      <c r="O600" s="605"/>
      <c r="P600" s="605"/>
      <c r="Q600" s="658"/>
      <c r="R600" s="658"/>
      <c r="S600" s="659"/>
      <c r="T600" s="600"/>
      <c r="U600" s="660"/>
      <c r="V600" s="602"/>
      <c r="W600" s="602"/>
      <c r="X600" s="548"/>
      <c r="Y600" s="603"/>
      <c r="Z600" s="603"/>
      <c r="AA600" s="603"/>
      <c r="AB600" s="603"/>
    </row>
    <row r="601" spans="1:30" ht="57.75" thickBot="1">
      <c r="A601" s="559"/>
      <c r="B601" s="673"/>
      <c r="C601" s="621"/>
      <c r="D601" s="621"/>
      <c r="E601" s="619" t="s">
        <v>186</v>
      </c>
      <c r="F601" s="619">
        <f t="shared" ref="F601:N601" si="195">IF(((F599="")*AND(F600="")),"",(F599-F600)*3)</f>
        <v>4067.0999999999913</v>
      </c>
      <c r="G601" s="619">
        <f t="shared" si="195"/>
        <v>3801.8999999999978</v>
      </c>
      <c r="H601" s="619">
        <f t="shared" si="195"/>
        <v>3697.7999999999956</v>
      </c>
      <c r="I601" s="619">
        <f t="shared" si="195"/>
        <v>3998.8500000000022</v>
      </c>
      <c r="J601" s="619">
        <f t="shared" si="195"/>
        <v>4281.6299999999974</v>
      </c>
      <c r="K601" s="619">
        <f t="shared" si="195"/>
        <v>4157.0699999999961</v>
      </c>
      <c r="L601" s="619">
        <f t="shared" si="195"/>
        <v>3873</v>
      </c>
      <c r="M601" s="619">
        <f t="shared" si="195"/>
        <v>3974.3399999999965</v>
      </c>
      <c r="N601" s="619">
        <f t="shared" si="195"/>
        <v>4016.0999999999913</v>
      </c>
      <c r="O601" s="619"/>
      <c r="P601" s="619"/>
      <c r="Q601" s="622"/>
      <c r="R601" s="622"/>
      <c r="S601" s="674"/>
      <c r="T601" s="616"/>
      <c r="U601" s="675"/>
      <c r="V601" s="602"/>
      <c r="W601" s="602"/>
      <c r="X601" s="548"/>
      <c r="Y601" s="603"/>
      <c r="Z601" s="603"/>
      <c r="AA601" s="603"/>
      <c r="AB601" s="603"/>
    </row>
    <row r="602" spans="1:30">
      <c r="A602" s="653">
        <v>43367</v>
      </c>
      <c r="B602" s="654" t="s">
        <v>172</v>
      </c>
      <c r="C602" s="615" t="s">
        <v>174</v>
      </c>
      <c r="D602" s="615" t="s">
        <v>173</v>
      </c>
      <c r="E602" s="636" t="s">
        <v>184</v>
      </c>
      <c r="F602" s="654">
        <v>4987.2299999999996</v>
      </c>
      <c r="G602" s="654">
        <v>4899.32</v>
      </c>
      <c r="H602" s="654">
        <v>4904.84</v>
      </c>
      <c r="I602" s="654">
        <v>4880.62</v>
      </c>
      <c r="J602" s="654">
        <v>5008.8599999999997</v>
      </c>
      <c r="K602" s="654">
        <v>5016.99</v>
      </c>
      <c r="L602" s="654">
        <v>4890.67</v>
      </c>
      <c r="M602" s="654">
        <v>4886.45</v>
      </c>
      <c r="N602" s="654">
        <v>5031.95</v>
      </c>
      <c r="O602" s="636">
        <f>IF((N603=""),"",MAX(F604:N604))</f>
        <v>4095.6800000000003</v>
      </c>
      <c r="P602" s="636">
        <f>IF(N603="","",MIN(F604:N604))</f>
        <v>3703.9799999999996</v>
      </c>
      <c r="Q602" s="655">
        <f>IF((N604=""),"",AVERAGE(F604:N604))</f>
        <v>3959.3177777777778</v>
      </c>
      <c r="R602" s="655">
        <f>IF((N603=""),"",(O602-P602)/(O602+P602)*100)</f>
        <v>5.0220137800878595</v>
      </c>
      <c r="S602" s="678">
        <f>STDEV(F604:N604)</f>
        <v>139.52159633706745</v>
      </c>
      <c r="T602" s="676" t="str">
        <f>IF(N603="","",IF(Q602&gt;3650,IF(R602&lt;7,IF(Q602&lt;4450,"Pass","Fail"),"Fail"),"Fail"))</f>
        <v>Pass</v>
      </c>
      <c r="U602" s="677">
        <v>1340</v>
      </c>
      <c r="V602" s="641"/>
      <c r="W602" s="687"/>
      <c r="X602" s="548"/>
      <c r="Y602" s="603">
        <v>3650</v>
      </c>
      <c r="Z602" s="603">
        <v>4450</v>
      </c>
      <c r="AA602" s="603">
        <v>3700</v>
      </c>
      <c r="AB602" s="603">
        <v>4100</v>
      </c>
      <c r="AC602" s="604">
        <v>7</v>
      </c>
      <c r="AD602" s="604">
        <v>6.5</v>
      </c>
    </row>
    <row r="603" spans="1:30" ht="15">
      <c r="A603" s="559"/>
      <c r="B603" s="554"/>
      <c r="C603" s="657"/>
      <c r="D603" s="657"/>
      <c r="E603" s="605" t="s">
        <v>185</v>
      </c>
      <c r="F603" s="554">
        <v>3070</v>
      </c>
      <c r="G603" s="554">
        <v>2873</v>
      </c>
      <c r="H603" s="554">
        <v>2857</v>
      </c>
      <c r="I603" s="554">
        <v>2856</v>
      </c>
      <c r="J603" s="554">
        <v>3088</v>
      </c>
      <c r="K603" s="554">
        <v>3165</v>
      </c>
      <c r="L603" s="554">
        <v>2872</v>
      </c>
      <c r="M603" s="554">
        <v>2839</v>
      </c>
      <c r="N603" s="554">
        <v>3070</v>
      </c>
      <c r="O603" s="605"/>
      <c r="P603" s="605"/>
      <c r="Q603" s="658"/>
      <c r="R603" s="658"/>
      <c r="S603" s="659"/>
      <c r="T603" s="554"/>
      <c r="U603" s="672"/>
      <c r="V603" s="641"/>
      <c r="W603" s="687"/>
      <c r="X603" s="548"/>
      <c r="Y603" s="603"/>
      <c r="Z603" s="603"/>
      <c r="AA603" s="603"/>
      <c r="AB603" s="603"/>
    </row>
    <row r="604" spans="1:30" ht="57">
      <c r="A604" s="559"/>
      <c r="B604" s="554"/>
      <c r="C604" s="657"/>
      <c r="D604" s="657"/>
      <c r="E604" s="605" t="s">
        <v>186</v>
      </c>
      <c r="F604" s="605">
        <f t="shared" ref="F604:N604" si="196">IF(((F602="")*AND(F603="")),"",(F602-F603)*2)</f>
        <v>3834.4599999999991</v>
      </c>
      <c r="G604" s="605">
        <f t="shared" si="196"/>
        <v>4052.6399999999994</v>
      </c>
      <c r="H604" s="605">
        <f t="shared" si="196"/>
        <v>4095.6800000000003</v>
      </c>
      <c r="I604" s="605">
        <f t="shared" si="196"/>
        <v>4049.24</v>
      </c>
      <c r="J604" s="605">
        <f t="shared" si="196"/>
        <v>3841.7199999999993</v>
      </c>
      <c r="K604" s="605">
        <f t="shared" si="196"/>
        <v>3703.9799999999996</v>
      </c>
      <c r="L604" s="605">
        <f t="shared" si="196"/>
        <v>4037.34</v>
      </c>
      <c r="M604" s="605">
        <f t="shared" si="196"/>
        <v>4094.8999999999996</v>
      </c>
      <c r="N604" s="605">
        <f t="shared" si="196"/>
        <v>3923.8999999999996</v>
      </c>
      <c r="O604" s="605"/>
      <c r="P604" s="605"/>
      <c r="Q604" s="658"/>
      <c r="R604" s="658"/>
      <c r="S604" s="659"/>
      <c r="T604" s="554"/>
      <c r="U604" s="672"/>
      <c r="V604" s="641"/>
      <c r="W604" s="687"/>
      <c r="X604" s="548"/>
      <c r="Y604" s="603"/>
      <c r="Z604" s="603"/>
      <c r="AA604" s="603"/>
      <c r="AB604" s="603"/>
    </row>
    <row r="605" spans="1:30">
      <c r="A605" s="661">
        <v>43367</v>
      </c>
      <c r="B605" s="614" t="s">
        <v>167</v>
      </c>
      <c r="C605" s="657" t="s">
        <v>169</v>
      </c>
      <c r="D605" s="657" t="s">
        <v>187</v>
      </c>
      <c r="E605" s="605" t="s">
        <v>184</v>
      </c>
      <c r="F605" s="554">
        <v>1933</v>
      </c>
      <c r="G605" s="554">
        <v>1928</v>
      </c>
      <c r="H605" s="554">
        <v>1925</v>
      </c>
      <c r="I605" s="554">
        <v>1927</v>
      </c>
      <c r="J605" s="554">
        <v>1933</v>
      </c>
      <c r="K605" s="554">
        <v>1934</v>
      </c>
      <c r="L605" s="554">
        <v>1927</v>
      </c>
      <c r="M605" s="554">
        <v>1927</v>
      </c>
      <c r="N605" s="554">
        <v>1935</v>
      </c>
      <c r="O605" s="605">
        <f>IF((N606=""),"",MAX(F607:N607))</f>
        <v>2067</v>
      </c>
      <c r="P605" s="605">
        <f>IF(N606="","",MIN(F607:N607))</f>
        <v>1971</v>
      </c>
      <c r="Q605" s="658">
        <f>IF((N607=""),"",AVERAGE(F607:N607))</f>
        <v>2022.6666666666667</v>
      </c>
      <c r="R605" s="658">
        <f>IF((N606=""),"",(O605-P605)/(O605+P605)*100)</f>
        <v>2.3774145616641902</v>
      </c>
      <c r="S605" s="659">
        <f>STDEV(F607:N607)</f>
        <v>36.42801120017397</v>
      </c>
      <c r="T605" s="600" t="str">
        <f>IF(N606="","",IF(Q605&gt;1940,IF(R605&lt;8.3,IF(Q605&lt;2180,"Pass","Fail"),"Fail"),"Fail"))</f>
        <v>Pass</v>
      </c>
      <c r="U605" s="672">
        <v>1340</v>
      </c>
      <c r="V605" s="641"/>
      <c r="W605" s="687"/>
      <c r="X605" s="548"/>
      <c r="Y605" s="603">
        <v>2000</v>
      </c>
      <c r="Z605" s="603">
        <v>3000</v>
      </c>
      <c r="AA605" s="603">
        <v>1940</v>
      </c>
      <c r="AB605" s="603">
        <v>2180</v>
      </c>
      <c r="AC605" s="604">
        <v>5.2</v>
      </c>
      <c r="AD605" s="604">
        <v>5.2</v>
      </c>
    </row>
    <row r="606" spans="1:30" ht="15">
      <c r="A606" s="559"/>
      <c r="B606" s="554"/>
      <c r="C606" s="657"/>
      <c r="D606" s="657"/>
      <c r="E606" s="605" t="s">
        <v>185</v>
      </c>
      <c r="F606" s="554">
        <v>1264</v>
      </c>
      <c r="G606" s="554">
        <v>1244</v>
      </c>
      <c r="H606" s="554">
        <v>1236</v>
      </c>
      <c r="I606" s="679">
        <v>1247</v>
      </c>
      <c r="J606" s="679">
        <v>1276</v>
      </c>
      <c r="K606" s="679">
        <v>1275</v>
      </c>
      <c r="L606" s="554">
        <v>1247</v>
      </c>
      <c r="M606" s="554">
        <v>1241</v>
      </c>
      <c r="N606" s="554">
        <v>1271</v>
      </c>
      <c r="O606" s="605"/>
      <c r="P606" s="605"/>
      <c r="Q606" s="658"/>
      <c r="R606" s="658"/>
      <c r="S606" s="659"/>
      <c r="T606" s="600"/>
      <c r="U606" s="660"/>
      <c r="V606" s="602"/>
      <c r="W606" s="602"/>
      <c r="X606" s="548"/>
      <c r="Y606" s="603"/>
      <c r="Z606" s="603"/>
      <c r="AA606" s="603"/>
      <c r="AB606" s="603"/>
    </row>
    <row r="607" spans="1:30" ht="42.75">
      <c r="A607" s="559"/>
      <c r="B607" s="554"/>
      <c r="C607" s="657"/>
      <c r="D607" s="657"/>
      <c r="E607" s="605" t="s">
        <v>188</v>
      </c>
      <c r="F607" s="605">
        <f t="shared" ref="F607:N607" si="197">IF(((F605="")*AND(F606="")),"",(F605-F606)*3)</f>
        <v>2007</v>
      </c>
      <c r="G607" s="605">
        <f t="shared" si="197"/>
        <v>2052</v>
      </c>
      <c r="H607" s="605">
        <f t="shared" si="197"/>
        <v>2067</v>
      </c>
      <c r="I607" s="605">
        <f t="shared" si="197"/>
        <v>2040</v>
      </c>
      <c r="J607" s="605">
        <f t="shared" si="197"/>
        <v>1971</v>
      </c>
      <c r="K607" s="605">
        <f t="shared" si="197"/>
        <v>1977</v>
      </c>
      <c r="L607" s="605">
        <f t="shared" si="197"/>
        <v>2040</v>
      </c>
      <c r="M607" s="605">
        <f t="shared" si="197"/>
        <v>2058</v>
      </c>
      <c r="N607" s="605">
        <f t="shared" si="197"/>
        <v>1992</v>
      </c>
      <c r="O607" s="605"/>
      <c r="P607" s="605"/>
      <c r="Q607" s="658"/>
      <c r="R607" s="658"/>
      <c r="S607" s="659"/>
      <c r="T607" s="600"/>
      <c r="U607" s="660"/>
      <c r="V607" s="602"/>
      <c r="W607" s="602"/>
      <c r="X607" s="548"/>
      <c r="Y607" s="603"/>
      <c r="Z607" s="603"/>
      <c r="AA607" s="603"/>
      <c r="AB607" s="603"/>
    </row>
    <row r="608" spans="1:30">
      <c r="A608" s="661">
        <v>43367</v>
      </c>
      <c r="B608" s="554" t="s">
        <v>183</v>
      </c>
      <c r="C608" s="657" t="s">
        <v>171</v>
      </c>
      <c r="D608" s="657" t="s">
        <v>170</v>
      </c>
      <c r="E608" s="605" t="s">
        <v>184</v>
      </c>
      <c r="F608" s="554">
        <v>29309</v>
      </c>
      <c r="G608" s="554">
        <v>29207</v>
      </c>
      <c r="H608" s="554">
        <v>29262</v>
      </c>
      <c r="I608" s="554">
        <v>29195</v>
      </c>
      <c r="J608" s="554">
        <v>29265</v>
      </c>
      <c r="K608" s="679">
        <v>29286</v>
      </c>
      <c r="L608" s="679">
        <v>29233</v>
      </c>
      <c r="M608" s="679">
        <v>29213</v>
      </c>
      <c r="N608" s="679">
        <v>29265</v>
      </c>
      <c r="O608" s="605">
        <f>IF((N609=""),"",MAX(F610:N610))</f>
        <v>4371</v>
      </c>
      <c r="P608" s="605">
        <f>IF(N609="","",MIN(F610:N610))</f>
        <v>3903</v>
      </c>
      <c r="Q608" s="658">
        <f>IF((N610=""),"",AVERAGE(F610:N610))</f>
        <v>4160.333333333333</v>
      </c>
      <c r="R608" s="658">
        <f>IF((N609=""),"",(O608-P608)/(O608+P608)*100)</f>
        <v>5.6562726613488028</v>
      </c>
      <c r="S608" s="659">
        <f>STDEV(F610:N610)</f>
        <v>164.67771555374455</v>
      </c>
      <c r="T608" s="600" t="str">
        <f>IF(N609="","",IF(Q608&gt;3200,IF(R608&lt;16,IF(Q608&lt;5240,"Pass","Fail"),"Fail"),"Fail"))</f>
        <v>Pass</v>
      </c>
      <c r="U608" s="672">
        <v>1340</v>
      </c>
      <c r="V608" s="641"/>
      <c r="W608" s="687"/>
      <c r="X608" s="548"/>
      <c r="Y608" s="603">
        <v>4200</v>
      </c>
      <c r="Z608" s="603">
        <v>5500</v>
      </c>
      <c r="AA608" s="603">
        <v>3200</v>
      </c>
      <c r="AB608" s="603">
        <v>5240</v>
      </c>
      <c r="AC608" s="604">
        <v>16</v>
      </c>
      <c r="AD608" s="604">
        <v>16</v>
      </c>
    </row>
    <row r="609" spans="1:30" ht="15">
      <c r="A609" s="559"/>
      <c r="B609" s="554"/>
      <c r="C609" s="657"/>
      <c r="D609" s="657"/>
      <c r="E609" s="605" t="s">
        <v>185</v>
      </c>
      <c r="F609" s="554">
        <v>27857</v>
      </c>
      <c r="G609" s="554">
        <v>27862</v>
      </c>
      <c r="H609" s="679">
        <v>27907</v>
      </c>
      <c r="I609" s="679">
        <v>27894</v>
      </c>
      <c r="J609" s="679">
        <v>27816</v>
      </c>
      <c r="K609" s="679">
        <v>27901</v>
      </c>
      <c r="L609" s="679">
        <v>27876</v>
      </c>
      <c r="M609" s="679">
        <v>27833</v>
      </c>
      <c r="N609" s="679">
        <v>27808</v>
      </c>
      <c r="O609" s="605"/>
      <c r="P609" s="605"/>
      <c r="Q609" s="658"/>
      <c r="R609" s="658"/>
      <c r="S609" s="659"/>
      <c r="T609" s="600"/>
      <c r="U609" s="660"/>
      <c r="V609" s="602"/>
      <c r="W609" s="602"/>
      <c r="X609" s="548"/>
      <c r="Y609" s="603"/>
      <c r="Z609" s="603"/>
      <c r="AA609" s="603"/>
      <c r="AB609" s="603"/>
    </row>
    <row r="610" spans="1:30" ht="57.75" thickBot="1">
      <c r="A610" s="559"/>
      <c r="B610" s="663"/>
      <c r="C610" s="664"/>
      <c r="D610" s="664"/>
      <c r="E610" s="627" t="s">
        <v>186</v>
      </c>
      <c r="F610" s="627">
        <f t="shared" ref="F610:N610" si="198">IF(((F608="")*AND(F609="")),"",(F608-F609)*3)</f>
        <v>4356</v>
      </c>
      <c r="G610" s="627">
        <f t="shared" si="198"/>
        <v>4035</v>
      </c>
      <c r="H610" s="627">
        <f t="shared" si="198"/>
        <v>4065</v>
      </c>
      <c r="I610" s="627">
        <f t="shared" si="198"/>
        <v>3903</v>
      </c>
      <c r="J610" s="627">
        <f t="shared" si="198"/>
        <v>4347</v>
      </c>
      <c r="K610" s="627">
        <f t="shared" si="198"/>
        <v>4155</v>
      </c>
      <c r="L610" s="627">
        <f t="shared" si="198"/>
        <v>4071</v>
      </c>
      <c r="M610" s="627">
        <f t="shared" si="198"/>
        <v>4140</v>
      </c>
      <c r="N610" s="627">
        <f t="shared" si="198"/>
        <v>4371</v>
      </c>
      <c r="O610" s="627"/>
      <c r="P610" s="627"/>
      <c r="Q610" s="665"/>
      <c r="R610" s="665"/>
      <c r="S610" s="666"/>
      <c r="T610" s="667"/>
      <c r="U610" s="668"/>
      <c r="V610" s="602"/>
      <c r="W610" s="602"/>
      <c r="X610" s="548"/>
      <c r="Y610" s="603"/>
      <c r="Z610" s="603"/>
      <c r="AA610" s="603"/>
      <c r="AB610" s="603"/>
    </row>
    <row r="611" spans="1:30">
      <c r="A611" s="669">
        <v>43370</v>
      </c>
      <c r="B611" s="607" t="s">
        <v>172</v>
      </c>
      <c r="C611" s="609" t="s">
        <v>174</v>
      </c>
      <c r="D611" s="609" t="s">
        <v>173</v>
      </c>
      <c r="E611" s="596" t="s">
        <v>184</v>
      </c>
      <c r="F611" s="607">
        <v>7038.77</v>
      </c>
      <c r="G611" s="607">
        <v>7022.49</v>
      </c>
      <c r="H611" s="607">
        <v>7039.84</v>
      </c>
      <c r="I611" s="607">
        <v>6989.84</v>
      </c>
      <c r="J611" s="607">
        <v>7064.59</v>
      </c>
      <c r="K611" s="607">
        <v>7007.58</v>
      </c>
      <c r="L611" s="607">
        <v>6994.27</v>
      </c>
      <c r="M611" s="607">
        <v>7025.41</v>
      </c>
      <c r="N611" s="607">
        <v>7112.41</v>
      </c>
      <c r="O611" s="596">
        <f>IF((N612=""),"",MAX(F613:N613))</f>
        <v>4018.42</v>
      </c>
      <c r="P611" s="596">
        <f>IF(N612="","",MIN(F613:N613))</f>
        <v>3646.0399999999991</v>
      </c>
      <c r="Q611" s="610">
        <f>IF((N613=""),"",AVERAGE(F613:N613))</f>
        <v>3884.204444444445</v>
      </c>
      <c r="R611" s="610">
        <f>IF((N612=""),"",(O611-P611)/(O611+P611)*100)</f>
        <v>4.8585288461287695</v>
      </c>
      <c r="S611" s="680">
        <f>STDEV(F613:N613)</f>
        <v>133.01266660652539</v>
      </c>
      <c r="T611" s="611" t="str">
        <f>IF(N612="","",IF(Q611&gt;3650,IF(R611&lt;7,IF(Q611&lt;4450,"Pass","Fail"),"Fail"),"Fail"))</f>
        <v>Pass</v>
      </c>
      <c r="U611" s="671">
        <v>1340</v>
      </c>
      <c r="V611" s="641"/>
      <c r="W611" s="687"/>
      <c r="X611" s="548"/>
      <c r="Y611" s="603">
        <v>3650</v>
      </c>
      <c r="Z611" s="603">
        <v>4450</v>
      </c>
      <c r="AA611" s="603">
        <v>3700</v>
      </c>
      <c r="AB611" s="603">
        <v>4100</v>
      </c>
      <c r="AC611" s="604">
        <v>7</v>
      </c>
      <c r="AD611" s="604">
        <v>6.5</v>
      </c>
    </row>
    <row r="612" spans="1:30" ht="15">
      <c r="A612" s="559"/>
      <c r="B612" s="554"/>
      <c r="C612" s="657"/>
      <c r="D612" s="657"/>
      <c r="E612" s="605" t="s">
        <v>185</v>
      </c>
      <c r="F612" s="554">
        <v>5153.4799999999996</v>
      </c>
      <c r="G612" s="554">
        <v>5032.51</v>
      </c>
      <c r="H612" s="554">
        <v>5030.63</v>
      </c>
      <c r="I612" s="554">
        <v>5007.49</v>
      </c>
      <c r="J612" s="554">
        <v>5182.5</v>
      </c>
      <c r="K612" s="554">
        <v>5184.5600000000004</v>
      </c>
      <c r="L612" s="554">
        <v>5017.37</v>
      </c>
      <c r="M612" s="554">
        <v>5017.38</v>
      </c>
      <c r="N612" s="554">
        <v>5190.3599999999997</v>
      </c>
      <c r="O612" s="605"/>
      <c r="P612" s="605"/>
      <c r="Q612" s="658"/>
      <c r="R612" s="658"/>
      <c r="S612" s="659"/>
      <c r="T612" s="554"/>
      <c r="U612" s="672"/>
      <c r="V612" s="641"/>
      <c r="W612" s="687"/>
      <c r="X612" s="548"/>
      <c r="Y612" s="603"/>
      <c r="Z612" s="603"/>
      <c r="AA612" s="603"/>
      <c r="AB612" s="603"/>
    </row>
    <row r="613" spans="1:30" ht="57">
      <c r="A613" s="559"/>
      <c r="B613" s="554"/>
      <c r="C613" s="657"/>
      <c r="D613" s="657"/>
      <c r="E613" s="605" t="s">
        <v>186</v>
      </c>
      <c r="F613" s="605">
        <f t="shared" ref="F613:N613" si="199">IF(((F611="")*AND(F612="")),"",(F611-F612)*2)</f>
        <v>3770.5800000000017</v>
      </c>
      <c r="G613" s="605">
        <f t="shared" si="199"/>
        <v>3979.9599999999991</v>
      </c>
      <c r="H613" s="605">
        <f t="shared" si="199"/>
        <v>4018.42</v>
      </c>
      <c r="I613" s="605">
        <f t="shared" si="199"/>
        <v>3964.7000000000007</v>
      </c>
      <c r="J613" s="605">
        <f t="shared" si="199"/>
        <v>3764.1800000000003</v>
      </c>
      <c r="K613" s="605">
        <f t="shared" si="199"/>
        <v>3646.0399999999991</v>
      </c>
      <c r="L613" s="605">
        <f t="shared" si="199"/>
        <v>3953.8000000000011</v>
      </c>
      <c r="M613" s="605">
        <f t="shared" si="199"/>
        <v>4016.0599999999995</v>
      </c>
      <c r="N613" s="605">
        <f t="shared" si="199"/>
        <v>3844.1000000000004</v>
      </c>
      <c r="O613" s="605"/>
      <c r="P613" s="605"/>
      <c r="Q613" s="658"/>
      <c r="R613" s="658"/>
      <c r="S613" s="659"/>
      <c r="T613" s="554"/>
      <c r="U613" s="672"/>
      <c r="V613" s="641"/>
      <c r="W613" s="687"/>
      <c r="X613" s="548"/>
      <c r="Y613" s="603"/>
      <c r="Z613" s="603"/>
      <c r="AA613" s="603"/>
      <c r="AB613" s="603"/>
    </row>
    <row r="614" spans="1:30">
      <c r="A614" s="661">
        <v>43370</v>
      </c>
      <c r="B614" s="614" t="s">
        <v>167</v>
      </c>
      <c r="C614" s="657" t="s">
        <v>169</v>
      </c>
      <c r="D614" s="657" t="s">
        <v>187</v>
      </c>
      <c r="E614" s="605" t="s">
        <v>184</v>
      </c>
      <c r="F614" s="554">
        <v>1930.35</v>
      </c>
      <c r="G614" s="554">
        <v>1911.95</v>
      </c>
      <c r="H614" s="554">
        <v>1805.08</v>
      </c>
      <c r="I614" s="554">
        <v>1926.62</v>
      </c>
      <c r="J614" s="554">
        <v>1934.77</v>
      </c>
      <c r="K614" s="554">
        <v>1933.21</v>
      </c>
      <c r="L614" s="554">
        <v>1925.67</v>
      </c>
      <c r="M614" s="554">
        <v>1848.02</v>
      </c>
      <c r="N614" s="554">
        <v>1931.41</v>
      </c>
      <c r="O614" s="605">
        <f>IF((N615=""),"",MAX(F616:N616))</f>
        <v>2074.7999999999997</v>
      </c>
      <c r="P614" s="605">
        <f>IF(N615="","",MIN(F616:N616))</f>
        <v>1753.6499999999999</v>
      </c>
      <c r="Q614" s="658">
        <f>IF((N616=""),"",AVERAGE(F616:N616))</f>
        <v>1969.7933333333333</v>
      </c>
      <c r="R614" s="658">
        <f>IF((N615=""),"",(O614-P614)/(O614+P614)*100)</f>
        <v>8.3885123222191709</v>
      </c>
      <c r="S614" s="659">
        <f>STDEV(F616:N616)</f>
        <v>104.11026474368308</v>
      </c>
      <c r="T614" s="600" t="str">
        <f>IF(N615="","",IF(Q614&gt;1940,IF(R614&lt;8.3,IF(Q614&lt;2180,"Pass","Fail"),"Fail"),"Fail"))</f>
        <v>Fail</v>
      </c>
      <c r="U614" s="672">
        <v>1340</v>
      </c>
      <c r="V614" s="641"/>
      <c r="W614" s="687"/>
      <c r="X614" s="548"/>
      <c r="Y614" s="603">
        <v>2000</v>
      </c>
      <c r="Z614" s="603">
        <v>3000</v>
      </c>
      <c r="AA614" s="603">
        <v>1940</v>
      </c>
      <c r="AB614" s="603">
        <v>2180</v>
      </c>
      <c r="AC614" s="604">
        <v>5.2</v>
      </c>
      <c r="AD614" s="604">
        <v>5.2</v>
      </c>
    </row>
    <row r="615" spans="1:30" ht="15">
      <c r="A615" s="559"/>
      <c r="B615" s="554"/>
      <c r="C615" s="657"/>
      <c r="D615" s="657"/>
      <c r="E615" s="605" t="s">
        <v>185</v>
      </c>
      <c r="F615" s="554">
        <v>1267.69</v>
      </c>
      <c r="G615" s="554">
        <v>1240.8599999999999</v>
      </c>
      <c r="H615" s="554">
        <v>1220.53</v>
      </c>
      <c r="I615" s="554">
        <v>1235.02</v>
      </c>
      <c r="J615" s="554">
        <v>1268.1300000000001</v>
      </c>
      <c r="K615" s="554">
        <v>1268.27</v>
      </c>
      <c r="L615" s="554">
        <v>1236.25</v>
      </c>
      <c r="M615" s="554">
        <v>1232.46</v>
      </c>
      <c r="N615" s="554">
        <v>1268.49</v>
      </c>
      <c r="O615" s="605"/>
      <c r="P615" s="605"/>
      <c r="Q615" s="658"/>
      <c r="R615" s="658"/>
      <c r="S615" s="659"/>
      <c r="T615" s="600"/>
      <c r="U615" s="660"/>
      <c r="V615" s="602"/>
      <c r="W615" s="602"/>
      <c r="X615" s="548"/>
      <c r="Y615" s="603"/>
      <c r="Z615" s="603"/>
      <c r="AA615" s="603"/>
      <c r="AB615" s="603"/>
    </row>
    <row r="616" spans="1:30" ht="42.75">
      <c r="A616" s="559"/>
      <c r="B616" s="554"/>
      <c r="C616" s="657"/>
      <c r="D616" s="657"/>
      <c r="E616" s="605" t="s">
        <v>188</v>
      </c>
      <c r="F616" s="605">
        <f t="shared" ref="F616:N616" si="200">IF(((F614="")*AND(F615="")),"",(F614-F615)*3)</f>
        <v>1987.9799999999996</v>
      </c>
      <c r="G616" s="605">
        <f t="shared" si="200"/>
        <v>2013.2700000000004</v>
      </c>
      <c r="H616" s="605">
        <f t="shared" si="200"/>
        <v>1753.6499999999999</v>
      </c>
      <c r="I616" s="605">
        <f t="shared" si="200"/>
        <v>2074.7999999999997</v>
      </c>
      <c r="J616" s="605">
        <f t="shared" si="200"/>
        <v>1999.9199999999996</v>
      </c>
      <c r="K616" s="605">
        <f t="shared" si="200"/>
        <v>1994.8200000000002</v>
      </c>
      <c r="L616" s="605">
        <f t="shared" si="200"/>
        <v>2068.2600000000002</v>
      </c>
      <c r="M616" s="605">
        <f t="shared" si="200"/>
        <v>1846.6799999999998</v>
      </c>
      <c r="N616" s="605">
        <f t="shared" si="200"/>
        <v>1988.7600000000002</v>
      </c>
      <c r="O616" s="605"/>
      <c r="P616" s="605"/>
      <c r="Q616" s="658"/>
      <c r="R616" s="658"/>
      <c r="S616" s="659"/>
      <c r="T616" s="600"/>
      <c r="U616" s="660"/>
      <c r="V616" s="602"/>
      <c r="W616" s="602"/>
      <c r="X616" s="548"/>
      <c r="Y616" s="603"/>
      <c r="Z616" s="603"/>
      <c r="AA616" s="603"/>
      <c r="AB616" s="603"/>
    </row>
    <row r="617" spans="1:30">
      <c r="A617" s="661">
        <v>43370</v>
      </c>
      <c r="B617" s="554" t="s">
        <v>183</v>
      </c>
      <c r="C617" s="657" t="s">
        <v>171</v>
      </c>
      <c r="D617" s="657" t="s">
        <v>170</v>
      </c>
      <c r="E617" s="605" t="s">
        <v>184</v>
      </c>
      <c r="F617" s="554">
        <v>29199.49</v>
      </c>
      <c r="G617" s="554">
        <v>29114.2</v>
      </c>
      <c r="H617" s="554">
        <v>29101.98</v>
      </c>
      <c r="I617" s="554">
        <v>29086.39</v>
      </c>
      <c r="J617" s="554">
        <v>29159.46</v>
      </c>
      <c r="K617" s="554">
        <v>29175.48</v>
      </c>
      <c r="L617" s="554">
        <v>29075.57</v>
      </c>
      <c r="M617" s="554">
        <v>29095.57</v>
      </c>
      <c r="N617" s="554">
        <v>29178.09</v>
      </c>
      <c r="O617" s="605">
        <f>IF((N618=""),"",MAX(F619:N619))</f>
        <v>4066.8300000000017</v>
      </c>
      <c r="P617" s="605">
        <f>IF(N618="","",MIN(F619:N619))</f>
        <v>3769.1400000000031</v>
      </c>
      <c r="Q617" s="658">
        <f>IF((N619=""),"",AVERAGE(F619:N619))</f>
        <v>3896.6966666666681</v>
      </c>
      <c r="R617" s="658">
        <f>IF((N618=""),"",(O617-P617)/(O617+P617)*100)</f>
        <v>3.799019138664371</v>
      </c>
      <c r="S617" s="659">
        <f>STDEV(F619:N619)</f>
        <v>115.05259069225937</v>
      </c>
      <c r="T617" s="600" t="str">
        <f>IF(N618="","",IF(Q617&gt;3200,IF(R617&lt;16,IF(Q617&lt;5240,"Pass","Fail"),"Fail"),"Fail"))</f>
        <v>Pass</v>
      </c>
      <c r="U617" s="672">
        <v>1340</v>
      </c>
      <c r="V617" s="641"/>
      <c r="W617" s="687"/>
      <c r="X617" s="548"/>
      <c r="Y617" s="603">
        <v>4200</v>
      </c>
      <c r="Z617" s="603">
        <v>5500</v>
      </c>
      <c r="AA617" s="603">
        <v>3200</v>
      </c>
      <c r="AB617" s="603">
        <v>5240</v>
      </c>
      <c r="AC617" s="604">
        <v>16</v>
      </c>
      <c r="AD617" s="604">
        <v>16</v>
      </c>
    </row>
    <row r="618" spans="1:30" ht="15">
      <c r="A618" s="559"/>
      <c r="B618" s="554"/>
      <c r="C618" s="657"/>
      <c r="D618" s="657"/>
      <c r="E618" s="605" t="s">
        <v>185</v>
      </c>
      <c r="F618" s="554">
        <v>27843.88</v>
      </c>
      <c r="G618" s="554">
        <v>27827.56</v>
      </c>
      <c r="H618" s="554">
        <v>27837.26</v>
      </c>
      <c r="I618" s="554">
        <v>27830.01</v>
      </c>
      <c r="J618" s="554">
        <v>27840.36</v>
      </c>
      <c r="K618" s="554">
        <v>27860.51</v>
      </c>
      <c r="L618" s="554">
        <v>27813.43</v>
      </c>
      <c r="M618" s="554">
        <v>27818.19</v>
      </c>
      <c r="N618" s="554">
        <v>27824.94</v>
      </c>
      <c r="O618" s="605"/>
      <c r="P618" s="605"/>
      <c r="Q618" s="658"/>
      <c r="R618" s="658"/>
      <c r="S618" s="659"/>
      <c r="T618" s="600"/>
      <c r="U618" s="660"/>
      <c r="V618" s="602"/>
      <c r="W618" s="602"/>
      <c r="X618" s="548"/>
      <c r="Y618" s="603"/>
      <c r="Z618" s="603"/>
      <c r="AA618" s="603"/>
      <c r="AB618" s="603"/>
    </row>
    <row r="619" spans="1:30" ht="57">
      <c r="A619" s="559"/>
      <c r="B619" s="554"/>
      <c r="C619" s="657"/>
      <c r="D619" s="657"/>
      <c r="E619" s="605" t="s">
        <v>186</v>
      </c>
      <c r="F619" s="605">
        <f t="shared" ref="F619:N619" si="201">IF(((F617="")*AND(F618="")),"",(F617-F618)*3)</f>
        <v>4066.8300000000017</v>
      </c>
      <c r="G619" s="605">
        <f t="shared" si="201"/>
        <v>3859.9199999999983</v>
      </c>
      <c r="H619" s="605">
        <f t="shared" si="201"/>
        <v>3794.1600000000035</v>
      </c>
      <c r="I619" s="605">
        <f t="shared" si="201"/>
        <v>3769.1400000000031</v>
      </c>
      <c r="J619" s="605">
        <f t="shared" si="201"/>
        <v>3957.2999999999956</v>
      </c>
      <c r="K619" s="605">
        <f t="shared" si="201"/>
        <v>3944.9100000000035</v>
      </c>
      <c r="L619" s="605">
        <f t="shared" si="201"/>
        <v>3786.4199999999983</v>
      </c>
      <c r="M619" s="605">
        <f t="shared" si="201"/>
        <v>3832.1400000000031</v>
      </c>
      <c r="N619" s="605">
        <f t="shared" si="201"/>
        <v>4059.4500000000044</v>
      </c>
      <c r="O619" s="605"/>
      <c r="P619" s="605"/>
      <c r="Q619" s="658"/>
      <c r="R619" s="658"/>
      <c r="S619" s="659"/>
      <c r="T619" s="600"/>
      <c r="U619" s="660"/>
      <c r="V619" s="602"/>
      <c r="W619" s="602"/>
      <c r="X619" s="548"/>
      <c r="Y619" s="603"/>
      <c r="Z619" s="603"/>
      <c r="AA619" s="603"/>
      <c r="AB619" s="603"/>
    </row>
    <row r="620" spans="1:30">
      <c r="A620" s="661">
        <v>43370</v>
      </c>
      <c r="B620" s="614" t="s">
        <v>167</v>
      </c>
      <c r="C620" s="657" t="s">
        <v>169</v>
      </c>
      <c r="D620" s="657" t="s">
        <v>187</v>
      </c>
      <c r="E620" s="605" t="s">
        <v>184</v>
      </c>
      <c r="F620" s="554">
        <v>1937.06</v>
      </c>
      <c r="G620" s="554">
        <v>1940.34</v>
      </c>
      <c r="H620" s="554">
        <v>1940.59</v>
      </c>
      <c r="I620" s="554">
        <v>1943.06</v>
      </c>
      <c r="J620" s="554">
        <v>1939.36</v>
      </c>
      <c r="K620" s="554">
        <v>1941.98</v>
      </c>
      <c r="L620" s="554">
        <v>1941.16</v>
      </c>
      <c r="M620" s="554">
        <v>1941.57</v>
      </c>
      <c r="N620" s="554">
        <v>1944.29</v>
      </c>
      <c r="O620" s="605">
        <f>IF((N621=""),"",MAX(F622:N622))</f>
        <v>2100.66</v>
      </c>
      <c r="P620" s="605">
        <f>IF(N621="","",MIN(F622:N622))</f>
        <v>2027.19</v>
      </c>
      <c r="Q620" s="658">
        <f>IF((N622=""),"",AVERAGE(F622:N622))</f>
        <v>2063.6</v>
      </c>
      <c r="R620" s="658">
        <f>IF((N621=""),"",(O620-P620)/(O620+P620)*100)</f>
        <v>1.7798611868163765</v>
      </c>
      <c r="S620" s="659">
        <f>STDEV(F622:N622)</f>
        <v>24.058386791311964</v>
      </c>
      <c r="T620" s="600" t="str">
        <f>IF(N621="","",IF(Q620&gt;1940,IF(R620&lt;8.3,IF(Q620&lt;2180,"Pass","Fail"),"Fail"),"Fail"))</f>
        <v>Pass</v>
      </c>
      <c r="U620" s="672">
        <v>1340</v>
      </c>
      <c r="V620" s="641"/>
      <c r="W620" s="687"/>
      <c r="X620" s="548"/>
      <c r="Y620" s="603">
        <v>2000</v>
      </c>
      <c r="Z620" s="603">
        <v>3000</v>
      </c>
      <c r="AA620" s="603">
        <v>1940</v>
      </c>
      <c r="AB620" s="603">
        <v>2180</v>
      </c>
      <c r="AC620" s="604">
        <v>5.2</v>
      </c>
      <c r="AD620" s="604">
        <v>5.2</v>
      </c>
    </row>
    <row r="621" spans="1:30" ht="15">
      <c r="A621" s="559"/>
      <c r="B621" s="554"/>
      <c r="C621" s="657"/>
      <c r="D621" s="657"/>
      <c r="E621" s="605" t="s">
        <v>185</v>
      </c>
      <c r="F621" s="554">
        <v>1244.27</v>
      </c>
      <c r="G621" s="554">
        <v>1260.54</v>
      </c>
      <c r="H621" s="554">
        <v>1257</v>
      </c>
      <c r="I621" s="554">
        <v>1258.33</v>
      </c>
      <c r="J621" s="554">
        <v>1243.01</v>
      </c>
      <c r="K621" s="554">
        <v>1249.76</v>
      </c>
      <c r="L621" s="554">
        <v>1265.43</v>
      </c>
      <c r="M621" s="554">
        <v>1256.2</v>
      </c>
      <c r="N621" s="554">
        <v>1244.07</v>
      </c>
      <c r="O621" s="605"/>
      <c r="P621" s="605"/>
      <c r="Q621" s="658"/>
      <c r="R621" s="658"/>
      <c r="S621" s="659"/>
      <c r="T621" s="600"/>
      <c r="U621" s="660"/>
      <c r="V621" s="602"/>
      <c r="W621" s="602"/>
      <c r="X621" s="548"/>
      <c r="Y621" s="603">
        <v>2000</v>
      </c>
      <c r="Z621" s="603">
        <v>3000</v>
      </c>
      <c r="AA621" s="603">
        <v>1940</v>
      </c>
      <c r="AB621" s="603">
        <v>2180</v>
      </c>
      <c r="AC621" s="604">
        <v>5.2</v>
      </c>
      <c r="AD621" s="604">
        <v>5.2</v>
      </c>
    </row>
    <row r="622" spans="1:30" ht="43.5" thickBot="1">
      <c r="A622" s="559"/>
      <c r="B622" s="663"/>
      <c r="C622" s="664"/>
      <c r="D622" s="664"/>
      <c r="E622" s="627" t="s">
        <v>188</v>
      </c>
      <c r="F622" s="627">
        <f t="shared" ref="F622:N622" si="202">IF(((F620="")*AND(F621="")),"",(F620-F621)*3)</f>
        <v>2078.37</v>
      </c>
      <c r="G622" s="627">
        <f t="shared" si="202"/>
        <v>2039.3999999999999</v>
      </c>
      <c r="H622" s="627">
        <f t="shared" si="202"/>
        <v>2050.7699999999995</v>
      </c>
      <c r="I622" s="627">
        <f t="shared" si="202"/>
        <v>2054.19</v>
      </c>
      <c r="J622" s="627">
        <f t="shared" si="202"/>
        <v>2089.0499999999997</v>
      </c>
      <c r="K622" s="627">
        <f t="shared" si="202"/>
        <v>2076.66</v>
      </c>
      <c r="L622" s="627">
        <f t="shared" si="202"/>
        <v>2027.19</v>
      </c>
      <c r="M622" s="627">
        <f t="shared" si="202"/>
        <v>2056.1099999999997</v>
      </c>
      <c r="N622" s="627">
        <f t="shared" si="202"/>
        <v>2100.66</v>
      </c>
      <c r="O622" s="627"/>
      <c r="P622" s="627"/>
      <c r="Q622" s="665"/>
      <c r="R622" s="665"/>
      <c r="S622" s="666"/>
      <c r="T622" s="667"/>
      <c r="U622" s="668"/>
      <c r="V622" s="602"/>
      <c r="W622" s="602"/>
      <c r="X622" s="548"/>
      <c r="Y622" s="603">
        <v>2000</v>
      </c>
      <c r="Z622" s="603">
        <v>3000</v>
      </c>
      <c r="AA622" s="603">
        <v>1940</v>
      </c>
      <c r="AB622" s="603">
        <v>2180</v>
      </c>
      <c r="AC622" s="604">
        <v>5.2</v>
      </c>
      <c r="AD622" s="604">
        <v>5.2</v>
      </c>
    </row>
    <row r="623" spans="1:30">
      <c r="A623" s="669">
        <v>43373</v>
      </c>
      <c r="B623" s="607" t="s">
        <v>183</v>
      </c>
      <c r="C623" s="609" t="s">
        <v>171</v>
      </c>
      <c r="D623" s="609" t="s">
        <v>170</v>
      </c>
      <c r="E623" s="596" t="s">
        <v>184</v>
      </c>
      <c r="F623" s="607">
        <v>29024.61</v>
      </c>
      <c r="G623" s="607">
        <v>28925.61</v>
      </c>
      <c r="H623" s="607">
        <v>28923.37</v>
      </c>
      <c r="I623" s="607">
        <v>28920.82</v>
      </c>
      <c r="J623" s="607">
        <v>29016.75</v>
      </c>
      <c r="K623" s="607">
        <v>29022.91</v>
      </c>
      <c r="L623" s="607">
        <v>28920.71</v>
      </c>
      <c r="M623" s="607">
        <v>28918.58</v>
      </c>
      <c r="N623" s="607">
        <v>29009.11</v>
      </c>
      <c r="O623" s="596">
        <f>IF((N624=""),"",MAX(F625:N625))</f>
        <v>4173.2400000000052</v>
      </c>
      <c r="P623" s="596">
        <f>IF(N624="","",MIN(F625:N625))</f>
        <v>3818.25</v>
      </c>
      <c r="Q623" s="610">
        <f>IF((N625=""),"",AVERAGE(F625:N625))</f>
        <v>4002.006666666668</v>
      </c>
      <c r="R623" s="610">
        <f>IF((N624=""),"",(O623-P623)/(O623+P623)*100)</f>
        <v>4.4421002841773563</v>
      </c>
      <c r="S623" s="680">
        <f>STDEV(F625:N625)</f>
        <v>151.93681170144805</v>
      </c>
      <c r="T623" s="600" t="str">
        <f>IF(N624="","",IF(Q623&gt;3200,IF(R623&lt;16,IF(Q623&lt;5240,"Pass","Fail"),"Fail"),"Fail"))</f>
        <v>Pass</v>
      </c>
      <c r="U623" s="671">
        <v>74</v>
      </c>
      <c r="V623" s="641"/>
      <c r="W623" s="687"/>
      <c r="X623" s="548"/>
      <c r="Y623" s="603">
        <v>4200</v>
      </c>
      <c r="Z623" s="603">
        <v>5500</v>
      </c>
      <c r="AA623" s="603">
        <v>3200</v>
      </c>
      <c r="AB623" s="603">
        <v>5240</v>
      </c>
      <c r="AC623" s="604">
        <v>16</v>
      </c>
      <c r="AD623" s="604">
        <v>16</v>
      </c>
    </row>
    <row r="624" spans="1:30" ht="15">
      <c r="A624" s="559"/>
      <c r="B624" s="554"/>
      <c r="C624" s="657"/>
      <c r="D624" s="657"/>
      <c r="E624" s="605" t="s">
        <v>185</v>
      </c>
      <c r="F624" s="554">
        <v>27638.12</v>
      </c>
      <c r="G624" s="554">
        <v>27626.74</v>
      </c>
      <c r="H624" s="554">
        <v>27650.62</v>
      </c>
      <c r="I624" s="554">
        <v>27632.92</v>
      </c>
      <c r="J624" s="554">
        <v>27632.49</v>
      </c>
      <c r="K624" s="554">
        <v>27638.35</v>
      </c>
      <c r="L624" s="554">
        <v>27618.57</v>
      </c>
      <c r="M624" s="554">
        <v>27620.61</v>
      </c>
      <c r="N624" s="554">
        <v>27618.03</v>
      </c>
      <c r="O624" s="605"/>
      <c r="P624" s="605"/>
      <c r="Q624" s="658"/>
      <c r="R624" s="658"/>
      <c r="S624" s="659"/>
      <c r="T624" s="600"/>
      <c r="U624" s="660"/>
      <c r="V624" s="602"/>
      <c r="W624" s="602"/>
      <c r="X624" s="548"/>
      <c r="Y624" s="603"/>
      <c r="Z624" s="603"/>
      <c r="AA624" s="603"/>
      <c r="AB624" s="603"/>
    </row>
    <row r="625" spans="1:30" ht="57">
      <c r="A625" s="559"/>
      <c r="B625" s="554"/>
      <c r="C625" s="657"/>
      <c r="D625" s="657"/>
      <c r="E625" s="605" t="s">
        <v>186</v>
      </c>
      <c r="F625" s="605">
        <f t="shared" ref="F625:N625" si="203">IF(((F623="")*AND(F624="")),"",(F623-F624)*3)</f>
        <v>4159.4700000000048</v>
      </c>
      <c r="G625" s="605">
        <f t="shared" si="203"/>
        <v>3896.6099999999969</v>
      </c>
      <c r="H625" s="605">
        <f t="shared" si="203"/>
        <v>3818.25</v>
      </c>
      <c r="I625" s="605">
        <f t="shared" si="203"/>
        <v>3863.7000000000044</v>
      </c>
      <c r="J625" s="605">
        <f t="shared" si="203"/>
        <v>4152.7799999999952</v>
      </c>
      <c r="K625" s="605">
        <f t="shared" si="203"/>
        <v>4153.6800000000039</v>
      </c>
      <c r="L625" s="605">
        <f t="shared" si="203"/>
        <v>3906.4199999999983</v>
      </c>
      <c r="M625" s="605">
        <f t="shared" si="203"/>
        <v>3893.9100000000035</v>
      </c>
      <c r="N625" s="605">
        <f t="shared" si="203"/>
        <v>4173.2400000000052</v>
      </c>
      <c r="O625" s="605"/>
      <c r="P625" s="605"/>
      <c r="Q625" s="658"/>
      <c r="R625" s="658"/>
      <c r="S625" s="659"/>
      <c r="T625" s="600"/>
      <c r="U625" s="660"/>
      <c r="V625" s="602"/>
      <c r="W625" s="602"/>
      <c r="X625" s="548"/>
      <c r="Y625" s="603"/>
      <c r="Z625" s="603"/>
      <c r="AA625" s="603"/>
      <c r="AB625" s="603"/>
    </row>
    <row r="626" spans="1:30">
      <c r="A626" s="661">
        <v>43373</v>
      </c>
      <c r="B626" s="614" t="s">
        <v>167</v>
      </c>
      <c r="C626" s="657" t="s">
        <v>169</v>
      </c>
      <c r="D626" s="657" t="s">
        <v>187</v>
      </c>
      <c r="E626" s="605" t="s">
        <v>184</v>
      </c>
      <c r="F626" s="554">
        <v>1777.19</v>
      </c>
      <c r="G626" s="554">
        <v>1837.55</v>
      </c>
      <c r="H626" s="554">
        <v>1832.47</v>
      </c>
      <c r="I626" s="554">
        <v>1834.16</v>
      </c>
      <c r="J626" s="554">
        <v>1825.81</v>
      </c>
      <c r="K626" s="554">
        <v>1789.3</v>
      </c>
      <c r="L626" s="554">
        <v>1840.66</v>
      </c>
      <c r="M626" s="554">
        <v>1862.26</v>
      </c>
      <c r="N626" s="554">
        <v>1814.08</v>
      </c>
      <c r="O626" s="605">
        <f>IF((N627=""),"",MAX(F628:N628))</f>
        <v>1951.2900000000002</v>
      </c>
      <c r="P626" s="605">
        <f>IF(N627="","",MIN(F628:N628))</f>
        <v>1629.3900000000003</v>
      </c>
      <c r="Q626" s="658">
        <f>IF((N628=""),"",AVERAGE(F628:N628))</f>
        <v>1804.1600000000003</v>
      </c>
      <c r="R626" s="658">
        <f>IF((N627=""),"",(O626-P626)/(O626+P626)*100)</f>
        <v>8.9899125305807797</v>
      </c>
      <c r="S626" s="659">
        <f>STDEV(F628:N628)</f>
        <v>108.48144150037605</v>
      </c>
      <c r="T626" s="600" t="str">
        <f>IF(N627="","",IF(Q626&gt;1940,IF(R626&lt;8.3,IF(Q626&lt;2180,"Pass","Fail"),"Fail"),"Fail"))</f>
        <v>Fail</v>
      </c>
      <c r="U626" s="672">
        <v>74</v>
      </c>
      <c r="V626" s="641"/>
      <c r="W626" s="687"/>
      <c r="X626" s="548"/>
      <c r="Y626" s="603">
        <v>2000</v>
      </c>
      <c r="Z626" s="603">
        <v>3000</v>
      </c>
      <c r="AA626" s="603">
        <v>1940</v>
      </c>
      <c r="AB626" s="603">
        <v>2180</v>
      </c>
      <c r="AC626" s="604">
        <v>5.2</v>
      </c>
      <c r="AD626" s="604">
        <v>5.2</v>
      </c>
    </row>
    <row r="627" spans="1:30" ht="15">
      <c r="A627" s="559"/>
      <c r="B627" s="554"/>
      <c r="C627" s="657"/>
      <c r="D627" s="657"/>
      <c r="E627" s="605" t="s">
        <v>185</v>
      </c>
      <c r="F627" s="554">
        <v>1234.06</v>
      </c>
      <c r="G627" s="554">
        <v>1211.5999999999999</v>
      </c>
      <c r="H627" s="554">
        <v>1208.3599999999999</v>
      </c>
      <c r="I627" s="554">
        <v>1211.21</v>
      </c>
      <c r="J627" s="554">
        <v>1243.2</v>
      </c>
      <c r="K627" s="554">
        <v>1235.43</v>
      </c>
      <c r="L627" s="554">
        <v>1221.04</v>
      </c>
      <c r="M627" s="554">
        <v>1211.83</v>
      </c>
      <c r="N627" s="554">
        <v>1224.27</v>
      </c>
      <c r="O627" s="605"/>
      <c r="P627" s="605"/>
      <c r="Q627" s="658"/>
      <c r="R627" s="658"/>
      <c r="S627" s="659"/>
      <c r="T627" s="600"/>
      <c r="U627" s="660"/>
      <c r="V627" s="602"/>
      <c r="W627" s="602"/>
      <c r="X627" s="548"/>
      <c r="Y627" s="603"/>
      <c r="Z627" s="603"/>
      <c r="AA627" s="603"/>
      <c r="AB627" s="603"/>
    </row>
    <row r="628" spans="1:30" ht="42.75">
      <c r="A628" s="559"/>
      <c r="B628" s="554"/>
      <c r="C628" s="657"/>
      <c r="D628" s="657"/>
      <c r="E628" s="605" t="s">
        <v>188</v>
      </c>
      <c r="F628" s="605">
        <f t="shared" ref="F628:N628" si="204">IF(((F626="")*AND(F627="")),"",(F626-F627)*3)</f>
        <v>1629.3900000000003</v>
      </c>
      <c r="G628" s="605">
        <f t="shared" si="204"/>
        <v>1877.8500000000001</v>
      </c>
      <c r="H628" s="605">
        <f t="shared" si="204"/>
        <v>1872.3300000000004</v>
      </c>
      <c r="I628" s="605">
        <f t="shared" si="204"/>
        <v>1868.8500000000001</v>
      </c>
      <c r="J628" s="605">
        <f t="shared" si="204"/>
        <v>1747.8299999999997</v>
      </c>
      <c r="K628" s="605">
        <f t="shared" si="204"/>
        <v>1661.6099999999997</v>
      </c>
      <c r="L628" s="605">
        <f t="shared" si="204"/>
        <v>1858.8600000000004</v>
      </c>
      <c r="M628" s="605">
        <f t="shared" si="204"/>
        <v>1951.2900000000002</v>
      </c>
      <c r="N628" s="605">
        <f t="shared" si="204"/>
        <v>1769.4299999999998</v>
      </c>
      <c r="O628" s="605"/>
      <c r="P628" s="605"/>
      <c r="Q628" s="658"/>
      <c r="R628" s="658"/>
      <c r="S628" s="659"/>
      <c r="T628" s="600"/>
      <c r="U628" s="660"/>
      <c r="V628" s="602"/>
      <c r="W628" s="602"/>
      <c r="X628" s="548"/>
      <c r="Y628" s="603"/>
      <c r="Z628" s="603"/>
      <c r="AA628" s="603"/>
      <c r="AB628" s="603"/>
    </row>
    <row r="629" spans="1:30">
      <c r="A629" s="681">
        <v>43373</v>
      </c>
      <c r="B629" s="554" t="s">
        <v>172</v>
      </c>
      <c r="C629" s="657" t="s">
        <v>174</v>
      </c>
      <c r="D629" s="657" t="s">
        <v>173</v>
      </c>
      <c r="E629" s="605" t="s">
        <v>184</v>
      </c>
      <c r="F629" s="554">
        <v>5158.79</v>
      </c>
      <c r="G629" s="554">
        <v>5037.1400000000003</v>
      </c>
      <c r="H629" s="554">
        <v>5035.55</v>
      </c>
      <c r="I629" s="554">
        <v>5012.3999999999996</v>
      </c>
      <c r="J629" s="554">
        <v>5188.3999999999996</v>
      </c>
      <c r="K629" s="554">
        <v>5189.87</v>
      </c>
      <c r="L629" s="554">
        <v>5021.9799999999996</v>
      </c>
      <c r="M629" s="554">
        <v>5022.17</v>
      </c>
      <c r="N629" s="554">
        <v>5195.3100000000004</v>
      </c>
      <c r="O629" s="605">
        <f>IF((N630=""),"",MAX(F631:N631))</f>
        <v>4080.1400000000003</v>
      </c>
      <c r="P629" s="605">
        <f>IF(N630="","",MIN(F631:N631))</f>
        <v>3706.26</v>
      </c>
      <c r="Q629" s="658">
        <f>IF((N631=""),"",AVERAGE(F631:N631))</f>
        <v>3949.4666666666662</v>
      </c>
      <c r="R629" s="658">
        <f>IF((N630=""),"",(O629-P629)/(O629+P629)*100)</f>
        <v>4.8017055378608866</v>
      </c>
      <c r="S629" s="659">
        <f>STDEV(F631:N631)</f>
        <v>131.64858031897586</v>
      </c>
      <c r="T629" s="600" t="str">
        <f>IF(N630="","",IF(Q629&gt;3650,IF(R629&lt;7,IF(Q629&lt;4450,"Pass","Fail"),"Fail"),"Fail"))</f>
        <v>Pass</v>
      </c>
      <c r="U629" s="672">
        <v>74</v>
      </c>
      <c r="V629" s="641"/>
      <c r="W629" s="687"/>
      <c r="X629" s="548"/>
      <c r="Y629" s="603">
        <v>3650</v>
      </c>
      <c r="Z629" s="603">
        <v>4450</v>
      </c>
      <c r="AA629" s="603">
        <v>3700</v>
      </c>
      <c r="AB629" s="603">
        <v>4100</v>
      </c>
      <c r="AC629" s="604">
        <v>7</v>
      </c>
      <c r="AD629" s="604">
        <v>6.5</v>
      </c>
    </row>
    <row r="630" spans="1:30" ht="15">
      <c r="A630" s="559"/>
      <c r="B630" s="554"/>
      <c r="C630" s="657"/>
      <c r="D630" s="657"/>
      <c r="E630" s="605" t="s">
        <v>185</v>
      </c>
      <c r="F630" s="554">
        <v>3237.5</v>
      </c>
      <c r="G630" s="554">
        <v>3017.36</v>
      </c>
      <c r="H630" s="554">
        <v>2995.48</v>
      </c>
      <c r="I630" s="554">
        <v>2996.44</v>
      </c>
      <c r="J630" s="554">
        <v>3271.47</v>
      </c>
      <c r="K630" s="554">
        <v>3336.74</v>
      </c>
      <c r="L630" s="554">
        <v>3012.48</v>
      </c>
      <c r="M630" s="554">
        <v>2983.02</v>
      </c>
      <c r="N630" s="554">
        <v>3238.52</v>
      </c>
      <c r="O630" s="605"/>
      <c r="P630" s="605"/>
      <c r="Q630" s="658"/>
      <c r="R630" s="658"/>
      <c r="S630" s="659"/>
      <c r="T630" s="554"/>
      <c r="U630" s="672"/>
      <c r="V630" s="641"/>
      <c r="W630" s="687"/>
      <c r="X630" s="548"/>
      <c r="Y630" s="603"/>
      <c r="Z630" s="603"/>
      <c r="AA630" s="603"/>
      <c r="AB630" s="603"/>
    </row>
    <row r="631" spans="1:30" ht="57.75" thickBot="1">
      <c r="A631" s="559"/>
      <c r="B631" s="663"/>
      <c r="C631" s="664"/>
      <c r="D631" s="664"/>
      <c r="E631" s="627" t="s">
        <v>186</v>
      </c>
      <c r="F631" s="627">
        <f t="shared" ref="F631:N631" si="205">IF(((F629="")*AND(F630="")),"",(F629-F630)*2)</f>
        <v>3842.58</v>
      </c>
      <c r="G631" s="627">
        <f t="shared" si="205"/>
        <v>4039.5600000000004</v>
      </c>
      <c r="H631" s="627">
        <f t="shared" si="205"/>
        <v>4080.1400000000003</v>
      </c>
      <c r="I631" s="627">
        <f t="shared" si="205"/>
        <v>4031.9199999999992</v>
      </c>
      <c r="J631" s="627">
        <f t="shared" si="205"/>
        <v>3833.8599999999997</v>
      </c>
      <c r="K631" s="627">
        <f t="shared" si="205"/>
        <v>3706.26</v>
      </c>
      <c r="L631" s="627">
        <f t="shared" si="205"/>
        <v>4018.9999999999991</v>
      </c>
      <c r="M631" s="627">
        <f t="shared" si="205"/>
        <v>4078.3</v>
      </c>
      <c r="N631" s="627">
        <f t="shared" si="205"/>
        <v>3913.5800000000008</v>
      </c>
      <c r="O631" s="627"/>
      <c r="P631" s="627"/>
      <c r="Q631" s="665"/>
      <c r="R631" s="665"/>
      <c r="S631" s="666"/>
      <c r="T631" s="663"/>
      <c r="U631" s="682"/>
      <c r="V631" s="641"/>
      <c r="W631" s="687"/>
      <c r="X631" s="548"/>
      <c r="Y631" s="603"/>
      <c r="Z631" s="603"/>
      <c r="AA631" s="603"/>
      <c r="AB631" s="603"/>
    </row>
    <row r="632" spans="1:30">
      <c r="A632" s="653">
        <v>43377</v>
      </c>
      <c r="B632" s="654" t="s">
        <v>183</v>
      </c>
      <c r="C632" s="615" t="s">
        <v>171</v>
      </c>
      <c r="D632" s="615" t="s">
        <v>170</v>
      </c>
      <c r="E632" s="636" t="s">
        <v>184</v>
      </c>
      <c r="F632" s="548">
        <v>27638.12</v>
      </c>
      <c r="G632" s="548">
        <v>27626.74</v>
      </c>
      <c r="H632" s="548">
        <v>27650.62</v>
      </c>
      <c r="I632" s="548">
        <v>27632.92</v>
      </c>
      <c r="J632" s="548">
        <v>27632.49</v>
      </c>
      <c r="K632" s="548">
        <v>27638.35</v>
      </c>
      <c r="L632" s="548">
        <v>27618.57</v>
      </c>
      <c r="M632" s="548">
        <v>27620.61</v>
      </c>
      <c r="N632" s="548">
        <v>27618.03</v>
      </c>
      <c r="O632" s="636">
        <f>IF((N633=""),"",MAX(F634:N634))</f>
        <v>4733.8799999999974</v>
      </c>
      <c r="P632" s="636">
        <f>IF(N633="","",MIN(F634:N634))</f>
        <v>4252.8300000000017</v>
      </c>
      <c r="Q632" s="655">
        <f>IF((N634=""),"",AVERAGE(F634:N634))</f>
        <v>4433.0766666666659</v>
      </c>
      <c r="R632" s="655">
        <f>IF((N633=""),"",(O632-P632)/(O632+P632)*100)</f>
        <v>5.3529044555793579</v>
      </c>
      <c r="S632" s="678">
        <f>STDEV(F634:N634)</f>
        <v>183.23185872005277</v>
      </c>
      <c r="T632" s="600" t="str">
        <f>IF(N633="","",IF(Q632&gt;3200,IF(R632&lt;16,IF(Q632&lt;5240,"Pass","Fail"),"Fail"),"Fail"))</f>
        <v>Pass</v>
      </c>
      <c r="U632" s="677">
        <v>1340</v>
      </c>
      <c r="V632" s="683" t="s">
        <v>204</v>
      </c>
      <c r="W632" s="687"/>
      <c r="Y632" s="603">
        <v>4200</v>
      </c>
      <c r="Z632" s="603">
        <v>5500</v>
      </c>
      <c r="AA632" s="603">
        <v>3200</v>
      </c>
      <c r="AB632" s="603">
        <v>5240</v>
      </c>
      <c r="AC632" s="604">
        <v>16</v>
      </c>
      <c r="AD632" s="604">
        <v>16</v>
      </c>
    </row>
    <row r="633" spans="1:30" ht="15">
      <c r="A633" s="559"/>
      <c r="B633" s="554"/>
      <c r="C633" s="657"/>
      <c r="D633" s="657"/>
      <c r="E633" s="605" t="s">
        <v>185</v>
      </c>
      <c r="F633" s="548">
        <v>26081.82</v>
      </c>
      <c r="G633" s="548">
        <v>26186.34</v>
      </c>
      <c r="H633" s="548">
        <v>26233.01</v>
      </c>
      <c r="I633" s="548">
        <v>26206.79</v>
      </c>
      <c r="J633" s="548">
        <v>26118.48</v>
      </c>
      <c r="K633" s="548">
        <v>26139.06</v>
      </c>
      <c r="L633" s="548">
        <v>26197.19</v>
      </c>
      <c r="M633" s="548">
        <v>26174.46</v>
      </c>
      <c r="N633" s="548">
        <v>26040.07</v>
      </c>
      <c r="O633" s="605"/>
      <c r="P633" s="605"/>
      <c r="Q633" s="658"/>
      <c r="R633" s="658"/>
      <c r="S633" s="659"/>
      <c r="T633" s="600"/>
      <c r="U633" s="660"/>
      <c r="V633" s="602"/>
      <c r="W633" s="602"/>
      <c r="X633" s="684"/>
      <c r="Y633" s="603"/>
      <c r="Z633" s="603"/>
      <c r="AA633" s="603"/>
      <c r="AB633" s="603"/>
    </row>
    <row r="634" spans="1:30" ht="57">
      <c r="A634" s="559"/>
      <c r="B634" s="554"/>
      <c r="C634" s="657"/>
      <c r="D634" s="657"/>
      <c r="E634" s="605" t="s">
        <v>186</v>
      </c>
      <c r="F634" s="605">
        <f t="shared" ref="F634:N634" si="206">IF(((F632="")*AND(F633="")),"",(F632-F633)*3)</f>
        <v>4668.8999999999978</v>
      </c>
      <c r="G634" s="605">
        <f t="shared" si="206"/>
        <v>4321.2000000000044</v>
      </c>
      <c r="H634" s="605">
        <f t="shared" si="206"/>
        <v>4252.8300000000017</v>
      </c>
      <c r="I634" s="605">
        <f t="shared" si="206"/>
        <v>4278.3899999999921</v>
      </c>
      <c r="J634" s="605">
        <f t="shared" si="206"/>
        <v>4542.0300000000061</v>
      </c>
      <c r="K634" s="605">
        <f t="shared" si="206"/>
        <v>4497.8699999999917</v>
      </c>
      <c r="L634" s="605">
        <f t="shared" si="206"/>
        <v>4264.1400000000031</v>
      </c>
      <c r="M634" s="605">
        <f t="shared" si="206"/>
        <v>4338.4500000000044</v>
      </c>
      <c r="N634" s="605">
        <f t="shared" si="206"/>
        <v>4733.8799999999974</v>
      </c>
      <c r="O634" s="605"/>
      <c r="P634" s="605"/>
      <c r="Q634" s="658"/>
      <c r="R634" s="658"/>
      <c r="S634" s="659"/>
      <c r="T634" s="600"/>
      <c r="U634" s="660"/>
      <c r="V634" s="602"/>
      <c r="W634" s="602"/>
      <c r="X634" s="684"/>
      <c r="Y634" s="603"/>
      <c r="Z634" s="603"/>
      <c r="AA634" s="603"/>
      <c r="AB634" s="603"/>
    </row>
    <row r="635" spans="1:30">
      <c r="A635" s="669">
        <v>43377</v>
      </c>
      <c r="B635" s="614" t="s">
        <v>167</v>
      </c>
      <c r="C635" s="657" t="s">
        <v>169</v>
      </c>
      <c r="D635" s="657" t="s">
        <v>187</v>
      </c>
      <c r="E635" s="605" t="s">
        <v>184</v>
      </c>
      <c r="F635" s="548">
        <v>1963.19</v>
      </c>
      <c r="G635" s="548">
        <v>1957.1</v>
      </c>
      <c r="H635" s="548">
        <v>1951.78</v>
      </c>
      <c r="I635" s="548">
        <v>1956.32</v>
      </c>
      <c r="J635" s="548">
        <v>1961.91</v>
      </c>
      <c r="K635" s="548">
        <v>1958.88</v>
      </c>
      <c r="L635" s="548">
        <v>1958.84</v>
      </c>
      <c r="M635" s="548">
        <v>1956.06</v>
      </c>
      <c r="N635" s="548">
        <v>1962.45</v>
      </c>
      <c r="O635" s="605">
        <f>IF((N636=""),"",MAX(F637:N637))</f>
        <v>2104.7999999999997</v>
      </c>
      <c r="P635" s="605">
        <f>IF(N636="","",MIN(F637:N637))</f>
        <v>2008.9500000000003</v>
      </c>
      <c r="Q635" s="658">
        <f>IF((N637=""),"",AVERAGE(F637:N637))</f>
        <v>2069.8399999999997</v>
      </c>
      <c r="R635" s="658">
        <f>IF((N636=""),"",(O635-P635)/(O635+P635)*100)</f>
        <v>2.3299908842297041</v>
      </c>
      <c r="S635" s="659">
        <f>STDEV(F637:N637)</f>
        <v>39.597840850240701</v>
      </c>
      <c r="T635" s="600" t="str">
        <f>IF(N636="","",IF(Q635&gt;1940,IF(R635&lt;8.3,IF(Q635&lt;2180,"Pass","Fail"),"Fail"),"Fail"))</f>
        <v>Pass</v>
      </c>
      <c r="U635" s="672">
        <v>1340</v>
      </c>
      <c r="V635" s="683" t="s">
        <v>204</v>
      </c>
      <c r="W635" s="688"/>
      <c r="X635" s="684"/>
      <c r="Y635" s="603">
        <v>2000</v>
      </c>
      <c r="Z635" s="603">
        <v>3000</v>
      </c>
      <c r="AA635" s="603">
        <v>1940</v>
      </c>
      <c r="AB635" s="603">
        <v>2180</v>
      </c>
      <c r="AC635" s="604">
        <v>5.2</v>
      </c>
      <c r="AD635" s="604">
        <v>5.2</v>
      </c>
    </row>
    <row r="636" spans="1:30" ht="15">
      <c r="A636" s="559"/>
      <c r="B636" s="554"/>
      <c r="C636" s="657"/>
      <c r="D636" s="657"/>
      <c r="E636" s="605" t="s">
        <v>185</v>
      </c>
      <c r="F636" s="548">
        <v>1281.56</v>
      </c>
      <c r="G636" s="548">
        <v>1256.5</v>
      </c>
      <c r="H636" s="548">
        <v>1250.18</v>
      </c>
      <c r="I636" s="548">
        <v>1258.44</v>
      </c>
      <c r="J636" s="548">
        <v>1290.5999999999999</v>
      </c>
      <c r="K636" s="548">
        <v>1289.23</v>
      </c>
      <c r="L636" s="548">
        <v>1258.94</v>
      </c>
      <c r="M636" s="548">
        <v>1254.55</v>
      </c>
      <c r="N636" s="548">
        <v>1277.01</v>
      </c>
      <c r="O636" s="605"/>
      <c r="P636" s="605"/>
      <c r="Q636" s="658"/>
      <c r="R636" s="658"/>
      <c r="S636" s="659"/>
      <c r="T636" s="600"/>
      <c r="U636" s="660"/>
      <c r="V636" s="602"/>
      <c r="W636" s="602"/>
      <c r="X636" s="684"/>
      <c r="Y636" s="603"/>
      <c r="Z636" s="603"/>
      <c r="AA636" s="603"/>
      <c r="AB636" s="603"/>
    </row>
    <row r="637" spans="1:30" ht="42.75">
      <c r="A637" s="559"/>
      <c r="B637" s="554"/>
      <c r="C637" s="657"/>
      <c r="D637" s="657"/>
      <c r="E637" s="605" t="s">
        <v>188</v>
      </c>
      <c r="F637" s="605">
        <f t="shared" ref="F637:N637" si="207">IF(((F635="")*AND(F636="")),"",(F635-F636)*3)</f>
        <v>2044.8900000000003</v>
      </c>
      <c r="G637" s="605">
        <f t="shared" si="207"/>
        <v>2101.7999999999997</v>
      </c>
      <c r="H637" s="605">
        <f t="shared" si="207"/>
        <v>2104.7999999999997</v>
      </c>
      <c r="I637" s="605">
        <f t="shared" si="207"/>
        <v>2093.6399999999994</v>
      </c>
      <c r="J637" s="605">
        <f t="shared" si="207"/>
        <v>2013.9300000000005</v>
      </c>
      <c r="K637" s="605">
        <f t="shared" si="207"/>
        <v>2008.9500000000003</v>
      </c>
      <c r="L637" s="605">
        <f t="shared" si="207"/>
        <v>2099.6999999999998</v>
      </c>
      <c r="M637" s="605">
        <f t="shared" si="207"/>
        <v>2104.5299999999997</v>
      </c>
      <c r="N637" s="605">
        <f t="shared" si="207"/>
        <v>2056.3200000000002</v>
      </c>
      <c r="O637" s="605"/>
      <c r="P637" s="605"/>
      <c r="Q637" s="658"/>
      <c r="R637" s="658"/>
      <c r="S637" s="659"/>
      <c r="T637" s="600"/>
      <c r="U637" s="660"/>
      <c r="V637" s="602"/>
      <c r="W637" s="602"/>
      <c r="X637" s="684"/>
      <c r="Y637" s="603"/>
      <c r="Z637" s="603"/>
      <c r="AA637" s="603"/>
      <c r="AB637" s="603"/>
    </row>
    <row r="638" spans="1:30">
      <c r="A638" s="669">
        <v>43377</v>
      </c>
      <c r="B638" s="554" t="s">
        <v>172</v>
      </c>
      <c r="C638" s="657" t="s">
        <v>174</v>
      </c>
      <c r="D638" s="657" t="s">
        <v>173</v>
      </c>
      <c r="E638" s="605" t="s">
        <v>184</v>
      </c>
      <c r="F638" s="548">
        <v>3237.5</v>
      </c>
      <c r="G638" s="548">
        <v>3017.36</v>
      </c>
      <c r="H638" s="548">
        <v>2995.48</v>
      </c>
      <c r="I638" s="548">
        <v>2996.44</v>
      </c>
      <c r="J638" s="548">
        <v>3271.47</v>
      </c>
      <c r="K638" s="548">
        <v>3336.74</v>
      </c>
      <c r="L638" s="548">
        <v>3012.48</v>
      </c>
      <c r="M638" s="548">
        <v>2983.02</v>
      </c>
      <c r="N638" s="548">
        <v>3238.52</v>
      </c>
      <c r="O638" s="605">
        <f>IF((N639=""),"",MAX(F640:N640))</f>
        <v>4078.14</v>
      </c>
      <c r="P638" s="605">
        <f>IF(N639="","",MIN(F640:N640))</f>
        <v>3706.5799999999995</v>
      </c>
      <c r="Q638" s="658">
        <f>IF((N640=""),"",AVERAGE(F640:N640))</f>
        <v>3949.3888888888887</v>
      </c>
      <c r="R638" s="658">
        <f>IF((N639=""),"",(O638-P638)/(O638+P638)*100)</f>
        <v>4.7729398102950453</v>
      </c>
      <c r="S638" s="659">
        <f>STDEV(F640:N640)</f>
        <v>121.26813642136192</v>
      </c>
      <c r="T638" s="600" t="str">
        <f>IF(N639="","",IF(Q638&gt;3650,IF(R638&lt;7,IF(Q638&lt;4450,"Pass","Fail"),"Fail"),"Fail"))</f>
        <v>Pass</v>
      </c>
      <c r="U638" s="672">
        <v>1340</v>
      </c>
      <c r="V638" s="683" t="s">
        <v>204</v>
      </c>
      <c r="W638" s="688"/>
      <c r="X638" s="684"/>
      <c r="Y638" s="603">
        <v>3650</v>
      </c>
      <c r="Z638" s="603">
        <v>4450</v>
      </c>
      <c r="AA638" s="603">
        <v>3700</v>
      </c>
      <c r="AB638" s="603">
        <v>4100</v>
      </c>
      <c r="AC638" s="604">
        <v>7</v>
      </c>
      <c r="AD638" s="604">
        <v>6.5</v>
      </c>
    </row>
    <row r="639" spans="1:30" ht="15">
      <c r="A639" s="559"/>
      <c r="B639" s="554"/>
      <c r="C639" s="657"/>
      <c r="D639" s="657"/>
      <c r="E639" s="605" t="s">
        <v>185</v>
      </c>
      <c r="F639" s="548">
        <v>1307.43</v>
      </c>
      <c r="G639" s="548">
        <v>1007.95</v>
      </c>
      <c r="H639" s="548">
        <v>963.5</v>
      </c>
      <c r="I639" s="548">
        <v>988.6</v>
      </c>
      <c r="J639" s="548">
        <v>1346.11</v>
      </c>
      <c r="K639" s="548">
        <v>1483.45</v>
      </c>
      <c r="L639" s="548">
        <v>1015.27</v>
      </c>
      <c r="M639" s="548">
        <v>943.95</v>
      </c>
      <c r="N639" s="548">
        <v>1260.5</v>
      </c>
      <c r="O639" s="605"/>
      <c r="P639" s="605"/>
      <c r="Q639" s="658"/>
      <c r="R639" s="658"/>
      <c r="S639" s="659"/>
      <c r="T639" s="554"/>
      <c r="U639" s="672"/>
      <c r="V639" s="602"/>
      <c r="W639" s="602"/>
      <c r="X639" s="684"/>
      <c r="Y639" s="603"/>
      <c r="Z639" s="603"/>
      <c r="AA639" s="603"/>
      <c r="AB639" s="603"/>
    </row>
    <row r="640" spans="1:30" ht="57.75" thickBot="1">
      <c r="A640" s="559"/>
      <c r="B640" s="663"/>
      <c r="C640" s="664"/>
      <c r="D640" s="664"/>
      <c r="E640" s="627" t="s">
        <v>186</v>
      </c>
      <c r="F640" s="627">
        <f t="shared" ref="F640:N640" si="208">IF(((F638="")*AND(F639="")),"",(F638-F639)*2)</f>
        <v>3860.14</v>
      </c>
      <c r="G640" s="627">
        <f t="shared" si="208"/>
        <v>4018.82</v>
      </c>
      <c r="H640" s="627">
        <f t="shared" si="208"/>
        <v>4063.96</v>
      </c>
      <c r="I640" s="627">
        <f t="shared" si="208"/>
        <v>4015.6800000000003</v>
      </c>
      <c r="J640" s="627">
        <f t="shared" si="208"/>
        <v>3850.72</v>
      </c>
      <c r="K640" s="627">
        <f t="shared" si="208"/>
        <v>3706.5799999999995</v>
      </c>
      <c r="L640" s="627">
        <f t="shared" si="208"/>
        <v>3994.42</v>
      </c>
      <c r="M640" s="627">
        <f t="shared" si="208"/>
        <v>4078.14</v>
      </c>
      <c r="N640" s="627">
        <f t="shared" si="208"/>
        <v>3956.04</v>
      </c>
      <c r="O640" s="627"/>
      <c r="P640" s="627"/>
      <c r="Q640" s="665"/>
      <c r="R640" s="665"/>
      <c r="S640" s="666"/>
      <c r="T640" s="663"/>
      <c r="U640" s="682"/>
      <c r="V640" s="602"/>
      <c r="W640" s="602"/>
      <c r="X640" s="684"/>
      <c r="Y640" s="603"/>
      <c r="Z640" s="603"/>
      <c r="AA640" s="603"/>
      <c r="AB640" s="603"/>
    </row>
    <row r="641" spans="1:30">
      <c r="A641" s="653">
        <v>43380</v>
      </c>
      <c r="B641" s="654" t="s">
        <v>183</v>
      </c>
      <c r="C641" s="615" t="s">
        <v>171</v>
      </c>
      <c r="D641" s="615" t="s">
        <v>170</v>
      </c>
      <c r="E641" s="636" t="s">
        <v>184</v>
      </c>
      <c r="F641" s="548">
        <v>26046.23</v>
      </c>
      <c r="G641" s="548">
        <v>26156.32</v>
      </c>
      <c r="H641" s="548">
        <v>26200.46</v>
      </c>
      <c r="I641" s="548">
        <v>26173.11</v>
      </c>
      <c r="J641" s="548">
        <v>26076.97</v>
      </c>
      <c r="K641" s="548">
        <v>26102.42</v>
      </c>
      <c r="L641" s="548">
        <v>26170.45</v>
      </c>
      <c r="M641" s="548">
        <v>26137.78</v>
      </c>
      <c r="N641" s="548">
        <v>26000.22</v>
      </c>
      <c r="O641" s="636">
        <f>IF((N642=""),"",MAX(F643:N643))</f>
        <v>4501.2600000000057</v>
      </c>
      <c r="P641" s="636">
        <f>IF(N642="","",MIN(F643:N643))</f>
        <v>4115.1000000000022</v>
      </c>
      <c r="Q641" s="655">
        <f>IF((N643=""),"",AVERAGE(F643:N643))</f>
        <v>4293.0200000000004</v>
      </c>
      <c r="R641" s="655">
        <f>IF((N642=""),"",(O641-P641)/(O641+P641)*100)</f>
        <v>4.4817068924697105</v>
      </c>
      <c r="S641" s="678">
        <f>STDEV(F643:N643)</f>
        <v>163.68799742196686</v>
      </c>
      <c r="T641" s="600" t="str">
        <f>IF(N642="","",IF(Q641&gt;3200,IF(R641&lt;16,IF(Q641&lt;5240,"Pass","Fail"),"Fail"),"Fail"))</f>
        <v>Pass</v>
      </c>
      <c r="U641" s="677">
        <v>1428</v>
      </c>
      <c r="V641" s="683" t="s">
        <v>205</v>
      </c>
      <c r="W641" s="687"/>
      <c r="Y641" s="603">
        <v>4200</v>
      </c>
      <c r="Z641" s="603">
        <v>5500</v>
      </c>
      <c r="AA641" s="603">
        <v>3200</v>
      </c>
      <c r="AB641" s="603">
        <v>5240</v>
      </c>
      <c r="AC641" s="604">
        <v>16</v>
      </c>
      <c r="AD641" s="604">
        <v>16</v>
      </c>
    </row>
    <row r="642" spans="1:30" ht="15">
      <c r="A642" s="559"/>
      <c r="B642" s="554"/>
      <c r="C642" s="657"/>
      <c r="D642" s="657"/>
      <c r="E642" s="605" t="s">
        <v>185</v>
      </c>
      <c r="F642" s="548">
        <v>24569.82</v>
      </c>
      <c r="G642" s="548">
        <v>24767.53</v>
      </c>
      <c r="H642" s="548">
        <v>24828.76</v>
      </c>
      <c r="I642" s="548">
        <v>24781.55</v>
      </c>
      <c r="J642" s="548">
        <v>24576.55</v>
      </c>
      <c r="K642" s="548">
        <v>24621.13</v>
      </c>
      <c r="L642" s="548">
        <v>24780.29</v>
      </c>
      <c r="M642" s="548">
        <v>24752.01</v>
      </c>
      <c r="N642" s="548">
        <v>24507.26</v>
      </c>
      <c r="O642" s="605"/>
      <c r="P642" s="605"/>
      <c r="Q642" s="658"/>
      <c r="R642" s="658"/>
      <c r="S642" s="659"/>
      <c r="T642" s="600"/>
      <c r="U642" s="660"/>
      <c r="V642" s="683"/>
      <c r="W642" s="687"/>
      <c r="Y642" s="603"/>
      <c r="Z642" s="603"/>
      <c r="AA642" s="603"/>
      <c r="AB642" s="603"/>
    </row>
    <row r="643" spans="1:30" ht="57">
      <c r="A643" s="559"/>
      <c r="B643" s="554"/>
      <c r="C643" s="657"/>
      <c r="D643" s="657"/>
      <c r="E643" s="605" t="s">
        <v>186</v>
      </c>
      <c r="F643" s="605">
        <f t="shared" ref="F643:N643" si="209">IF(((F641="")*AND(F642="")),"",(F641-F642)*3)</f>
        <v>4429.2299999999996</v>
      </c>
      <c r="G643" s="605">
        <f t="shared" si="209"/>
        <v>4166.3700000000026</v>
      </c>
      <c r="H643" s="605">
        <f t="shared" si="209"/>
        <v>4115.1000000000022</v>
      </c>
      <c r="I643" s="605">
        <f t="shared" si="209"/>
        <v>4174.6800000000039</v>
      </c>
      <c r="J643" s="605">
        <f t="shared" si="209"/>
        <v>4501.2600000000057</v>
      </c>
      <c r="K643" s="605">
        <f t="shared" si="209"/>
        <v>4443.8699999999917</v>
      </c>
      <c r="L643" s="605">
        <f t="shared" si="209"/>
        <v>4170.4799999999996</v>
      </c>
      <c r="M643" s="605">
        <f t="shared" si="209"/>
        <v>4157.3100000000013</v>
      </c>
      <c r="N643" s="605">
        <f t="shared" si="209"/>
        <v>4478.8800000000083</v>
      </c>
      <c r="O643" s="605"/>
      <c r="P643" s="605"/>
      <c r="Q643" s="658"/>
      <c r="R643" s="658"/>
      <c r="S643" s="659"/>
      <c r="T643" s="600"/>
      <c r="U643" s="660"/>
      <c r="V643" s="683"/>
      <c r="W643" s="687"/>
      <c r="Y643" s="603"/>
      <c r="Z643" s="603"/>
      <c r="AA643" s="603"/>
      <c r="AB643" s="603"/>
    </row>
    <row r="644" spans="1:30">
      <c r="A644" s="669">
        <v>43380</v>
      </c>
      <c r="B644" s="614" t="s">
        <v>167</v>
      </c>
      <c r="C644" s="657" t="s">
        <v>169</v>
      </c>
      <c r="D644" s="657" t="s">
        <v>187</v>
      </c>
      <c r="E644" s="605" t="s">
        <v>184</v>
      </c>
      <c r="F644" s="548">
        <v>1287.69</v>
      </c>
      <c r="G644" s="548">
        <v>1260.6199999999999</v>
      </c>
      <c r="H644" s="548">
        <v>1253.54</v>
      </c>
      <c r="I644" s="548">
        <v>1262.1300000000001</v>
      </c>
      <c r="J644" s="548">
        <v>1289.27</v>
      </c>
      <c r="K644" s="548">
        <v>1286.49</v>
      </c>
      <c r="L644" s="548">
        <v>1263.72</v>
      </c>
      <c r="M644" s="548">
        <v>1257.24</v>
      </c>
      <c r="N644" s="548">
        <v>1285.69</v>
      </c>
      <c r="O644" s="605">
        <f>IF((N645=""),"",MAX(F646:N646))</f>
        <v>2087.64</v>
      </c>
      <c r="P644" s="605">
        <f>IF(N645="","",MIN(F646:N646))</f>
        <v>1988.22</v>
      </c>
      <c r="Q644" s="658">
        <f>IF((N646=""),"",AVERAGE(F646:N646))</f>
        <v>2043.8633333333335</v>
      </c>
      <c r="R644" s="658">
        <f>IF((N645=""),"",(O644-P644)/(O644+P644)*100)</f>
        <v>2.4392398168729996</v>
      </c>
      <c r="S644" s="659">
        <f>STDEV(F646:N646)</f>
        <v>44.297338520485106</v>
      </c>
      <c r="T644" s="600" t="str">
        <f>IF(N645="","",IF(Q644&gt;1940,IF(R644&lt;8.3,IF(Q644&lt;2180,"Pass","Fail"),"Fail"),"Fail"))</f>
        <v>Pass</v>
      </c>
      <c r="U644" s="672">
        <v>1428</v>
      </c>
      <c r="V644" s="683" t="s">
        <v>205</v>
      </c>
      <c r="W644" s="687"/>
      <c r="Y644" s="603">
        <v>2000</v>
      </c>
      <c r="Z644" s="603">
        <v>3000</v>
      </c>
      <c r="AA644" s="603">
        <v>1940</v>
      </c>
      <c r="AB644" s="603">
        <v>2180</v>
      </c>
      <c r="AC644" s="604">
        <v>5.2</v>
      </c>
      <c r="AD644" s="604">
        <v>5.2</v>
      </c>
    </row>
    <row r="645" spans="1:30" ht="15">
      <c r="A645" s="559"/>
      <c r="B645" s="554"/>
      <c r="C645" s="657"/>
      <c r="D645" s="657"/>
      <c r="E645" s="605" t="s">
        <v>185</v>
      </c>
      <c r="F645" s="548">
        <v>617.19000000000005</v>
      </c>
      <c r="G645" s="548">
        <v>568.75</v>
      </c>
      <c r="H645" s="548">
        <v>557.83000000000004</v>
      </c>
      <c r="I645" s="548">
        <v>568.17999999999995</v>
      </c>
      <c r="J645" s="548">
        <v>625.46</v>
      </c>
      <c r="K645" s="548">
        <v>619.54999999999995</v>
      </c>
      <c r="L645" s="548">
        <v>573.53</v>
      </c>
      <c r="M645" s="548">
        <v>561.36</v>
      </c>
      <c r="N645" s="548">
        <v>622.95000000000005</v>
      </c>
      <c r="O645" s="605"/>
      <c r="P645" s="605"/>
      <c r="Q645" s="658"/>
      <c r="R645" s="658"/>
      <c r="S645" s="659"/>
      <c r="T645" s="600"/>
      <c r="U645" s="660"/>
      <c r="V645" s="683"/>
      <c r="W645" s="687"/>
      <c r="Y645" s="603"/>
      <c r="Z645" s="603"/>
      <c r="AA645" s="603"/>
      <c r="AB645" s="603"/>
    </row>
    <row r="646" spans="1:30" ht="21.6" customHeight="1">
      <c r="A646" s="559"/>
      <c r="B646" s="554"/>
      <c r="C646" s="657"/>
      <c r="D646" s="657"/>
      <c r="E646" s="605" t="s">
        <v>188</v>
      </c>
      <c r="F646" s="605">
        <f t="shared" ref="F646:N646" si="210">IF(((F644="")*AND(F645="")),"",(F644-F645)*3)</f>
        <v>2011.5</v>
      </c>
      <c r="G646" s="605">
        <f t="shared" si="210"/>
        <v>2075.6099999999997</v>
      </c>
      <c r="H646" s="605">
        <f t="shared" si="210"/>
        <v>2087.1299999999997</v>
      </c>
      <c r="I646" s="605">
        <f t="shared" si="210"/>
        <v>2081.8500000000004</v>
      </c>
      <c r="J646" s="605">
        <f t="shared" si="210"/>
        <v>1991.4299999999998</v>
      </c>
      <c r="K646" s="605">
        <f t="shared" si="210"/>
        <v>2000.8200000000002</v>
      </c>
      <c r="L646" s="605">
        <f t="shared" si="210"/>
        <v>2070.5700000000002</v>
      </c>
      <c r="M646" s="605">
        <f t="shared" si="210"/>
        <v>2087.64</v>
      </c>
      <c r="N646" s="605">
        <f t="shared" si="210"/>
        <v>1988.22</v>
      </c>
      <c r="O646" s="605"/>
      <c r="P646" s="605"/>
      <c r="Q646" s="658"/>
      <c r="R646" s="658"/>
      <c r="S646" s="659"/>
      <c r="T646" s="600"/>
      <c r="U646" s="660"/>
      <c r="V646" s="683"/>
      <c r="W646" s="687"/>
      <c r="Y646" s="603"/>
      <c r="Z646" s="603"/>
      <c r="AA646" s="603"/>
      <c r="AB646" s="603"/>
    </row>
    <row r="647" spans="1:30">
      <c r="A647" s="669">
        <v>43380</v>
      </c>
      <c r="B647" s="554" t="s">
        <v>172</v>
      </c>
      <c r="C647" s="657" t="s">
        <v>174</v>
      </c>
      <c r="D647" s="657" t="s">
        <v>173</v>
      </c>
      <c r="E647" s="605" t="s">
        <v>184</v>
      </c>
      <c r="F647" s="548">
        <v>6873.84</v>
      </c>
      <c r="G647" s="548">
        <v>6889.92</v>
      </c>
      <c r="H647" s="548">
        <v>6940.99</v>
      </c>
      <c r="I647" s="548">
        <v>6887.25</v>
      </c>
      <c r="J647" s="548">
        <v>6882.15</v>
      </c>
      <c r="K647" s="548">
        <v>6889.51</v>
      </c>
      <c r="L647" s="548">
        <v>6918.4</v>
      </c>
      <c r="M647" s="548">
        <v>6931.13</v>
      </c>
      <c r="N647" s="548">
        <v>6987.69</v>
      </c>
      <c r="O647" s="605">
        <f>IF((N648=""),"",MAX(F649:N649))</f>
        <v>4053.4799999999996</v>
      </c>
      <c r="P647" s="605">
        <f>IF(N648="","",MIN(F649:N649))</f>
        <v>3687.6400000000012</v>
      </c>
      <c r="Q647" s="658">
        <f>IF((N649=""),"",AVERAGE(F649:N649))</f>
        <v>3926.1711111111113</v>
      </c>
      <c r="R647" s="658">
        <f>IF((N648=""),"",(O647-P647)/(O647+P647)*100)</f>
        <v>4.7259311314124872</v>
      </c>
      <c r="S647" s="659">
        <f>STDEV(F649:N649)</f>
        <v>127.51750394006014</v>
      </c>
      <c r="T647" s="600" t="str">
        <f>IF(N648="","",IF(Q647&gt;3650,IF(R647&lt;7,IF(Q647&lt;4450,"Pass","Fail"),"Fail"),"Fail"))</f>
        <v>Pass</v>
      </c>
      <c r="U647" s="672">
        <v>1428</v>
      </c>
      <c r="V647" s="683" t="s">
        <v>205</v>
      </c>
      <c r="W647" s="687"/>
      <c r="Y647" s="603">
        <v>3650</v>
      </c>
      <c r="Z647" s="603">
        <v>4450</v>
      </c>
      <c r="AA647" s="603">
        <v>3700</v>
      </c>
      <c r="AB647" s="603">
        <v>4100</v>
      </c>
      <c r="AC647" s="604">
        <v>7</v>
      </c>
      <c r="AD647" s="604">
        <v>6.5</v>
      </c>
    </row>
    <row r="648" spans="1:30" ht="15">
      <c r="A648" s="559"/>
      <c r="B648" s="554"/>
      <c r="C648" s="657"/>
      <c r="D648" s="657"/>
      <c r="E648" s="605" t="s">
        <v>185</v>
      </c>
      <c r="F648" s="548">
        <v>4962.6400000000003</v>
      </c>
      <c r="G648" s="548">
        <v>4882.96</v>
      </c>
      <c r="H648" s="548">
        <v>4915.5600000000004</v>
      </c>
      <c r="I648" s="548">
        <v>4889.4399999999996</v>
      </c>
      <c r="J648" s="548">
        <v>4977.67</v>
      </c>
      <c r="K648" s="548">
        <v>5045.6899999999996</v>
      </c>
      <c r="L648" s="548">
        <v>4922.93</v>
      </c>
      <c r="M648" s="548">
        <v>4904.3900000000003</v>
      </c>
      <c r="N648" s="548">
        <v>5031.83</v>
      </c>
      <c r="O648" s="605"/>
      <c r="P648" s="605"/>
      <c r="Q648" s="658"/>
      <c r="R648" s="658"/>
      <c r="S648" s="659"/>
      <c r="T648" s="554"/>
      <c r="U648" s="672"/>
      <c r="V648" s="683"/>
      <c r="W648" s="687"/>
      <c r="Y648" s="603"/>
      <c r="Z648" s="603"/>
      <c r="AA648" s="603"/>
      <c r="AB648" s="603"/>
    </row>
    <row r="649" spans="1:30" ht="57.75" thickBot="1">
      <c r="A649" s="559"/>
      <c r="B649" s="663"/>
      <c r="C649" s="664"/>
      <c r="D649" s="664"/>
      <c r="E649" s="627" t="s">
        <v>186</v>
      </c>
      <c r="F649" s="627">
        <f t="shared" ref="F649:N649" si="211">IF(((F647="")*AND(F648="")),"",(F647-F648)*2)</f>
        <v>3822.3999999999996</v>
      </c>
      <c r="G649" s="627">
        <f t="shared" si="211"/>
        <v>4013.92</v>
      </c>
      <c r="H649" s="627">
        <f t="shared" si="211"/>
        <v>4050.8599999999988</v>
      </c>
      <c r="I649" s="627">
        <f t="shared" si="211"/>
        <v>3995.6200000000008</v>
      </c>
      <c r="J649" s="627">
        <f t="shared" si="211"/>
        <v>3808.9599999999991</v>
      </c>
      <c r="K649" s="627">
        <f t="shared" si="211"/>
        <v>3687.6400000000012</v>
      </c>
      <c r="L649" s="627">
        <f t="shared" si="211"/>
        <v>3990.9399999999987</v>
      </c>
      <c r="M649" s="627">
        <f t="shared" si="211"/>
        <v>4053.4799999999996</v>
      </c>
      <c r="N649" s="627">
        <f t="shared" si="211"/>
        <v>3911.7199999999993</v>
      </c>
      <c r="O649" s="627"/>
      <c r="P649" s="627"/>
      <c r="Q649" s="665"/>
      <c r="R649" s="665"/>
      <c r="S649" s="666"/>
      <c r="T649" s="663"/>
      <c r="U649" s="682"/>
      <c r="V649" s="683"/>
      <c r="W649" s="687"/>
      <c r="Y649" s="603"/>
      <c r="Z649" s="603"/>
      <c r="AA649" s="603"/>
      <c r="AB649" s="603"/>
    </row>
    <row r="650" spans="1:30">
      <c r="A650" s="653">
        <v>43383</v>
      </c>
      <c r="B650" s="654" t="s">
        <v>183</v>
      </c>
      <c r="C650" s="615" t="s">
        <v>171</v>
      </c>
      <c r="D650" s="615" t="s">
        <v>170</v>
      </c>
      <c r="E650" s="636" t="s">
        <v>184</v>
      </c>
      <c r="F650" s="548">
        <v>29268.639999999999</v>
      </c>
      <c r="G650" s="548">
        <v>29173.39</v>
      </c>
      <c r="H650" s="548">
        <v>29166.41</v>
      </c>
      <c r="I650" s="548">
        <v>29160.9</v>
      </c>
      <c r="J650" s="548">
        <v>29257.98</v>
      </c>
      <c r="K650" s="548">
        <v>29250.37</v>
      </c>
      <c r="L650" s="548">
        <v>29155.64</v>
      </c>
      <c r="M650" s="548">
        <v>29159.3</v>
      </c>
      <c r="N650" s="548">
        <v>29228.48</v>
      </c>
      <c r="O650" s="636">
        <f>IF((N651=""),"",MAX(F652:N652))</f>
        <v>4578.2999999999956</v>
      </c>
      <c r="P650" s="636">
        <f>IF(N651="","",MIN(F652:N652))</f>
        <v>4213.0499999999956</v>
      </c>
      <c r="Q650" s="655">
        <f>IF((N652=""),"",AVERAGE(F652:N652))</f>
        <v>4381.83</v>
      </c>
      <c r="R650" s="655">
        <f>IF((N651=""),"",(O650-P650)/(O650+P650)*100)</f>
        <v>4.1546520159019984</v>
      </c>
      <c r="S650" s="678">
        <f>STDEV(F652:N652)</f>
        <v>160.01852994262393</v>
      </c>
      <c r="T650" s="600" t="str">
        <f>IF(N651="","",IF(Q650&gt;3200,IF(R650&lt;16,IF(Q650&lt;5240,"Pass","Fail"),"Fail"),"Fail"))</f>
        <v>Pass</v>
      </c>
      <c r="U650" s="677">
        <v>1340</v>
      </c>
      <c r="V650" s="683" t="s">
        <v>206</v>
      </c>
      <c r="W650" s="687"/>
      <c r="Y650" s="603">
        <v>4200</v>
      </c>
      <c r="Z650" s="603">
        <v>5500</v>
      </c>
      <c r="AA650" s="603">
        <v>3200</v>
      </c>
      <c r="AB650" s="603">
        <v>5240</v>
      </c>
      <c r="AC650" s="604">
        <v>16</v>
      </c>
      <c r="AD650" s="604">
        <v>16</v>
      </c>
    </row>
    <row r="651" spans="1:30" ht="15">
      <c r="A651" s="559"/>
      <c r="B651" s="554"/>
      <c r="C651" s="657"/>
      <c r="D651" s="657"/>
      <c r="E651" s="605" t="s">
        <v>185</v>
      </c>
      <c r="F651" s="548">
        <v>27752.46</v>
      </c>
      <c r="G651" s="548">
        <v>27748.39</v>
      </c>
      <c r="H651" s="548">
        <v>27762.06</v>
      </c>
      <c r="I651" s="548">
        <v>27740.49</v>
      </c>
      <c r="J651" s="548">
        <v>27731.88</v>
      </c>
      <c r="K651" s="548">
        <v>27732.92</v>
      </c>
      <c r="L651" s="548">
        <v>27747.64</v>
      </c>
      <c r="M651" s="548">
        <v>27736</v>
      </c>
      <c r="N651" s="548">
        <v>27723.78</v>
      </c>
      <c r="O651" s="605"/>
      <c r="P651" s="605"/>
      <c r="Q651" s="658"/>
      <c r="R651" s="658"/>
      <c r="S651" s="659"/>
      <c r="T651" s="600"/>
      <c r="U651" s="660"/>
      <c r="V651" s="683"/>
      <c r="W651" s="687"/>
      <c r="Y651" s="603"/>
      <c r="Z651" s="603"/>
      <c r="AA651" s="603"/>
      <c r="AB651" s="603"/>
    </row>
    <row r="652" spans="1:30" ht="57.75" thickBot="1">
      <c r="A652" s="559"/>
      <c r="B652" s="554"/>
      <c r="C652" s="657"/>
      <c r="D652" s="657"/>
      <c r="E652" s="605" t="s">
        <v>186</v>
      </c>
      <c r="F652" s="605">
        <f t="shared" ref="F652:N652" si="212">IF(((F650="")*AND(F651="")),"",(F650-F651)*3)</f>
        <v>4548.5400000000009</v>
      </c>
      <c r="G652" s="605">
        <f t="shared" si="212"/>
        <v>4275</v>
      </c>
      <c r="H652" s="605">
        <f t="shared" si="212"/>
        <v>4213.0499999999956</v>
      </c>
      <c r="I652" s="605">
        <f t="shared" si="212"/>
        <v>4261.2299999999996</v>
      </c>
      <c r="J652" s="605">
        <f t="shared" si="212"/>
        <v>4578.2999999999956</v>
      </c>
      <c r="K652" s="605">
        <f t="shared" si="212"/>
        <v>4552.3500000000022</v>
      </c>
      <c r="L652" s="605">
        <f t="shared" si="212"/>
        <v>4224</v>
      </c>
      <c r="M652" s="605">
        <f t="shared" si="212"/>
        <v>4269.8999999999978</v>
      </c>
      <c r="N652" s="605">
        <f t="shared" si="212"/>
        <v>4514.1000000000022</v>
      </c>
      <c r="O652" s="605"/>
      <c r="P652" s="605"/>
      <c r="Q652" s="658"/>
      <c r="R652" s="658"/>
      <c r="S652" s="659"/>
      <c r="T652" s="600"/>
      <c r="U652" s="660"/>
      <c r="V652" s="683"/>
      <c r="W652" s="687"/>
      <c r="Y652" s="603"/>
      <c r="Z652" s="603"/>
      <c r="AA652" s="603"/>
      <c r="AB652" s="603"/>
    </row>
    <row r="653" spans="1:30">
      <c r="A653" s="653">
        <v>43383</v>
      </c>
      <c r="B653" s="614" t="s">
        <v>167</v>
      </c>
      <c r="C653" s="657" t="s">
        <v>169</v>
      </c>
      <c r="D653" s="657" t="s">
        <v>187</v>
      </c>
      <c r="E653" s="605" t="s">
        <v>184</v>
      </c>
      <c r="F653" s="548">
        <v>1988.1</v>
      </c>
      <c r="G653" s="548">
        <v>1980.04</v>
      </c>
      <c r="H653" s="548">
        <v>1976.8</v>
      </c>
      <c r="I653" s="548">
        <v>1976.47</v>
      </c>
      <c r="J653" s="548">
        <v>1989.38</v>
      </c>
      <c r="K653" s="548">
        <v>1989.64</v>
      </c>
      <c r="L653" s="548">
        <v>1978.09</v>
      </c>
      <c r="M653" s="548">
        <v>1978.63</v>
      </c>
      <c r="N653" s="548">
        <v>1990.88</v>
      </c>
      <c r="O653" s="605">
        <f>IF((N654=""),"",MAX(F655:N655))</f>
        <v>2170.8599999999997</v>
      </c>
      <c r="P653" s="605">
        <f>IF(N654="","",MIN(F655:N655))</f>
        <v>2077.1400000000003</v>
      </c>
      <c r="Q653" s="658">
        <f>IF((N655=""),"",AVERAGE(F655:N655))</f>
        <v>2127.746666666666</v>
      </c>
      <c r="R653" s="658">
        <f>IF((N654=""),"",(O653-P653)/(O653+P653)*100)</f>
        <v>2.2062146892655212</v>
      </c>
      <c r="S653" s="659">
        <f>STDEV(F655:N655)</f>
        <v>34.468010531562619</v>
      </c>
      <c r="T653" s="600" t="str">
        <f>IF(N654="","",IF(Q653&gt;1940,IF(R653&lt;8.3,IF(Q653&lt;2180,"Pass","Fail"),"Fail"),"Fail"))</f>
        <v>Pass</v>
      </c>
      <c r="U653" s="677">
        <v>1340</v>
      </c>
      <c r="V653" s="683" t="s">
        <v>206</v>
      </c>
      <c r="W653" s="687"/>
      <c r="Y653" s="603">
        <v>2000</v>
      </c>
      <c r="Z653" s="603">
        <v>3000</v>
      </c>
      <c r="AA653" s="603">
        <v>1940</v>
      </c>
      <c r="AB653" s="603">
        <v>2180</v>
      </c>
      <c r="AC653" s="604">
        <v>5.2</v>
      </c>
      <c r="AD653" s="604">
        <v>5.2</v>
      </c>
    </row>
    <row r="654" spans="1:30" ht="15">
      <c r="A654" s="559"/>
      <c r="B654" s="554"/>
      <c r="C654" s="657"/>
      <c r="D654" s="657"/>
      <c r="E654" s="605" t="s">
        <v>185</v>
      </c>
      <c r="F654" s="548">
        <v>1278.31</v>
      </c>
      <c r="G654" s="548">
        <v>1258.3399999999999</v>
      </c>
      <c r="H654" s="548">
        <v>1253.18</v>
      </c>
      <c r="I654" s="548">
        <v>1265.8800000000001</v>
      </c>
      <c r="J654" s="548">
        <v>1296.32</v>
      </c>
      <c r="K654" s="548">
        <v>1297.26</v>
      </c>
      <c r="L654" s="548">
        <v>1270.8900000000001</v>
      </c>
      <c r="M654" s="548">
        <v>1258.4000000000001</v>
      </c>
      <c r="N654" s="548">
        <v>1286.21</v>
      </c>
      <c r="O654" s="605"/>
      <c r="P654" s="605"/>
      <c r="Q654" s="658"/>
      <c r="R654" s="658"/>
      <c r="S654" s="659"/>
      <c r="T654" s="600"/>
      <c r="U654" s="660"/>
      <c r="V654" s="683"/>
      <c r="W654" s="687"/>
      <c r="Y654" s="603"/>
      <c r="Z654" s="603"/>
      <c r="AA654" s="603"/>
      <c r="AB654" s="603"/>
    </row>
    <row r="655" spans="1:30" ht="22.15" customHeight="1" thickBot="1">
      <c r="A655" s="559"/>
      <c r="B655" s="554"/>
      <c r="C655" s="657"/>
      <c r="D655" s="657"/>
      <c r="E655" s="605" t="s">
        <v>188</v>
      </c>
      <c r="F655" s="605">
        <f t="shared" ref="F655:N655" si="213">IF(((F653="")*AND(F654="")),"",(F653-F654)*3)</f>
        <v>2129.37</v>
      </c>
      <c r="G655" s="605">
        <f t="shared" si="213"/>
        <v>2165.1000000000004</v>
      </c>
      <c r="H655" s="605">
        <f t="shared" si="213"/>
        <v>2170.8599999999997</v>
      </c>
      <c r="I655" s="605">
        <f t="shared" si="213"/>
        <v>2131.7699999999995</v>
      </c>
      <c r="J655" s="605">
        <f t="shared" si="213"/>
        <v>2079.1800000000003</v>
      </c>
      <c r="K655" s="605">
        <f t="shared" si="213"/>
        <v>2077.1400000000003</v>
      </c>
      <c r="L655" s="605">
        <f t="shared" si="213"/>
        <v>2121.5999999999995</v>
      </c>
      <c r="M655" s="605">
        <f t="shared" si="213"/>
        <v>2160.69</v>
      </c>
      <c r="N655" s="605">
        <f t="shared" si="213"/>
        <v>2114.0100000000002</v>
      </c>
      <c r="O655" s="605"/>
      <c r="P655" s="605"/>
      <c r="Q655" s="658"/>
      <c r="R655" s="658"/>
      <c r="S655" s="659"/>
      <c r="T655" s="600"/>
      <c r="U655" s="660"/>
      <c r="V655" s="683"/>
      <c r="W655" s="687"/>
      <c r="Y655" s="603"/>
      <c r="Z655" s="603"/>
      <c r="AA655" s="603"/>
      <c r="AB655" s="603"/>
    </row>
    <row r="656" spans="1:30">
      <c r="A656" s="653">
        <v>43383</v>
      </c>
      <c r="B656" s="554" t="s">
        <v>172</v>
      </c>
      <c r="C656" s="657" t="s">
        <v>174</v>
      </c>
      <c r="D656" s="657" t="s">
        <v>173</v>
      </c>
      <c r="E656" s="605" t="s">
        <v>184</v>
      </c>
      <c r="F656" s="548">
        <v>4970.53</v>
      </c>
      <c r="G656" s="548">
        <v>4892.05</v>
      </c>
      <c r="H656" s="548">
        <v>4924.42</v>
      </c>
      <c r="I656" s="548">
        <v>4898.46</v>
      </c>
      <c r="J656" s="548">
        <v>4985.33</v>
      </c>
      <c r="K656" s="548">
        <v>5052.33</v>
      </c>
      <c r="L656" s="548">
        <v>4931.3</v>
      </c>
      <c r="M656" s="548">
        <v>4912.8999999999996</v>
      </c>
      <c r="N656" s="548">
        <v>5038.7</v>
      </c>
      <c r="O656" s="605">
        <f>IF((N657=""),"",MAX(F658:N658))</f>
        <v>4125.3599999999997</v>
      </c>
      <c r="P656" s="605">
        <f>IF(N657="","",MIN(F658:N658))</f>
        <v>3748.6399999999994</v>
      </c>
      <c r="Q656" s="658">
        <f>IF((N658=""),"",AVERAGE(F658:N658))</f>
        <v>3995.7977777777778</v>
      </c>
      <c r="R656" s="658">
        <f>IF((N657=""),"",(O656-P656)/(O656+P656)*100)</f>
        <v>4.7843535687071412</v>
      </c>
      <c r="S656" s="659">
        <f>STDEV(F658:N658)</f>
        <v>131.78010906220172</v>
      </c>
      <c r="T656" s="600" t="str">
        <f>IF(N657="","",IF(Q656&gt;3650,IF(R656&lt;7,IF(Q656&lt;4450,"Pass","Fail"),"Fail"),"Fail"))</f>
        <v>Pass</v>
      </c>
      <c r="U656" s="677">
        <v>1340</v>
      </c>
      <c r="V656" s="683" t="s">
        <v>206</v>
      </c>
      <c r="W656" s="687"/>
      <c r="Y656" s="603">
        <v>3650</v>
      </c>
      <c r="Z656" s="603">
        <v>4450</v>
      </c>
      <c r="AA656" s="603">
        <v>3700</v>
      </c>
      <c r="AB656" s="603">
        <v>4100</v>
      </c>
      <c r="AC656" s="604">
        <v>7</v>
      </c>
      <c r="AD656" s="604">
        <v>6.5</v>
      </c>
    </row>
    <row r="657" spans="1:30" ht="15">
      <c r="A657" s="559"/>
      <c r="B657" s="554"/>
      <c r="C657" s="657"/>
      <c r="D657" s="657"/>
      <c r="E657" s="605" t="s">
        <v>185</v>
      </c>
      <c r="F657" s="548">
        <v>3027.64</v>
      </c>
      <c r="G657" s="548">
        <v>2849.55</v>
      </c>
      <c r="H657" s="548">
        <v>2862.62</v>
      </c>
      <c r="I657" s="548">
        <v>2860.51</v>
      </c>
      <c r="J657" s="548">
        <v>3044.26</v>
      </c>
      <c r="K657" s="548">
        <v>3178.01</v>
      </c>
      <c r="L657" s="548">
        <v>2899.04</v>
      </c>
      <c r="M657" s="548">
        <v>2850.22</v>
      </c>
      <c r="N657" s="548">
        <v>3053.08</v>
      </c>
      <c r="O657" s="605"/>
      <c r="P657" s="605"/>
      <c r="Q657" s="658"/>
      <c r="R657" s="658"/>
      <c r="S657" s="659"/>
      <c r="T657" s="554"/>
      <c r="U657" s="672"/>
      <c r="V657" s="683"/>
      <c r="W657" s="687"/>
      <c r="Y657" s="603"/>
      <c r="Z657" s="603"/>
      <c r="AA657" s="603"/>
      <c r="AB657" s="603"/>
    </row>
    <row r="658" spans="1:30" ht="57.75" thickBot="1">
      <c r="A658" s="559"/>
      <c r="B658" s="673"/>
      <c r="C658" s="621"/>
      <c r="D658" s="621"/>
      <c r="E658" s="619" t="s">
        <v>186</v>
      </c>
      <c r="F658" s="619">
        <f t="shared" ref="F658:N658" si="214">IF(((F656="")*AND(F657="")),"",(F656-F657)*2)</f>
        <v>3885.7799999999997</v>
      </c>
      <c r="G658" s="619">
        <f t="shared" si="214"/>
        <v>4085</v>
      </c>
      <c r="H658" s="619">
        <f t="shared" si="214"/>
        <v>4123.6000000000004</v>
      </c>
      <c r="I658" s="619">
        <f t="shared" si="214"/>
        <v>4075.8999999999996</v>
      </c>
      <c r="J658" s="619">
        <f t="shared" si="214"/>
        <v>3882.1399999999994</v>
      </c>
      <c r="K658" s="619">
        <f t="shared" si="214"/>
        <v>3748.6399999999994</v>
      </c>
      <c r="L658" s="619">
        <f t="shared" si="214"/>
        <v>4064.5200000000004</v>
      </c>
      <c r="M658" s="619">
        <f t="shared" si="214"/>
        <v>4125.3599999999997</v>
      </c>
      <c r="N658" s="619">
        <f t="shared" si="214"/>
        <v>3971.24</v>
      </c>
      <c r="O658" s="619"/>
      <c r="P658" s="619"/>
      <c r="Q658" s="622"/>
      <c r="R658" s="622"/>
      <c r="S658" s="674"/>
      <c r="T658" s="673"/>
      <c r="U658" s="685"/>
      <c r="V658" s="683"/>
      <c r="W658" s="687"/>
      <c r="Y658" s="603"/>
      <c r="Z658" s="603"/>
      <c r="AA658" s="603"/>
      <c r="AB658" s="603"/>
    </row>
    <row r="659" spans="1:30">
      <c r="A659" s="653">
        <v>43387</v>
      </c>
      <c r="B659" s="654" t="s">
        <v>172</v>
      </c>
      <c r="C659" s="615" t="s">
        <v>174</v>
      </c>
      <c r="D659" s="615" t="s">
        <v>173</v>
      </c>
      <c r="E659" s="636" t="s">
        <v>184</v>
      </c>
      <c r="F659" s="654">
        <v>6913.76</v>
      </c>
      <c r="G659" s="654">
        <v>6917.01</v>
      </c>
      <c r="H659" s="654">
        <v>6938.55</v>
      </c>
      <c r="I659" s="654">
        <v>6879</v>
      </c>
      <c r="J659" s="654">
        <v>6924.66</v>
      </c>
      <c r="K659" s="654">
        <v>6870.55</v>
      </c>
      <c r="L659" s="654">
        <v>6884.15</v>
      </c>
      <c r="M659" s="654">
        <v>6921.89</v>
      </c>
      <c r="N659" s="654">
        <v>6986.62</v>
      </c>
      <c r="O659" s="636">
        <f>IF((N660=""),"",MAX(F661:N661))</f>
        <v>4086.76</v>
      </c>
      <c r="P659" s="636">
        <f>IF(N660="","",MIN(F661:N661))</f>
        <v>3720.7000000000007</v>
      </c>
      <c r="Q659" s="655">
        <f>IF((N661=""),"",AVERAGE(F661:N661))</f>
        <v>3958.2999999999997</v>
      </c>
      <c r="R659" s="655">
        <f>IF((N660=""),"",(O659-P659)/(O659+P659)*100)</f>
        <v>4.6885927049257949</v>
      </c>
      <c r="S659" s="678">
        <f>STDEV(F661:N661)</f>
        <v>125.43281269271344</v>
      </c>
      <c r="T659" s="676" t="str">
        <f>IF(N660="","",IF(Q659&gt;3650,IF(R659&lt;7,IF(Q659&lt;4450,"Pass","Fail"),"Fail"),"Fail"))</f>
        <v>Pass</v>
      </c>
      <c r="U659" s="677">
        <v>1340</v>
      </c>
      <c r="V659" s="683" t="s">
        <v>207</v>
      </c>
      <c r="W659" s="687"/>
      <c r="Y659" s="603">
        <v>3650</v>
      </c>
      <c r="Z659" s="603">
        <v>4450</v>
      </c>
      <c r="AA659" s="603">
        <v>3700</v>
      </c>
      <c r="AB659" s="603">
        <v>4100</v>
      </c>
      <c r="AC659" s="604">
        <v>7</v>
      </c>
      <c r="AD659" s="604">
        <v>6.5</v>
      </c>
    </row>
    <row r="660" spans="1:30" ht="15">
      <c r="A660" s="559"/>
      <c r="B660" s="554"/>
      <c r="C660" s="657"/>
      <c r="D660" s="657"/>
      <c r="E660" s="605" t="s">
        <v>185</v>
      </c>
      <c r="F660" s="554">
        <v>4990.21</v>
      </c>
      <c r="G660" s="554">
        <v>4899.29</v>
      </c>
      <c r="H660" s="554">
        <v>4897.79</v>
      </c>
      <c r="I660" s="554">
        <v>4862.8</v>
      </c>
      <c r="J660" s="554">
        <v>4996.3</v>
      </c>
      <c r="K660" s="554">
        <v>5010.2</v>
      </c>
      <c r="L660" s="554">
        <v>4875.54</v>
      </c>
      <c r="M660" s="554">
        <v>4878.51</v>
      </c>
      <c r="N660" s="554">
        <v>5013.2</v>
      </c>
      <c r="O660" s="605"/>
      <c r="P660" s="605"/>
      <c r="Q660" s="658"/>
      <c r="R660" s="658"/>
      <c r="S660" s="659"/>
      <c r="T660" s="554"/>
      <c r="U660" s="672"/>
      <c r="V660" s="683"/>
      <c r="W660" s="687"/>
      <c r="Y660" s="603"/>
      <c r="Z660" s="603"/>
      <c r="AA660" s="603"/>
      <c r="AB660" s="603"/>
    </row>
    <row r="661" spans="1:30" ht="57">
      <c r="A661" s="559"/>
      <c r="B661" s="554"/>
      <c r="C661" s="657"/>
      <c r="D661" s="657"/>
      <c r="E661" s="605" t="s">
        <v>186</v>
      </c>
      <c r="F661" s="605">
        <f t="shared" ref="F661:N661" si="215">IF(((F659="")*AND(F660="")),"",(F659-F660)*2)</f>
        <v>3847.1000000000004</v>
      </c>
      <c r="G661" s="605">
        <f t="shared" si="215"/>
        <v>4035.4400000000005</v>
      </c>
      <c r="H661" s="605">
        <f t="shared" si="215"/>
        <v>4081.5200000000004</v>
      </c>
      <c r="I661" s="605">
        <f t="shared" si="215"/>
        <v>4032.3999999999996</v>
      </c>
      <c r="J661" s="605">
        <f t="shared" si="215"/>
        <v>3856.7199999999993</v>
      </c>
      <c r="K661" s="605">
        <f t="shared" si="215"/>
        <v>3720.7000000000007</v>
      </c>
      <c r="L661" s="605">
        <f t="shared" si="215"/>
        <v>4017.2199999999993</v>
      </c>
      <c r="M661" s="605">
        <f t="shared" si="215"/>
        <v>4086.76</v>
      </c>
      <c r="N661" s="605">
        <f t="shared" si="215"/>
        <v>3946.84</v>
      </c>
      <c r="O661" s="605"/>
      <c r="P661" s="605"/>
      <c r="Q661" s="658"/>
      <c r="R661" s="658"/>
      <c r="S661" s="659"/>
      <c r="T661" s="554"/>
      <c r="U661" s="672"/>
      <c r="V661" s="683"/>
      <c r="W661" s="687"/>
      <c r="Y661" s="603"/>
      <c r="Z661" s="603"/>
      <c r="AA661" s="603"/>
      <c r="AB661" s="603"/>
    </row>
    <row r="662" spans="1:30">
      <c r="A662" s="661">
        <v>43387</v>
      </c>
      <c r="B662" s="614" t="s">
        <v>167</v>
      </c>
      <c r="C662" s="657" t="s">
        <v>169</v>
      </c>
      <c r="D662" s="657" t="s">
        <v>187</v>
      </c>
      <c r="E662" s="605" t="s">
        <v>184</v>
      </c>
      <c r="F662" s="554">
        <v>1920.23</v>
      </c>
      <c r="G662" s="554">
        <v>1912.53</v>
      </c>
      <c r="H662" s="554">
        <v>1907.95</v>
      </c>
      <c r="I662" s="554">
        <v>1917.67</v>
      </c>
      <c r="J662" s="554">
        <v>1925.22</v>
      </c>
      <c r="K662" s="554">
        <v>1922.32</v>
      </c>
      <c r="L662" s="554">
        <v>1913.2</v>
      </c>
      <c r="M662" s="554">
        <v>1918.71</v>
      </c>
      <c r="N662" s="554">
        <v>1924.12</v>
      </c>
      <c r="O662" s="605">
        <f>IF((N663=""),"",MAX(F664:N664))</f>
        <v>2081.79</v>
      </c>
      <c r="P662" s="605">
        <f>IF(N663="","",MIN(F664:N664))</f>
        <v>1980.2399999999998</v>
      </c>
      <c r="Q662" s="658">
        <f>IF((N664=""),"",AVERAGE(F664:N664))</f>
        <v>2023.49</v>
      </c>
      <c r="R662" s="658">
        <f>IF((N663=""),"",(O662-P662)/(O662+P662)*100)</f>
        <v>2.4999815363254378</v>
      </c>
      <c r="S662" s="659">
        <f>STDEV(F664:N664)</f>
        <v>34.026279182430855</v>
      </c>
      <c r="T662" s="600" t="str">
        <f>IF(N663="","",IF(Q662&gt;1940,IF(R662&lt;8.3,IF(Q662&lt;2180,"Pass","Fail"),"Fail"),"Fail"))</f>
        <v>Pass</v>
      </c>
      <c r="U662" s="672">
        <v>1340</v>
      </c>
      <c r="V662" s="683" t="s">
        <v>207</v>
      </c>
      <c r="W662" s="687"/>
      <c r="Y662" s="603">
        <v>2000</v>
      </c>
      <c r="Z662" s="603">
        <v>3000</v>
      </c>
      <c r="AA662" s="603">
        <v>1940</v>
      </c>
      <c r="AB662" s="603">
        <v>2180</v>
      </c>
      <c r="AC662" s="604">
        <v>5.2</v>
      </c>
      <c r="AD662" s="604">
        <v>5.2</v>
      </c>
    </row>
    <row r="663" spans="1:30" ht="15">
      <c r="A663" s="559"/>
      <c r="B663" s="554"/>
      <c r="C663" s="657"/>
      <c r="D663" s="657"/>
      <c r="E663" s="605" t="s">
        <v>185</v>
      </c>
      <c r="F663" s="554">
        <v>1260.1500000000001</v>
      </c>
      <c r="G663" s="554">
        <v>1235.8599999999999</v>
      </c>
      <c r="H663" s="554">
        <v>1228.04</v>
      </c>
      <c r="I663" s="554">
        <v>1230.26</v>
      </c>
      <c r="J663" s="554">
        <v>1259.0899999999999</v>
      </c>
      <c r="K663" s="554">
        <v>1260.43</v>
      </c>
      <c r="L663" s="554">
        <v>1239.6300000000001</v>
      </c>
      <c r="M663" s="554">
        <v>1224.78</v>
      </c>
      <c r="N663" s="554">
        <v>1253.24</v>
      </c>
      <c r="O663" s="605"/>
      <c r="P663" s="605"/>
      <c r="Q663" s="658"/>
      <c r="R663" s="658"/>
      <c r="S663" s="659"/>
      <c r="T663" s="600"/>
      <c r="U663" s="660"/>
      <c r="V663" s="683"/>
      <c r="W663" s="687"/>
      <c r="Y663" s="603"/>
      <c r="Z663" s="603"/>
      <c r="AA663" s="603"/>
      <c r="AB663" s="603"/>
    </row>
    <row r="664" spans="1:30" ht="42.75">
      <c r="A664" s="559"/>
      <c r="B664" s="554"/>
      <c r="C664" s="657"/>
      <c r="D664" s="657"/>
      <c r="E664" s="605" t="s">
        <v>188</v>
      </c>
      <c r="F664" s="605">
        <f t="shared" ref="F664:N664" si="216">IF(((F662="")*AND(F663="")),"",(F662-F663)*3)</f>
        <v>1980.2399999999998</v>
      </c>
      <c r="G664" s="605">
        <f t="shared" si="216"/>
        <v>2030.0100000000002</v>
      </c>
      <c r="H664" s="605">
        <f t="shared" si="216"/>
        <v>2039.7300000000002</v>
      </c>
      <c r="I664" s="605">
        <f t="shared" si="216"/>
        <v>2062.2300000000005</v>
      </c>
      <c r="J664" s="605">
        <f t="shared" si="216"/>
        <v>1998.3900000000003</v>
      </c>
      <c r="K664" s="605">
        <f t="shared" si="216"/>
        <v>1985.6699999999996</v>
      </c>
      <c r="L664" s="605">
        <f t="shared" si="216"/>
        <v>2020.7099999999998</v>
      </c>
      <c r="M664" s="605">
        <f t="shared" si="216"/>
        <v>2081.79</v>
      </c>
      <c r="N664" s="605">
        <f t="shared" si="216"/>
        <v>2012.6399999999996</v>
      </c>
      <c r="O664" s="605"/>
      <c r="P664" s="605"/>
      <c r="Q664" s="658"/>
      <c r="R664" s="658"/>
      <c r="S664" s="659"/>
      <c r="T664" s="600"/>
      <c r="U664" s="660"/>
      <c r="V664" s="683"/>
      <c r="W664" s="687"/>
      <c r="Y664" s="603"/>
      <c r="Z664" s="603"/>
      <c r="AA664" s="603"/>
      <c r="AB664" s="603"/>
    </row>
    <row r="665" spans="1:30">
      <c r="A665" s="661">
        <v>43387</v>
      </c>
      <c r="B665" s="554" t="s">
        <v>183</v>
      </c>
      <c r="C665" s="657" t="s">
        <v>171</v>
      </c>
      <c r="D665" s="657" t="s">
        <v>170</v>
      </c>
      <c r="E665" s="605" t="s">
        <v>184</v>
      </c>
      <c r="F665" s="554">
        <v>29268.38</v>
      </c>
      <c r="G665" s="554">
        <v>29186.81</v>
      </c>
      <c r="H665" s="554">
        <v>29207.61</v>
      </c>
      <c r="I665" s="554">
        <v>29170.240000000002</v>
      </c>
      <c r="J665" s="554">
        <v>29225.9</v>
      </c>
      <c r="K665" s="554">
        <v>29222.880000000001</v>
      </c>
      <c r="L665" s="554">
        <v>29176.38</v>
      </c>
      <c r="M665" s="554">
        <v>29175.06</v>
      </c>
      <c r="N665" s="554">
        <v>29278.5</v>
      </c>
      <c r="O665" s="605">
        <f>IF((N666=""),"",MAX(F667:N667))</f>
        <v>4528.7099999999991</v>
      </c>
      <c r="P665" s="605">
        <f>IF(N666="","",MIN(F667:N667))</f>
        <v>4086.3300000000017</v>
      </c>
      <c r="Q665" s="658">
        <f>IF((N667=""),"",AVERAGE(F667:N667))</f>
        <v>4263.9600000000037</v>
      </c>
      <c r="R665" s="658">
        <f>IF((N666=""),"",(O665-P665)/(O665+P665)*100)</f>
        <v>5.134973256073069</v>
      </c>
      <c r="S665" s="659">
        <f>STDEV(F667:N667)</f>
        <v>162.93523168731699</v>
      </c>
      <c r="T665" s="600" t="str">
        <f>IF(N666="","",IF(Q665&gt;3200,IF(R665&lt;16,IF(Q665&lt;5240,"Pass","Fail"),"Fail"),"Fail"))</f>
        <v>Pass</v>
      </c>
      <c r="U665" s="672">
        <v>1340</v>
      </c>
      <c r="V665" s="683" t="s">
        <v>207</v>
      </c>
      <c r="W665" s="687"/>
      <c r="Y665" s="603">
        <v>4200</v>
      </c>
      <c r="Z665" s="603">
        <v>5500</v>
      </c>
      <c r="AA665" s="603">
        <v>3200</v>
      </c>
      <c r="AB665" s="603">
        <v>5240</v>
      </c>
      <c r="AC665" s="604">
        <v>16</v>
      </c>
      <c r="AD665" s="604">
        <v>16</v>
      </c>
    </row>
    <row r="666" spans="1:30" ht="15">
      <c r="A666" s="559"/>
      <c r="B666" s="554"/>
      <c r="C666" s="657"/>
      <c r="D666" s="657"/>
      <c r="E666" s="605" t="s">
        <v>185</v>
      </c>
      <c r="F666" s="554">
        <v>27779.29</v>
      </c>
      <c r="G666" s="554">
        <v>27792.41</v>
      </c>
      <c r="H666" s="554">
        <v>27845.5</v>
      </c>
      <c r="I666" s="554">
        <v>27796.03</v>
      </c>
      <c r="J666" s="554">
        <v>27768.01</v>
      </c>
      <c r="K666" s="554">
        <v>27787.81</v>
      </c>
      <c r="L666" s="554">
        <v>27808.48</v>
      </c>
      <c r="M666" s="554">
        <v>27773.42</v>
      </c>
      <c r="N666" s="554">
        <v>27768.93</v>
      </c>
      <c r="O666" s="605"/>
      <c r="P666" s="605"/>
      <c r="Q666" s="658"/>
      <c r="R666" s="658"/>
      <c r="S666" s="659"/>
      <c r="T666" s="600"/>
      <c r="U666" s="660"/>
      <c r="V666" s="683"/>
      <c r="W666" s="687"/>
      <c r="Y666" s="603"/>
      <c r="Z666" s="603"/>
      <c r="AA666" s="603"/>
      <c r="AB666" s="603"/>
    </row>
    <row r="667" spans="1:30" ht="57.75" thickBot="1">
      <c r="A667" s="559"/>
      <c r="B667" s="663"/>
      <c r="C667" s="664"/>
      <c r="D667" s="664"/>
      <c r="E667" s="627" t="s">
        <v>186</v>
      </c>
      <c r="F667" s="627">
        <f t="shared" ref="F667:N667" si="217">IF(((F665="")*AND(F666="")),"",(F665-F666)*3)</f>
        <v>4467.2700000000004</v>
      </c>
      <c r="G667" s="627">
        <f t="shared" si="217"/>
        <v>4183.2000000000044</v>
      </c>
      <c r="H667" s="627">
        <f t="shared" si="217"/>
        <v>4086.3300000000017</v>
      </c>
      <c r="I667" s="627">
        <f t="shared" si="217"/>
        <v>4122.6300000000083</v>
      </c>
      <c r="J667" s="627">
        <f t="shared" si="217"/>
        <v>4373.6700000000092</v>
      </c>
      <c r="K667" s="627">
        <f t="shared" si="217"/>
        <v>4305.2099999999991</v>
      </c>
      <c r="L667" s="627">
        <f t="shared" si="217"/>
        <v>4103.7000000000044</v>
      </c>
      <c r="M667" s="627">
        <f t="shared" si="217"/>
        <v>4204.9200000000092</v>
      </c>
      <c r="N667" s="627">
        <f t="shared" si="217"/>
        <v>4528.7099999999991</v>
      </c>
      <c r="O667" s="627"/>
      <c r="P667" s="627"/>
      <c r="Q667" s="665"/>
      <c r="R667" s="665"/>
      <c r="S667" s="666"/>
      <c r="T667" s="667"/>
      <c r="U667" s="668"/>
      <c r="V667" s="683"/>
      <c r="W667" s="687"/>
      <c r="Y667" s="603"/>
      <c r="Z667" s="603"/>
      <c r="AA667" s="603"/>
      <c r="AB667" s="603"/>
    </row>
    <row r="668" spans="1:30">
      <c r="A668" s="669">
        <v>43390</v>
      </c>
      <c r="B668" s="607" t="s">
        <v>172</v>
      </c>
      <c r="C668" s="609" t="s">
        <v>174</v>
      </c>
      <c r="D668" s="609" t="s">
        <v>173</v>
      </c>
      <c r="E668" s="596" t="s">
        <v>184</v>
      </c>
      <c r="F668" s="607">
        <v>4996.04</v>
      </c>
      <c r="G668" s="607">
        <v>4906.16</v>
      </c>
      <c r="H668" s="607">
        <v>4904.93</v>
      </c>
      <c r="I668" s="607">
        <v>4870.8</v>
      </c>
      <c r="J668" s="607">
        <v>5001.92</v>
      </c>
      <c r="K668" s="607">
        <v>5015.62</v>
      </c>
      <c r="L668" s="607">
        <v>4883.22</v>
      </c>
      <c r="M668" s="607">
        <v>4885.9399999999996</v>
      </c>
      <c r="N668" s="607">
        <v>5019.01</v>
      </c>
      <c r="O668" s="596">
        <f>IF((N669=""),"",MAX(F670:N670))</f>
        <v>4082.9799999999996</v>
      </c>
      <c r="P668" s="596">
        <f>IF(N669="","",MIN(F670:N670))</f>
        <v>3654.96</v>
      </c>
      <c r="Q668" s="610">
        <f>IF((N670=""),"",AVERAGE(F670:N670))</f>
        <v>3934.6377777777775</v>
      </c>
      <c r="R668" s="610">
        <f>IF((N669=""),"",(O668-P668)/(O668+P668)*100)</f>
        <v>5.5314463539391561</v>
      </c>
      <c r="S668" s="680">
        <f>STDEV(F670:N670)</f>
        <v>145.70417785517253</v>
      </c>
      <c r="T668" s="611" t="str">
        <f>IF(N669="","",IF(Q668&gt;3650,IF(R668&lt;7,IF(Q668&lt;4450,"Pass","Fail"),"Fail"),"Fail"))</f>
        <v>Pass</v>
      </c>
      <c r="U668" s="671">
        <v>102</v>
      </c>
      <c r="V668" s="641" t="s">
        <v>208</v>
      </c>
      <c r="W668" s="687"/>
      <c r="Y668" s="603">
        <v>3650</v>
      </c>
      <c r="Z668" s="603">
        <v>4450</v>
      </c>
      <c r="AA668" s="603">
        <v>3700</v>
      </c>
      <c r="AB668" s="603">
        <v>4100</v>
      </c>
      <c r="AC668" s="604">
        <v>7</v>
      </c>
      <c r="AD668" s="604">
        <v>6.5</v>
      </c>
    </row>
    <row r="669" spans="1:30" ht="15">
      <c r="A669" s="559"/>
      <c r="B669" s="554"/>
      <c r="C669" s="657"/>
      <c r="D669" s="657"/>
      <c r="E669" s="605" t="s">
        <v>185</v>
      </c>
      <c r="F669" s="554">
        <v>3077.78</v>
      </c>
      <c r="G669" s="554">
        <v>2887.31</v>
      </c>
      <c r="H669" s="554">
        <v>2871.47</v>
      </c>
      <c r="I669" s="554">
        <v>2862.88</v>
      </c>
      <c r="J669" s="554">
        <v>3106.23</v>
      </c>
      <c r="K669" s="554">
        <v>3188.14</v>
      </c>
      <c r="L669" s="554">
        <v>2881.95</v>
      </c>
      <c r="M669" s="554">
        <v>2844.45</v>
      </c>
      <c r="N669" s="554">
        <v>3057.56</v>
      </c>
      <c r="O669" s="605"/>
      <c r="P669" s="605"/>
      <c r="Q669" s="658"/>
      <c r="R669" s="658"/>
      <c r="S669" s="659"/>
      <c r="T669" s="554"/>
      <c r="U669" s="672"/>
      <c r="V669" s="641"/>
      <c r="W669" s="687"/>
      <c r="Y669" s="603"/>
      <c r="Z669" s="603"/>
      <c r="AA669" s="603"/>
      <c r="AB669" s="603"/>
    </row>
    <row r="670" spans="1:30" ht="57">
      <c r="A670" s="559"/>
      <c r="B670" s="554"/>
      <c r="C670" s="657"/>
      <c r="D670" s="657"/>
      <c r="E670" s="605" t="s">
        <v>186</v>
      </c>
      <c r="F670" s="605">
        <f t="shared" ref="F670:N670" si="218">IF(((F668="")*AND(F669="")),"",(F668-F669)*2)</f>
        <v>3836.5199999999995</v>
      </c>
      <c r="G670" s="605">
        <f t="shared" si="218"/>
        <v>4037.7</v>
      </c>
      <c r="H670" s="605">
        <f t="shared" si="218"/>
        <v>4066.920000000001</v>
      </c>
      <c r="I670" s="605">
        <f t="shared" si="218"/>
        <v>4015.84</v>
      </c>
      <c r="J670" s="605">
        <f t="shared" si="218"/>
        <v>3791.38</v>
      </c>
      <c r="K670" s="605">
        <f t="shared" si="218"/>
        <v>3654.96</v>
      </c>
      <c r="L670" s="605">
        <f t="shared" si="218"/>
        <v>4002.5400000000009</v>
      </c>
      <c r="M670" s="605">
        <f t="shared" si="218"/>
        <v>4082.9799999999996</v>
      </c>
      <c r="N670" s="605">
        <f t="shared" si="218"/>
        <v>3922.9000000000005</v>
      </c>
      <c r="O670" s="605"/>
      <c r="P670" s="605"/>
      <c r="Q670" s="658"/>
      <c r="R670" s="658"/>
      <c r="S670" s="659"/>
      <c r="T670" s="554"/>
      <c r="U670" s="672"/>
      <c r="V670" s="641"/>
      <c r="W670" s="687"/>
      <c r="Y670" s="603"/>
      <c r="Z670" s="603"/>
      <c r="AA670" s="603"/>
      <c r="AB670" s="603"/>
    </row>
    <row r="671" spans="1:30">
      <c r="A671" s="661">
        <v>43390</v>
      </c>
      <c r="B671" s="614" t="s">
        <v>167</v>
      </c>
      <c r="C671" s="657" t="s">
        <v>169</v>
      </c>
      <c r="D671" s="657" t="s">
        <v>187</v>
      </c>
      <c r="E671" s="605" t="s">
        <v>184</v>
      </c>
      <c r="F671" s="554">
        <v>1262.03</v>
      </c>
      <c r="G671" s="554">
        <v>1238.1400000000001</v>
      </c>
      <c r="H671" s="554">
        <v>1229.95</v>
      </c>
      <c r="I671" s="554">
        <v>1231.8699999999999</v>
      </c>
      <c r="J671" s="554">
        <v>1261.8499999999999</v>
      </c>
      <c r="K671" s="554">
        <v>1264.43</v>
      </c>
      <c r="L671" s="554">
        <v>1240.99</v>
      </c>
      <c r="M671" s="554">
        <v>1225.99</v>
      </c>
      <c r="N671" s="554">
        <v>1251.0899999999999</v>
      </c>
      <c r="O671" s="605">
        <f>IF((N672=""),"",MAX(F673:N673))</f>
        <v>2093.2200000000003</v>
      </c>
      <c r="P671" s="605">
        <f>IF(N672="","",MIN(F673:N673))</f>
        <v>1992.1799999999998</v>
      </c>
      <c r="Q671" s="658">
        <f>IF((N673=""),"",AVERAGE(F673:N673))</f>
        <v>2050.1999999999998</v>
      </c>
      <c r="R671" s="658">
        <f>IF((N672=""),"",(O671-P671)/(O671+P671)*100)</f>
        <v>2.4731972389484609</v>
      </c>
      <c r="S671" s="659">
        <f>STDEV(F673:N673)</f>
        <v>41.23777182391445</v>
      </c>
      <c r="T671" s="600" t="str">
        <f>IF(N672="","",IF(Q671&gt;1940,IF(R671&lt;8.3,IF(Q671&lt;2180,"Pass","Fail"),"Fail"),"Fail"))</f>
        <v>Pass</v>
      </c>
      <c r="U671" s="672">
        <v>102</v>
      </c>
      <c r="V671" s="641" t="s">
        <v>208</v>
      </c>
      <c r="W671" s="687"/>
      <c r="Y671" s="603">
        <v>2000</v>
      </c>
      <c r="Z671" s="603">
        <v>3000</v>
      </c>
      <c r="AA671" s="603">
        <v>1940</v>
      </c>
      <c r="AB671" s="603">
        <v>2180</v>
      </c>
      <c r="AC671" s="604">
        <v>5.2</v>
      </c>
      <c r="AD671" s="604">
        <v>5.2</v>
      </c>
    </row>
    <row r="672" spans="1:30" ht="15">
      <c r="A672" s="559"/>
      <c r="B672" s="554"/>
      <c r="C672" s="657"/>
      <c r="D672" s="657"/>
      <c r="E672" s="605" t="s">
        <v>185</v>
      </c>
      <c r="F672" s="554">
        <v>589.75</v>
      </c>
      <c r="G672" s="554">
        <v>540.6</v>
      </c>
      <c r="H672" s="554">
        <v>532.21</v>
      </c>
      <c r="I672" s="554">
        <v>542.16999999999996</v>
      </c>
      <c r="J672" s="554">
        <v>595.51</v>
      </c>
      <c r="K672" s="554">
        <v>588.52</v>
      </c>
      <c r="L672" s="554">
        <v>550.38</v>
      </c>
      <c r="M672" s="554">
        <v>529.57000000000005</v>
      </c>
      <c r="N672" s="554">
        <v>587.03</v>
      </c>
      <c r="O672" s="605"/>
      <c r="P672" s="605"/>
      <c r="Q672" s="658"/>
      <c r="R672" s="658"/>
      <c r="S672" s="659"/>
      <c r="T672" s="600"/>
      <c r="U672" s="660"/>
      <c r="V672" s="641"/>
      <c r="W672" s="687"/>
      <c r="Y672" s="603"/>
      <c r="Z672" s="603"/>
      <c r="AA672" s="603"/>
      <c r="AB672" s="603"/>
    </row>
    <row r="673" spans="1:30" ht="42.75">
      <c r="A673" s="559"/>
      <c r="B673" s="554"/>
      <c r="C673" s="657"/>
      <c r="D673" s="657"/>
      <c r="E673" s="605" t="s">
        <v>188</v>
      </c>
      <c r="F673" s="605">
        <f t="shared" ref="F673:N673" si="219">IF(((F671="")*AND(F672="")),"",(F671-F672)*3)</f>
        <v>2016.84</v>
      </c>
      <c r="G673" s="605">
        <f t="shared" si="219"/>
        <v>2092.6200000000003</v>
      </c>
      <c r="H673" s="605">
        <f t="shared" si="219"/>
        <v>2093.2200000000003</v>
      </c>
      <c r="I673" s="605">
        <f t="shared" si="219"/>
        <v>2069.1</v>
      </c>
      <c r="J673" s="605">
        <f t="shared" si="219"/>
        <v>1999.0199999999998</v>
      </c>
      <c r="K673" s="605">
        <f t="shared" si="219"/>
        <v>2027.7300000000002</v>
      </c>
      <c r="L673" s="605">
        <f t="shared" si="219"/>
        <v>2071.83</v>
      </c>
      <c r="M673" s="605">
        <f t="shared" si="219"/>
        <v>2089.2599999999998</v>
      </c>
      <c r="N673" s="605">
        <f t="shared" si="219"/>
        <v>1992.1799999999998</v>
      </c>
      <c r="O673" s="605"/>
      <c r="P673" s="605"/>
      <c r="Q673" s="658"/>
      <c r="R673" s="658"/>
      <c r="S673" s="659"/>
      <c r="T673" s="600"/>
      <c r="U673" s="660"/>
      <c r="V673" s="641"/>
      <c r="W673" s="687"/>
      <c r="Y673" s="603"/>
      <c r="Z673" s="603"/>
      <c r="AA673" s="603"/>
      <c r="AB673" s="603"/>
    </row>
    <row r="674" spans="1:30">
      <c r="A674" s="661">
        <v>43390</v>
      </c>
      <c r="B674" s="554" t="s">
        <v>183</v>
      </c>
      <c r="C674" s="657" t="s">
        <v>171</v>
      </c>
      <c r="D674" s="657" t="s">
        <v>170</v>
      </c>
      <c r="E674" s="605" t="s">
        <v>184</v>
      </c>
      <c r="F674" s="554">
        <v>27735.52</v>
      </c>
      <c r="G674" s="554">
        <v>27745.91</v>
      </c>
      <c r="H674" s="554">
        <v>27801.4</v>
      </c>
      <c r="I674" s="554">
        <v>27758.67</v>
      </c>
      <c r="J674" s="554">
        <v>27720.59</v>
      </c>
      <c r="K674" s="554">
        <v>27736.92</v>
      </c>
      <c r="L674" s="554">
        <v>27770.37</v>
      </c>
      <c r="M674" s="554">
        <v>27736.71</v>
      </c>
      <c r="N674" s="554">
        <v>27717.21</v>
      </c>
      <c r="O674" s="605">
        <f>IF((N675=""),"",MAX(F676:N676))</f>
        <v>4444.0800000000017</v>
      </c>
      <c r="P674" s="605">
        <f>IF(N675="","",MIN(F676:N676))</f>
        <v>4009.320000000007</v>
      </c>
      <c r="Q674" s="658">
        <f>IF((N676=""),"",AVERAGE(F676:N676))</f>
        <v>4192.6899999999987</v>
      </c>
      <c r="R674" s="658">
        <f>IF((N675=""),"",(O674-P674)/(O674+P674)*100)</f>
        <v>5.143019376818728</v>
      </c>
      <c r="S674" s="659">
        <f>STDEV(F676:N676)</f>
        <v>165.84239461005353</v>
      </c>
      <c r="T674" s="600" t="str">
        <f>IF(N675="","",IF(Q674&gt;3200,IF(R674&lt;16,IF(Q674&lt;5240,"Pass","Fail"),"Fail"),"Fail"))</f>
        <v>Pass</v>
      </c>
      <c r="U674" s="672">
        <v>102</v>
      </c>
      <c r="V674" s="641" t="s">
        <v>208</v>
      </c>
      <c r="W674" s="687"/>
      <c r="Y674" s="603">
        <v>4200</v>
      </c>
      <c r="Z674" s="603">
        <v>5500</v>
      </c>
      <c r="AA674" s="603">
        <v>3200</v>
      </c>
      <c r="AB674" s="603">
        <v>5240</v>
      </c>
      <c r="AC674" s="604">
        <v>16</v>
      </c>
      <c r="AD674" s="604">
        <v>16</v>
      </c>
    </row>
    <row r="675" spans="1:30" ht="15">
      <c r="A675" s="559"/>
      <c r="B675" s="554"/>
      <c r="C675" s="657"/>
      <c r="D675" s="657"/>
      <c r="E675" s="605" t="s">
        <v>185</v>
      </c>
      <c r="F675" s="554">
        <v>26264.240000000002</v>
      </c>
      <c r="G675" s="554">
        <v>26386.76</v>
      </c>
      <c r="H675" s="554">
        <v>26464.959999999999</v>
      </c>
      <c r="I675" s="554">
        <v>26401.87</v>
      </c>
      <c r="J675" s="554">
        <v>26281.38</v>
      </c>
      <c r="K675" s="554">
        <v>26327.93</v>
      </c>
      <c r="L675" s="554">
        <v>26427.74</v>
      </c>
      <c r="M675" s="554">
        <v>26354.5</v>
      </c>
      <c r="N675" s="554">
        <v>26235.85</v>
      </c>
      <c r="O675" s="605"/>
      <c r="P675" s="605"/>
      <c r="Q675" s="658"/>
      <c r="R675" s="658"/>
      <c r="S675" s="659"/>
      <c r="T675" s="600"/>
      <c r="U675" s="660"/>
      <c r="V675" s="641"/>
      <c r="W675" s="687"/>
      <c r="Y675" s="603"/>
      <c r="Z675" s="603"/>
      <c r="AA675" s="603"/>
      <c r="AB675" s="603"/>
    </row>
    <row r="676" spans="1:30" ht="57.75" thickBot="1">
      <c r="A676" s="559"/>
      <c r="B676" s="663"/>
      <c r="C676" s="664"/>
      <c r="D676" s="664"/>
      <c r="E676" s="627" t="s">
        <v>186</v>
      </c>
      <c r="F676" s="627">
        <f t="shared" ref="F676:N676" si="220">IF(((F674="")*AND(F675="")),"",(F674-F675)*3)</f>
        <v>4413.8399999999965</v>
      </c>
      <c r="G676" s="627">
        <f t="shared" si="220"/>
        <v>4077.4500000000044</v>
      </c>
      <c r="H676" s="627">
        <f t="shared" si="220"/>
        <v>4009.320000000007</v>
      </c>
      <c r="I676" s="627">
        <f t="shared" si="220"/>
        <v>4070.3999999999978</v>
      </c>
      <c r="J676" s="627">
        <f t="shared" si="220"/>
        <v>4317.6299999999974</v>
      </c>
      <c r="K676" s="627">
        <f t="shared" si="220"/>
        <v>4226.9699999999939</v>
      </c>
      <c r="L676" s="627">
        <f t="shared" si="220"/>
        <v>4027.8899999999921</v>
      </c>
      <c r="M676" s="627">
        <f t="shared" si="220"/>
        <v>4146.6299999999974</v>
      </c>
      <c r="N676" s="627">
        <f t="shared" si="220"/>
        <v>4444.0800000000017</v>
      </c>
      <c r="O676" s="627"/>
      <c r="P676" s="627"/>
      <c r="Q676" s="665"/>
      <c r="R676" s="665"/>
      <c r="S676" s="666"/>
      <c r="T676" s="667"/>
      <c r="U676" s="668"/>
      <c r="V676" s="641"/>
      <c r="W676" s="687"/>
      <c r="Y676" s="603"/>
      <c r="Z676" s="603"/>
      <c r="AA676" s="603"/>
      <c r="AB676" s="603"/>
    </row>
    <row r="677" spans="1:30">
      <c r="A677" s="669">
        <v>43394</v>
      </c>
      <c r="B677" s="607" t="s">
        <v>172</v>
      </c>
      <c r="C677" s="609" t="s">
        <v>174</v>
      </c>
      <c r="D677" s="609" t="s">
        <v>173</v>
      </c>
      <c r="E677" s="596" t="s">
        <v>184</v>
      </c>
      <c r="F677" s="548">
        <v>3086.13</v>
      </c>
      <c r="G677" s="548">
        <v>2894.35</v>
      </c>
      <c r="H677" s="548">
        <v>2878.24</v>
      </c>
      <c r="I677" s="548">
        <v>2869.15</v>
      </c>
      <c r="J677" s="548">
        <v>3113.34</v>
      </c>
      <c r="K677" s="548">
        <v>3195.98</v>
      </c>
      <c r="L677" s="548">
        <v>2888.48</v>
      </c>
      <c r="M677" s="548">
        <v>2851.33</v>
      </c>
      <c r="N677" s="548">
        <v>3065.83</v>
      </c>
      <c r="O677" s="596">
        <f>IF((N678=""),"",MAX(F679:N679))</f>
        <v>4100.9799999999996</v>
      </c>
      <c r="P677" s="596">
        <f>IF(N678="","",MIN(F679:N679))</f>
        <v>3748.18</v>
      </c>
      <c r="Q677" s="610">
        <f>IF((N679=""),"",AVERAGE(F679:N679))</f>
        <v>3974.4377777777781</v>
      </c>
      <c r="R677" s="610">
        <f>IF((N678=""),"",(O677-P677)/(O677+P677)*100)</f>
        <v>4.4947484826401771</v>
      </c>
      <c r="S677" s="680">
        <f>STDEV(F679:N679)</f>
        <v>124.50174795738715</v>
      </c>
      <c r="T677" s="611" t="str">
        <f>IF(N678="","",IF(Q677&gt;3650,IF(R677&lt;7,IF(Q677&lt;4450,"Pass","Fail"),"Fail"),"Fail"))</f>
        <v>Pass</v>
      </c>
      <c r="U677" s="671">
        <v>121</v>
      </c>
      <c r="V677" s="641" t="s">
        <v>209</v>
      </c>
      <c r="W677" s="687"/>
      <c r="Y677" s="603">
        <v>3650</v>
      </c>
      <c r="Z677" s="603">
        <v>4450</v>
      </c>
      <c r="AA677" s="603">
        <v>3700</v>
      </c>
      <c r="AB677" s="603">
        <v>4100</v>
      </c>
      <c r="AC677" s="604">
        <v>7</v>
      </c>
      <c r="AD677" s="604">
        <v>6.5</v>
      </c>
    </row>
    <row r="678" spans="1:30" ht="15">
      <c r="A678" s="559"/>
      <c r="B678" s="554"/>
      <c r="C678" s="657"/>
      <c r="D678" s="657"/>
      <c r="E678" s="605" t="s">
        <v>185</v>
      </c>
      <c r="F678" s="548">
        <v>1145.8399999999999</v>
      </c>
      <c r="G678" s="548">
        <v>859.5</v>
      </c>
      <c r="H678" s="548">
        <v>830.66</v>
      </c>
      <c r="I678" s="548">
        <v>848.67</v>
      </c>
      <c r="J678" s="548">
        <v>1188.8800000000001</v>
      </c>
      <c r="K678" s="548">
        <v>1321.89</v>
      </c>
      <c r="L678" s="548">
        <v>871.22</v>
      </c>
      <c r="M678" s="548">
        <v>800.84</v>
      </c>
      <c r="N678" s="548">
        <v>1090.3599999999999</v>
      </c>
      <c r="O678" s="605"/>
      <c r="P678" s="605"/>
      <c r="Q678" s="658"/>
      <c r="R678" s="658"/>
      <c r="S678" s="659"/>
      <c r="T678" s="554"/>
      <c r="U678" s="672"/>
      <c r="V678" s="641"/>
      <c r="W678" s="687"/>
      <c r="Y678" s="603"/>
      <c r="Z678" s="603"/>
      <c r="AA678" s="603"/>
      <c r="AB678" s="603"/>
    </row>
    <row r="679" spans="1:30" ht="57">
      <c r="A679" s="559"/>
      <c r="B679" s="554"/>
      <c r="C679" s="657"/>
      <c r="D679" s="657"/>
      <c r="E679" s="605" t="s">
        <v>186</v>
      </c>
      <c r="F679" s="605">
        <f t="shared" ref="F679:N679" si="221">IF(((F677="")*AND(F678="")),"",(F677-F678)*2)</f>
        <v>3880.5800000000004</v>
      </c>
      <c r="G679" s="605">
        <f t="shared" si="221"/>
        <v>4069.7</v>
      </c>
      <c r="H679" s="605">
        <f t="shared" si="221"/>
        <v>4095.16</v>
      </c>
      <c r="I679" s="605">
        <f t="shared" si="221"/>
        <v>4040.96</v>
      </c>
      <c r="J679" s="605">
        <f t="shared" si="221"/>
        <v>3848.92</v>
      </c>
      <c r="K679" s="605">
        <f t="shared" si="221"/>
        <v>3748.18</v>
      </c>
      <c r="L679" s="605">
        <f t="shared" si="221"/>
        <v>4034.52</v>
      </c>
      <c r="M679" s="605">
        <f t="shared" si="221"/>
        <v>4100.9799999999996</v>
      </c>
      <c r="N679" s="605">
        <f t="shared" si="221"/>
        <v>3950.94</v>
      </c>
      <c r="O679" s="605"/>
      <c r="P679" s="605"/>
      <c r="Q679" s="658"/>
      <c r="R679" s="658"/>
      <c r="S679" s="659"/>
      <c r="T679" s="554"/>
      <c r="U679" s="672"/>
      <c r="V679" s="641"/>
      <c r="W679" s="687"/>
      <c r="Y679" s="603"/>
      <c r="Z679" s="603"/>
      <c r="AA679" s="603"/>
      <c r="AB679" s="603"/>
    </row>
    <row r="680" spans="1:30">
      <c r="A680" s="661">
        <v>43394</v>
      </c>
      <c r="B680" s="614" t="s">
        <v>167</v>
      </c>
      <c r="C680" s="657" t="s">
        <v>169</v>
      </c>
      <c r="D680" s="657" t="s">
        <v>187</v>
      </c>
      <c r="E680" s="605" t="s">
        <v>184</v>
      </c>
      <c r="F680" s="548">
        <v>1914.37</v>
      </c>
      <c r="G680" s="548">
        <v>1909.18</v>
      </c>
      <c r="H680" s="548">
        <v>1903.3</v>
      </c>
      <c r="I680" s="548">
        <v>1905.15</v>
      </c>
      <c r="J680" s="548">
        <v>1912.84</v>
      </c>
      <c r="K680" s="548">
        <v>1913.59</v>
      </c>
      <c r="L680" s="548">
        <v>1912.61</v>
      </c>
      <c r="M680" s="548">
        <v>1909.3</v>
      </c>
      <c r="N680" s="548">
        <v>1914.96</v>
      </c>
      <c r="O680" s="605">
        <f>IF((N681=""),"",MAX(F682:N682))</f>
        <v>2094.06</v>
      </c>
      <c r="P680" s="605">
        <f>IF(N681="","",MIN(F682:N682))</f>
        <v>1973.7000000000003</v>
      </c>
      <c r="Q680" s="658">
        <f>IF((N682=""),"",AVERAGE(F682:N682))</f>
        <v>2040.7333333333336</v>
      </c>
      <c r="R680" s="658">
        <f>IF((N681=""),"",(O680-P680)/(O680+P680)*100)</f>
        <v>2.9588766298896609</v>
      </c>
      <c r="S680" s="659">
        <f>STDEV(F682:N682)</f>
        <v>46.618574088001722</v>
      </c>
      <c r="T680" s="600" t="str">
        <f>IF(N681="","",IF(Q680&gt;1940,IF(R680&lt;8.3,IF(Q680&lt;2180,"Pass","Fail"),"Fail"),"Fail"))</f>
        <v>Pass</v>
      </c>
      <c r="U680" s="672">
        <v>121</v>
      </c>
      <c r="V680" s="641" t="s">
        <v>209</v>
      </c>
      <c r="W680" s="687"/>
      <c r="Y680" s="603">
        <v>2000</v>
      </c>
      <c r="Z680" s="603">
        <v>3000</v>
      </c>
      <c r="AA680" s="603">
        <v>1940</v>
      </c>
      <c r="AB680" s="603">
        <v>2180</v>
      </c>
      <c r="AC680" s="604">
        <v>5.2</v>
      </c>
      <c r="AD680" s="604">
        <v>5.2</v>
      </c>
    </row>
    <row r="681" spans="1:30" ht="15">
      <c r="A681" s="559"/>
      <c r="B681" s="554"/>
      <c r="C681" s="657"/>
      <c r="D681" s="657"/>
      <c r="E681" s="605" t="s">
        <v>185</v>
      </c>
      <c r="F681" s="548">
        <v>1246.0899999999999</v>
      </c>
      <c r="G681" s="548">
        <v>1217.1199999999999</v>
      </c>
      <c r="H681" s="548">
        <v>1205.28</v>
      </c>
      <c r="I681" s="548">
        <v>1215.4100000000001</v>
      </c>
      <c r="J681" s="548">
        <v>1251.75</v>
      </c>
      <c r="K681" s="548">
        <v>1242.78</v>
      </c>
      <c r="L681" s="548">
        <v>1219</v>
      </c>
      <c r="M681" s="548">
        <v>1218.6099999999999</v>
      </c>
      <c r="N681" s="548">
        <v>1257.06</v>
      </c>
      <c r="O681" s="605"/>
      <c r="P681" s="605"/>
      <c r="Q681" s="658"/>
      <c r="R681" s="658"/>
      <c r="S681" s="659"/>
      <c r="T681" s="600"/>
      <c r="U681" s="660"/>
      <c r="V681" s="641"/>
      <c r="W681" s="687"/>
      <c r="Y681" s="603"/>
      <c r="Z681" s="603"/>
      <c r="AA681" s="603"/>
      <c r="AB681" s="603"/>
    </row>
    <row r="682" spans="1:30" ht="42.75">
      <c r="A682" s="559"/>
      <c r="B682" s="554"/>
      <c r="C682" s="657"/>
      <c r="D682" s="657"/>
      <c r="E682" s="605" t="s">
        <v>188</v>
      </c>
      <c r="F682" s="605">
        <f t="shared" ref="F682:N682" si="222">IF(((F680="")*AND(F681="")),"",(F680-F681)*3)</f>
        <v>2004.84</v>
      </c>
      <c r="G682" s="605">
        <f t="shared" si="222"/>
        <v>2076.1800000000003</v>
      </c>
      <c r="H682" s="605">
        <f t="shared" si="222"/>
        <v>2094.06</v>
      </c>
      <c r="I682" s="605">
        <f t="shared" si="222"/>
        <v>2069.2200000000003</v>
      </c>
      <c r="J682" s="605">
        <f t="shared" si="222"/>
        <v>1983.2699999999998</v>
      </c>
      <c r="K682" s="605">
        <f t="shared" si="222"/>
        <v>2012.4299999999998</v>
      </c>
      <c r="L682" s="605">
        <f t="shared" si="222"/>
        <v>2080.83</v>
      </c>
      <c r="M682" s="605">
        <f t="shared" si="222"/>
        <v>2072.0700000000002</v>
      </c>
      <c r="N682" s="605">
        <f t="shared" si="222"/>
        <v>1973.7000000000003</v>
      </c>
      <c r="O682" s="605"/>
      <c r="P682" s="605"/>
      <c r="Q682" s="658"/>
      <c r="R682" s="658"/>
      <c r="S682" s="659"/>
      <c r="T682" s="600"/>
      <c r="U682" s="660"/>
      <c r="V682" s="641"/>
      <c r="W682" s="687"/>
      <c r="Y682" s="603"/>
      <c r="Z682" s="603"/>
      <c r="AA682" s="603"/>
      <c r="AB682" s="603"/>
    </row>
    <row r="683" spans="1:30">
      <c r="A683" s="661">
        <v>43394</v>
      </c>
      <c r="B683" s="554" t="s">
        <v>183</v>
      </c>
      <c r="C683" s="657" t="s">
        <v>171</v>
      </c>
      <c r="D683" s="657" t="s">
        <v>170</v>
      </c>
      <c r="E683" s="605" t="s">
        <v>184</v>
      </c>
      <c r="F683" s="548">
        <v>26215.87</v>
      </c>
      <c r="G683" s="548">
        <v>26334.17</v>
      </c>
      <c r="H683" s="548">
        <v>26414.79</v>
      </c>
      <c r="I683" s="548">
        <v>26353.599999999999</v>
      </c>
      <c r="J683" s="548">
        <v>26228.15</v>
      </c>
      <c r="K683" s="548">
        <v>26275.54</v>
      </c>
      <c r="L683" s="548">
        <v>26374.47</v>
      </c>
      <c r="M683" s="548">
        <v>26307.18</v>
      </c>
      <c r="N683" s="548">
        <v>26173.77</v>
      </c>
      <c r="O683" s="605">
        <f>IF((N684=""),"",MAX(F685:N685))</f>
        <v>4763.7600000000057</v>
      </c>
      <c r="P683" s="605">
        <f>IF(N684="","",MIN(F685:N685))</f>
        <v>4250.4900000000052</v>
      </c>
      <c r="Q683" s="658">
        <f>IF((N685=""),"",AVERAGE(F685:N685))</f>
        <v>4437.9066666666668</v>
      </c>
      <c r="R683" s="658">
        <f>IF((N684=""),"",(O683-P683)/(O683+P683)*100)</f>
        <v>5.6939845245028682</v>
      </c>
      <c r="S683" s="659">
        <f>STDEV(F685:N685)</f>
        <v>190.63612406886483</v>
      </c>
      <c r="T683" s="600" t="str">
        <f>IF(N684="","",IF(Q683&gt;3200,IF(R683&lt;16,IF(Q683&lt;5240,"Pass","Fail"),"Fail"),"Fail"))</f>
        <v>Pass</v>
      </c>
      <c r="U683" s="672">
        <v>121</v>
      </c>
      <c r="V683" s="641" t="s">
        <v>209</v>
      </c>
      <c r="W683" s="687"/>
      <c r="Y683" s="603">
        <v>4200</v>
      </c>
      <c r="Z683" s="603">
        <v>5500</v>
      </c>
      <c r="AA683" s="603">
        <v>3200</v>
      </c>
      <c r="AB683" s="603">
        <v>5240</v>
      </c>
      <c r="AC683" s="604">
        <v>16</v>
      </c>
      <c r="AD683" s="604">
        <v>16</v>
      </c>
    </row>
    <row r="684" spans="1:30" ht="15">
      <c r="A684" s="559"/>
      <c r="B684" s="554"/>
      <c r="C684" s="657"/>
      <c r="D684" s="657"/>
      <c r="E684" s="605" t="s">
        <v>185</v>
      </c>
      <c r="F684" s="548">
        <v>24689.52</v>
      </c>
      <c r="G684" s="548">
        <v>24904.15</v>
      </c>
      <c r="H684" s="548">
        <v>24997.89</v>
      </c>
      <c r="I684" s="548">
        <v>24917.47</v>
      </c>
      <c r="J684" s="548">
        <v>24675.71</v>
      </c>
      <c r="K684" s="548">
        <v>24782.12</v>
      </c>
      <c r="L684" s="548">
        <v>24957.64</v>
      </c>
      <c r="M684" s="548">
        <v>24853.47</v>
      </c>
      <c r="N684" s="548">
        <v>24585.85</v>
      </c>
      <c r="O684" s="605"/>
      <c r="P684" s="605"/>
      <c r="Q684" s="658"/>
      <c r="R684" s="658"/>
      <c r="S684" s="659"/>
      <c r="T684" s="600"/>
      <c r="U684" s="660"/>
      <c r="V684" s="641"/>
      <c r="W684" s="687"/>
      <c r="Y684" s="603"/>
      <c r="Z684" s="603"/>
      <c r="AA684" s="603"/>
      <c r="AB684" s="603"/>
    </row>
    <row r="685" spans="1:30" ht="57.75" thickBot="1">
      <c r="A685" s="559"/>
      <c r="B685" s="663"/>
      <c r="C685" s="664"/>
      <c r="D685" s="664"/>
      <c r="E685" s="627" t="s">
        <v>186</v>
      </c>
      <c r="F685" s="627">
        <f t="shared" ref="F685:N685" si="223">IF(((F683="")*AND(F684="")),"",(F683-F684)*3)</f>
        <v>4579.0499999999956</v>
      </c>
      <c r="G685" s="627">
        <f t="shared" si="223"/>
        <v>4290.0599999999904</v>
      </c>
      <c r="H685" s="627">
        <f t="shared" si="223"/>
        <v>4250.7000000000044</v>
      </c>
      <c r="I685" s="627">
        <f t="shared" si="223"/>
        <v>4308.3899999999921</v>
      </c>
      <c r="J685" s="627">
        <f t="shared" si="223"/>
        <v>4657.320000000007</v>
      </c>
      <c r="K685" s="627">
        <f t="shared" si="223"/>
        <v>4480.2600000000057</v>
      </c>
      <c r="L685" s="627">
        <f t="shared" si="223"/>
        <v>4250.4900000000052</v>
      </c>
      <c r="M685" s="627">
        <f t="shared" si="223"/>
        <v>4361.1299999999974</v>
      </c>
      <c r="N685" s="627">
        <f t="shared" si="223"/>
        <v>4763.7600000000057</v>
      </c>
      <c r="O685" s="627"/>
      <c r="P685" s="627"/>
      <c r="Q685" s="665"/>
      <c r="R685" s="665"/>
      <c r="S685" s="666"/>
      <c r="T685" s="667"/>
      <c r="U685" s="668"/>
      <c r="V685" s="641"/>
      <c r="W685" s="687"/>
      <c r="Y685" s="603"/>
      <c r="Z685" s="603"/>
      <c r="AA685" s="603"/>
      <c r="AB685" s="603"/>
    </row>
    <row r="686" spans="1:30">
      <c r="A686" s="661">
        <v>43397</v>
      </c>
      <c r="B686" s="607" t="s">
        <v>172</v>
      </c>
      <c r="C686" s="609" t="s">
        <v>174</v>
      </c>
      <c r="D686" s="609" t="s">
        <v>173</v>
      </c>
      <c r="E686" s="596" t="s">
        <v>184</v>
      </c>
      <c r="F686" s="548">
        <v>6848.32</v>
      </c>
      <c r="G686" s="548">
        <v>6841.1</v>
      </c>
      <c r="H686" s="548">
        <v>6888.48</v>
      </c>
      <c r="I686" s="548">
        <v>6848.47</v>
      </c>
      <c r="J686" s="548">
        <v>6893.98</v>
      </c>
      <c r="K686" s="548">
        <v>6866.11</v>
      </c>
      <c r="L686" s="548">
        <v>6873.7</v>
      </c>
      <c r="M686" s="548">
        <v>6878.57</v>
      </c>
      <c r="N686" s="548">
        <v>6952.19</v>
      </c>
      <c r="O686" s="596">
        <f>IF((N687=""),"",MAX(F688:N688))</f>
        <v>4067.5999999999985</v>
      </c>
      <c r="P686" s="596">
        <f>IF(N687="","",MIN(F688:N688))</f>
        <v>3694.7199999999993</v>
      </c>
      <c r="Q686" s="610">
        <f>IF((N688=""),"",AVERAGE(F688:N688))</f>
        <v>3939.1555555555556</v>
      </c>
      <c r="R686" s="610">
        <f>IF((N687=""),"",(O686-P686)/(O686+P686)*100)</f>
        <v>4.8037184759195615</v>
      </c>
      <c r="S686" s="680">
        <f>STDEV(F688:N688)</f>
        <v>130.28535749568397</v>
      </c>
      <c r="T686" s="611" t="str">
        <f>IF(N687="","",IF(Q686&gt;3650,IF(R686&lt;7,IF(Q686&lt;4450,"Pass","Fail"),"Fail"),"Fail"))</f>
        <v>Pass</v>
      </c>
      <c r="U686" s="671">
        <v>1159</v>
      </c>
      <c r="V686" s="641" t="s">
        <v>210</v>
      </c>
      <c r="W686" s="687"/>
      <c r="Y686" s="603">
        <v>3650</v>
      </c>
      <c r="Z686" s="603">
        <v>4450</v>
      </c>
      <c r="AA686" s="603">
        <v>3700</v>
      </c>
      <c r="AB686" s="603">
        <v>4100</v>
      </c>
      <c r="AC686" s="604">
        <v>7</v>
      </c>
      <c r="AD686" s="604">
        <v>6.5</v>
      </c>
    </row>
    <row r="687" spans="1:30" ht="15">
      <c r="A687" s="559"/>
      <c r="B687" s="554"/>
      <c r="C687" s="657"/>
      <c r="D687" s="657"/>
      <c r="E687" s="605" t="s">
        <v>185</v>
      </c>
      <c r="F687" s="548">
        <v>4934.91</v>
      </c>
      <c r="G687" s="548">
        <v>4828.4399999999996</v>
      </c>
      <c r="H687" s="548">
        <v>4855.5</v>
      </c>
      <c r="I687" s="548">
        <v>4839.99</v>
      </c>
      <c r="J687" s="548">
        <v>4979.49</v>
      </c>
      <c r="K687" s="548">
        <v>5018.75</v>
      </c>
      <c r="L687" s="548">
        <v>4869.57</v>
      </c>
      <c r="M687" s="548">
        <v>4844.7700000000004</v>
      </c>
      <c r="N687" s="548">
        <v>4993.3</v>
      </c>
      <c r="O687" s="605"/>
      <c r="P687" s="605"/>
      <c r="Q687" s="658"/>
      <c r="R687" s="658"/>
      <c r="S687" s="659"/>
      <c r="T687" s="554"/>
      <c r="U687" s="672"/>
      <c r="V687" s="641"/>
      <c r="W687" s="687"/>
      <c r="Y687" s="603"/>
      <c r="Z687" s="603"/>
      <c r="AA687" s="603"/>
      <c r="AB687" s="603"/>
    </row>
    <row r="688" spans="1:30" ht="57">
      <c r="A688" s="559"/>
      <c r="B688" s="554"/>
      <c r="C688" s="657"/>
      <c r="D688" s="657"/>
      <c r="E688" s="605" t="s">
        <v>186</v>
      </c>
      <c r="F688" s="605">
        <f t="shared" ref="F688:N688" si="224">IF(((F686="")*AND(F687="")),"",(F686-F687)*2)</f>
        <v>3826.8199999999997</v>
      </c>
      <c r="G688" s="605">
        <f t="shared" si="224"/>
        <v>4025.3200000000015</v>
      </c>
      <c r="H688" s="605">
        <f t="shared" si="224"/>
        <v>4065.9599999999991</v>
      </c>
      <c r="I688" s="605">
        <f t="shared" si="224"/>
        <v>4016.9600000000009</v>
      </c>
      <c r="J688" s="605">
        <f t="shared" si="224"/>
        <v>3828.9799999999996</v>
      </c>
      <c r="K688" s="605">
        <f t="shared" si="224"/>
        <v>3694.7199999999993</v>
      </c>
      <c r="L688" s="605">
        <f t="shared" si="224"/>
        <v>4008.26</v>
      </c>
      <c r="M688" s="605">
        <f t="shared" si="224"/>
        <v>4067.5999999999985</v>
      </c>
      <c r="N688" s="605">
        <f t="shared" si="224"/>
        <v>3917.7799999999988</v>
      </c>
      <c r="O688" s="605"/>
      <c r="P688" s="605"/>
      <c r="Q688" s="658"/>
      <c r="R688" s="658"/>
      <c r="S688" s="659"/>
      <c r="T688" s="554"/>
      <c r="U688" s="672"/>
      <c r="V688" s="641"/>
      <c r="W688" s="687"/>
      <c r="Y688" s="603"/>
      <c r="Z688" s="603"/>
      <c r="AA688" s="603"/>
      <c r="AB688" s="603"/>
    </row>
    <row r="689" spans="1:30">
      <c r="A689" s="661">
        <v>43397</v>
      </c>
      <c r="B689" s="614" t="s">
        <v>167</v>
      </c>
      <c r="C689" s="657" t="s">
        <v>169</v>
      </c>
      <c r="D689" s="657" t="s">
        <v>187</v>
      </c>
      <c r="E689" s="605" t="s">
        <v>184</v>
      </c>
      <c r="F689" s="548">
        <v>1932.85</v>
      </c>
      <c r="G689" s="548">
        <v>1930.26</v>
      </c>
      <c r="H689" s="548">
        <v>1927.21</v>
      </c>
      <c r="I689" s="548">
        <v>1930.64</v>
      </c>
      <c r="J689" s="548">
        <v>1933.02</v>
      </c>
      <c r="K689" s="548">
        <v>1934.76</v>
      </c>
      <c r="L689" s="548">
        <v>1927.98</v>
      </c>
      <c r="M689" s="548">
        <v>1932.22</v>
      </c>
      <c r="N689" s="548">
        <v>1935.08</v>
      </c>
      <c r="O689" s="605">
        <f>IF((N690=""),"",MAX(F691:N691))</f>
        <v>2083.2000000000003</v>
      </c>
      <c r="P689" s="605">
        <f>IF(N690="","",MIN(F691:N691))</f>
        <v>1964.91</v>
      </c>
      <c r="Q689" s="658">
        <f>IF((N691=""),"",AVERAGE(F691:N691))</f>
        <v>2036.9299999999998</v>
      </c>
      <c r="R689" s="658">
        <f>IF((N690=""),"",(O689-P689)/(O689+P689)*100)</f>
        <v>2.9221043894558245</v>
      </c>
      <c r="S689" s="659">
        <f>STDEV(F691:N691)</f>
        <v>43.497897362988432</v>
      </c>
      <c r="T689" s="600" t="str">
        <f>IF(N690="","",IF(Q689&gt;1940,IF(R689&lt;8.3,IF(Q689&lt;2180,"Pass","Fail"),"Fail"),"Fail"))</f>
        <v>Pass</v>
      </c>
      <c r="U689" s="672">
        <v>1159</v>
      </c>
      <c r="V689" s="641" t="s">
        <v>210</v>
      </c>
      <c r="W689" s="687"/>
      <c r="Y689" s="603">
        <v>2000</v>
      </c>
      <c r="Z689" s="603">
        <v>3000</v>
      </c>
      <c r="AA689" s="603">
        <v>1940</v>
      </c>
      <c r="AB689" s="603">
        <v>2180</v>
      </c>
      <c r="AC689" s="604">
        <v>5.2</v>
      </c>
      <c r="AD689" s="604">
        <v>5.2</v>
      </c>
    </row>
    <row r="690" spans="1:30" ht="15">
      <c r="A690" s="559"/>
      <c r="B690" s="554"/>
      <c r="C690" s="657"/>
      <c r="D690" s="657"/>
      <c r="E690" s="605" t="s">
        <v>185</v>
      </c>
      <c r="F690" s="548">
        <v>1260.81</v>
      </c>
      <c r="G690" s="548">
        <v>1236.2</v>
      </c>
      <c r="H690" s="548">
        <v>1240.83</v>
      </c>
      <c r="I690" s="548">
        <v>1241.55</v>
      </c>
      <c r="J690" s="548">
        <v>1278.05</v>
      </c>
      <c r="K690" s="548">
        <v>1265.45</v>
      </c>
      <c r="L690" s="548">
        <v>1240.18</v>
      </c>
      <c r="M690" s="548">
        <v>1237.82</v>
      </c>
      <c r="N690" s="548">
        <v>1272.3399999999999</v>
      </c>
      <c r="O690" s="605"/>
      <c r="P690" s="605"/>
      <c r="Q690" s="658"/>
      <c r="R690" s="658"/>
      <c r="S690" s="659"/>
      <c r="T690" s="600"/>
      <c r="U690" s="660"/>
      <c r="V690" s="641"/>
      <c r="W690" s="687"/>
      <c r="Y690" s="603"/>
      <c r="Z690" s="603"/>
      <c r="AA690" s="603"/>
      <c r="AB690" s="603"/>
    </row>
    <row r="691" spans="1:30" ht="21.6" customHeight="1">
      <c r="A691" s="559"/>
      <c r="B691" s="554"/>
      <c r="C691" s="657"/>
      <c r="D691" s="657"/>
      <c r="E691" s="605" t="s">
        <v>188</v>
      </c>
      <c r="F691" s="605">
        <f t="shared" ref="F691:N691" si="225">IF(((F689="")*AND(F690="")),"",(F689-F690)*3)</f>
        <v>2016.12</v>
      </c>
      <c r="G691" s="605">
        <f t="shared" si="225"/>
        <v>2082.1799999999998</v>
      </c>
      <c r="H691" s="605">
        <f t="shared" si="225"/>
        <v>2059.1400000000003</v>
      </c>
      <c r="I691" s="605">
        <f t="shared" si="225"/>
        <v>2067.2700000000004</v>
      </c>
      <c r="J691" s="605">
        <f t="shared" si="225"/>
        <v>1964.91</v>
      </c>
      <c r="K691" s="605">
        <f t="shared" si="225"/>
        <v>2007.9299999999998</v>
      </c>
      <c r="L691" s="605">
        <f t="shared" si="225"/>
        <v>2063.3999999999996</v>
      </c>
      <c r="M691" s="605">
        <f t="shared" si="225"/>
        <v>2083.2000000000003</v>
      </c>
      <c r="N691" s="605">
        <f t="shared" si="225"/>
        <v>1988.22</v>
      </c>
      <c r="O691" s="605"/>
      <c r="P691" s="605"/>
      <c r="Q691" s="658"/>
      <c r="R691" s="658"/>
      <c r="S691" s="659"/>
      <c r="T691" s="600"/>
      <c r="U691" s="660"/>
      <c r="V691" s="641"/>
      <c r="W691" s="687"/>
      <c r="Y691" s="603"/>
      <c r="Z691" s="603"/>
      <c r="AA691" s="603"/>
      <c r="AB691" s="603"/>
    </row>
    <row r="692" spans="1:30">
      <c r="A692" s="661">
        <v>43397</v>
      </c>
      <c r="B692" s="554" t="s">
        <v>183</v>
      </c>
      <c r="C692" s="657" t="s">
        <v>171</v>
      </c>
      <c r="D692" s="657" t="s">
        <v>170</v>
      </c>
      <c r="E692" s="605" t="s">
        <v>184</v>
      </c>
      <c r="F692" s="548">
        <v>24639.67</v>
      </c>
      <c r="G692" s="548">
        <v>24864.33</v>
      </c>
      <c r="H692" s="548">
        <v>24955.78</v>
      </c>
      <c r="I692" s="548">
        <v>24878.22</v>
      </c>
      <c r="J692" s="548">
        <v>24626.35</v>
      </c>
      <c r="K692" s="548">
        <v>24737.47</v>
      </c>
      <c r="L692" s="548">
        <v>24917</v>
      </c>
      <c r="M692" s="548">
        <v>24812.61</v>
      </c>
      <c r="N692" s="548">
        <v>24541.77</v>
      </c>
      <c r="O692" s="605">
        <f>IF((N693=""),"",MAX(F694:N694))</f>
        <v>4643.5500000000065</v>
      </c>
      <c r="P692" s="605">
        <f>IF(N693="","",MIN(F694:N694))</f>
        <v>4202.7299999999996</v>
      </c>
      <c r="Q692" s="658">
        <f>IF((N694=""),"",AVERAGE(F694:N694))</f>
        <v>4385.1799999999994</v>
      </c>
      <c r="R692" s="658">
        <f>IF((N693=""),"",(O692-P692)/(O692+P692)*100)</f>
        <v>4.9831115451919521</v>
      </c>
      <c r="S692" s="659">
        <f>STDEV(F694:N694)</f>
        <v>163.23632546099464</v>
      </c>
      <c r="T692" s="600" t="str">
        <f>IF(N693="","",IF(Q692&gt;3200,IF(R692&lt;16,IF(Q692&lt;5240,"Pass","Fail"),"Fail"),"Fail"))</f>
        <v>Pass</v>
      </c>
      <c r="U692" s="672">
        <v>1159</v>
      </c>
      <c r="V692" s="641" t="s">
        <v>210</v>
      </c>
      <c r="W692" s="687"/>
      <c r="Y692" s="603">
        <v>4200</v>
      </c>
      <c r="Z692" s="603">
        <v>5500</v>
      </c>
      <c r="AA692" s="603">
        <v>3200</v>
      </c>
      <c r="AB692" s="603">
        <v>5240</v>
      </c>
      <c r="AC692" s="604">
        <v>16</v>
      </c>
      <c r="AD692" s="604">
        <v>16</v>
      </c>
    </row>
    <row r="693" spans="1:30" ht="15">
      <c r="A693" s="559"/>
      <c r="B693" s="554"/>
      <c r="C693" s="657"/>
      <c r="D693" s="657"/>
      <c r="E693" s="605" t="s">
        <v>185</v>
      </c>
      <c r="F693" s="548">
        <v>23145.360000000001</v>
      </c>
      <c r="G693" s="548">
        <v>23444.7</v>
      </c>
      <c r="H693" s="548">
        <v>23554.87</v>
      </c>
      <c r="I693" s="548">
        <v>23448.63</v>
      </c>
      <c r="J693" s="548">
        <v>23097.79</v>
      </c>
      <c r="K693" s="548">
        <v>23246.240000000002</v>
      </c>
      <c r="L693" s="548">
        <v>23504.39</v>
      </c>
      <c r="M693" s="548">
        <v>23381.759999999998</v>
      </c>
      <c r="N693" s="548">
        <v>22993.919999999998</v>
      </c>
      <c r="O693" s="605"/>
      <c r="P693" s="605"/>
      <c r="Q693" s="658"/>
      <c r="R693" s="658"/>
      <c r="S693" s="659"/>
      <c r="T693" s="600"/>
      <c r="U693" s="660"/>
      <c r="V693" s="641"/>
      <c r="W693" s="687"/>
      <c r="Y693" s="603"/>
      <c r="Z693" s="603"/>
      <c r="AA693" s="603"/>
      <c r="AB693" s="603"/>
    </row>
    <row r="694" spans="1:30" ht="57.75" thickBot="1">
      <c r="A694" s="559"/>
      <c r="B694" s="663"/>
      <c r="C694" s="664"/>
      <c r="D694" s="664"/>
      <c r="E694" s="627" t="s">
        <v>186</v>
      </c>
      <c r="F694" s="627">
        <f t="shared" ref="F694:N694" si="226">IF(((F692="")*AND(F693="")),"",(F692-F693)*3)</f>
        <v>4482.929999999993</v>
      </c>
      <c r="G694" s="627">
        <f t="shared" si="226"/>
        <v>4258.8900000000031</v>
      </c>
      <c r="H694" s="627">
        <f t="shared" si="226"/>
        <v>4202.7299999999996</v>
      </c>
      <c r="I694" s="627">
        <f t="shared" si="226"/>
        <v>4288.7700000000004</v>
      </c>
      <c r="J694" s="627">
        <f t="shared" si="226"/>
        <v>4585.679999999993</v>
      </c>
      <c r="K694" s="627">
        <f t="shared" si="226"/>
        <v>4473.6899999999987</v>
      </c>
      <c r="L694" s="627">
        <f t="shared" si="226"/>
        <v>4237.8300000000017</v>
      </c>
      <c r="M694" s="627">
        <f t="shared" si="226"/>
        <v>4292.5500000000065</v>
      </c>
      <c r="N694" s="627">
        <f t="shared" si="226"/>
        <v>4643.5500000000065</v>
      </c>
      <c r="O694" s="627"/>
      <c r="P694" s="627"/>
      <c r="Q694" s="665"/>
      <c r="R694" s="665"/>
      <c r="S694" s="666"/>
      <c r="T694" s="667"/>
      <c r="U694" s="668"/>
      <c r="V694" s="641"/>
      <c r="W694" s="687"/>
      <c r="Y694" s="603"/>
      <c r="Z694" s="603"/>
      <c r="AA694" s="603"/>
      <c r="AB694" s="603"/>
    </row>
    <row r="695" spans="1:30">
      <c r="A695" s="661">
        <v>43401</v>
      </c>
      <c r="B695" s="607" t="s">
        <v>172</v>
      </c>
      <c r="C695" s="609" t="s">
        <v>174</v>
      </c>
      <c r="D695" s="609" t="s">
        <v>173</v>
      </c>
      <c r="E695" s="596" t="s">
        <v>184</v>
      </c>
      <c r="F695" s="548">
        <v>4940.8500000000004</v>
      </c>
      <c r="G695" s="548">
        <v>4836.93</v>
      </c>
      <c r="H695" s="548">
        <v>4863.9799999999996</v>
      </c>
      <c r="I695" s="548">
        <v>4849.74</v>
      </c>
      <c r="J695" s="548">
        <v>4985.08</v>
      </c>
      <c r="K695" s="548">
        <v>5024.28</v>
      </c>
      <c r="L695" s="548">
        <v>4878.17</v>
      </c>
      <c r="M695" s="548">
        <v>4853.58</v>
      </c>
      <c r="N695" s="548">
        <v>4999.28</v>
      </c>
      <c r="O695" s="596">
        <f>IF((N696=""),"",MAX(F697:N697))</f>
        <v>4155.08</v>
      </c>
      <c r="P695" s="596">
        <f>IF(N696="","",MIN(F697:N697))</f>
        <v>3758.4799999999996</v>
      </c>
      <c r="Q695" s="610">
        <f>IF((N697=""),"",AVERAGE(F697:N697))</f>
        <v>4018.7577777777778</v>
      </c>
      <c r="R695" s="610">
        <f>IF((N696=""),"",(O695-P695)/(O695+P695)*100)</f>
        <v>5.0116508878431496</v>
      </c>
      <c r="S695" s="680">
        <f>STDEV(F697:N697)</f>
        <v>134.07890566545362</v>
      </c>
      <c r="T695" s="611" t="str">
        <f>IF(N696="","",IF(Q695&gt;3650,IF(R695&lt;7,IF(Q695&lt;4450,"Pass","Fail"),"Fail"),"Fail"))</f>
        <v>Pass</v>
      </c>
      <c r="U695" s="671">
        <v>1335</v>
      </c>
      <c r="V695" s="641"/>
      <c r="W695" s="687"/>
      <c r="Y695" s="603">
        <v>3650</v>
      </c>
      <c r="Z695" s="603">
        <v>4450</v>
      </c>
      <c r="AA695" s="603">
        <v>3700</v>
      </c>
      <c r="AB695" s="603">
        <v>4100</v>
      </c>
      <c r="AC695" s="604">
        <v>7</v>
      </c>
      <c r="AD695" s="604">
        <v>6.5</v>
      </c>
    </row>
    <row r="696" spans="1:30" ht="15">
      <c r="A696" s="559"/>
      <c r="B696" s="554"/>
      <c r="C696" s="657"/>
      <c r="D696" s="657"/>
      <c r="E696" s="605" t="s">
        <v>185</v>
      </c>
      <c r="F696" s="548">
        <v>2977.58</v>
      </c>
      <c r="G696" s="548">
        <v>2780.34</v>
      </c>
      <c r="H696" s="548">
        <v>2793.04</v>
      </c>
      <c r="I696" s="548">
        <v>2803.52</v>
      </c>
      <c r="J696" s="548">
        <v>3038.01</v>
      </c>
      <c r="K696" s="548">
        <v>3145.04</v>
      </c>
      <c r="L696" s="548">
        <v>2837.95</v>
      </c>
      <c r="M696" s="548">
        <v>2776.04</v>
      </c>
      <c r="N696" s="548">
        <v>2995.96</v>
      </c>
      <c r="O696" s="605"/>
      <c r="P696" s="605"/>
      <c r="Q696" s="658"/>
      <c r="R696" s="658"/>
      <c r="S696" s="659"/>
      <c r="T696" s="554"/>
      <c r="U696" s="672"/>
      <c r="V696" s="641"/>
      <c r="W696" s="687"/>
      <c r="Y696" s="603"/>
      <c r="Z696" s="603"/>
      <c r="AA696" s="603"/>
      <c r="AB696" s="603"/>
    </row>
    <row r="697" spans="1:30" ht="57">
      <c r="A697" s="559"/>
      <c r="B697" s="554"/>
      <c r="C697" s="657"/>
      <c r="D697" s="657"/>
      <c r="E697" s="605" t="s">
        <v>186</v>
      </c>
      <c r="F697" s="605">
        <f t="shared" ref="F697:N697" si="227">IF(((F695="")*AND(F696="")),"",(F695-F696)*2)</f>
        <v>3926.5400000000009</v>
      </c>
      <c r="G697" s="605">
        <f t="shared" si="227"/>
        <v>4113.18</v>
      </c>
      <c r="H697" s="605">
        <f t="shared" si="227"/>
        <v>4141.8799999999992</v>
      </c>
      <c r="I697" s="605">
        <f t="shared" si="227"/>
        <v>4092.4399999999996</v>
      </c>
      <c r="J697" s="605">
        <f t="shared" si="227"/>
        <v>3894.1399999999994</v>
      </c>
      <c r="K697" s="605">
        <f t="shared" si="227"/>
        <v>3758.4799999999996</v>
      </c>
      <c r="L697" s="605">
        <f t="shared" si="227"/>
        <v>4080.4400000000005</v>
      </c>
      <c r="M697" s="605">
        <f t="shared" si="227"/>
        <v>4155.08</v>
      </c>
      <c r="N697" s="605">
        <f t="shared" si="227"/>
        <v>4006.6399999999994</v>
      </c>
      <c r="O697" s="605"/>
      <c r="P697" s="605"/>
      <c r="Q697" s="658"/>
      <c r="R697" s="658"/>
      <c r="S697" s="659"/>
      <c r="T697" s="554"/>
      <c r="U697" s="672"/>
      <c r="V697" s="641"/>
      <c r="W697" s="687"/>
      <c r="Y697" s="603"/>
      <c r="Z697" s="603"/>
      <c r="AA697" s="603"/>
      <c r="AB697" s="603"/>
    </row>
    <row r="698" spans="1:30">
      <c r="A698" s="661">
        <v>43401</v>
      </c>
      <c r="B698" s="614" t="s">
        <v>167</v>
      </c>
      <c r="C698" s="657" t="s">
        <v>169</v>
      </c>
      <c r="D698" s="657" t="s">
        <v>187</v>
      </c>
      <c r="E698" s="605" t="s">
        <v>184</v>
      </c>
      <c r="F698" s="548">
        <v>1266.5899999999999</v>
      </c>
      <c r="G698" s="548">
        <v>1237.8599999999999</v>
      </c>
      <c r="H698" s="548">
        <v>1237.02</v>
      </c>
      <c r="I698" s="548">
        <v>1244.4000000000001</v>
      </c>
      <c r="J698" s="548">
        <v>1280.71</v>
      </c>
      <c r="K698" s="548">
        <v>1272.77</v>
      </c>
      <c r="L698" s="548">
        <v>1243.71</v>
      </c>
      <c r="M698" s="548">
        <v>1239.3699999999999</v>
      </c>
      <c r="N698" s="548">
        <v>1268.2</v>
      </c>
      <c r="O698" s="605">
        <f>IF((N699=""),"",MAX(F700:N700))</f>
        <v>2101.7699999999995</v>
      </c>
      <c r="P698" s="605">
        <f>IF(N699="","",MIN(F700:N700))</f>
        <v>1993.8000000000002</v>
      </c>
      <c r="Q698" s="658">
        <f>IF((N700=""),"",AVERAGE(F700:N700))</f>
        <v>2061.0766666666664</v>
      </c>
      <c r="R698" s="658">
        <f>IF((N699=""),"",(O698-P698)/(O698+P698)*100)</f>
        <v>2.6362630842593182</v>
      </c>
      <c r="S698" s="659">
        <f>STDEV(F700:N700)</f>
        <v>42.624560994804149</v>
      </c>
      <c r="T698" s="600" t="str">
        <f>IF(N699="","",IF(Q698&gt;1940,IF(R698&lt;8.3,IF(Q698&lt;2180,"Pass","Fail"),"Fail"),"Fail"))</f>
        <v>Pass</v>
      </c>
      <c r="U698" s="672">
        <v>1335</v>
      </c>
      <c r="V698" s="641"/>
      <c r="W698" s="687"/>
      <c r="Y698" s="603">
        <v>2000</v>
      </c>
      <c r="Z698" s="603">
        <v>3000</v>
      </c>
      <c r="AA698" s="603">
        <v>1940</v>
      </c>
      <c r="AB698" s="603">
        <v>2180</v>
      </c>
      <c r="AC698" s="604">
        <v>5.2</v>
      </c>
      <c r="AD698" s="604">
        <v>5.2</v>
      </c>
    </row>
    <row r="699" spans="1:30" ht="15">
      <c r="A699" s="559"/>
      <c r="B699" s="554"/>
      <c r="C699" s="657"/>
      <c r="D699" s="657"/>
      <c r="E699" s="605" t="s">
        <v>185</v>
      </c>
      <c r="F699" s="548">
        <v>589.89</v>
      </c>
      <c r="G699" s="548">
        <v>538.96</v>
      </c>
      <c r="H699" s="548">
        <v>537.91</v>
      </c>
      <c r="I699" s="548">
        <v>546.11</v>
      </c>
      <c r="J699" s="548">
        <v>609.98</v>
      </c>
      <c r="K699" s="548">
        <v>594.04</v>
      </c>
      <c r="L699" s="548">
        <v>548.13</v>
      </c>
      <c r="M699" s="548">
        <v>538.78</v>
      </c>
      <c r="N699" s="548">
        <v>603.6</v>
      </c>
      <c r="O699" s="605"/>
      <c r="P699" s="605"/>
      <c r="Q699" s="658"/>
      <c r="R699" s="658"/>
      <c r="S699" s="659"/>
      <c r="T699" s="600"/>
      <c r="U699" s="660"/>
      <c r="V699" s="641"/>
      <c r="W699" s="687"/>
      <c r="Y699" s="603"/>
      <c r="Z699" s="603"/>
      <c r="AA699" s="603"/>
      <c r="AB699" s="603"/>
    </row>
    <row r="700" spans="1:30" ht="42.75">
      <c r="A700" s="559"/>
      <c r="B700" s="554"/>
      <c r="C700" s="657"/>
      <c r="D700" s="657"/>
      <c r="E700" s="605" t="s">
        <v>188</v>
      </c>
      <c r="F700" s="605">
        <f t="shared" ref="F700:N700" si="228">IF(((F698="")*AND(F699="")),"",(F698-F699)*3)</f>
        <v>2030.1</v>
      </c>
      <c r="G700" s="605">
        <f t="shared" si="228"/>
        <v>2096.6999999999998</v>
      </c>
      <c r="H700" s="605">
        <f t="shared" si="228"/>
        <v>2097.33</v>
      </c>
      <c r="I700" s="605">
        <f t="shared" si="228"/>
        <v>2094.8700000000003</v>
      </c>
      <c r="J700" s="605">
        <f t="shared" si="228"/>
        <v>2012.19</v>
      </c>
      <c r="K700" s="605">
        <f t="shared" si="228"/>
        <v>2036.19</v>
      </c>
      <c r="L700" s="605">
        <f t="shared" si="228"/>
        <v>2086.7400000000002</v>
      </c>
      <c r="M700" s="605">
        <f t="shared" si="228"/>
        <v>2101.7699999999995</v>
      </c>
      <c r="N700" s="605">
        <f t="shared" si="228"/>
        <v>1993.8000000000002</v>
      </c>
      <c r="O700" s="605"/>
      <c r="P700" s="605"/>
      <c r="Q700" s="658"/>
      <c r="R700" s="658"/>
      <c r="S700" s="659"/>
      <c r="T700" s="600"/>
      <c r="U700" s="660"/>
      <c r="V700" s="641"/>
      <c r="W700" s="687"/>
      <c r="Y700" s="603"/>
      <c r="Z700" s="603"/>
      <c r="AA700" s="603"/>
      <c r="AB700" s="603"/>
    </row>
    <row r="701" spans="1:30">
      <c r="A701" s="661">
        <v>43401</v>
      </c>
      <c r="B701" s="554" t="s">
        <v>183</v>
      </c>
      <c r="C701" s="657" t="s">
        <v>171</v>
      </c>
      <c r="D701" s="657" t="s">
        <v>170</v>
      </c>
      <c r="E701" s="605" t="s">
        <v>184</v>
      </c>
      <c r="F701" s="548">
        <v>23089.54</v>
      </c>
      <c r="G701" s="548">
        <v>23397.7</v>
      </c>
      <c r="H701" s="548">
        <v>23505.14</v>
      </c>
      <c r="I701" s="548">
        <v>23396.799999999999</v>
      </c>
      <c r="J701" s="548">
        <v>23044.99</v>
      </c>
      <c r="K701" s="548">
        <v>23191.759999999998</v>
      </c>
      <c r="L701" s="548">
        <v>23454.27</v>
      </c>
      <c r="M701" s="548">
        <v>23331.77</v>
      </c>
      <c r="N701" s="548">
        <v>22937.08</v>
      </c>
      <c r="O701" s="605">
        <f>IF((N702=""),"",MAX(F703:N703))</f>
        <v>4684.2600000000057</v>
      </c>
      <c r="P701" s="605">
        <f>IF(N702="","",MIN(F703:N703))</f>
        <v>4211.6400000000031</v>
      </c>
      <c r="Q701" s="658">
        <f>IF((N703=""),"",AVERAGE(F703:N703))</f>
        <v>4412.9833333333336</v>
      </c>
      <c r="R701" s="658">
        <f>IF((N702=""),"",(O701-P701)/(O701+P701)*100)</f>
        <v>5.3127845411931576</v>
      </c>
      <c r="S701" s="659">
        <f>STDEV(F703:N703)</f>
        <v>185.46633164808418</v>
      </c>
      <c r="T701" s="600" t="str">
        <f>IF(N702="","",IF(Q701&gt;3200,IF(R701&lt;16,IF(Q701&lt;5240,"Pass","Fail"),"Fail"),"Fail"))</f>
        <v>Pass</v>
      </c>
      <c r="U701" s="672">
        <v>1335</v>
      </c>
      <c r="V701" s="641"/>
      <c r="W701" s="687"/>
      <c r="Y701" s="603">
        <v>4200</v>
      </c>
      <c r="Z701" s="603">
        <v>5500</v>
      </c>
      <c r="AA701" s="603">
        <v>3200</v>
      </c>
      <c r="AB701" s="603">
        <v>5240</v>
      </c>
      <c r="AC701" s="604">
        <v>16</v>
      </c>
      <c r="AD701" s="604">
        <v>16</v>
      </c>
    </row>
    <row r="702" spans="1:30" ht="15">
      <c r="A702" s="559"/>
      <c r="B702" s="554"/>
      <c r="C702" s="657"/>
      <c r="D702" s="657"/>
      <c r="E702" s="605" t="s">
        <v>185</v>
      </c>
      <c r="F702" s="548">
        <v>21538.959999999999</v>
      </c>
      <c r="G702" s="548">
        <v>21965.74</v>
      </c>
      <c r="H702" s="548">
        <v>22101.26</v>
      </c>
      <c r="I702" s="548">
        <v>21980.13</v>
      </c>
      <c r="J702" s="548">
        <v>21530.959999999999</v>
      </c>
      <c r="K702" s="548">
        <v>21686.36</v>
      </c>
      <c r="L702" s="548">
        <v>22038.33</v>
      </c>
      <c r="M702" s="548">
        <v>21892.7</v>
      </c>
      <c r="N702" s="548">
        <v>21375.66</v>
      </c>
      <c r="O702" s="605"/>
      <c r="P702" s="605"/>
      <c r="Q702" s="658"/>
      <c r="R702" s="658"/>
      <c r="S702" s="659"/>
      <c r="T702" s="600"/>
      <c r="U702" s="660"/>
      <c r="V702" s="641"/>
      <c r="W702" s="687"/>
      <c r="Y702" s="603"/>
      <c r="Z702" s="603"/>
      <c r="AA702" s="603"/>
      <c r="AB702" s="603"/>
    </row>
    <row r="703" spans="1:30" ht="57.75" thickBot="1">
      <c r="A703" s="559"/>
      <c r="B703" s="663"/>
      <c r="C703" s="664"/>
      <c r="D703" s="664"/>
      <c r="E703" s="627" t="s">
        <v>186</v>
      </c>
      <c r="F703" s="627">
        <f t="shared" ref="F703:N703" si="229">IF(((F701="")*AND(F702="")),"",(F701-F702)*3)</f>
        <v>4651.7400000000052</v>
      </c>
      <c r="G703" s="627">
        <f t="shared" si="229"/>
        <v>4295.8799999999974</v>
      </c>
      <c r="H703" s="627">
        <f t="shared" si="229"/>
        <v>4211.6400000000031</v>
      </c>
      <c r="I703" s="627">
        <f t="shared" si="229"/>
        <v>4250.0099999999948</v>
      </c>
      <c r="J703" s="627">
        <f t="shared" si="229"/>
        <v>4542.0900000000074</v>
      </c>
      <c r="K703" s="627">
        <f t="shared" si="229"/>
        <v>4516.1999999999935</v>
      </c>
      <c r="L703" s="627">
        <f t="shared" si="229"/>
        <v>4247.8199999999961</v>
      </c>
      <c r="M703" s="627">
        <f t="shared" si="229"/>
        <v>4317.2099999999991</v>
      </c>
      <c r="N703" s="627">
        <f t="shared" si="229"/>
        <v>4684.2600000000057</v>
      </c>
      <c r="O703" s="627"/>
      <c r="P703" s="627"/>
      <c r="Q703" s="665"/>
      <c r="R703" s="665"/>
      <c r="S703" s="666"/>
      <c r="T703" s="667"/>
      <c r="U703" s="668"/>
      <c r="V703" s="641"/>
      <c r="W703" s="687"/>
      <c r="Y703" s="603"/>
      <c r="Z703" s="603"/>
      <c r="AA703" s="603"/>
      <c r="AB703" s="603"/>
    </row>
    <row r="704" spans="1:30">
      <c r="A704" s="669">
        <v>43404</v>
      </c>
      <c r="B704" s="607" t="s">
        <v>172</v>
      </c>
      <c r="C704" s="609" t="s">
        <v>174</v>
      </c>
      <c r="D704" s="609" t="s">
        <v>173</v>
      </c>
      <c r="E704" s="596" t="s">
        <v>184</v>
      </c>
      <c r="F704" s="548">
        <v>2984.52</v>
      </c>
      <c r="G704" s="548">
        <v>2786.95</v>
      </c>
      <c r="H704" s="548">
        <v>2799.84</v>
      </c>
      <c r="I704" s="548">
        <v>2810.01</v>
      </c>
      <c r="J704" s="548">
        <v>3044.96</v>
      </c>
      <c r="K704" s="548">
        <v>3152.39</v>
      </c>
      <c r="L704" s="548">
        <v>2844.83</v>
      </c>
      <c r="M704" s="548">
        <v>2782.63</v>
      </c>
      <c r="N704" s="548">
        <v>3003.37</v>
      </c>
      <c r="O704" s="596">
        <f>IF((N705=""),"",MAX(F706:N706))</f>
        <v>4115.76</v>
      </c>
      <c r="P704" s="596">
        <f>IF(N705="","",MIN(F706:N706))</f>
        <v>3779.18</v>
      </c>
      <c r="Q704" s="610">
        <f>IF((N706=""),"",AVERAGE(F706:N706))</f>
        <v>3995.9355555555553</v>
      </c>
      <c r="R704" s="610">
        <f>IF((N705=""),"",(O704-P704)/(O704+P704)*100)</f>
        <v>4.2632369593689168</v>
      </c>
      <c r="S704" s="680">
        <f>STDEV(F706:N706)</f>
        <v>117.17436996962779</v>
      </c>
      <c r="T704" s="611" t="str">
        <f>IF(N705="","",IF(Q704&gt;3650,IF(R704&lt;7,IF(Q704&lt;4450,"Pass","Fail"),"Fail"),"Fail"))</f>
        <v>Pass</v>
      </c>
      <c r="U704" s="671">
        <v>64</v>
      </c>
      <c r="V704" s="641"/>
      <c r="W704" s="687"/>
      <c r="Y704" s="603">
        <v>3650</v>
      </c>
      <c r="Z704" s="603">
        <v>4450</v>
      </c>
      <c r="AA704" s="603">
        <v>3700</v>
      </c>
      <c r="AB704" s="603">
        <v>4100</v>
      </c>
      <c r="AC704" s="604">
        <v>7</v>
      </c>
      <c r="AD704" s="604">
        <v>6.5</v>
      </c>
    </row>
    <row r="705" spans="1:30" ht="15">
      <c r="A705" s="559"/>
      <c r="B705" s="554"/>
      <c r="C705" s="657"/>
      <c r="D705" s="657"/>
      <c r="E705" s="605" t="s">
        <v>185</v>
      </c>
      <c r="F705" s="548">
        <v>1030.94</v>
      </c>
      <c r="G705" s="548">
        <v>750.57</v>
      </c>
      <c r="H705" s="548">
        <v>741.96</v>
      </c>
      <c r="I705" s="548">
        <v>778.4</v>
      </c>
      <c r="J705" s="548">
        <v>1102.81</v>
      </c>
      <c r="K705" s="548">
        <v>1262.8</v>
      </c>
      <c r="L705" s="548">
        <v>814.01</v>
      </c>
      <c r="M705" s="548">
        <v>728.18</v>
      </c>
      <c r="N705" s="548">
        <v>1018.12</v>
      </c>
      <c r="O705" s="605"/>
      <c r="P705" s="605"/>
      <c r="Q705" s="658"/>
      <c r="R705" s="658"/>
      <c r="S705" s="659"/>
      <c r="T705" s="554"/>
      <c r="U705" s="672"/>
      <c r="V705" s="641"/>
      <c r="W705" s="687"/>
      <c r="Y705" s="603"/>
      <c r="Z705" s="603"/>
      <c r="AA705" s="603"/>
      <c r="AB705" s="603"/>
    </row>
    <row r="706" spans="1:30" ht="57">
      <c r="A706" s="559"/>
      <c r="B706" s="554"/>
      <c r="C706" s="657"/>
      <c r="D706" s="657"/>
      <c r="E706" s="605" t="s">
        <v>186</v>
      </c>
      <c r="F706" s="605">
        <f t="shared" ref="F706:N706" si="230">IF(((F704="")*AND(F705="")),"",(F704-F705)*2)</f>
        <v>3907.16</v>
      </c>
      <c r="G706" s="605">
        <f t="shared" si="230"/>
        <v>4072.7599999999993</v>
      </c>
      <c r="H706" s="605">
        <f t="shared" si="230"/>
        <v>4115.76</v>
      </c>
      <c r="I706" s="605">
        <f t="shared" si="230"/>
        <v>4063.2200000000003</v>
      </c>
      <c r="J706" s="605">
        <f t="shared" si="230"/>
        <v>3884.3</v>
      </c>
      <c r="K706" s="605">
        <f t="shared" si="230"/>
        <v>3779.18</v>
      </c>
      <c r="L706" s="605">
        <f t="shared" si="230"/>
        <v>4061.64</v>
      </c>
      <c r="M706" s="605">
        <f t="shared" si="230"/>
        <v>4108.9000000000005</v>
      </c>
      <c r="N706" s="605">
        <f t="shared" si="230"/>
        <v>3970.5</v>
      </c>
      <c r="O706" s="605"/>
      <c r="P706" s="605"/>
      <c r="Q706" s="658"/>
      <c r="R706" s="658"/>
      <c r="S706" s="659"/>
      <c r="T706" s="554"/>
      <c r="U706" s="672"/>
      <c r="V706" s="641"/>
      <c r="W706" s="687"/>
      <c r="Y706" s="603"/>
      <c r="Z706" s="603"/>
      <c r="AA706" s="603"/>
      <c r="AB706" s="603"/>
    </row>
    <row r="707" spans="1:30">
      <c r="A707" s="661">
        <v>43404</v>
      </c>
      <c r="B707" s="614" t="s">
        <v>167</v>
      </c>
      <c r="C707" s="657" t="s">
        <v>169</v>
      </c>
      <c r="D707" s="657" t="s">
        <v>187</v>
      </c>
      <c r="E707" s="605" t="s">
        <v>184</v>
      </c>
      <c r="F707" s="548">
        <v>1939.14</v>
      </c>
      <c r="G707" s="548">
        <v>1932.78</v>
      </c>
      <c r="H707" s="548">
        <v>1924.36</v>
      </c>
      <c r="I707" s="548">
        <v>1932.59</v>
      </c>
      <c r="J707" s="548">
        <v>1934.36</v>
      </c>
      <c r="K707" s="548">
        <v>1940.14</v>
      </c>
      <c r="L707" s="548">
        <v>1932.24</v>
      </c>
      <c r="M707" s="548">
        <v>1932.34</v>
      </c>
      <c r="N707" s="548">
        <v>1936.81</v>
      </c>
      <c r="O707" s="605">
        <f>IF((N708=""),"",MAX(F709:N709))</f>
        <v>2078.2799999999997</v>
      </c>
      <c r="P707" s="605">
        <f>IF(N708="","",MIN(F709:N709))</f>
        <v>1951.4399999999994</v>
      </c>
      <c r="Q707" s="658">
        <f>IF((N709=""),"",AVERAGE(F709:N709))</f>
        <v>2027.0666666666662</v>
      </c>
      <c r="R707" s="658">
        <f>IF((N708=""),"",(O707-P707)/(O707+P707)*100)</f>
        <v>3.1476132336738134</v>
      </c>
      <c r="S707" s="659">
        <f>STDEV(F709:N709)</f>
        <v>53.527109486704347</v>
      </c>
      <c r="T707" s="600" t="str">
        <f>IF(N708="","",IF(Q707&gt;1940,IF(R707&lt;8.3,IF(Q707&lt;2180,"Pass","Fail"),"Fail"),"Fail"))</f>
        <v>Pass</v>
      </c>
      <c r="U707" s="672">
        <v>64</v>
      </c>
      <c r="V707" s="641"/>
      <c r="W707" s="687"/>
      <c r="Y707" s="603">
        <v>2000</v>
      </c>
      <c r="Z707" s="603">
        <v>3000</v>
      </c>
      <c r="AA707" s="603">
        <v>1940</v>
      </c>
      <c r="AB707" s="603">
        <v>2180</v>
      </c>
      <c r="AC707" s="604">
        <v>5.2</v>
      </c>
      <c r="AD707" s="604">
        <v>5.2</v>
      </c>
    </row>
    <row r="708" spans="1:30" ht="15">
      <c r="A708" s="559"/>
      <c r="B708" s="554"/>
      <c r="C708" s="657"/>
      <c r="D708" s="657"/>
      <c r="E708" s="605" t="s">
        <v>185</v>
      </c>
      <c r="F708" s="548">
        <v>1276.76</v>
      </c>
      <c r="G708" s="548">
        <v>1242.73</v>
      </c>
      <c r="H708" s="548">
        <v>1232.8699999999999</v>
      </c>
      <c r="I708" s="548">
        <v>1241.71</v>
      </c>
      <c r="J708" s="548">
        <v>1283.8800000000001</v>
      </c>
      <c r="K708" s="548">
        <v>1277.69</v>
      </c>
      <c r="L708" s="548">
        <v>1245.7</v>
      </c>
      <c r="M708" s="548">
        <v>1239.58</v>
      </c>
      <c r="N708" s="548">
        <v>1282.6400000000001</v>
      </c>
      <c r="O708" s="605"/>
      <c r="P708" s="605"/>
      <c r="Q708" s="658"/>
      <c r="R708" s="658"/>
      <c r="S708" s="659"/>
      <c r="T708" s="600"/>
      <c r="U708" s="660"/>
      <c r="V708" s="641"/>
      <c r="W708" s="687"/>
      <c r="Y708" s="603"/>
      <c r="Z708" s="603"/>
      <c r="AA708" s="603"/>
      <c r="AB708" s="603"/>
    </row>
    <row r="709" spans="1:30" ht="42.75">
      <c r="A709" s="559"/>
      <c r="B709" s="554"/>
      <c r="C709" s="657"/>
      <c r="D709" s="657"/>
      <c r="E709" s="605" t="s">
        <v>188</v>
      </c>
      <c r="F709" s="605">
        <f t="shared" ref="F709:N709" si="231">IF(((F707="")*AND(F708="")),"",(F707-F708)*3)</f>
        <v>1987.1400000000003</v>
      </c>
      <c r="G709" s="605">
        <f t="shared" si="231"/>
        <v>2070.1499999999996</v>
      </c>
      <c r="H709" s="605">
        <f t="shared" si="231"/>
        <v>2074.4700000000003</v>
      </c>
      <c r="I709" s="605">
        <f t="shared" si="231"/>
        <v>2072.6399999999994</v>
      </c>
      <c r="J709" s="605">
        <f t="shared" si="231"/>
        <v>1951.4399999999994</v>
      </c>
      <c r="K709" s="605">
        <f t="shared" si="231"/>
        <v>1987.3500000000001</v>
      </c>
      <c r="L709" s="605">
        <f t="shared" si="231"/>
        <v>2059.62</v>
      </c>
      <c r="M709" s="605">
        <f t="shared" si="231"/>
        <v>2078.2799999999997</v>
      </c>
      <c r="N709" s="605">
        <f t="shared" si="231"/>
        <v>1962.5099999999995</v>
      </c>
      <c r="O709" s="605"/>
      <c r="P709" s="605"/>
      <c r="Q709" s="658"/>
      <c r="R709" s="658"/>
      <c r="S709" s="659"/>
      <c r="T709" s="600"/>
      <c r="U709" s="660"/>
      <c r="V709" s="641"/>
      <c r="W709" s="687"/>
      <c r="Y709" s="603"/>
      <c r="Z709" s="603"/>
      <c r="AA709" s="603"/>
      <c r="AB709" s="603"/>
    </row>
    <row r="710" spans="1:30">
      <c r="A710" s="661">
        <v>43404</v>
      </c>
      <c r="B710" s="554" t="s">
        <v>183</v>
      </c>
      <c r="C710" s="657" t="s">
        <v>171</v>
      </c>
      <c r="D710" s="657" t="s">
        <v>170</v>
      </c>
      <c r="E710" s="605" t="s">
        <v>184</v>
      </c>
      <c r="F710" s="548">
        <v>21496.49</v>
      </c>
      <c r="G710" s="548">
        <v>21927.17</v>
      </c>
      <c r="H710" s="548">
        <v>22062.46</v>
      </c>
      <c r="I710" s="548">
        <v>21948.68</v>
      </c>
      <c r="J710" s="548">
        <v>21491.55</v>
      </c>
      <c r="K710" s="548">
        <v>21652.13</v>
      </c>
      <c r="L710" s="548">
        <v>21999.759999999998</v>
      </c>
      <c r="M710" s="548">
        <v>21853.919999999998</v>
      </c>
      <c r="N710" s="548">
        <v>21330.38</v>
      </c>
      <c r="O710" s="605">
        <f>IF((N711=""),"",MAX(F712:N712))</f>
        <v>4917.8100000000013</v>
      </c>
      <c r="P710" s="605">
        <f>IF(N711="","",MIN(F712:N712))</f>
        <v>4417.1999999999935</v>
      </c>
      <c r="Q710" s="658">
        <f>IF((N712=""),"",AVERAGE(F712:N712))</f>
        <v>4631.0899999999983</v>
      </c>
      <c r="R710" s="658">
        <f>IF((N711=""),"",(O710-P710)/(O710+P710)*100)</f>
        <v>5.3627151979484564</v>
      </c>
      <c r="S710" s="659">
        <f>STDEV(F712:N712)</f>
        <v>179.98432306733844</v>
      </c>
      <c r="T710" s="600" t="str">
        <f>IF(N711="","",IF(Q710&gt;3200,IF(R710&lt;16,IF(Q710&lt;5240,"Pass","Fail"),"Fail"),"Fail"))</f>
        <v>Pass</v>
      </c>
      <c r="U710" s="672">
        <v>64</v>
      </c>
      <c r="V710" s="641"/>
      <c r="W710" s="687"/>
      <c r="Y710" s="603">
        <v>4200</v>
      </c>
      <c r="Z710" s="603">
        <v>5500</v>
      </c>
      <c r="AA710" s="603">
        <v>3200</v>
      </c>
      <c r="AB710" s="603">
        <v>5240</v>
      </c>
      <c r="AC710" s="604">
        <v>16</v>
      </c>
      <c r="AD710" s="604">
        <v>16</v>
      </c>
    </row>
    <row r="711" spans="1:30" ht="15">
      <c r="A711" s="559"/>
      <c r="B711" s="554"/>
      <c r="C711" s="657"/>
      <c r="D711" s="657"/>
      <c r="E711" s="605" t="s">
        <v>185</v>
      </c>
      <c r="F711" s="548">
        <v>19899.38</v>
      </c>
      <c r="G711" s="548">
        <v>20427.14</v>
      </c>
      <c r="H711" s="548">
        <v>20590.060000000001</v>
      </c>
      <c r="I711" s="548">
        <v>20442.66</v>
      </c>
      <c r="J711" s="548">
        <v>19883.45</v>
      </c>
      <c r="K711" s="548">
        <v>20089.21</v>
      </c>
      <c r="L711" s="548">
        <v>20514.53</v>
      </c>
      <c r="M711" s="548">
        <v>20331.73</v>
      </c>
      <c r="N711" s="548">
        <v>19691.11</v>
      </c>
      <c r="O711" s="605"/>
      <c r="P711" s="605"/>
      <c r="Q711" s="658"/>
      <c r="R711" s="658"/>
      <c r="S711" s="659"/>
      <c r="T711" s="600"/>
      <c r="U711" s="660"/>
      <c r="V711" s="641"/>
      <c r="W711" s="687"/>
      <c r="Y711" s="603"/>
      <c r="Z711" s="603"/>
      <c r="AA711" s="603"/>
      <c r="AB711" s="603"/>
    </row>
    <row r="712" spans="1:30" ht="57.75" thickBot="1">
      <c r="A712" s="559"/>
      <c r="B712" s="663"/>
      <c r="C712" s="664"/>
      <c r="D712" s="664"/>
      <c r="E712" s="627" t="s">
        <v>186</v>
      </c>
      <c r="F712" s="627">
        <f t="shared" ref="F712:N712" si="232">IF(((F710="")*AND(F711="")),"",(F710-F711)*3)</f>
        <v>4791.3300000000017</v>
      </c>
      <c r="G712" s="627">
        <f t="shared" si="232"/>
        <v>4500.0899999999965</v>
      </c>
      <c r="H712" s="627">
        <f t="shared" si="232"/>
        <v>4417.1999999999935</v>
      </c>
      <c r="I712" s="627">
        <f t="shared" si="232"/>
        <v>4518.0600000000013</v>
      </c>
      <c r="J712" s="627">
        <f t="shared" si="232"/>
        <v>4824.2999999999956</v>
      </c>
      <c r="K712" s="627">
        <f t="shared" si="232"/>
        <v>4688.7600000000057</v>
      </c>
      <c r="L712" s="627">
        <f t="shared" si="232"/>
        <v>4455.6899999999987</v>
      </c>
      <c r="M712" s="627">
        <f t="shared" si="232"/>
        <v>4566.5699999999961</v>
      </c>
      <c r="N712" s="627">
        <f t="shared" si="232"/>
        <v>4917.8100000000013</v>
      </c>
      <c r="O712" s="627"/>
      <c r="P712" s="627"/>
      <c r="Q712" s="665"/>
      <c r="R712" s="665"/>
      <c r="S712" s="666"/>
      <c r="T712" s="667"/>
      <c r="U712" s="668"/>
      <c r="V712" s="641"/>
      <c r="W712" s="687"/>
      <c r="Y712" s="603"/>
      <c r="Z712" s="603"/>
      <c r="AA712" s="603"/>
      <c r="AB712" s="603"/>
    </row>
    <row r="713" spans="1:30">
      <c r="A713" s="632">
        <v>43408</v>
      </c>
      <c r="B713" s="607" t="s">
        <v>172</v>
      </c>
      <c r="C713" s="609" t="s">
        <v>174</v>
      </c>
      <c r="D713" s="609" t="s">
        <v>173</v>
      </c>
      <c r="E713" s="596" t="s">
        <v>184</v>
      </c>
      <c r="F713" s="548">
        <v>7034.53</v>
      </c>
      <c r="G713" s="548">
        <v>7021.95</v>
      </c>
      <c r="H713" s="548">
        <v>7041.48</v>
      </c>
      <c r="I713" s="548">
        <v>6989.85</v>
      </c>
      <c r="J713" s="548">
        <v>7061.53</v>
      </c>
      <c r="K713" s="548">
        <v>7004.32</v>
      </c>
      <c r="L713" s="548">
        <v>6995.06</v>
      </c>
      <c r="M713" s="548">
        <v>7026.66</v>
      </c>
      <c r="N713" s="548">
        <v>7115.41</v>
      </c>
      <c r="O713" s="596">
        <f>IF((N714=""),"",MAX(F715:N715))</f>
        <v>4062.2999999999993</v>
      </c>
      <c r="P713" s="596">
        <f>IF(N714="","",MIN(F715:N715))</f>
        <v>3677.5399999999991</v>
      </c>
      <c r="Q713" s="610">
        <f>IF((N715=""),"",AVERAGE(F715:N715))</f>
        <v>3929.96</v>
      </c>
      <c r="R713" s="610">
        <f>IF((N714=""),"",(O713-P713)/(O713+P713)*100)</f>
        <v>4.9711621945673334</v>
      </c>
      <c r="S713" s="680">
        <f>STDEV(F715:N715)</f>
        <v>133.01954668393512</v>
      </c>
      <c r="T713" s="611" t="str">
        <f>IF(N714="","",IF(Q713&gt;3650,IF(R713&lt;7,IF(Q713&lt;4450,"Pass","Fail"),"Fail"),"Fail"))</f>
        <v>Pass</v>
      </c>
      <c r="U713" s="671">
        <v>121</v>
      </c>
      <c r="V713" s="641" t="s">
        <v>211</v>
      </c>
      <c r="W713" s="687"/>
      <c r="Y713" s="603">
        <v>3650</v>
      </c>
      <c r="Z713" s="603">
        <v>4450</v>
      </c>
      <c r="AA713" s="603">
        <v>3700</v>
      </c>
      <c r="AB713" s="603">
        <v>4100</v>
      </c>
      <c r="AC713" s="604">
        <v>7</v>
      </c>
      <c r="AD713" s="604">
        <v>6.5</v>
      </c>
    </row>
    <row r="714" spans="1:30" ht="15">
      <c r="A714" s="559"/>
      <c r="B714" s="554"/>
      <c r="C714" s="657"/>
      <c r="D714" s="657"/>
      <c r="E714" s="605" t="s">
        <v>185</v>
      </c>
      <c r="F714" s="548">
        <v>5110.74</v>
      </c>
      <c r="G714" s="548">
        <v>5007.29</v>
      </c>
      <c r="H714" s="548">
        <v>5012.68</v>
      </c>
      <c r="I714" s="548">
        <v>4989.09</v>
      </c>
      <c r="J714" s="548">
        <v>5162.12</v>
      </c>
      <c r="K714" s="548">
        <v>5165.55</v>
      </c>
      <c r="L714" s="548">
        <v>4997.76</v>
      </c>
      <c r="M714" s="548">
        <v>4995.51</v>
      </c>
      <c r="N714" s="548">
        <v>5165.2299999999996</v>
      </c>
      <c r="O714" s="605"/>
      <c r="P714" s="605"/>
      <c r="Q714" s="658"/>
      <c r="R714" s="658"/>
      <c r="S714" s="659"/>
      <c r="T714" s="554"/>
      <c r="U714" s="672"/>
      <c r="V714" s="641"/>
      <c r="W714" s="687"/>
      <c r="Y714" s="603"/>
      <c r="Z714" s="603"/>
      <c r="AA714" s="603"/>
      <c r="AB714" s="603"/>
    </row>
    <row r="715" spans="1:30" ht="57">
      <c r="A715" s="559"/>
      <c r="B715" s="554"/>
      <c r="C715" s="657"/>
      <c r="D715" s="657"/>
      <c r="E715" s="605" t="s">
        <v>186</v>
      </c>
      <c r="F715" s="605">
        <f t="shared" ref="F715:N715" si="233">IF(((F713="")*AND(F714="")),"",(F713-F714)*2)</f>
        <v>3847.58</v>
      </c>
      <c r="G715" s="605">
        <f t="shared" si="233"/>
        <v>4029.3199999999997</v>
      </c>
      <c r="H715" s="605">
        <f t="shared" si="233"/>
        <v>4057.5999999999985</v>
      </c>
      <c r="I715" s="605">
        <f t="shared" si="233"/>
        <v>4001.5200000000004</v>
      </c>
      <c r="J715" s="605">
        <f t="shared" si="233"/>
        <v>3798.8199999999997</v>
      </c>
      <c r="K715" s="605">
        <f t="shared" si="233"/>
        <v>3677.5399999999991</v>
      </c>
      <c r="L715" s="605">
        <f t="shared" si="233"/>
        <v>3994.6000000000004</v>
      </c>
      <c r="M715" s="605">
        <f t="shared" si="233"/>
        <v>4062.2999999999993</v>
      </c>
      <c r="N715" s="605">
        <f t="shared" si="233"/>
        <v>3900.3600000000006</v>
      </c>
      <c r="O715" s="605"/>
      <c r="P715" s="605"/>
      <c r="Q715" s="658"/>
      <c r="R715" s="658"/>
      <c r="S715" s="659"/>
      <c r="T715" s="554"/>
      <c r="U715" s="672"/>
      <c r="V715" s="641"/>
      <c r="W715" s="687"/>
      <c r="Y715" s="603"/>
      <c r="Z715" s="603"/>
      <c r="AA715" s="603"/>
      <c r="AB715" s="603"/>
    </row>
    <row r="716" spans="1:30">
      <c r="A716" s="613">
        <v>43408</v>
      </c>
      <c r="B716" s="614" t="s">
        <v>167</v>
      </c>
      <c r="C716" s="657" t="s">
        <v>169</v>
      </c>
      <c r="D716" s="657" t="s">
        <v>187</v>
      </c>
      <c r="E716" s="605" t="s">
        <v>184</v>
      </c>
      <c r="F716" s="548">
        <v>1282.19</v>
      </c>
      <c r="G716" s="548">
        <v>1245.93</v>
      </c>
      <c r="H716" s="548">
        <v>1235.99</v>
      </c>
      <c r="I716" s="548">
        <v>1245.82</v>
      </c>
      <c r="J716" s="548">
        <v>1287.1199999999999</v>
      </c>
      <c r="K716" s="548">
        <v>1283.9000000000001</v>
      </c>
      <c r="L716" s="548">
        <v>1249.3800000000001</v>
      </c>
      <c r="M716" s="548">
        <v>1241.4100000000001</v>
      </c>
      <c r="N716" s="548">
        <v>1280.77</v>
      </c>
      <c r="O716" s="605">
        <f>IF((N717=""),"",MAX(F718:N718))</f>
        <v>2098.92</v>
      </c>
      <c r="P716" s="605">
        <f>IF(N717="","",MIN(F718:N718))</f>
        <v>1989.8099999999995</v>
      </c>
      <c r="Q716" s="658">
        <f>IF((N718=""),"",AVERAGE(F718:N718))</f>
        <v>2054.0166666666669</v>
      </c>
      <c r="R716" s="658">
        <f>IF((N717=""),"",(O716-P716)/(O716+P716)*100)</f>
        <v>2.6685547835147001</v>
      </c>
      <c r="S716" s="659">
        <f>STDEV(F718:N718)</f>
        <v>49.297692897332205</v>
      </c>
      <c r="T716" s="600" t="str">
        <f>IF(N717="","",IF(Q716&gt;1940,IF(R716&lt;8.3,IF(Q716&lt;2180,"Pass","Fail"),"Fail"),"Fail"))</f>
        <v>Pass</v>
      </c>
      <c r="U716" s="672">
        <v>121</v>
      </c>
      <c r="V716" s="641" t="s">
        <v>211</v>
      </c>
      <c r="W716" s="687"/>
      <c r="Y716" s="603">
        <v>2000</v>
      </c>
      <c r="Z716" s="603">
        <v>3000</v>
      </c>
      <c r="AA716" s="603">
        <v>1940</v>
      </c>
      <c r="AB716" s="603">
        <v>2180</v>
      </c>
      <c r="AC716" s="604">
        <v>5.2</v>
      </c>
      <c r="AD716" s="604">
        <v>5.2</v>
      </c>
    </row>
    <row r="717" spans="1:30" ht="15">
      <c r="A717" s="559"/>
      <c r="B717" s="554"/>
      <c r="C717" s="657"/>
      <c r="D717" s="657"/>
      <c r="E717" s="605" t="s">
        <v>185</v>
      </c>
      <c r="F717" s="548">
        <v>607.99</v>
      </c>
      <c r="G717" s="548">
        <v>548.11</v>
      </c>
      <c r="H717" s="548">
        <v>537.03</v>
      </c>
      <c r="I717" s="548">
        <v>546.17999999999995</v>
      </c>
      <c r="J717" s="548">
        <v>623.85</v>
      </c>
      <c r="K717" s="548">
        <v>618.09</v>
      </c>
      <c r="L717" s="548">
        <v>552.32000000000005</v>
      </c>
      <c r="M717" s="548">
        <v>543.37</v>
      </c>
      <c r="N717" s="548">
        <v>613.52</v>
      </c>
      <c r="O717" s="605"/>
      <c r="P717" s="605"/>
      <c r="Q717" s="658"/>
      <c r="R717" s="658"/>
      <c r="S717" s="659"/>
      <c r="T717" s="600"/>
      <c r="U717" s="660"/>
      <c r="V717" s="641"/>
      <c r="W717" s="687"/>
      <c r="Y717" s="603"/>
      <c r="Z717" s="603"/>
      <c r="AA717" s="603"/>
      <c r="AB717" s="603"/>
    </row>
    <row r="718" spans="1:30" ht="42.75">
      <c r="A718" s="559"/>
      <c r="B718" s="554"/>
      <c r="C718" s="657"/>
      <c r="D718" s="657"/>
      <c r="E718" s="605" t="s">
        <v>188</v>
      </c>
      <c r="F718" s="605">
        <f t="shared" ref="F718:N718" si="234">IF(((F716="")*AND(F717="")),"",(F716-F717)*3)</f>
        <v>2022.6000000000001</v>
      </c>
      <c r="G718" s="605">
        <f t="shared" si="234"/>
        <v>2093.46</v>
      </c>
      <c r="H718" s="605">
        <f t="shared" si="234"/>
        <v>2096.88</v>
      </c>
      <c r="I718" s="605">
        <f t="shared" si="234"/>
        <v>2098.92</v>
      </c>
      <c r="J718" s="605">
        <f t="shared" si="234"/>
        <v>1989.8099999999995</v>
      </c>
      <c r="K718" s="605">
        <f t="shared" si="234"/>
        <v>1997.4300000000003</v>
      </c>
      <c r="L718" s="605">
        <f t="shared" si="234"/>
        <v>2091.1800000000003</v>
      </c>
      <c r="M718" s="605">
        <f t="shared" si="234"/>
        <v>2094.1200000000003</v>
      </c>
      <c r="N718" s="605">
        <f t="shared" si="234"/>
        <v>2001.75</v>
      </c>
      <c r="O718" s="605"/>
      <c r="P718" s="605"/>
      <c r="Q718" s="658"/>
      <c r="R718" s="658"/>
      <c r="S718" s="659"/>
      <c r="T718" s="600"/>
      <c r="U718" s="660"/>
      <c r="V718" s="641"/>
      <c r="W718" s="687"/>
      <c r="Y718" s="603"/>
      <c r="Z718" s="603"/>
      <c r="AA718" s="603"/>
      <c r="AB718" s="603"/>
    </row>
    <row r="719" spans="1:30">
      <c r="A719" s="613">
        <v>43408</v>
      </c>
      <c r="B719" s="554" t="s">
        <v>183</v>
      </c>
      <c r="C719" s="657" t="s">
        <v>171</v>
      </c>
      <c r="D719" s="657" t="s">
        <v>170</v>
      </c>
      <c r="E719" s="605" t="s">
        <v>184</v>
      </c>
      <c r="F719" s="548">
        <v>29381.93</v>
      </c>
      <c r="G719" s="548">
        <v>29292.79</v>
      </c>
      <c r="H719" s="548">
        <v>29313.82</v>
      </c>
      <c r="I719" s="548">
        <v>29282.79</v>
      </c>
      <c r="J719" s="548">
        <v>29394.63</v>
      </c>
      <c r="K719" s="548">
        <v>29385.72</v>
      </c>
      <c r="L719" s="548">
        <v>29274.76</v>
      </c>
      <c r="M719" s="548">
        <v>29336.69</v>
      </c>
      <c r="N719" s="548">
        <v>29367.08</v>
      </c>
      <c r="O719" s="605">
        <f>IF((N720=""),"",MAX(F721:N721))</f>
        <v>4516.8000000000065</v>
      </c>
      <c r="P719" s="605">
        <f>IF(N720="","",MIN(F721:N721))</f>
        <v>4055.5500000000065</v>
      </c>
      <c r="Q719" s="658">
        <f>IF((N721=""),"",AVERAGE(F721:N721))</f>
        <v>4276.2166666666681</v>
      </c>
      <c r="R719" s="658">
        <f>IF((N720=""),"",(O719-P719)/(O719+P719)*100)</f>
        <v>5.3806715778053782</v>
      </c>
      <c r="S719" s="659">
        <f>STDEV(F721:N721)</f>
        <v>181.97322447273424</v>
      </c>
      <c r="T719" s="600" t="str">
        <f>IF(N720="","",IF(Q719&gt;3200,IF(R719&lt;16,IF(Q719&lt;5240,"Pass","Fail"),"Fail"),"Fail"))</f>
        <v>Pass</v>
      </c>
      <c r="U719" s="672">
        <v>121</v>
      </c>
      <c r="V719" s="641" t="s">
        <v>211</v>
      </c>
      <c r="W719" s="687"/>
      <c r="Y719" s="603">
        <v>4200</v>
      </c>
      <c r="Z719" s="603">
        <v>5500</v>
      </c>
      <c r="AA719" s="603">
        <v>3200</v>
      </c>
      <c r="AB719" s="603">
        <v>5240</v>
      </c>
      <c r="AC719" s="604">
        <v>16</v>
      </c>
      <c r="AD719" s="604">
        <v>16</v>
      </c>
    </row>
    <row r="720" spans="1:30" ht="15">
      <c r="A720" s="559"/>
      <c r="B720" s="554"/>
      <c r="C720" s="657"/>
      <c r="D720" s="657"/>
      <c r="E720" s="605" t="s">
        <v>185</v>
      </c>
      <c r="F720" s="548">
        <v>27919.27</v>
      </c>
      <c r="G720" s="548">
        <v>27927.95</v>
      </c>
      <c r="H720" s="548">
        <v>27925.439999999999</v>
      </c>
      <c r="I720" s="548">
        <v>27930.94</v>
      </c>
      <c r="J720" s="548">
        <v>27898.82</v>
      </c>
      <c r="K720" s="548">
        <v>27933.86</v>
      </c>
      <c r="L720" s="548">
        <v>27918.78</v>
      </c>
      <c r="M720" s="548">
        <v>27885.02</v>
      </c>
      <c r="N720" s="548">
        <v>27861.48</v>
      </c>
      <c r="O720" s="605"/>
      <c r="P720" s="605"/>
      <c r="Q720" s="658"/>
      <c r="R720" s="658"/>
      <c r="S720" s="659"/>
      <c r="T720" s="600"/>
      <c r="U720" s="660"/>
      <c r="V720" s="641"/>
      <c r="W720" s="687"/>
      <c r="Y720" s="603"/>
      <c r="Z720" s="603"/>
      <c r="AA720" s="603"/>
      <c r="AB720" s="603"/>
    </row>
    <row r="721" spans="1:30" ht="57.75" thickBot="1">
      <c r="A721" s="559"/>
      <c r="B721" s="663"/>
      <c r="C721" s="664"/>
      <c r="D721" s="664"/>
      <c r="E721" s="627" t="s">
        <v>186</v>
      </c>
      <c r="F721" s="627">
        <f t="shared" ref="F721:N721" si="235">IF(((F719="")*AND(F720="")),"",(F719-F720)*3)</f>
        <v>4387.9799999999996</v>
      </c>
      <c r="G721" s="627">
        <f t="shared" si="235"/>
        <v>4094.5200000000004</v>
      </c>
      <c r="H721" s="627">
        <f t="shared" si="235"/>
        <v>4165.1400000000031</v>
      </c>
      <c r="I721" s="627">
        <f t="shared" si="235"/>
        <v>4055.5500000000065</v>
      </c>
      <c r="J721" s="627">
        <f t="shared" si="235"/>
        <v>4487.4300000000039</v>
      </c>
      <c r="K721" s="627">
        <f t="shared" si="235"/>
        <v>4355.5800000000017</v>
      </c>
      <c r="L721" s="627">
        <f t="shared" si="235"/>
        <v>4067.9399999999987</v>
      </c>
      <c r="M721" s="627">
        <f t="shared" si="235"/>
        <v>4355.0099999999948</v>
      </c>
      <c r="N721" s="627">
        <f t="shared" si="235"/>
        <v>4516.8000000000065</v>
      </c>
      <c r="O721" s="627"/>
      <c r="P721" s="627"/>
      <c r="Q721" s="665"/>
      <c r="R721" s="665"/>
      <c r="S721" s="666"/>
      <c r="T721" s="667"/>
      <c r="U721" s="668"/>
      <c r="V721" s="641"/>
      <c r="W721" s="687"/>
      <c r="Y721" s="603"/>
      <c r="Z721" s="603"/>
      <c r="AA721" s="603"/>
      <c r="AB721" s="603"/>
    </row>
    <row r="722" spans="1:30">
      <c r="A722" s="613">
        <v>43412</v>
      </c>
      <c r="B722" s="607" t="s">
        <v>172</v>
      </c>
      <c r="C722" s="609" t="s">
        <v>174</v>
      </c>
      <c r="D722" s="609" t="s">
        <v>173</v>
      </c>
      <c r="E722" s="596" t="s">
        <v>184</v>
      </c>
      <c r="F722" s="548">
        <v>5116.88</v>
      </c>
      <c r="G722" s="548">
        <v>5013.6099999999997</v>
      </c>
      <c r="H722" s="548">
        <v>5018.6099999999997</v>
      </c>
      <c r="I722" s="548">
        <v>4995.26</v>
      </c>
      <c r="J722" s="548">
        <v>5168.1400000000003</v>
      </c>
      <c r="K722" s="548">
        <v>5171.47</v>
      </c>
      <c r="L722" s="548">
        <v>5004.13</v>
      </c>
      <c r="M722" s="548">
        <v>5001.46</v>
      </c>
      <c r="N722" s="548">
        <v>5171.24</v>
      </c>
      <c r="O722" s="596">
        <f>IF((N723=""),"",MAX(F724:N724))</f>
        <v>4153.4400000000005</v>
      </c>
      <c r="P722" s="596">
        <f>IF(N723="","",MIN(F724:N724))</f>
        <v>3756.1000000000004</v>
      </c>
      <c r="Q722" s="610">
        <f>IF((N724=""),"",AVERAGE(F724:N724))</f>
        <v>4016.1088888888894</v>
      </c>
      <c r="R722" s="610">
        <f>IF((N723=""),"",(O722-P722)/(O722+P722)*100)</f>
        <v>5.0235538349891407</v>
      </c>
      <c r="S722" s="680">
        <f>STDEV(F724:N724)</f>
        <v>135.3446150059479</v>
      </c>
      <c r="T722" s="611" t="str">
        <f>IF(N723="","",IF(Q722&gt;3650,IF(R722&lt;7,IF(Q722&lt;4450,"Pass","Fail"),"Fail"),"Fail"))</f>
        <v>Pass</v>
      </c>
      <c r="U722" s="671">
        <v>1335</v>
      </c>
      <c r="V722" s="641" t="s">
        <v>212</v>
      </c>
      <c r="W722" s="687"/>
      <c r="Y722" s="603">
        <v>3650</v>
      </c>
      <c r="Z722" s="603">
        <v>4450</v>
      </c>
      <c r="AA722" s="603">
        <v>3700</v>
      </c>
      <c r="AB722" s="603">
        <v>4100</v>
      </c>
      <c r="AC722" s="604">
        <v>7</v>
      </c>
      <c r="AD722" s="604">
        <v>6.5</v>
      </c>
    </row>
    <row r="723" spans="1:30" ht="15">
      <c r="A723" s="559"/>
      <c r="B723" s="554"/>
      <c r="C723" s="657"/>
      <c r="D723" s="657"/>
      <c r="E723" s="605" t="s">
        <v>185</v>
      </c>
      <c r="F723" s="548">
        <v>3165.16</v>
      </c>
      <c r="G723" s="548">
        <v>2963.34</v>
      </c>
      <c r="H723" s="548">
        <v>2946.93</v>
      </c>
      <c r="I723" s="548">
        <v>2943.94</v>
      </c>
      <c r="J723" s="548">
        <v>3214.28</v>
      </c>
      <c r="K723" s="548">
        <v>3293.42</v>
      </c>
      <c r="L723" s="548">
        <v>2962.92</v>
      </c>
      <c r="M723" s="548">
        <v>2924.74</v>
      </c>
      <c r="N723" s="548">
        <v>3173.58</v>
      </c>
      <c r="O723" s="605"/>
      <c r="P723" s="605"/>
      <c r="Q723" s="658"/>
      <c r="R723" s="658"/>
      <c r="S723" s="659"/>
      <c r="T723" s="554"/>
      <c r="U723" s="672"/>
      <c r="V723" s="641"/>
      <c r="W723" s="687"/>
      <c r="Y723" s="603"/>
      <c r="Z723" s="603"/>
      <c r="AA723" s="603"/>
      <c r="AB723" s="603"/>
    </row>
    <row r="724" spans="1:30" ht="57">
      <c r="A724" s="559"/>
      <c r="B724" s="554"/>
      <c r="C724" s="657"/>
      <c r="D724" s="657"/>
      <c r="E724" s="605" t="s">
        <v>186</v>
      </c>
      <c r="F724" s="605">
        <f t="shared" ref="F724:N724" si="236">IF(((F722="")*AND(F723="")),"",(F722-F723)*2)</f>
        <v>3903.4400000000005</v>
      </c>
      <c r="G724" s="605">
        <f t="shared" si="236"/>
        <v>4100.5399999999991</v>
      </c>
      <c r="H724" s="605">
        <f t="shared" si="236"/>
        <v>4143.3599999999997</v>
      </c>
      <c r="I724" s="605">
        <f t="shared" si="236"/>
        <v>4102.6400000000003</v>
      </c>
      <c r="J724" s="605">
        <f t="shared" si="236"/>
        <v>3907.7200000000003</v>
      </c>
      <c r="K724" s="605">
        <f t="shared" si="236"/>
        <v>3756.1000000000004</v>
      </c>
      <c r="L724" s="605">
        <f t="shared" si="236"/>
        <v>4082.42</v>
      </c>
      <c r="M724" s="605">
        <f t="shared" si="236"/>
        <v>4153.4400000000005</v>
      </c>
      <c r="N724" s="605">
        <f t="shared" si="236"/>
        <v>3995.3199999999997</v>
      </c>
      <c r="O724" s="605"/>
      <c r="P724" s="605"/>
      <c r="Q724" s="658"/>
      <c r="R724" s="658"/>
      <c r="S724" s="659"/>
      <c r="T724" s="554"/>
      <c r="U724" s="672"/>
      <c r="V724" s="641"/>
      <c r="W724" s="687"/>
      <c r="Y724" s="603"/>
      <c r="Z724" s="603"/>
      <c r="AA724" s="603"/>
      <c r="AB724" s="603"/>
    </row>
    <row r="725" spans="1:30">
      <c r="A725" s="613">
        <v>43412</v>
      </c>
      <c r="B725" s="614" t="s">
        <v>167</v>
      </c>
      <c r="C725" s="657" t="s">
        <v>169</v>
      </c>
      <c r="D725" s="657" t="s">
        <v>187</v>
      </c>
      <c r="E725" s="605" t="s">
        <v>184</v>
      </c>
      <c r="F725" s="548">
        <v>1918.25</v>
      </c>
      <c r="G725" s="548">
        <v>1914.63</v>
      </c>
      <c r="H725" s="548">
        <v>1913.37</v>
      </c>
      <c r="I725" s="548">
        <v>1912.71</v>
      </c>
      <c r="J725" s="548">
        <v>1916.78</v>
      </c>
      <c r="K725" s="548">
        <v>1919.53</v>
      </c>
      <c r="L725" s="548">
        <v>1916.2</v>
      </c>
      <c r="M725" s="548">
        <v>1913.94</v>
      </c>
      <c r="N725" s="548">
        <v>1918.93</v>
      </c>
      <c r="O725" s="605">
        <f>IF((N726=""),"",MAX(F727:N727))</f>
        <v>2089.5300000000007</v>
      </c>
      <c r="P725" s="605">
        <f>IF(N726="","",MIN(F727:N727))</f>
        <v>1992.5400000000002</v>
      </c>
      <c r="Q725" s="658">
        <f>IF((N727=""),"",AVERAGE(F727:N727))</f>
        <v>2044.9033333333334</v>
      </c>
      <c r="R725" s="658">
        <f>IF((N726=""),"",(O725-P725)/(O725+P725)*100)</f>
        <v>2.3760004115559128</v>
      </c>
      <c r="S725" s="659">
        <f>STDEV(F727:N727)</f>
        <v>41.029744088888101</v>
      </c>
      <c r="T725" s="600" t="str">
        <f>IF(N726="","",IF(Q725&gt;1940,IF(R725&lt;8.3,IF(Q725&lt;2180,"Pass","Fail"),"Fail"),"Fail"))</f>
        <v>Pass</v>
      </c>
      <c r="U725" s="672">
        <v>1335</v>
      </c>
      <c r="V725" s="641" t="s">
        <v>212</v>
      </c>
      <c r="W725" s="687"/>
      <c r="Y725" s="603">
        <v>2000</v>
      </c>
      <c r="Z725" s="603">
        <v>3000</v>
      </c>
      <c r="AA725" s="603">
        <v>1940</v>
      </c>
      <c r="AB725" s="603">
        <v>2180</v>
      </c>
      <c r="AC725" s="604">
        <v>5.2</v>
      </c>
      <c r="AD725" s="604">
        <v>5.2</v>
      </c>
    </row>
    <row r="726" spans="1:30" ht="15">
      <c r="A726" s="559"/>
      <c r="B726" s="554"/>
      <c r="C726" s="657"/>
      <c r="D726" s="657"/>
      <c r="E726" s="605" t="s">
        <v>185</v>
      </c>
      <c r="F726" s="548">
        <v>1249.79</v>
      </c>
      <c r="G726" s="548">
        <v>1218.1199999999999</v>
      </c>
      <c r="H726" s="548">
        <v>1219.3499999999999</v>
      </c>
      <c r="I726" s="548">
        <v>1224.08</v>
      </c>
      <c r="J726" s="548">
        <v>1252.5999999999999</v>
      </c>
      <c r="K726" s="548">
        <v>1246.73</v>
      </c>
      <c r="L726" s="548">
        <v>1222.45</v>
      </c>
      <c r="M726" s="548">
        <v>1222.6099999999999</v>
      </c>
      <c r="N726" s="548">
        <v>1253.9000000000001</v>
      </c>
      <c r="O726" s="605"/>
      <c r="P726" s="605"/>
      <c r="Q726" s="658"/>
      <c r="R726" s="658"/>
      <c r="S726" s="659"/>
      <c r="T726" s="600"/>
      <c r="U726" s="660"/>
      <c r="V726" s="641"/>
      <c r="W726" s="687"/>
      <c r="Y726" s="603"/>
      <c r="Z726" s="603"/>
      <c r="AA726" s="603"/>
      <c r="AB726" s="603"/>
    </row>
    <row r="727" spans="1:30" ht="42.75">
      <c r="A727" s="559"/>
      <c r="B727" s="554"/>
      <c r="C727" s="657"/>
      <c r="D727" s="657"/>
      <c r="E727" s="605" t="s">
        <v>188</v>
      </c>
      <c r="F727" s="605">
        <f t="shared" ref="F727:N727" si="237">IF(((F725="")*AND(F726="")),"",(F725-F726)*3)</f>
        <v>2005.38</v>
      </c>
      <c r="G727" s="605">
        <f t="shared" si="237"/>
        <v>2089.5300000000007</v>
      </c>
      <c r="H727" s="605">
        <f t="shared" si="237"/>
        <v>2082.06</v>
      </c>
      <c r="I727" s="605">
        <f t="shared" si="237"/>
        <v>2065.8900000000003</v>
      </c>
      <c r="J727" s="605">
        <f t="shared" si="237"/>
        <v>1992.5400000000002</v>
      </c>
      <c r="K727" s="605">
        <f t="shared" si="237"/>
        <v>2018.3999999999999</v>
      </c>
      <c r="L727" s="605">
        <f t="shared" si="237"/>
        <v>2081.25</v>
      </c>
      <c r="M727" s="605">
        <f t="shared" si="237"/>
        <v>2073.9900000000007</v>
      </c>
      <c r="N727" s="605">
        <f t="shared" si="237"/>
        <v>1995.09</v>
      </c>
      <c r="O727" s="605"/>
      <c r="P727" s="605"/>
      <c r="Q727" s="658"/>
      <c r="R727" s="658"/>
      <c r="S727" s="659"/>
      <c r="T727" s="600"/>
      <c r="U727" s="660"/>
      <c r="V727" s="641"/>
      <c r="W727" s="687"/>
      <c r="Y727" s="603"/>
      <c r="Z727" s="603"/>
      <c r="AA727" s="603"/>
      <c r="AB727" s="603"/>
    </row>
    <row r="728" spans="1:30">
      <c r="A728" s="613">
        <v>43412</v>
      </c>
      <c r="B728" s="554" t="s">
        <v>183</v>
      </c>
      <c r="C728" s="657" t="s">
        <v>171</v>
      </c>
      <c r="D728" s="657" t="s">
        <v>170</v>
      </c>
      <c r="E728" s="605" t="s">
        <v>184</v>
      </c>
      <c r="F728" s="548">
        <v>27811.15</v>
      </c>
      <c r="G728" s="548">
        <v>27901.62</v>
      </c>
      <c r="H728" s="548">
        <v>27859.81</v>
      </c>
      <c r="I728" s="548">
        <v>27862.799999999999</v>
      </c>
      <c r="J728" s="548">
        <v>27836.53</v>
      </c>
      <c r="K728" s="548">
        <v>27841.96</v>
      </c>
      <c r="L728" s="548">
        <v>27852.3</v>
      </c>
      <c r="M728" s="548">
        <v>27842.04</v>
      </c>
      <c r="N728" s="548">
        <v>27766.880000000001</v>
      </c>
      <c r="O728" s="605">
        <f>IF((N729=""),"",MAX(F730:N730))</f>
        <v>4387.0499999999956</v>
      </c>
      <c r="P728" s="605">
        <f>IF(N729="","",MIN(F730:N730))</f>
        <v>3931.5600000000013</v>
      </c>
      <c r="Q728" s="658">
        <f>IF((N730=""),"",AVERAGE(F730:N730))</f>
        <v>4178.9866666666676</v>
      </c>
      <c r="R728" s="658">
        <f>IF((N729=""),"",(O728-P728)/(O728+P728)*100)</f>
        <v>5.4755542091767069</v>
      </c>
      <c r="S728" s="659">
        <f>STDEV(F730:N730)</f>
        <v>166.72588401323637</v>
      </c>
      <c r="T728" s="600" t="str">
        <f>IF(N729="","",IF(Q728&gt;3200,IF(R728&lt;16,IF(Q728&lt;5240,"Pass","Fail"),"Fail"),"Fail"))</f>
        <v>Pass</v>
      </c>
      <c r="U728" s="672">
        <v>1335</v>
      </c>
      <c r="V728" s="641" t="s">
        <v>212</v>
      </c>
      <c r="W728" s="687"/>
      <c r="Y728" s="603">
        <v>4200</v>
      </c>
      <c r="Z728" s="603">
        <v>5500</v>
      </c>
      <c r="AA728" s="603">
        <v>3200</v>
      </c>
      <c r="AB728" s="603">
        <v>5240</v>
      </c>
      <c r="AC728" s="604">
        <v>16</v>
      </c>
      <c r="AD728" s="604">
        <v>16</v>
      </c>
    </row>
    <row r="729" spans="1:30" ht="15">
      <c r="A729" s="559"/>
      <c r="B729" s="554"/>
      <c r="C729" s="657"/>
      <c r="D729" s="657"/>
      <c r="E729" s="605" t="s">
        <v>185</v>
      </c>
      <c r="F729" s="548">
        <v>26372.48</v>
      </c>
      <c r="G729" s="548">
        <v>26481.439999999999</v>
      </c>
      <c r="H729" s="548">
        <v>26549.29</v>
      </c>
      <c r="I729" s="548">
        <v>26499.439999999999</v>
      </c>
      <c r="J729" s="548">
        <v>26398.84</v>
      </c>
      <c r="K729" s="548">
        <v>26379.61</v>
      </c>
      <c r="L729" s="548">
        <v>26534.28</v>
      </c>
      <c r="M729" s="548">
        <v>26478.74</v>
      </c>
      <c r="N729" s="548">
        <v>26344.01</v>
      </c>
      <c r="O729" s="605"/>
      <c r="P729" s="605"/>
      <c r="Q729" s="658"/>
      <c r="R729" s="658"/>
      <c r="S729" s="659"/>
      <c r="T729" s="600"/>
      <c r="U729" s="660"/>
      <c r="V729" s="641"/>
      <c r="W729" s="687"/>
      <c r="Y729" s="603"/>
      <c r="Z729" s="603"/>
      <c r="AA729" s="603"/>
      <c r="AB729" s="603"/>
    </row>
    <row r="730" spans="1:30" ht="57.75" thickBot="1">
      <c r="A730" s="559"/>
      <c r="B730" s="663"/>
      <c r="C730" s="664"/>
      <c r="D730" s="664"/>
      <c r="E730" s="627" t="s">
        <v>186</v>
      </c>
      <c r="F730" s="627">
        <f t="shared" ref="F730:N730" si="238">IF(((F728="")*AND(F729="")),"",(F728-F729)*3)</f>
        <v>4316.0100000000057</v>
      </c>
      <c r="G730" s="627">
        <f t="shared" si="238"/>
        <v>4260.5400000000009</v>
      </c>
      <c r="H730" s="627">
        <f t="shared" si="238"/>
        <v>3931.5600000000013</v>
      </c>
      <c r="I730" s="627">
        <f t="shared" si="238"/>
        <v>4090.0800000000017</v>
      </c>
      <c r="J730" s="627">
        <f t="shared" si="238"/>
        <v>4313.0699999999961</v>
      </c>
      <c r="K730" s="627">
        <f t="shared" si="238"/>
        <v>4387.0499999999956</v>
      </c>
      <c r="L730" s="627">
        <f t="shared" si="238"/>
        <v>3954.0600000000013</v>
      </c>
      <c r="M730" s="627">
        <f t="shared" si="238"/>
        <v>4089.8999999999978</v>
      </c>
      <c r="N730" s="627">
        <f t="shared" si="238"/>
        <v>4268.6100000000079</v>
      </c>
      <c r="O730" s="627"/>
      <c r="P730" s="627"/>
      <c r="Q730" s="665"/>
      <c r="R730" s="665"/>
      <c r="S730" s="666"/>
      <c r="T730" s="667"/>
      <c r="U730" s="668"/>
      <c r="V730" s="641"/>
      <c r="W730" s="687"/>
      <c r="Y730" s="603"/>
      <c r="Z730" s="603"/>
      <c r="AA730" s="603"/>
      <c r="AB730" s="603"/>
    </row>
    <row r="731" spans="1:30">
      <c r="A731" s="669">
        <v>43416</v>
      </c>
      <c r="B731" s="607" t="s">
        <v>172</v>
      </c>
      <c r="C731" s="609" t="s">
        <v>174</v>
      </c>
      <c r="D731" s="609" t="s">
        <v>173</v>
      </c>
      <c r="E731" s="596" t="s">
        <v>184</v>
      </c>
      <c r="F731" s="548">
        <v>3165.16</v>
      </c>
      <c r="G731" s="548">
        <v>2963.34</v>
      </c>
      <c r="H731" s="548">
        <v>2946.93</v>
      </c>
      <c r="I731" s="548">
        <v>2943.94</v>
      </c>
      <c r="J731" s="548">
        <v>3214.28</v>
      </c>
      <c r="K731" s="548">
        <v>3293.42</v>
      </c>
      <c r="L731" s="548">
        <v>2962.92</v>
      </c>
      <c r="M731" s="548">
        <v>2924.74</v>
      </c>
      <c r="N731" s="548">
        <v>3173.58</v>
      </c>
      <c r="O731" s="596">
        <f>IF((N732=""),"",MAX(F733:N733))</f>
        <v>4085.6399999999994</v>
      </c>
      <c r="P731" s="596">
        <f>IF(N732="","",MIN(F733:N733))</f>
        <v>3720.58</v>
      </c>
      <c r="Q731" s="610">
        <f>IF((N733=""),"",AVERAGE(F733:N733))</f>
        <v>3958.8933333333334</v>
      </c>
      <c r="R731" s="610">
        <f>IF((N732=""),"",(O731-P731)/(O731+P731)*100)</f>
        <v>4.6765271796080494</v>
      </c>
      <c r="S731" s="680">
        <f>STDEV(F733:N733)</f>
        <v>123.45592533371212</v>
      </c>
      <c r="T731" s="611" t="str">
        <f>IF(N732="","",IF(Q731&gt;3650,IF(R731&lt;7,IF(Q731&lt;4450,"Pass","Fail"),"Fail"),"Fail"))</f>
        <v>Pass</v>
      </c>
      <c r="U731" s="671">
        <v>121</v>
      </c>
      <c r="V731" s="641" t="s">
        <v>213</v>
      </c>
      <c r="W731" s="687"/>
      <c r="Y731" s="603">
        <v>3650</v>
      </c>
      <c r="Z731" s="603">
        <v>4450</v>
      </c>
      <c r="AA731" s="603">
        <v>3700</v>
      </c>
      <c r="AB731" s="603">
        <v>4100</v>
      </c>
      <c r="AC731" s="604">
        <v>7</v>
      </c>
      <c r="AD731" s="604">
        <v>6.5</v>
      </c>
    </row>
    <row r="732" spans="1:30" ht="15">
      <c r="A732" s="559"/>
      <c r="B732" s="554"/>
      <c r="C732" s="657"/>
      <c r="D732" s="657"/>
      <c r="E732" s="605" t="s">
        <v>185</v>
      </c>
      <c r="F732" s="548">
        <v>1229.51</v>
      </c>
      <c r="G732" s="548">
        <v>937.57</v>
      </c>
      <c r="H732" s="548">
        <v>908.12</v>
      </c>
      <c r="I732" s="548">
        <v>931.51</v>
      </c>
      <c r="J732" s="548">
        <v>1285.58</v>
      </c>
      <c r="K732" s="548">
        <v>1433.13</v>
      </c>
      <c r="L732" s="548">
        <v>955.86</v>
      </c>
      <c r="M732" s="548">
        <v>881.92</v>
      </c>
      <c r="N732" s="548">
        <v>1210.0899999999999</v>
      </c>
      <c r="O732" s="605"/>
      <c r="P732" s="605"/>
      <c r="Q732" s="658"/>
      <c r="R732" s="658"/>
      <c r="S732" s="659"/>
      <c r="T732" s="554"/>
      <c r="U732" s="672"/>
      <c r="V732" s="641"/>
      <c r="W732" s="687"/>
      <c r="Y732" s="603"/>
      <c r="Z732" s="603"/>
      <c r="AA732" s="603"/>
      <c r="AB732" s="603"/>
    </row>
    <row r="733" spans="1:30" ht="57">
      <c r="A733" s="559"/>
      <c r="B733" s="554"/>
      <c r="C733" s="657"/>
      <c r="D733" s="657"/>
      <c r="E733" s="605" t="s">
        <v>186</v>
      </c>
      <c r="F733" s="605">
        <f t="shared" ref="F733:N733" si="239">IF(((F731="")*AND(F732="")),"",(F731-F732)*2)</f>
        <v>3871.2999999999997</v>
      </c>
      <c r="G733" s="605">
        <f t="shared" si="239"/>
        <v>4051.54</v>
      </c>
      <c r="H733" s="605">
        <f t="shared" si="239"/>
        <v>4077.62</v>
      </c>
      <c r="I733" s="605">
        <f t="shared" si="239"/>
        <v>4024.86</v>
      </c>
      <c r="J733" s="605">
        <f t="shared" si="239"/>
        <v>3857.4000000000005</v>
      </c>
      <c r="K733" s="605">
        <f t="shared" si="239"/>
        <v>3720.58</v>
      </c>
      <c r="L733" s="605">
        <f t="shared" si="239"/>
        <v>4014.12</v>
      </c>
      <c r="M733" s="605">
        <f t="shared" si="239"/>
        <v>4085.6399999999994</v>
      </c>
      <c r="N733" s="605">
        <f t="shared" si="239"/>
        <v>3926.98</v>
      </c>
      <c r="O733" s="605"/>
      <c r="P733" s="605"/>
      <c r="Q733" s="658"/>
      <c r="R733" s="658"/>
      <c r="S733" s="659"/>
      <c r="T733" s="554"/>
      <c r="U733" s="672"/>
      <c r="V733" s="641"/>
      <c r="W733" s="687"/>
      <c r="Y733" s="603"/>
      <c r="Z733" s="603"/>
      <c r="AA733" s="603"/>
      <c r="AB733" s="603"/>
    </row>
    <row r="734" spans="1:30">
      <c r="A734" s="661">
        <v>43416</v>
      </c>
      <c r="B734" s="614" t="s">
        <v>167</v>
      </c>
      <c r="C734" s="657" t="s">
        <v>169</v>
      </c>
      <c r="D734" s="657" t="s">
        <v>187</v>
      </c>
      <c r="E734" s="605" t="s">
        <v>184</v>
      </c>
      <c r="F734" s="548">
        <v>1249.79</v>
      </c>
      <c r="G734" s="548">
        <v>1218.1199999999999</v>
      </c>
      <c r="H734" s="548">
        <v>1219.3499999999999</v>
      </c>
      <c r="I734" s="548">
        <v>1224.08</v>
      </c>
      <c r="J734" s="548">
        <v>1252.5999999999999</v>
      </c>
      <c r="K734" s="548">
        <v>1246.73</v>
      </c>
      <c r="L734" s="548">
        <v>1222.45</v>
      </c>
      <c r="M734" s="548">
        <v>1222.6099999999999</v>
      </c>
      <c r="N734" s="548">
        <v>1253.9000000000001</v>
      </c>
      <c r="O734" s="605">
        <f>IF((N735=""),"",MAX(F736:N736))</f>
        <v>2100.21</v>
      </c>
      <c r="P734" s="605">
        <f>IF(N735="","",MIN(F736:N736))</f>
        <v>1979.0700000000002</v>
      </c>
      <c r="Q734" s="658">
        <f>IF((N736=""),"",AVERAGE(F736:N736))</f>
        <v>2048.3999999999996</v>
      </c>
      <c r="R734" s="658">
        <f>IF((N735=""),"",(O734-P734)/(O734+P734)*100)</f>
        <v>2.969641701476728</v>
      </c>
      <c r="S734" s="659">
        <f>STDEV(F736:N736)</f>
        <v>49.873511255984418</v>
      </c>
      <c r="T734" s="600" t="str">
        <f>IF(N735="","",IF(Q734&gt;1940,IF(R734&lt;8.3,IF(Q734&lt;2180,"Pass","Fail"),"Fail"),"Fail"))</f>
        <v>Pass</v>
      </c>
      <c r="U734" s="672">
        <v>121</v>
      </c>
      <c r="V734" s="641" t="s">
        <v>213</v>
      </c>
      <c r="W734" s="687"/>
      <c r="Y734" s="603">
        <v>2000</v>
      </c>
      <c r="Z734" s="603">
        <v>3000</v>
      </c>
      <c r="AA734" s="603">
        <v>1940</v>
      </c>
      <c r="AB734" s="603">
        <v>2180</v>
      </c>
      <c r="AC734" s="604">
        <v>5.2</v>
      </c>
      <c r="AD734" s="604">
        <v>5.2</v>
      </c>
    </row>
    <row r="735" spans="1:30" ht="15">
      <c r="A735" s="559"/>
      <c r="B735" s="554"/>
      <c r="C735" s="657"/>
      <c r="D735" s="657"/>
      <c r="E735" s="605" t="s">
        <v>185</v>
      </c>
      <c r="F735" s="548">
        <v>576.9</v>
      </c>
      <c r="G735" s="548">
        <v>521.28</v>
      </c>
      <c r="H735" s="548">
        <v>525.05999999999995</v>
      </c>
      <c r="I735" s="548">
        <v>527.66999999999996</v>
      </c>
      <c r="J735" s="548">
        <v>591.70000000000005</v>
      </c>
      <c r="K735" s="548">
        <v>576.62</v>
      </c>
      <c r="L735" s="548">
        <v>528.45000000000005</v>
      </c>
      <c r="M735" s="548">
        <v>522.54</v>
      </c>
      <c r="N735" s="548">
        <v>594.21</v>
      </c>
      <c r="O735" s="605"/>
      <c r="P735" s="605"/>
      <c r="Q735" s="658"/>
      <c r="R735" s="658"/>
      <c r="S735" s="659"/>
      <c r="T735" s="600"/>
      <c r="U735" s="660"/>
      <c r="V735" s="641"/>
      <c r="W735" s="687"/>
      <c r="Y735" s="603"/>
      <c r="Z735" s="603"/>
      <c r="AA735" s="603"/>
      <c r="AB735" s="603"/>
    </row>
    <row r="736" spans="1:30" ht="42.75">
      <c r="A736" s="559"/>
      <c r="B736" s="554"/>
      <c r="C736" s="657"/>
      <c r="D736" s="657"/>
      <c r="E736" s="605" t="s">
        <v>188</v>
      </c>
      <c r="F736" s="605">
        <f t="shared" ref="F736:N736" si="240">IF(((F734="")*AND(F735="")),"",(F734-F735)*3)</f>
        <v>2018.67</v>
      </c>
      <c r="G736" s="605">
        <f t="shared" si="240"/>
        <v>2090.5199999999995</v>
      </c>
      <c r="H736" s="605">
        <f t="shared" si="240"/>
        <v>2082.87</v>
      </c>
      <c r="I736" s="605">
        <f t="shared" si="240"/>
        <v>2089.23</v>
      </c>
      <c r="J736" s="605">
        <f t="shared" si="240"/>
        <v>1982.6999999999996</v>
      </c>
      <c r="K736" s="605">
        <f t="shared" si="240"/>
        <v>2010.33</v>
      </c>
      <c r="L736" s="605">
        <f t="shared" si="240"/>
        <v>2082</v>
      </c>
      <c r="M736" s="605">
        <f t="shared" si="240"/>
        <v>2100.21</v>
      </c>
      <c r="N736" s="605">
        <f t="shared" si="240"/>
        <v>1979.0700000000002</v>
      </c>
      <c r="O736" s="605"/>
      <c r="P736" s="605"/>
      <c r="Q736" s="658"/>
      <c r="R736" s="658"/>
      <c r="S736" s="659"/>
      <c r="T736" s="600"/>
      <c r="U736" s="660"/>
      <c r="V736" s="641"/>
      <c r="W736" s="687"/>
      <c r="Y736" s="603"/>
      <c r="Z736" s="603"/>
      <c r="AA736" s="603"/>
      <c r="AB736" s="603"/>
    </row>
    <row r="737" spans="1:30">
      <c r="A737" s="661">
        <v>43416</v>
      </c>
      <c r="B737" s="554" t="s">
        <v>183</v>
      </c>
      <c r="C737" s="657" t="s">
        <v>171</v>
      </c>
      <c r="D737" s="657" t="s">
        <v>170</v>
      </c>
      <c r="E737" s="605" t="s">
        <v>184</v>
      </c>
      <c r="F737" s="548">
        <v>26372.48</v>
      </c>
      <c r="G737" s="548">
        <v>26481.439999999999</v>
      </c>
      <c r="H737" s="548">
        <v>26549.29</v>
      </c>
      <c r="I737" s="548">
        <v>26499.439999999999</v>
      </c>
      <c r="J737" s="548">
        <v>26398.84</v>
      </c>
      <c r="K737" s="548">
        <v>26379.61</v>
      </c>
      <c r="L737" s="548">
        <v>26534.28</v>
      </c>
      <c r="M737" s="548">
        <v>26478.74</v>
      </c>
      <c r="N737" s="548">
        <v>26344.01</v>
      </c>
      <c r="O737" s="605">
        <f>IF((N738=""),"",MAX(F739:N739))</f>
        <v>5093.9099999999926</v>
      </c>
      <c r="P737" s="605">
        <f>IF(N738="","",MIN(F739:N739))</f>
        <v>4353.6000000000022</v>
      </c>
      <c r="Q737" s="658">
        <f>IF((N739=""),"",AVERAGE(F739:N739))</f>
        <v>4655.406666666664</v>
      </c>
      <c r="R737" s="658">
        <f>IF((N738=""),"",(O737-P737)/(O737+P737)*100)</f>
        <v>7.8360329864693528</v>
      </c>
      <c r="S737" s="659">
        <f>STDEV(F739:N739)</f>
        <v>266.73041577594444</v>
      </c>
      <c r="T737" s="600" t="str">
        <f>IF(N738="","",IF(Q737&gt;3200,IF(R737&lt;16,IF(Q737&lt;5240,"Pass","Fail"),"Fail"),"Fail"))</f>
        <v>Pass</v>
      </c>
      <c r="U737" s="672">
        <v>121</v>
      </c>
      <c r="V737" s="641" t="s">
        <v>213</v>
      </c>
      <c r="W737" s="687"/>
      <c r="Y737" s="603">
        <v>4200</v>
      </c>
      <c r="Z737" s="603">
        <v>5500</v>
      </c>
      <c r="AA737" s="603">
        <v>3200</v>
      </c>
      <c r="AB737" s="603">
        <v>5240</v>
      </c>
      <c r="AC737" s="604">
        <v>16</v>
      </c>
      <c r="AD737" s="604">
        <v>16</v>
      </c>
    </row>
    <row r="738" spans="1:30" ht="15">
      <c r="A738" s="559"/>
      <c r="B738" s="554"/>
      <c r="C738" s="657"/>
      <c r="D738" s="657"/>
      <c r="E738" s="605" t="s">
        <v>185</v>
      </c>
      <c r="F738" s="548">
        <v>24778.1</v>
      </c>
      <c r="G738" s="548">
        <v>25019.27</v>
      </c>
      <c r="H738" s="548">
        <v>25098.09</v>
      </c>
      <c r="I738" s="548">
        <v>25046.25</v>
      </c>
      <c r="J738" s="548">
        <v>24787.88</v>
      </c>
      <c r="K738" s="548">
        <v>24841.4</v>
      </c>
      <c r="L738" s="548">
        <v>24896</v>
      </c>
      <c r="M738" s="548">
        <v>24958.880000000001</v>
      </c>
      <c r="N738" s="548">
        <v>24646.04</v>
      </c>
      <c r="O738" s="605"/>
      <c r="P738" s="605"/>
      <c r="Q738" s="658"/>
      <c r="R738" s="658"/>
      <c r="S738" s="659"/>
      <c r="T738" s="600"/>
      <c r="U738" s="660"/>
      <c r="V738" s="641"/>
      <c r="W738" s="687"/>
      <c r="Y738" s="603"/>
      <c r="Z738" s="603"/>
      <c r="AA738" s="603"/>
      <c r="AB738" s="603"/>
    </row>
    <row r="739" spans="1:30" ht="57.75" thickBot="1">
      <c r="A739" s="559"/>
      <c r="B739" s="663"/>
      <c r="C739" s="664"/>
      <c r="D739" s="664"/>
      <c r="E739" s="627" t="s">
        <v>186</v>
      </c>
      <c r="F739" s="627">
        <f t="shared" ref="F739:N739" si="241">IF(((F737="")*AND(F738="")),"",(F737-F738)*3)</f>
        <v>4783.1400000000031</v>
      </c>
      <c r="G739" s="627">
        <f t="shared" si="241"/>
        <v>4386.5099999999948</v>
      </c>
      <c r="H739" s="627">
        <f t="shared" si="241"/>
        <v>4353.6000000000022</v>
      </c>
      <c r="I739" s="627">
        <f t="shared" si="241"/>
        <v>4359.5699999999961</v>
      </c>
      <c r="J739" s="627">
        <f t="shared" si="241"/>
        <v>4832.8799999999974</v>
      </c>
      <c r="K739" s="627">
        <f t="shared" si="241"/>
        <v>4614.6299999999974</v>
      </c>
      <c r="L739" s="627">
        <f t="shared" si="241"/>
        <v>4914.8399999999965</v>
      </c>
      <c r="M739" s="627">
        <f t="shared" si="241"/>
        <v>4559.5800000000017</v>
      </c>
      <c r="N739" s="627">
        <f t="shared" si="241"/>
        <v>5093.9099999999926</v>
      </c>
      <c r="O739" s="627"/>
      <c r="P739" s="627"/>
      <c r="Q739" s="665"/>
      <c r="R739" s="665"/>
      <c r="S739" s="666"/>
      <c r="T739" s="667"/>
      <c r="U739" s="668"/>
      <c r="V739" s="641"/>
      <c r="W739" s="687"/>
      <c r="Y739" s="603"/>
      <c r="Z739" s="603"/>
      <c r="AA739" s="603"/>
      <c r="AB739" s="603"/>
    </row>
    <row r="740" spans="1:30">
      <c r="A740" s="669">
        <v>43424</v>
      </c>
      <c r="B740" s="607" t="s">
        <v>172</v>
      </c>
      <c r="C740" s="609" t="s">
        <v>174</v>
      </c>
      <c r="D740" s="609" t="s">
        <v>173</v>
      </c>
      <c r="E740" s="596" t="s">
        <v>184</v>
      </c>
      <c r="F740" s="686">
        <v>6916.07</v>
      </c>
      <c r="G740" s="686">
        <v>6921.4</v>
      </c>
      <c r="H740" s="686">
        <v>6944.65</v>
      </c>
      <c r="I740" s="686">
        <v>6884.1</v>
      </c>
      <c r="J740" s="686">
        <v>6926.58</v>
      </c>
      <c r="K740" s="686">
        <v>6873.06</v>
      </c>
      <c r="L740" s="686">
        <v>6889.99</v>
      </c>
      <c r="M740" s="686">
        <v>6926.8</v>
      </c>
      <c r="N740" s="686">
        <v>6992.45</v>
      </c>
      <c r="O740" s="596">
        <f>IF((N741=""),"",MAX(F742:N742))</f>
        <v>4132.42</v>
      </c>
      <c r="P740" s="596">
        <f>IF(N741="","",MIN(F742:N742))</f>
        <v>3730.4000000000015</v>
      </c>
      <c r="Q740" s="610">
        <f>IF((N742=""),"",AVERAGE(F742:N742))</f>
        <v>3990.92</v>
      </c>
      <c r="R740" s="610">
        <f>IF((N741=""),"",(O740-P740)/(O740+P740)*100)</f>
        <v>5.1129238619222948</v>
      </c>
      <c r="S740" s="680">
        <f>STDEV(F742:N742)</f>
        <v>133.5848037765011</v>
      </c>
      <c r="T740" s="611" t="str">
        <f>IF(N741="","",IF(Q740&gt;3650,IF(R740&lt;7,IF(Q740&lt;4450,"Pass","Fail"),"Fail"),"Fail"))</f>
        <v>Pass</v>
      </c>
      <c r="U740" s="671">
        <v>121</v>
      </c>
      <c r="V740" s="641" t="s">
        <v>214</v>
      </c>
      <c r="W740" s="687"/>
      <c r="Y740" s="603">
        <v>3650</v>
      </c>
      <c r="Z740" s="603">
        <v>4450</v>
      </c>
      <c r="AA740" s="603">
        <v>3700</v>
      </c>
      <c r="AB740" s="603">
        <v>4100</v>
      </c>
      <c r="AC740" s="604">
        <v>7</v>
      </c>
      <c r="AD740" s="604">
        <v>6.5</v>
      </c>
    </row>
    <row r="741" spans="1:30" ht="15">
      <c r="A741" s="559"/>
      <c r="B741" s="554"/>
      <c r="C741" s="657"/>
      <c r="D741" s="657"/>
      <c r="E741" s="605" t="s">
        <v>185</v>
      </c>
      <c r="F741" s="548">
        <v>4971.33</v>
      </c>
      <c r="G741" s="548">
        <v>4881.4799999999996</v>
      </c>
      <c r="H741" s="548">
        <v>4887.6499999999996</v>
      </c>
      <c r="I741" s="548">
        <v>4854.05</v>
      </c>
      <c r="J741" s="548">
        <v>4990.13</v>
      </c>
      <c r="K741" s="548">
        <v>5007.8599999999997</v>
      </c>
      <c r="L741" s="548">
        <v>4868.1400000000003</v>
      </c>
      <c r="M741" s="548">
        <v>4860.59</v>
      </c>
      <c r="N741" s="548">
        <v>4994.7299999999996</v>
      </c>
      <c r="O741" s="605"/>
      <c r="P741" s="605"/>
      <c r="Q741" s="658"/>
      <c r="R741" s="658"/>
      <c r="S741" s="659"/>
      <c r="T741" s="554"/>
      <c r="U741" s="672"/>
      <c r="V741" s="641"/>
      <c r="W741" s="687"/>
      <c r="Y741" s="603"/>
      <c r="Z741" s="603"/>
      <c r="AA741" s="603"/>
      <c r="AB741" s="603"/>
    </row>
    <row r="742" spans="1:30" ht="57">
      <c r="A742" s="559"/>
      <c r="B742" s="554"/>
      <c r="C742" s="657"/>
      <c r="D742" s="657"/>
      <c r="E742" s="605" t="s">
        <v>186</v>
      </c>
      <c r="F742" s="605">
        <f t="shared" ref="F742:N742" si="242">IF(((F740="")*AND(F741="")),"",(F740-F741)*2)</f>
        <v>3889.4799999999996</v>
      </c>
      <c r="G742" s="605">
        <f t="shared" si="242"/>
        <v>4079.84</v>
      </c>
      <c r="H742" s="605">
        <f t="shared" si="242"/>
        <v>4114</v>
      </c>
      <c r="I742" s="605">
        <f t="shared" si="242"/>
        <v>4060.1000000000004</v>
      </c>
      <c r="J742" s="605">
        <f t="shared" si="242"/>
        <v>3872.8999999999996</v>
      </c>
      <c r="K742" s="605">
        <f t="shared" si="242"/>
        <v>3730.4000000000015</v>
      </c>
      <c r="L742" s="605">
        <f t="shared" si="242"/>
        <v>4043.6999999999989</v>
      </c>
      <c r="M742" s="605">
        <f t="shared" si="242"/>
        <v>4132.42</v>
      </c>
      <c r="N742" s="605">
        <f t="shared" si="242"/>
        <v>3995.4400000000005</v>
      </c>
      <c r="O742" s="605"/>
      <c r="P742" s="605"/>
      <c r="Q742" s="658"/>
      <c r="R742" s="658"/>
      <c r="S742" s="659"/>
      <c r="T742" s="554"/>
      <c r="U742" s="672"/>
      <c r="V742" s="641"/>
      <c r="W742" s="687"/>
      <c r="Y742" s="603"/>
      <c r="Z742" s="603"/>
      <c r="AA742" s="603"/>
      <c r="AB742" s="603"/>
    </row>
    <row r="743" spans="1:30">
      <c r="A743" s="661">
        <v>43424</v>
      </c>
      <c r="B743" s="614" t="s">
        <v>167</v>
      </c>
      <c r="C743" s="657" t="s">
        <v>169</v>
      </c>
      <c r="D743" s="657" t="s">
        <v>187</v>
      </c>
      <c r="E743" s="605" t="s">
        <v>184</v>
      </c>
      <c r="F743" s="548">
        <v>1908.66</v>
      </c>
      <c r="G743" s="548">
        <v>1905.57</v>
      </c>
      <c r="H743" s="548">
        <v>1899.72</v>
      </c>
      <c r="I743" s="548">
        <v>1903.49</v>
      </c>
      <c r="J743" s="548">
        <v>1909.45</v>
      </c>
      <c r="K743" s="548">
        <v>1906.88</v>
      </c>
      <c r="L743" s="548">
        <v>1902.96</v>
      </c>
      <c r="M743" s="548">
        <v>1907.25</v>
      </c>
      <c r="N743" s="548">
        <v>1910.4</v>
      </c>
      <c r="O743" s="605">
        <f>IF((N744=""),"",MAX(F745:N745))</f>
        <v>2093.13</v>
      </c>
      <c r="P743" s="605">
        <f>IF(N744="","",MIN(F745:N745))</f>
        <v>1978.41</v>
      </c>
      <c r="Q743" s="658">
        <f>IF((N745=""),"",AVERAGE(F745:N745))</f>
        <v>2037.7366666666667</v>
      </c>
      <c r="R743" s="658">
        <f>IF((N744=""),"",(O743-P743)/(O743+P743)*100)</f>
        <v>2.8176070970689233</v>
      </c>
      <c r="S743" s="659">
        <f>STDEV(F745:N745)</f>
        <v>47.286195924393041</v>
      </c>
      <c r="T743" s="600" t="str">
        <f>IF(N744="","",IF(Q743&gt;1940,IF(R743&lt;8.3,IF(Q743&lt;2180,"Pass","Fail"),"Fail"),"Fail"))</f>
        <v>Pass</v>
      </c>
      <c r="U743" s="672">
        <v>121</v>
      </c>
      <c r="V743" s="641" t="s">
        <v>214</v>
      </c>
      <c r="W743" s="687"/>
      <c r="Y743" s="603">
        <v>2000</v>
      </c>
      <c r="Z743" s="603">
        <v>3000</v>
      </c>
      <c r="AA743" s="603">
        <v>1940</v>
      </c>
      <c r="AB743" s="603">
        <v>2180</v>
      </c>
      <c r="AC743" s="604">
        <v>5.2</v>
      </c>
      <c r="AD743" s="604">
        <v>5.2</v>
      </c>
    </row>
    <row r="744" spans="1:30" ht="15">
      <c r="A744" s="559"/>
      <c r="B744" s="554"/>
      <c r="C744" s="657"/>
      <c r="D744" s="657"/>
      <c r="E744" s="605" t="s">
        <v>185</v>
      </c>
      <c r="F744" s="548">
        <v>1244.48</v>
      </c>
      <c r="G744" s="548">
        <v>1210.8699999999999</v>
      </c>
      <c r="H744" s="548">
        <v>1207.97</v>
      </c>
      <c r="I744" s="548">
        <v>1212.83</v>
      </c>
      <c r="J744" s="548">
        <v>1245.29</v>
      </c>
      <c r="K744" s="548">
        <v>1242.6400000000001</v>
      </c>
      <c r="L744" s="548">
        <v>1216.6199999999999</v>
      </c>
      <c r="M744" s="548">
        <v>1209.54</v>
      </c>
      <c r="N744" s="548">
        <v>1250.93</v>
      </c>
      <c r="O744" s="605"/>
      <c r="P744" s="605"/>
      <c r="Q744" s="658"/>
      <c r="R744" s="658"/>
      <c r="S744" s="659"/>
      <c r="T744" s="600"/>
      <c r="U744" s="660"/>
      <c r="V744" s="641"/>
      <c r="W744" s="687"/>
      <c r="Y744" s="603"/>
      <c r="Z744" s="603"/>
      <c r="AA744" s="603"/>
      <c r="AB744" s="603"/>
    </row>
    <row r="745" spans="1:30" ht="42.75">
      <c r="A745" s="559"/>
      <c r="B745" s="554"/>
      <c r="C745" s="657"/>
      <c r="D745" s="657"/>
      <c r="E745" s="605" t="s">
        <v>188</v>
      </c>
      <c r="F745" s="605">
        <f t="shared" ref="F745:N745" si="243">IF(((F743="")*AND(F744="")),"",(F743-F744)*3)</f>
        <v>1992.5400000000002</v>
      </c>
      <c r="G745" s="605">
        <f t="shared" si="243"/>
        <v>2084.1000000000004</v>
      </c>
      <c r="H745" s="605">
        <f t="shared" si="243"/>
        <v>2075.25</v>
      </c>
      <c r="I745" s="605">
        <f t="shared" si="243"/>
        <v>2071.9800000000005</v>
      </c>
      <c r="J745" s="605">
        <f t="shared" si="243"/>
        <v>1992.4800000000002</v>
      </c>
      <c r="K745" s="605">
        <f t="shared" si="243"/>
        <v>1992.72</v>
      </c>
      <c r="L745" s="605">
        <f t="shared" si="243"/>
        <v>2059.0200000000004</v>
      </c>
      <c r="M745" s="605">
        <f t="shared" si="243"/>
        <v>2093.13</v>
      </c>
      <c r="N745" s="605">
        <f t="shared" si="243"/>
        <v>1978.41</v>
      </c>
      <c r="O745" s="605"/>
      <c r="P745" s="605"/>
      <c r="Q745" s="658"/>
      <c r="R745" s="658"/>
      <c r="S745" s="659"/>
      <c r="T745" s="600"/>
      <c r="U745" s="660"/>
      <c r="V745" s="641"/>
      <c r="W745" s="687"/>
      <c r="Y745" s="603"/>
      <c r="Z745" s="603"/>
      <c r="AA745" s="603"/>
      <c r="AB745" s="603"/>
    </row>
    <row r="746" spans="1:30">
      <c r="A746" s="661">
        <v>43424</v>
      </c>
      <c r="B746" s="554" t="s">
        <v>183</v>
      </c>
      <c r="C746" s="657" t="s">
        <v>171</v>
      </c>
      <c r="D746" s="657" t="s">
        <v>170</v>
      </c>
      <c r="E746" s="605" t="s">
        <v>184</v>
      </c>
      <c r="F746" s="548">
        <v>24824</v>
      </c>
      <c r="G746" s="548">
        <v>24870.01</v>
      </c>
      <c r="H746" s="548">
        <v>25016.07</v>
      </c>
      <c r="I746" s="548">
        <v>24890.26</v>
      </c>
      <c r="J746" s="548">
        <v>24691.01</v>
      </c>
      <c r="K746" s="548">
        <v>24778.84</v>
      </c>
      <c r="L746" s="548">
        <v>24951.439999999999</v>
      </c>
      <c r="M746" s="548">
        <v>24818.59</v>
      </c>
      <c r="N746" s="548">
        <v>24577.8</v>
      </c>
      <c r="O746" s="605">
        <f>IF((N747=""),"",MAX(F748:N748))</f>
        <v>5114.8500000000022</v>
      </c>
      <c r="P746" s="605">
        <f>IF(N747="","",MIN(F748:N748))</f>
        <v>4053.2700000000004</v>
      </c>
      <c r="Q746" s="658">
        <f>IF((N748=""),"",AVERAGE(F748:N748))</f>
        <v>4423.7299999999987</v>
      </c>
      <c r="R746" s="658">
        <f>IF((N747=""),"",(O746-P746)/(O746+P746)*100)</f>
        <v>11.579036923600492</v>
      </c>
      <c r="S746" s="659">
        <f>STDEV(F748:N748)</f>
        <v>340.75511324116883</v>
      </c>
      <c r="T746" s="600" t="str">
        <f>IF(N747="","",IF(Q746&gt;3200,IF(R746&lt;16,IF(Q746&lt;5240,"Pass","Fail"),"Fail"),"Fail"))</f>
        <v>Pass</v>
      </c>
      <c r="U746" s="672">
        <v>121</v>
      </c>
      <c r="V746" s="641" t="s">
        <v>214</v>
      </c>
      <c r="W746" s="687"/>
      <c r="Y746" s="603">
        <v>4200</v>
      </c>
      <c r="Z746" s="603">
        <v>5500</v>
      </c>
      <c r="AA746" s="603">
        <v>3200</v>
      </c>
      <c r="AB746" s="603">
        <v>5240</v>
      </c>
      <c r="AC746" s="604">
        <v>16</v>
      </c>
      <c r="AD746" s="604">
        <v>16</v>
      </c>
    </row>
    <row r="747" spans="1:30" ht="15">
      <c r="A747" s="559"/>
      <c r="B747" s="554"/>
      <c r="C747" s="657"/>
      <c r="D747" s="657"/>
      <c r="E747" s="605" t="s">
        <v>185</v>
      </c>
      <c r="F747" s="548">
        <v>23119.05</v>
      </c>
      <c r="G747" s="548">
        <v>23518.92</v>
      </c>
      <c r="H747" s="548">
        <v>23555.77</v>
      </c>
      <c r="I747" s="548">
        <v>23524.02</v>
      </c>
      <c r="J747" s="548">
        <v>23190.13</v>
      </c>
      <c r="K747" s="548">
        <v>23228.57</v>
      </c>
      <c r="L747" s="548">
        <v>23540.03</v>
      </c>
      <c r="M747" s="548">
        <v>23433.9</v>
      </c>
      <c r="N747" s="548">
        <v>23036.44</v>
      </c>
      <c r="O747" s="605"/>
      <c r="P747" s="605"/>
      <c r="Q747" s="658"/>
      <c r="R747" s="658"/>
      <c r="S747" s="659"/>
      <c r="T747" s="600"/>
      <c r="U747" s="660"/>
      <c r="V747" s="641"/>
      <c r="W747" s="687"/>
      <c r="Y747" s="603"/>
      <c r="Z747" s="603"/>
      <c r="AA747" s="603"/>
      <c r="AB747" s="603"/>
    </row>
    <row r="748" spans="1:30" ht="57.75" thickBot="1">
      <c r="A748" s="559"/>
      <c r="B748" s="663"/>
      <c r="C748" s="664"/>
      <c r="D748" s="664"/>
      <c r="E748" s="627" t="s">
        <v>186</v>
      </c>
      <c r="F748" s="627">
        <f t="shared" ref="F748:N748" si="244">IF(((F746="")*AND(F747="")),"",(F746-F747)*3)</f>
        <v>5114.8500000000022</v>
      </c>
      <c r="G748" s="627">
        <f t="shared" si="244"/>
        <v>4053.2700000000004</v>
      </c>
      <c r="H748" s="627">
        <f t="shared" si="244"/>
        <v>4380.8999999999978</v>
      </c>
      <c r="I748" s="627">
        <f t="shared" si="244"/>
        <v>4098.7199999999939</v>
      </c>
      <c r="J748" s="627">
        <f t="shared" si="244"/>
        <v>4502.6399999999921</v>
      </c>
      <c r="K748" s="627">
        <f t="shared" si="244"/>
        <v>4650.8100000000013</v>
      </c>
      <c r="L748" s="627">
        <f t="shared" si="244"/>
        <v>4234.2299999999996</v>
      </c>
      <c r="M748" s="627">
        <f t="shared" si="244"/>
        <v>4154.0699999999961</v>
      </c>
      <c r="N748" s="627">
        <f t="shared" si="244"/>
        <v>4624.0800000000017</v>
      </c>
      <c r="O748" s="627"/>
      <c r="P748" s="627"/>
      <c r="Q748" s="665"/>
      <c r="R748" s="665"/>
      <c r="S748" s="666"/>
      <c r="T748" s="667"/>
      <c r="U748" s="668"/>
      <c r="V748" s="641"/>
      <c r="W748" s="687"/>
      <c r="Y748" s="603"/>
      <c r="Z748" s="603"/>
      <c r="AA748" s="603"/>
      <c r="AB748" s="603"/>
    </row>
    <row r="749" spans="1:30">
      <c r="A749" s="669">
        <v>43430</v>
      </c>
      <c r="B749" s="607" t="s">
        <v>172</v>
      </c>
      <c r="C749" s="609" t="s">
        <v>174</v>
      </c>
      <c r="D749" s="609" t="s">
        <v>173</v>
      </c>
      <c r="E749" s="596" t="s">
        <v>184</v>
      </c>
      <c r="F749" s="548">
        <v>4978.78</v>
      </c>
      <c r="G749" s="548">
        <v>4889.5600000000004</v>
      </c>
      <c r="H749" s="548">
        <v>4896.01</v>
      </c>
      <c r="I749" s="548">
        <v>4863.05</v>
      </c>
      <c r="J749" s="548">
        <v>4996.4399999999996</v>
      </c>
      <c r="K749" s="548">
        <v>5014.53</v>
      </c>
      <c r="L749" s="548">
        <v>4876.8100000000004</v>
      </c>
      <c r="M749" s="548">
        <v>4869.54</v>
      </c>
      <c r="N749" s="548">
        <v>5001.38</v>
      </c>
      <c r="O749" s="596">
        <f>IF((N750=""),"",MAX(F751:N751))</f>
        <v>4203.82</v>
      </c>
      <c r="P749" s="596">
        <f>IF(N750="","",MIN(F751:N751))</f>
        <v>3802.8199999999997</v>
      </c>
      <c r="Q749" s="610">
        <f>IF((N751=""),"",AVERAGE(F751:N751))</f>
        <v>4079.6324999999997</v>
      </c>
      <c r="R749" s="610">
        <f>IF((N750=""),"",(O749-P749)/(O749+P749)*100)</f>
        <v>5.0083430752475451</v>
      </c>
      <c r="S749" s="680">
        <f>STDEV(F751:N751)</f>
        <v>138.31290031252601</v>
      </c>
      <c r="T749" s="611" t="str">
        <f>IF(N750="","",IF(Q749&gt;3650,IF(R749&lt;7,IF(Q749&lt;4450,"Pass","Fail"),"Fail"),"Fail"))</f>
        <v>Pass</v>
      </c>
      <c r="U749" s="671">
        <v>1340</v>
      </c>
      <c r="V749" s="1083"/>
      <c r="W749" s="687"/>
      <c r="Y749" s="603">
        <v>3650</v>
      </c>
      <c r="Z749" s="603">
        <v>4450</v>
      </c>
      <c r="AA749" s="603">
        <v>3700</v>
      </c>
      <c r="AB749" s="603">
        <v>4100</v>
      </c>
      <c r="AC749" s="604">
        <v>7</v>
      </c>
      <c r="AD749" s="604">
        <v>6.5</v>
      </c>
    </row>
    <row r="750" spans="1:30" ht="15">
      <c r="A750" s="559"/>
      <c r="B750" s="554"/>
      <c r="C750" s="657"/>
      <c r="D750" s="657"/>
      <c r="E750" s="605" t="s">
        <v>185</v>
      </c>
      <c r="F750" s="548">
        <v>3004.46</v>
      </c>
      <c r="G750" s="548">
        <v>2815.36</v>
      </c>
      <c r="H750" s="548">
        <v>2800.63</v>
      </c>
      <c r="I750" s="548">
        <v>2787.51</v>
      </c>
      <c r="J750" s="548">
        <v>3020.03</v>
      </c>
      <c r="K750" s="548">
        <v>3113.12</v>
      </c>
      <c r="L750" s="548">
        <v>2809.95</v>
      </c>
      <c r="M750" s="548">
        <v>2767.63</v>
      </c>
      <c r="N750" s="548">
        <v>2974.56</v>
      </c>
      <c r="O750" s="605"/>
      <c r="P750" s="605"/>
      <c r="Q750" s="658"/>
      <c r="R750" s="658"/>
      <c r="S750" s="659"/>
      <c r="T750" s="554"/>
      <c r="U750" s="672"/>
      <c r="V750" s="1083"/>
      <c r="W750" s="687"/>
      <c r="Y750" s="603"/>
      <c r="Z750" s="603"/>
      <c r="AA750" s="603"/>
      <c r="AB750" s="603"/>
    </row>
    <row r="751" spans="1:30" ht="57">
      <c r="A751" s="559"/>
      <c r="B751" s="554"/>
      <c r="C751" s="657"/>
      <c r="D751" s="657"/>
      <c r="E751" s="605" t="s">
        <v>186</v>
      </c>
      <c r="F751" s="548"/>
      <c r="G751" s="605">
        <f t="shared" ref="G751:N751" si="245">IF(((G749="")*AND(G750="")),"",(G749-G750)*2)</f>
        <v>4148.4000000000005</v>
      </c>
      <c r="H751" s="605">
        <f t="shared" si="245"/>
        <v>4190.76</v>
      </c>
      <c r="I751" s="605">
        <f t="shared" si="245"/>
        <v>4151.08</v>
      </c>
      <c r="J751" s="605">
        <f t="shared" si="245"/>
        <v>3952.8199999999988</v>
      </c>
      <c r="K751" s="605">
        <f t="shared" si="245"/>
        <v>3802.8199999999997</v>
      </c>
      <c r="L751" s="605">
        <f t="shared" si="245"/>
        <v>4133.7200000000012</v>
      </c>
      <c r="M751" s="605">
        <f t="shared" si="245"/>
        <v>4203.82</v>
      </c>
      <c r="N751" s="605">
        <f t="shared" si="245"/>
        <v>4053.6400000000003</v>
      </c>
      <c r="O751" s="605"/>
      <c r="P751" s="605"/>
      <c r="Q751" s="658"/>
      <c r="R751" s="658"/>
      <c r="S751" s="659"/>
      <c r="T751" s="554"/>
      <c r="U751" s="672"/>
      <c r="V751" s="1083"/>
      <c r="W751" s="687"/>
      <c r="Y751" s="603"/>
      <c r="Z751" s="603"/>
      <c r="AA751" s="603"/>
      <c r="AB751" s="603"/>
    </row>
    <row r="752" spans="1:30">
      <c r="A752" s="661">
        <v>43430</v>
      </c>
      <c r="B752" s="614" t="s">
        <v>167</v>
      </c>
      <c r="C752" s="657" t="s">
        <v>169</v>
      </c>
      <c r="D752" s="657" t="s">
        <v>187</v>
      </c>
      <c r="E752" s="605" t="s">
        <v>184</v>
      </c>
      <c r="F752" s="548">
        <v>1918.98</v>
      </c>
      <c r="G752" s="548">
        <v>1914.88</v>
      </c>
      <c r="H752" s="548">
        <v>1907.19</v>
      </c>
      <c r="I752" s="548">
        <v>1917.57</v>
      </c>
      <c r="J752" s="548">
        <v>1921.47</v>
      </c>
      <c r="K752" s="548">
        <v>1920.12</v>
      </c>
      <c r="L752" s="548">
        <v>1913.55</v>
      </c>
      <c r="M752" s="548">
        <v>1917.9</v>
      </c>
      <c r="N752" s="548">
        <v>1920.61</v>
      </c>
      <c r="O752" s="605">
        <f>IF((N753=""),"",MAX(F754:N754))</f>
        <v>2089.0500000000002</v>
      </c>
      <c r="P752" s="605">
        <f>IF(N753="","",MIN(F754:N754))</f>
        <v>1984.59</v>
      </c>
      <c r="Q752" s="658">
        <f>IF((N754=""),"",AVERAGE(F754:N754))</f>
        <v>2035.8712500000001</v>
      </c>
      <c r="R752" s="658">
        <f>IF((N753=""),"",(O752-P752)/(O752+P752)*100)</f>
        <v>2.5642913954104989</v>
      </c>
      <c r="S752" s="659">
        <f>STDEV(F754:N754)</f>
        <v>43.083575073002542</v>
      </c>
      <c r="T752" s="600" t="str">
        <f>IF(N753="","",IF(Q752&gt;1940,IF(R752&lt;8.3,IF(Q752&lt;2180,"Pass","Fail"),"Fail"),"Fail"))</f>
        <v>Pass</v>
      </c>
      <c r="U752" s="672">
        <v>1340</v>
      </c>
      <c r="V752" s="1083"/>
      <c r="W752" s="687"/>
      <c r="Y752" s="603">
        <v>2000</v>
      </c>
      <c r="Z752" s="603">
        <v>3000</v>
      </c>
      <c r="AA752" s="603">
        <v>1940</v>
      </c>
      <c r="AB752" s="603">
        <v>2180</v>
      </c>
      <c r="AC752" s="604">
        <v>5.2</v>
      </c>
      <c r="AD752" s="604">
        <v>5.2</v>
      </c>
    </row>
    <row r="753" spans="1:30" ht="15">
      <c r="A753" s="559"/>
      <c r="B753" s="554"/>
      <c r="C753" s="657"/>
      <c r="D753" s="657"/>
      <c r="E753" s="605" t="s">
        <v>185</v>
      </c>
      <c r="F753" s="548">
        <v>1250.8599999999999</v>
      </c>
      <c r="G753" s="548">
        <v>1223.8499999999999</v>
      </c>
      <c r="H753" s="548">
        <v>1222.8699999999999</v>
      </c>
      <c r="I753" s="548">
        <v>1228.53</v>
      </c>
      <c r="J753" s="548">
        <v>1259.77</v>
      </c>
      <c r="K753" s="548">
        <v>1257.1300000000001</v>
      </c>
      <c r="L753" s="548">
        <v>1231.52</v>
      </c>
      <c r="M753" s="548">
        <v>1221.55</v>
      </c>
      <c r="N753" s="548">
        <v>1259.08</v>
      </c>
      <c r="O753" s="605"/>
      <c r="P753" s="605"/>
      <c r="Q753" s="658"/>
      <c r="R753" s="658"/>
      <c r="S753" s="659"/>
      <c r="T753" s="600"/>
      <c r="U753" s="660"/>
      <c r="V753" s="1083"/>
      <c r="W753" s="687"/>
      <c r="Y753" s="603"/>
      <c r="Z753" s="603"/>
      <c r="AA753" s="603"/>
      <c r="AB753" s="603"/>
    </row>
    <row r="754" spans="1:30" ht="42.75">
      <c r="A754" s="559"/>
      <c r="B754" s="554"/>
      <c r="C754" s="657"/>
      <c r="D754" s="657"/>
      <c r="E754" s="605" t="s">
        <v>188</v>
      </c>
      <c r="F754" s="548"/>
      <c r="G754" s="605">
        <f t="shared" ref="G754:N754" si="246">IF(((G752="")*AND(G753="")),"",(G752-G753)*3)</f>
        <v>2073.0900000000006</v>
      </c>
      <c r="H754" s="605">
        <f t="shared" si="246"/>
        <v>2052.9600000000005</v>
      </c>
      <c r="I754" s="605">
        <f t="shared" si="246"/>
        <v>2067.12</v>
      </c>
      <c r="J754" s="605">
        <f t="shared" si="246"/>
        <v>1985.1000000000001</v>
      </c>
      <c r="K754" s="605">
        <f t="shared" si="246"/>
        <v>1988.9699999999993</v>
      </c>
      <c r="L754" s="605">
        <f t="shared" si="246"/>
        <v>2046.09</v>
      </c>
      <c r="M754" s="605">
        <f t="shared" si="246"/>
        <v>2089.0500000000002</v>
      </c>
      <c r="N754" s="605">
        <f t="shared" si="246"/>
        <v>1984.59</v>
      </c>
      <c r="O754" s="605"/>
      <c r="P754" s="605"/>
      <c r="Q754" s="658"/>
      <c r="R754" s="658"/>
      <c r="S754" s="659"/>
      <c r="T754" s="600"/>
      <c r="U754" s="660"/>
      <c r="V754" s="1083"/>
      <c r="W754" s="687"/>
      <c r="Y754" s="603"/>
      <c r="Z754" s="603"/>
      <c r="AA754" s="603"/>
      <c r="AB754" s="603"/>
    </row>
    <row r="755" spans="1:30">
      <c r="A755" s="661">
        <v>43430</v>
      </c>
      <c r="B755" s="554" t="s">
        <v>183</v>
      </c>
      <c r="C755" s="657" t="s">
        <v>171</v>
      </c>
      <c r="D755" s="657" t="s">
        <v>170</v>
      </c>
      <c r="E755" s="605" t="s">
        <v>184</v>
      </c>
      <c r="F755" s="548">
        <v>27390.31</v>
      </c>
      <c r="G755" s="548">
        <v>27368.3</v>
      </c>
      <c r="H755" s="548">
        <v>27423.97</v>
      </c>
      <c r="I755" s="548">
        <v>27342.28</v>
      </c>
      <c r="J755" s="548">
        <v>27351.65</v>
      </c>
      <c r="K755" s="548">
        <v>27357.040000000001</v>
      </c>
      <c r="L755" s="548">
        <v>27357.29</v>
      </c>
      <c r="M755" s="548">
        <v>27321.53</v>
      </c>
      <c r="N755" s="548">
        <v>27356.22</v>
      </c>
      <c r="O755" s="605">
        <f>IF((N756=""),"",MAX(F757:N757))</f>
        <v>4805.7600000000057</v>
      </c>
      <c r="P755" s="605">
        <f>IF(N756="","",MIN(F757:N757))</f>
        <v>4290.3000000000065</v>
      </c>
      <c r="Q755" s="658">
        <f>IF((N757=""),"",AVERAGE(F757:N757))</f>
        <v>4518.9733333333343</v>
      </c>
      <c r="R755" s="658">
        <f>IF((N756=""),"",(O755-P755)/(O755+P755)*100)</f>
        <v>5.6668491632640778</v>
      </c>
      <c r="S755" s="659">
        <f>STDEV(F757:N757)</f>
        <v>193.83843143193008</v>
      </c>
      <c r="T755" s="600" t="str">
        <f>IF(N756="","",IF(Q755&gt;3200,IF(R755&lt;16,IF(Q755&lt;5240,"Pass","Fail"),"Fail"),"Fail"))</f>
        <v>Pass</v>
      </c>
      <c r="U755" s="672">
        <v>1340</v>
      </c>
      <c r="V755" s="1083"/>
      <c r="W755" s="687"/>
      <c r="Y755" s="603">
        <v>4200</v>
      </c>
      <c r="Z755" s="603">
        <v>5500</v>
      </c>
      <c r="AA755" s="603">
        <v>3200</v>
      </c>
      <c r="AB755" s="603">
        <v>5240</v>
      </c>
      <c r="AC755" s="604">
        <v>16</v>
      </c>
      <c r="AD755" s="604">
        <v>16</v>
      </c>
    </row>
    <row r="756" spans="1:30" ht="15">
      <c r="A756" s="559"/>
      <c r="B756" s="554"/>
      <c r="C756" s="657"/>
      <c r="D756" s="657"/>
      <c r="E756" s="605" t="s">
        <v>185</v>
      </c>
      <c r="F756" s="548">
        <v>25805.99</v>
      </c>
      <c r="G756" s="548">
        <v>25897.29</v>
      </c>
      <c r="H756" s="548">
        <v>25993.87</v>
      </c>
      <c r="I756" s="548">
        <v>25886.87</v>
      </c>
      <c r="J756" s="548">
        <v>25790.62</v>
      </c>
      <c r="K756" s="548">
        <v>25821.360000000001</v>
      </c>
      <c r="L756" s="548">
        <v>25906.97</v>
      </c>
      <c r="M756" s="548">
        <v>25854.400000000001</v>
      </c>
      <c r="N756" s="548">
        <v>25754.3</v>
      </c>
      <c r="O756" s="605"/>
      <c r="P756" s="605"/>
      <c r="Q756" s="658"/>
      <c r="R756" s="658"/>
      <c r="S756" s="659"/>
      <c r="T756" s="600"/>
      <c r="U756" s="660"/>
      <c r="V756" s="1083"/>
      <c r="W756" s="687"/>
      <c r="Y756" s="603"/>
      <c r="Z756" s="603"/>
      <c r="AA756" s="603"/>
      <c r="AB756" s="603"/>
    </row>
    <row r="757" spans="1:30" ht="57.75" thickBot="1">
      <c r="A757" s="559"/>
      <c r="B757" s="663"/>
      <c r="C757" s="664"/>
      <c r="D757" s="664"/>
      <c r="E757" s="627" t="s">
        <v>186</v>
      </c>
      <c r="F757" s="627">
        <f t="shared" ref="F757:N757" si="247">IF(((F755="")*AND(F756="")),"",(F755-F756)*3)</f>
        <v>4752.9599999999991</v>
      </c>
      <c r="G757" s="627">
        <f t="shared" si="247"/>
        <v>4413.0299999999952</v>
      </c>
      <c r="H757" s="627">
        <f t="shared" si="247"/>
        <v>4290.3000000000065</v>
      </c>
      <c r="I757" s="627">
        <f t="shared" si="247"/>
        <v>4366.2299999999996</v>
      </c>
      <c r="J757" s="627">
        <f t="shared" si="247"/>
        <v>4683.0900000000074</v>
      </c>
      <c r="K757" s="627">
        <f t="shared" si="247"/>
        <v>4607.0400000000009</v>
      </c>
      <c r="L757" s="627">
        <f t="shared" si="247"/>
        <v>4350.9599999999991</v>
      </c>
      <c r="M757" s="627">
        <f t="shared" si="247"/>
        <v>4401.3899999999921</v>
      </c>
      <c r="N757" s="627">
        <f t="shared" si="247"/>
        <v>4805.7600000000057</v>
      </c>
      <c r="O757" s="627"/>
      <c r="P757" s="627"/>
      <c r="Q757" s="665"/>
      <c r="R757" s="665"/>
      <c r="S757" s="666"/>
      <c r="T757" s="667"/>
      <c r="U757" s="668"/>
      <c r="V757" s="1083"/>
      <c r="W757" s="687"/>
      <c r="Y757" s="603"/>
      <c r="Z757" s="603"/>
      <c r="AA757" s="603"/>
      <c r="AB757" s="603"/>
    </row>
    <row r="758" spans="1:30">
      <c r="A758" s="669">
        <v>43438</v>
      </c>
      <c r="B758" s="607" t="s">
        <v>172</v>
      </c>
      <c r="C758" s="609" t="s">
        <v>174</v>
      </c>
      <c r="D758" s="609" t="s">
        <v>173</v>
      </c>
      <c r="E758" s="596" t="s">
        <v>184</v>
      </c>
      <c r="F758" s="548">
        <v>3014.44</v>
      </c>
      <c r="G758" s="548">
        <v>2824.75</v>
      </c>
      <c r="H758" s="548">
        <v>2809.7</v>
      </c>
      <c r="I758" s="548">
        <v>2796.58</v>
      </c>
      <c r="J758" s="548">
        <v>3029.4</v>
      </c>
      <c r="K758" s="548">
        <v>3122.74</v>
      </c>
      <c r="L758" s="548">
        <v>2818.95</v>
      </c>
      <c r="M758" s="548">
        <v>2776.59</v>
      </c>
      <c r="N758" s="548">
        <v>2984.27</v>
      </c>
      <c r="O758" s="596">
        <f>IF((N759=""),"",MAX(F760:N760))</f>
        <v>4172</v>
      </c>
      <c r="P758" s="596">
        <f>IF(N759="","",MIN(F760:N760))</f>
        <v>3780.1199999999994</v>
      </c>
      <c r="Q758" s="610">
        <f>IF((N760=""),"",AVERAGE(F760:N760))</f>
        <v>4031.8911111111106</v>
      </c>
      <c r="R758" s="610">
        <f>IF((N759=""),"",(O758-P758)/(O758+P758)*100)</f>
        <v>4.9279940443554748</v>
      </c>
      <c r="S758" s="680">
        <f>STDEV(F760:N760)</f>
        <v>128.71646052899868</v>
      </c>
      <c r="T758" s="611" t="str">
        <f>IF(N759="","",IF(Q758&gt;3650,IF(R758&lt;7,IF(Q758&lt;4450,"Pass","Fail"),"Fail"),"Fail"))</f>
        <v>Pass</v>
      </c>
      <c r="U758" s="671">
        <v>74</v>
      </c>
      <c r="V758" s="1083"/>
      <c r="W758" s="687"/>
      <c r="Y758" s="603">
        <v>3650</v>
      </c>
      <c r="Z758" s="603">
        <v>4450</v>
      </c>
      <c r="AA758" s="603">
        <v>3700</v>
      </c>
      <c r="AB758" s="603">
        <v>4100</v>
      </c>
      <c r="AC758" s="604">
        <v>7</v>
      </c>
      <c r="AD758" s="604">
        <v>6.5</v>
      </c>
    </row>
    <row r="759" spans="1:30" ht="15">
      <c r="A759" s="559"/>
      <c r="B759" s="554"/>
      <c r="C759" s="657"/>
      <c r="D759" s="657"/>
      <c r="E759" s="605" t="s">
        <v>185</v>
      </c>
      <c r="F759" s="548">
        <v>1048.1600000000001</v>
      </c>
      <c r="G759" s="548">
        <v>768.26</v>
      </c>
      <c r="H759" s="548">
        <v>736.5</v>
      </c>
      <c r="I759" s="548">
        <v>747.53</v>
      </c>
      <c r="J759" s="548">
        <v>1070.7</v>
      </c>
      <c r="K759" s="548">
        <v>1232.68</v>
      </c>
      <c r="L759" s="548">
        <v>779.58</v>
      </c>
      <c r="M759" s="548">
        <v>690.59</v>
      </c>
      <c r="N759" s="548">
        <v>959.91</v>
      </c>
      <c r="O759" s="605"/>
      <c r="P759" s="605"/>
      <c r="Q759" s="658"/>
      <c r="R759" s="658"/>
      <c r="S759" s="659"/>
      <c r="T759" s="554"/>
      <c r="U759" s="672"/>
      <c r="V759" s="1083"/>
      <c r="W759" s="687"/>
      <c r="Y759" s="603"/>
      <c r="Z759" s="603"/>
      <c r="AA759" s="603"/>
      <c r="AB759" s="603"/>
    </row>
    <row r="760" spans="1:30" ht="57">
      <c r="A760" s="559"/>
      <c r="B760" s="554"/>
      <c r="C760" s="657"/>
      <c r="D760" s="657"/>
      <c r="E760" s="605" t="s">
        <v>186</v>
      </c>
      <c r="F760" s="605">
        <f t="shared" ref="F760:N760" si="248">IF(((F758="")*AND(F759="")),"",(F758-F759)*2)</f>
        <v>3932.56</v>
      </c>
      <c r="G760" s="605">
        <f t="shared" si="248"/>
        <v>4112.9799999999996</v>
      </c>
      <c r="H760" s="605">
        <f t="shared" si="248"/>
        <v>4146.3999999999996</v>
      </c>
      <c r="I760" s="605">
        <f t="shared" si="248"/>
        <v>4098.1000000000004</v>
      </c>
      <c r="J760" s="605">
        <f t="shared" si="248"/>
        <v>3917.4</v>
      </c>
      <c r="K760" s="605">
        <f t="shared" si="248"/>
        <v>3780.1199999999994</v>
      </c>
      <c r="L760" s="605">
        <f t="shared" si="248"/>
        <v>4078.74</v>
      </c>
      <c r="M760" s="605">
        <f t="shared" si="248"/>
        <v>4172</v>
      </c>
      <c r="N760" s="605">
        <f t="shared" si="248"/>
        <v>4048.7200000000003</v>
      </c>
      <c r="O760" s="605"/>
      <c r="P760" s="605"/>
      <c r="Q760" s="658"/>
      <c r="R760" s="658"/>
      <c r="S760" s="659"/>
      <c r="T760" s="554"/>
      <c r="U760" s="672"/>
      <c r="V760" s="1083"/>
      <c r="W760" s="687"/>
      <c r="Y760" s="603"/>
      <c r="Z760" s="603"/>
      <c r="AA760" s="603"/>
      <c r="AB760" s="603"/>
    </row>
    <row r="761" spans="1:30">
      <c r="A761" s="669">
        <v>43438</v>
      </c>
      <c r="B761" s="614" t="s">
        <v>167</v>
      </c>
      <c r="C761" s="657" t="s">
        <v>169</v>
      </c>
      <c r="D761" s="657" t="s">
        <v>187</v>
      </c>
      <c r="E761" s="605" t="s">
        <v>184</v>
      </c>
      <c r="F761" s="548">
        <v>1252.47</v>
      </c>
      <c r="G761" s="548">
        <v>1226.24</v>
      </c>
      <c r="H761" s="548">
        <v>1220.9100000000001</v>
      </c>
      <c r="I761" s="548">
        <v>1230.48</v>
      </c>
      <c r="J761" s="548">
        <v>1261.0999999999999</v>
      </c>
      <c r="K761" s="548">
        <v>1268.06</v>
      </c>
      <c r="L761" s="548">
        <v>1233.3699999999999</v>
      </c>
      <c r="M761" s="548">
        <v>1224.74</v>
      </c>
      <c r="N761" s="548">
        <v>1254.76</v>
      </c>
      <c r="O761" s="605">
        <f>IF((N762=""),"",MAX(F763:N763))</f>
        <v>2113.77</v>
      </c>
      <c r="P761" s="605">
        <f>IF(N762="","",MIN(F763:N763))</f>
        <v>1995.4499999999998</v>
      </c>
      <c r="Q761" s="658">
        <f>IF((N763=""),"",AVERAGE(F763:N763))</f>
        <v>2065.3266666666664</v>
      </c>
      <c r="R761" s="658">
        <f>IF((N762=""),"",(O761-P761)/(O761+P761)*100)</f>
        <v>2.8793785681954285</v>
      </c>
      <c r="S761" s="659">
        <f>STDEV(F763:N763)</f>
        <v>46.274415987670238</v>
      </c>
      <c r="T761" s="600" t="str">
        <f>IF(N762="","",IF(Q761&gt;1940,IF(R761&lt;8.3,IF(Q761&lt;2180,"Pass","Fail"),"Fail"),"Fail"))</f>
        <v>Pass</v>
      </c>
      <c r="U761" s="672">
        <v>74</v>
      </c>
      <c r="V761" s="1083"/>
      <c r="W761" s="687"/>
      <c r="Y761" s="603">
        <v>2000</v>
      </c>
      <c r="Z761" s="603">
        <v>3000</v>
      </c>
      <c r="AA761" s="603">
        <v>1940</v>
      </c>
      <c r="AB761" s="603">
        <v>2180</v>
      </c>
      <c r="AC761" s="604">
        <v>5.2</v>
      </c>
      <c r="AD761" s="604">
        <v>5.2</v>
      </c>
    </row>
    <row r="762" spans="1:30" ht="15">
      <c r="A762" s="559"/>
      <c r="B762" s="554"/>
      <c r="C762" s="657"/>
      <c r="D762" s="657"/>
      <c r="E762" s="605" t="s">
        <v>185</v>
      </c>
      <c r="F762" s="548">
        <v>570.47</v>
      </c>
      <c r="G762" s="548">
        <v>522.36</v>
      </c>
      <c r="H762" s="548">
        <v>516.32000000000005</v>
      </c>
      <c r="I762" s="548">
        <v>534.38</v>
      </c>
      <c r="J762" s="548">
        <v>594.42999999999995</v>
      </c>
      <c r="K762" s="548">
        <v>587.30999999999995</v>
      </c>
      <c r="L762" s="548">
        <v>538.78</v>
      </c>
      <c r="M762" s="548">
        <v>522.49</v>
      </c>
      <c r="N762" s="548">
        <v>589.61</v>
      </c>
      <c r="O762" s="605"/>
      <c r="P762" s="605"/>
      <c r="Q762" s="658"/>
      <c r="R762" s="658"/>
      <c r="S762" s="659"/>
      <c r="T762" s="600"/>
      <c r="U762" s="660"/>
      <c r="V762" s="1083"/>
      <c r="W762" s="687"/>
      <c r="Y762" s="603"/>
      <c r="Z762" s="603"/>
      <c r="AA762" s="603"/>
      <c r="AB762" s="603"/>
    </row>
    <row r="763" spans="1:30" ht="42.75">
      <c r="A763" s="559"/>
      <c r="B763" s="554"/>
      <c r="C763" s="657"/>
      <c r="D763" s="657"/>
      <c r="E763" s="605" t="s">
        <v>188</v>
      </c>
      <c r="F763" s="605">
        <f t="shared" ref="F763:N763" si="249">IF(((F761="")*AND(F762="")),"",(F761-F762)*3)</f>
        <v>2046</v>
      </c>
      <c r="G763" s="605">
        <f t="shared" si="249"/>
        <v>2111.64</v>
      </c>
      <c r="H763" s="605">
        <f t="shared" si="249"/>
        <v>2113.77</v>
      </c>
      <c r="I763" s="605">
        <f t="shared" si="249"/>
        <v>2088.3000000000002</v>
      </c>
      <c r="J763" s="605">
        <f t="shared" si="249"/>
        <v>2000.0099999999998</v>
      </c>
      <c r="K763" s="605">
        <f t="shared" si="249"/>
        <v>2042.25</v>
      </c>
      <c r="L763" s="605">
        <f t="shared" si="249"/>
        <v>2083.7699999999995</v>
      </c>
      <c r="M763" s="605">
        <f t="shared" si="249"/>
        <v>2106.75</v>
      </c>
      <c r="N763" s="605">
        <f t="shared" si="249"/>
        <v>1995.4499999999998</v>
      </c>
      <c r="O763" s="605"/>
      <c r="P763" s="605"/>
      <c r="Q763" s="658"/>
      <c r="R763" s="658"/>
      <c r="S763" s="659"/>
      <c r="T763" s="600"/>
      <c r="U763" s="660"/>
      <c r="V763" s="1083"/>
      <c r="W763" s="687"/>
      <c r="Y763" s="603"/>
      <c r="Z763" s="603"/>
      <c r="AA763" s="603"/>
      <c r="AB763" s="603"/>
    </row>
    <row r="764" spans="1:30">
      <c r="A764" s="669">
        <v>43438</v>
      </c>
      <c r="B764" s="554" t="s">
        <v>183</v>
      </c>
      <c r="C764" s="657" t="s">
        <v>171</v>
      </c>
      <c r="D764" s="657" t="s">
        <v>170</v>
      </c>
      <c r="E764" s="605" t="s">
        <v>184</v>
      </c>
      <c r="F764" s="548">
        <v>25785.360000000001</v>
      </c>
      <c r="G764" s="548">
        <v>25878.05</v>
      </c>
      <c r="H764" s="548">
        <v>25965.84</v>
      </c>
      <c r="I764" s="548">
        <v>25857.09</v>
      </c>
      <c r="J764" s="548">
        <v>25755.279999999999</v>
      </c>
      <c r="K764" s="548">
        <v>25791.39</v>
      </c>
      <c r="L764" s="548">
        <v>25883.38</v>
      </c>
      <c r="M764" s="548">
        <v>25832.82</v>
      </c>
      <c r="N764" s="548">
        <v>25722.560000000001</v>
      </c>
      <c r="O764" s="605">
        <f>IF((N765=""),"",MAX(F766:N766))</f>
        <v>4722.3300000000017</v>
      </c>
      <c r="P764" s="605">
        <f>IF(N765="","",MIN(F766:N766))</f>
        <v>4275.4799999999996</v>
      </c>
      <c r="Q764" s="658">
        <f>IF((N766=""),"",AVERAGE(F766:N766))</f>
        <v>4462.93</v>
      </c>
      <c r="R764" s="658">
        <f>IF((N765=""),"",(O764-P764)/(O764+P764)*100)</f>
        <v>4.9662084440547432</v>
      </c>
      <c r="S764" s="659">
        <f>STDEV(F766:N766)</f>
        <v>168.86911396107539</v>
      </c>
      <c r="T764" s="600" t="str">
        <f>IF(N765="","",IF(Q764&gt;3200,IF(R764&lt;16,IF(Q764&lt;5240,"Pass","Fail"),"Fail"),"Fail"))</f>
        <v>Pass</v>
      </c>
      <c r="U764" s="672">
        <v>74</v>
      </c>
      <c r="V764" s="1083"/>
      <c r="W764" s="687"/>
      <c r="Y764" s="603">
        <v>4200</v>
      </c>
      <c r="Z764" s="603">
        <v>5500</v>
      </c>
      <c r="AA764" s="603">
        <v>3200</v>
      </c>
      <c r="AB764" s="603">
        <v>5240</v>
      </c>
      <c r="AC764" s="604">
        <v>16</v>
      </c>
      <c r="AD764" s="604">
        <v>16</v>
      </c>
    </row>
    <row r="765" spans="1:30" ht="15">
      <c r="A765" s="559"/>
      <c r="B765" s="554"/>
      <c r="C765" s="657"/>
      <c r="D765" s="657"/>
      <c r="E765" s="605" t="s">
        <v>185</v>
      </c>
      <c r="F765" s="548">
        <v>24264.639999999999</v>
      </c>
      <c r="G765" s="548">
        <v>24430.1</v>
      </c>
      <c r="H765" s="548">
        <v>24540.68</v>
      </c>
      <c r="I765" s="548">
        <v>24406.38</v>
      </c>
      <c r="J765" s="548">
        <v>24198.26</v>
      </c>
      <c r="K765" s="548">
        <v>24268.82</v>
      </c>
      <c r="L765" s="548">
        <v>24450.57</v>
      </c>
      <c r="M765" s="548">
        <v>24375.08</v>
      </c>
      <c r="N765" s="548">
        <v>24148.45</v>
      </c>
      <c r="O765" s="605"/>
      <c r="P765" s="605"/>
      <c r="Q765" s="658"/>
      <c r="R765" s="658"/>
      <c r="S765" s="659"/>
      <c r="T765" s="600"/>
      <c r="U765" s="660"/>
      <c r="V765" s="1083"/>
      <c r="W765" s="687"/>
      <c r="Y765" s="603"/>
      <c r="Z765" s="603"/>
      <c r="AA765" s="603"/>
      <c r="AB765" s="603"/>
    </row>
    <row r="766" spans="1:30" ht="57.75" thickBot="1">
      <c r="A766" s="559"/>
      <c r="B766" s="663"/>
      <c r="C766" s="664"/>
      <c r="D766" s="664"/>
      <c r="E766" s="627" t="s">
        <v>186</v>
      </c>
      <c r="F766" s="627">
        <f t="shared" ref="F766:N766" si="250">IF(((F764="")*AND(F765="")),"",(F764-F765)*3)</f>
        <v>4562.1600000000035</v>
      </c>
      <c r="G766" s="627">
        <f t="shared" si="250"/>
        <v>4343.8500000000022</v>
      </c>
      <c r="H766" s="627">
        <f t="shared" si="250"/>
        <v>4275.4799999999996</v>
      </c>
      <c r="I766" s="627">
        <f t="shared" si="250"/>
        <v>4352.1299999999974</v>
      </c>
      <c r="J766" s="627">
        <f t="shared" si="250"/>
        <v>4671.0600000000013</v>
      </c>
      <c r="K766" s="627">
        <f t="shared" si="250"/>
        <v>4567.7099999999991</v>
      </c>
      <c r="L766" s="627">
        <f t="shared" si="250"/>
        <v>4298.4300000000039</v>
      </c>
      <c r="M766" s="627">
        <f t="shared" si="250"/>
        <v>4373.2199999999939</v>
      </c>
      <c r="N766" s="627">
        <f t="shared" si="250"/>
        <v>4722.3300000000017</v>
      </c>
      <c r="O766" s="627"/>
      <c r="P766" s="627"/>
      <c r="Q766" s="665"/>
      <c r="R766" s="665"/>
      <c r="S766" s="666"/>
      <c r="T766" s="667"/>
      <c r="U766" s="668"/>
      <c r="V766" s="1083"/>
      <c r="W766" s="687"/>
      <c r="Y766" s="603"/>
      <c r="Z766" s="603"/>
      <c r="AA766" s="603"/>
      <c r="AB766" s="603"/>
    </row>
    <row r="767" spans="1:30">
      <c r="A767" s="669">
        <v>43445</v>
      </c>
      <c r="B767" s="654" t="s">
        <v>172</v>
      </c>
      <c r="C767" s="615" t="s">
        <v>174</v>
      </c>
      <c r="D767" s="615" t="s">
        <v>173</v>
      </c>
      <c r="E767" s="636" t="s">
        <v>184</v>
      </c>
      <c r="F767" s="548">
        <v>6871.08</v>
      </c>
      <c r="G767" s="548">
        <v>6876.74</v>
      </c>
      <c r="H767" s="548">
        <v>6922.42</v>
      </c>
      <c r="I767" s="548">
        <v>6869.47</v>
      </c>
      <c r="J767" s="548">
        <v>6875.27</v>
      </c>
      <c r="K767" s="548">
        <v>6883.21</v>
      </c>
      <c r="L767" s="548">
        <v>6901.27</v>
      </c>
      <c r="M767" s="548">
        <v>6913.18</v>
      </c>
      <c r="N767" s="548">
        <v>6974.11</v>
      </c>
      <c r="O767" s="636">
        <f>IF((N768=""),"",MAX(F769:N769))</f>
        <v>3797.34</v>
      </c>
      <c r="P767" s="636">
        <f>IF(N768="","",MIN(F769:N769))</f>
        <v>3534.58</v>
      </c>
      <c r="Q767" s="655">
        <f>IF((N769=""),"",AVERAGE(F769:N769))</f>
        <v>3708.5244444444447</v>
      </c>
      <c r="R767" s="655">
        <f>IF((N768=""),"",(O767-P767)/(O767+P767)*100)</f>
        <v>3.5837816015450281</v>
      </c>
      <c r="S767" s="599">
        <f>STDEV(F769:N769)</f>
        <v>90.479117357401307</v>
      </c>
      <c r="T767" s="676" t="str">
        <f>IF(N768="","",IF(Q767&gt;3650,IF(R767&lt;7,IF(Q767&lt;4450,"Pass","Fail"),"Fail"),"Fail"))</f>
        <v>Pass</v>
      </c>
      <c r="U767" s="677" t="s">
        <v>215</v>
      </c>
      <c r="V767" s="1083"/>
      <c r="W767" s="687"/>
      <c r="Y767" s="603">
        <v>3650</v>
      </c>
      <c r="Z767" s="603">
        <v>4450</v>
      </c>
      <c r="AA767" s="603">
        <v>3700</v>
      </c>
      <c r="AB767" s="603">
        <v>4100</v>
      </c>
      <c r="AC767" s="604">
        <v>7</v>
      </c>
      <c r="AD767" s="604">
        <v>6.5</v>
      </c>
    </row>
    <row r="768" spans="1:30" ht="15">
      <c r="A768" s="559"/>
      <c r="B768" s="554"/>
      <c r="C768" s="657"/>
      <c r="D768" s="657"/>
      <c r="E768" s="605" t="s">
        <v>185</v>
      </c>
      <c r="F768" s="548">
        <v>5050.88</v>
      </c>
      <c r="G768" s="548">
        <v>4992.38</v>
      </c>
      <c r="H768" s="548">
        <v>5030.1400000000003</v>
      </c>
      <c r="I768" s="548">
        <v>4991.51</v>
      </c>
      <c r="J768" s="548">
        <v>5067.8500000000004</v>
      </c>
      <c r="K768" s="548">
        <v>5115.92</v>
      </c>
      <c r="L768" s="548">
        <v>5025.33</v>
      </c>
      <c r="M768" s="548">
        <v>5014.51</v>
      </c>
      <c r="N768" s="548">
        <v>5109.87</v>
      </c>
      <c r="O768" s="605"/>
      <c r="P768" s="605"/>
      <c r="Q768" s="658"/>
      <c r="R768" s="658"/>
      <c r="S768" s="659"/>
      <c r="T768" s="554"/>
      <c r="U768" s="672"/>
      <c r="V768" s="1083"/>
      <c r="W768" s="687"/>
      <c r="Y768" s="603"/>
      <c r="Z768" s="603"/>
      <c r="AA768" s="603"/>
      <c r="AB768" s="603"/>
    </row>
    <row r="769" spans="1:30" ht="57.75" thickBot="1">
      <c r="A769" s="559"/>
      <c r="B769" s="554"/>
      <c r="C769" s="657"/>
      <c r="D769" s="657"/>
      <c r="E769" s="605" t="s">
        <v>186</v>
      </c>
      <c r="F769" s="605">
        <f t="shared" ref="F769:N769" si="251">IF(((F767="")*AND(F768="")),"",(F767-F768)*2)</f>
        <v>3640.3999999999996</v>
      </c>
      <c r="G769" s="605">
        <f t="shared" si="251"/>
        <v>3768.7199999999993</v>
      </c>
      <c r="H769" s="605">
        <f t="shared" si="251"/>
        <v>3784.5599999999995</v>
      </c>
      <c r="I769" s="605">
        <f t="shared" si="251"/>
        <v>3755.92</v>
      </c>
      <c r="J769" s="605">
        <f t="shared" si="251"/>
        <v>3614.84</v>
      </c>
      <c r="K769" s="605">
        <f t="shared" si="251"/>
        <v>3534.58</v>
      </c>
      <c r="L769" s="605">
        <f t="shared" si="251"/>
        <v>3751.880000000001</v>
      </c>
      <c r="M769" s="605">
        <f t="shared" si="251"/>
        <v>3797.34</v>
      </c>
      <c r="N769" s="605">
        <f t="shared" si="251"/>
        <v>3728.4799999999996</v>
      </c>
      <c r="O769" s="605"/>
      <c r="P769" s="605"/>
      <c r="Q769" s="658"/>
      <c r="R769" s="658"/>
      <c r="S769" s="659"/>
      <c r="T769" s="554"/>
      <c r="U769" s="672"/>
      <c r="V769" s="1083"/>
      <c r="W769" s="687"/>
      <c r="Y769" s="603"/>
      <c r="Z769" s="603"/>
      <c r="AA769" s="603"/>
      <c r="AB769" s="603"/>
    </row>
    <row r="770" spans="1:30">
      <c r="A770" s="669">
        <v>43445</v>
      </c>
      <c r="B770" s="614" t="s">
        <v>167</v>
      </c>
      <c r="C770" s="657" t="s">
        <v>169</v>
      </c>
      <c r="D770" s="657" t="s">
        <v>187</v>
      </c>
      <c r="E770" s="605" t="s">
        <v>184</v>
      </c>
      <c r="F770" s="548">
        <v>1973.08</v>
      </c>
      <c r="G770" s="548">
        <v>1950.62</v>
      </c>
      <c r="H770" s="548">
        <v>1948.98</v>
      </c>
      <c r="I770" s="548">
        <v>1946.23</v>
      </c>
      <c r="J770" s="548">
        <v>1967.11</v>
      </c>
      <c r="K770" s="548">
        <v>1972.42</v>
      </c>
      <c r="L770" s="548">
        <v>1953.82</v>
      </c>
      <c r="M770" s="548">
        <v>1949</v>
      </c>
      <c r="N770" s="548">
        <v>1965.14</v>
      </c>
      <c r="O770" s="605">
        <f>IF((N771=""),"",MAX(F772:N772))</f>
        <v>2142.06</v>
      </c>
      <c r="P770" s="605">
        <f>IF(N771="","",MIN(F772:N772))</f>
        <v>2055.9899999999998</v>
      </c>
      <c r="Q770" s="658">
        <f>IF((N772=""),"",AVERAGE(F772:N772))</f>
        <v>2089.3833333333332</v>
      </c>
      <c r="R770" s="658">
        <f>IF((N771=""),"",(O770-P770)/(O770+P770)*100)</f>
        <v>2.0502376103190811</v>
      </c>
      <c r="S770" s="659">
        <f>STDEV(F772:N772)</f>
        <v>33.235296749117651</v>
      </c>
      <c r="T770" s="600" t="str">
        <f>IF(N771="","",IF(Q770&gt;1940,IF(R770&lt;8.3,IF(Q770&lt;2180,"Pass","Fail"),"Fail"),"Fail"))</f>
        <v>Pass</v>
      </c>
      <c r="U770" s="677" t="s">
        <v>215</v>
      </c>
      <c r="V770" s="1083"/>
      <c r="W770" s="687"/>
      <c r="Y770" s="603">
        <v>2000</v>
      </c>
      <c r="Z770" s="603">
        <v>3000</v>
      </c>
      <c r="AA770" s="603">
        <v>1940</v>
      </c>
      <c r="AB770" s="603">
        <v>2180</v>
      </c>
      <c r="AC770" s="604">
        <v>5.2</v>
      </c>
      <c r="AD770" s="604">
        <v>5.2</v>
      </c>
    </row>
    <row r="771" spans="1:30" ht="15">
      <c r="A771" s="559"/>
      <c r="B771" s="554"/>
      <c r="C771" s="657"/>
      <c r="D771" s="657"/>
      <c r="E771" s="605" t="s">
        <v>185</v>
      </c>
      <c r="F771" s="548">
        <v>1259.06</v>
      </c>
      <c r="G771" s="548">
        <v>1257.1600000000001</v>
      </c>
      <c r="H771" s="548">
        <v>1263.6500000000001</v>
      </c>
      <c r="I771" s="548">
        <v>1260.69</v>
      </c>
      <c r="J771" s="548">
        <v>1264.6600000000001</v>
      </c>
      <c r="K771" s="548">
        <v>1258.99</v>
      </c>
      <c r="L771" s="548">
        <v>1263.0899999999999</v>
      </c>
      <c r="M771" s="548">
        <v>1260.3499999999999</v>
      </c>
      <c r="N771" s="548">
        <v>1270.5999999999999</v>
      </c>
      <c r="O771" s="605"/>
      <c r="P771" s="605"/>
      <c r="Q771" s="658"/>
      <c r="R771" s="658"/>
      <c r="S771" s="659"/>
      <c r="T771" s="600"/>
      <c r="U771" s="660"/>
      <c r="V771" s="1083"/>
      <c r="W771" s="687"/>
      <c r="Y771" s="603"/>
      <c r="Z771" s="603"/>
      <c r="AA771" s="603"/>
      <c r="AB771" s="603"/>
    </row>
    <row r="772" spans="1:30" ht="43.5" thickBot="1">
      <c r="A772" s="559"/>
      <c r="B772" s="554"/>
      <c r="C772" s="657"/>
      <c r="D772" s="657"/>
      <c r="E772" s="605" t="s">
        <v>188</v>
      </c>
      <c r="F772" s="605">
        <f t="shared" ref="F772:N772" si="252">IF(((F770="")*AND(F771="")),"",(F770-F771)*3)</f>
        <v>2142.06</v>
      </c>
      <c r="G772" s="605">
        <f t="shared" si="252"/>
        <v>2080.3799999999992</v>
      </c>
      <c r="H772" s="605">
        <f t="shared" si="252"/>
        <v>2055.9899999999998</v>
      </c>
      <c r="I772" s="605">
        <f t="shared" si="252"/>
        <v>2056.62</v>
      </c>
      <c r="J772" s="605">
        <f t="shared" si="252"/>
        <v>2107.3499999999995</v>
      </c>
      <c r="K772" s="605">
        <f t="shared" si="252"/>
        <v>2140.29</v>
      </c>
      <c r="L772" s="605">
        <f t="shared" si="252"/>
        <v>2072.19</v>
      </c>
      <c r="M772" s="605">
        <f t="shared" si="252"/>
        <v>2065.9500000000003</v>
      </c>
      <c r="N772" s="605">
        <f t="shared" si="252"/>
        <v>2083.6200000000008</v>
      </c>
      <c r="O772" s="605"/>
      <c r="P772" s="605"/>
      <c r="Q772" s="658"/>
      <c r="R772" s="658"/>
      <c r="S772" s="659"/>
      <c r="T772" s="600"/>
      <c r="U772" s="660"/>
      <c r="V772" s="1083"/>
      <c r="W772" s="687"/>
      <c r="Y772" s="603"/>
      <c r="Z772" s="603"/>
      <c r="AA772" s="603"/>
      <c r="AB772" s="603"/>
    </row>
    <row r="773" spans="1:30">
      <c r="A773" s="669">
        <v>43445</v>
      </c>
      <c r="B773" s="554" t="s">
        <v>183</v>
      </c>
      <c r="C773" s="657" t="s">
        <v>171</v>
      </c>
      <c r="D773" s="657" t="s">
        <v>170</v>
      </c>
      <c r="E773" s="605" t="s">
        <v>184</v>
      </c>
      <c r="F773" s="548">
        <v>29211.13</v>
      </c>
      <c r="G773" s="548">
        <v>29098.5</v>
      </c>
      <c r="H773" s="548">
        <v>29095.51</v>
      </c>
      <c r="I773" s="548">
        <v>29106.87</v>
      </c>
      <c r="J773" s="548">
        <v>29178.7</v>
      </c>
      <c r="K773" s="548">
        <v>29157.75</v>
      </c>
      <c r="L773" s="548">
        <v>29081.27</v>
      </c>
      <c r="M773" s="548">
        <v>29111.97</v>
      </c>
      <c r="N773" s="548">
        <v>29215.22</v>
      </c>
      <c r="O773" s="605">
        <f>IF((N774=""),"",MAX(F775:N775))</f>
        <v>4366.6800000000039</v>
      </c>
      <c r="P773" s="605">
        <f>IF(N774="","",MIN(F775:N775))</f>
        <v>3849.1499999999978</v>
      </c>
      <c r="Q773" s="658">
        <f>IF((N775=""),"",AVERAGE(F775:N775))</f>
        <v>4068.3500000000008</v>
      </c>
      <c r="R773" s="658">
        <f>IF((N774=""),"",(O773-P773)/(O773+P773)*100)</f>
        <v>6.2991809713687603</v>
      </c>
      <c r="S773" s="659">
        <f>STDEV(F775:N775)</f>
        <v>196.14111673740859</v>
      </c>
      <c r="T773" s="600" t="str">
        <f>IF(N774="","",IF(Q773&gt;3200,IF(R773&lt;16,IF(Q773&lt;5240,"Pass","Fail"),"Fail"),"Fail"))</f>
        <v>Pass</v>
      </c>
      <c r="U773" s="677" t="s">
        <v>215</v>
      </c>
      <c r="V773" s="1083"/>
      <c r="W773" s="687"/>
      <c r="Y773" s="603">
        <v>4200</v>
      </c>
      <c r="Z773" s="603">
        <v>5500</v>
      </c>
      <c r="AA773" s="603">
        <v>3200</v>
      </c>
      <c r="AB773" s="603">
        <v>5240</v>
      </c>
      <c r="AC773" s="604">
        <v>16</v>
      </c>
      <c r="AD773" s="604">
        <v>16</v>
      </c>
    </row>
    <row r="774" spans="1:30" ht="15">
      <c r="A774" s="559"/>
      <c r="B774" s="554"/>
      <c r="C774" s="657"/>
      <c r="D774" s="657"/>
      <c r="E774" s="605" t="s">
        <v>185</v>
      </c>
      <c r="F774" s="548">
        <v>27765.59</v>
      </c>
      <c r="G774" s="548">
        <v>27780.12</v>
      </c>
      <c r="H774" s="548">
        <v>27812.46</v>
      </c>
      <c r="I774" s="548">
        <v>27797.29</v>
      </c>
      <c r="J774" s="548">
        <v>27775.53</v>
      </c>
      <c r="K774" s="548">
        <v>27783.38</v>
      </c>
      <c r="L774" s="548">
        <v>27782.15</v>
      </c>
      <c r="M774" s="548">
        <v>27795.69</v>
      </c>
      <c r="N774" s="548">
        <v>27759.66</v>
      </c>
      <c r="O774" s="605"/>
      <c r="P774" s="605"/>
      <c r="Q774" s="658"/>
      <c r="R774" s="658"/>
      <c r="S774" s="659"/>
      <c r="T774" s="600"/>
      <c r="U774" s="660"/>
      <c r="V774" s="1083"/>
      <c r="W774" s="687"/>
      <c r="Y774" s="603"/>
      <c r="Z774" s="603"/>
      <c r="AA774" s="603"/>
      <c r="AB774" s="603"/>
    </row>
    <row r="775" spans="1:30" ht="57.75" thickBot="1">
      <c r="A775" s="559"/>
      <c r="B775" s="663"/>
      <c r="C775" s="664"/>
      <c r="D775" s="664"/>
      <c r="E775" s="627" t="s">
        <v>186</v>
      </c>
      <c r="F775" s="627">
        <f t="shared" ref="F775:N775" si="253">IF(((F773="")*AND(F774="")),"",(F773-F774)*3)</f>
        <v>4336.6200000000026</v>
      </c>
      <c r="G775" s="627">
        <f t="shared" si="253"/>
        <v>3955.1400000000031</v>
      </c>
      <c r="H775" s="627">
        <f t="shared" si="253"/>
        <v>3849.1499999999978</v>
      </c>
      <c r="I775" s="627">
        <f t="shared" si="253"/>
        <v>3928.7399999999943</v>
      </c>
      <c r="J775" s="627">
        <f t="shared" si="253"/>
        <v>4209.5100000000057</v>
      </c>
      <c r="K775" s="627">
        <f t="shared" si="253"/>
        <v>4123.1099999999969</v>
      </c>
      <c r="L775" s="627">
        <f t="shared" si="253"/>
        <v>3897.3599999999969</v>
      </c>
      <c r="M775" s="627">
        <f t="shared" si="253"/>
        <v>3948.8400000000074</v>
      </c>
      <c r="N775" s="627">
        <f t="shared" si="253"/>
        <v>4366.6800000000039</v>
      </c>
      <c r="O775" s="627"/>
      <c r="P775" s="627"/>
      <c r="Q775" s="665"/>
      <c r="R775" s="665"/>
      <c r="S775" s="666"/>
      <c r="T775" s="667"/>
      <c r="U775" s="668"/>
      <c r="V775" s="1083"/>
      <c r="W775" s="687"/>
      <c r="Y775" s="603"/>
      <c r="Z775" s="603"/>
      <c r="AA775" s="603"/>
      <c r="AB775" s="603"/>
    </row>
    <row r="776" spans="1:30">
      <c r="A776" s="669">
        <v>43451</v>
      </c>
      <c r="B776" s="607" t="s">
        <v>172</v>
      </c>
      <c r="C776" s="609" t="s">
        <v>174</v>
      </c>
      <c r="D776" s="609" t="s">
        <v>173</v>
      </c>
      <c r="E776" s="596" t="s">
        <v>184</v>
      </c>
      <c r="F776" s="548">
        <v>6849</v>
      </c>
      <c r="G776" s="548">
        <v>6830</v>
      </c>
      <c r="H776" s="548">
        <v>6874</v>
      </c>
      <c r="I776" s="548">
        <v>6838</v>
      </c>
      <c r="J776" s="548">
        <v>6903</v>
      </c>
      <c r="K776" s="643">
        <v>6872</v>
      </c>
      <c r="L776" s="643">
        <v>6863</v>
      </c>
      <c r="M776" s="643">
        <v>6866</v>
      </c>
      <c r="N776" s="643">
        <v>6956</v>
      </c>
      <c r="O776" s="636">
        <f>IF((N777=""),"",MAX(F778:N778))</f>
        <v>3836</v>
      </c>
      <c r="P776" s="636">
        <f>IF(N777="","",MIN(F778:N778))</f>
        <v>3614</v>
      </c>
      <c r="Q776" s="655">
        <f>IF((N778=""),"",AVERAGE(F778:N778))</f>
        <v>3762.4444444444443</v>
      </c>
      <c r="R776" s="655">
        <f>IF((N777=""),"",(O776-P776)/(O776+P776)*100)</f>
        <v>2.9798657718120807</v>
      </c>
      <c r="S776" s="599">
        <f>STDEV(F778:N778)</f>
        <v>78.611562621398036</v>
      </c>
      <c r="T776" s="676" t="str">
        <f>IF(N777="","",IF(Q776&gt;3650,IF(R776&lt;7,IF(Q776&lt;4450,"Pass","Fail"),"Fail"),"Fail"))</f>
        <v>Pass</v>
      </c>
      <c r="U776" s="677">
        <v>1340</v>
      </c>
      <c r="V776" s="1083"/>
      <c r="W776" s="687"/>
      <c r="Y776" s="603">
        <v>3650</v>
      </c>
      <c r="Z776" s="603">
        <v>4450</v>
      </c>
      <c r="AA776" s="603">
        <v>3700</v>
      </c>
      <c r="AB776" s="603">
        <v>4100</v>
      </c>
      <c r="AC776" s="604">
        <v>7</v>
      </c>
      <c r="AD776" s="604">
        <v>6.5</v>
      </c>
    </row>
    <row r="777" spans="1:30" ht="15">
      <c r="A777" s="559"/>
      <c r="B777" s="554"/>
      <c r="C777" s="657"/>
      <c r="D777" s="657"/>
      <c r="E777" s="605" t="s">
        <v>185</v>
      </c>
      <c r="F777" s="548">
        <v>5008</v>
      </c>
      <c r="G777" s="548">
        <v>4926</v>
      </c>
      <c r="H777" s="548">
        <v>4959</v>
      </c>
      <c r="I777" s="548">
        <v>4933</v>
      </c>
      <c r="J777" s="548">
        <v>5055</v>
      </c>
      <c r="K777" s="548">
        <v>5065</v>
      </c>
      <c r="L777" s="548">
        <v>4960</v>
      </c>
      <c r="M777" s="548">
        <v>4948</v>
      </c>
      <c r="N777" s="548">
        <v>5066</v>
      </c>
      <c r="O777" s="605"/>
      <c r="P777" s="605"/>
      <c r="Q777" s="658"/>
      <c r="R777" s="658"/>
      <c r="S777" s="659"/>
      <c r="T777" s="554"/>
      <c r="U777" s="672"/>
      <c r="V777" s="1083"/>
      <c r="W777" s="687"/>
      <c r="Y777" s="603"/>
      <c r="Z777" s="603"/>
      <c r="AA777" s="603"/>
      <c r="AB777" s="603"/>
    </row>
    <row r="778" spans="1:30" ht="57.75" thickBot="1">
      <c r="A778" s="559"/>
      <c r="B778" s="554"/>
      <c r="C778" s="657"/>
      <c r="D778" s="657"/>
      <c r="E778" s="605" t="s">
        <v>186</v>
      </c>
      <c r="F778" s="605">
        <f t="shared" ref="F778:N778" si="254">IF(((F776="")*AND(F777="")),"",(F776-F777)*2)</f>
        <v>3682</v>
      </c>
      <c r="G778" s="605">
        <f t="shared" si="254"/>
        <v>3808</v>
      </c>
      <c r="H778" s="605">
        <f t="shared" si="254"/>
        <v>3830</v>
      </c>
      <c r="I778" s="605">
        <f t="shared" si="254"/>
        <v>3810</v>
      </c>
      <c r="J778" s="605">
        <f t="shared" si="254"/>
        <v>3696</v>
      </c>
      <c r="K778" s="605">
        <f t="shared" si="254"/>
        <v>3614</v>
      </c>
      <c r="L778" s="605">
        <f t="shared" si="254"/>
        <v>3806</v>
      </c>
      <c r="M778" s="605">
        <f t="shared" si="254"/>
        <v>3836</v>
      </c>
      <c r="N778" s="605">
        <f t="shared" si="254"/>
        <v>3780</v>
      </c>
      <c r="O778" s="605"/>
      <c r="P778" s="605"/>
      <c r="Q778" s="658"/>
      <c r="R778" s="658"/>
      <c r="S778" s="659"/>
      <c r="T778" s="554"/>
      <c r="U778" s="672"/>
      <c r="V778" s="1083"/>
      <c r="W778" s="687"/>
      <c r="Y778" s="603"/>
      <c r="Z778" s="603"/>
      <c r="AA778" s="603"/>
      <c r="AB778" s="603"/>
    </row>
    <row r="779" spans="1:30">
      <c r="A779" s="661">
        <v>43451</v>
      </c>
      <c r="B779" s="614" t="s">
        <v>167</v>
      </c>
      <c r="C779" s="657" t="s">
        <v>169</v>
      </c>
      <c r="D779" s="657" t="s">
        <v>187</v>
      </c>
      <c r="E779" s="605" t="s">
        <v>184</v>
      </c>
      <c r="F779" s="548">
        <v>1256</v>
      </c>
      <c r="G779" s="548">
        <v>1237</v>
      </c>
      <c r="H779" s="548">
        <v>1223</v>
      </c>
      <c r="I779" s="548">
        <v>1237</v>
      </c>
      <c r="J779" s="548">
        <v>1262</v>
      </c>
      <c r="K779" s="548">
        <v>1268</v>
      </c>
      <c r="L779" s="548">
        <v>1233</v>
      </c>
      <c r="M779" s="548">
        <v>1239</v>
      </c>
      <c r="N779" s="548">
        <v>1261</v>
      </c>
      <c r="O779" s="605">
        <f>IF((N780=""),"",MAX(F781:N781))</f>
        <v>2034</v>
      </c>
      <c r="P779" s="605">
        <f>IF(N780="","",MIN(F781:N781))</f>
        <v>1956</v>
      </c>
      <c r="Q779" s="658">
        <f>IF((N781=""),"",AVERAGE(F781:N781))</f>
        <v>1999.6666666666667</v>
      </c>
      <c r="R779" s="658">
        <f>IF((N780=""),"",(O779-P779)/(O779+P779)*100)</f>
        <v>1.9548872180451129</v>
      </c>
      <c r="S779" s="659">
        <f>STDEV(F781:N781)</f>
        <v>28.464890654980568</v>
      </c>
      <c r="T779" s="600" t="str">
        <f>IF(N780="","",IF(Q779&gt;1940,IF(R779&lt;8.3,IF(Q779&lt;2180,"Pass","Fail"),"Fail"),"Fail"))</f>
        <v>Pass</v>
      </c>
      <c r="U779" s="677">
        <v>1340</v>
      </c>
      <c r="V779" s="1083"/>
      <c r="W779" s="687"/>
      <c r="Y779" s="603">
        <v>2000</v>
      </c>
      <c r="Z779" s="603">
        <v>3000</v>
      </c>
      <c r="AA779" s="603">
        <v>1940</v>
      </c>
      <c r="AB779" s="603">
        <v>2180</v>
      </c>
      <c r="AC779" s="604">
        <v>5.2</v>
      </c>
      <c r="AD779" s="604">
        <v>5.2</v>
      </c>
    </row>
    <row r="780" spans="1:30" ht="15">
      <c r="A780" s="559"/>
      <c r="B780" s="554"/>
      <c r="C780" s="657"/>
      <c r="D780" s="657"/>
      <c r="E780" s="605" t="s">
        <v>185</v>
      </c>
      <c r="F780" s="548">
        <v>578</v>
      </c>
      <c r="G780" s="548">
        <v>568</v>
      </c>
      <c r="H780" s="548">
        <v>569</v>
      </c>
      <c r="I780" s="643">
        <v>574</v>
      </c>
      <c r="J780" s="643">
        <v>594</v>
      </c>
      <c r="K780" s="643">
        <v>590</v>
      </c>
      <c r="L780" s="548">
        <v>581</v>
      </c>
      <c r="M780" s="548">
        <v>565</v>
      </c>
      <c r="N780" s="548">
        <v>598</v>
      </c>
      <c r="O780" s="605"/>
      <c r="P780" s="605"/>
      <c r="Q780" s="658"/>
      <c r="R780" s="658"/>
      <c r="S780" s="659"/>
      <c r="T780" s="600"/>
      <c r="U780" s="660"/>
      <c r="V780" s="1083"/>
      <c r="W780" s="687"/>
      <c r="Y780" s="603"/>
      <c r="Z780" s="603"/>
      <c r="AA780" s="603"/>
      <c r="AB780" s="603"/>
    </row>
    <row r="781" spans="1:30" ht="43.5" thickBot="1">
      <c r="A781" s="559"/>
      <c r="B781" s="554"/>
      <c r="C781" s="657"/>
      <c r="D781" s="657"/>
      <c r="E781" s="605" t="s">
        <v>188</v>
      </c>
      <c r="F781" s="605">
        <f t="shared" ref="F781:N781" si="255">IF(((F779="")*AND(F780="")),"",(F779-F780)*3)</f>
        <v>2034</v>
      </c>
      <c r="G781" s="605">
        <f t="shared" si="255"/>
        <v>2007</v>
      </c>
      <c r="H781" s="605">
        <f t="shared" si="255"/>
        <v>1962</v>
      </c>
      <c r="I781" s="605">
        <f t="shared" si="255"/>
        <v>1989</v>
      </c>
      <c r="J781" s="605">
        <f t="shared" si="255"/>
        <v>2004</v>
      </c>
      <c r="K781" s="605">
        <f t="shared" si="255"/>
        <v>2034</v>
      </c>
      <c r="L781" s="605">
        <f t="shared" si="255"/>
        <v>1956</v>
      </c>
      <c r="M781" s="605">
        <f t="shared" si="255"/>
        <v>2022</v>
      </c>
      <c r="N781" s="605">
        <f t="shared" si="255"/>
        <v>1989</v>
      </c>
      <c r="O781" s="605"/>
      <c r="P781" s="605"/>
      <c r="Q781" s="658"/>
      <c r="R781" s="658"/>
      <c r="S781" s="659"/>
      <c r="T781" s="600"/>
      <c r="U781" s="660"/>
      <c r="V781" s="1083"/>
      <c r="W781" s="687"/>
      <c r="Y781" s="603"/>
      <c r="Z781" s="603"/>
      <c r="AA781" s="603"/>
      <c r="AB781" s="603"/>
    </row>
    <row r="782" spans="1:30">
      <c r="A782" s="661">
        <v>43451</v>
      </c>
      <c r="B782" s="554" t="s">
        <v>183</v>
      </c>
      <c r="C782" s="657" t="s">
        <v>171</v>
      </c>
      <c r="D782" s="657" t="s">
        <v>170</v>
      </c>
      <c r="E782" s="605" t="s">
        <v>184</v>
      </c>
      <c r="F782" s="548">
        <v>29027</v>
      </c>
      <c r="G782" s="548">
        <v>28971</v>
      </c>
      <c r="H782" s="548">
        <v>28924</v>
      </c>
      <c r="I782" s="548">
        <v>28962</v>
      </c>
      <c r="J782" s="548">
        <v>29003</v>
      </c>
      <c r="K782" s="643">
        <v>28766</v>
      </c>
      <c r="L782" s="643">
        <v>28905</v>
      </c>
      <c r="M782" s="643">
        <v>28883</v>
      </c>
      <c r="N782" s="643">
        <v>28967</v>
      </c>
      <c r="O782" s="605">
        <f>IF((N783=""),"",MAX(F784:N784))</f>
        <v>4335</v>
      </c>
      <c r="P782" s="605">
        <f>IF(N783="","",MIN(F784:N784))</f>
        <v>3441</v>
      </c>
      <c r="Q782" s="658">
        <f>IF((N784=""),"",AVERAGE(F784:N784))</f>
        <v>3887.3333333333335</v>
      </c>
      <c r="R782" s="658">
        <f>IF((N783=""),"",(O782-P782)/(O782+P782)*100)</f>
        <v>11.496913580246913</v>
      </c>
      <c r="S782" s="659">
        <f>STDEV(F784:N784)</f>
        <v>281.61986790707789</v>
      </c>
      <c r="T782" s="600" t="str">
        <f>IF(N783="","",IF(Q782&gt;3200,IF(R782&lt;16,IF(Q782&lt;5240,"Pass","Fail"),"Fail"),"Fail"))</f>
        <v>Pass</v>
      </c>
      <c r="U782" s="677">
        <v>1340</v>
      </c>
      <c r="V782" s="1083"/>
      <c r="W782" s="687"/>
      <c r="Y782" s="603">
        <v>4200</v>
      </c>
      <c r="Z782" s="603">
        <v>5500</v>
      </c>
      <c r="AA782" s="603">
        <v>3200</v>
      </c>
      <c r="AB782" s="603">
        <v>5240</v>
      </c>
      <c r="AC782" s="604">
        <v>16</v>
      </c>
      <c r="AD782" s="604">
        <v>16</v>
      </c>
    </row>
    <row r="783" spans="1:30" ht="15">
      <c r="A783" s="559"/>
      <c r="B783" s="554"/>
      <c r="C783" s="657"/>
      <c r="D783" s="657"/>
      <c r="E783" s="605" t="s">
        <v>185</v>
      </c>
      <c r="F783" s="548">
        <v>27582</v>
      </c>
      <c r="G783" s="548">
        <v>27666</v>
      </c>
      <c r="H783" s="548">
        <v>27711</v>
      </c>
      <c r="I783" s="643">
        <v>27662</v>
      </c>
      <c r="J783" s="643">
        <v>27650</v>
      </c>
      <c r="K783" s="643">
        <v>27619</v>
      </c>
      <c r="L783" s="643">
        <v>27664</v>
      </c>
      <c r="M783" s="643">
        <v>27627</v>
      </c>
      <c r="N783" s="643">
        <v>27565</v>
      </c>
      <c r="O783" s="605"/>
      <c r="P783" s="605"/>
      <c r="Q783" s="658"/>
      <c r="R783" s="658"/>
      <c r="S783" s="659"/>
      <c r="T783" s="600"/>
      <c r="U783" s="660"/>
      <c r="V783" s="1083"/>
      <c r="W783" s="687"/>
      <c r="Y783" s="603"/>
      <c r="Z783" s="603"/>
      <c r="AA783" s="603"/>
      <c r="AB783" s="603"/>
    </row>
    <row r="784" spans="1:30" ht="57.75" thickBot="1">
      <c r="A784" s="559"/>
      <c r="B784" s="663"/>
      <c r="C784" s="664"/>
      <c r="D784" s="664"/>
      <c r="E784" s="627" t="s">
        <v>186</v>
      </c>
      <c r="F784" s="627">
        <f t="shared" ref="F784:N784" si="256">IF(((F782="")*AND(F783="")),"",(F782-F783)*3)</f>
        <v>4335</v>
      </c>
      <c r="G784" s="627">
        <f t="shared" si="256"/>
        <v>3915</v>
      </c>
      <c r="H784" s="627">
        <f t="shared" si="256"/>
        <v>3639</v>
      </c>
      <c r="I784" s="627">
        <f t="shared" si="256"/>
        <v>3900</v>
      </c>
      <c r="J784" s="627">
        <f t="shared" si="256"/>
        <v>4059</v>
      </c>
      <c r="K784" s="627">
        <f t="shared" si="256"/>
        <v>3441</v>
      </c>
      <c r="L784" s="627">
        <f t="shared" si="256"/>
        <v>3723</v>
      </c>
      <c r="M784" s="627">
        <f t="shared" si="256"/>
        <v>3768</v>
      </c>
      <c r="N784" s="627">
        <f t="shared" si="256"/>
        <v>4206</v>
      </c>
      <c r="O784" s="627"/>
      <c r="P784" s="627"/>
      <c r="Q784" s="665"/>
      <c r="R784" s="665"/>
      <c r="S784" s="666"/>
      <c r="T784" s="667"/>
      <c r="U784" s="668"/>
      <c r="V784" s="1083"/>
      <c r="W784" s="687"/>
      <c r="Y784" s="603"/>
      <c r="Z784" s="603"/>
      <c r="AA784" s="603"/>
      <c r="AB784" s="603"/>
    </row>
    <row r="785" spans="1:30">
      <c r="A785" s="669">
        <v>43460</v>
      </c>
      <c r="B785" s="607" t="s">
        <v>172</v>
      </c>
      <c r="C785" s="609" t="s">
        <v>174</v>
      </c>
      <c r="D785" s="609" t="s">
        <v>173</v>
      </c>
      <c r="E785" s="596" t="s">
        <v>184</v>
      </c>
      <c r="F785" s="548">
        <v>5018.34</v>
      </c>
      <c r="G785" s="548">
        <v>4937.29</v>
      </c>
      <c r="H785" s="548">
        <v>4968.3</v>
      </c>
      <c r="I785" s="548">
        <v>4942.92</v>
      </c>
      <c r="J785" s="548">
        <v>5064.83</v>
      </c>
      <c r="K785" s="548">
        <v>5074.83</v>
      </c>
      <c r="L785" s="548">
        <v>4969.8100000000004</v>
      </c>
      <c r="M785" s="548">
        <v>4958.4399999999996</v>
      </c>
      <c r="N785" s="548">
        <v>5075.38</v>
      </c>
      <c r="O785" s="636">
        <f>IF((N786=""),"",MAX(F787:N787))</f>
        <v>3854.1399999999994</v>
      </c>
      <c r="P785" s="636">
        <f>IF(N786="","",MIN(F787:N787))</f>
        <v>3564.76</v>
      </c>
      <c r="Q785" s="655">
        <f>IF((N787=""),"",AVERAGE(F787:N787))</f>
        <v>3754.4866666666671</v>
      </c>
      <c r="R785" s="655">
        <f>IF((N786=""),"",(O785-P785)/(O785+P785)*100)</f>
        <v>3.9005782528407069</v>
      </c>
      <c r="S785" s="599">
        <f>STDEV(F787:N787)</f>
        <v>97.111780953687926</v>
      </c>
      <c r="T785" s="676" t="str">
        <f>IF(N786="","",IF(Q785&gt;3650,IF(R785&lt;7,IF(Q785&lt;4450,"Pass","Fail"),"Fail"),"Fail"))</f>
        <v>Pass</v>
      </c>
      <c r="U785" s="677">
        <v>74</v>
      </c>
      <c r="Y785" s="603">
        <v>3650</v>
      </c>
      <c r="Z785" s="603">
        <v>4450</v>
      </c>
      <c r="AA785" s="603">
        <v>3700</v>
      </c>
      <c r="AB785" s="603">
        <v>4100</v>
      </c>
      <c r="AC785" s="604">
        <v>7</v>
      </c>
      <c r="AD785" s="604">
        <v>6.5</v>
      </c>
    </row>
    <row r="786" spans="1:30" ht="15">
      <c r="A786" s="559"/>
      <c r="B786" s="554"/>
      <c r="C786" s="657"/>
      <c r="D786" s="657"/>
      <c r="E786" s="605" t="s">
        <v>185</v>
      </c>
      <c r="F786" s="548">
        <v>3190.58</v>
      </c>
      <c r="G786" s="548">
        <v>3035.89</v>
      </c>
      <c r="H786" s="548">
        <v>3053.67</v>
      </c>
      <c r="I786" s="548">
        <v>3034.87</v>
      </c>
      <c r="J786" s="548">
        <v>3223.27</v>
      </c>
      <c r="K786" s="548">
        <v>3292.45</v>
      </c>
      <c r="L786" s="548">
        <v>3071.3</v>
      </c>
      <c r="M786" s="548">
        <v>3031.37</v>
      </c>
      <c r="N786" s="548">
        <v>3181.55</v>
      </c>
      <c r="O786" s="605"/>
      <c r="P786" s="605"/>
      <c r="Q786" s="658"/>
      <c r="R786" s="658"/>
      <c r="S786" s="659"/>
      <c r="T786" s="554"/>
      <c r="U786" s="672"/>
      <c r="Y786" s="603">
        <v>3650</v>
      </c>
      <c r="Z786" s="603">
        <v>4450</v>
      </c>
      <c r="AA786" s="603">
        <v>3700</v>
      </c>
      <c r="AB786" s="603">
        <v>4100</v>
      </c>
      <c r="AC786" s="604">
        <v>7</v>
      </c>
      <c r="AD786" s="604">
        <v>6.5</v>
      </c>
    </row>
    <row r="787" spans="1:30" ht="57.75" thickBot="1">
      <c r="A787" s="559"/>
      <c r="B787" s="554"/>
      <c r="C787" s="657"/>
      <c r="D787" s="657"/>
      <c r="E787" s="605" t="s">
        <v>186</v>
      </c>
      <c r="F787" s="605">
        <f t="shared" ref="F787:N787" si="257">IF(((F785="")*AND(F786="")),"",(F785-F786)*2)</f>
        <v>3655.5200000000004</v>
      </c>
      <c r="G787" s="605">
        <f t="shared" si="257"/>
        <v>3802.8</v>
      </c>
      <c r="H787" s="605">
        <f t="shared" si="257"/>
        <v>3829.26</v>
      </c>
      <c r="I787" s="605">
        <f t="shared" si="257"/>
        <v>3816.1000000000004</v>
      </c>
      <c r="J787" s="605">
        <f t="shared" si="257"/>
        <v>3683.12</v>
      </c>
      <c r="K787" s="605">
        <f t="shared" si="257"/>
        <v>3564.76</v>
      </c>
      <c r="L787" s="605">
        <f t="shared" si="257"/>
        <v>3797.0200000000004</v>
      </c>
      <c r="M787" s="605">
        <f t="shared" si="257"/>
        <v>3854.1399999999994</v>
      </c>
      <c r="N787" s="605">
        <f t="shared" si="257"/>
        <v>3787.66</v>
      </c>
      <c r="O787" s="605"/>
      <c r="P787" s="605"/>
      <c r="Q787" s="658"/>
      <c r="R787" s="658"/>
      <c r="S787" s="659"/>
      <c r="T787" s="554"/>
      <c r="U787" s="672"/>
      <c r="Y787" s="603"/>
      <c r="Z787" s="603"/>
      <c r="AA787" s="603"/>
      <c r="AB787" s="603"/>
    </row>
    <row r="788" spans="1:30">
      <c r="A788" s="669">
        <v>43460</v>
      </c>
      <c r="B788" s="614" t="s">
        <v>167</v>
      </c>
      <c r="C788" s="657" t="s">
        <v>169</v>
      </c>
      <c r="D788" s="657" t="s">
        <v>187</v>
      </c>
      <c r="E788" s="605" t="s">
        <v>184</v>
      </c>
      <c r="F788" s="548">
        <v>1264.92</v>
      </c>
      <c r="G788" s="548">
        <v>1234.75</v>
      </c>
      <c r="H788" s="548">
        <v>1225.06</v>
      </c>
      <c r="I788" s="548">
        <v>1228.19</v>
      </c>
      <c r="J788" s="548">
        <v>1249.06</v>
      </c>
      <c r="K788" s="548">
        <v>1256.24</v>
      </c>
      <c r="L788" s="548">
        <v>1227.31</v>
      </c>
      <c r="M788" s="548">
        <v>1235.0899999999999</v>
      </c>
      <c r="N788" s="548">
        <v>1261.07</v>
      </c>
      <c r="O788" s="605">
        <f>IF((N789=""),"",MAX(F790:N790))</f>
        <v>2057.34</v>
      </c>
      <c r="P788" s="605">
        <f>IF(N789="","",MIN(F790:N790))</f>
        <v>1938.8999999999999</v>
      </c>
      <c r="Q788" s="658">
        <f>IF((N790=""),"",AVERAGE(F790:N790))</f>
        <v>1993.5033333333331</v>
      </c>
      <c r="R788" s="658">
        <f>IF((N789=""),"",(O788-P788)/(O788+P788)*100)</f>
        <v>2.9637859588012803</v>
      </c>
      <c r="S788" s="659">
        <f>STDEV(F790:N790)</f>
        <v>36.00855974626333</v>
      </c>
      <c r="T788" s="600" t="str">
        <f>IF(N789="","",IF(Q788&gt;1940,IF(R788&lt;8.3,IF(Q788&lt;2180,"Pass","Fail"),"Fail"),"Fail"))</f>
        <v>Pass</v>
      </c>
      <c r="U788" s="677">
        <v>74</v>
      </c>
      <c r="Y788" s="603">
        <v>2000</v>
      </c>
      <c r="Z788" s="603">
        <v>3000</v>
      </c>
      <c r="AA788" s="603">
        <v>1940</v>
      </c>
      <c r="AB788" s="603">
        <v>2180</v>
      </c>
      <c r="AC788" s="604">
        <v>5.2</v>
      </c>
      <c r="AD788" s="604">
        <v>5.2</v>
      </c>
    </row>
    <row r="789" spans="1:30" ht="15">
      <c r="A789" s="559"/>
      <c r="B789" s="554"/>
      <c r="C789" s="657"/>
      <c r="D789" s="657"/>
      <c r="E789" s="605" t="s">
        <v>185</v>
      </c>
      <c r="F789" s="548">
        <v>579.14</v>
      </c>
      <c r="G789" s="548">
        <v>561.74</v>
      </c>
      <c r="H789" s="548">
        <v>562.63</v>
      </c>
      <c r="I789" s="548">
        <v>569.30999999999995</v>
      </c>
      <c r="J789" s="548">
        <v>602.76</v>
      </c>
      <c r="K789" s="548">
        <v>592.24</v>
      </c>
      <c r="L789" s="548">
        <v>572.33000000000004</v>
      </c>
      <c r="M789" s="548">
        <v>558.85</v>
      </c>
      <c r="N789" s="548">
        <v>602.17999999999995</v>
      </c>
      <c r="O789" s="605"/>
      <c r="P789" s="605"/>
      <c r="Q789" s="658"/>
      <c r="R789" s="658"/>
      <c r="S789" s="659"/>
      <c r="T789" s="600"/>
      <c r="U789" s="660"/>
      <c r="Y789" s="603"/>
      <c r="Z789" s="603"/>
      <c r="AA789" s="603"/>
      <c r="AB789" s="603"/>
    </row>
    <row r="790" spans="1:30" ht="43.5" thickBot="1">
      <c r="A790" s="559"/>
      <c r="B790" s="554"/>
      <c r="C790" s="657"/>
      <c r="D790" s="657"/>
      <c r="E790" s="605" t="s">
        <v>188</v>
      </c>
      <c r="F790" s="605">
        <f t="shared" ref="F790:N790" si="258">IF(((F788="")*AND(F789="")),"",(F788-F789)*3)</f>
        <v>2057.34</v>
      </c>
      <c r="G790" s="605">
        <f t="shared" si="258"/>
        <v>2019.03</v>
      </c>
      <c r="H790" s="605">
        <f t="shared" si="258"/>
        <v>1987.29</v>
      </c>
      <c r="I790" s="605">
        <f t="shared" si="258"/>
        <v>1976.6400000000003</v>
      </c>
      <c r="J790" s="605">
        <f t="shared" si="258"/>
        <v>1938.8999999999999</v>
      </c>
      <c r="K790" s="605">
        <f t="shared" si="258"/>
        <v>1992</v>
      </c>
      <c r="L790" s="605">
        <f t="shared" si="258"/>
        <v>1964.9399999999996</v>
      </c>
      <c r="M790" s="605">
        <f t="shared" si="258"/>
        <v>2028.7199999999998</v>
      </c>
      <c r="N790" s="605">
        <f t="shared" si="258"/>
        <v>1976.67</v>
      </c>
      <c r="O790" s="605"/>
      <c r="P790" s="605"/>
      <c r="Q790" s="658"/>
      <c r="R790" s="658"/>
      <c r="S790" s="659"/>
      <c r="T790" s="600"/>
      <c r="U790" s="660"/>
      <c r="Y790" s="603"/>
      <c r="Z790" s="603"/>
      <c r="AA790" s="603"/>
      <c r="AB790" s="603"/>
    </row>
    <row r="791" spans="1:30">
      <c r="A791" s="669">
        <v>43460</v>
      </c>
      <c r="B791" s="554" t="s">
        <v>183</v>
      </c>
      <c r="C791" s="657" t="s">
        <v>171</v>
      </c>
      <c r="D791" s="657" t="s">
        <v>170</v>
      </c>
      <c r="E791" s="605" t="s">
        <v>184</v>
      </c>
      <c r="F791" s="548">
        <v>27534.17</v>
      </c>
      <c r="G791" s="548">
        <v>27573.27</v>
      </c>
      <c r="H791" s="548">
        <v>27665.85</v>
      </c>
      <c r="I791" s="548">
        <v>27608.21</v>
      </c>
      <c r="J791" s="548">
        <v>27588.54</v>
      </c>
      <c r="K791" s="548">
        <v>27633.94</v>
      </c>
      <c r="L791" s="548">
        <v>27599.279999999999</v>
      </c>
      <c r="M791" s="548">
        <v>27596.79</v>
      </c>
      <c r="N791" s="548">
        <v>27556.52</v>
      </c>
      <c r="O791" s="605">
        <f>IF((N792=""),"",MAX(F793:N793))</f>
        <v>4449.6299999999974</v>
      </c>
      <c r="P791" s="605">
        <f>IF(N792="","",MIN(F793:N793))</f>
        <v>3885.7799999999952</v>
      </c>
      <c r="Q791" s="658">
        <f>IF((N793=""),"",AVERAGE(F793:N793))</f>
        <v>4131.3133333333317</v>
      </c>
      <c r="R791" s="658">
        <f>IF((N792=""),"",(O791-P791)/(O791+P791)*100)</f>
        <v>6.7645142830406986</v>
      </c>
      <c r="S791" s="659">
        <f>STDEV(F793:N793)</f>
        <v>210.09872720936937</v>
      </c>
      <c r="T791" s="600" t="str">
        <f>IF(N792="","",IF(Q791&gt;3200,IF(R791&lt;16,IF(Q791&lt;5240,"Pass","Fail"),"Fail"),"Fail"))</f>
        <v>Pass</v>
      </c>
      <c r="U791" s="677">
        <v>74</v>
      </c>
      <c r="Y791" s="603">
        <v>4200</v>
      </c>
      <c r="Z791" s="603">
        <v>5500</v>
      </c>
      <c r="AA791" s="603">
        <v>3200</v>
      </c>
      <c r="AB791" s="603">
        <v>5240</v>
      </c>
      <c r="AC791" s="604">
        <v>16</v>
      </c>
      <c r="AD791" s="604">
        <v>16</v>
      </c>
    </row>
    <row r="792" spans="1:30" ht="15">
      <c r="A792" s="559"/>
      <c r="B792" s="554"/>
      <c r="C792" s="657"/>
      <c r="D792" s="657"/>
      <c r="E792" s="605" t="s">
        <v>185</v>
      </c>
      <c r="F792" s="548">
        <v>26076.77</v>
      </c>
      <c r="G792" s="548">
        <v>26229.19</v>
      </c>
      <c r="H792" s="548">
        <v>26370.59</v>
      </c>
      <c r="I792" s="548">
        <v>26298.33</v>
      </c>
      <c r="J792" s="548">
        <v>26175.34</v>
      </c>
      <c r="K792" s="548">
        <v>26203.89</v>
      </c>
      <c r="L792" s="548">
        <v>26288.34</v>
      </c>
      <c r="M792" s="548">
        <v>26246.87</v>
      </c>
      <c r="N792" s="548">
        <v>26073.31</v>
      </c>
      <c r="O792" s="605"/>
      <c r="P792" s="605"/>
      <c r="Q792" s="658"/>
      <c r="R792" s="658"/>
      <c r="S792" s="659"/>
      <c r="T792" s="600"/>
      <c r="U792" s="660"/>
      <c r="Y792" s="603"/>
      <c r="Z792" s="603"/>
      <c r="AA792" s="603"/>
      <c r="AB792" s="603"/>
    </row>
    <row r="793" spans="1:30" ht="57.75" thickBot="1">
      <c r="A793" s="559"/>
      <c r="B793" s="663"/>
      <c r="C793" s="664"/>
      <c r="D793" s="664"/>
      <c r="E793" s="627" t="s">
        <v>186</v>
      </c>
      <c r="F793" s="627">
        <f t="shared" ref="F793:N793" si="259">IF(((F791="")*AND(F792="")),"",(F791-F792)*3)</f>
        <v>4372.1999999999935</v>
      </c>
      <c r="G793" s="627">
        <f t="shared" si="259"/>
        <v>4032.2400000000052</v>
      </c>
      <c r="H793" s="627">
        <f t="shared" si="259"/>
        <v>3885.7799999999952</v>
      </c>
      <c r="I793" s="627">
        <f t="shared" si="259"/>
        <v>3929.6399999999921</v>
      </c>
      <c r="J793" s="627">
        <f t="shared" si="259"/>
        <v>4239.6000000000022</v>
      </c>
      <c r="K793" s="627">
        <f t="shared" si="259"/>
        <v>4290.1499999999978</v>
      </c>
      <c r="L793" s="627">
        <f t="shared" si="259"/>
        <v>3932.8199999999961</v>
      </c>
      <c r="M793" s="627">
        <f t="shared" si="259"/>
        <v>4049.7600000000057</v>
      </c>
      <c r="N793" s="627">
        <f t="shared" si="259"/>
        <v>4449.6299999999974</v>
      </c>
      <c r="O793" s="627"/>
      <c r="P793" s="627"/>
      <c r="Q793" s="665"/>
      <c r="R793" s="665"/>
      <c r="S793" s="666"/>
      <c r="T793" s="667"/>
      <c r="U793" s="668"/>
      <c r="Y793" s="603"/>
      <c r="Z793" s="603"/>
      <c r="AA793" s="603"/>
      <c r="AB793" s="603"/>
    </row>
    <row r="794" spans="1:30">
      <c r="A794" s="669">
        <v>43465</v>
      </c>
      <c r="B794" s="607" t="s">
        <v>172</v>
      </c>
      <c r="C794" s="609" t="s">
        <v>174</v>
      </c>
      <c r="D794" s="609" t="s">
        <v>173</v>
      </c>
      <c r="E794" s="596" t="s">
        <v>184</v>
      </c>
      <c r="F794" s="548">
        <v>3197.81</v>
      </c>
      <c r="G794" s="548">
        <v>3042.46</v>
      </c>
      <c r="H794" s="548">
        <v>3060.52</v>
      </c>
      <c r="I794" s="548">
        <v>3041.89</v>
      </c>
      <c r="J794" s="548">
        <v>3231.15</v>
      </c>
      <c r="K794" s="548">
        <v>3300.36</v>
      </c>
      <c r="L794" s="548">
        <v>3078.05</v>
      </c>
      <c r="M794" s="548">
        <v>3038.16</v>
      </c>
      <c r="N794" s="548">
        <v>3189.25</v>
      </c>
      <c r="O794" s="636">
        <f>IF((N795=""),"",MAX(F796:N796))</f>
        <v>3834.24</v>
      </c>
      <c r="P794" s="636">
        <f>IF(N795="","",MIN(F796:N796))</f>
        <v>3628.26</v>
      </c>
      <c r="Q794" s="655">
        <f>IF((N796=""),"",AVERAGE(F796:N796))</f>
        <v>3771.1600000000003</v>
      </c>
      <c r="R794" s="655">
        <f>IF((N795=""),"",(O794-P794)/(O794+P794)*100)</f>
        <v>2.7602010050251198</v>
      </c>
      <c r="S794" s="599">
        <f>STDEV(F796:N796)</f>
        <v>70.735963271851375</v>
      </c>
      <c r="T794" s="676" t="str">
        <f>IF(N795="","",IF(Q794&gt;3650,IF(R794&lt;7,IF(Q794&lt;4450,"Pass","Fail"),"Fail"),"Fail"))</f>
        <v>Pass</v>
      </c>
      <c r="U794" s="677">
        <v>121</v>
      </c>
      <c r="V794" s="548" t="s">
        <v>216</v>
      </c>
      <c r="Y794" s="603">
        <v>3650</v>
      </c>
      <c r="Z794" s="603">
        <v>4450</v>
      </c>
      <c r="AA794" s="603">
        <v>3700</v>
      </c>
      <c r="AB794" s="603">
        <v>4100</v>
      </c>
      <c r="AC794" s="604">
        <v>7</v>
      </c>
      <c r="AD794" s="604">
        <v>6.5</v>
      </c>
    </row>
    <row r="795" spans="1:30" ht="15">
      <c r="A795" s="559"/>
      <c r="B795" s="554"/>
      <c r="C795" s="657"/>
      <c r="D795" s="657"/>
      <c r="E795" s="605" t="s">
        <v>185</v>
      </c>
      <c r="F795" s="548">
        <v>1350.41</v>
      </c>
      <c r="G795" s="548">
        <v>1143.73</v>
      </c>
      <c r="H795" s="548">
        <v>1146.55</v>
      </c>
      <c r="I795" s="548">
        <v>1137.44</v>
      </c>
      <c r="J795" s="548">
        <v>1365.42</v>
      </c>
      <c r="K795" s="548">
        <v>1486.23</v>
      </c>
      <c r="L795" s="548">
        <v>1176.56</v>
      </c>
      <c r="M795" s="548">
        <v>1121.04</v>
      </c>
      <c r="N795" s="548">
        <v>1282.05</v>
      </c>
      <c r="O795" s="605"/>
      <c r="P795" s="605"/>
      <c r="Q795" s="658"/>
      <c r="R795" s="658"/>
      <c r="S795" s="659"/>
      <c r="T795" s="554"/>
      <c r="U795" s="672"/>
      <c r="Y795" s="603">
        <v>3650</v>
      </c>
      <c r="Z795" s="603">
        <v>4450</v>
      </c>
      <c r="AA795" s="603">
        <v>3700</v>
      </c>
      <c r="AB795" s="603">
        <v>4100</v>
      </c>
      <c r="AC795" s="604">
        <v>7</v>
      </c>
      <c r="AD795" s="604">
        <v>6.5</v>
      </c>
    </row>
    <row r="796" spans="1:30" ht="57.75" thickBot="1">
      <c r="A796" s="559"/>
      <c r="B796" s="554"/>
      <c r="C796" s="657"/>
      <c r="D796" s="657"/>
      <c r="E796" s="605" t="s">
        <v>186</v>
      </c>
      <c r="F796" s="605">
        <f t="shared" ref="F796:N796" si="260">IF(((F794="")*AND(F795="")),"",(F794-F795)*2)</f>
        <v>3694.7999999999997</v>
      </c>
      <c r="G796" s="605">
        <f t="shared" si="260"/>
        <v>3797.46</v>
      </c>
      <c r="H796" s="605">
        <f t="shared" si="260"/>
        <v>3827.94</v>
      </c>
      <c r="I796" s="605">
        <f t="shared" si="260"/>
        <v>3808.8999999999996</v>
      </c>
      <c r="J796" s="605">
        <f t="shared" si="260"/>
        <v>3731.46</v>
      </c>
      <c r="K796" s="605">
        <f t="shared" si="260"/>
        <v>3628.26</v>
      </c>
      <c r="L796" s="605">
        <f t="shared" si="260"/>
        <v>3802.9800000000005</v>
      </c>
      <c r="M796" s="605">
        <f t="shared" si="260"/>
        <v>3834.24</v>
      </c>
      <c r="N796" s="605">
        <f t="shared" si="260"/>
        <v>3814.4</v>
      </c>
      <c r="O796" s="605"/>
      <c r="P796" s="605"/>
      <c r="Q796" s="658"/>
      <c r="R796" s="658"/>
      <c r="S796" s="659"/>
      <c r="T796" s="554"/>
      <c r="U796" s="672"/>
      <c r="Y796" s="603"/>
      <c r="Z796" s="603"/>
      <c r="AA796" s="603"/>
      <c r="AB796" s="603"/>
    </row>
    <row r="797" spans="1:30">
      <c r="A797" s="669">
        <v>43465</v>
      </c>
      <c r="B797" s="614" t="s">
        <v>167</v>
      </c>
      <c r="C797" s="657" t="s">
        <v>169</v>
      </c>
      <c r="D797" s="657" t="s">
        <v>187</v>
      </c>
      <c r="E797" s="605" t="s">
        <v>184</v>
      </c>
      <c r="F797" s="548">
        <v>1281.1600000000001</v>
      </c>
      <c r="G797" s="548">
        <v>1250.76</v>
      </c>
      <c r="H797" s="548">
        <v>1243.26</v>
      </c>
      <c r="I797" s="548">
        <v>1249.0999999999999</v>
      </c>
      <c r="J797" s="548">
        <v>1269.3800000000001</v>
      </c>
      <c r="K797" s="548">
        <v>1279.43</v>
      </c>
      <c r="L797" s="548">
        <v>1246.26</v>
      </c>
      <c r="M797" s="548">
        <v>1254.8699999999999</v>
      </c>
      <c r="N797" s="548">
        <v>1276.83</v>
      </c>
      <c r="O797" s="605">
        <f>IF((N798=""),"",MAX(F799:N799))</f>
        <v>2050.4400000000005</v>
      </c>
      <c r="P797" s="605">
        <f>IF(N798="","",MIN(F799:N799))</f>
        <v>1950.54</v>
      </c>
      <c r="Q797" s="658">
        <f>IF((N799=""),"",AVERAGE(F799:N799))</f>
        <v>1998.5366666666669</v>
      </c>
      <c r="R797" s="658">
        <f>IF((N798=""),"",(O797-P797)/(O797+P797)*100)</f>
        <v>2.4968882623757316</v>
      </c>
      <c r="S797" s="659">
        <f>STDEV(F799:N799)</f>
        <v>32.020241254561846</v>
      </c>
      <c r="T797" s="600" t="str">
        <f>IF(N798="","",IF(Q797&gt;1940,IF(R797&lt;8.3,IF(Q797&lt;2180,"Pass","Fail"),"Fail"),"Fail"))</f>
        <v>Pass</v>
      </c>
      <c r="U797" s="677">
        <v>121</v>
      </c>
      <c r="V797" s="548" t="s">
        <v>216</v>
      </c>
      <c r="Y797" s="603">
        <v>2000</v>
      </c>
      <c r="Z797" s="603">
        <v>3000</v>
      </c>
      <c r="AA797" s="603">
        <v>1940</v>
      </c>
      <c r="AB797" s="603">
        <v>2180</v>
      </c>
      <c r="AC797" s="604">
        <v>5.2</v>
      </c>
      <c r="AD797" s="604">
        <v>5.2</v>
      </c>
    </row>
    <row r="798" spans="1:30" ht="15">
      <c r="A798" s="559"/>
      <c r="B798" s="554"/>
      <c r="C798" s="657"/>
      <c r="D798" s="657"/>
      <c r="E798" s="605" t="s">
        <v>185</v>
      </c>
      <c r="F798" s="548">
        <v>597.67999999999995</v>
      </c>
      <c r="G798" s="548">
        <v>583.76</v>
      </c>
      <c r="H798" s="548">
        <v>577.79999999999995</v>
      </c>
      <c r="I798" s="548">
        <v>585.91</v>
      </c>
      <c r="J798" s="548">
        <v>616.38</v>
      </c>
      <c r="K798" s="548">
        <v>614.07000000000005</v>
      </c>
      <c r="L798" s="548">
        <v>596.08000000000004</v>
      </c>
      <c r="M798" s="548">
        <v>575.89</v>
      </c>
      <c r="N798" s="548">
        <v>607.87</v>
      </c>
      <c r="O798" s="605"/>
      <c r="P798" s="605"/>
      <c r="Q798" s="658"/>
      <c r="R798" s="658"/>
      <c r="S798" s="659"/>
      <c r="T798" s="600"/>
      <c r="U798" s="660"/>
      <c r="Y798" s="603"/>
      <c r="Z798" s="603"/>
      <c r="AA798" s="603"/>
      <c r="AB798" s="603"/>
    </row>
    <row r="799" spans="1:30" ht="26.65" customHeight="1" thickBot="1">
      <c r="A799" s="559"/>
      <c r="B799" s="554"/>
      <c r="C799" s="657"/>
      <c r="D799" s="657"/>
      <c r="E799" s="605" t="s">
        <v>188</v>
      </c>
      <c r="F799" s="605">
        <f t="shared" ref="F799:N799" si="261">IF(((F797="")*AND(F798="")),"",(F797-F798)*3)</f>
        <v>2050.4400000000005</v>
      </c>
      <c r="G799" s="605">
        <f t="shared" si="261"/>
        <v>2001</v>
      </c>
      <c r="H799" s="605">
        <f t="shared" si="261"/>
        <v>1996.38</v>
      </c>
      <c r="I799" s="605">
        <f t="shared" si="261"/>
        <v>1989.5699999999997</v>
      </c>
      <c r="J799" s="605">
        <f t="shared" si="261"/>
        <v>1959.0000000000005</v>
      </c>
      <c r="K799" s="605">
        <f t="shared" si="261"/>
        <v>1996.08</v>
      </c>
      <c r="L799" s="605">
        <f t="shared" si="261"/>
        <v>1950.54</v>
      </c>
      <c r="M799" s="605">
        <f t="shared" si="261"/>
        <v>2036.9399999999996</v>
      </c>
      <c r="N799" s="605">
        <f t="shared" si="261"/>
        <v>2006.8799999999997</v>
      </c>
      <c r="O799" s="605"/>
      <c r="P799" s="605"/>
      <c r="Q799" s="658"/>
      <c r="R799" s="658"/>
      <c r="S799" s="659"/>
      <c r="T799" s="600"/>
      <c r="U799" s="660"/>
      <c r="Y799" s="603"/>
      <c r="Z799" s="603"/>
      <c r="AA799" s="603"/>
      <c r="AB799" s="603"/>
    </row>
    <row r="800" spans="1:30">
      <c r="A800" s="669">
        <v>43465</v>
      </c>
      <c r="B800" s="554" t="s">
        <v>183</v>
      </c>
      <c r="C800" s="657" t="s">
        <v>171</v>
      </c>
      <c r="D800" s="657" t="s">
        <v>170</v>
      </c>
      <c r="E800" s="605" t="s">
        <v>184</v>
      </c>
      <c r="F800" s="548">
        <v>26036.93</v>
      </c>
      <c r="G800" s="548">
        <v>26219.77</v>
      </c>
      <c r="H800" s="548">
        <v>26322.240000000002</v>
      </c>
      <c r="I800" s="548">
        <v>26248.32</v>
      </c>
      <c r="J800" s="548">
        <v>26149.84</v>
      </c>
      <c r="K800" s="548">
        <v>26154.06</v>
      </c>
      <c r="L800" s="548">
        <v>26249.54</v>
      </c>
      <c r="M800" s="548">
        <v>26216.44</v>
      </c>
      <c r="N800" s="548">
        <v>26016.959999999999</v>
      </c>
      <c r="O800" s="605">
        <f>IF((N801=""),"",MAX(F802:N802))</f>
        <v>4442.5200000000004</v>
      </c>
      <c r="P800" s="605">
        <f>IF(N801="","",MIN(F802:N802))</f>
        <v>3870.7200000000048</v>
      </c>
      <c r="Q800" s="658">
        <f>IF((N802=""),"",AVERAGE(F802:N802))</f>
        <v>4177.7000000000007</v>
      </c>
      <c r="R800" s="658">
        <f>IF((N801=""),"",(O800-P800)/(O800+P800)*100)</f>
        <v>6.8781846788977017</v>
      </c>
      <c r="S800" s="659">
        <f>STDEV(F802:N802)</f>
        <v>214.11617004561339</v>
      </c>
      <c r="T800" s="600" t="str">
        <f>IF(N801="","",IF(Q800&gt;3200,IF(R800&lt;16,IF(Q800&lt;5240,"Pass","Fail"),"Fail"),"Fail"))</f>
        <v>Pass</v>
      </c>
      <c r="U800" s="677">
        <v>121</v>
      </c>
      <c r="V800" s="548" t="s">
        <v>216</v>
      </c>
      <c r="Y800" s="603">
        <v>4200</v>
      </c>
      <c r="Z800" s="603">
        <v>5500</v>
      </c>
      <c r="AA800" s="603">
        <v>3200</v>
      </c>
      <c r="AB800" s="603">
        <v>5240</v>
      </c>
      <c r="AC800" s="604">
        <v>16</v>
      </c>
      <c r="AD800" s="604">
        <v>16</v>
      </c>
    </row>
    <row r="801" spans="1:30" ht="15">
      <c r="A801" s="559"/>
      <c r="B801" s="554"/>
      <c r="C801" s="657"/>
      <c r="D801" s="657"/>
      <c r="E801" s="605" t="s">
        <v>185</v>
      </c>
      <c r="F801" s="548">
        <v>24575</v>
      </c>
      <c r="G801" s="548">
        <v>24866</v>
      </c>
      <c r="H801" s="548">
        <v>25032</v>
      </c>
      <c r="I801" s="643">
        <v>24945</v>
      </c>
      <c r="J801" s="643">
        <v>24669</v>
      </c>
      <c r="K801" s="643">
        <v>24721</v>
      </c>
      <c r="L801" s="643">
        <v>24906</v>
      </c>
      <c r="M801" s="643">
        <v>24804</v>
      </c>
      <c r="N801" s="643">
        <v>24563</v>
      </c>
      <c r="O801" s="605"/>
      <c r="P801" s="605"/>
      <c r="Q801" s="658"/>
      <c r="R801" s="658"/>
      <c r="S801" s="659"/>
      <c r="T801" s="600"/>
      <c r="U801" s="660"/>
      <c r="Y801" s="603"/>
      <c r="Z801" s="603"/>
      <c r="AA801" s="603"/>
      <c r="AB801" s="603"/>
    </row>
    <row r="802" spans="1:30" ht="57.75" thickBot="1">
      <c r="A802" s="559"/>
      <c r="B802" s="663"/>
      <c r="C802" s="664"/>
      <c r="D802" s="664"/>
      <c r="E802" s="627" t="s">
        <v>186</v>
      </c>
      <c r="F802" s="627">
        <f t="shared" ref="F802:N802" si="262">IF(((F800="")*AND(F801="")),"",(F800-F801)*3)</f>
        <v>4385.7900000000009</v>
      </c>
      <c r="G802" s="627">
        <f t="shared" si="262"/>
        <v>4061.3100000000013</v>
      </c>
      <c r="H802" s="627">
        <f t="shared" si="262"/>
        <v>3870.7200000000048</v>
      </c>
      <c r="I802" s="627">
        <f t="shared" si="262"/>
        <v>3909.9599999999991</v>
      </c>
      <c r="J802" s="627">
        <f t="shared" si="262"/>
        <v>4442.5200000000004</v>
      </c>
      <c r="K802" s="627">
        <f t="shared" si="262"/>
        <v>4299.1800000000039</v>
      </c>
      <c r="L802" s="627">
        <f t="shared" si="262"/>
        <v>4030.6200000000026</v>
      </c>
      <c r="M802" s="627">
        <f t="shared" si="262"/>
        <v>4237.3199999999961</v>
      </c>
      <c r="N802" s="627">
        <f t="shared" si="262"/>
        <v>4361.8799999999974</v>
      </c>
      <c r="O802" s="627"/>
      <c r="P802" s="627"/>
      <c r="Q802" s="665"/>
      <c r="R802" s="665"/>
      <c r="S802" s="666"/>
      <c r="T802" s="667"/>
      <c r="U802" s="668"/>
      <c r="Y802" s="603"/>
      <c r="Z802" s="603"/>
      <c r="AA802" s="603"/>
      <c r="AB802" s="603"/>
    </row>
    <row r="803" spans="1:30">
      <c r="A803" s="669">
        <v>43476</v>
      </c>
      <c r="B803" s="607" t="s">
        <v>172</v>
      </c>
      <c r="C803" s="609" t="s">
        <v>174</v>
      </c>
      <c r="D803" s="609" t="s">
        <v>173</v>
      </c>
      <c r="E803" s="596" t="s">
        <v>184</v>
      </c>
      <c r="F803" s="548">
        <v>6939.81</v>
      </c>
      <c r="G803" s="548">
        <v>6922.94</v>
      </c>
      <c r="H803" s="548">
        <v>6939.67</v>
      </c>
      <c r="I803" s="548">
        <v>6890.16</v>
      </c>
      <c r="J803" s="548">
        <v>6970.1</v>
      </c>
      <c r="K803" s="548">
        <v>6913.96</v>
      </c>
      <c r="L803" s="548">
        <v>6895.81</v>
      </c>
      <c r="M803" s="548">
        <v>6925.93</v>
      </c>
      <c r="N803" s="548">
        <v>7019.46</v>
      </c>
      <c r="O803" s="636">
        <f>IF((N804=""),"",MAX(F805:N805))</f>
        <v>3749.1400000000012</v>
      </c>
      <c r="P803" s="636">
        <f>IF(N804="","",MIN(F805:N805))</f>
        <v>3473.2000000000007</v>
      </c>
      <c r="Q803" s="655">
        <f>IF((N805=""),"",AVERAGE(F805:N805))</f>
        <v>3653.4066666666672</v>
      </c>
      <c r="R803" s="655">
        <f>IF((N804=""),"",(O803-P803)/(O803+P803)*100)</f>
        <v>3.8206453863983199</v>
      </c>
      <c r="S803" s="599">
        <f>STDEV(F805:N805)</f>
        <v>91.456127186749825</v>
      </c>
      <c r="T803" s="676" t="str">
        <f>IF(N804="","",IF(Q803&gt;3650,IF(R803&lt;7,IF(Q803&lt;4450,"Pass","Fail"),"Fail"),"Fail"))</f>
        <v>Pass</v>
      </c>
      <c r="U803" s="677">
        <v>74</v>
      </c>
      <c r="V803" s="641"/>
      <c r="W803" s="687"/>
      <c r="X803" s="548"/>
      <c r="Y803" s="603">
        <v>3650</v>
      </c>
      <c r="Z803" s="603">
        <v>4450</v>
      </c>
      <c r="AA803" s="603">
        <v>3700</v>
      </c>
      <c r="AB803" s="603">
        <v>4100</v>
      </c>
      <c r="AC803" s="604">
        <v>7</v>
      </c>
      <c r="AD803" s="604">
        <v>6.5</v>
      </c>
    </row>
    <row r="804" spans="1:30" ht="15">
      <c r="A804" s="559"/>
      <c r="B804" s="554"/>
      <c r="C804" s="657"/>
      <c r="D804" s="657"/>
      <c r="E804" s="605" t="s">
        <v>185</v>
      </c>
      <c r="F804" s="548">
        <v>5155.21</v>
      </c>
      <c r="G804" s="548">
        <v>5070.25</v>
      </c>
      <c r="H804" s="548">
        <v>5075.22</v>
      </c>
      <c r="I804" s="548">
        <v>5036.9399999999996</v>
      </c>
      <c r="J804" s="548">
        <v>5179.3100000000004</v>
      </c>
      <c r="K804" s="548">
        <v>5177.3599999999997</v>
      </c>
      <c r="L804" s="548">
        <v>5052.92</v>
      </c>
      <c r="M804" s="548">
        <v>5051.3599999999997</v>
      </c>
      <c r="N804" s="548">
        <v>5178.9399999999996</v>
      </c>
      <c r="O804" s="605"/>
      <c r="P804" s="605"/>
      <c r="Q804" s="658"/>
      <c r="R804" s="658"/>
      <c r="S804" s="659"/>
      <c r="T804" s="554"/>
      <c r="U804" s="672"/>
      <c r="V804" s="641"/>
      <c r="W804" s="687"/>
      <c r="X804" s="548"/>
      <c r="Y804" s="603"/>
      <c r="Z804" s="603"/>
      <c r="AA804" s="603"/>
      <c r="AB804" s="603"/>
    </row>
    <row r="805" spans="1:30" ht="57.75" thickBot="1">
      <c r="A805" s="559"/>
      <c r="B805" s="554"/>
      <c r="C805" s="657"/>
      <c r="D805" s="657"/>
      <c r="E805" s="605" t="s">
        <v>186</v>
      </c>
      <c r="F805" s="605">
        <f t="shared" ref="F805:N805" si="263">IF(((F803="")*AND(F804="")),"",(F803-F804)*2)</f>
        <v>3569.2000000000007</v>
      </c>
      <c r="G805" s="605">
        <f t="shared" si="263"/>
        <v>3705.3799999999992</v>
      </c>
      <c r="H805" s="605">
        <f t="shared" si="263"/>
        <v>3728.8999999999996</v>
      </c>
      <c r="I805" s="605">
        <f t="shared" si="263"/>
        <v>3706.4400000000005</v>
      </c>
      <c r="J805" s="605">
        <f t="shared" si="263"/>
        <v>3581.58</v>
      </c>
      <c r="K805" s="605">
        <f t="shared" si="263"/>
        <v>3473.2000000000007</v>
      </c>
      <c r="L805" s="605">
        <f t="shared" si="263"/>
        <v>3685.7800000000007</v>
      </c>
      <c r="M805" s="605">
        <f t="shared" si="263"/>
        <v>3749.1400000000012</v>
      </c>
      <c r="N805" s="605">
        <f t="shared" si="263"/>
        <v>3681.0400000000009</v>
      </c>
      <c r="O805" s="605"/>
      <c r="P805" s="605"/>
      <c r="Q805" s="658"/>
      <c r="R805" s="658"/>
      <c r="S805" s="659"/>
      <c r="T805" s="554"/>
      <c r="U805" s="672"/>
      <c r="V805" s="641"/>
      <c r="W805" s="687"/>
      <c r="X805" s="548"/>
      <c r="Y805" s="603"/>
      <c r="Z805" s="603"/>
      <c r="AA805" s="603"/>
      <c r="AB805" s="603"/>
    </row>
    <row r="806" spans="1:30">
      <c r="A806" s="669">
        <v>43477</v>
      </c>
      <c r="B806" s="614" t="s">
        <v>167</v>
      </c>
      <c r="C806" s="657" t="s">
        <v>169</v>
      </c>
      <c r="D806" s="657" t="s">
        <v>187</v>
      </c>
      <c r="E806" s="605" t="s">
        <v>184</v>
      </c>
      <c r="F806" s="548">
        <v>1922.45</v>
      </c>
      <c r="G806" s="548">
        <v>1919.41</v>
      </c>
      <c r="H806" s="548">
        <v>1915.35</v>
      </c>
      <c r="I806" s="548">
        <v>1919.27</v>
      </c>
      <c r="J806" s="548">
        <v>1928.33</v>
      </c>
      <c r="K806" s="548">
        <v>1925.87</v>
      </c>
      <c r="L806" s="548">
        <v>1917.61</v>
      </c>
      <c r="M806" s="548">
        <v>1920.38</v>
      </c>
      <c r="N806" s="548">
        <v>1923.01</v>
      </c>
      <c r="O806" s="605">
        <f>IF((N807=""),"",MAX(F808:N808))</f>
        <v>2001.9899999999998</v>
      </c>
      <c r="P806" s="605">
        <f>IF(N807="","",MIN(F808:N808))</f>
        <v>1945.0799999999997</v>
      </c>
      <c r="Q806" s="658">
        <f>IF((N808=""),"",AVERAGE(F808:N808))</f>
        <v>1974.0133333333335</v>
      </c>
      <c r="R806" s="658">
        <f>IF((N807=""),"",(O806-P806)/(O806+P806)*100)</f>
        <v>1.4418290022725739</v>
      </c>
      <c r="S806" s="659">
        <f>STDEV(F808:N808)</f>
        <v>18.393927666452431</v>
      </c>
      <c r="T806" s="600" t="str">
        <f>IF(N807="","",IF(Q806&gt;1940,IF(R806&lt;8.3,IF(Q806&lt;2180,"Pass","Fail"),"Fail"),"Fail"))</f>
        <v>Pass</v>
      </c>
      <c r="U806" s="677">
        <v>74</v>
      </c>
      <c r="V806" s="641"/>
      <c r="W806" s="687"/>
      <c r="X806" s="548"/>
      <c r="Y806" s="603">
        <v>2000</v>
      </c>
      <c r="Z806" s="603">
        <v>3000</v>
      </c>
      <c r="AA806" s="603">
        <v>1940</v>
      </c>
      <c r="AB806" s="603">
        <v>2180</v>
      </c>
      <c r="AC806" s="604">
        <v>5.2</v>
      </c>
      <c r="AD806" s="604">
        <v>5.2</v>
      </c>
    </row>
    <row r="807" spans="1:30" ht="15">
      <c r="A807" s="559"/>
      <c r="B807" s="554"/>
      <c r="C807" s="657"/>
      <c r="D807" s="657"/>
      <c r="E807" s="605" t="s">
        <v>185</v>
      </c>
      <c r="F807" s="548">
        <v>1258.3599999999999</v>
      </c>
      <c r="G807" s="548">
        <v>1262.26</v>
      </c>
      <c r="H807" s="548">
        <v>1266.99</v>
      </c>
      <c r="I807" s="548">
        <v>1262.5999999999999</v>
      </c>
      <c r="J807" s="548">
        <v>1266.17</v>
      </c>
      <c r="K807" s="548">
        <v>1258.54</v>
      </c>
      <c r="L807" s="548">
        <v>1265.06</v>
      </c>
      <c r="M807" s="548">
        <v>1259.54</v>
      </c>
      <c r="N807" s="548">
        <v>1270.1199999999999</v>
      </c>
      <c r="O807" s="605"/>
      <c r="P807" s="605"/>
      <c r="Q807" s="658"/>
      <c r="R807" s="658"/>
      <c r="S807" s="659"/>
      <c r="T807" s="600"/>
      <c r="U807" s="660"/>
      <c r="V807" s="602"/>
      <c r="W807" s="602"/>
      <c r="X807" s="548"/>
      <c r="Y807" s="603"/>
      <c r="Z807" s="603"/>
      <c r="AA807" s="603"/>
      <c r="AB807" s="603"/>
    </row>
    <row r="808" spans="1:30" ht="43.5" thickBot="1">
      <c r="A808" s="559"/>
      <c r="B808" s="554"/>
      <c r="C808" s="657"/>
      <c r="D808" s="657"/>
      <c r="E808" s="605" t="s">
        <v>188</v>
      </c>
      <c r="F808" s="605">
        <f t="shared" ref="F808:N808" si="264">IF(((F806="")*AND(F807="")),"",(F806-F807)*3)</f>
        <v>1992.2700000000004</v>
      </c>
      <c r="G808" s="605">
        <f t="shared" si="264"/>
        <v>1971.4500000000003</v>
      </c>
      <c r="H808" s="605">
        <f t="shared" si="264"/>
        <v>1945.0799999999997</v>
      </c>
      <c r="I808" s="605">
        <f t="shared" si="264"/>
        <v>1970.0100000000002</v>
      </c>
      <c r="J808" s="605">
        <f t="shared" si="264"/>
        <v>1986.4799999999996</v>
      </c>
      <c r="K808" s="605">
        <f t="shared" si="264"/>
        <v>2001.9899999999998</v>
      </c>
      <c r="L808" s="605">
        <f t="shared" si="264"/>
        <v>1957.6499999999999</v>
      </c>
      <c r="M808" s="605">
        <f t="shared" si="264"/>
        <v>1982.5200000000004</v>
      </c>
      <c r="N808" s="605">
        <f t="shared" si="264"/>
        <v>1958.6700000000003</v>
      </c>
      <c r="O808" s="605"/>
      <c r="P808" s="605"/>
      <c r="Q808" s="658"/>
      <c r="R808" s="658"/>
      <c r="S808" s="659"/>
      <c r="T808" s="600"/>
      <c r="U808" s="660"/>
      <c r="V808" s="602"/>
      <c r="W808" s="602"/>
      <c r="X808" s="548"/>
      <c r="Y808" s="603"/>
      <c r="Z808" s="603"/>
      <c r="AA808" s="603"/>
      <c r="AB808" s="603"/>
    </row>
    <row r="809" spans="1:30">
      <c r="A809" s="669">
        <v>43478</v>
      </c>
      <c r="B809" s="554" t="s">
        <v>183</v>
      </c>
      <c r="C809" s="657" t="s">
        <v>171</v>
      </c>
      <c r="D809" s="657" t="s">
        <v>170</v>
      </c>
      <c r="E809" s="605" t="s">
        <v>184</v>
      </c>
      <c r="F809" s="548">
        <v>24543.46</v>
      </c>
      <c r="G809" s="548">
        <v>24833.8</v>
      </c>
      <c r="H809" s="548">
        <v>25004.29</v>
      </c>
      <c r="I809" s="548">
        <v>24879.01</v>
      </c>
      <c r="J809" s="548">
        <v>24614.34</v>
      </c>
      <c r="K809" s="548">
        <v>24643.3</v>
      </c>
      <c r="L809" s="548">
        <v>24831.48</v>
      </c>
      <c r="M809" s="548">
        <v>24773.84</v>
      </c>
      <c r="N809" s="548">
        <v>24643.3</v>
      </c>
      <c r="O809" s="605">
        <f>IF((N810=""),"",MAX(F811:N811))</f>
        <v>4999.5299999999952</v>
      </c>
      <c r="P809" s="605">
        <f>IF(N810="","",MIN(F811:N811))</f>
        <v>3631.4100000000035</v>
      </c>
      <c r="Q809" s="658">
        <f>IF((N811=""),"",AVERAGE(F811:N811))</f>
        <v>4117.9166666666652</v>
      </c>
      <c r="R809" s="658">
        <f>IF((N810=""),"",(O809-P809)/(O809+P809)*100)</f>
        <v>15.85134411779009</v>
      </c>
      <c r="S809" s="659">
        <f>STDEV(F811:N811)</f>
        <v>394.61487199547264</v>
      </c>
      <c r="T809" s="600" t="str">
        <f>IF(N810="","",IF(Q809&gt;3200,IF(R809&lt;16,IF(Q809&lt;5240,"Pass","Fail"),"Fail"),"Fail"))</f>
        <v>Pass</v>
      </c>
      <c r="U809" s="677">
        <v>74</v>
      </c>
      <c r="V809" s="641"/>
      <c r="W809" s="687"/>
      <c r="X809" s="548"/>
      <c r="Y809" s="603">
        <v>4200</v>
      </c>
      <c r="Z809" s="603">
        <v>5500</v>
      </c>
      <c r="AA809" s="603">
        <v>3200</v>
      </c>
      <c r="AB809" s="603">
        <v>5240</v>
      </c>
      <c r="AC809" s="604">
        <v>16</v>
      </c>
      <c r="AD809" s="604">
        <v>16</v>
      </c>
    </row>
    <row r="810" spans="1:30" ht="15">
      <c r="A810" s="559"/>
      <c r="B810" s="554"/>
      <c r="C810" s="657"/>
      <c r="D810" s="657"/>
      <c r="E810" s="605" t="s">
        <v>185</v>
      </c>
      <c r="F810" s="548">
        <v>23104.91</v>
      </c>
      <c r="G810" s="548">
        <v>23511.88</v>
      </c>
      <c r="H810" s="548">
        <v>23671.15</v>
      </c>
      <c r="I810" s="548">
        <v>23552.14</v>
      </c>
      <c r="J810" s="548">
        <v>23166.01</v>
      </c>
      <c r="K810" s="548">
        <v>23335.4</v>
      </c>
      <c r="L810" s="548">
        <v>23621.01</v>
      </c>
      <c r="M810" s="548">
        <v>23473.78</v>
      </c>
      <c r="N810" s="548">
        <v>22976.79</v>
      </c>
      <c r="O810" s="605"/>
      <c r="P810" s="605"/>
      <c r="Q810" s="658"/>
      <c r="R810" s="658"/>
      <c r="S810" s="659"/>
      <c r="T810" s="600"/>
      <c r="U810" s="660"/>
      <c r="V810" s="602"/>
      <c r="W810" s="602"/>
      <c r="X810" s="548"/>
      <c r="Y810" s="603"/>
      <c r="Z810" s="603"/>
      <c r="AA810" s="603"/>
      <c r="AB810" s="603"/>
    </row>
    <row r="811" spans="1:30" ht="57.75" thickBot="1">
      <c r="A811" s="559"/>
      <c r="B811" s="663"/>
      <c r="C811" s="664"/>
      <c r="D811" s="664"/>
      <c r="E811" s="627" t="s">
        <v>186</v>
      </c>
      <c r="F811" s="627">
        <f t="shared" ref="F811:N811" si="265">IF(((F809="")*AND(F810="")),"",(F809-F810)*3)</f>
        <v>4315.6499999999978</v>
      </c>
      <c r="G811" s="627">
        <f t="shared" si="265"/>
        <v>3965.7599999999948</v>
      </c>
      <c r="H811" s="627">
        <f t="shared" si="265"/>
        <v>3999.4199999999983</v>
      </c>
      <c r="I811" s="627">
        <f t="shared" si="265"/>
        <v>3980.6099999999969</v>
      </c>
      <c r="J811" s="627">
        <f t="shared" si="265"/>
        <v>4344.9900000000052</v>
      </c>
      <c r="K811" s="627">
        <f t="shared" si="265"/>
        <v>3923.6999999999935</v>
      </c>
      <c r="L811" s="627">
        <f t="shared" si="265"/>
        <v>3631.4100000000035</v>
      </c>
      <c r="M811" s="627">
        <f t="shared" si="265"/>
        <v>3900.1800000000039</v>
      </c>
      <c r="N811" s="627">
        <f t="shared" si="265"/>
        <v>4999.5299999999952</v>
      </c>
      <c r="O811" s="627"/>
      <c r="P811" s="627"/>
      <c r="Q811" s="665"/>
      <c r="R811" s="665"/>
      <c r="S811" s="666"/>
      <c r="T811" s="667"/>
      <c r="U811" s="668"/>
      <c r="V811" s="602"/>
      <c r="W811" s="602"/>
      <c r="X811" s="548"/>
      <c r="Y811" s="603"/>
      <c r="Z811" s="603"/>
      <c r="AA811" s="603"/>
      <c r="AB811" s="603"/>
    </row>
    <row r="812" spans="1:30">
      <c r="A812" s="669">
        <v>43480</v>
      </c>
      <c r="B812" s="607" t="s">
        <v>172</v>
      </c>
      <c r="C812" s="609" t="s">
        <v>174</v>
      </c>
      <c r="D812" s="609" t="s">
        <v>173</v>
      </c>
      <c r="E812" s="596" t="s">
        <v>184</v>
      </c>
      <c r="F812" s="548">
        <v>5160.83</v>
      </c>
      <c r="G812" s="548">
        <v>5075.62</v>
      </c>
      <c r="H812" s="548">
        <v>5080.17</v>
      </c>
      <c r="I812" s="548">
        <v>5042.2</v>
      </c>
      <c r="J812" s="548">
        <v>5184.54</v>
      </c>
      <c r="K812" s="548">
        <v>5182.7</v>
      </c>
      <c r="L812" s="548">
        <v>5058.43</v>
      </c>
      <c r="M812" s="548">
        <v>5056.38</v>
      </c>
      <c r="N812" s="548">
        <v>5184.5200000000004</v>
      </c>
      <c r="O812" s="636">
        <f>IF((N813=""),"",MAX(F814:N814))</f>
        <v>3845.2800000000007</v>
      </c>
      <c r="P812" s="636">
        <f>IF(N813="","",MIN(F814:N814))</f>
        <v>3563.3999999999996</v>
      </c>
      <c r="Q812" s="655">
        <f>IF((N814=""),"",AVERAGE(F814:N814))</f>
        <v>3749.4644444444452</v>
      </c>
      <c r="R812" s="655">
        <f>IF((N813=""),"",(O812-P812)/(O812+P812)*100)</f>
        <v>3.8047263480134248</v>
      </c>
      <c r="S812" s="599">
        <f>STDEV(F814:N814)</f>
        <v>94.300986091206724</v>
      </c>
      <c r="T812" s="676" t="str">
        <f>IF(N813="","",IF(Q812&gt;3650,IF(R812&lt;7,IF(Q812&lt;4450,"Pass","Fail"),"Fail"),"Fail"))</f>
        <v>Pass</v>
      </c>
      <c r="U812" s="677">
        <v>1159</v>
      </c>
      <c r="V812" s="641"/>
      <c r="W812" s="687"/>
      <c r="X812" s="548"/>
      <c r="Y812" s="603">
        <v>3650</v>
      </c>
      <c r="Z812" s="603">
        <v>4450</v>
      </c>
      <c r="AA812" s="603">
        <v>3700</v>
      </c>
      <c r="AB812" s="603">
        <v>4100</v>
      </c>
      <c r="AC812" s="604">
        <v>7</v>
      </c>
      <c r="AD812" s="604">
        <v>6.5</v>
      </c>
    </row>
    <row r="813" spans="1:30" ht="15">
      <c r="A813" s="559"/>
      <c r="B813" s="554"/>
      <c r="C813" s="657"/>
      <c r="D813" s="657"/>
      <c r="E813" s="605" t="s">
        <v>185</v>
      </c>
      <c r="F813" s="548">
        <v>3321.24</v>
      </c>
      <c r="G813" s="548">
        <v>3172.78</v>
      </c>
      <c r="H813" s="548">
        <v>3167.34</v>
      </c>
      <c r="I813" s="548">
        <v>3140.79</v>
      </c>
      <c r="J813" s="548">
        <v>3355.33</v>
      </c>
      <c r="K813" s="548">
        <v>3401</v>
      </c>
      <c r="L813" s="548">
        <v>3163.16</v>
      </c>
      <c r="M813" s="548">
        <v>3133.74</v>
      </c>
      <c r="N813" s="548">
        <v>3297.42</v>
      </c>
      <c r="O813" s="605"/>
      <c r="P813" s="605"/>
      <c r="Q813" s="658"/>
      <c r="R813" s="658"/>
      <c r="S813" s="659"/>
      <c r="T813" s="554"/>
      <c r="U813" s="672"/>
      <c r="V813" s="641"/>
      <c r="W813" s="687"/>
      <c r="X813" s="548"/>
      <c r="Y813" s="603"/>
      <c r="Z813" s="603"/>
      <c r="AA813" s="603"/>
      <c r="AB813" s="603"/>
    </row>
    <row r="814" spans="1:30" ht="57.75" thickBot="1">
      <c r="A814" s="559"/>
      <c r="B814" s="554"/>
      <c r="C814" s="657"/>
      <c r="D814" s="657"/>
      <c r="E814" s="605" t="s">
        <v>186</v>
      </c>
      <c r="F814" s="605">
        <f t="shared" ref="F814:N814" si="266">IF(((F812="")*AND(F813="")),"",(F812-F813)*2)</f>
        <v>3679.1800000000003</v>
      </c>
      <c r="G814" s="605">
        <f t="shared" si="266"/>
        <v>3805.6799999999994</v>
      </c>
      <c r="H814" s="605">
        <f t="shared" si="266"/>
        <v>3825.66</v>
      </c>
      <c r="I814" s="605">
        <f t="shared" si="266"/>
        <v>3802.8199999999997</v>
      </c>
      <c r="J814" s="605">
        <f t="shared" si="266"/>
        <v>3658.42</v>
      </c>
      <c r="K814" s="605">
        <f t="shared" si="266"/>
        <v>3563.3999999999996</v>
      </c>
      <c r="L814" s="605">
        <f t="shared" si="266"/>
        <v>3790.5400000000009</v>
      </c>
      <c r="M814" s="605">
        <f t="shared" si="266"/>
        <v>3845.2800000000007</v>
      </c>
      <c r="N814" s="605">
        <f t="shared" si="266"/>
        <v>3774.2000000000007</v>
      </c>
      <c r="O814" s="605"/>
      <c r="P814" s="605"/>
      <c r="Q814" s="658"/>
      <c r="R814" s="658"/>
      <c r="S814" s="659"/>
      <c r="T814" s="554"/>
      <c r="U814" s="672"/>
      <c r="V814" s="641"/>
      <c r="W814" s="687"/>
      <c r="X814" s="548"/>
      <c r="Y814" s="603"/>
      <c r="Z814" s="603"/>
      <c r="AA814" s="603"/>
      <c r="AB814" s="603"/>
    </row>
    <row r="815" spans="1:30">
      <c r="A815" s="669">
        <v>43480</v>
      </c>
      <c r="B815" s="614" t="s">
        <v>167</v>
      </c>
      <c r="C815" s="657" t="s">
        <v>169</v>
      </c>
      <c r="D815" s="657" t="s">
        <v>187</v>
      </c>
      <c r="E815" s="605" t="s">
        <v>184</v>
      </c>
      <c r="F815" s="548">
        <v>1935.21</v>
      </c>
      <c r="G815" s="548">
        <v>1932.6</v>
      </c>
      <c r="H815" s="548">
        <v>1927.4</v>
      </c>
      <c r="I815" s="548">
        <v>1935.54</v>
      </c>
      <c r="J815" s="548">
        <v>1940.7</v>
      </c>
      <c r="K815" s="548">
        <v>1940.74</v>
      </c>
      <c r="L815" s="548">
        <v>1935.35</v>
      </c>
      <c r="M815" s="548">
        <v>1930.72</v>
      </c>
      <c r="N815" s="548">
        <v>1940.2</v>
      </c>
      <c r="O815" s="605">
        <f>IF((N816=""),"",MAX(F817:N817))</f>
        <v>2008.8600000000004</v>
      </c>
      <c r="P815" s="605">
        <f>IF(N816="","",MIN(F817:N817))</f>
        <v>1955.97</v>
      </c>
      <c r="Q815" s="658">
        <f>IF((N817=""),"",AVERAGE(F817:N817))</f>
        <v>1974.8500000000001</v>
      </c>
      <c r="R815" s="658">
        <f>IF((N816=""),"",(O815-P815)/(O815+P815)*100)</f>
        <v>1.3339790104493843</v>
      </c>
      <c r="S815" s="659">
        <f>STDEV(F817:N817)</f>
        <v>16.761411038439949</v>
      </c>
      <c r="T815" s="600" t="str">
        <f>IF(N816="","",IF(Q815&gt;1940,IF(R815&lt;8.3,IF(Q815&lt;2180,"Pass","Fail"),"Fail"),"Fail"))</f>
        <v>Pass</v>
      </c>
      <c r="U815" s="677">
        <v>1159</v>
      </c>
      <c r="V815" s="641"/>
      <c r="W815" s="687"/>
      <c r="X815" s="548"/>
      <c r="Y815" s="603">
        <v>2000</v>
      </c>
      <c r="Z815" s="603">
        <v>3000</v>
      </c>
      <c r="AA815" s="603">
        <v>1940</v>
      </c>
      <c r="AB815" s="603">
        <v>2180</v>
      </c>
      <c r="AC815" s="604">
        <v>5.2</v>
      </c>
      <c r="AD815" s="604">
        <v>5.2</v>
      </c>
    </row>
    <row r="816" spans="1:30" ht="15">
      <c r="A816" s="559"/>
      <c r="B816" s="554"/>
      <c r="C816" s="657"/>
      <c r="D816" s="657"/>
      <c r="E816" s="605" t="s">
        <v>185</v>
      </c>
      <c r="F816" s="548">
        <v>1265.5899999999999</v>
      </c>
      <c r="G816" s="548">
        <v>1276.6600000000001</v>
      </c>
      <c r="H816" s="548">
        <v>1271.8900000000001</v>
      </c>
      <c r="I816" s="548">
        <v>1279.0899999999999</v>
      </c>
      <c r="J816" s="548">
        <v>1288.71</v>
      </c>
      <c r="K816" s="548">
        <v>1275.9000000000001</v>
      </c>
      <c r="L816" s="548">
        <v>1279.05</v>
      </c>
      <c r="M816" s="548">
        <v>1271.07</v>
      </c>
      <c r="N816" s="548">
        <v>1285.95</v>
      </c>
      <c r="O816" s="605"/>
      <c r="P816" s="605"/>
      <c r="Q816" s="658"/>
      <c r="R816" s="658"/>
      <c r="S816" s="659"/>
      <c r="T816" s="600"/>
      <c r="U816" s="660"/>
      <c r="V816" s="602"/>
      <c r="W816" s="602"/>
      <c r="X816" s="548"/>
      <c r="Y816" s="603"/>
      <c r="Z816" s="603"/>
      <c r="AA816" s="603"/>
      <c r="AB816" s="603"/>
    </row>
    <row r="817" spans="1:30" ht="43.5" thickBot="1">
      <c r="A817" s="559"/>
      <c r="B817" s="554"/>
      <c r="C817" s="657"/>
      <c r="D817" s="657"/>
      <c r="E817" s="605" t="s">
        <v>188</v>
      </c>
      <c r="F817" s="605">
        <f t="shared" ref="F817:N817" si="267">IF(((F815="")*AND(F816="")),"",(F815-F816)*3)</f>
        <v>2008.8600000000004</v>
      </c>
      <c r="G817" s="605">
        <f t="shared" si="267"/>
        <v>1967.8199999999995</v>
      </c>
      <c r="H817" s="605">
        <f t="shared" si="267"/>
        <v>1966.53</v>
      </c>
      <c r="I817" s="605">
        <f t="shared" si="267"/>
        <v>1969.3500000000001</v>
      </c>
      <c r="J817" s="605">
        <f t="shared" si="267"/>
        <v>1955.97</v>
      </c>
      <c r="K817" s="605">
        <f t="shared" si="267"/>
        <v>1994.5199999999998</v>
      </c>
      <c r="L817" s="605">
        <f t="shared" si="267"/>
        <v>1968.8999999999999</v>
      </c>
      <c r="M817" s="605">
        <f t="shared" si="267"/>
        <v>1978.9500000000003</v>
      </c>
      <c r="N817" s="605">
        <f t="shared" si="267"/>
        <v>1962.75</v>
      </c>
      <c r="O817" s="605"/>
      <c r="P817" s="605"/>
      <c r="Q817" s="658"/>
      <c r="R817" s="658"/>
      <c r="S817" s="659"/>
      <c r="T817" s="600"/>
      <c r="U817" s="660"/>
      <c r="V817" s="602"/>
      <c r="W817" s="602"/>
      <c r="X817" s="548"/>
      <c r="Y817" s="603"/>
      <c r="Z817" s="603"/>
      <c r="AA817" s="603"/>
      <c r="AB817" s="603"/>
    </row>
    <row r="818" spans="1:30">
      <c r="A818" s="669">
        <v>43480</v>
      </c>
      <c r="B818" s="554" t="s">
        <v>183</v>
      </c>
      <c r="C818" s="657" t="s">
        <v>171</v>
      </c>
      <c r="D818" s="657" t="s">
        <v>170</v>
      </c>
      <c r="E818" s="605" t="s">
        <v>184</v>
      </c>
      <c r="F818" s="548">
        <v>29008.16</v>
      </c>
      <c r="G818" s="548">
        <v>28940.29</v>
      </c>
      <c r="H818" s="548">
        <v>28951.41</v>
      </c>
      <c r="I818" s="548">
        <v>28949.55</v>
      </c>
      <c r="J818" s="548">
        <v>29040.33</v>
      </c>
      <c r="K818" s="548">
        <v>29008.79</v>
      </c>
      <c r="L818" s="548">
        <v>28936.06</v>
      </c>
      <c r="M818" s="548">
        <v>28946.67</v>
      </c>
      <c r="N818" s="548">
        <v>29037.42</v>
      </c>
      <c r="O818" s="605">
        <f>IF((N819=""),"",MAX(F820:N820))</f>
        <v>4374.9599999999991</v>
      </c>
      <c r="P818" s="605">
        <f>IF(N819="","",MIN(F820:N820))</f>
        <v>3938.4899999999943</v>
      </c>
      <c r="Q818" s="658">
        <f>IF((N820=""),"",AVERAGE(F820:N820))</f>
        <v>4118.0966666666673</v>
      </c>
      <c r="R818" s="658">
        <f>IF((N819=""),"",(O818-P818)/(O818+P818)*100)</f>
        <v>5.2501668982192129</v>
      </c>
      <c r="S818" s="659">
        <f>STDEV(F820:N820)</f>
        <v>175.59900184795978</v>
      </c>
      <c r="T818" s="600" t="str">
        <f>IF(N819="","",IF(Q818&gt;3200,IF(R818&lt;16,IF(Q818&lt;5240,"Pass","Fail"),"Fail"),"Fail"))</f>
        <v>Pass</v>
      </c>
      <c r="U818" s="677">
        <v>1159</v>
      </c>
      <c r="V818" s="641"/>
      <c r="W818" s="687"/>
      <c r="X818" s="548"/>
      <c r="Y818" s="603">
        <v>4200</v>
      </c>
      <c r="Z818" s="603">
        <v>5500</v>
      </c>
      <c r="AA818" s="603">
        <v>3200</v>
      </c>
      <c r="AB818" s="603">
        <v>5240</v>
      </c>
      <c r="AC818" s="604">
        <v>16</v>
      </c>
      <c r="AD818" s="604">
        <v>16</v>
      </c>
    </row>
    <row r="819" spans="1:30" ht="15">
      <c r="A819" s="559"/>
      <c r="B819" s="554"/>
      <c r="C819" s="657"/>
      <c r="D819" s="657"/>
      <c r="E819" s="605" t="s">
        <v>185</v>
      </c>
      <c r="F819" s="548">
        <v>27594.22</v>
      </c>
      <c r="G819" s="548">
        <v>27617.1</v>
      </c>
      <c r="H819" s="548">
        <v>27638.58</v>
      </c>
      <c r="I819" s="548">
        <v>27615.7</v>
      </c>
      <c r="J819" s="548">
        <v>27594.37</v>
      </c>
      <c r="K819" s="548">
        <v>27599.45</v>
      </c>
      <c r="L819" s="548">
        <v>27617.71</v>
      </c>
      <c r="M819" s="548">
        <v>27608.16</v>
      </c>
      <c r="N819" s="548">
        <v>27579.1</v>
      </c>
      <c r="O819" s="605"/>
      <c r="P819" s="605"/>
      <c r="Q819" s="658"/>
      <c r="R819" s="658"/>
      <c r="S819" s="659"/>
      <c r="T819" s="600"/>
      <c r="U819" s="660"/>
      <c r="V819" s="602"/>
      <c r="W819" s="602"/>
      <c r="X819" s="548"/>
      <c r="Y819" s="603"/>
      <c r="Z819" s="603"/>
      <c r="AA819" s="603"/>
      <c r="AB819" s="603"/>
    </row>
    <row r="820" spans="1:30" ht="57.75" thickBot="1">
      <c r="A820" s="559"/>
      <c r="B820" s="663"/>
      <c r="C820" s="664"/>
      <c r="D820" s="664"/>
      <c r="E820" s="627" t="s">
        <v>186</v>
      </c>
      <c r="F820" s="627">
        <f t="shared" ref="F820:N820" si="268">IF(((F818="")*AND(F819="")),"",(F818-F819)*3)</f>
        <v>4241.8199999999961</v>
      </c>
      <c r="G820" s="627">
        <f t="shared" si="268"/>
        <v>3969.570000000007</v>
      </c>
      <c r="H820" s="627">
        <f t="shared" si="268"/>
        <v>3938.4899999999943</v>
      </c>
      <c r="I820" s="627">
        <f t="shared" si="268"/>
        <v>4001.5499999999956</v>
      </c>
      <c r="J820" s="627">
        <f t="shared" si="268"/>
        <v>4337.8800000000083</v>
      </c>
      <c r="K820" s="627">
        <f t="shared" si="268"/>
        <v>4228.0200000000004</v>
      </c>
      <c r="L820" s="627">
        <f t="shared" si="268"/>
        <v>3955.0500000000065</v>
      </c>
      <c r="M820" s="627">
        <f t="shared" si="268"/>
        <v>4015.5299999999952</v>
      </c>
      <c r="N820" s="627">
        <f t="shared" si="268"/>
        <v>4374.9599999999991</v>
      </c>
      <c r="O820" s="627"/>
      <c r="P820" s="627"/>
      <c r="Q820" s="665"/>
      <c r="R820" s="665"/>
      <c r="S820" s="666"/>
      <c r="T820" s="667"/>
      <c r="U820" s="668"/>
      <c r="V820" s="602"/>
      <c r="W820" s="602"/>
      <c r="X820" s="548"/>
      <c r="Y820" s="603"/>
      <c r="Z820" s="603"/>
      <c r="AA820" s="603"/>
      <c r="AB820" s="603"/>
    </row>
    <row r="821" spans="1:30">
      <c r="A821" s="669">
        <v>43486</v>
      </c>
      <c r="B821" s="607" t="s">
        <v>172</v>
      </c>
      <c r="C821" s="609" t="s">
        <v>174</v>
      </c>
      <c r="D821" s="609" t="s">
        <v>173</v>
      </c>
      <c r="E821" s="596" t="s">
        <v>184</v>
      </c>
      <c r="F821" s="548">
        <v>3329.62</v>
      </c>
      <c r="G821" s="548">
        <v>3180.47</v>
      </c>
      <c r="H821" s="548">
        <v>3175.09</v>
      </c>
      <c r="I821" s="548">
        <v>3148.09</v>
      </c>
      <c r="J821" s="548">
        <v>3363.15</v>
      </c>
      <c r="K821" s="548">
        <v>3409.82</v>
      </c>
      <c r="L821" s="548">
        <v>3170.93</v>
      </c>
      <c r="M821" s="548">
        <v>3141.27</v>
      </c>
      <c r="N821" s="548">
        <v>3305.73</v>
      </c>
      <c r="O821" s="636">
        <f>IF((N822=""),"",MAX(F823:N823))</f>
        <v>3891.4600000000005</v>
      </c>
      <c r="P821" s="636">
        <f>IF(N822="","",MIN(F823:N823))</f>
        <v>3657.7000000000003</v>
      </c>
      <c r="Q821" s="655">
        <f>IF((N823=""),"",AVERAGE(F823:N823))</f>
        <v>3825.8866666666672</v>
      </c>
      <c r="R821" s="655">
        <f>IF((N822=""),"",(O821-P821)/(O821+P821)*100)</f>
        <v>3.0965034520396997</v>
      </c>
      <c r="S821" s="599">
        <f>STDEV(F823:N823)</f>
        <v>80.488584904941447</v>
      </c>
      <c r="T821" s="676" t="str">
        <f>IF(N822="","",IF(Q821&gt;3650,IF(R821&lt;7,IF(Q821&lt;4450,"Pass","Fail"),"Fail"),"Fail"))</f>
        <v>Pass</v>
      </c>
      <c r="U821" s="677">
        <v>1428</v>
      </c>
      <c r="V821" s="641"/>
      <c r="W821" s="687"/>
      <c r="X821" s="548"/>
      <c r="Y821" s="603">
        <v>3650</v>
      </c>
      <c r="Z821" s="603">
        <v>4450</v>
      </c>
      <c r="AA821" s="603">
        <v>3700</v>
      </c>
      <c r="AB821" s="603">
        <v>4100</v>
      </c>
      <c r="AC821" s="604">
        <v>7</v>
      </c>
      <c r="AD821" s="604">
        <v>6.5</v>
      </c>
    </row>
    <row r="822" spans="1:30" ht="15">
      <c r="A822" s="559"/>
      <c r="B822" s="554"/>
      <c r="C822" s="657"/>
      <c r="D822" s="657"/>
      <c r="E822" s="605" t="s">
        <v>185</v>
      </c>
      <c r="F822" s="548">
        <v>1447.07</v>
      </c>
      <c r="G822" s="548">
        <v>1242.52</v>
      </c>
      <c r="H822" s="548">
        <v>1229.3599999999999</v>
      </c>
      <c r="I822" s="548">
        <v>1218.54</v>
      </c>
      <c r="J822" s="548">
        <v>1483.3</v>
      </c>
      <c r="K822" s="548">
        <v>1580.97</v>
      </c>
      <c r="L822" s="548">
        <v>1240.04</v>
      </c>
      <c r="M822" s="548">
        <v>1196.0899999999999</v>
      </c>
      <c r="N822" s="548">
        <v>1369.79</v>
      </c>
      <c r="O822" s="605"/>
      <c r="P822" s="605"/>
      <c r="Q822" s="658"/>
      <c r="R822" s="658"/>
      <c r="S822" s="659"/>
      <c r="T822" s="554"/>
      <c r="U822" s="672"/>
      <c r="V822" s="641"/>
      <c r="W822" s="687"/>
      <c r="X822" s="548"/>
      <c r="Y822" s="603"/>
      <c r="Z822" s="603"/>
      <c r="AA822" s="603"/>
      <c r="AB822" s="603"/>
    </row>
    <row r="823" spans="1:30" ht="57.75" thickBot="1">
      <c r="A823" s="559"/>
      <c r="B823" s="554"/>
      <c r="C823" s="657"/>
      <c r="D823" s="657"/>
      <c r="E823" s="605" t="s">
        <v>186</v>
      </c>
      <c r="F823" s="605">
        <f t="shared" ref="F823:N823" si="269">IF(((F821="")*AND(F822="")),"",(F821-F822)*2)</f>
        <v>3765.1</v>
      </c>
      <c r="G823" s="605">
        <f t="shared" si="269"/>
        <v>3875.8999999999996</v>
      </c>
      <c r="H823" s="605">
        <f t="shared" si="269"/>
        <v>3891.4600000000005</v>
      </c>
      <c r="I823" s="605">
        <f t="shared" si="269"/>
        <v>3859.1000000000004</v>
      </c>
      <c r="J823" s="605">
        <f t="shared" si="269"/>
        <v>3759.7000000000003</v>
      </c>
      <c r="K823" s="605">
        <f t="shared" si="269"/>
        <v>3657.7000000000003</v>
      </c>
      <c r="L823" s="605">
        <f t="shared" si="269"/>
        <v>3861.7799999999997</v>
      </c>
      <c r="M823" s="605">
        <f t="shared" si="269"/>
        <v>3890.36</v>
      </c>
      <c r="N823" s="605">
        <f t="shared" si="269"/>
        <v>3871.88</v>
      </c>
      <c r="O823" s="605"/>
      <c r="P823" s="605"/>
      <c r="Q823" s="658"/>
      <c r="R823" s="658"/>
      <c r="S823" s="659"/>
      <c r="T823" s="554"/>
      <c r="U823" s="672"/>
      <c r="V823" s="641"/>
      <c r="W823" s="687"/>
      <c r="X823" s="548"/>
      <c r="Y823" s="603"/>
      <c r="Z823" s="603"/>
      <c r="AA823" s="603"/>
      <c r="AB823" s="603"/>
    </row>
    <row r="824" spans="1:30">
      <c r="A824" s="669">
        <v>43486</v>
      </c>
      <c r="B824" s="614" t="s">
        <v>167</v>
      </c>
      <c r="C824" s="657" t="s">
        <v>169</v>
      </c>
      <c r="D824" s="657" t="s">
        <v>187</v>
      </c>
      <c r="E824" s="605" t="s">
        <v>184</v>
      </c>
      <c r="F824" s="548">
        <v>1268.8599999999999</v>
      </c>
      <c r="G824" s="548">
        <v>1279.6300000000001</v>
      </c>
      <c r="H824" s="548">
        <v>1278.8599999999999</v>
      </c>
      <c r="I824" s="548">
        <v>1281.79</v>
      </c>
      <c r="J824" s="548">
        <v>1293.1600000000001</v>
      </c>
      <c r="K824" s="548">
        <v>1279.47</v>
      </c>
      <c r="L824" s="548">
        <v>1283.6099999999999</v>
      </c>
      <c r="M824" s="548">
        <v>1274.48</v>
      </c>
      <c r="N824" s="548">
        <v>1283.55</v>
      </c>
      <c r="O824" s="605">
        <f>IF((N825=""),"",MAX(F826:N826))</f>
        <v>2017.6799999999998</v>
      </c>
      <c r="P824" s="605">
        <f>IF(N825="","",MIN(F826:N826))</f>
        <v>1970.85</v>
      </c>
      <c r="Q824" s="658">
        <f>IF((N826=""),"",AVERAGE(F826:N826))</f>
        <v>1992.1033333333335</v>
      </c>
      <c r="R824" s="658">
        <f>IF((N825=""),"",(O824-P824)/(O824+P824)*100)</f>
        <v>1.1741167798662648</v>
      </c>
      <c r="S824" s="659">
        <f>STDEV(F826:N826)</f>
        <v>14.432284988822571</v>
      </c>
      <c r="T824" s="600" t="str">
        <f>IF(N825="","",IF(Q824&gt;1940,IF(R824&lt;8.3,IF(Q824&lt;2180,"Pass","Fail"),"Fail"),"Fail"))</f>
        <v>Pass</v>
      </c>
      <c r="U824" s="677">
        <v>1428</v>
      </c>
      <c r="V824" s="641"/>
      <c r="W824" s="687"/>
      <c r="X824" s="548"/>
      <c r="Y824" s="603">
        <v>2000</v>
      </c>
      <c r="Z824" s="603">
        <v>3000</v>
      </c>
      <c r="AA824" s="603">
        <v>1940</v>
      </c>
      <c r="AB824" s="603">
        <v>2180</v>
      </c>
      <c r="AC824" s="604">
        <v>5.2</v>
      </c>
      <c r="AD824" s="604">
        <v>5.2</v>
      </c>
    </row>
    <row r="825" spans="1:30" ht="15">
      <c r="A825" s="559"/>
      <c r="B825" s="554"/>
      <c r="C825" s="657"/>
      <c r="D825" s="657"/>
      <c r="E825" s="605" t="s">
        <v>185</v>
      </c>
      <c r="F825" s="548">
        <v>596.29999999999995</v>
      </c>
      <c r="G825" s="548">
        <v>615.21</v>
      </c>
      <c r="H825" s="548">
        <v>614.11</v>
      </c>
      <c r="I825" s="548">
        <v>619.34</v>
      </c>
      <c r="J825" s="548">
        <v>634.20000000000005</v>
      </c>
      <c r="K825" s="548">
        <v>618.22</v>
      </c>
      <c r="L825" s="548">
        <v>626.66</v>
      </c>
      <c r="M825" s="548">
        <v>607.94000000000005</v>
      </c>
      <c r="N825" s="548">
        <v>615.12</v>
      </c>
      <c r="O825" s="605"/>
      <c r="P825" s="605"/>
      <c r="Q825" s="658"/>
      <c r="R825" s="658"/>
      <c r="S825" s="659"/>
      <c r="T825" s="600"/>
      <c r="U825" s="660"/>
      <c r="V825" s="602"/>
      <c r="W825" s="602"/>
      <c r="X825" s="548"/>
      <c r="Y825" s="603"/>
      <c r="Z825" s="603"/>
      <c r="AA825" s="603"/>
      <c r="AB825" s="603"/>
    </row>
    <row r="826" spans="1:30" ht="43.5" thickBot="1">
      <c r="A826" s="559"/>
      <c r="B826" s="554"/>
      <c r="C826" s="657"/>
      <c r="D826" s="657"/>
      <c r="E826" s="605" t="s">
        <v>188</v>
      </c>
      <c r="F826" s="605">
        <f t="shared" ref="F826:N826" si="270">IF(((F824="")*AND(F825="")),"",(F824-F825)*3)</f>
        <v>2017.6799999999998</v>
      </c>
      <c r="G826" s="605">
        <f t="shared" si="270"/>
        <v>1993.2600000000002</v>
      </c>
      <c r="H826" s="605">
        <f t="shared" si="270"/>
        <v>1994.2499999999995</v>
      </c>
      <c r="I826" s="605">
        <f t="shared" si="270"/>
        <v>1987.35</v>
      </c>
      <c r="J826" s="605">
        <f t="shared" si="270"/>
        <v>1976.88</v>
      </c>
      <c r="K826" s="605">
        <f t="shared" si="270"/>
        <v>1983.75</v>
      </c>
      <c r="L826" s="605">
        <f t="shared" si="270"/>
        <v>1970.85</v>
      </c>
      <c r="M826" s="605">
        <f t="shared" si="270"/>
        <v>1999.62</v>
      </c>
      <c r="N826" s="605">
        <f t="shared" si="270"/>
        <v>2005.29</v>
      </c>
      <c r="O826" s="605"/>
      <c r="P826" s="605"/>
      <c r="Q826" s="658"/>
      <c r="R826" s="658"/>
      <c r="S826" s="659"/>
      <c r="T826" s="600"/>
      <c r="U826" s="660"/>
      <c r="V826" s="602"/>
      <c r="W826" s="602"/>
      <c r="X826" s="548"/>
      <c r="Y826" s="603"/>
      <c r="Z826" s="603"/>
      <c r="AA826" s="603"/>
      <c r="AB826" s="603"/>
    </row>
    <row r="827" spans="1:30">
      <c r="A827" s="669">
        <v>43486</v>
      </c>
      <c r="B827" s="554" t="s">
        <v>183</v>
      </c>
      <c r="C827" s="657" t="s">
        <v>171</v>
      </c>
      <c r="D827" s="657" t="s">
        <v>170</v>
      </c>
      <c r="E827" s="605" t="s">
        <v>184</v>
      </c>
      <c r="F827" s="548">
        <v>27536.29</v>
      </c>
      <c r="G827" s="548">
        <v>27567.97</v>
      </c>
      <c r="H827" s="548">
        <v>27582.51</v>
      </c>
      <c r="I827" s="548">
        <v>27557.19</v>
      </c>
      <c r="J827" s="548">
        <v>27537.82</v>
      </c>
      <c r="K827" s="548">
        <v>27541.13</v>
      </c>
      <c r="L827" s="548">
        <v>27559.32</v>
      </c>
      <c r="M827" s="548">
        <v>27548.45</v>
      </c>
      <c r="N827" s="548">
        <v>27519.11</v>
      </c>
      <c r="O827" s="605">
        <f>IF((N828=""),"",MAX(F829:N829))</f>
        <v>4459.1699999999983</v>
      </c>
      <c r="P827" s="605">
        <f>IF(N828="","",MIN(F829:N829))</f>
        <v>3929.1299999999974</v>
      </c>
      <c r="Q827" s="658">
        <f>IF((N829=""),"",AVERAGE(F829:N829))</f>
        <v>4135.93</v>
      </c>
      <c r="R827" s="658">
        <f>IF((N828=""),"",(O827-P827)/(O827+P827)*100)</f>
        <v>6.318801187368134</v>
      </c>
      <c r="S827" s="659">
        <f>STDEV(F829:N829)</f>
        <v>193.64542035637135</v>
      </c>
      <c r="T827" s="600" t="str">
        <f>IF(N828="","",IF(Q827&gt;3200,IF(R827&lt;16,IF(Q827&lt;5240,"Pass","Fail"),"Fail"),"Fail"))</f>
        <v>Pass</v>
      </c>
      <c r="U827" s="677">
        <v>1428</v>
      </c>
      <c r="V827" s="641"/>
      <c r="W827" s="687"/>
      <c r="X827" s="548"/>
      <c r="Y827" s="603">
        <v>4200</v>
      </c>
      <c r="Z827" s="603">
        <v>5500</v>
      </c>
      <c r="AA827" s="603">
        <v>3200</v>
      </c>
      <c r="AB827" s="603">
        <v>5240</v>
      </c>
      <c r="AC827" s="604">
        <v>16</v>
      </c>
      <c r="AD827" s="604">
        <v>16</v>
      </c>
    </row>
    <row r="828" spans="1:30" ht="15">
      <c r="A828" s="559"/>
      <c r="B828" s="554"/>
      <c r="C828" s="657"/>
      <c r="D828" s="657"/>
      <c r="E828" s="605" t="s">
        <v>185</v>
      </c>
      <c r="F828" s="548">
        <v>26086.14</v>
      </c>
      <c r="G828" s="548">
        <v>26226.66</v>
      </c>
      <c r="H828" s="548">
        <v>26272.799999999999</v>
      </c>
      <c r="I828" s="548">
        <v>26231.17</v>
      </c>
      <c r="J828" s="548">
        <v>26107.87</v>
      </c>
      <c r="K828" s="548">
        <v>26143.88</v>
      </c>
      <c r="L828" s="548">
        <v>26243.72</v>
      </c>
      <c r="M828" s="548">
        <v>26197.040000000001</v>
      </c>
      <c r="N828" s="548">
        <v>26032.720000000001</v>
      </c>
      <c r="O828" s="605"/>
      <c r="P828" s="605"/>
      <c r="Q828" s="658"/>
      <c r="R828" s="658"/>
      <c r="S828" s="659"/>
      <c r="T828" s="600"/>
      <c r="U828" s="660"/>
      <c r="V828" s="602"/>
      <c r="W828" s="602"/>
      <c r="X828" s="548"/>
      <c r="Y828" s="603"/>
      <c r="Z828" s="603"/>
      <c r="AA828" s="603"/>
      <c r="AB828" s="603"/>
    </row>
    <row r="829" spans="1:30" ht="57.75" thickBot="1">
      <c r="A829" s="559"/>
      <c r="B829" s="663"/>
      <c r="C829" s="664"/>
      <c r="D829" s="664"/>
      <c r="E829" s="627" t="s">
        <v>186</v>
      </c>
      <c r="F829" s="627">
        <f t="shared" ref="F829:N829" si="271">IF(((F827="")*AND(F828="")),"",(F827-F828)*3)</f>
        <v>4350.4500000000044</v>
      </c>
      <c r="G829" s="627">
        <f t="shared" si="271"/>
        <v>4023.9300000000039</v>
      </c>
      <c r="H829" s="627">
        <f t="shared" si="271"/>
        <v>3929.1299999999974</v>
      </c>
      <c r="I829" s="627">
        <f t="shared" si="271"/>
        <v>3978.0600000000013</v>
      </c>
      <c r="J829" s="627">
        <f t="shared" si="271"/>
        <v>4289.8500000000022</v>
      </c>
      <c r="K829" s="627">
        <f t="shared" si="271"/>
        <v>4191.75</v>
      </c>
      <c r="L829" s="627">
        <f t="shared" si="271"/>
        <v>3946.7999999999956</v>
      </c>
      <c r="M829" s="627">
        <f t="shared" si="271"/>
        <v>4054.2299999999996</v>
      </c>
      <c r="N829" s="627">
        <f t="shared" si="271"/>
        <v>4459.1699999999983</v>
      </c>
      <c r="O829" s="627"/>
      <c r="P829" s="627"/>
      <c r="Q829" s="665"/>
      <c r="R829" s="665"/>
      <c r="S829" s="666"/>
      <c r="T829" s="667"/>
      <c r="U829" s="668"/>
      <c r="V829" s="602"/>
      <c r="W829" s="602"/>
      <c r="X829" s="548"/>
      <c r="Y829" s="603"/>
      <c r="Z829" s="603"/>
      <c r="AA829" s="603"/>
      <c r="AB829" s="603"/>
    </row>
    <row r="830" spans="1:30">
      <c r="A830" s="669">
        <v>43489</v>
      </c>
      <c r="B830" s="607" t="s">
        <v>172</v>
      </c>
      <c r="C830" s="609" t="s">
        <v>174</v>
      </c>
      <c r="D830" s="609" t="s">
        <v>173</v>
      </c>
      <c r="E830" s="596" t="s">
        <v>184</v>
      </c>
      <c r="F830" s="548">
        <v>6929.83</v>
      </c>
      <c r="G830" s="548">
        <v>6937.99</v>
      </c>
      <c r="H830" s="548">
        <v>6957.14</v>
      </c>
      <c r="I830" s="548">
        <v>6895.84</v>
      </c>
      <c r="J830" s="548">
        <v>6938.07</v>
      </c>
      <c r="K830" s="548">
        <v>6881.99</v>
      </c>
      <c r="L830" s="548">
        <v>6901.4</v>
      </c>
      <c r="M830" s="548">
        <v>6941.57</v>
      </c>
      <c r="N830" s="548">
        <v>7005.33</v>
      </c>
      <c r="O830" s="636">
        <f>IF((N831=""),"",MAX(F832:N832))</f>
        <v>3811.5</v>
      </c>
      <c r="P830" s="636">
        <f>IF(N831="","",MIN(F832:N832))</f>
        <v>3536.2999999999993</v>
      </c>
      <c r="Q830" s="655">
        <f>IF((N832=""),"",AVERAGE(F832:N832))</f>
        <v>3714.9377777777781</v>
      </c>
      <c r="R830" s="655">
        <f>IF((N831=""),"",(O830-P830)/(O830+P830)*100)</f>
        <v>3.7453387408476111</v>
      </c>
      <c r="S830" s="599">
        <f>STDEV(F832:N832)</f>
        <v>92.705022757343002</v>
      </c>
      <c r="T830" s="676" t="str">
        <f>IF(N831="","",IF(Q830&gt;3650,IF(R830&lt;7,IF(Q830&lt;4450,"Pass","Fail"),"Fail"),"Fail"))</f>
        <v>Pass</v>
      </c>
      <c r="U830" s="677">
        <v>1340</v>
      </c>
      <c r="V830" s="548" t="s">
        <v>217</v>
      </c>
      <c r="Y830" s="603">
        <v>3650</v>
      </c>
      <c r="Z830" s="603">
        <v>4450</v>
      </c>
      <c r="AA830" s="603">
        <v>3700</v>
      </c>
      <c r="AB830" s="603">
        <v>4100</v>
      </c>
      <c r="AC830" s="604">
        <v>7</v>
      </c>
      <c r="AD830" s="604">
        <v>6.5</v>
      </c>
    </row>
    <row r="831" spans="1:30" ht="15">
      <c r="A831" s="559"/>
      <c r="B831" s="554"/>
      <c r="C831" s="657"/>
      <c r="D831" s="657"/>
      <c r="E831" s="605" t="s">
        <v>185</v>
      </c>
      <c r="F831" s="548">
        <v>5118.41</v>
      </c>
      <c r="G831" s="548">
        <v>5057.74</v>
      </c>
      <c r="H831" s="548">
        <v>5060.37</v>
      </c>
      <c r="I831" s="548">
        <v>5010.05</v>
      </c>
      <c r="J831" s="548">
        <v>5117.1000000000004</v>
      </c>
      <c r="K831" s="548">
        <v>5113.84</v>
      </c>
      <c r="L831" s="548">
        <v>5025.03</v>
      </c>
      <c r="M831" s="548">
        <v>5035.82</v>
      </c>
      <c r="N831" s="548">
        <v>5133.58</v>
      </c>
      <c r="O831" s="605"/>
      <c r="P831" s="605"/>
      <c r="Q831" s="658"/>
      <c r="R831" s="658"/>
      <c r="S831" s="659"/>
      <c r="T831" s="554"/>
      <c r="U831" s="672"/>
      <c r="Y831" s="603"/>
      <c r="Z831" s="603"/>
      <c r="AA831" s="603"/>
      <c r="AB831" s="603"/>
    </row>
    <row r="832" spans="1:30" ht="57.75" thickBot="1">
      <c r="A832" s="559"/>
      <c r="B832" s="554"/>
      <c r="C832" s="657"/>
      <c r="D832" s="657"/>
      <c r="E832" s="605" t="s">
        <v>186</v>
      </c>
      <c r="F832" s="605">
        <f t="shared" ref="F832:N832" si="272">IF(((F830="")*AND(F831="")),"",(F830-F831)*2)</f>
        <v>3622.84</v>
      </c>
      <c r="G832" s="605">
        <f t="shared" si="272"/>
        <v>3760.5</v>
      </c>
      <c r="H832" s="605">
        <f t="shared" si="272"/>
        <v>3793.5400000000009</v>
      </c>
      <c r="I832" s="605">
        <f t="shared" si="272"/>
        <v>3771.58</v>
      </c>
      <c r="J832" s="605">
        <f t="shared" si="272"/>
        <v>3641.9399999999987</v>
      </c>
      <c r="K832" s="605">
        <f t="shared" si="272"/>
        <v>3536.2999999999993</v>
      </c>
      <c r="L832" s="605">
        <f t="shared" si="272"/>
        <v>3752.74</v>
      </c>
      <c r="M832" s="605">
        <f t="shared" si="272"/>
        <v>3811.5</v>
      </c>
      <c r="N832" s="605">
        <f t="shared" si="272"/>
        <v>3743.5</v>
      </c>
      <c r="O832" s="605"/>
      <c r="P832" s="605"/>
      <c r="Q832" s="658"/>
      <c r="R832" s="658"/>
      <c r="S832" s="659"/>
      <c r="T832" s="554"/>
      <c r="U832" s="672"/>
      <c r="Y832" s="603"/>
      <c r="Z832" s="603"/>
      <c r="AA832" s="603"/>
      <c r="AB832" s="603"/>
    </row>
    <row r="833" spans="1:30">
      <c r="A833" s="669">
        <v>43489</v>
      </c>
      <c r="B833" s="614" t="s">
        <v>167</v>
      </c>
      <c r="C833" s="657" t="s">
        <v>169</v>
      </c>
      <c r="D833" s="657" t="s">
        <v>187</v>
      </c>
      <c r="E833" s="605" t="s">
        <v>184</v>
      </c>
      <c r="F833" s="548">
        <v>1958.05</v>
      </c>
      <c r="G833" s="548">
        <v>1951.31</v>
      </c>
      <c r="H833" s="548">
        <v>1949.48</v>
      </c>
      <c r="I833" s="548">
        <v>1950.57</v>
      </c>
      <c r="J833" s="548">
        <v>1955.24</v>
      </c>
      <c r="K833" s="548">
        <v>1956.39</v>
      </c>
      <c r="L833" s="548">
        <v>1951.83</v>
      </c>
      <c r="M833" s="548">
        <v>1953.31</v>
      </c>
      <c r="N833" s="548">
        <v>1954.85</v>
      </c>
      <c r="O833" s="605">
        <f>IF((N834=""),"",MAX(F835:N835))</f>
        <v>2002.7699999999998</v>
      </c>
      <c r="P833" s="605">
        <f>IF(N834="","",MIN(F835:N835))</f>
        <v>1928.1000000000001</v>
      </c>
      <c r="Q833" s="658">
        <f>IF((N835=""),"",AVERAGE(F835:N835))</f>
        <v>1963.3933333333334</v>
      </c>
      <c r="R833" s="658">
        <f>IF((N834=""),"",(O833-P833)/(O833+P833)*100)</f>
        <v>1.8995794824046488</v>
      </c>
      <c r="S833" s="659">
        <f>STDEV(F835:N835)</f>
        <v>21.13082700697009</v>
      </c>
      <c r="T833" s="600" t="str">
        <f>IF(N834="","",IF(Q833&gt;1940,IF(R833&lt;8.3,IF(Q833&lt;2180,"Pass","Fail"),"Fail"),"Fail"))</f>
        <v>Pass</v>
      </c>
      <c r="U833" s="677">
        <v>1340</v>
      </c>
      <c r="V833" s="548" t="s">
        <v>217</v>
      </c>
      <c r="Y833" s="603">
        <v>2000</v>
      </c>
      <c r="Z833" s="603">
        <v>3000</v>
      </c>
      <c r="AA833" s="603">
        <v>1940</v>
      </c>
      <c r="AB833" s="603">
        <v>2180</v>
      </c>
      <c r="AC833" s="604">
        <v>5.2</v>
      </c>
      <c r="AD833" s="604">
        <v>5.2</v>
      </c>
    </row>
    <row r="834" spans="1:30" ht="15">
      <c r="A834" s="559"/>
      <c r="B834" s="554"/>
      <c r="C834" s="657"/>
      <c r="D834" s="657"/>
      <c r="E834" s="605" t="s">
        <v>185</v>
      </c>
      <c r="F834" s="548">
        <v>1290.46</v>
      </c>
      <c r="G834" s="548">
        <v>1294.3499999999999</v>
      </c>
      <c r="H834" s="548">
        <v>1294.78</v>
      </c>
      <c r="I834" s="548">
        <v>1299.71</v>
      </c>
      <c r="J834" s="548">
        <v>1312.54</v>
      </c>
      <c r="K834" s="548">
        <v>1299.98</v>
      </c>
      <c r="L834" s="548">
        <v>1302.52</v>
      </c>
      <c r="M834" s="548">
        <v>1293.43</v>
      </c>
      <c r="N834" s="548">
        <v>1303.08</v>
      </c>
      <c r="O834" s="605"/>
      <c r="P834" s="605"/>
      <c r="Q834" s="658"/>
      <c r="R834" s="658"/>
      <c r="S834" s="659"/>
      <c r="T834" s="600"/>
      <c r="U834" s="660"/>
      <c r="Y834" s="603"/>
      <c r="Z834" s="603"/>
      <c r="AA834" s="603"/>
      <c r="AB834" s="603"/>
    </row>
    <row r="835" spans="1:30" ht="24.4" customHeight="1" thickBot="1">
      <c r="A835" s="559"/>
      <c r="B835" s="554"/>
      <c r="C835" s="657"/>
      <c r="D835" s="657"/>
      <c r="E835" s="605" t="s">
        <v>188</v>
      </c>
      <c r="F835" s="605">
        <f t="shared" ref="F835:N835" si="273">IF(((F833="")*AND(F834="")),"",(F833-F834)*3)</f>
        <v>2002.7699999999998</v>
      </c>
      <c r="G835" s="605">
        <f t="shared" si="273"/>
        <v>1970.88</v>
      </c>
      <c r="H835" s="605">
        <f t="shared" si="273"/>
        <v>1964.1000000000001</v>
      </c>
      <c r="I835" s="605">
        <f t="shared" si="273"/>
        <v>1952.5799999999997</v>
      </c>
      <c r="J835" s="605">
        <f t="shared" si="273"/>
        <v>1928.1000000000001</v>
      </c>
      <c r="K835" s="605">
        <f t="shared" si="273"/>
        <v>1969.2300000000002</v>
      </c>
      <c r="L835" s="605">
        <f t="shared" si="273"/>
        <v>1947.9299999999998</v>
      </c>
      <c r="M835" s="605">
        <f t="shared" si="273"/>
        <v>1979.6399999999996</v>
      </c>
      <c r="N835" s="605">
        <f t="shared" si="273"/>
        <v>1955.31</v>
      </c>
      <c r="O835" s="605"/>
      <c r="P835" s="605"/>
      <c r="Q835" s="658"/>
      <c r="R835" s="658"/>
      <c r="S835" s="659"/>
      <c r="T835" s="600"/>
      <c r="U835" s="660"/>
      <c r="Y835" s="603"/>
      <c r="Z835" s="603"/>
      <c r="AA835" s="603"/>
      <c r="AB835" s="603"/>
    </row>
    <row r="836" spans="1:30">
      <c r="A836" s="669">
        <v>43489</v>
      </c>
      <c r="B836" s="554" t="s">
        <v>183</v>
      </c>
      <c r="C836" s="657" t="s">
        <v>171</v>
      </c>
      <c r="D836" s="657" t="s">
        <v>170</v>
      </c>
      <c r="E836" s="605" t="s">
        <v>184</v>
      </c>
      <c r="F836" s="548">
        <v>29045.200000000001</v>
      </c>
      <c r="G836" s="548">
        <v>28966.57</v>
      </c>
      <c r="H836" s="548">
        <v>28963.95</v>
      </c>
      <c r="I836" s="548">
        <v>28954.89</v>
      </c>
      <c r="J836" s="548">
        <v>29054.51</v>
      </c>
      <c r="K836" s="548">
        <v>29029.49</v>
      </c>
      <c r="L836" s="548">
        <v>28955.59</v>
      </c>
      <c r="M836" s="548">
        <v>28950.46</v>
      </c>
      <c r="N836" s="548">
        <v>29028.49</v>
      </c>
      <c r="O836" s="605">
        <f>IF((N837=""),"",MAX(F838:N838))</f>
        <v>4417.7700000000004</v>
      </c>
      <c r="P836" s="605">
        <f>IF(N837="","",MIN(F838:N838))</f>
        <v>3921.3000000000065</v>
      </c>
      <c r="Q836" s="658">
        <f>IF((N838=""),"",AVERAGE(F838:N838))</f>
        <v>4136.4000000000005</v>
      </c>
      <c r="R836" s="658">
        <f>IF((N837=""),"",(O836-P836)/(O836+P836)*100)</f>
        <v>5.95354158197489</v>
      </c>
      <c r="S836" s="659">
        <f>STDEV(F838:N838)</f>
        <v>195.07817240787207</v>
      </c>
      <c r="T836" s="600" t="str">
        <f>IF(N837="","",IF(Q836&gt;3200,IF(R836&lt;16,IF(Q836&lt;5240,"Pass","Fail"),"Fail"),"Fail"))</f>
        <v>Pass</v>
      </c>
      <c r="U836" s="677">
        <v>1340</v>
      </c>
      <c r="V836" s="548" t="s">
        <v>217</v>
      </c>
      <c r="Y836" s="603">
        <v>4200</v>
      </c>
      <c r="Z836" s="603">
        <v>5500</v>
      </c>
      <c r="AA836" s="603">
        <v>3200</v>
      </c>
      <c r="AB836" s="603">
        <v>5240</v>
      </c>
      <c r="AC836" s="604">
        <v>16</v>
      </c>
      <c r="AD836" s="604">
        <v>16</v>
      </c>
    </row>
    <row r="837" spans="1:30" ht="15">
      <c r="A837" s="559"/>
      <c r="B837" s="554"/>
      <c r="C837" s="657"/>
      <c r="D837" s="657"/>
      <c r="E837" s="605" t="s">
        <v>185</v>
      </c>
      <c r="F837" s="548">
        <v>27622.63</v>
      </c>
      <c r="G837" s="548">
        <v>27645.07</v>
      </c>
      <c r="H837" s="548">
        <v>27656.85</v>
      </c>
      <c r="I837" s="548">
        <v>27624.33</v>
      </c>
      <c r="J837" s="548">
        <v>27596.240000000002</v>
      </c>
      <c r="K837" s="548">
        <v>27604.92</v>
      </c>
      <c r="L837" s="548">
        <v>27631.67</v>
      </c>
      <c r="M837" s="548">
        <v>27602.34</v>
      </c>
      <c r="N837" s="548">
        <v>27555.9</v>
      </c>
      <c r="O837" s="605"/>
      <c r="P837" s="605"/>
      <c r="Q837" s="658"/>
      <c r="R837" s="658"/>
      <c r="S837" s="659"/>
      <c r="T837" s="600"/>
      <c r="U837" s="660"/>
      <c r="Y837" s="603"/>
      <c r="Z837" s="603"/>
      <c r="AA837" s="603"/>
      <c r="AB837" s="603"/>
    </row>
    <row r="838" spans="1:30" ht="57.75" thickBot="1">
      <c r="A838" s="559"/>
      <c r="B838" s="663"/>
      <c r="C838" s="664"/>
      <c r="D838" s="664"/>
      <c r="E838" s="627" t="s">
        <v>186</v>
      </c>
      <c r="F838" s="627">
        <f t="shared" ref="F838:N838" si="274">IF(((F836="")*AND(F837="")),"",(F836-F837)*3)</f>
        <v>4267.7099999999991</v>
      </c>
      <c r="G838" s="627">
        <f t="shared" si="274"/>
        <v>3964.5</v>
      </c>
      <c r="H838" s="627">
        <f t="shared" si="274"/>
        <v>3921.3000000000065</v>
      </c>
      <c r="I838" s="627">
        <f t="shared" si="274"/>
        <v>3991.679999999993</v>
      </c>
      <c r="J838" s="627">
        <f t="shared" si="274"/>
        <v>4374.8099999999904</v>
      </c>
      <c r="K838" s="627">
        <f t="shared" si="274"/>
        <v>4273.71000000001</v>
      </c>
      <c r="L838" s="627">
        <f t="shared" si="274"/>
        <v>3971.7600000000057</v>
      </c>
      <c r="M838" s="627">
        <f t="shared" si="274"/>
        <v>4044.3599999999969</v>
      </c>
      <c r="N838" s="627">
        <f t="shared" si="274"/>
        <v>4417.7700000000004</v>
      </c>
      <c r="O838" s="627"/>
      <c r="P838" s="627"/>
      <c r="Q838" s="665"/>
      <c r="R838" s="665"/>
      <c r="S838" s="666"/>
      <c r="T838" s="667"/>
      <c r="U838" s="668"/>
      <c r="Y838" s="603"/>
      <c r="Z838" s="603"/>
      <c r="AA838" s="603"/>
      <c r="AB838" s="603"/>
    </row>
    <row r="839" spans="1:30">
      <c r="A839" s="669">
        <v>43493</v>
      </c>
      <c r="B839" s="607" t="s">
        <v>172</v>
      </c>
      <c r="C839" s="609" t="s">
        <v>174</v>
      </c>
      <c r="D839" s="609" t="s">
        <v>173</v>
      </c>
      <c r="E839" s="596" t="s">
        <v>184</v>
      </c>
      <c r="F839" s="548">
        <v>5118.41</v>
      </c>
      <c r="G839" s="548">
        <v>5057.74</v>
      </c>
      <c r="H839" s="548">
        <v>5060.37</v>
      </c>
      <c r="I839" s="548">
        <v>5010.05</v>
      </c>
      <c r="J839" s="548">
        <v>5117.1000000000004</v>
      </c>
      <c r="K839" s="548">
        <v>5113.84</v>
      </c>
      <c r="L839" s="548">
        <v>5025.03</v>
      </c>
      <c r="M839" s="548">
        <v>5035.82</v>
      </c>
      <c r="N839" s="548">
        <v>5133.58</v>
      </c>
      <c r="O839" s="636">
        <f>IF((N840=""),"",MAX(F841:N841))</f>
        <v>3885.7599999999993</v>
      </c>
      <c r="P839" s="636">
        <f>IF(N840="","",MIN(F841:N841))</f>
        <v>3599.46</v>
      </c>
      <c r="Q839" s="655">
        <f>IF((N841=""),"",AVERAGE(F841:N841))</f>
        <v>3787.2111111111103</v>
      </c>
      <c r="R839" s="655">
        <f>IF((N840=""),"",(O839-P839)/(O839+P839)*100)</f>
        <v>3.8248708788786341</v>
      </c>
      <c r="S839" s="599">
        <f>STDEV(F841:N841)</f>
        <v>94.614286506403573</v>
      </c>
      <c r="T839" s="676" t="str">
        <f>IF(N840="","",IF(Q839&gt;3650,IF(R839&lt;7,IF(Q839&lt;4450,"Pass","Fail"),"Fail"),"Fail"))</f>
        <v>Pass</v>
      </c>
      <c r="U839" s="677">
        <v>1340</v>
      </c>
      <c r="V839" s="548" t="s">
        <v>218</v>
      </c>
      <c r="Y839" s="603">
        <v>3650</v>
      </c>
      <c r="Z839" s="603">
        <v>4450</v>
      </c>
      <c r="AA839" s="603">
        <v>3700</v>
      </c>
      <c r="AB839" s="603">
        <v>4100</v>
      </c>
      <c r="AC839" s="604">
        <v>7</v>
      </c>
      <c r="AD839" s="604">
        <v>6.5</v>
      </c>
    </row>
    <row r="840" spans="1:30" ht="15">
      <c r="A840" s="559"/>
      <c r="B840" s="554"/>
      <c r="C840" s="657"/>
      <c r="D840" s="657"/>
      <c r="E840" s="605" t="s">
        <v>185</v>
      </c>
      <c r="F840" s="548">
        <v>3262.07</v>
      </c>
      <c r="G840" s="548">
        <v>3137.22</v>
      </c>
      <c r="H840" s="548">
        <v>3129.12</v>
      </c>
      <c r="I840" s="548">
        <v>3090.11</v>
      </c>
      <c r="J840" s="548">
        <v>3266.58</v>
      </c>
      <c r="K840" s="548">
        <v>3314.11</v>
      </c>
      <c r="L840" s="548">
        <v>3113.16</v>
      </c>
      <c r="M840" s="548">
        <v>3092.94</v>
      </c>
      <c r="N840" s="548">
        <v>3224.18</v>
      </c>
      <c r="O840" s="605"/>
      <c r="P840" s="605"/>
      <c r="Q840" s="658"/>
      <c r="R840" s="658"/>
      <c r="S840" s="659"/>
      <c r="T840" s="554"/>
      <c r="U840" s="672"/>
      <c r="Y840" s="603"/>
      <c r="Z840" s="603"/>
      <c r="AA840" s="603"/>
      <c r="AB840" s="603"/>
    </row>
    <row r="841" spans="1:30" ht="57.75" thickBot="1">
      <c r="A841" s="559"/>
      <c r="B841" s="554"/>
      <c r="C841" s="657"/>
      <c r="D841" s="657"/>
      <c r="E841" s="605" t="s">
        <v>186</v>
      </c>
      <c r="F841" s="605">
        <f t="shared" ref="F841:N841" si="275">IF(((F839="")*AND(F840="")),"",(F839-F840)*2)</f>
        <v>3712.6799999999994</v>
      </c>
      <c r="G841" s="605">
        <f t="shared" si="275"/>
        <v>3841.04</v>
      </c>
      <c r="H841" s="605">
        <f t="shared" si="275"/>
        <v>3862.5</v>
      </c>
      <c r="I841" s="605">
        <f t="shared" si="275"/>
        <v>3839.88</v>
      </c>
      <c r="J841" s="605">
        <f t="shared" si="275"/>
        <v>3701.0400000000009</v>
      </c>
      <c r="K841" s="605">
        <f t="shared" si="275"/>
        <v>3599.46</v>
      </c>
      <c r="L841" s="605">
        <f t="shared" si="275"/>
        <v>3823.74</v>
      </c>
      <c r="M841" s="605">
        <f t="shared" si="275"/>
        <v>3885.7599999999993</v>
      </c>
      <c r="N841" s="605">
        <f t="shared" si="275"/>
        <v>3818.8</v>
      </c>
      <c r="O841" s="605"/>
      <c r="P841" s="605"/>
      <c r="Q841" s="658"/>
      <c r="R841" s="658"/>
      <c r="S841" s="659"/>
      <c r="T841" s="554"/>
      <c r="U841" s="672"/>
      <c r="Y841" s="603"/>
      <c r="Z841" s="603"/>
      <c r="AA841" s="603"/>
      <c r="AB841" s="603"/>
    </row>
    <row r="842" spans="1:30">
      <c r="A842" s="669">
        <v>43493</v>
      </c>
      <c r="B842" s="614" t="s">
        <v>167</v>
      </c>
      <c r="C842" s="657" t="s">
        <v>169</v>
      </c>
      <c r="D842" s="657" t="s">
        <v>187</v>
      </c>
      <c r="E842" s="605" t="s">
        <v>184</v>
      </c>
      <c r="F842" s="548">
        <v>1290.46</v>
      </c>
      <c r="G842" s="548">
        <v>1294.3499999999999</v>
      </c>
      <c r="H842" s="548">
        <v>1294.78</v>
      </c>
      <c r="I842" s="548">
        <v>1299.71</v>
      </c>
      <c r="J842" s="548">
        <v>1312.54</v>
      </c>
      <c r="K842" s="548">
        <v>1299.98</v>
      </c>
      <c r="L842" s="548">
        <v>1302.52</v>
      </c>
      <c r="M842" s="548">
        <v>1293.43</v>
      </c>
      <c r="N842" s="548">
        <v>1303.08</v>
      </c>
      <c r="O842" s="605">
        <f>IF((N843=""),"",MAX(F844:N844))</f>
        <v>2025.15</v>
      </c>
      <c r="P842" s="605">
        <f>IF(N843="","",MIN(F844:N844))</f>
        <v>1944.1499999999999</v>
      </c>
      <c r="Q842" s="658">
        <f>IF((N844=""),"",AVERAGE(F844:N844))</f>
        <v>1982.1733333333332</v>
      </c>
      <c r="R842" s="658">
        <f>IF((N843=""),"",(O842-P842)/(O842+P842)*100)</f>
        <v>2.0406620814753285</v>
      </c>
      <c r="S842" s="659">
        <f>STDEV(F844:N844)</f>
        <v>22.320494506181998</v>
      </c>
      <c r="T842" s="600" t="str">
        <f>IF(N843="","",IF(Q842&gt;1940,IF(R842&lt;8.3,IF(Q842&lt;2180,"Pass","Fail"),"Fail"),"Fail"))</f>
        <v>Pass</v>
      </c>
      <c r="U842" s="677">
        <v>1340</v>
      </c>
      <c r="V842" s="548" t="s">
        <v>218</v>
      </c>
      <c r="Y842" s="603">
        <v>2000</v>
      </c>
      <c r="Z842" s="603">
        <v>3000</v>
      </c>
      <c r="AA842" s="603">
        <v>1940</v>
      </c>
      <c r="AB842" s="603">
        <v>2180</v>
      </c>
      <c r="AC842" s="604">
        <v>5.2</v>
      </c>
      <c r="AD842" s="604">
        <v>5.2</v>
      </c>
    </row>
    <row r="843" spans="1:30" ht="15">
      <c r="A843" s="559"/>
      <c r="B843" s="554"/>
      <c r="C843" s="657"/>
      <c r="D843" s="657"/>
      <c r="E843" s="605" t="s">
        <v>185</v>
      </c>
      <c r="F843" s="548">
        <v>615.41</v>
      </c>
      <c r="G843" s="548">
        <v>629.28</v>
      </c>
      <c r="H843" s="548">
        <v>636.97</v>
      </c>
      <c r="I843" s="548">
        <v>642.65</v>
      </c>
      <c r="J843" s="548">
        <v>664.49</v>
      </c>
      <c r="K843" s="548">
        <v>640.63</v>
      </c>
      <c r="L843" s="548">
        <v>645.38</v>
      </c>
      <c r="M843" s="548">
        <v>628.19000000000005</v>
      </c>
      <c r="N843" s="548">
        <v>641.33000000000004</v>
      </c>
      <c r="O843" s="605"/>
      <c r="P843" s="605"/>
      <c r="Q843" s="658"/>
      <c r="R843" s="658"/>
      <c r="S843" s="659"/>
      <c r="T843" s="600"/>
      <c r="U843" s="660"/>
      <c r="Y843" s="603"/>
      <c r="Z843" s="603"/>
      <c r="AA843" s="603"/>
      <c r="AB843" s="603"/>
    </row>
    <row r="844" spans="1:30" ht="23.25" customHeight="1" thickBot="1">
      <c r="A844" s="559"/>
      <c r="B844" s="554"/>
      <c r="C844" s="657"/>
      <c r="D844" s="657"/>
      <c r="E844" s="605" t="s">
        <v>188</v>
      </c>
      <c r="F844" s="605">
        <f t="shared" ref="F844:N844" si="276">IF(((F842="")*AND(F843="")),"",(F842-F843)*3)</f>
        <v>2025.15</v>
      </c>
      <c r="G844" s="605">
        <f t="shared" si="276"/>
        <v>1995.2099999999998</v>
      </c>
      <c r="H844" s="605">
        <f t="shared" si="276"/>
        <v>1973.4299999999998</v>
      </c>
      <c r="I844" s="605">
        <f t="shared" si="276"/>
        <v>1971.1800000000003</v>
      </c>
      <c r="J844" s="605">
        <f t="shared" si="276"/>
        <v>1944.1499999999999</v>
      </c>
      <c r="K844" s="605">
        <f t="shared" si="276"/>
        <v>1978.0500000000002</v>
      </c>
      <c r="L844" s="605">
        <f t="shared" si="276"/>
        <v>1971.42</v>
      </c>
      <c r="M844" s="605">
        <f t="shared" si="276"/>
        <v>1995.72</v>
      </c>
      <c r="N844" s="605">
        <f t="shared" si="276"/>
        <v>1985.2499999999995</v>
      </c>
      <c r="O844" s="605"/>
      <c r="P844" s="605"/>
      <c r="Q844" s="658"/>
      <c r="R844" s="658"/>
      <c r="S844" s="659"/>
      <c r="T844" s="600"/>
      <c r="U844" s="660"/>
      <c r="Y844" s="603"/>
      <c r="Z844" s="603"/>
      <c r="AA844" s="603"/>
      <c r="AB844" s="603"/>
    </row>
    <row r="845" spans="1:30">
      <c r="A845" s="669">
        <v>43493</v>
      </c>
      <c r="B845" s="554" t="s">
        <v>183</v>
      </c>
      <c r="C845" s="657" t="s">
        <v>171</v>
      </c>
      <c r="D845" s="657" t="s">
        <v>170</v>
      </c>
      <c r="E845" s="605" t="s">
        <v>184</v>
      </c>
      <c r="F845" s="548">
        <v>27622.63</v>
      </c>
      <c r="G845" s="548">
        <v>27645.07</v>
      </c>
      <c r="H845" s="548">
        <v>27656.85</v>
      </c>
      <c r="I845" s="548">
        <v>27624.33</v>
      </c>
      <c r="J845" s="548">
        <v>27596.240000000002</v>
      </c>
      <c r="K845" s="548">
        <v>27604.92</v>
      </c>
      <c r="L845" s="548">
        <v>27631.67</v>
      </c>
      <c r="M845" s="548">
        <v>27602.34</v>
      </c>
      <c r="N845" s="548">
        <v>27555.9</v>
      </c>
      <c r="O845" s="605">
        <f>IF((N846=""),"",MAX(F847:N847))</f>
        <v>4598.7600000000057</v>
      </c>
      <c r="P845" s="605">
        <f>IF(N846="","",MIN(F847:N847))</f>
        <v>4078.9799999999996</v>
      </c>
      <c r="Q845" s="658">
        <f>IF((N847=""),"",AVERAGE(F847:N847))</f>
        <v>4281.6133333333337</v>
      </c>
      <c r="R845" s="658">
        <f>IF((N846=""),"",(O845-P845)/(O845+P845)*100)</f>
        <v>5.9898084063362784</v>
      </c>
      <c r="S845" s="659">
        <f>STDEV(F847:N847)</f>
        <v>184.83170067657258</v>
      </c>
      <c r="T845" s="600" t="str">
        <f>IF(N846="","",IF(Q845&gt;3200,IF(R845&lt;16,IF(Q845&lt;5240,"Pass","Fail"),"Fail"),"Fail"))</f>
        <v>Pass</v>
      </c>
      <c r="U845" s="677">
        <v>1340</v>
      </c>
      <c r="V845" s="548" t="s">
        <v>218</v>
      </c>
      <c r="Y845" s="603">
        <v>4200</v>
      </c>
      <c r="Z845" s="603">
        <v>5500</v>
      </c>
      <c r="AA845" s="603">
        <v>3200</v>
      </c>
      <c r="AB845" s="603">
        <v>5240</v>
      </c>
      <c r="AC845" s="604">
        <v>16</v>
      </c>
      <c r="AD845" s="604">
        <v>16</v>
      </c>
    </row>
    <row r="846" spans="1:30" ht="15">
      <c r="A846" s="559"/>
      <c r="B846" s="554"/>
      <c r="C846" s="657"/>
      <c r="D846" s="657"/>
      <c r="E846" s="605" t="s">
        <v>185</v>
      </c>
      <c r="F846" s="548">
        <v>26126.99</v>
      </c>
      <c r="G846" s="548">
        <v>26253.37</v>
      </c>
      <c r="H846" s="548">
        <v>26297.19</v>
      </c>
      <c r="I846" s="548">
        <v>26247.21</v>
      </c>
      <c r="J846" s="548">
        <v>26122.240000000002</v>
      </c>
      <c r="K846" s="548">
        <v>26163.07</v>
      </c>
      <c r="L846" s="548">
        <v>26259.34</v>
      </c>
      <c r="M846" s="548">
        <v>26202.720000000001</v>
      </c>
      <c r="N846" s="548">
        <v>26022.98</v>
      </c>
      <c r="O846" s="605"/>
      <c r="P846" s="605"/>
      <c r="Q846" s="658"/>
      <c r="R846" s="658"/>
      <c r="S846" s="659"/>
      <c r="T846" s="600"/>
      <c r="U846" s="660"/>
      <c r="Y846" s="603"/>
      <c r="Z846" s="603"/>
      <c r="AA846" s="603"/>
      <c r="AB846" s="603"/>
    </row>
    <row r="847" spans="1:30" ht="57.75" thickBot="1">
      <c r="A847" s="559"/>
      <c r="B847" s="663"/>
      <c r="C847" s="664"/>
      <c r="D847" s="664"/>
      <c r="E847" s="627" t="s">
        <v>186</v>
      </c>
      <c r="F847" s="627">
        <f t="shared" ref="F847:N847" si="277">IF(((F845="")*AND(F846="")),"",(F845-F846)*3)</f>
        <v>4486.9199999999983</v>
      </c>
      <c r="G847" s="627">
        <f t="shared" si="277"/>
        <v>4175.1000000000022</v>
      </c>
      <c r="H847" s="627">
        <f t="shared" si="277"/>
        <v>4078.9799999999996</v>
      </c>
      <c r="I847" s="627">
        <f t="shared" si="277"/>
        <v>4131.3600000000079</v>
      </c>
      <c r="J847" s="627">
        <f t="shared" si="277"/>
        <v>4422</v>
      </c>
      <c r="K847" s="627">
        <f t="shared" si="277"/>
        <v>4325.5499999999956</v>
      </c>
      <c r="L847" s="627">
        <f t="shared" si="277"/>
        <v>4116.9899999999943</v>
      </c>
      <c r="M847" s="627">
        <f t="shared" si="277"/>
        <v>4198.8599999999969</v>
      </c>
      <c r="N847" s="627">
        <f t="shared" si="277"/>
        <v>4598.7600000000057</v>
      </c>
      <c r="O847" s="627"/>
      <c r="P847" s="627"/>
      <c r="Q847" s="665"/>
      <c r="R847" s="665"/>
      <c r="S847" s="666"/>
      <c r="T847" s="667"/>
      <c r="U847" s="668"/>
      <c r="Y847" s="603"/>
      <c r="Z847" s="603"/>
      <c r="AA847" s="603"/>
      <c r="AB847" s="603"/>
    </row>
    <row r="848" spans="1:30">
      <c r="A848" s="669">
        <v>43497</v>
      </c>
      <c r="B848" s="607" t="s">
        <v>172</v>
      </c>
      <c r="C848" s="609" t="s">
        <v>174</v>
      </c>
      <c r="D848" s="609" t="s">
        <v>173</v>
      </c>
      <c r="E848" s="596" t="s">
        <v>184</v>
      </c>
      <c r="F848" s="548">
        <v>3269.02</v>
      </c>
      <c r="G848" s="548">
        <v>3143.67</v>
      </c>
      <c r="H848" s="548">
        <v>3135.49</v>
      </c>
      <c r="I848" s="548">
        <v>3096</v>
      </c>
      <c r="J848" s="548">
        <v>3273.08</v>
      </c>
      <c r="K848" s="548">
        <v>3321.21</v>
      </c>
      <c r="L848" s="548">
        <v>3119.42</v>
      </c>
      <c r="M848" s="548">
        <v>3098.94</v>
      </c>
      <c r="N848" s="548">
        <v>3230.45</v>
      </c>
      <c r="O848" s="636">
        <f>IF((N849=""),"",MAX(F850:N850))</f>
        <v>3875.06</v>
      </c>
      <c r="P848" s="636">
        <f>IF(N849="","",MIN(F850:N850))</f>
        <v>3647.84</v>
      </c>
      <c r="Q848" s="655">
        <f>IF((N850=""),"",AVERAGE(F850:N850))</f>
        <v>3806.8244444444445</v>
      </c>
      <c r="R848" s="655">
        <f>IF((N849=""),"",(O848-P848)/(O848+P848)*100)</f>
        <v>3.020377779845536</v>
      </c>
      <c r="S848" s="599">
        <f>STDEV(F850:N850)</f>
        <v>75.938192484267844</v>
      </c>
      <c r="T848" s="676" t="str">
        <f>IF(N849="","",IF(Q848&gt;3650,IF(R848&lt;7,IF(Q848&lt;4450,"Pass","Fail"),"Fail"),"Fail"))</f>
        <v>Pass</v>
      </c>
      <c r="U848" s="677">
        <v>1159</v>
      </c>
      <c r="V848" s="548" t="s">
        <v>219</v>
      </c>
      <c r="Y848" s="603">
        <v>3650</v>
      </c>
      <c r="Z848" s="603">
        <v>4450</v>
      </c>
      <c r="AA848" s="603">
        <v>3700</v>
      </c>
      <c r="AB848" s="603">
        <v>4100</v>
      </c>
      <c r="AC848" s="604">
        <v>7</v>
      </c>
      <c r="AD848" s="604">
        <v>6.5</v>
      </c>
    </row>
    <row r="849" spans="1:30" ht="15">
      <c r="A849" s="559"/>
      <c r="B849" s="554"/>
      <c r="C849" s="657"/>
      <c r="D849" s="657"/>
      <c r="E849" s="605" t="s">
        <v>185</v>
      </c>
      <c r="F849" s="548">
        <v>1389.52</v>
      </c>
      <c r="G849" s="548">
        <v>1217.71</v>
      </c>
      <c r="H849" s="548">
        <v>1201.06</v>
      </c>
      <c r="I849" s="548">
        <v>1178.52</v>
      </c>
      <c r="J849" s="548">
        <v>1403.46</v>
      </c>
      <c r="K849" s="548">
        <v>1497.29</v>
      </c>
      <c r="L849" s="548">
        <v>1202.75</v>
      </c>
      <c r="M849" s="548">
        <v>1161.4100000000001</v>
      </c>
      <c r="N849" s="548">
        <v>1304.8499999999999</v>
      </c>
      <c r="O849" s="605"/>
      <c r="P849" s="605"/>
      <c r="Q849" s="658"/>
      <c r="R849" s="658"/>
      <c r="S849" s="659"/>
      <c r="T849" s="554"/>
      <c r="U849" s="672"/>
      <c r="Y849" s="603"/>
      <c r="Z849" s="603"/>
      <c r="AA849" s="603"/>
      <c r="AB849" s="603"/>
    </row>
    <row r="850" spans="1:30" ht="57.75" thickBot="1">
      <c r="A850" s="559"/>
      <c r="B850" s="554"/>
      <c r="C850" s="657"/>
      <c r="D850" s="657"/>
      <c r="E850" s="605" t="s">
        <v>186</v>
      </c>
      <c r="F850" s="605">
        <f t="shared" ref="F850:N850" si="278">IF(((F848="")*AND(F849="")),"",(F848-F849)*2)</f>
        <v>3759</v>
      </c>
      <c r="G850" s="605">
        <f t="shared" si="278"/>
        <v>3851.92</v>
      </c>
      <c r="H850" s="605">
        <f t="shared" si="278"/>
        <v>3868.8599999999997</v>
      </c>
      <c r="I850" s="605">
        <f t="shared" si="278"/>
        <v>3834.96</v>
      </c>
      <c r="J850" s="605">
        <f t="shared" si="278"/>
        <v>3739.24</v>
      </c>
      <c r="K850" s="605">
        <f t="shared" si="278"/>
        <v>3647.84</v>
      </c>
      <c r="L850" s="605">
        <f t="shared" si="278"/>
        <v>3833.34</v>
      </c>
      <c r="M850" s="605">
        <f t="shared" si="278"/>
        <v>3875.06</v>
      </c>
      <c r="N850" s="605">
        <f t="shared" si="278"/>
        <v>3851.2</v>
      </c>
      <c r="O850" s="605"/>
      <c r="P850" s="605"/>
      <c r="Q850" s="658"/>
      <c r="R850" s="658"/>
      <c r="S850" s="659"/>
      <c r="T850" s="554"/>
      <c r="U850" s="672"/>
      <c r="Y850" s="603"/>
      <c r="Z850" s="603"/>
      <c r="AA850" s="603"/>
      <c r="AB850" s="603"/>
    </row>
    <row r="851" spans="1:30">
      <c r="A851" s="669">
        <v>43497</v>
      </c>
      <c r="B851" s="614" t="s">
        <v>167</v>
      </c>
      <c r="C851" s="657" t="s">
        <v>169</v>
      </c>
      <c r="D851" s="657" t="s">
        <v>187</v>
      </c>
      <c r="E851" s="605" t="s">
        <v>184</v>
      </c>
      <c r="F851" s="548">
        <v>1951.14</v>
      </c>
      <c r="G851" s="548">
        <v>1947.97</v>
      </c>
      <c r="H851" s="548">
        <v>1947.18</v>
      </c>
      <c r="I851" s="548">
        <v>1940.91</v>
      </c>
      <c r="J851" s="548">
        <v>1948.83</v>
      </c>
      <c r="K851" s="548">
        <v>1950.94</v>
      </c>
      <c r="L851" s="548">
        <v>1942.46</v>
      </c>
      <c r="M851" s="548">
        <v>1947.59</v>
      </c>
      <c r="N851" s="548">
        <v>1952.16</v>
      </c>
      <c r="O851" s="605">
        <f>IF((N852=""),"",MAX(F853:N853))</f>
        <v>2026.3200000000002</v>
      </c>
      <c r="P851" s="605">
        <f>IF(N852="","",MIN(F853:N853))</f>
        <v>1937.25</v>
      </c>
      <c r="Q851" s="658">
        <f>IF((N853=""),"",AVERAGE(F853:N853))</f>
        <v>1974.5433333333333</v>
      </c>
      <c r="R851" s="658">
        <f>IF((N852=""),"",(O851-P851)/(O851+P851)*100)</f>
        <v>2.2472165244968592</v>
      </c>
      <c r="S851" s="659">
        <f>STDEV(F853:N853)</f>
        <v>28.464461175306933</v>
      </c>
      <c r="T851" s="600" t="str">
        <f>IF(N852="","",IF(Q851&gt;1940,IF(R851&lt;8.3,IF(Q851&lt;2180,"Pass","Fail"),"Fail"),"Fail"))</f>
        <v>Pass</v>
      </c>
      <c r="U851" s="677">
        <v>1159</v>
      </c>
      <c r="V851" s="548" t="s">
        <v>219</v>
      </c>
      <c r="Y851" s="603">
        <v>2000</v>
      </c>
      <c r="Z851" s="603">
        <v>3000</v>
      </c>
      <c r="AA851" s="603">
        <v>1940</v>
      </c>
      <c r="AB851" s="603">
        <v>2180</v>
      </c>
      <c r="AC851" s="604">
        <v>5.2</v>
      </c>
      <c r="AD851" s="604">
        <v>5.2</v>
      </c>
    </row>
    <row r="852" spans="1:30" ht="15">
      <c r="A852" s="559"/>
      <c r="B852" s="554"/>
      <c r="C852" s="657"/>
      <c r="D852" s="657"/>
      <c r="E852" s="605" t="s">
        <v>185</v>
      </c>
      <c r="F852" s="548">
        <v>1275.7</v>
      </c>
      <c r="G852" s="548">
        <v>1283.5999999999999</v>
      </c>
      <c r="H852" s="548">
        <v>1287.01</v>
      </c>
      <c r="I852" s="548">
        <v>1293.8900000000001</v>
      </c>
      <c r="J852" s="548">
        <v>1303.08</v>
      </c>
      <c r="K852" s="548">
        <v>1286.78</v>
      </c>
      <c r="L852" s="548">
        <v>1288.67</v>
      </c>
      <c r="M852" s="548">
        <v>1286.6500000000001</v>
      </c>
      <c r="N852" s="548">
        <v>1300.17</v>
      </c>
      <c r="O852" s="605"/>
      <c r="P852" s="605"/>
      <c r="Q852" s="658"/>
      <c r="R852" s="658"/>
      <c r="S852" s="659"/>
      <c r="T852" s="600"/>
      <c r="U852" s="660"/>
      <c r="Y852" s="603"/>
      <c r="Z852" s="603"/>
      <c r="AA852" s="603"/>
      <c r="AB852" s="603"/>
    </row>
    <row r="853" spans="1:30" ht="26.65" customHeight="1" thickBot="1">
      <c r="A853" s="559"/>
      <c r="B853" s="554"/>
      <c r="C853" s="657"/>
      <c r="D853" s="657"/>
      <c r="E853" s="605" t="s">
        <v>188</v>
      </c>
      <c r="F853" s="605">
        <f t="shared" ref="F853:N853" si="279">IF(((F851="")*AND(F852="")),"",(F851-F852)*3)</f>
        <v>2026.3200000000002</v>
      </c>
      <c r="G853" s="605">
        <f t="shared" si="279"/>
        <v>1993.1100000000004</v>
      </c>
      <c r="H853" s="605">
        <f t="shared" si="279"/>
        <v>1980.5100000000002</v>
      </c>
      <c r="I853" s="605">
        <f t="shared" si="279"/>
        <v>1941.06</v>
      </c>
      <c r="J853" s="605">
        <f t="shared" si="279"/>
        <v>1937.25</v>
      </c>
      <c r="K853" s="605">
        <f t="shared" si="279"/>
        <v>1992.4800000000002</v>
      </c>
      <c r="L853" s="605">
        <f t="shared" si="279"/>
        <v>1961.37</v>
      </c>
      <c r="M853" s="605">
        <f t="shared" si="279"/>
        <v>1982.8199999999995</v>
      </c>
      <c r="N853" s="605">
        <f t="shared" si="279"/>
        <v>1955.97</v>
      </c>
      <c r="O853" s="605"/>
      <c r="P853" s="605"/>
      <c r="Q853" s="658"/>
      <c r="R853" s="658"/>
      <c r="S853" s="659"/>
      <c r="T853" s="600"/>
      <c r="U853" s="660"/>
      <c r="Y853" s="603"/>
      <c r="Z853" s="603"/>
      <c r="AA853" s="603"/>
      <c r="AB853" s="603"/>
    </row>
    <row r="854" spans="1:30">
      <c r="A854" s="669">
        <v>43497</v>
      </c>
      <c r="B854" s="554" t="s">
        <v>183</v>
      </c>
      <c r="C854" s="657" t="s">
        <v>171</v>
      </c>
      <c r="D854" s="657" t="s">
        <v>170</v>
      </c>
      <c r="E854" s="605" t="s">
        <v>184</v>
      </c>
      <c r="F854" s="548">
        <v>26057.01</v>
      </c>
      <c r="G854" s="548">
        <v>26203.18</v>
      </c>
      <c r="H854" s="548">
        <v>26252.53</v>
      </c>
      <c r="I854" s="548">
        <v>26209.99</v>
      </c>
      <c r="J854" s="548">
        <v>26081.279999999999</v>
      </c>
      <c r="K854" s="548">
        <v>26115.63</v>
      </c>
      <c r="L854" s="548">
        <v>26214.37</v>
      </c>
      <c r="M854" s="548">
        <v>26158.26</v>
      </c>
      <c r="N854" s="548">
        <v>25981.43</v>
      </c>
      <c r="O854" s="605">
        <f>IF((N855=""),"",MAX(F856:N856))</f>
        <v>4460.6099999999969</v>
      </c>
      <c r="P854" s="605">
        <f>IF(N855="","",MIN(F856:N856))</f>
        <v>3933.7799999999952</v>
      </c>
      <c r="Q854" s="658">
        <f>IF((N856=""),"",AVERAGE(F856:N856))</f>
        <v>4172.21</v>
      </c>
      <c r="R854" s="658">
        <f>IF((N855=""),"",(O854-P854)/(O854+P854)*100)</f>
        <v>6.2759771704674465</v>
      </c>
      <c r="S854" s="659">
        <f>STDEV(F856:N856)</f>
        <v>206.54290510688864</v>
      </c>
      <c r="T854" s="600" t="str">
        <f>IF(N855="","",IF(Q854&gt;3200,IF(R854&lt;16,IF(Q854&lt;5240,"Pass","Fail"),"Fail"),"Fail"))</f>
        <v>Pass</v>
      </c>
      <c r="U854" s="677">
        <v>1159</v>
      </c>
      <c r="V854" s="548" t="s">
        <v>219</v>
      </c>
      <c r="Y854" s="603">
        <v>4200</v>
      </c>
      <c r="Z854" s="603">
        <v>5500</v>
      </c>
      <c r="AA854" s="603">
        <v>3200</v>
      </c>
      <c r="AB854" s="603">
        <v>5240</v>
      </c>
      <c r="AC854" s="604">
        <v>16</v>
      </c>
      <c r="AD854" s="604">
        <v>16</v>
      </c>
    </row>
    <row r="855" spans="1:30" ht="15">
      <c r="A855" s="559"/>
      <c r="B855" s="554"/>
      <c r="C855" s="657"/>
      <c r="D855" s="657"/>
      <c r="E855" s="605" t="s">
        <v>185</v>
      </c>
      <c r="F855" s="548">
        <v>24620.38</v>
      </c>
      <c r="G855" s="548">
        <v>24867.4</v>
      </c>
      <c r="H855" s="548">
        <v>24941.27</v>
      </c>
      <c r="I855" s="548">
        <v>24850.3</v>
      </c>
      <c r="J855" s="548">
        <v>24605.82</v>
      </c>
      <c r="K855" s="548">
        <v>24673.85</v>
      </c>
      <c r="L855" s="548">
        <v>24889.3</v>
      </c>
      <c r="M855" s="548">
        <v>24814.17</v>
      </c>
      <c r="N855" s="548">
        <v>24494.560000000001</v>
      </c>
      <c r="O855" s="605"/>
      <c r="P855" s="605"/>
      <c r="Q855" s="658"/>
      <c r="R855" s="658"/>
      <c r="S855" s="659"/>
      <c r="T855" s="600"/>
      <c r="U855" s="660"/>
      <c r="Y855" s="603"/>
      <c r="Z855" s="603"/>
      <c r="AA855" s="603"/>
      <c r="AB855" s="603"/>
    </row>
    <row r="856" spans="1:30" ht="57.75" thickBot="1">
      <c r="A856" s="559"/>
      <c r="B856" s="663"/>
      <c r="C856" s="664"/>
      <c r="D856" s="664"/>
      <c r="E856" s="627" t="s">
        <v>186</v>
      </c>
      <c r="F856" s="627">
        <f t="shared" ref="F856:N856" si="280">IF(((F854="")*AND(F855="")),"",(F854-F855)*3)</f>
        <v>4309.8899999999921</v>
      </c>
      <c r="G856" s="627">
        <f t="shared" si="280"/>
        <v>4007.3399999999965</v>
      </c>
      <c r="H856" s="627">
        <f t="shared" si="280"/>
        <v>3933.7799999999952</v>
      </c>
      <c r="I856" s="627">
        <f t="shared" si="280"/>
        <v>4079.070000000007</v>
      </c>
      <c r="J856" s="627">
        <f t="shared" si="280"/>
        <v>4426.3799999999974</v>
      </c>
      <c r="K856" s="627">
        <f t="shared" si="280"/>
        <v>4325.3400000000074</v>
      </c>
      <c r="L856" s="627">
        <f t="shared" si="280"/>
        <v>3975.2099999999991</v>
      </c>
      <c r="M856" s="627">
        <f t="shared" si="280"/>
        <v>4032.2700000000004</v>
      </c>
      <c r="N856" s="627">
        <f t="shared" si="280"/>
        <v>4460.6099999999969</v>
      </c>
      <c r="O856" s="627"/>
      <c r="P856" s="627"/>
      <c r="Q856" s="665"/>
      <c r="R856" s="665"/>
      <c r="S856" s="666"/>
      <c r="T856" s="667"/>
      <c r="U856" s="668"/>
      <c r="Y856" s="603"/>
      <c r="Z856" s="603"/>
      <c r="AA856" s="603"/>
      <c r="AB856" s="603"/>
    </row>
    <row r="857" spans="1:30">
      <c r="A857" s="669">
        <v>43503</v>
      </c>
      <c r="B857" s="607" t="s">
        <v>172</v>
      </c>
      <c r="C857" s="609" t="s">
        <v>174</v>
      </c>
      <c r="D857" s="609" t="s">
        <v>173</v>
      </c>
      <c r="E857" s="596" t="s">
        <v>184</v>
      </c>
      <c r="F857" s="548">
        <v>6845.34</v>
      </c>
      <c r="G857" s="548">
        <v>6831.55</v>
      </c>
      <c r="H857" s="548">
        <v>6876.31</v>
      </c>
      <c r="I857" s="548">
        <v>6837.8</v>
      </c>
      <c r="J857" s="548">
        <v>6889.62</v>
      </c>
      <c r="K857" s="548">
        <v>6867.8</v>
      </c>
      <c r="L857" s="548">
        <v>6863.99</v>
      </c>
      <c r="M857" s="548">
        <v>6867.53</v>
      </c>
      <c r="N857" s="548">
        <v>6950.11</v>
      </c>
      <c r="O857" s="636">
        <f>IF((N858=""),"",MAX(F859:N859))</f>
        <v>3808.7000000000007</v>
      </c>
      <c r="P857" s="636">
        <f>IF(N858="","",MIN(F859:N859))</f>
        <v>3579.0400000000009</v>
      </c>
      <c r="Q857" s="655">
        <f>IF((N859=""),"",AVERAGE(F859:N859))</f>
        <v>3730.0311111111109</v>
      </c>
      <c r="R857" s="655">
        <f>IF((N858=""),"",(O857-P857)/(O857+P857)*100)</f>
        <v>3.1086638132906654</v>
      </c>
      <c r="S857" s="599">
        <f>STDEV(F859:N859)</f>
        <v>82.571386757839406</v>
      </c>
      <c r="T857" s="676" t="str">
        <f>IF(N858="","",IF(Q857&gt;3650,IF(R857&lt;7,IF(Q857&lt;4450,"Pass","Fail"),"Fail"),"Fail"))</f>
        <v>Pass</v>
      </c>
      <c r="U857" s="677">
        <v>1340</v>
      </c>
      <c r="V857" s="548" t="s">
        <v>220</v>
      </c>
      <c r="Y857" s="603">
        <v>3650</v>
      </c>
      <c r="Z857" s="603">
        <v>4450</v>
      </c>
      <c r="AA857" s="603">
        <v>3700</v>
      </c>
      <c r="AB857" s="603">
        <v>4100</v>
      </c>
      <c r="AC857" s="604">
        <v>7</v>
      </c>
      <c r="AD857" s="604">
        <v>6.5</v>
      </c>
    </row>
    <row r="858" spans="1:30" ht="15">
      <c r="A858" s="559"/>
      <c r="B858" s="554"/>
      <c r="C858" s="657"/>
      <c r="D858" s="657"/>
      <c r="E858" s="605" t="s">
        <v>185</v>
      </c>
      <c r="F858" s="548">
        <v>5021.13</v>
      </c>
      <c r="G858" s="548">
        <v>4944.96</v>
      </c>
      <c r="H858" s="548">
        <v>4971.96</v>
      </c>
      <c r="I858" s="548">
        <v>4945.7</v>
      </c>
      <c r="J858" s="548">
        <v>5062.12</v>
      </c>
      <c r="K858" s="548">
        <v>5078.28</v>
      </c>
      <c r="L858" s="548">
        <v>4972.71</v>
      </c>
      <c r="M858" s="548">
        <v>4964.7700000000004</v>
      </c>
      <c r="N858" s="548">
        <v>5083.28</v>
      </c>
      <c r="O858" s="605"/>
      <c r="P858" s="605"/>
      <c r="Q858" s="658"/>
      <c r="R858" s="658"/>
      <c r="S858" s="659"/>
      <c r="T858" s="554"/>
      <c r="U858" s="672"/>
      <c r="Y858" s="603"/>
      <c r="Z858" s="603"/>
      <c r="AA858" s="603"/>
      <c r="AB858" s="603"/>
    </row>
    <row r="859" spans="1:30" ht="57.75" thickBot="1">
      <c r="A859" s="559"/>
      <c r="B859" s="554"/>
      <c r="C859" s="657"/>
      <c r="D859" s="657"/>
      <c r="E859" s="605" t="s">
        <v>186</v>
      </c>
      <c r="F859" s="605">
        <f t="shared" ref="F859:N859" si="281">IF(((F857="")*AND(F858="")),"",(F857-F858)*2)</f>
        <v>3648.42</v>
      </c>
      <c r="G859" s="605">
        <f t="shared" si="281"/>
        <v>3773.1800000000003</v>
      </c>
      <c r="H859" s="605">
        <f t="shared" si="281"/>
        <v>3808.7000000000007</v>
      </c>
      <c r="I859" s="605">
        <f t="shared" si="281"/>
        <v>3784.2000000000007</v>
      </c>
      <c r="J859" s="605">
        <f t="shared" si="281"/>
        <v>3655</v>
      </c>
      <c r="K859" s="605">
        <f t="shared" si="281"/>
        <v>3579.0400000000009</v>
      </c>
      <c r="L859" s="605">
        <f t="shared" si="281"/>
        <v>3782.5599999999995</v>
      </c>
      <c r="M859" s="605">
        <f t="shared" si="281"/>
        <v>3805.5199999999986</v>
      </c>
      <c r="N859" s="605">
        <f t="shared" si="281"/>
        <v>3733.66</v>
      </c>
      <c r="O859" s="605"/>
      <c r="P859" s="605"/>
      <c r="Q859" s="658"/>
      <c r="R859" s="658"/>
      <c r="S859" s="659"/>
      <c r="T859" s="554"/>
      <c r="U859" s="672"/>
      <c r="Y859" s="603"/>
      <c r="Z859" s="603"/>
      <c r="AA859" s="603"/>
      <c r="AB859" s="603"/>
    </row>
    <row r="860" spans="1:30">
      <c r="A860" s="669">
        <v>43503</v>
      </c>
      <c r="B860" s="614" t="s">
        <v>167</v>
      </c>
      <c r="C860" s="657" t="s">
        <v>169</v>
      </c>
      <c r="D860" s="657" t="s">
        <v>187</v>
      </c>
      <c r="E860" s="605" t="s">
        <v>184</v>
      </c>
      <c r="F860" s="548">
        <v>1974.93</v>
      </c>
      <c r="G860" s="548">
        <v>1968.42</v>
      </c>
      <c r="H860" s="548">
        <v>1964.79</v>
      </c>
      <c r="I860" s="548">
        <v>1970.54</v>
      </c>
      <c r="J860" s="548">
        <v>1980.92</v>
      </c>
      <c r="K860" s="548">
        <v>1979.97</v>
      </c>
      <c r="L860" s="548">
        <v>1969.2</v>
      </c>
      <c r="M860" s="548">
        <v>1972.04</v>
      </c>
      <c r="N860" s="548">
        <v>1977.76</v>
      </c>
      <c r="O860" s="605">
        <f>IF((N861=""),"",MAX(F862:N862))</f>
        <v>2057.7300000000005</v>
      </c>
      <c r="P860" s="605">
        <f>IF(N861="","",MIN(F862:N862))</f>
        <v>2007.2999999999997</v>
      </c>
      <c r="Q860" s="658">
        <f>IF((N862=""),"",AVERAGE(F862:N862))</f>
        <v>2028.6233333333334</v>
      </c>
      <c r="R860" s="658">
        <f>IF((N861=""),"",(O860-P860)/(O860+P860)*100)</f>
        <v>1.2405812503228941</v>
      </c>
      <c r="S860" s="659">
        <f>STDEV(F862:N862)</f>
        <v>15.687022502713912</v>
      </c>
      <c r="T860" s="600" t="str">
        <f>IF(N861="","",IF(Q860&gt;1940,IF(R860&lt;8.3,IF(Q860&lt;2180,"Pass","Fail"),"Fail"),"Fail"))</f>
        <v>Pass</v>
      </c>
      <c r="U860" s="677">
        <v>1340</v>
      </c>
      <c r="V860" s="548" t="s">
        <v>220</v>
      </c>
      <c r="Y860" s="603">
        <v>2000</v>
      </c>
      <c r="Z860" s="603">
        <v>3000</v>
      </c>
      <c r="AA860" s="603">
        <v>1940</v>
      </c>
      <c r="AB860" s="603">
        <v>2180</v>
      </c>
      <c r="AC860" s="604">
        <v>5.2</v>
      </c>
      <c r="AD860" s="604">
        <v>5.2</v>
      </c>
    </row>
    <row r="861" spans="1:30" ht="15">
      <c r="A861" s="559"/>
      <c r="B861" s="554"/>
      <c r="C861" s="657"/>
      <c r="D861" s="657"/>
      <c r="E861" s="605" t="s">
        <v>185</v>
      </c>
      <c r="F861" s="548">
        <v>1289.02</v>
      </c>
      <c r="G861" s="548">
        <v>1291.1099999999999</v>
      </c>
      <c r="H861" s="548">
        <v>1295.69</v>
      </c>
      <c r="I861" s="548">
        <v>1296.32</v>
      </c>
      <c r="J861" s="548">
        <v>1307.78</v>
      </c>
      <c r="K861" s="548">
        <v>1298.27</v>
      </c>
      <c r="L861" s="548">
        <v>1296.42</v>
      </c>
      <c r="M861" s="548">
        <v>1293.24</v>
      </c>
      <c r="N861" s="548">
        <v>1304.8499999999999</v>
      </c>
      <c r="O861" s="605"/>
      <c r="P861" s="605"/>
      <c r="Q861" s="658"/>
      <c r="R861" s="658"/>
      <c r="S861" s="659"/>
      <c r="T861" s="600"/>
      <c r="U861" s="660"/>
      <c r="Y861" s="603"/>
      <c r="Z861" s="603"/>
      <c r="AA861" s="603"/>
      <c r="AB861" s="603"/>
    </row>
    <row r="862" spans="1:30" ht="25.5" customHeight="1" thickBot="1">
      <c r="A862" s="559"/>
      <c r="B862" s="554"/>
      <c r="C862" s="657"/>
      <c r="D862" s="657"/>
      <c r="E862" s="605" t="s">
        <v>188</v>
      </c>
      <c r="F862" s="605">
        <f t="shared" ref="F862:N862" si="282">IF(((F860="")*AND(F861="")),"",(F860-F861)*3)</f>
        <v>2057.7300000000005</v>
      </c>
      <c r="G862" s="605">
        <f t="shared" si="282"/>
        <v>2031.9300000000005</v>
      </c>
      <c r="H862" s="605">
        <f t="shared" si="282"/>
        <v>2007.2999999999997</v>
      </c>
      <c r="I862" s="605">
        <f t="shared" si="282"/>
        <v>2022.66</v>
      </c>
      <c r="J862" s="605">
        <f t="shared" si="282"/>
        <v>2019.4200000000003</v>
      </c>
      <c r="K862" s="605">
        <f t="shared" si="282"/>
        <v>2045.1000000000001</v>
      </c>
      <c r="L862" s="605">
        <f t="shared" si="282"/>
        <v>2018.34</v>
      </c>
      <c r="M862" s="605">
        <f t="shared" si="282"/>
        <v>2036.3999999999999</v>
      </c>
      <c r="N862" s="605">
        <f t="shared" si="282"/>
        <v>2018.7300000000002</v>
      </c>
      <c r="O862" s="605"/>
      <c r="P862" s="605"/>
      <c r="Q862" s="658"/>
      <c r="R862" s="658"/>
      <c r="S862" s="659"/>
      <c r="T862" s="600"/>
      <c r="U862" s="660"/>
      <c r="Y862" s="603"/>
      <c r="Z862" s="603"/>
      <c r="AA862" s="603"/>
      <c r="AB862" s="603"/>
    </row>
    <row r="863" spans="1:30">
      <c r="A863" s="669">
        <v>43503</v>
      </c>
      <c r="B863" s="554" t="s">
        <v>183</v>
      </c>
      <c r="C863" s="657" t="s">
        <v>171</v>
      </c>
      <c r="D863" s="657" t="s">
        <v>170</v>
      </c>
      <c r="E863" s="605" t="s">
        <v>184</v>
      </c>
      <c r="F863" s="548">
        <v>29173.66</v>
      </c>
      <c r="G863" s="548">
        <v>29092.11</v>
      </c>
      <c r="H863" s="548">
        <v>29091.13</v>
      </c>
      <c r="I863" s="548">
        <v>29094.62</v>
      </c>
      <c r="J863" s="548">
        <v>29190.21</v>
      </c>
      <c r="K863" s="548">
        <v>29172.45</v>
      </c>
      <c r="L863" s="548">
        <v>29079.79</v>
      </c>
      <c r="M863" s="548">
        <v>29083.22</v>
      </c>
      <c r="N863" s="548">
        <v>29162.14</v>
      </c>
      <c r="O863" s="605">
        <f>IF((N864=""),"",MAX(F865:N865))</f>
        <v>4485</v>
      </c>
      <c r="P863" s="605">
        <f>IF(N864="","",MIN(F865:N865))</f>
        <v>3989.4900000000052</v>
      </c>
      <c r="Q863" s="658">
        <f>IF((N865=""),"",AVERAGE(F865:N865))</f>
        <v>4202.8633333333337</v>
      </c>
      <c r="R863" s="658">
        <f>IF((N864=""),"",(O863-P863)/(O863+P863)*100)</f>
        <v>5.847077523249121</v>
      </c>
      <c r="S863" s="659">
        <f>STDEV(F865:N865)</f>
        <v>194.75707548121687</v>
      </c>
      <c r="T863" s="600" t="str">
        <f>IF(N864="","",IF(Q863&gt;3200,IF(R863&lt;16,IF(Q863&lt;5240,"Pass","Fail"),"Fail"),"Fail"))</f>
        <v>Pass</v>
      </c>
      <c r="U863" s="677">
        <v>1340</v>
      </c>
      <c r="V863" s="548" t="s">
        <v>220</v>
      </c>
      <c r="Y863" s="603">
        <v>4200</v>
      </c>
      <c r="Z863" s="603">
        <v>5500</v>
      </c>
      <c r="AA863" s="603">
        <v>3200</v>
      </c>
      <c r="AB863" s="603">
        <v>5240</v>
      </c>
      <c r="AC863" s="604">
        <v>16</v>
      </c>
      <c r="AD863" s="604">
        <v>16</v>
      </c>
    </row>
    <row r="864" spans="1:30" ht="15">
      <c r="A864" s="559"/>
      <c r="B864" s="554"/>
      <c r="C864" s="657"/>
      <c r="D864" s="657"/>
      <c r="E864" s="605" t="s">
        <v>185</v>
      </c>
      <c r="F864" s="548">
        <v>27725.93</v>
      </c>
      <c r="G864" s="548">
        <v>27740.38</v>
      </c>
      <c r="H864" s="548">
        <v>27761.3</v>
      </c>
      <c r="I864" s="548">
        <v>27740.2</v>
      </c>
      <c r="J864" s="548">
        <v>27705.59</v>
      </c>
      <c r="K864" s="548">
        <v>27734.84</v>
      </c>
      <c r="L864" s="548">
        <v>27737.15</v>
      </c>
      <c r="M864" s="548">
        <v>27718.21</v>
      </c>
      <c r="N864" s="548">
        <v>27667.14</v>
      </c>
      <c r="O864" s="605"/>
      <c r="P864" s="605"/>
      <c r="Q864" s="658"/>
      <c r="R864" s="658"/>
      <c r="S864" s="659"/>
      <c r="T864" s="600"/>
      <c r="U864" s="660"/>
      <c r="Y864" s="603"/>
      <c r="Z864" s="603"/>
      <c r="AA864" s="603"/>
      <c r="AB864" s="603"/>
    </row>
    <row r="865" spans="1:30" ht="57.75" thickBot="1">
      <c r="A865" s="559"/>
      <c r="B865" s="663"/>
      <c r="C865" s="664"/>
      <c r="D865" s="664"/>
      <c r="E865" s="627" t="s">
        <v>186</v>
      </c>
      <c r="F865" s="627">
        <f t="shared" ref="F865:N865" si="283">IF(((F863="")*AND(F864="")),"",(F863-F864)*3)</f>
        <v>4343.1899999999987</v>
      </c>
      <c r="G865" s="627">
        <f t="shared" si="283"/>
        <v>4055.1899999999987</v>
      </c>
      <c r="H865" s="627">
        <f t="shared" si="283"/>
        <v>3989.4900000000052</v>
      </c>
      <c r="I865" s="627">
        <f t="shared" si="283"/>
        <v>4063.2599999999948</v>
      </c>
      <c r="J865" s="627">
        <f t="shared" si="283"/>
        <v>4453.8599999999969</v>
      </c>
      <c r="K865" s="627">
        <f t="shared" si="283"/>
        <v>4312.8300000000017</v>
      </c>
      <c r="L865" s="627">
        <f t="shared" si="283"/>
        <v>4027.9199999999983</v>
      </c>
      <c r="M865" s="627">
        <f t="shared" si="283"/>
        <v>4095.0300000000061</v>
      </c>
      <c r="N865" s="627">
        <f t="shared" si="283"/>
        <v>4485</v>
      </c>
      <c r="O865" s="627"/>
      <c r="P865" s="627"/>
      <c r="Q865" s="665"/>
      <c r="R865" s="665"/>
      <c r="S865" s="666"/>
      <c r="T865" s="667"/>
      <c r="U865" s="668"/>
      <c r="Y865" s="603"/>
      <c r="Z865" s="603"/>
      <c r="AA865" s="603"/>
      <c r="AB865" s="603"/>
    </row>
    <row r="866" spans="1:30">
      <c r="A866" s="669">
        <v>43507</v>
      </c>
      <c r="B866" s="607" t="s">
        <v>172</v>
      </c>
      <c r="C866" s="609" t="s">
        <v>174</v>
      </c>
      <c r="D866" s="609" t="s">
        <v>173</v>
      </c>
      <c r="E866" s="596" t="s">
        <v>184</v>
      </c>
      <c r="F866" s="548">
        <v>5027.67</v>
      </c>
      <c r="G866" s="548">
        <v>4952.79</v>
      </c>
      <c r="H866" s="548">
        <v>4979</v>
      </c>
      <c r="I866" s="548">
        <v>4953.25</v>
      </c>
      <c r="J866" s="548">
        <v>5068.3599999999997</v>
      </c>
      <c r="K866" s="548">
        <v>5084.84</v>
      </c>
      <c r="L866" s="548">
        <v>4979.67</v>
      </c>
      <c r="M866" s="548">
        <v>4971.6499999999996</v>
      </c>
      <c r="N866" s="548">
        <v>5089.3999999999996</v>
      </c>
      <c r="O866" s="636">
        <f>IF((N867=""),"",MAX(F868:N868))</f>
        <v>3912.5199999999995</v>
      </c>
      <c r="P866" s="636">
        <f>IF(N867="","",MIN(F868:N868))</f>
        <v>3645.16</v>
      </c>
      <c r="Q866" s="655">
        <f>IF((N868=""),"",AVERAGE(F868:N868))</f>
        <v>3817.6022222222218</v>
      </c>
      <c r="R866" s="655">
        <f>IF((N867=""),"",(O866-P866)/(O866+P866)*100)</f>
        <v>3.5375935472261291</v>
      </c>
      <c r="S866" s="599">
        <f>STDEV(F868:N868)</f>
        <v>91.919321388073087</v>
      </c>
      <c r="T866" s="676" t="str">
        <f>IF(N867="","",IF(Q866&gt;3650,IF(R866&lt;7,IF(Q866&lt;4450,"Pass","Fail"),"Fail"),"Fail"))</f>
        <v>Pass</v>
      </c>
      <c r="U866" s="677">
        <v>1159</v>
      </c>
      <c r="V866" s="548" t="s">
        <v>221</v>
      </c>
      <c r="Y866" s="603">
        <v>3650</v>
      </c>
      <c r="Z866" s="603">
        <v>4450</v>
      </c>
      <c r="AA866" s="603">
        <v>3700</v>
      </c>
      <c r="AB866" s="603">
        <v>4100</v>
      </c>
      <c r="AC866" s="604">
        <v>7</v>
      </c>
      <c r="AD866" s="604">
        <v>6.5</v>
      </c>
    </row>
    <row r="867" spans="1:30" ht="15">
      <c r="A867" s="559"/>
      <c r="B867" s="554"/>
      <c r="C867" s="657"/>
      <c r="D867" s="657"/>
      <c r="E867" s="605" t="s">
        <v>185</v>
      </c>
      <c r="F867" s="548">
        <v>3167.62</v>
      </c>
      <c r="G867" s="548">
        <v>3022</v>
      </c>
      <c r="H867" s="548">
        <v>3032.09</v>
      </c>
      <c r="I867" s="548">
        <v>3015.38</v>
      </c>
      <c r="J867" s="548">
        <v>3196.82</v>
      </c>
      <c r="K867" s="548">
        <v>3262.26</v>
      </c>
      <c r="L867" s="548">
        <v>3049.06</v>
      </c>
      <c r="M867" s="548">
        <v>3015.39</v>
      </c>
      <c r="N867" s="548">
        <v>3166.8</v>
      </c>
      <c r="O867" s="605"/>
      <c r="P867" s="605"/>
      <c r="Q867" s="658"/>
      <c r="R867" s="658"/>
      <c r="S867" s="659"/>
      <c r="T867" s="554"/>
      <c r="U867" s="672"/>
      <c r="Y867" s="603"/>
      <c r="Z867" s="603"/>
      <c r="AA867" s="603"/>
      <c r="AB867" s="603"/>
    </row>
    <row r="868" spans="1:30" ht="57.75" thickBot="1">
      <c r="A868" s="559"/>
      <c r="B868" s="554"/>
      <c r="C868" s="657"/>
      <c r="D868" s="657"/>
      <c r="E868" s="605" t="s">
        <v>186</v>
      </c>
      <c r="F868" s="605">
        <f t="shared" ref="F868:N868" si="284">IF(((F866="")*AND(F867="")),"",(F866-F867)*2)</f>
        <v>3720.1000000000004</v>
      </c>
      <c r="G868" s="605">
        <f t="shared" si="284"/>
        <v>3861.58</v>
      </c>
      <c r="H868" s="605">
        <f t="shared" si="284"/>
        <v>3893.8199999999997</v>
      </c>
      <c r="I868" s="605">
        <f t="shared" si="284"/>
        <v>3875.74</v>
      </c>
      <c r="J868" s="605">
        <f t="shared" si="284"/>
        <v>3743.079999999999</v>
      </c>
      <c r="K868" s="605">
        <f t="shared" si="284"/>
        <v>3645.16</v>
      </c>
      <c r="L868" s="605">
        <f t="shared" si="284"/>
        <v>3861.2200000000003</v>
      </c>
      <c r="M868" s="605">
        <f t="shared" si="284"/>
        <v>3912.5199999999995</v>
      </c>
      <c r="N868" s="605">
        <f t="shared" si="284"/>
        <v>3845.1999999999989</v>
      </c>
      <c r="O868" s="605"/>
      <c r="P868" s="605"/>
      <c r="Q868" s="658"/>
      <c r="R868" s="658"/>
      <c r="S868" s="659"/>
      <c r="T868" s="554"/>
      <c r="U868" s="672"/>
      <c r="Y868" s="603"/>
      <c r="Z868" s="603"/>
      <c r="AA868" s="603"/>
      <c r="AB868" s="603"/>
    </row>
    <row r="869" spans="1:30">
      <c r="A869" s="669">
        <v>43507</v>
      </c>
      <c r="B869" s="614" t="s">
        <v>167</v>
      </c>
      <c r="C869" s="657" t="s">
        <v>169</v>
      </c>
      <c r="D869" s="657" t="s">
        <v>187</v>
      </c>
      <c r="E869" s="605" t="s">
        <v>184</v>
      </c>
      <c r="F869" s="548">
        <v>1294.07</v>
      </c>
      <c r="G869" s="548">
        <v>1295.48</v>
      </c>
      <c r="H869" s="548">
        <v>1295.4100000000001</v>
      </c>
      <c r="I869" s="548">
        <v>1299.94</v>
      </c>
      <c r="J869" s="548">
        <v>1310.5899999999999</v>
      </c>
      <c r="K869" s="548">
        <v>1302.56</v>
      </c>
      <c r="L869" s="548">
        <v>1299.6199999999999</v>
      </c>
      <c r="M869" s="548">
        <v>1295.02</v>
      </c>
      <c r="N869" s="548">
        <v>1307.79</v>
      </c>
      <c r="O869" s="605">
        <f>IF((N870=""),"",MAX(F871:N871))</f>
        <v>2036.9699999999998</v>
      </c>
      <c r="P869" s="605">
        <f>IF(N870="","",MIN(F871:N871))</f>
        <v>1955.79</v>
      </c>
      <c r="Q869" s="658">
        <f>IF((N871=""),"",AVERAGE(F871:N871))</f>
        <v>1995.5899999999997</v>
      </c>
      <c r="R869" s="658">
        <f>IF((N870=""),"",(O869-P869)/(O869+P869)*100)</f>
        <v>2.0331800559011772</v>
      </c>
      <c r="S869" s="659">
        <f>STDEV(F871:N871)</f>
        <v>24.255255100719708</v>
      </c>
      <c r="T869" s="600" t="str">
        <f>IF(N870="","",IF(Q869&gt;1940,IF(R869&lt;8.3,IF(Q869&lt;2180,"Pass","Fail"),"Fail"),"Fail"))</f>
        <v>Pass</v>
      </c>
      <c r="U869" s="677">
        <v>1159</v>
      </c>
      <c r="V869" s="548" t="s">
        <v>221</v>
      </c>
      <c r="Y869" s="603">
        <v>2000</v>
      </c>
      <c r="Z869" s="603">
        <v>3000</v>
      </c>
      <c r="AA869" s="603">
        <v>1940</v>
      </c>
      <c r="AB869" s="603">
        <v>2180</v>
      </c>
      <c r="AC869" s="604">
        <v>5.2</v>
      </c>
      <c r="AD869" s="604">
        <v>5.2</v>
      </c>
    </row>
    <row r="870" spans="1:30" ht="15">
      <c r="A870" s="559"/>
      <c r="B870" s="554"/>
      <c r="C870" s="657"/>
      <c r="D870" s="657"/>
      <c r="E870" s="605" t="s">
        <v>185</v>
      </c>
      <c r="F870" s="548">
        <v>615.08000000000004</v>
      </c>
      <c r="G870" s="548">
        <v>625.34</v>
      </c>
      <c r="H870" s="548">
        <v>636.08000000000004</v>
      </c>
      <c r="I870" s="548">
        <v>633.91</v>
      </c>
      <c r="J870" s="548">
        <v>658.66</v>
      </c>
      <c r="K870" s="548">
        <v>642.9</v>
      </c>
      <c r="L870" s="548">
        <v>636.79999999999995</v>
      </c>
      <c r="M870" s="548">
        <v>622.03</v>
      </c>
      <c r="N870" s="548">
        <v>642.91</v>
      </c>
      <c r="O870" s="605"/>
      <c r="P870" s="605"/>
      <c r="Q870" s="658"/>
      <c r="R870" s="658"/>
      <c r="S870" s="659"/>
      <c r="T870" s="600"/>
      <c r="U870" s="660"/>
      <c r="Y870" s="603"/>
      <c r="Z870" s="603"/>
      <c r="AA870" s="603"/>
      <c r="AB870" s="603"/>
    </row>
    <row r="871" spans="1:30" ht="26.65" customHeight="1" thickBot="1">
      <c r="A871" s="559"/>
      <c r="B871" s="554"/>
      <c r="C871" s="657"/>
      <c r="D871" s="657"/>
      <c r="E871" s="605" t="s">
        <v>188</v>
      </c>
      <c r="F871" s="605">
        <f t="shared" ref="F871:N871" si="285">IF(((F869="")*AND(F870="")),"",(F869-F870)*3)</f>
        <v>2036.9699999999998</v>
      </c>
      <c r="G871" s="605">
        <f t="shared" si="285"/>
        <v>2010.42</v>
      </c>
      <c r="H871" s="605">
        <f t="shared" si="285"/>
        <v>1977.9900000000002</v>
      </c>
      <c r="I871" s="605">
        <f t="shared" si="285"/>
        <v>1998.0900000000001</v>
      </c>
      <c r="J871" s="605">
        <f t="shared" si="285"/>
        <v>1955.79</v>
      </c>
      <c r="K871" s="605">
        <f t="shared" si="285"/>
        <v>1978.98</v>
      </c>
      <c r="L871" s="605">
        <f t="shared" si="285"/>
        <v>1988.4599999999998</v>
      </c>
      <c r="M871" s="605">
        <f t="shared" si="285"/>
        <v>2018.97</v>
      </c>
      <c r="N871" s="605">
        <f t="shared" si="285"/>
        <v>1994.6399999999999</v>
      </c>
      <c r="O871" s="605"/>
      <c r="P871" s="605"/>
      <c r="Q871" s="658"/>
      <c r="R871" s="658"/>
      <c r="S871" s="659"/>
      <c r="T871" s="600"/>
      <c r="U871" s="660"/>
      <c r="Y871" s="603"/>
      <c r="Z871" s="603"/>
      <c r="AA871" s="603"/>
      <c r="AB871" s="603"/>
    </row>
    <row r="872" spans="1:30">
      <c r="A872" s="669">
        <v>43507</v>
      </c>
      <c r="B872" s="554" t="s">
        <v>183</v>
      </c>
      <c r="C872" s="657" t="s">
        <v>171</v>
      </c>
      <c r="D872" s="657" t="s">
        <v>170</v>
      </c>
      <c r="E872" s="605" t="s">
        <v>184</v>
      </c>
      <c r="F872" s="548">
        <v>27655.01</v>
      </c>
      <c r="G872" s="548">
        <v>27670.59</v>
      </c>
      <c r="H872" s="548">
        <v>27695.48</v>
      </c>
      <c r="I872" s="548">
        <v>27668.33</v>
      </c>
      <c r="J872" s="548">
        <v>27627.08</v>
      </c>
      <c r="K872" s="548">
        <v>27663.439999999999</v>
      </c>
      <c r="L872" s="548">
        <v>27665.19</v>
      </c>
      <c r="M872" s="548">
        <v>27652.080000000002</v>
      </c>
      <c r="N872" s="548">
        <v>27609.51</v>
      </c>
      <c r="O872" s="605">
        <f>IF((N873=""),"",MAX(F874:N874))</f>
        <v>4590.8699999999917</v>
      </c>
      <c r="P872" s="605">
        <f>IF(N873="","",MIN(F874:N874))</f>
        <v>4059.7799999999952</v>
      </c>
      <c r="Q872" s="658">
        <f>IF((N874=""),"",AVERAGE(F874:N874))</f>
        <v>4263.2099999999982</v>
      </c>
      <c r="R872" s="658">
        <f>IF((N873=""),"",(O872-P872)/(O872+P872)*100)</f>
        <v>6.1393074508851626</v>
      </c>
      <c r="S872" s="659">
        <f>STDEV(F874:N874)</f>
        <v>186.75119577928885</v>
      </c>
      <c r="T872" s="600" t="str">
        <f>IF(N873="","",IF(Q872&gt;3200,IF(R872&lt;16,IF(Q872&lt;5240,"Pass","Fail"),"Fail"),"Fail"))</f>
        <v>Pass</v>
      </c>
      <c r="U872" s="677">
        <v>1159</v>
      </c>
      <c r="V872" s="548" t="s">
        <v>221</v>
      </c>
      <c r="Y872" s="603">
        <v>4200</v>
      </c>
      <c r="Z872" s="603">
        <v>5500</v>
      </c>
      <c r="AA872" s="603">
        <v>3200</v>
      </c>
      <c r="AB872" s="603">
        <v>5240</v>
      </c>
      <c r="AC872" s="604">
        <v>16</v>
      </c>
      <c r="AD872" s="604">
        <v>16</v>
      </c>
    </row>
    <row r="873" spans="1:30" ht="15">
      <c r="A873" s="559"/>
      <c r="B873" s="554"/>
      <c r="C873" s="657"/>
      <c r="D873" s="657"/>
      <c r="E873" s="605" t="s">
        <v>185</v>
      </c>
      <c r="F873" s="548">
        <v>26171.79</v>
      </c>
      <c r="G873" s="548">
        <v>26293.61</v>
      </c>
      <c r="H873" s="548">
        <v>26342.22</v>
      </c>
      <c r="I873" s="548">
        <v>26294.81</v>
      </c>
      <c r="J873" s="548">
        <v>26158.02</v>
      </c>
      <c r="K873" s="548">
        <v>26222.13</v>
      </c>
      <c r="L873" s="548">
        <v>26299.71</v>
      </c>
      <c r="M873" s="548">
        <v>26255.57</v>
      </c>
      <c r="N873" s="548">
        <v>26079.22</v>
      </c>
      <c r="O873" s="605"/>
      <c r="P873" s="605"/>
      <c r="Q873" s="658"/>
      <c r="R873" s="658"/>
      <c r="S873" s="659"/>
      <c r="T873" s="600"/>
      <c r="U873" s="660"/>
      <c r="Y873" s="603"/>
      <c r="Z873" s="603"/>
      <c r="AA873" s="603"/>
      <c r="AB873" s="603"/>
    </row>
    <row r="874" spans="1:30" ht="57.75" thickBot="1">
      <c r="A874" s="559"/>
      <c r="B874" s="663"/>
      <c r="C874" s="664"/>
      <c r="D874" s="664"/>
      <c r="E874" s="627" t="s">
        <v>186</v>
      </c>
      <c r="F874" s="627">
        <f t="shared" ref="F874:N874" si="286">IF(((F872="")*AND(F873="")),"",(F872-F873)*3)</f>
        <v>4449.6599999999926</v>
      </c>
      <c r="G874" s="627">
        <f t="shared" si="286"/>
        <v>4130.9399999999987</v>
      </c>
      <c r="H874" s="627">
        <f t="shared" si="286"/>
        <v>4059.7799999999952</v>
      </c>
      <c r="I874" s="627">
        <f t="shared" si="286"/>
        <v>4120.5600000000013</v>
      </c>
      <c r="J874" s="627">
        <f t="shared" si="286"/>
        <v>4407.1800000000039</v>
      </c>
      <c r="K874" s="627">
        <f t="shared" si="286"/>
        <v>4323.929999999993</v>
      </c>
      <c r="L874" s="627">
        <f t="shared" si="286"/>
        <v>4096.4399999999987</v>
      </c>
      <c r="M874" s="627">
        <f t="shared" si="286"/>
        <v>4189.5300000000061</v>
      </c>
      <c r="N874" s="627">
        <f t="shared" si="286"/>
        <v>4590.8699999999917</v>
      </c>
      <c r="O874" s="627"/>
      <c r="P874" s="627"/>
      <c r="Q874" s="665"/>
      <c r="R874" s="665"/>
      <c r="S874" s="666"/>
      <c r="T874" s="667"/>
      <c r="U874" s="668"/>
      <c r="Y874" s="603"/>
      <c r="Z874" s="603"/>
      <c r="AA874" s="603"/>
      <c r="AB874" s="603"/>
    </row>
    <row r="875" spans="1:30">
      <c r="A875" s="669">
        <v>43510</v>
      </c>
      <c r="B875" s="607" t="s">
        <v>172</v>
      </c>
      <c r="C875" s="609" t="s">
        <v>174</v>
      </c>
      <c r="D875" s="609" t="s">
        <v>173</v>
      </c>
      <c r="E875" s="596" t="s">
        <v>184</v>
      </c>
      <c r="F875" s="548">
        <v>3167.62</v>
      </c>
      <c r="G875" s="548">
        <v>3022</v>
      </c>
      <c r="H875" s="548">
        <v>3032.09</v>
      </c>
      <c r="I875" s="548">
        <v>3015.38</v>
      </c>
      <c r="J875" s="548">
        <v>3196.82</v>
      </c>
      <c r="K875" s="548">
        <v>3262.26</v>
      </c>
      <c r="L875" s="548">
        <v>3049.06</v>
      </c>
      <c r="M875" s="548">
        <v>3015.39</v>
      </c>
      <c r="N875" s="548">
        <v>3166.8</v>
      </c>
      <c r="O875" s="636">
        <f>IF((N876=""),"",MAX(F877:N877))</f>
        <v>3810.56</v>
      </c>
      <c r="P875" s="636">
        <f>IF(N876="","",MIN(F877:N877))</f>
        <v>3611.5600000000004</v>
      </c>
      <c r="Q875" s="655">
        <f>IF((N877=""),"",AVERAGE(F877:N877))</f>
        <v>3748.0133333333338</v>
      </c>
      <c r="R875" s="655">
        <f>IF((N876=""),"",(O875-P875)/(O875+P875)*100)</f>
        <v>2.6811746509083596</v>
      </c>
      <c r="S875" s="599">
        <f>STDEV(F877:N877)</f>
        <v>66.797431088316245</v>
      </c>
      <c r="T875" s="676" t="str">
        <f>IF(N876="","",IF(Q875&gt;3650,IF(R875&lt;7,IF(Q875&lt;4450,"Pass","Fail"),"Fail"),"Fail"))</f>
        <v>Pass</v>
      </c>
      <c r="U875" s="677">
        <v>121</v>
      </c>
      <c r="Y875" s="603">
        <v>3650</v>
      </c>
      <c r="Z875" s="603">
        <v>4450</v>
      </c>
      <c r="AA875" s="603">
        <v>3700</v>
      </c>
      <c r="AB875" s="603">
        <v>4100</v>
      </c>
      <c r="AC875" s="604">
        <v>7</v>
      </c>
      <c r="AD875" s="604">
        <v>6.5</v>
      </c>
    </row>
    <row r="876" spans="1:30" ht="15">
      <c r="A876" s="559"/>
      <c r="B876" s="554"/>
      <c r="C876" s="657"/>
      <c r="D876" s="657"/>
      <c r="E876" s="605" t="s">
        <v>185</v>
      </c>
      <c r="F876" s="548">
        <v>1328.67</v>
      </c>
      <c r="G876" s="548">
        <v>1139.4100000000001</v>
      </c>
      <c r="H876" s="548">
        <v>1130.22</v>
      </c>
      <c r="I876" s="548">
        <v>1125.1199999999999</v>
      </c>
      <c r="J876" s="548">
        <v>1339.13</v>
      </c>
      <c r="K876" s="548">
        <v>1456.48</v>
      </c>
      <c r="L876" s="548">
        <v>1162.08</v>
      </c>
      <c r="M876" s="548">
        <v>1110.1099999999999</v>
      </c>
      <c r="N876" s="548">
        <v>1270.1400000000001</v>
      </c>
      <c r="O876" s="605"/>
      <c r="P876" s="605"/>
      <c r="Q876" s="658"/>
      <c r="R876" s="658"/>
      <c r="S876" s="659"/>
      <c r="T876" s="554"/>
      <c r="U876" s="672"/>
      <c r="Y876" s="603"/>
      <c r="Z876" s="603"/>
      <c r="AA876" s="603"/>
      <c r="AB876" s="603"/>
    </row>
    <row r="877" spans="1:30" ht="57.75" thickBot="1">
      <c r="A877" s="559"/>
      <c r="B877" s="554"/>
      <c r="C877" s="657"/>
      <c r="D877" s="657"/>
      <c r="E877" s="605" t="s">
        <v>186</v>
      </c>
      <c r="F877" s="605">
        <f t="shared" ref="F877:N877" si="287">IF(((F875="")*AND(F876="")),"",(F875-F876)*2)</f>
        <v>3677.8999999999996</v>
      </c>
      <c r="G877" s="605">
        <f t="shared" si="287"/>
        <v>3765.18</v>
      </c>
      <c r="H877" s="605">
        <f t="shared" si="287"/>
        <v>3803.7400000000002</v>
      </c>
      <c r="I877" s="605">
        <f t="shared" si="287"/>
        <v>3780.5200000000004</v>
      </c>
      <c r="J877" s="605">
        <f t="shared" si="287"/>
        <v>3715.38</v>
      </c>
      <c r="K877" s="605">
        <f t="shared" si="287"/>
        <v>3611.5600000000004</v>
      </c>
      <c r="L877" s="605">
        <f t="shared" si="287"/>
        <v>3773.96</v>
      </c>
      <c r="M877" s="605">
        <f t="shared" si="287"/>
        <v>3810.56</v>
      </c>
      <c r="N877" s="605">
        <f t="shared" si="287"/>
        <v>3793.32</v>
      </c>
      <c r="O877" s="605"/>
      <c r="P877" s="605"/>
      <c r="Q877" s="658"/>
      <c r="R877" s="658"/>
      <c r="S877" s="659"/>
      <c r="T877" s="554"/>
      <c r="U877" s="672"/>
      <c r="Y877" s="603"/>
      <c r="Z877" s="603"/>
      <c r="AA877" s="603"/>
      <c r="AB877" s="603"/>
    </row>
    <row r="878" spans="1:30">
      <c r="A878" s="669">
        <v>43510</v>
      </c>
      <c r="B878" s="614" t="s">
        <v>167</v>
      </c>
      <c r="C878" s="657" t="s">
        <v>169</v>
      </c>
      <c r="D878" s="657" t="s">
        <v>187</v>
      </c>
      <c r="E878" s="605" t="s">
        <v>184</v>
      </c>
      <c r="F878" s="548">
        <v>1930.41</v>
      </c>
      <c r="G878" s="548">
        <v>1928.62</v>
      </c>
      <c r="H878" s="548">
        <v>1923.58</v>
      </c>
      <c r="I878" s="548">
        <v>1924.63</v>
      </c>
      <c r="J878" s="548">
        <v>1928.55</v>
      </c>
      <c r="K878" s="548">
        <v>1932.74</v>
      </c>
      <c r="L878" s="548">
        <v>1927.92</v>
      </c>
      <c r="M878" s="548">
        <v>1923.6</v>
      </c>
      <c r="N878" s="548">
        <v>1932.51</v>
      </c>
      <c r="O878" s="605">
        <f>IF((N879=""),"",MAX(F880:N880))</f>
        <v>2003.1000000000001</v>
      </c>
      <c r="P878" s="605">
        <f>IF(N879="","",MIN(F880:N880))</f>
        <v>1938.09</v>
      </c>
      <c r="Q878" s="658">
        <f>IF((N880=""),"",AVERAGE(F880:N880))</f>
        <v>1967.0133333333333</v>
      </c>
      <c r="R878" s="658">
        <f>IF((N879=""),"",(O878-P878)/(O878+P878)*100)</f>
        <v>1.6495018002177064</v>
      </c>
      <c r="S878" s="659">
        <f>STDEV(F880:N880)</f>
        <v>18.466312571851727</v>
      </c>
      <c r="T878" s="600" t="str">
        <f>IF(N879="","",IF(Q878&gt;1940,IF(R878&lt;8.3,IF(Q878&lt;2180,"Pass","Fail"),"Fail"),"Fail"))</f>
        <v>Pass</v>
      </c>
      <c r="U878" s="677">
        <v>121</v>
      </c>
      <c r="Y878" s="603">
        <v>2000</v>
      </c>
      <c r="Z878" s="603">
        <v>3000</v>
      </c>
      <c r="AA878" s="603">
        <v>1940</v>
      </c>
      <c r="AB878" s="603">
        <v>2180</v>
      </c>
      <c r="AC878" s="604">
        <v>5.2</v>
      </c>
      <c r="AD878" s="604">
        <v>5.2</v>
      </c>
    </row>
    <row r="879" spans="1:30" ht="15">
      <c r="A879" s="559"/>
      <c r="B879" s="554"/>
      <c r="C879" s="657"/>
      <c r="D879" s="657"/>
      <c r="E879" s="605" t="s">
        <v>185</v>
      </c>
      <c r="F879" s="548">
        <v>1262.71</v>
      </c>
      <c r="G879" s="548">
        <v>1269.8599999999999</v>
      </c>
      <c r="H879" s="548">
        <v>1270.83</v>
      </c>
      <c r="I879" s="548">
        <v>1274.6099999999999</v>
      </c>
      <c r="J879" s="548">
        <v>1282.52</v>
      </c>
      <c r="K879" s="548">
        <v>1273.8499999999999</v>
      </c>
      <c r="L879" s="548">
        <v>1274.1300000000001</v>
      </c>
      <c r="M879" s="548">
        <v>1267.1400000000001</v>
      </c>
      <c r="N879" s="548">
        <v>1275.8699999999999</v>
      </c>
      <c r="O879" s="605"/>
      <c r="P879" s="605"/>
      <c r="Q879" s="658"/>
      <c r="R879" s="658"/>
      <c r="S879" s="659"/>
      <c r="T879" s="600"/>
      <c r="U879" s="660"/>
      <c r="Y879" s="603"/>
      <c r="Z879" s="603"/>
      <c r="AA879" s="603"/>
      <c r="AB879" s="603"/>
    </row>
    <row r="880" spans="1:30" ht="25.5" customHeight="1" thickBot="1">
      <c r="A880" s="559"/>
      <c r="B880" s="554"/>
      <c r="C880" s="657"/>
      <c r="D880" s="657"/>
      <c r="E880" s="605" t="s">
        <v>188</v>
      </c>
      <c r="F880" s="605">
        <f t="shared" ref="F880:N880" si="288">IF(((F878="")*AND(F879="")),"",(F878-F879)*3)</f>
        <v>2003.1000000000001</v>
      </c>
      <c r="G880" s="605">
        <f t="shared" si="288"/>
        <v>1976.28</v>
      </c>
      <c r="H880" s="605">
        <f t="shared" si="288"/>
        <v>1958.25</v>
      </c>
      <c r="I880" s="605">
        <f t="shared" si="288"/>
        <v>1950.0600000000006</v>
      </c>
      <c r="J880" s="605">
        <f t="shared" si="288"/>
        <v>1938.09</v>
      </c>
      <c r="K880" s="605">
        <f t="shared" si="288"/>
        <v>1976.6700000000003</v>
      </c>
      <c r="L880" s="605">
        <f t="shared" si="288"/>
        <v>1961.37</v>
      </c>
      <c r="M880" s="605">
        <f t="shared" si="288"/>
        <v>1969.3799999999994</v>
      </c>
      <c r="N880" s="605">
        <f t="shared" si="288"/>
        <v>1969.9200000000003</v>
      </c>
      <c r="O880" s="605"/>
      <c r="P880" s="605"/>
      <c r="Q880" s="658"/>
      <c r="R880" s="658"/>
      <c r="S880" s="659"/>
      <c r="T880" s="600"/>
      <c r="U880" s="660"/>
      <c r="Y880" s="603"/>
      <c r="Z880" s="603"/>
      <c r="AA880" s="603"/>
      <c r="AB880" s="603"/>
    </row>
    <row r="881" spans="1:30">
      <c r="A881" s="669">
        <v>43510</v>
      </c>
      <c r="B881" s="554" t="s">
        <v>183</v>
      </c>
      <c r="C881" s="657" t="s">
        <v>171</v>
      </c>
      <c r="D881" s="657" t="s">
        <v>170</v>
      </c>
      <c r="E881" s="605" t="s">
        <v>184</v>
      </c>
      <c r="F881" s="548">
        <v>26171.79</v>
      </c>
      <c r="G881" s="548">
        <v>26293.61</v>
      </c>
      <c r="H881" s="548">
        <v>26342.22</v>
      </c>
      <c r="I881" s="548">
        <v>26294.81</v>
      </c>
      <c r="J881" s="548">
        <v>26158.02</v>
      </c>
      <c r="K881" s="548">
        <v>26222.13</v>
      </c>
      <c r="L881" s="548">
        <v>26299.71</v>
      </c>
      <c r="M881" s="548">
        <v>26255.57</v>
      </c>
      <c r="N881" s="548">
        <v>26079.22</v>
      </c>
      <c r="O881" s="605">
        <f>IF((N882=""),"",MAX(F883:N883))</f>
        <v>4543.7400000000052</v>
      </c>
      <c r="P881" s="605">
        <f>IF(N882="","",MIN(F883:N883))</f>
        <v>4064.7000000000044</v>
      </c>
      <c r="Q881" s="658">
        <f>IF((N883=""),"",AVERAGE(F883:N883))</f>
        <v>4279.5766666666686</v>
      </c>
      <c r="R881" s="658">
        <f>IF((N882=""),"",(O881-P881)/(O881+P881)*100)</f>
        <v>5.5647713174512496</v>
      </c>
      <c r="S881" s="659">
        <f>STDEV(F883:N883)</f>
        <v>196.75133493829173</v>
      </c>
      <c r="T881" s="600" t="str">
        <f>IF(N882="","",IF(Q881&gt;3200,IF(R881&lt;16,IF(Q881&lt;5240,"Pass","Fail"),"Fail"),"Fail"))</f>
        <v>Pass</v>
      </c>
      <c r="U881" s="677">
        <v>121</v>
      </c>
      <c r="Y881" s="603">
        <v>4200</v>
      </c>
      <c r="Z881" s="603">
        <v>5500</v>
      </c>
      <c r="AA881" s="603">
        <v>3200</v>
      </c>
      <c r="AB881" s="603">
        <v>5240</v>
      </c>
      <c r="AC881" s="604">
        <v>16</v>
      </c>
      <c r="AD881" s="604">
        <v>16</v>
      </c>
    </row>
    <row r="882" spans="1:30" ht="15">
      <c r="A882" s="559"/>
      <c r="B882" s="554"/>
      <c r="C882" s="657"/>
      <c r="D882" s="657"/>
      <c r="E882" s="605" t="s">
        <v>185</v>
      </c>
      <c r="F882" s="548">
        <v>24666.240000000002</v>
      </c>
      <c r="G882" s="548">
        <v>24914.84</v>
      </c>
      <c r="H882" s="548">
        <v>24987.32</v>
      </c>
      <c r="I882" s="548">
        <v>24920.09</v>
      </c>
      <c r="J882" s="548">
        <v>24668.29</v>
      </c>
      <c r="K882" s="548">
        <v>24756.67</v>
      </c>
      <c r="L882" s="548">
        <v>24921.48</v>
      </c>
      <c r="M882" s="548">
        <v>24878.78</v>
      </c>
      <c r="N882" s="548">
        <v>24564.639999999999</v>
      </c>
      <c r="O882" s="605"/>
      <c r="P882" s="605"/>
      <c r="Q882" s="658"/>
      <c r="R882" s="658"/>
      <c r="S882" s="659"/>
      <c r="T882" s="600"/>
      <c r="U882" s="660"/>
      <c r="Y882" s="603"/>
      <c r="Z882" s="603"/>
      <c r="AA882" s="603"/>
      <c r="AB882" s="603"/>
    </row>
    <row r="883" spans="1:30" ht="57.75" thickBot="1">
      <c r="A883" s="559"/>
      <c r="B883" s="663"/>
      <c r="C883" s="664"/>
      <c r="D883" s="664"/>
      <c r="E883" s="627" t="s">
        <v>186</v>
      </c>
      <c r="F883" s="627">
        <f t="shared" ref="F883:N883" si="289">IF(((F881="")*AND(F882="")),"",(F881-F882)*3)</f>
        <v>4516.6499999999978</v>
      </c>
      <c r="G883" s="627">
        <f t="shared" si="289"/>
        <v>4136.3100000000013</v>
      </c>
      <c r="H883" s="627">
        <f t="shared" si="289"/>
        <v>4064.7000000000044</v>
      </c>
      <c r="I883" s="627">
        <f t="shared" si="289"/>
        <v>4124.1600000000035</v>
      </c>
      <c r="J883" s="627">
        <f t="shared" si="289"/>
        <v>4469.1899999999987</v>
      </c>
      <c r="K883" s="627">
        <f t="shared" si="289"/>
        <v>4396.3800000000083</v>
      </c>
      <c r="L883" s="627">
        <f t="shared" si="289"/>
        <v>4134.6899999999987</v>
      </c>
      <c r="M883" s="627">
        <f t="shared" si="289"/>
        <v>4130.3700000000026</v>
      </c>
      <c r="N883" s="627">
        <f t="shared" si="289"/>
        <v>4543.7400000000052</v>
      </c>
      <c r="O883" s="627"/>
      <c r="P883" s="627"/>
      <c r="Q883" s="665"/>
      <c r="R883" s="665"/>
      <c r="S883" s="666"/>
      <c r="T883" s="667"/>
      <c r="U883" s="668"/>
      <c r="Y883" s="603"/>
      <c r="Z883" s="603"/>
      <c r="AA883" s="603"/>
      <c r="AB883" s="603"/>
    </row>
    <row r="884" spans="1:30">
      <c r="A884" s="669">
        <v>43514</v>
      </c>
      <c r="B884" s="607" t="s">
        <v>172</v>
      </c>
      <c r="C884" s="609" t="s">
        <v>174</v>
      </c>
      <c r="D884" s="609" t="s">
        <v>173</v>
      </c>
      <c r="E884" s="596" t="s">
        <v>184</v>
      </c>
      <c r="F884" s="548">
        <v>6831.48</v>
      </c>
      <c r="G884" s="548">
        <v>6810.46</v>
      </c>
      <c r="H884" s="548">
        <v>6822.97</v>
      </c>
      <c r="I884" s="548">
        <v>6777.55</v>
      </c>
      <c r="J884" s="548">
        <v>6717.69</v>
      </c>
      <c r="K884" s="548">
        <v>6773.31</v>
      </c>
      <c r="L884" s="548">
        <v>6797.6</v>
      </c>
      <c r="M884" s="548">
        <v>6844.34</v>
      </c>
      <c r="N884" s="548">
        <v>6871.12</v>
      </c>
      <c r="O884" s="636">
        <f>IF((N885=""),"",MAX(F886:N886))</f>
        <v>3890.2800000000007</v>
      </c>
      <c r="P884" s="636">
        <f>IF(N885="","",MIN(F886:N886))</f>
        <v>3617.3000000000011</v>
      </c>
      <c r="Q884" s="655">
        <f>IF((N886=""),"",AVERAGE(F886:N886))</f>
        <v>3792.1311111111113</v>
      </c>
      <c r="R884" s="655">
        <f>IF((N885=""),"",(O884-P884)/(O884+P884)*100)</f>
        <v>3.6360584902192121</v>
      </c>
      <c r="S884" s="599">
        <f>STDEV(F886:N886)</f>
        <v>102.28929959243445</v>
      </c>
      <c r="T884" s="676" t="str">
        <f>IF(N885="","",IF(Q884&gt;3650,IF(R884&lt;7,IF(Q884&lt;4450,"Pass","Fail"),"Fail"),"Fail"))</f>
        <v>Pass</v>
      </c>
      <c r="U884" s="677">
        <v>1428</v>
      </c>
      <c r="Y884" s="603">
        <v>3650</v>
      </c>
      <c r="Z884" s="603">
        <v>4450</v>
      </c>
      <c r="AA884" s="603">
        <v>3700</v>
      </c>
      <c r="AB884" s="603">
        <v>4100</v>
      </c>
      <c r="AC884" s="604">
        <v>7</v>
      </c>
      <c r="AD884" s="604">
        <v>6.5</v>
      </c>
    </row>
    <row r="885" spans="1:30" ht="15">
      <c r="A885" s="559"/>
      <c r="B885" s="554"/>
      <c r="C885" s="657"/>
      <c r="D885" s="657"/>
      <c r="E885" s="605" t="s">
        <v>185</v>
      </c>
      <c r="F885" s="548">
        <v>4979.1099999999997</v>
      </c>
      <c r="G885" s="548">
        <v>4880.13</v>
      </c>
      <c r="H885" s="548">
        <v>4879.97</v>
      </c>
      <c r="I885" s="548">
        <v>4851.43</v>
      </c>
      <c r="J885" s="548">
        <v>4882.7299999999996</v>
      </c>
      <c r="K885" s="548">
        <v>4964.66</v>
      </c>
      <c r="L885" s="548">
        <v>4870.68</v>
      </c>
      <c r="M885" s="548">
        <v>4899.2</v>
      </c>
      <c r="N885" s="548">
        <v>4974.0200000000004</v>
      </c>
      <c r="O885" s="605"/>
      <c r="P885" s="605"/>
      <c r="Q885" s="658"/>
      <c r="R885" s="658"/>
      <c r="S885" s="659"/>
      <c r="T885" s="554"/>
      <c r="U885" s="672"/>
      <c r="Y885" s="603"/>
      <c r="Z885" s="603"/>
      <c r="AA885" s="603"/>
      <c r="AB885" s="603"/>
    </row>
    <row r="886" spans="1:30" ht="57.75" thickBot="1">
      <c r="A886" s="559"/>
      <c r="B886" s="554"/>
      <c r="C886" s="657"/>
      <c r="D886" s="657"/>
      <c r="E886" s="605" t="s">
        <v>186</v>
      </c>
      <c r="F886" s="605">
        <f t="shared" ref="F886:N886" si="290">IF(((F884="")*AND(F885="")),"",(F884-F885)*2)</f>
        <v>3704.74</v>
      </c>
      <c r="G886" s="605">
        <f t="shared" si="290"/>
        <v>3860.66</v>
      </c>
      <c r="H886" s="605">
        <f t="shared" si="290"/>
        <v>3886</v>
      </c>
      <c r="I886" s="605">
        <f t="shared" si="290"/>
        <v>3852.24</v>
      </c>
      <c r="J886" s="605">
        <f t="shared" si="290"/>
        <v>3669.92</v>
      </c>
      <c r="K886" s="605">
        <f t="shared" si="290"/>
        <v>3617.3000000000011</v>
      </c>
      <c r="L886" s="605">
        <f t="shared" si="290"/>
        <v>3853.84</v>
      </c>
      <c r="M886" s="605">
        <f t="shared" si="290"/>
        <v>3890.2800000000007</v>
      </c>
      <c r="N886" s="605">
        <f t="shared" si="290"/>
        <v>3794.1999999999989</v>
      </c>
      <c r="O886" s="605"/>
      <c r="P886" s="605"/>
      <c r="Q886" s="658"/>
      <c r="R886" s="658"/>
      <c r="S886" s="659"/>
      <c r="T886" s="554"/>
      <c r="U886" s="672"/>
      <c r="Y886" s="603"/>
      <c r="Z886" s="603"/>
      <c r="AA886" s="603"/>
      <c r="AB886" s="603"/>
    </row>
    <row r="887" spans="1:30">
      <c r="A887" s="669">
        <v>43514</v>
      </c>
      <c r="B887" s="614" t="s">
        <v>167</v>
      </c>
      <c r="C887" s="657" t="s">
        <v>169</v>
      </c>
      <c r="D887" s="657" t="s">
        <v>187</v>
      </c>
      <c r="E887" s="605" t="s">
        <v>184</v>
      </c>
      <c r="F887" s="548">
        <v>1933.9</v>
      </c>
      <c r="G887" s="548">
        <v>1928.16</v>
      </c>
      <c r="H887" s="548">
        <v>1923.04</v>
      </c>
      <c r="I887" s="548">
        <v>1931.92</v>
      </c>
      <c r="J887" s="548">
        <v>1937.51</v>
      </c>
      <c r="K887" s="548">
        <v>1934.59</v>
      </c>
      <c r="L887" s="548">
        <v>1930.76</v>
      </c>
      <c r="M887" s="548">
        <v>1929.56</v>
      </c>
      <c r="N887" s="548">
        <v>1937.25</v>
      </c>
      <c r="O887" s="605">
        <f>IF((N888=""),"",MAX(F889:N889))</f>
        <v>1987.7100000000005</v>
      </c>
      <c r="P887" s="605">
        <f>IF(N888="","",MIN(F889:N889))</f>
        <v>1943.5499999999997</v>
      </c>
      <c r="Q887" s="658">
        <f>IF((N889=""),"",AVERAGE(F889:N889))</f>
        <v>1968.3000000000002</v>
      </c>
      <c r="R887" s="658">
        <f>IF((N888=""),"",(O887-P887)/(O887+P887)*100)</f>
        <v>1.1233039788770205</v>
      </c>
      <c r="S887" s="659">
        <f>STDEV(F889:N889)</f>
        <v>13.449572483870902</v>
      </c>
      <c r="T887" s="600" t="str">
        <f>IF(N888="","",IF(Q887&gt;1940,IF(R887&lt;8.3,IF(Q887&lt;2180,"Pass","Fail"),"Fail"),"Fail"))</f>
        <v>Pass</v>
      </c>
      <c r="U887" s="677">
        <v>1428</v>
      </c>
      <c r="Y887" s="603">
        <v>2000</v>
      </c>
      <c r="Z887" s="603">
        <v>3000</v>
      </c>
      <c r="AA887" s="603">
        <v>1940</v>
      </c>
      <c r="AB887" s="603">
        <v>2180</v>
      </c>
      <c r="AC887" s="604">
        <v>5.2</v>
      </c>
      <c r="AD887" s="604">
        <v>5.2</v>
      </c>
    </row>
    <row r="888" spans="1:30" ht="15">
      <c r="A888" s="559"/>
      <c r="B888" s="554"/>
      <c r="C888" s="657"/>
      <c r="D888" s="657"/>
      <c r="E888" s="605" t="s">
        <v>185</v>
      </c>
      <c r="F888" s="548">
        <v>1271.33</v>
      </c>
      <c r="G888" s="548">
        <v>1269.24</v>
      </c>
      <c r="H888" s="548">
        <v>1267.4000000000001</v>
      </c>
      <c r="I888" s="548">
        <v>1276.44</v>
      </c>
      <c r="J888" s="548">
        <v>1289.6600000000001</v>
      </c>
      <c r="K888" s="548">
        <v>1278.96</v>
      </c>
      <c r="L888" s="548">
        <v>1273.58</v>
      </c>
      <c r="M888" s="548">
        <v>1269.23</v>
      </c>
      <c r="N888" s="548">
        <v>1285.95</v>
      </c>
      <c r="O888" s="605"/>
      <c r="P888" s="605"/>
      <c r="Q888" s="658"/>
      <c r="R888" s="658"/>
      <c r="S888" s="659"/>
      <c r="T888" s="600"/>
      <c r="U888" s="660"/>
      <c r="Y888" s="603"/>
      <c r="Z888" s="603"/>
      <c r="AA888" s="603"/>
      <c r="AB888" s="603"/>
    </row>
    <row r="889" spans="1:30" ht="26.65" customHeight="1" thickBot="1">
      <c r="A889" s="559"/>
      <c r="B889" s="554"/>
      <c r="C889" s="657"/>
      <c r="D889" s="657"/>
      <c r="E889" s="605" t="s">
        <v>188</v>
      </c>
      <c r="F889" s="605">
        <f t="shared" ref="F889:N889" si="291">IF(((F887="")*AND(F888="")),"",(F887-F888)*3)</f>
        <v>1987.7100000000005</v>
      </c>
      <c r="G889" s="605">
        <f t="shared" si="291"/>
        <v>1976.7600000000002</v>
      </c>
      <c r="H889" s="605">
        <f t="shared" si="291"/>
        <v>1966.9199999999996</v>
      </c>
      <c r="I889" s="605">
        <f t="shared" si="291"/>
        <v>1966.44</v>
      </c>
      <c r="J889" s="605">
        <f t="shared" si="291"/>
        <v>1943.5499999999997</v>
      </c>
      <c r="K889" s="605">
        <f t="shared" si="291"/>
        <v>1966.8899999999996</v>
      </c>
      <c r="L889" s="605">
        <f t="shared" si="291"/>
        <v>1971.5400000000002</v>
      </c>
      <c r="M889" s="605">
        <f t="shared" si="291"/>
        <v>1980.9899999999998</v>
      </c>
      <c r="N889" s="605">
        <f t="shared" si="291"/>
        <v>1953.8999999999999</v>
      </c>
      <c r="O889" s="605"/>
      <c r="P889" s="605"/>
      <c r="Q889" s="658"/>
      <c r="R889" s="658"/>
      <c r="S889" s="659"/>
      <c r="T889" s="600"/>
      <c r="U889" s="660"/>
      <c r="Y889" s="603"/>
      <c r="Z889" s="603"/>
      <c r="AA889" s="603"/>
      <c r="AB889" s="603"/>
    </row>
    <row r="890" spans="1:30">
      <c r="A890" s="669">
        <v>43514</v>
      </c>
      <c r="B890" s="554" t="s">
        <v>183</v>
      </c>
      <c r="C890" s="657" t="s">
        <v>171</v>
      </c>
      <c r="D890" s="657" t="s">
        <v>170</v>
      </c>
      <c r="E890" s="605" t="s">
        <v>184</v>
      </c>
      <c r="F890" s="548">
        <v>29126.880000000001</v>
      </c>
      <c r="G890" s="548">
        <v>29058.02</v>
      </c>
      <c r="H890" s="548">
        <v>29088.14</v>
      </c>
      <c r="I890" s="548">
        <v>29064.51</v>
      </c>
      <c r="J890" s="548">
        <v>29159.599999999999</v>
      </c>
      <c r="K890" s="548">
        <v>29102.89</v>
      </c>
      <c r="L890" s="548">
        <v>29071.16</v>
      </c>
      <c r="M890" s="548">
        <v>29076.28</v>
      </c>
      <c r="N890" s="548">
        <v>29122.34</v>
      </c>
      <c r="O890" s="605">
        <f>IF((N891=""),"",MAX(F892:N892))</f>
        <v>4428.6899999999987</v>
      </c>
      <c r="P890" s="605">
        <f>IF(N891="","",MIN(F892:N892))</f>
        <v>3937.5300000000061</v>
      </c>
      <c r="Q890" s="658">
        <f>IF((N892=""),"",AVERAGE(F892:N892))</f>
        <v>4148.126666666667</v>
      </c>
      <c r="R890" s="658">
        <f>IF((N891=""),"",(O890-P890)/(O890+P890)*100)</f>
        <v>5.8707516656266785</v>
      </c>
      <c r="S890" s="659">
        <f>STDEV(F892:N892)</f>
        <v>187.93563179980603</v>
      </c>
      <c r="T890" s="600" t="str">
        <f>IF(N891="","",IF(Q890&gt;3200,IF(R890&lt;16,IF(Q890&lt;5240,"Pass","Fail"),"Fail"),"Fail"))</f>
        <v>Pass</v>
      </c>
      <c r="U890" s="677">
        <v>1428</v>
      </c>
      <c r="Y890" s="603">
        <v>4200</v>
      </c>
      <c r="Z890" s="603">
        <v>5500</v>
      </c>
      <c r="AA890" s="603">
        <v>3200</v>
      </c>
      <c r="AB890" s="603">
        <v>5240</v>
      </c>
      <c r="AC890" s="604">
        <v>16</v>
      </c>
      <c r="AD890" s="604">
        <v>16</v>
      </c>
    </row>
    <row r="891" spans="1:30" ht="15">
      <c r="A891" s="559"/>
      <c r="B891" s="554"/>
      <c r="C891" s="657"/>
      <c r="D891" s="657"/>
      <c r="E891" s="605" t="s">
        <v>185</v>
      </c>
      <c r="F891" s="548">
        <v>27709.08</v>
      </c>
      <c r="G891" s="548">
        <v>27745.51</v>
      </c>
      <c r="H891" s="548">
        <v>27766.5</v>
      </c>
      <c r="I891" s="548">
        <v>27735.1</v>
      </c>
      <c r="J891" s="548">
        <v>27692.880000000001</v>
      </c>
      <c r="K891" s="548">
        <v>27689.78</v>
      </c>
      <c r="L891" s="548">
        <v>27728.38</v>
      </c>
      <c r="M891" s="548">
        <v>27712.1</v>
      </c>
      <c r="N891" s="548">
        <v>27646.11</v>
      </c>
      <c r="O891" s="605"/>
      <c r="P891" s="605"/>
      <c r="Q891" s="658"/>
      <c r="R891" s="658"/>
      <c r="S891" s="659"/>
      <c r="T891" s="600"/>
      <c r="U891" s="660"/>
      <c r="Y891" s="603"/>
      <c r="Z891" s="603"/>
      <c r="AA891" s="603"/>
      <c r="AB891" s="603"/>
    </row>
    <row r="892" spans="1:30" ht="57.75" thickBot="1">
      <c r="A892" s="559"/>
      <c r="B892" s="663"/>
      <c r="C892" s="664"/>
      <c r="D892" s="664"/>
      <c r="E892" s="627" t="s">
        <v>186</v>
      </c>
      <c r="F892" s="627">
        <f t="shared" ref="F892:N892" si="292">IF(((F890="")*AND(F891="")),"",(F890-F891)*3)</f>
        <v>4253.3999999999978</v>
      </c>
      <c r="G892" s="627">
        <f t="shared" si="292"/>
        <v>3937.5300000000061</v>
      </c>
      <c r="H892" s="627">
        <f t="shared" si="292"/>
        <v>3964.9199999999983</v>
      </c>
      <c r="I892" s="627">
        <f t="shared" si="292"/>
        <v>3988.2299999999996</v>
      </c>
      <c r="J892" s="627">
        <f t="shared" si="292"/>
        <v>4400.1599999999926</v>
      </c>
      <c r="K892" s="627">
        <f t="shared" si="292"/>
        <v>4239.3300000000017</v>
      </c>
      <c r="L892" s="627">
        <f t="shared" si="292"/>
        <v>4028.3399999999965</v>
      </c>
      <c r="M892" s="627">
        <f t="shared" si="292"/>
        <v>4092.5400000000009</v>
      </c>
      <c r="N892" s="627">
        <f t="shared" si="292"/>
        <v>4428.6899999999987</v>
      </c>
      <c r="O892" s="627"/>
      <c r="P892" s="627"/>
      <c r="Q892" s="665"/>
      <c r="R892" s="665"/>
      <c r="S892" s="666"/>
      <c r="T892" s="667"/>
      <c r="U892" s="668"/>
      <c r="Y892" s="603"/>
      <c r="Z892" s="603"/>
      <c r="AA892" s="603"/>
      <c r="AB892" s="603"/>
    </row>
    <row r="893" spans="1:30">
      <c r="A893" s="669">
        <v>43517</v>
      </c>
      <c r="B893" s="607" t="s">
        <v>172</v>
      </c>
      <c r="C893" s="609" t="s">
        <v>174</v>
      </c>
      <c r="D893" s="609" t="s">
        <v>173</v>
      </c>
      <c r="E893" s="596" t="s">
        <v>184</v>
      </c>
      <c r="F893" s="548">
        <v>4984.8599999999997</v>
      </c>
      <c r="G893" s="548">
        <v>4889.7</v>
      </c>
      <c r="H893" s="548">
        <v>4889.24</v>
      </c>
      <c r="I893" s="548">
        <v>4861.38</v>
      </c>
      <c r="J893" s="548">
        <v>4890.8500000000004</v>
      </c>
      <c r="K893" s="548">
        <v>4970.7299999999996</v>
      </c>
      <c r="L893" s="548">
        <v>4880.1400000000003</v>
      </c>
      <c r="M893" s="548">
        <v>4907.9399999999996</v>
      </c>
      <c r="N893" s="548">
        <v>4981.17</v>
      </c>
      <c r="O893" s="636">
        <f>IF((N894=""),"",MAX(F895:N895))</f>
        <v>3918.7599999999993</v>
      </c>
      <c r="P893" s="636">
        <f>IF(N894="","",MIN(F895:N895))</f>
        <v>3642.6999999999989</v>
      </c>
      <c r="Q893" s="655">
        <f>IF((N895=""),"",AVERAGE(F895:N895))</f>
        <v>3823.2688888888888</v>
      </c>
      <c r="R893" s="655">
        <f>IF((N894=""),"",(O893-P893)/(O893+P893)*100)</f>
        <v>3.6508822370283052</v>
      </c>
      <c r="S893" s="599">
        <f>STDEV(F895:N895)</f>
        <v>102.82517693206144</v>
      </c>
      <c r="T893" s="676" t="str">
        <f>IF(N894="","",IF(Q893&gt;3650,IF(R893&lt;7,IF(Q893&lt;4450,"Pass","Fail"),"Fail"),"Fail"))</f>
        <v>Pass</v>
      </c>
      <c r="U893" s="677">
        <v>1428</v>
      </c>
      <c r="Y893" s="603">
        <v>3650</v>
      </c>
      <c r="Z893" s="603">
        <v>4450</v>
      </c>
      <c r="AA893" s="603">
        <v>3700</v>
      </c>
      <c r="AB893" s="603">
        <v>4100</v>
      </c>
      <c r="AC893" s="604">
        <v>7</v>
      </c>
      <c r="AD893" s="604">
        <v>6.5</v>
      </c>
    </row>
    <row r="894" spans="1:30" ht="15">
      <c r="A894" s="559"/>
      <c r="B894" s="554"/>
      <c r="C894" s="657"/>
      <c r="D894" s="657"/>
      <c r="E894" s="605" t="s">
        <v>185</v>
      </c>
      <c r="F894" s="548">
        <v>3121.23</v>
      </c>
      <c r="G894" s="548">
        <v>2940.37</v>
      </c>
      <c r="H894" s="548">
        <v>2932.23</v>
      </c>
      <c r="I894" s="548">
        <v>2915.83</v>
      </c>
      <c r="J894" s="548">
        <v>3032.02</v>
      </c>
      <c r="K894" s="548">
        <v>3149.38</v>
      </c>
      <c r="L894" s="548">
        <v>2937.37</v>
      </c>
      <c r="M894" s="548">
        <v>2948.56</v>
      </c>
      <c r="N894" s="548">
        <v>3074.31</v>
      </c>
      <c r="O894" s="605"/>
      <c r="P894" s="605"/>
      <c r="Q894" s="658"/>
      <c r="R894" s="658"/>
      <c r="S894" s="659"/>
      <c r="T894" s="554"/>
      <c r="U894" s="672"/>
      <c r="Y894" s="603"/>
      <c r="Z894" s="603"/>
      <c r="AA894" s="603"/>
      <c r="AB894" s="603"/>
    </row>
    <row r="895" spans="1:30" ht="57.75" thickBot="1">
      <c r="A895" s="559"/>
      <c r="B895" s="554"/>
      <c r="C895" s="657"/>
      <c r="D895" s="657"/>
      <c r="E895" s="605" t="s">
        <v>186</v>
      </c>
      <c r="F895" s="605">
        <f t="shared" ref="F895:N895" si="293">IF(((F893="")*AND(F894="")),"",(F893-F894)*2)</f>
        <v>3727.2599999999993</v>
      </c>
      <c r="G895" s="605">
        <f t="shared" si="293"/>
        <v>3898.66</v>
      </c>
      <c r="H895" s="605">
        <f t="shared" si="293"/>
        <v>3914.0199999999995</v>
      </c>
      <c r="I895" s="605">
        <f t="shared" si="293"/>
        <v>3891.1000000000004</v>
      </c>
      <c r="J895" s="605">
        <f t="shared" si="293"/>
        <v>3717.6600000000008</v>
      </c>
      <c r="K895" s="605">
        <f t="shared" si="293"/>
        <v>3642.6999999999989</v>
      </c>
      <c r="L895" s="605">
        <f t="shared" si="293"/>
        <v>3885.5400000000009</v>
      </c>
      <c r="M895" s="605">
        <f t="shared" si="293"/>
        <v>3918.7599999999993</v>
      </c>
      <c r="N895" s="605">
        <f t="shared" si="293"/>
        <v>3813.7200000000003</v>
      </c>
      <c r="O895" s="605"/>
      <c r="P895" s="605"/>
      <c r="Q895" s="658"/>
      <c r="R895" s="658"/>
      <c r="S895" s="659"/>
      <c r="T895" s="554"/>
      <c r="U895" s="672"/>
      <c r="Y895" s="603"/>
      <c r="Z895" s="603"/>
      <c r="AA895" s="603"/>
      <c r="AB895" s="603"/>
    </row>
    <row r="896" spans="1:30">
      <c r="A896" s="669">
        <v>43517</v>
      </c>
      <c r="B896" s="614" t="s">
        <v>167</v>
      </c>
      <c r="C896" s="657" t="s">
        <v>169</v>
      </c>
      <c r="D896" s="657" t="s">
        <v>187</v>
      </c>
      <c r="E896" s="605" t="s">
        <v>184</v>
      </c>
      <c r="F896" s="548">
        <v>1273.5999999999999</v>
      </c>
      <c r="G896" s="548">
        <v>1268.7</v>
      </c>
      <c r="H896" s="548">
        <v>1264.7</v>
      </c>
      <c r="I896" s="548">
        <v>1278.45</v>
      </c>
      <c r="J896" s="548">
        <v>1288.94</v>
      </c>
      <c r="K896" s="548">
        <v>1278.6400000000001</v>
      </c>
      <c r="L896" s="548">
        <v>1276.1400000000001</v>
      </c>
      <c r="M896" s="548">
        <v>1269.68</v>
      </c>
      <c r="N896" s="548">
        <v>1288.4000000000001</v>
      </c>
      <c r="O896" s="605">
        <f>IF((N897=""),"",MAX(F898:N898))</f>
        <v>2038.3199999999997</v>
      </c>
      <c r="P896" s="605">
        <f>IF(N897="","",MIN(F898:N898))</f>
        <v>1955.8200000000002</v>
      </c>
      <c r="Q896" s="658">
        <f>IF((N898=""),"",AVERAGE(F898:N898))</f>
        <v>2003.98</v>
      </c>
      <c r="R896" s="658">
        <f>IF((N897=""),"",(O896-P896)/(O896+P896)*100)</f>
        <v>2.0655259955835183</v>
      </c>
      <c r="S896" s="659">
        <f>STDEV(F898:N898)</f>
        <v>22.938482404053875</v>
      </c>
      <c r="T896" s="600" t="str">
        <f>IF(N897="","",IF(Q896&gt;1940,IF(R896&lt;8.3,IF(Q896&lt;2180,"Pass","Fail"),"Fail"),"Fail"))</f>
        <v>Pass</v>
      </c>
      <c r="U896" s="677">
        <v>1428</v>
      </c>
      <c r="Y896" s="603">
        <v>2000</v>
      </c>
      <c r="Z896" s="603">
        <v>3000</v>
      </c>
      <c r="AA896" s="603">
        <v>1940</v>
      </c>
      <c r="AB896" s="603">
        <v>2180</v>
      </c>
      <c r="AC896" s="604">
        <v>5.2</v>
      </c>
      <c r="AD896" s="604">
        <v>5.2</v>
      </c>
    </row>
    <row r="897" spans="1:30" ht="15">
      <c r="A897" s="559"/>
      <c r="B897" s="554"/>
      <c r="C897" s="657"/>
      <c r="D897" s="657"/>
      <c r="E897" s="605" t="s">
        <v>185</v>
      </c>
      <c r="F897" s="548">
        <v>594.16</v>
      </c>
      <c r="G897" s="548">
        <v>594.58000000000004</v>
      </c>
      <c r="H897" s="548">
        <v>599.42999999999995</v>
      </c>
      <c r="I897" s="548">
        <v>610.59</v>
      </c>
      <c r="J897" s="548">
        <v>637</v>
      </c>
      <c r="K897" s="548">
        <v>610.1</v>
      </c>
      <c r="L897" s="548">
        <v>608.32000000000005</v>
      </c>
      <c r="M897" s="548">
        <v>597.13</v>
      </c>
      <c r="N897" s="548">
        <v>624</v>
      </c>
      <c r="O897" s="605"/>
      <c r="P897" s="605"/>
      <c r="Q897" s="658"/>
      <c r="R897" s="658"/>
      <c r="S897" s="659"/>
      <c r="T897" s="600"/>
      <c r="U897" s="660"/>
      <c r="Y897" s="603"/>
      <c r="Z897" s="603"/>
      <c r="AA897" s="603"/>
      <c r="AB897" s="603"/>
    </row>
    <row r="898" spans="1:30" ht="25.5" customHeight="1" thickBot="1">
      <c r="A898" s="559"/>
      <c r="B898" s="554"/>
      <c r="C898" s="657"/>
      <c r="D898" s="657"/>
      <c r="E898" s="605" t="s">
        <v>188</v>
      </c>
      <c r="F898" s="605">
        <f t="shared" ref="F898:N898" si="294">IF(((F896="")*AND(F897="")),"",(F896-F897)*3)</f>
        <v>2038.3199999999997</v>
      </c>
      <c r="G898" s="605">
        <f t="shared" si="294"/>
        <v>2022.3600000000001</v>
      </c>
      <c r="H898" s="605">
        <f t="shared" si="294"/>
        <v>1995.8100000000004</v>
      </c>
      <c r="I898" s="605">
        <f t="shared" si="294"/>
        <v>2003.58</v>
      </c>
      <c r="J898" s="605">
        <f t="shared" si="294"/>
        <v>1955.8200000000002</v>
      </c>
      <c r="K898" s="605">
        <f t="shared" si="294"/>
        <v>2005.6200000000003</v>
      </c>
      <c r="L898" s="605">
        <f t="shared" si="294"/>
        <v>2003.46</v>
      </c>
      <c r="M898" s="605">
        <f t="shared" si="294"/>
        <v>2017.65</v>
      </c>
      <c r="N898" s="605">
        <f t="shared" si="294"/>
        <v>1993.2000000000003</v>
      </c>
      <c r="O898" s="605"/>
      <c r="P898" s="605"/>
      <c r="Q898" s="658"/>
      <c r="R898" s="658"/>
      <c r="S898" s="659"/>
      <c r="T898" s="600"/>
      <c r="U898" s="660"/>
      <c r="Y898" s="603"/>
      <c r="Z898" s="603"/>
      <c r="AA898" s="603"/>
      <c r="AB898" s="603"/>
    </row>
    <row r="899" spans="1:30">
      <c r="A899" s="669">
        <v>43517</v>
      </c>
      <c r="B899" s="554" t="s">
        <v>183</v>
      </c>
      <c r="C899" s="657" t="s">
        <v>171</v>
      </c>
      <c r="D899" s="657" t="s">
        <v>170</v>
      </c>
      <c r="E899" s="605" t="s">
        <v>184</v>
      </c>
      <c r="F899" s="548">
        <v>27647.17</v>
      </c>
      <c r="G899" s="548">
        <v>27703.62</v>
      </c>
      <c r="H899" s="548">
        <v>27724</v>
      </c>
      <c r="I899" s="548">
        <v>27682.32</v>
      </c>
      <c r="J899" s="548">
        <v>27634.66</v>
      </c>
      <c r="K899" s="548">
        <v>27617.360000000001</v>
      </c>
      <c r="L899" s="548">
        <v>27709.3</v>
      </c>
      <c r="M899" s="548">
        <v>27637.09</v>
      </c>
      <c r="N899" s="548">
        <v>27603.66</v>
      </c>
      <c r="O899" s="605">
        <f>IF((N900=""),"",MAX(F901:N901))</f>
        <v>4525.8599999999969</v>
      </c>
      <c r="P899" s="605">
        <f>IF(N900="","",MIN(F901:N901))</f>
        <v>3950.0699999999961</v>
      </c>
      <c r="Q899" s="658">
        <f>IF((N901=""),"",AVERAGE(F901:N901))</f>
        <v>4200.7499999999982</v>
      </c>
      <c r="R899" s="658">
        <f>IF((N900=""),"",(O899-P899)/(O899+P899)*100)</f>
        <v>6.7932368483458614</v>
      </c>
      <c r="S899" s="659">
        <f>STDEV(F901:N901)</f>
        <v>197.7257259437697</v>
      </c>
      <c r="T899" s="600" t="str">
        <f>IF(N900="","",IF(Q899&gt;3200,IF(R899&lt;16,IF(Q899&lt;5240,"Pass","Fail"),"Fail"),"Fail"))</f>
        <v>Pass</v>
      </c>
      <c r="U899" s="677">
        <v>1428</v>
      </c>
      <c r="Y899" s="603">
        <v>4200</v>
      </c>
      <c r="Z899" s="603">
        <v>5500</v>
      </c>
      <c r="AA899" s="603">
        <v>3200</v>
      </c>
      <c r="AB899" s="603">
        <v>5240</v>
      </c>
      <c r="AC899" s="604">
        <v>16</v>
      </c>
      <c r="AD899" s="604">
        <v>16</v>
      </c>
    </row>
    <row r="900" spans="1:30" ht="15">
      <c r="A900" s="559"/>
      <c r="B900" s="554"/>
      <c r="C900" s="657"/>
      <c r="D900" s="657"/>
      <c r="E900" s="605" t="s">
        <v>185</v>
      </c>
      <c r="F900" s="548">
        <v>26179</v>
      </c>
      <c r="G900" s="548">
        <v>26334.58</v>
      </c>
      <c r="H900" s="548">
        <v>26407.31</v>
      </c>
      <c r="I900" s="548">
        <v>26326.07</v>
      </c>
      <c r="J900" s="548">
        <v>26164.959999999999</v>
      </c>
      <c r="K900" s="548">
        <v>26218.41</v>
      </c>
      <c r="L900" s="548">
        <v>26349.97</v>
      </c>
      <c r="M900" s="548">
        <v>26281.59</v>
      </c>
      <c r="N900" s="548">
        <v>26095.040000000001</v>
      </c>
      <c r="O900" s="605"/>
      <c r="P900" s="605"/>
      <c r="Q900" s="658"/>
      <c r="R900" s="658"/>
      <c r="S900" s="659"/>
      <c r="T900" s="600"/>
      <c r="U900" s="660"/>
      <c r="Y900" s="603"/>
      <c r="Z900" s="603"/>
      <c r="AA900" s="603"/>
      <c r="AB900" s="603"/>
    </row>
    <row r="901" spans="1:30" ht="57.75" thickBot="1">
      <c r="A901" s="559"/>
      <c r="B901" s="663"/>
      <c r="C901" s="664"/>
      <c r="D901" s="664"/>
      <c r="E901" s="627" t="s">
        <v>186</v>
      </c>
      <c r="F901" s="627">
        <f t="shared" ref="F901:N901" si="295">IF(((F899="")*AND(F900="")),"",(F899-F900)*3)</f>
        <v>4404.5099999999948</v>
      </c>
      <c r="G901" s="627">
        <f t="shared" si="295"/>
        <v>4107.1199999999917</v>
      </c>
      <c r="H901" s="627">
        <f t="shared" si="295"/>
        <v>3950.0699999999961</v>
      </c>
      <c r="I901" s="627">
        <f t="shared" si="295"/>
        <v>4068.75</v>
      </c>
      <c r="J901" s="627">
        <f t="shared" si="295"/>
        <v>4409.1000000000022</v>
      </c>
      <c r="K901" s="627">
        <f t="shared" si="295"/>
        <v>4196.8500000000022</v>
      </c>
      <c r="L901" s="627">
        <f t="shared" si="295"/>
        <v>4077.9899999999943</v>
      </c>
      <c r="M901" s="627">
        <f t="shared" si="295"/>
        <v>4066.5</v>
      </c>
      <c r="N901" s="627">
        <f t="shared" si="295"/>
        <v>4525.8599999999969</v>
      </c>
      <c r="O901" s="627"/>
      <c r="P901" s="627"/>
      <c r="Q901" s="665"/>
      <c r="R901" s="665"/>
      <c r="S901" s="666"/>
      <c r="T901" s="667"/>
      <c r="U901" s="668"/>
      <c r="Y901" s="603"/>
      <c r="Z901" s="603"/>
      <c r="AA901" s="603"/>
      <c r="AB901" s="603"/>
    </row>
    <row r="902" spans="1:30">
      <c r="A902" s="669">
        <v>43521</v>
      </c>
      <c r="B902" s="607" t="s">
        <v>172</v>
      </c>
      <c r="C902" s="609" t="s">
        <v>174</v>
      </c>
      <c r="D902" s="609" t="s">
        <v>173</v>
      </c>
      <c r="E902" s="596" t="s">
        <v>184</v>
      </c>
      <c r="F902" s="548">
        <v>3134.87</v>
      </c>
      <c r="G902" s="548">
        <v>2954.5</v>
      </c>
      <c r="H902" s="548">
        <v>2944.49</v>
      </c>
      <c r="I902" s="548">
        <v>2925.52</v>
      </c>
      <c r="J902" s="548">
        <v>3040.59</v>
      </c>
      <c r="K902" s="548">
        <v>3160.65</v>
      </c>
      <c r="L902" s="548">
        <v>2948.81</v>
      </c>
      <c r="M902" s="548">
        <v>2960.1</v>
      </c>
      <c r="N902" s="548">
        <v>3087.13</v>
      </c>
      <c r="O902" s="636">
        <f>IF((N903=""),"",MAX(F904:N904))</f>
        <v>3909.8999999999996</v>
      </c>
      <c r="P902" s="636">
        <f>IF(N903="","",MIN(F904:N904))</f>
        <v>3627.36</v>
      </c>
      <c r="Q902" s="655">
        <f>IF((N904=""),"",AVERAGE(F904:N904))</f>
        <v>3812.255555555555</v>
      </c>
      <c r="R902" s="655">
        <f>IF((N903=""),"",(O902-P902)/(O902+P902)*100)</f>
        <v>3.7485770691206026</v>
      </c>
      <c r="S902" s="599">
        <f>STDEV(F904:N904)</f>
        <v>100.9323817106376</v>
      </c>
      <c r="T902" s="676" t="str">
        <f>IF(N903="","",IF(Q902&gt;3650,IF(R902&lt;7,IF(Q902&lt;4450,"Pass","Fail"),"Fail"),"Fail"))</f>
        <v>Pass</v>
      </c>
      <c r="U902" s="677"/>
      <c r="V902" s="683" t="s">
        <v>222</v>
      </c>
      <c r="W902" s="687"/>
      <c r="Y902" s="603">
        <v>3650</v>
      </c>
      <c r="Z902" s="603">
        <v>4450</v>
      </c>
      <c r="AA902" s="603">
        <v>3700</v>
      </c>
      <c r="AB902" s="603">
        <v>4100</v>
      </c>
      <c r="AC902" s="604">
        <v>7</v>
      </c>
      <c r="AD902" s="604">
        <v>6.5</v>
      </c>
    </row>
    <row r="903" spans="1:30" ht="15">
      <c r="A903" s="559"/>
      <c r="B903" s="554"/>
      <c r="C903" s="657"/>
      <c r="D903" s="657"/>
      <c r="E903" s="605" t="s">
        <v>185</v>
      </c>
      <c r="F903" s="548">
        <v>1281.1099999999999</v>
      </c>
      <c r="G903" s="548">
        <v>1019.99</v>
      </c>
      <c r="H903" s="548">
        <v>994.32</v>
      </c>
      <c r="I903" s="548">
        <v>987.19</v>
      </c>
      <c r="J903" s="548">
        <v>1179.06</v>
      </c>
      <c r="K903" s="548">
        <v>1346.97</v>
      </c>
      <c r="L903" s="548">
        <v>1012.78</v>
      </c>
      <c r="M903" s="548">
        <v>1005.15</v>
      </c>
      <c r="N903" s="548">
        <v>1174.94</v>
      </c>
      <c r="O903" s="605"/>
      <c r="P903" s="605"/>
      <c r="Q903" s="658"/>
      <c r="R903" s="658"/>
      <c r="S903" s="659"/>
      <c r="T903" s="554"/>
      <c r="U903" s="672"/>
      <c r="V903" s="683"/>
      <c r="W903" s="687"/>
      <c r="Y903" s="603"/>
      <c r="Z903" s="603"/>
      <c r="AA903" s="603"/>
      <c r="AB903" s="603"/>
    </row>
    <row r="904" spans="1:30" ht="57.75" thickBot="1">
      <c r="A904" s="559"/>
      <c r="B904" s="554"/>
      <c r="C904" s="657"/>
      <c r="D904" s="657"/>
      <c r="E904" s="605" t="s">
        <v>186</v>
      </c>
      <c r="F904" s="605">
        <f t="shared" ref="F904:N904" si="296">IF(((F902="")*AND(F903="")),"",(F902-F903)*2)</f>
        <v>3707.52</v>
      </c>
      <c r="G904" s="605">
        <f t="shared" si="296"/>
        <v>3869.02</v>
      </c>
      <c r="H904" s="605">
        <f t="shared" si="296"/>
        <v>3900.3399999999992</v>
      </c>
      <c r="I904" s="605">
        <f t="shared" si="296"/>
        <v>3876.66</v>
      </c>
      <c r="J904" s="605">
        <f t="shared" si="296"/>
        <v>3723.0600000000004</v>
      </c>
      <c r="K904" s="605">
        <f t="shared" si="296"/>
        <v>3627.36</v>
      </c>
      <c r="L904" s="605">
        <f t="shared" si="296"/>
        <v>3872.06</v>
      </c>
      <c r="M904" s="605">
        <f t="shared" si="296"/>
        <v>3909.8999999999996</v>
      </c>
      <c r="N904" s="605">
        <f t="shared" si="296"/>
        <v>3824.38</v>
      </c>
      <c r="O904" s="605"/>
      <c r="P904" s="605"/>
      <c r="Q904" s="658"/>
      <c r="R904" s="658"/>
      <c r="S904" s="659"/>
      <c r="T904" s="554"/>
      <c r="U904" s="672"/>
      <c r="V904" s="683"/>
      <c r="W904" s="687"/>
      <c r="Y904" s="603"/>
      <c r="Z904" s="603"/>
      <c r="AA904" s="603"/>
      <c r="AB904" s="603"/>
    </row>
    <row r="905" spans="1:30">
      <c r="A905" s="669">
        <v>43521</v>
      </c>
      <c r="B905" s="614" t="s">
        <v>167</v>
      </c>
      <c r="C905" s="657" t="s">
        <v>169</v>
      </c>
      <c r="D905" s="657" t="s">
        <v>187</v>
      </c>
      <c r="E905" s="605" t="s">
        <v>184</v>
      </c>
      <c r="F905" s="548">
        <v>1950.16</v>
      </c>
      <c r="G905" s="548">
        <v>1942.9</v>
      </c>
      <c r="H905" s="548">
        <v>1943.48</v>
      </c>
      <c r="I905" s="548">
        <v>1946.06</v>
      </c>
      <c r="J905" s="548">
        <v>1950.68</v>
      </c>
      <c r="K905" s="548">
        <v>1950.59</v>
      </c>
      <c r="L905" s="548">
        <v>1941.85</v>
      </c>
      <c r="M905" s="548">
        <v>1942.18</v>
      </c>
      <c r="N905" s="548">
        <v>1948.12</v>
      </c>
      <c r="O905" s="605">
        <f>IF((N906=""),"",MAX(F907:N907))</f>
        <v>2010.2700000000004</v>
      </c>
      <c r="P905" s="605">
        <f>IF(N906="","",MIN(F907:N907))</f>
        <v>1956.5400000000002</v>
      </c>
      <c r="Q905" s="658">
        <f>IF((N907=""),"",AVERAGE(F907:N907))</f>
        <v>1979.04</v>
      </c>
      <c r="R905" s="658">
        <f>IF((N906=""),"",(O905-P905)/(O905+P905)*100)</f>
        <v>1.354488871410535</v>
      </c>
      <c r="S905" s="659">
        <f>STDEV(F907:N907)</f>
        <v>15.74254823719812</v>
      </c>
      <c r="T905" s="600" t="str">
        <f>IF(N906="","",IF(Q905&gt;1940,IF(R905&lt;8.3,IF(Q905&lt;2180,"Pass","Fail"),"Fail"),"Fail"))</f>
        <v>Pass</v>
      </c>
      <c r="U905" s="677"/>
      <c r="V905" s="683" t="s">
        <v>222</v>
      </c>
      <c r="W905" s="687"/>
      <c r="Y905" s="603">
        <v>2000</v>
      </c>
      <c r="Z905" s="603">
        <v>3000</v>
      </c>
      <c r="AA905" s="603">
        <v>1940</v>
      </c>
      <c r="AB905" s="603">
        <v>2180</v>
      </c>
      <c r="AC905" s="604">
        <v>5.2</v>
      </c>
      <c r="AD905" s="604">
        <v>5.2</v>
      </c>
    </row>
    <row r="906" spans="1:30" ht="15">
      <c r="A906" s="559"/>
      <c r="B906" s="554"/>
      <c r="C906" s="657"/>
      <c r="D906" s="657"/>
      <c r="E906" s="605" t="s">
        <v>185</v>
      </c>
      <c r="F906" s="548">
        <v>1280.07</v>
      </c>
      <c r="G906" s="548">
        <v>1282.32</v>
      </c>
      <c r="H906" s="548">
        <v>1284.55</v>
      </c>
      <c r="I906" s="548">
        <v>1285.72</v>
      </c>
      <c r="J906" s="548">
        <v>1298.5</v>
      </c>
      <c r="K906" s="548">
        <v>1287.42</v>
      </c>
      <c r="L906" s="548">
        <v>1287.42</v>
      </c>
      <c r="M906" s="548">
        <v>1281.01</v>
      </c>
      <c r="N906" s="548">
        <v>1291.8900000000001</v>
      </c>
      <c r="O906" s="605"/>
      <c r="P906" s="605"/>
      <c r="Q906" s="658"/>
      <c r="R906" s="658"/>
      <c r="S906" s="659"/>
      <c r="T906" s="600"/>
      <c r="U906" s="660"/>
      <c r="V906" s="683"/>
      <c r="W906" s="687"/>
      <c r="Y906" s="603"/>
      <c r="Z906" s="603"/>
      <c r="AA906" s="603"/>
      <c r="AB906" s="603"/>
    </row>
    <row r="907" spans="1:30" ht="25.5" customHeight="1" thickBot="1">
      <c r="A907" s="559"/>
      <c r="B907" s="554"/>
      <c r="C907" s="657"/>
      <c r="D907" s="657"/>
      <c r="E907" s="605" t="s">
        <v>188</v>
      </c>
      <c r="F907" s="605">
        <f t="shared" ref="F907:N907" si="297">IF(((F905="")*AND(F906="")),"",(F905-F906)*3)</f>
        <v>2010.2700000000004</v>
      </c>
      <c r="G907" s="605">
        <f t="shared" si="297"/>
        <v>1981.7400000000005</v>
      </c>
      <c r="H907" s="605">
        <f t="shared" si="297"/>
        <v>1976.7900000000002</v>
      </c>
      <c r="I907" s="605">
        <f t="shared" si="297"/>
        <v>1981.0199999999998</v>
      </c>
      <c r="J907" s="605">
        <f t="shared" si="297"/>
        <v>1956.5400000000002</v>
      </c>
      <c r="K907" s="605">
        <f t="shared" si="297"/>
        <v>1989.5099999999995</v>
      </c>
      <c r="L907" s="605">
        <f t="shared" si="297"/>
        <v>1963.2899999999995</v>
      </c>
      <c r="M907" s="605">
        <f t="shared" si="297"/>
        <v>1983.5100000000002</v>
      </c>
      <c r="N907" s="605">
        <f t="shared" si="297"/>
        <v>1968.6899999999994</v>
      </c>
      <c r="O907" s="605"/>
      <c r="P907" s="605"/>
      <c r="Q907" s="658"/>
      <c r="R907" s="658"/>
      <c r="S907" s="659"/>
      <c r="T907" s="600"/>
      <c r="U907" s="660"/>
      <c r="V907" s="683"/>
      <c r="W907" s="687"/>
      <c r="Y907" s="603"/>
      <c r="Z907" s="603"/>
      <c r="AA907" s="603"/>
      <c r="AB907" s="603"/>
    </row>
    <row r="908" spans="1:30">
      <c r="A908" s="669">
        <v>43521</v>
      </c>
      <c r="B908" s="554" t="s">
        <v>183</v>
      </c>
      <c r="C908" s="657" t="s">
        <v>171</v>
      </c>
      <c r="D908" s="657" t="s">
        <v>170</v>
      </c>
      <c r="E908" s="605" t="s">
        <v>184</v>
      </c>
      <c r="F908" s="548">
        <v>26151.34</v>
      </c>
      <c r="G908" s="548">
        <v>26265.5</v>
      </c>
      <c r="H908" s="548">
        <v>26343.1</v>
      </c>
      <c r="I908" s="548">
        <v>26279.200000000001</v>
      </c>
      <c r="J908" s="548">
        <v>26130.95</v>
      </c>
      <c r="K908" s="548">
        <v>26164.61</v>
      </c>
      <c r="L908" s="548">
        <v>26287.84</v>
      </c>
      <c r="M908" s="548">
        <v>26242.33</v>
      </c>
      <c r="N908" s="548">
        <v>26058.080000000002</v>
      </c>
      <c r="O908" s="605">
        <f>IF((N909=""),"",MAX(F910:N910))</f>
        <v>4632.4200000000092</v>
      </c>
      <c r="P908" s="605">
        <f>IF(N909="","",MIN(F910:N910))</f>
        <v>4175.8799999999974</v>
      </c>
      <c r="Q908" s="658">
        <f>IF((N910=""),"",AVERAGE(F910:N910))</f>
        <v>4404.2400000000016</v>
      </c>
      <c r="R908" s="658">
        <f>IF((N909=""),"",(O908-P908)/(O908+P908)*100)</f>
        <v>5.1830659718675731</v>
      </c>
      <c r="S908" s="659">
        <f>STDEV(F910:N910)</f>
        <v>204.54803995638369</v>
      </c>
      <c r="T908" s="600" t="str">
        <f>IF(N909="","",IF(Q908&gt;3200,IF(R908&lt;16,IF(Q908&lt;5240,"Pass","Fail"),"Fail"),"Fail"))</f>
        <v>Pass</v>
      </c>
      <c r="U908" s="677"/>
      <c r="V908" s="683" t="s">
        <v>222</v>
      </c>
      <c r="W908" s="687"/>
      <c r="Y908" s="603">
        <v>4200</v>
      </c>
      <c r="Z908" s="603">
        <v>5500</v>
      </c>
      <c r="AA908" s="603">
        <v>3200</v>
      </c>
      <c r="AB908" s="603">
        <v>5240</v>
      </c>
      <c r="AC908" s="604">
        <v>16</v>
      </c>
      <c r="AD908" s="604">
        <v>16</v>
      </c>
    </row>
    <row r="909" spans="1:30" ht="15">
      <c r="A909" s="559"/>
      <c r="B909" s="554"/>
      <c r="C909" s="657"/>
      <c r="D909" s="657"/>
      <c r="E909" s="605" t="s">
        <v>185</v>
      </c>
      <c r="F909" s="548">
        <v>24609.61</v>
      </c>
      <c r="G909" s="548">
        <v>24869.79</v>
      </c>
      <c r="H909" s="548">
        <v>24893.86</v>
      </c>
      <c r="I909" s="548">
        <v>24887.24</v>
      </c>
      <c r="J909" s="548">
        <v>24589.53</v>
      </c>
      <c r="K909" s="548">
        <v>24643.49</v>
      </c>
      <c r="L909" s="548">
        <v>24858.51</v>
      </c>
      <c r="M909" s="548">
        <v>24844.26</v>
      </c>
      <c r="N909" s="548">
        <v>24513.94</v>
      </c>
      <c r="O909" s="605"/>
      <c r="P909" s="605"/>
      <c r="Q909" s="658"/>
      <c r="R909" s="658"/>
      <c r="S909" s="659"/>
      <c r="T909" s="600"/>
      <c r="U909" s="660"/>
      <c r="V909" s="683"/>
      <c r="W909" s="687"/>
      <c r="Y909" s="603"/>
      <c r="Z909" s="603"/>
      <c r="AA909" s="603"/>
      <c r="AB909" s="603"/>
    </row>
    <row r="910" spans="1:30" ht="57.75" thickBot="1">
      <c r="A910" s="559"/>
      <c r="B910" s="663"/>
      <c r="C910" s="664"/>
      <c r="D910" s="664"/>
      <c r="E910" s="627" t="s">
        <v>186</v>
      </c>
      <c r="F910" s="627">
        <f t="shared" ref="F910:N910" si="298">IF(((F908="")*AND(F909="")),"",(F908-F909)*3)</f>
        <v>4625.1899999999987</v>
      </c>
      <c r="G910" s="627">
        <f t="shared" si="298"/>
        <v>4187.1299999999974</v>
      </c>
      <c r="H910" s="627">
        <f t="shared" si="298"/>
        <v>4347.7199999999939</v>
      </c>
      <c r="I910" s="627">
        <f t="shared" si="298"/>
        <v>4175.8799999999974</v>
      </c>
      <c r="J910" s="627">
        <f t="shared" si="298"/>
        <v>4624.2600000000057</v>
      </c>
      <c r="K910" s="627">
        <f t="shared" si="298"/>
        <v>4563.3599999999969</v>
      </c>
      <c r="L910" s="627">
        <f t="shared" si="298"/>
        <v>4287.9900000000052</v>
      </c>
      <c r="M910" s="627">
        <f t="shared" si="298"/>
        <v>4194.21000000001</v>
      </c>
      <c r="N910" s="627">
        <f t="shared" si="298"/>
        <v>4632.4200000000092</v>
      </c>
      <c r="O910" s="627"/>
      <c r="P910" s="627"/>
      <c r="Q910" s="665"/>
      <c r="R910" s="665"/>
      <c r="S910" s="666"/>
      <c r="T910" s="667"/>
      <c r="U910" s="668"/>
      <c r="V910" s="683"/>
      <c r="W910" s="687"/>
      <c r="Y910" s="603"/>
      <c r="Z910" s="603"/>
      <c r="AA910" s="603"/>
      <c r="AB910" s="603"/>
    </row>
    <row r="911" spans="1:30">
      <c r="A911" s="669">
        <v>43524</v>
      </c>
      <c r="B911" s="607" t="s">
        <v>172</v>
      </c>
      <c r="C911" s="609" t="s">
        <v>174</v>
      </c>
      <c r="D911" s="609" t="s">
        <v>173</v>
      </c>
      <c r="E911" s="596" t="s">
        <v>184</v>
      </c>
      <c r="F911" s="548">
        <v>6899.66</v>
      </c>
      <c r="G911" s="548">
        <v>6867.25</v>
      </c>
      <c r="H911" s="548">
        <v>6889.77</v>
      </c>
      <c r="I911" s="548">
        <v>6846.95</v>
      </c>
      <c r="J911" s="548">
        <v>6808.74</v>
      </c>
      <c r="K911" s="548">
        <v>6878.9</v>
      </c>
      <c r="L911" s="548">
        <v>6869.11</v>
      </c>
      <c r="M911" s="548">
        <v>6903.36</v>
      </c>
      <c r="N911" s="548">
        <v>6937.64</v>
      </c>
      <c r="O911" s="636">
        <f>IF((N912=""),"",MAX(F913:N913))</f>
        <v>3907.34</v>
      </c>
      <c r="P911" s="636">
        <f>IF(N912="","",MIN(F913:N913))</f>
        <v>3640.4399999999987</v>
      </c>
      <c r="Q911" s="655">
        <f>IF((N913=""),"",AVERAGE(F913:N913))</f>
        <v>3809.9444444444434</v>
      </c>
      <c r="R911" s="655">
        <f>IF((N912=""),"",(O911-P911)/(O911+P911)*100)</f>
        <v>3.5361391031535301</v>
      </c>
      <c r="S911" s="599">
        <f>STDEV(F913:N913)</f>
        <v>96.75445766359995</v>
      </c>
      <c r="T911" s="676" t="str">
        <f>IF(N912="","",IF(Q911&gt;3650,IF(R911&lt;7,IF(Q911&lt;4450,"Pass","Fail"),"Fail"),"Fail"))</f>
        <v>Pass</v>
      </c>
      <c r="U911" s="677" t="s">
        <v>97</v>
      </c>
      <c r="V911" s="683" t="s">
        <v>223</v>
      </c>
      <c r="W911" s="687"/>
      <c r="Y911" s="603">
        <v>3650</v>
      </c>
      <c r="Z911" s="603">
        <v>4450</v>
      </c>
      <c r="AA911" s="603">
        <v>3700</v>
      </c>
      <c r="AB911" s="603">
        <v>4100</v>
      </c>
      <c r="AC911" s="604">
        <v>7</v>
      </c>
      <c r="AD911" s="604">
        <v>6.5</v>
      </c>
    </row>
    <row r="912" spans="1:30" ht="15">
      <c r="A912" s="559"/>
      <c r="B912" s="554"/>
      <c r="C912" s="657"/>
      <c r="D912" s="657"/>
      <c r="E912" s="605" t="s">
        <v>185</v>
      </c>
      <c r="F912" s="548">
        <v>5034.5200000000004</v>
      </c>
      <c r="G912" s="548">
        <v>4929.45</v>
      </c>
      <c r="H912" s="548">
        <v>4940.93</v>
      </c>
      <c r="I912" s="548">
        <v>4914.3900000000003</v>
      </c>
      <c r="J912" s="548">
        <v>4958.8900000000003</v>
      </c>
      <c r="K912" s="548">
        <v>5058.68</v>
      </c>
      <c r="L912" s="548">
        <v>4936.2299999999996</v>
      </c>
      <c r="M912" s="548">
        <v>4949.6899999999996</v>
      </c>
      <c r="N912" s="548">
        <v>5033.8500000000004</v>
      </c>
      <c r="O912" s="605"/>
      <c r="P912" s="605"/>
      <c r="Q912" s="658"/>
      <c r="R912" s="658"/>
      <c r="S912" s="659"/>
      <c r="T912" s="554"/>
      <c r="U912" s="672"/>
      <c r="V912" s="683"/>
      <c r="W912" s="687"/>
      <c r="Y912" s="603"/>
      <c r="Z912" s="603"/>
      <c r="AA912" s="603"/>
      <c r="AB912" s="603"/>
    </row>
    <row r="913" spans="1:30" ht="57.75" thickBot="1">
      <c r="A913" s="559"/>
      <c r="B913" s="554"/>
      <c r="C913" s="657"/>
      <c r="D913" s="657"/>
      <c r="E913" s="605" t="s">
        <v>186</v>
      </c>
      <c r="F913" s="605">
        <f t="shared" ref="F913:N913" si="299">IF(((F911="")*AND(F912="")),"",(F911-F912)*2)</f>
        <v>3730.2799999999988</v>
      </c>
      <c r="G913" s="605">
        <f t="shared" si="299"/>
        <v>3875.6000000000004</v>
      </c>
      <c r="H913" s="605">
        <f t="shared" si="299"/>
        <v>3897.6800000000003</v>
      </c>
      <c r="I913" s="605">
        <f t="shared" si="299"/>
        <v>3865.119999999999</v>
      </c>
      <c r="J913" s="605">
        <f t="shared" si="299"/>
        <v>3699.6999999999989</v>
      </c>
      <c r="K913" s="605">
        <f t="shared" si="299"/>
        <v>3640.4399999999987</v>
      </c>
      <c r="L913" s="605">
        <f t="shared" si="299"/>
        <v>3865.76</v>
      </c>
      <c r="M913" s="605">
        <f t="shared" si="299"/>
        <v>3907.34</v>
      </c>
      <c r="N913" s="605">
        <f t="shared" si="299"/>
        <v>3807.58</v>
      </c>
      <c r="O913" s="605"/>
      <c r="P913" s="605"/>
      <c r="Q913" s="658"/>
      <c r="R913" s="658"/>
      <c r="S913" s="659"/>
      <c r="T913" s="554"/>
      <c r="U913" s="672"/>
      <c r="V913" s="683"/>
      <c r="W913" s="687"/>
      <c r="Y913" s="603"/>
      <c r="Z913" s="603"/>
      <c r="AA913" s="603"/>
      <c r="AB913" s="603"/>
    </row>
    <row r="914" spans="1:30">
      <c r="A914" s="669">
        <v>43524</v>
      </c>
      <c r="B914" s="614" t="s">
        <v>167</v>
      </c>
      <c r="C914" s="657" t="s">
        <v>169</v>
      </c>
      <c r="D914" s="657" t="s">
        <v>187</v>
      </c>
      <c r="E914" s="605" t="s">
        <v>184</v>
      </c>
      <c r="F914" s="548">
        <v>1281.19</v>
      </c>
      <c r="G914" s="548">
        <v>1284.1400000000001</v>
      </c>
      <c r="H914" s="548">
        <v>1290.67</v>
      </c>
      <c r="I914" s="548">
        <v>1287.79</v>
      </c>
      <c r="J914" s="548">
        <v>1301.1099999999999</v>
      </c>
      <c r="K914" s="548">
        <v>1288.4100000000001</v>
      </c>
      <c r="L914" s="548">
        <v>1289.07</v>
      </c>
      <c r="M914" s="548">
        <v>1284.05</v>
      </c>
      <c r="N914" s="548">
        <v>1293.94</v>
      </c>
      <c r="O914" s="605">
        <f>IF((N915=""),"",MAX(F916:N916))</f>
        <v>2026.41</v>
      </c>
      <c r="P914" s="605">
        <f>IF(N915="","",MIN(F916:N916))</f>
        <v>1985.6699999999996</v>
      </c>
      <c r="Q914" s="658">
        <f>IF((N916=""),"",AVERAGE(F916:N916))</f>
        <v>2011.6666666666667</v>
      </c>
      <c r="R914" s="658">
        <f>IF((N915=""),"",(O914-P914)/(O914+P914)*100)</f>
        <v>1.0154333911587123</v>
      </c>
      <c r="S914" s="659">
        <f>STDEV(F916:N916)</f>
        <v>13.526874176974699</v>
      </c>
      <c r="T914" s="600" t="str">
        <f>IF(N915="","",IF(Q914&gt;1940,IF(R914&lt;8.3,IF(Q914&lt;2180,"Pass","Fail"),"Fail"),"Fail"))</f>
        <v>Pass</v>
      </c>
      <c r="U914" s="677" t="s">
        <v>97</v>
      </c>
      <c r="V914" s="683" t="s">
        <v>223</v>
      </c>
      <c r="W914" s="687"/>
      <c r="Y914" s="603">
        <v>2000</v>
      </c>
      <c r="Z914" s="603">
        <v>3000</v>
      </c>
      <c r="AA914" s="603">
        <v>1940</v>
      </c>
      <c r="AB914" s="603">
        <v>2180</v>
      </c>
      <c r="AC914" s="604">
        <v>5.2</v>
      </c>
      <c r="AD914" s="604">
        <v>5.2</v>
      </c>
    </row>
    <row r="915" spans="1:30" ht="15">
      <c r="A915" s="559"/>
      <c r="B915" s="554"/>
      <c r="C915" s="657"/>
      <c r="D915" s="657"/>
      <c r="E915" s="605" t="s">
        <v>185</v>
      </c>
      <c r="F915" s="548">
        <v>605.72</v>
      </c>
      <c r="G915" s="548">
        <v>611</v>
      </c>
      <c r="H915" s="548">
        <v>619.54999999999995</v>
      </c>
      <c r="I915" s="548">
        <v>620.30999999999995</v>
      </c>
      <c r="J915" s="548">
        <v>639.22</v>
      </c>
      <c r="K915" s="548">
        <v>614.41999999999996</v>
      </c>
      <c r="L915" s="548">
        <v>619.54</v>
      </c>
      <c r="M915" s="548">
        <v>608.78</v>
      </c>
      <c r="N915" s="548">
        <v>626.83000000000004</v>
      </c>
      <c r="O915" s="605"/>
      <c r="P915" s="605"/>
      <c r="Q915" s="658"/>
      <c r="R915" s="658"/>
      <c r="S915" s="659"/>
      <c r="T915" s="600"/>
      <c r="U915" s="660"/>
      <c r="V915" s="683"/>
      <c r="W915" s="687"/>
      <c r="Y915" s="603"/>
      <c r="Z915" s="603"/>
      <c r="AA915" s="603"/>
      <c r="AB915" s="603"/>
    </row>
    <row r="916" spans="1:30" ht="27.2" customHeight="1" thickBot="1">
      <c r="A916" s="559"/>
      <c r="B916" s="554"/>
      <c r="C916" s="657"/>
      <c r="D916" s="657"/>
      <c r="E916" s="605" t="s">
        <v>188</v>
      </c>
      <c r="F916" s="605">
        <f t="shared" ref="F916:N916" si="300">IF(((F914="")*AND(F915="")),"",(F914-F915)*3)</f>
        <v>2026.41</v>
      </c>
      <c r="G916" s="605">
        <f t="shared" si="300"/>
        <v>2019.4200000000003</v>
      </c>
      <c r="H916" s="605">
        <f t="shared" si="300"/>
        <v>2013.3600000000004</v>
      </c>
      <c r="I916" s="605">
        <f t="shared" si="300"/>
        <v>2002.44</v>
      </c>
      <c r="J916" s="605">
        <f t="shared" si="300"/>
        <v>1985.6699999999996</v>
      </c>
      <c r="K916" s="605">
        <f t="shared" si="300"/>
        <v>2021.9700000000003</v>
      </c>
      <c r="L916" s="605">
        <f t="shared" si="300"/>
        <v>2008.59</v>
      </c>
      <c r="M916" s="605">
        <f t="shared" si="300"/>
        <v>2025.81</v>
      </c>
      <c r="N916" s="605">
        <f t="shared" si="300"/>
        <v>2001.33</v>
      </c>
      <c r="O916" s="605"/>
      <c r="P916" s="605"/>
      <c r="Q916" s="658"/>
      <c r="R916" s="658"/>
      <c r="S916" s="659"/>
      <c r="T916" s="600"/>
      <c r="U916" s="660"/>
      <c r="V916" s="683"/>
      <c r="W916" s="687"/>
      <c r="Y916" s="603"/>
      <c r="Z916" s="603"/>
      <c r="AA916" s="603"/>
      <c r="AB916" s="603"/>
    </row>
    <row r="917" spans="1:30">
      <c r="A917" s="669">
        <v>43524</v>
      </c>
      <c r="B917" s="554" t="s">
        <v>183</v>
      </c>
      <c r="C917" s="657" t="s">
        <v>171</v>
      </c>
      <c r="D917" s="657" t="s">
        <v>170</v>
      </c>
      <c r="E917" s="605" t="s">
        <v>184</v>
      </c>
      <c r="F917" s="548">
        <v>24531.32</v>
      </c>
      <c r="G917" s="548">
        <v>24793.599999999999</v>
      </c>
      <c r="H917" s="548">
        <v>24896.32</v>
      </c>
      <c r="I917" s="548">
        <v>24844.31</v>
      </c>
      <c r="J917" s="548">
        <v>24555.31</v>
      </c>
      <c r="K917" s="548">
        <v>24585.13</v>
      </c>
      <c r="L917" s="548">
        <v>24834.71</v>
      </c>
      <c r="M917" s="548">
        <v>24799.86</v>
      </c>
      <c r="N917" s="548">
        <v>24447.53</v>
      </c>
      <c r="O917" s="605">
        <f>IF((N918=""),"",MAX(F919:N919))</f>
        <v>5003.0999999999913</v>
      </c>
      <c r="P917" s="605">
        <f>IF(N918="","",MIN(F919:N919))</f>
        <v>4010.4599999999991</v>
      </c>
      <c r="Q917" s="658">
        <f>IF((N919=""),"",AVERAGE(F919:N919))</f>
        <v>4453.3933333333343</v>
      </c>
      <c r="R917" s="658">
        <f>IF((N918=""),"",(O917-P917)/(O917+P917)*100)</f>
        <v>11.012740803855449</v>
      </c>
      <c r="S917" s="659">
        <f>STDEV(F919:N919)</f>
        <v>340.68986527340036</v>
      </c>
      <c r="T917" s="600" t="str">
        <f>IF(N918="","",IF(Q917&gt;3200,IF(R917&lt;16,IF(Q917&lt;5240,"Pass","Fail"),"Fail"),"Fail"))</f>
        <v>Pass</v>
      </c>
      <c r="U917" s="677" t="s">
        <v>97</v>
      </c>
      <c r="V917" s="683" t="s">
        <v>223</v>
      </c>
      <c r="W917" s="687"/>
      <c r="Y917" s="603">
        <v>4200</v>
      </c>
      <c r="Z917" s="603">
        <v>5500</v>
      </c>
      <c r="AA917" s="603">
        <v>3200</v>
      </c>
      <c r="AB917" s="603">
        <v>5240</v>
      </c>
      <c r="AC917" s="604">
        <v>16</v>
      </c>
      <c r="AD917" s="604">
        <v>16</v>
      </c>
    </row>
    <row r="918" spans="1:30" ht="15">
      <c r="A918" s="559"/>
      <c r="B918" s="554"/>
      <c r="C918" s="657"/>
      <c r="D918" s="657"/>
      <c r="E918" s="605" t="s">
        <v>185</v>
      </c>
      <c r="F918" s="548">
        <v>22945.35</v>
      </c>
      <c r="G918" s="548">
        <v>23416.14</v>
      </c>
      <c r="H918" s="548">
        <v>23559.5</v>
      </c>
      <c r="I918" s="548">
        <v>23424.19</v>
      </c>
      <c r="J918" s="548">
        <v>22976.98</v>
      </c>
      <c r="K918" s="548">
        <v>23033.78</v>
      </c>
      <c r="L918" s="548">
        <v>23431.1</v>
      </c>
      <c r="M918" s="548">
        <v>23361.040000000001</v>
      </c>
      <c r="N918" s="548">
        <v>22779.83</v>
      </c>
      <c r="O918" s="605"/>
      <c r="P918" s="605"/>
      <c r="Q918" s="658"/>
      <c r="R918" s="658"/>
      <c r="S918" s="659"/>
      <c r="T918" s="600"/>
      <c r="U918" s="660"/>
      <c r="V918" s="683"/>
      <c r="W918" s="687"/>
      <c r="Y918" s="603"/>
      <c r="Z918" s="603"/>
      <c r="AA918" s="603"/>
      <c r="AB918" s="603"/>
    </row>
    <row r="919" spans="1:30" ht="57.75" thickBot="1">
      <c r="A919" s="559"/>
      <c r="B919" s="663"/>
      <c r="C919" s="664"/>
      <c r="D919" s="664"/>
      <c r="E919" s="627" t="s">
        <v>186</v>
      </c>
      <c r="F919" s="627">
        <f t="shared" ref="F919:N919" si="301">IF(((F917="")*AND(F918="")),"",(F917-F918)*3)</f>
        <v>4757.9100000000035</v>
      </c>
      <c r="G919" s="627">
        <f t="shared" si="301"/>
        <v>4132.3799999999974</v>
      </c>
      <c r="H919" s="627">
        <f t="shared" si="301"/>
        <v>4010.4599999999991</v>
      </c>
      <c r="I919" s="627">
        <f t="shared" si="301"/>
        <v>4260.3600000000079</v>
      </c>
      <c r="J919" s="627">
        <f t="shared" si="301"/>
        <v>4734.9900000000052</v>
      </c>
      <c r="K919" s="627">
        <f t="shared" si="301"/>
        <v>4654.0500000000065</v>
      </c>
      <c r="L919" s="627">
        <f t="shared" si="301"/>
        <v>4210.8300000000017</v>
      </c>
      <c r="M919" s="627">
        <f t="shared" si="301"/>
        <v>4316.4599999999991</v>
      </c>
      <c r="N919" s="627">
        <f t="shared" si="301"/>
        <v>5003.0999999999913</v>
      </c>
      <c r="O919" s="627"/>
      <c r="P919" s="627"/>
      <c r="Q919" s="665"/>
      <c r="R919" s="665"/>
      <c r="S919" s="666"/>
      <c r="T919" s="667"/>
      <c r="U919" s="668"/>
      <c r="V919" s="683"/>
      <c r="W919" s="687"/>
      <c r="Y919" s="603"/>
      <c r="Z919" s="603"/>
      <c r="AA919" s="603"/>
      <c r="AB919" s="603"/>
    </row>
    <row r="920" spans="1:30">
      <c r="A920" s="669">
        <v>43528</v>
      </c>
      <c r="B920" s="607" t="s">
        <v>172</v>
      </c>
      <c r="C920" s="609" t="s">
        <v>174</v>
      </c>
      <c r="D920" s="609" t="s">
        <v>173</v>
      </c>
      <c r="E920" s="596" t="s">
        <v>184</v>
      </c>
      <c r="F920" s="548">
        <v>5041.7299999999996</v>
      </c>
      <c r="G920" s="548">
        <v>4938.58</v>
      </c>
      <c r="H920" s="548">
        <v>4949.63</v>
      </c>
      <c r="I920" s="548">
        <v>4923.26</v>
      </c>
      <c r="J920" s="548">
        <v>4965.93</v>
      </c>
      <c r="K920" s="548">
        <v>5065.49</v>
      </c>
      <c r="L920" s="548">
        <v>4945.03</v>
      </c>
      <c r="M920" s="548">
        <v>4957.7299999999996</v>
      </c>
      <c r="N920" s="548">
        <v>5041.1899999999996</v>
      </c>
      <c r="O920" s="636">
        <f>IF((N921=""),"",MAX(F922:N922))</f>
        <v>3965.4399999999987</v>
      </c>
      <c r="P920" s="636">
        <f>IF(N921="","",MIN(F922:N922))</f>
        <v>3701.8999999999996</v>
      </c>
      <c r="Q920" s="655">
        <f>IF((N922=""),"",AVERAGE(F922:N922))</f>
        <v>3873.0933333333328</v>
      </c>
      <c r="R920" s="655">
        <f>IF((N921=""),"",(O920-P920)/(O920+P920)*100)</f>
        <v>3.4371763871172938</v>
      </c>
      <c r="S920" s="599">
        <f>STDEV(F922:N922)</f>
        <v>96.315950911596218</v>
      </c>
      <c r="T920" s="676" t="str">
        <f>IF(N921="","",IF(Q920&gt;3650,IF(R920&lt;7,IF(Q920&lt;4450,"Pass","Fail"),"Fail"),"Fail"))</f>
        <v>Pass</v>
      </c>
      <c r="U920" s="677">
        <v>74</v>
      </c>
      <c r="V920" s="683" t="s">
        <v>224</v>
      </c>
      <c r="W920" s="687"/>
      <c r="Y920" s="603">
        <v>3650</v>
      </c>
      <c r="Z920" s="603">
        <v>4450</v>
      </c>
      <c r="AA920" s="603">
        <v>3700</v>
      </c>
      <c r="AB920" s="603">
        <v>4100</v>
      </c>
      <c r="AC920" s="604">
        <v>7</v>
      </c>
      <c r="AD920" s="604">
        <v>6.5</v>
      </c>
    </row>
    <row r="921" spans="1:30" ht="15">
      <c r="A921" s="559"/>
      <c r="B921" s="554"/>
      <c r="C921" s="657"/>
      <c r="D921" s="657"/>
      <c r="E921" s="605" t="s">
        <v>185</v>
      </c>
      <c r="F921" s="548">
        <v>3156.5</v>
      </c>
      <c r="G921" s="548">
        <v>2974.1</v>
      </c>
      <c r="H921" s="548">
        <v>2970.22</v>
      </c>
      <c r="I921" s="548">
        <v>2952.18</v>
      </c>
      <c r="J921" s="548">
        <v>3071.42</v>
      </c>
      <c r="K921" s="548">
        <v>3214.54</v>
      </c>
      <c r="L921" s="548">
        <v>2978.83</v>
      </c>
      <c r="M921" s="548">
        <v>2975.01</v>
      </c>
      <c r="N921" s="548">
        <v>3106.85</v>
      </c>
      <c r="O921" s="605"/>
      <c r="P921" s="605"/>
      <c r="Q921" s="658"/>
      <c r="R921" s="658"/>
      <c r="S921" s="659"/>
      <c r="T921" s="554"/>
      <c r="U921" s="672"/>
      <c r="V921" s="683"/>
      <c r="W921" s="687"/>
      <c r="Y921" s="603"/>
      <c r="Z921" s="603"/>
      <c r="AA921" s="603"/>
      <c r="AB921" s="603"/>
    </row>
    <row r="922" spans="1:30" ht="57.75" thickBot="1">
      <c r="A922" s="559"/>
      <c r="B922" s="554"/>
      <c r="C922" s="657"/>
      <c r="D922" s="657"/>
      <c r="E922" s="605" t="s">
        <v>186</v>
      </c>
      <c r="F922" s="605">
        <f t="shared" ref="F922:N922" si="302">IF(((F920="")*AND(F921="")),"",(F920-F921)*2)</f>
        <v>3770.4599999999991</v>
      </c>
      <c r="G922" s="605">
        <f t="shared" si="302"/>
        <v>3928.96</v>
      </c>
      <c r="H922" s="605">
        <f t="shared" si="302"/>
        <v>3958.8200000000006</v>
      </c>
      <c r="I922" s="605">
        <f t="shared" si="302"/>
        <v>3942.1600000000008</v>
      </c>
      <c r="J922" s="605">
        <f t="shared" si="302"/>
        <v>3789.0200000000004</v>
      </c>
      <c r="K922" s="605">
        <f t="shared" si="302"/>
        <v>3701.8999999999996</v>
      </c>
      <c r="L922" s="605">
        <f t="shared" si="302"/>
        <v>3932.3999999999996</v>
      </c>
      <c r="M922" s="605">
        <f t="shared" si="302"/>
        <v>3965.4399999999987</v>
      </c>
      <c r="N922" s="605">
        <f t="shared" si="302"/>
        <v>3868.6799999999994</v>
      </c>
      <c r="O922" s="605"/>
      <c r="P922" s="605"/>
      <c r="Q922" s="658"/>
      <c r="R922" s="658"/>
      <c r="S922" s="659"/>
      <c r="T922" s="554"/>
      <c r="U922" s="672"/>
      <c r="V922" s="683"/>
      <c r="W922" s="687"/>
      <c r="Y922" s="603"/>
      <c r="Z922" s="603"/>
      <c r="AA922" s="603"/>
      <c r="AB922" s="603"/>
    </row>
    <row r="923" spans="1:30">
      <c r="A923" s="669">
        <v>43528</v>
      </c>
      <c r="B923" s="614" t="s">
        <v>167</v>
      </c>
      <c r="C923" s="657" t="s">
        <v>169</v>
      </c>
      <c r="D923" s="657" t="s">
        <v>187</v>
      </c>
      <c r="E923" s="605" t="s">
        <v>184</v>
      </c>
      <c r="F923" s="548">
        <v>1306.44</v>
      </c>
      <c r="G923" s="548">
        <v>1295.1199999999999</v>
      </c>
      <c r="H923" s="548">
        <v>1294.72</v>
      </c>
      <c r="I923" s="548">
        <v>1285.74</v>
      </c>
      <c r="J923" s="548">
        <v>1280.18</v>
      </c>
      <c r="K923" s="548">
        <v>1300.6199999999999</v>
      </c>
      <c r="L923" s="548">
        <v>1289.79</v>
      </c>
      <c r="M923" s="548">
        <v>1292.97</v>
      </c>
      <c r="N923" s="548">
        <v>1289.8599999999999</v>
      </c>
      <c r="O923" s="605">
        <f>IF((N924=""),"",MAX(F925:N925))</f>
        <v>2135.16</v>
      </c>
      <c r="P923" s="605">
        <f>IF(N924="","",MIN(F925:N925))</f>
        <v>1925.0700000000002</v>
      </c>
      <c r="Q923" s="658">
        <f>IF((N925=""),"",AVERAGE(F925:N925))</f>
        <v>2025.8799999999999</v>
      </c>
      <c r="R923" s="658">
        <f>IF((N924=""),"",(O923-P923)/(O923+P923)*100)</f>
        <v>5.1743374143829213</v>
      </c>
      <c r="S923" s="659">
        <f>STDEV(F925:N925)</f>
        <v>59.580821368967094</v>
      </c>
      <c r="T923" s="600" t="str">
        <f>IF(N924="","",IF(Q923&gt;1940,IF(R923&lt;8.3,IF(Q923&lt;2180,"Pass","Fail"),"Fail"),"Fail"))</f>
        <v>Pass</v>
      </c>
      <c r="U923" s="677">
        <v>74</v>
      </c>
      <c r="V923" s="683" t="s">
        <v>224</v>
      </c>
      <c r="W923" s="687"/>
      <c r="Y923" s="603">
        <v>2000</v>
      </c>
      <c r="Z923" s="603">
        <v>3000</v>
      </c>
      <c r="AA923" s="603">
        <v>1940</v>
      </c>
      <c r="AB923" s="603">
        <v>2180</v>
      </c>
      <c r="AC923" s="604">
        <v>5.2</v>
      </c>
      <c r="AD923" s="604">
        <v>5.2</v>
      </c>
    </row>
    <row r="924" spans="1:30" ht="15">
      <c r="A924" s="559"/>
      <c r="B924" s="554"/>
      <c r="C924" s="657"/>
      <c r="D924" s="657"/>
      <c r="E924" s="605" t="s">
        <v>185</v>
      </c>
      <c r="F924" s="548">
        <v>594.72</v>
      </c>
      <c r="G924" s="548">
        <v>607.62</v>
      </c>
      <c r="H924" s="548">
        <v>617.33000000000004</v>
      </c>
      <c r="I924" s="548">
        <v>622.77</v>
      </c>
      <c r="J924" s="548">
        <v>638.49</v>
      </c>
      <c r="K924" s="548">
        <v>616.91</v>
      </c>
      <c r="L924" s="548">
        <v>621.58000000000004</v>
      </c>
      <c r="M924" s="548">
        <v>609.47</v>
      </c>
      <c r="N924" s="548">
        <v>628.91</v>
      </c>
      <c r="O924" s="605"/>
      <c r="P924" s="605"/>
      <c r="Q924" s="658"/>
      <c r="R924" s="658"/>
      <c r="S924" s="659"/>
      <c r="T924" s="600"/>
      <c r="U924" s="660"/>
      <c r="V924" s="683"/>
      <c r="W924" s="687"/>
      <c r="Y924" s="603"/>
      <c r="Z924" s="603"/>
      <c r="AA924" s="603"/>
      <c r="AB924" s="603"/>
    </row>
    <row r="925" spans="1:30" ht="24.4" customHeight="1" thickBot="1">
      <c r="A925" s="559"/>
      <c r="B925" s="554"/>
      <c r="C925" s="657"/>
      <c r="D925" s="657"/>
      <c r="E925" s="605" t="s">
        <v>188</v>
      </c>
      <c r="F925" s="605">
        <f t="shared" ref="F925:N925" si="303">IF(((F923="")*AND(F924="")),"",(F923-F924)*3)</f>
        <v>2135.16</v>
      </c>
      <c r="G925" s="605">
        <f t="shared" si="303"/>
        <v>2062.4999999999995</v>
      </c>
      <c r="H925" s="605">
        <f t="shared" si="303"/>
        <v>2032.17</v>
      </c>
      <c r="I925" s="605">
        <f t="shared" si="303"/>
        <v>1988.91</v>
      </c>
      <c r="J925" s="605">
        <f t="shared" si="303"/>
        <v>1925.0700000000002</v>
      </c>
      <c r="K925" s="605">
        <f t="shared" si="303"/>
        <v>2051.1299999999997</v>
      </c>
      <c r="L925" s="605">
        <f t="shared" si="303"/>
        <v>2004.6299999999997</v>
      </c>
      <c r="M925" s="605">
        <f t="shared" si="303"/>
        <v>2050.5</v>
      </c>
      <c r="N925" s="605">
        <f t="shared" si="303"/>
        <v>1982.85</v>
      </c>
      <c r="O925" s="605"/>
      <c r="P925" s="605"/>
      <c r="Q925" s="658"/>
      <c r="R925" s="658"/>
      <c r="S925" s="659"/>
      <c r="T925" s="600"/>
      <c r="U925" s="660"/>
      <c r="V925" s="683"/>
      <c r="W925" s="687"/>
      <c r="Y925" s="603"/>
      <c r="Z925" s="603"/>
      <c r="AA925" s="603"/>
      <c r="AB925" s="603"/>
    </row>
    <row r="926" spans="1:30">
      <c r="A926" s="669">
        <v>43528</v>
      </c>
      <c r="B926" s="554" t="s">
        <v>183</v>
      </c>
      <c r="C926" s="657" t="s">
        <v>171</v>
      </c>
      <c r="D926" s="657" t="s">
        <v>170</v>
      </c>
      <c r="E926" s="605" t="s">
        <v>184</v>
      </c>
      <c r="F926" s="548">
        <v>22877.63</v>
      </c>
      <c r="G926" s="548">
        <v>23370.69</v>
      </c>
      <c r="H926" s="548">
        <v>23501.88</v>
      </c>
      <c r="I926" s="548">
        <v>23376.61</v>
      </c>
      <c r="J926" s="548">
        <v>23376.61</v>
      </c>
      <c r="K926" s="548">
        <v>22980.68</v>
      </c>
      <c r="L926" s="548">
        <v>23410.06</v>
      </c>
      <c r="M926" s="548">
        <v>23314.49</v>
      </c>
      <c r="N926" s="548">
        <v>22696.46</v>
      </c>
      <c r="O926" s="605">
        <f>IF((N927=""),"",MAX(F928:N928))</f>
        <v>4837.8300000000017</v>
      </c>
      <c r="P926" s="605">
        <f>IF(N927="","",MIN(F928:N928))</f>
        <v>4089.6300000000083</v>
      </c>
      <c r="Q926" s="658">
        <f>IF((N928=""),"",AVERAGE(F928:N928))</f>
        <v>4340.5366666666687</v>
      </c>
      <c r="R926" s="658">
        <f>IF((N927=""),"",(O926-P926)/(O926+P926)*100)</f>
        <v>8.3808832523471697</v>
      </c>
      <c r="S926" s="659">
        <f>STDEV(F928:N928)</f>
        <v>249.0347280501181</v>
      </c>
      <c r="T926" s="600" t="str">
        <f>IF(N927="","",IF(Q926&gt;3200,IF(R926&lt;16,IF(Q926&lt;5240,"Pass","Fail"),"Fail"),"Fail"))</f>
        <v>Pass</v>
      </c>
      <c r="U926" s="677">
        <v>74</v>
      </c>
      <c r="V926" s="683" t="s">
        <v>224</v>
      </c>
      <c r="W926" s="687"/>
      <c r="Y926" s="603">
        <v>4200</v>
      </c>
      <c r="Z926" s="603">
        <v>5500</v>
      </c>
      <c r="AA926" s="603">
        <v>3200</v>
      </c>
      <c r="AB926" s="603">
        <v>5240</v>
      </c>
      <c r="AC926" s="604">
        <v>16</v>
      </c>
      <c r="AD926" s="604">
        <v>16</v>
      </c>
    </row>
    <row r="927" spans="1:30" ht="15">
      <c r="A927" s="559"/>
      <c r="B927" s="554"/>
      <c r="C927" s="657"/>
      <c r="D927" s="657"/>
      <c r="E927" s="605" t="s">
        <v>185</v>
      </c>
      <c r="F927" s="548">
        <v>21360.19</v>
      </c>
      <c r="G927" s="548">
        <v>21981.72</v>
      </c>
      <c r="H927" s="548">
        <v>22138.67</v>
      </c>
      <c r="I927" s="548">
        <v>21977.77</v>
      </c>
      <c r="J927" s="548">
        <v>21764</v>
      </c>
      <c r="K927" s="548">
        <v>21487.34</v>
      </c>
      <c r="L927" s="548">
        <v>22029.96</v>
      </c>
      <c r="M927" s="548">
        <v>21919.97</v>
      </c>
      <c r="N927" s="548">
        <v>21223.88</v>
      </c>
      <c r="O927" s="605"/>
      <c r="P927" s="605"/>
      <c r="Q927" s="658"/>
      <c r="R927" s="658"/>
      <c r="S927" s="659"/>
      <c r="T927" s="600"/>
      <c r="U927" s="660"/>
      <c r="V927" s="683"/>
      <c r="W927" s="687"/>
      <c r="Y927" s="603"/>
      <c r="Z927" s="603"/>
      <c r="AA927" s="603"/>
      <c r="AB927" s="603"/>
    </row>
    <row r="928" spans="1:30" ht="57.75" thickBot="1">
      <c r="A928" s="559"/>
      <c r="B928" s="663"/>
      <c r="C928" s="664"/>
      <c r="D928" s="664"/>
      <c r="E928" s="627" t="s">
        <v>186</v>
      </c>
      <c r="F928" s="627">
        <f t="shared" ref="F928:N928" si="304">IF(((F926="")*AND(F927="")),"",(F926-F927)*3)</f>
        <v>4552.320000000007</v>
      </c>
      <c r="G928" s="627">
        <f t="shared" si="304"/>
        <v>4166.9099999999926</v>
      </c>
      <c r="H928" s="627">
        <f t="shared" si="304"/>
        <v>4089.6300000000083</v>
      </c>
      <c r="I928" s="627">
        <f t="shared" si="304"/>
        <v>4196.5200000000004</v>
      </c>
      <c r="J928" s="627">
        <f t="shared" si="304"/>
        <v>4837.8300000000017</v>
      </c>
      <c r="K928" s="627">
        <f t="shared" si="304"/>
        <v>4480.0200000000004</v>
      </c>
      <c r="L928" s="627">
        <f t="shared" si="304"/>
        <v>4140.3000000000065</v>
      </c>
      <c r="M928" s="627">
        <f t="shared" si="304"/>
        <v>4183.5600000000013</v>
      </c>
      <c r="N928" s="627">
        <f t="shared" si="304"/>
        <v>4417.7399999999943</v>
      </c>
      <c r="O928" s="627"/>
      <c r="P928" s="627"/>
      <c r="Q928" s="665"/>
      <c r="R928" s="665"/>
      <c r="S928" s="666"/>
      <c r="T928" s="667"/>
      <c r="U928" s="668"/>
      <c r="V928" s="683"/>
      <c r="W928" s="687"/>
      <c r="Y928" s="603"/>
      <c r="Z928" s="603"/>
      <c r="AA928" s="603"/>
      <c r="AB928" s="603"/>
    </row>
    <row r="929" spans="1:30">
      <c r="A929" s="669">
        <v>43531</v>
      </c>
      <c r="B929" s="607" t="s">
        <v>172</v>
      </c>
      <c r="C929" s="609" t="s">
        <v>174</v>
      </c>
      <c r="D929" s="609" t="s">
        <v>173</v>
      </c>
      <c r="E929" s="596" t="s">
        <v>184</v>
      </c>
      <c r="F929" s="548">
        <v>3165.93</v>
      </c>
      <c r="G929" s="548">
        <v>2983.92</v>
      </c>
      <c r="H929" s="548">
        <v>2978.56</v>
      </c>
      <c r="I929" s="548">
        <v>2958.13</v>
      </c>
      <c r="J929" s="548">
        <v>3076.09</v>
      </c>
      <c r="K929" s="548">
        <v>3221.3</v>
      </c>
      <c r="L929" s="548">
        <v>2986.34</v>
      </c>
      <c r="M929" s="548">
        <v>2982.86</v>
      </c>
      <c r="N929" s="548">
        <v>3115.68</v>
      </c>
      <c r="O929" s="636">
        <f>IF((N930=""),"",MAX(F931:N931))</f>
        <v>3917.8600000000006</v>
      </c>
      <c r="P929" s="636">
        <f>IF(N930="","",MIN(F931:N931))</f>
        <v>3620.76</v>
      </c>
      <c r="Q929" s="655">
        <f>IF((N931=""),"",AVERAGE(F931:N931))</f>
        <v>3814.3311111111107</v>
      </c>
      <c r="R929" s="655">
        <f>IF((N930=""),"",(O929-P929)/(O929+P929)*100)</f>
        <v>3.941039606718475</v>
      </c>
      <c r="S929" s="599">
        <f>STDEV(F931:N931)</f>
        <v>100.98785031435546</v>
      </c>
      <c r="T929" s="676" t="str">
        <f>IF(N930="","",IF(Q929&gt;3650,IF(R929&lt;7,IF(Q929&lt;4450,"Pass","Fail"),"Fail"),"Fail"))</f>
        <v>Pass</v>
      </c>
      <c r="U929" s="677" t="s">
        <v>215</v>
      </c>
      <c r="V929" s="683" t="s">
        <v>225</v>
      </c>
      <c r="W929" s="687"/>
      <c r="Y929" s="603">
        <v>3650</v>
      </c>
      <c r="Z929" s="603">
        <v>4450</v>
      </c>
      <c r="AA929" s="603">
        <v>3700</v>
      </c>
      <c r="AB929" s="603">
        <v>4100</v>
      </c>
      <c r="AC929" s="604">
        <v>7</v>
      </c>
      <c r="AD929" s="604">
        <v>6.5</v>
      </c>
    </row>
    <row r="930" spans="1:30" ht="15">
      <c r="A930" s="559"/>
      <c r="B930" s="554"/>
      <c r="C930" s="657"/>
      <c r="D930" s="657"/>
      <c r="E930" s="605" t="s">
        <v>185</v>
      </c>
      <c r="F930" s="548">
        <v>1301.3</v>
      </c>
      <c r="G930" s="548">
        <v>1046.22</v>
      </c>
      <c r="H930" s="548">
        <v>1029.17</v>
      </c>
      <c r="I930" s="548">
        <v>1023.37</v>
      </c>
      <c r="J930" s="548">
        <v>1217.47</v>
      </c>
      <c r="K930" s="548">
        <v>1410.92</v>
      </c>
      <c r="L930" s="548">
        <v>1055.45</v>
      </c>
      <c r="M930" s="548">
        <v>1023.93</v>
      </c>
      <c r="N930" s="548">
        <v>1196.49</v>
      </c>
      <c r="O930" s="605"/>
      <c r="P930" s="605"/>
      <c r="Q930" s="658"/>
      <c r="R930" s="658"/>
      <c r="S930" s="659"/>
      <c r="T930" s="554"/>
      <c r="U930" s="672"/>
      <c r="V930" s="683"/>
      <c r="W930" s="687"/>
      <c r="Y930" s="603"/>
      <c r="Z930" s="603"/>
      <c r="AA930" s="603"/>
      <c r="AB930" s="603"/>
    </row>
    <row r="931" spans="1:30" ht="57.75" thickBot="1">
      <c r="A931" s="559"/>
      <c r="B931" s="554"/>
      <c r="C931" s="657"/>
      <c r="D931" s="657"/>
      <c r="E931" s="605" t="s">
        <v>186</v>
      </c>
      <c r="F931" s="605">
        <f t="shared" ref="F931:N931" si="305">IF(((F929="")*AND(F930="")),"",(F929-F930)*2)</f>
        <v>3729.2599999999998</v>
      </c>
      <c r="G931" s="605">
        <f t="shared" si="305"/>
        <v>3875.4</v>
      </c>
      <c r="H931" s="605">
        <f t="shared" si="305"/>
        <v>3898.7799999999997</v>
      </c>
      <c r="I931" s="605">
        <f t="shared" si="305"/>
        <v>3869.5200000000004</v>
      </c>
      <c r="J931" s="605">
        <f t="shared" si="305"/>
        <v>3717.2400000000002</v>
      </c>
      <c r="K931" s="605">
        <f t="shared" si="305"/>
        <v>3620.76</v>
      </c>
      <c r="L931" s="605">
        <f t="shared" si="305"/>
        <v>3861.78</v>
      </c>
      <c r="M931" s="605">
        <f t="shared" si="305"/>
        <v>3917.8600000000006</v>
      </c>
      <c r="N931" s="605">
        <f t="shared" si="305"/>
        <v>3838.3799999999997</v>
      </c>
      <c r="O931" s="605"/>
      <c r="P931" s="605"/>
      <c r="Q931" s="658"/>
      <c r="R931" s="658"/>
      <c r="S931" s="659"/>
      <c r="T931" s="554"/>
      <c r="U931" s="672"/>
      <c r="V931" s="683"/>
      <c r="W931" s="687"/>
      <c r="Y931" s="603"/>
      <c r="Z931" s="603"/>
      <c r="AA931" s="603"/>
      <c r="AB931" s="603"/>
    </row>
    <row r="932" spans="1:30">
      <c r="A932" s="669">
        <v>43531</v>
      </c>
      <c r="B932" s="614" t="s">
        <v>167</v>
      </c>
      <c r="C932" s="657" t="s">
        <v>169</v>
      </c>
      <c r="D932" s="657" t="s">
        <v>187</v>
      </c>
      <c r="E932" s="605" t="s">
        <v>184</v>
      </c>
      <c r="F932" s="548">
        <v>1929.32</v>
      </c>
      <c r="G932" s="548">
        <v>1927.02</v>
      </c>
      <c r="H932" s="548">
        <v>1923.41</v>
      </c>
      <c r="I932" s="548">
        <v>1929.46</v>
      </c>
      <c r="J932" s="548">
        <v>1928.46</v>
      </c>
      <c r="K932" s="548">
        <v>1933.56</v>
      </c>
      <c r="L932" s="548">
        <v>1924.44</v>
      </c>
      <c r="M932" s="548">
        <v>1926.96</v>
      </c>
      <c r="N932" s="548">
        <v>1936.05</v>
      </c>
      <c r="O932" s="605">
        <f>IF((N933=""),"",MAX(F934:N934))</f>
        <v>2006.91</v>
      </c>
      <c r="P932" s="605">
        <f>IF(N933="","",MIN(F934:N934))</f>
        <v>1957.1400000000003</v>
      </c>
      <c r="Q932" s="658">
        <f>IF((N934=""),"",AVERAGE(F934:N934))</f>
        <v>1993.4400000000003</v>
      </c>
      <c r="R932" s="658">
        <f>IF((N933=""),"",(O932-P932)/(O932+P932)*100)</f>
        <v>1.2555341128391355</v>
      </c>
      <c r="S932" s="659">
        <f>STDEV(F934:N934)</f>
        <v>16.570635171843865</v>
      </c>
      <c r="T932" s="600" t="str">
        <f>IF(N933="","",IF(Q932&gt;1940,IF(R932&lt;8.3,IF(Q932&lt;2180,"Pass","Fail"),"Fail"),"Fail"))</f>
        <v>Pass</v>
      </c>
      <c r="U932" s="677" t="s">
        <v>215</v>
      </c>
      <c r="V932" s="683" t="s">
        <v>225</v>
      </c>
      <c r="W932" s="687"/>
      <c r="Y932" s="603">
        <v>2000</v>
      </c>
      <c r="Z932" s="603">
        <v>3000</v>
      </c>
      <c r="AA932" s="603">
        <v>1940</v>
      </c>
      <c r="AB932" s="603">
        <v>2180</v>
      </c>
      <c r="AC932" s="604">
        <v>5.2</v>
      </c>
      <c r="AD932" s="604">
        <v>5.2</v>
      </c>
    </row>
    <row r="933" spans="1:30" ht="15">
      <c r="A933" s="559"/>
      <c r="B933" s="554"/>
      <c r="C933" s="657"/>
      <c r="D933" s="657"/>
      <c r="E933" s="605" t="s">
        <v>185</v>
      </c>
      <c r="F933" s="548">
        <v>1265.75</v>
      </c>
      <c r="G933" s="548">
        <v>1258.28</v>
      </c>
      <c r="H933" s="548">
        <v>1254.44</v>
      </c>
      <c r="I933" s="548">
        <v>1262.0999999999999</v>
      </c>
      <c r="J933" s="548">
        <v>1276.08</v>
      </c>
      <c r="K933" s="548">
        <v>1265.3499999999999</v>
      </c>
      <c r="L933" s="548">
        <v>1261.18</v>
      </c>
      <c r="M933" s="548">
        <v>1258.9100000000001</v>
      </c>
      <c r="N933" s="548">
        <v>1276.27</v>
      </c>
      <c r="O933" s="605"/>
      <c r="P933" s="605"/>
      <c r="Q933" s="658"/>
      <c r="R933" s="658"/>
      <c r="S933" s="659"/>
      <c r="T933" s="600"/>
      <c r="U933" s="660"/>
      <c r="V933" s="683"/>
      <c r="W933" s="687"/>
      <c r="Y933" s="603"/>
      <c r="Z933" s="603"/>
      <c r="AA933" s="603"/>
      <c r="AB933" s="603"/>
    </row>
    <row r="934" spans="1:30" ht="24.95" customHeight="1" thickBot="1">
      <c r="A934" s="559"/>
      <c r="B934" s="554"/>
      <c r="C934" s="657"/>
      <c r="D934" s="657"/>
      <c r="E934" s="605" t="s">
        <v>188</v>
      </c>
      <c r="F934" s="605">
        <f t="shared" ref="F934:N934" si="306">IF(((F932="")*AND(F933="")),"",(F932-F933)*3)</f>
        <v>1990.7099999999998</v>
      </c>
      <c r="G934" s="605">
        <f t="shared" si="306"/>
        <v>2006.22</v>
      </c>
      <c r="H934" s="605">
        <f t="shared" si="306"/>
        <v>2006.91</v>
      </c>
      <c r="I934" s="605">
        <f t="shared" si="306"/>
        <v>2002.0800000000004</v>
      </c>
      <c r="J934" s="605">
        <f t="shared" si="306"/>
        <v>1957.1400000000003</v>
      </c>
      <c r="K934" s="605">
        <f t="shared" si="306"/>
        <v>2004.63</v>
      </c>
      <c r="L934" s="605">
        <f t="shared" si="306"/>
        <v>1989.78</v>
      </c>
      <c r="M934" s="605">
        <f t="shared" si="306"/>
        <v>2004.1499999999999</v>
      </c>
      <c r="N934" s="605">
        <f t="shared" si="306"/>
        <v>1979.34</v>
      </c>
      <c r="O934" s="605"/>
      <c r="P934" s="605"/>
      <c r="Q934" s="658"/>
      <c r="R934" s="658"/>
      <c r="S934" s="659"/>
      <c r="T934" s="600"/>
      <c r="U934" s="660"/>
      <c r="V934" s="683"/>
      <c r="W934" s="687"/>
      <c r="Y934" s="603"/>
      <c r="Z934" s="603"/>
      <c r="AA934" s="603"/>
      <c r="AB934" s="603"/>
    </row>
    <row r="935" spans="1:30">
      <c r="A935" s="669">
        <v>43531</v>
      </c>
      <c r="B935" s="554" t="s">
        <v>183</v>
      </c>
      <c r="C935" s="657" t="s">
        <v>171</v>
      </c>
      <c r="D935" s="657" t="s">
        <v>170</v>
      </c>
      <c r="E935" s="605" t="s">
        <v>184</v>
      </c>
      <c r="F935" s="548">
        <v>26873.55</v>
      </c>
      <c r="G935" s="548">
        <v>26845.3</v>
      </c>
      <c r="H935" s="548">
        <v>26908.77</v>
      </c>
      <c r="I935" s="548">
        <v>26790.18</v>
      </c>
      <c r="J935" s="548">
        <v>26831.55</v>
      </c>
      <c r="K935" s="548">
        <v>26795.98</v>
      </c>
      <c r="L935" s="548">
        <v>26851.86</v>
      </c>
      <c r="M935" s="548">
        <v>26809.35</v>
      </c>
      <c r="N935" s="548">
        <v>26821.32</v>
      </c>
      <c r="O935" s="605">
        <f>IF((N936=""),"",MAX(F937:N937))</f>
        <v>5050.9500000000044</v>
      </c>
      <c r="P935" s="605">
        <f>IF(N936="","",MIN(F937:N937))</f>
        <v>4193.6099999999969</v>
      </c>
      <c r="Q935" s="658">
        <f>IF((N937=""),"",AVERAGE(F937:N937))</f>
        <v>4521.9533333333311</v>
      </c>
      <c r="R935" s="658">
        <f>IF((N936=""),"",(O935-P935)/(O935+P935)*100)</f>
        <v>9.2739946519900052</v>
      </c>
      <c r="S935" s="659">
        <f>STDEV(F937:N937)</f>
        <v>284.17195555684418</v>
      </c>
      <c r="T935" s="600" t="str">
        <f>IF(N936="","",IF(Q935&gt;3200,IF(R935&lt;16,IF(Q935&lt;5240,"Pass","Fail"),"Fail"),"Fail"))</f>
        <v>Pass</v>
      </c>
      <c r="U935" s="677" t="s">
        <v>215</v>
      </c>
      <c r="V935" s="683" t="s">
        <v>225</v>
      </c>
      <c r="W935" s="687"/>
      <c r="Y935" s="603">
        <v>4200</v>
      </c>
      <c r="Z935" s="603">
        <v>5500</v>
      </c>
      <c r="AA935" s="603">
        <v>3200</v>
      </c>
      <c r="AB935" s="603">
        <v>5240</v>
      </c>
      <c r="AC935" s="604">
        <v>16</v>
      </c>
      <c r="AD935" s="604">
        <v>16</v>
      </c>
    </row>
    <row r="936" spans="1:30" ht="15">
      <c r="A936" s="559"/>
      <c r="B936" s="554"/>
      <c r="C936" s="657"/>
      <c r="D936" s="657"/>
      <c r="E936" s="605" t="s">
        <v>185</v>
      </c>
      <c r="F936" s="548">
        <v>25286.74</v>
      </c>
      <c r="G936" s="548">
        <v>25385.63</v>
      </c>
      <c r="H936" s="548">
        <v>25510.9</v>
      </c>
      <c r="I936" s="548">
        <v>25362.86</v>
      </c>
      <c r="J936" s="548">
        <v>25257.42</v>
      </c>
      <c r="K936" s="548">
        <v>25250.54</v>
      </c>
      <c r="L936" s="548">
        <v>25415.22</v>
      </c>
      <c r="M936" s="548">
        <v>25355.02</v>
      </c>
      <c r="N936" s="548">
        <v>25137.67</v>
      </c>
      <c r="O936" s="605"/>
      <c r="P936" s="605"/>
      <c r="Q936" s="658"/>
      <c r="R936" s="658"/>
      <c r="S936" s="659"/>
      <c r="T936" s="600"/>
      <c r="U936" s="660"/>
      <c r="V936" s="683"/>
      <c r="W936" s="687"/>
      <c r="Y936" s="603"/>
      <c r="Z936" s="603"/>
      <c r="AA936" s="603"/>
      <c r="AB936" s="603"/>
    </row>
    <row r="937" spans="1:30" ht="57.75" thickBot="1">
      <c r="A937" s="559"/>
      <c r="B937" s="663"/>
      <c r="C937" s="664"/>
      <c r="D937" s="664"/>
      <c r="E937" s="627" t="s">
        <v>186</v>
      </c>
      <c r="F937" s="627">
        <f t="shared" ref="F937:N937" si="307">IF(((F935="")*AND(F936="")),"",(F935-F936)*3)</f>
        <v>4760.429999999993</v>
      </c>
      <c r="G937" s="627">
        <f t="shared" si="307"/>
        <v>4379.0099999999948</v>
      </c>
      <c r="H937" s="627">
        <f t="shared" si="307"/>
        <v>4193.6099999999969</v>
      </c>
      <c r="I937" s="627">
        <f t="shared" si="307"/>
        <v>4281.9599999999991</v>
      </c>
      <c r="J937" s="627">
        <f t="shared" si="307"/>
        <v>4722.3900000000031</v>
      </c>
      <c r="K937" s="627">
        <f t="shared" si="307"/>
        <v>4636.3199999999961</v>
      </c>
      <c r="L937" s="627">
        <f t="shared" si="307"/>
        <v>4309.9199999999983</v>
      </c>
      <c r="M937" s="627">
        <f t="shared" si="307"/>
        <v>4362.9899999999943</v>
      </c>
      <c r="N937" s="627">
        <f t="shared" si="307"/>
        <v>5050.9500000000044</v>
      </c>
      <c r="O937" s="627"/>
      <c r="P937" s="627"/>
      <c r="Q937" s="665"/>
      <c r="R937" s="665"/>
      <c r="S937" s="666"/>
      <c r="T937" s="667"/>
      <c r="U937" s="668"/>
      <c r="V937" s="683"/>
      <c r="W937" s="687"/>
      <c r="Y937" s="603"/>
      <c r="Z937" s="603"/>
      <c r="AA937" s="603"/>
      <c r="AB937" s="603"/>
    </row>
    <row r="938" spans="1:30">
      <c r="A938" s="669">
        <v>43535</v>
      </c>
      <c r="B938" s="607" t="s">
        <v>172</v>
      </c>
      <c r="C938" s="609" t="s">
        <v>174</v>
      </c>
      <c r="D938" s="609" t="s">
        <v>173</v>
      </c>
      <c r="E938" s="596" t="s">
        <v>184</v>
      </c>
      <c r="F938" s="548">
        <v>6911.39</v>
      </c>
      <c r="G938" s="548">
        <v>6874.94</v>
      </c>
      <c r="H938" s="548">
        <v>6888.93</v>
      </c>
      <c r="I938" s="548">
        <v>6843.16</v>
      </c>
      <c r="J938" s="548">
        <v>6807.85</v>
      </c>
      <c r="K938" s="548">
        <v>6871.49</v>
      </c>
      <c r="L938" s="548">
        <v>6864.56</v>
      </c>
      <c r="M938" s="548">
        <v>6908.57</v>
      </c>
      <c r="N938" s="548">
        <v>6957.81</v>
      </c>
      <c r="O938" s="636">
        <f>IF((N939=""),"",MAX(F940:N940))</f>
        <v>3954.0399999999991</v>
      </c>
      <c r="P938" s="636">
        <f>IF(N939="","",MIN(F940:N940))</f>
        <v>3692.9599999999991</v>
      </c>
      <c r="Q938" s="655">
        <f>IF((N940=""),"",AVERAGE(F940:N940))</f>
        <v>3860.9022222222225</v>
      </c>
      <c r="R938" s="655">
        <f>IF((N939=""),"",(O938-P938)/(O938+P938)*100)</f>
        <v>3.4141493396103049</v>
      </c>
      <c r="S938" s="599">
        <f>STDEV(F940:N940)</f>
        <v>94.170383053482766</v>
      </c>
      <c r="T938" s="676" t="str">
        <f>IF(N939="","",IF(Q938&gt;3650,IF(R938&lt;7,IF(Q938&lt;4450,"Pass","Fail"),"Fail"),"Fail"))</f>
        <v>Pass</v>
      </c>
      <c r="U938" s="677">
        <v>74</v>
      </c>
      <c r="V938" s="641"/>
      <c r="W938" s="687"/>
      <c r="X938" s="548"/>
      <c r="Y938" s="603">
        <v>3650</v>
      </c>
      <c r="Z938" s="603">
        <v>4450</v>
      </c>
      <c r="AA938" s="603">
        <v>3700</v>
      </c>
      <c r="AB938" s="603">
        <v>4100</v>
      </c>
      <c r="AC938" s="604">
        <v>7</v>
      </c>
      <c r="AD938" s="604">
        <v>6.5</v>
      </c>
    </row>
    <row r="939" spans="1:30" ht="15">
      <c r="A939" s="559"/>
      <c r="B939" s="554"/>
      <c r="C939" s="657"/>
      <c r="D939" s="657"/>
      <c r="E939" s="605" t="s">
        <v>185</v>
      </c>
      <c r="F939" s="548">
        <v>5021.43</v>
      </c>
      <c r="G939" s="548">
        <v>4913.83</v>
      </c>
      <c r="H939" s="548">
        <v>4915.3999999999996</v>
      </c>
      <c r="I939" s="548">
        <v>4885.05</v>
      </c>
      <c r="J939" s="548">
        <v>4927.51</v>
      </c>
      <c r="K939" s="548">
        <v>5025.01</v>
      </c>
      <c r="L939" s="548">
        <v>4905.79</v>
      </c>
      <c r="M939" s="548">
        <v>4931.55</v>
      </c>
      <c r="N939" s="548">
        <v>5029.07</v>
      </c>
      <c r="O939" s="605"/>
      <c r="P939" s="605"/>
      <c r="Q939" s="658"/>
      <c r="R939" s="658"/>
      <c r="S939" s="659"/>
      <c r="T939" s="554"/>
      <c r="U939" s="672"/>
      <c r="V939" s="641"/>
      <c r="W939" s="687"/>
      <c r="X939" s="548"/>
      <c r="Y939" s="603"/>
      <c r="Z939" s="603"/>
      <c r="AA939" s="603"/>
      <c r="AB939" s="603"/>
    </row>
    <row r="940" spans="1:30" ht="57.75" thickBot="1">
      <c r="A940" s="559"/>
      <c r="B940" s="554"/>
      <c r="C940" s="657"/>
      <c r="D940" s="657"/>
      <c r="E940" s="605" t="s">
        <v>186</v>
      </c>
      <c r="F940" s="605">
        <f t="shared" ref="F940:N940" si="308">IF(((F938="")*AND(F939="")),"",(F938-F939)*2)</f>
        <v>3779.92</v>
      </c>
      <c r="G940" s="605">
        <f t="shared" si="308"/>
        <v>3922.2199999999993</v>
      </c>
      <c r="H940" s="605">
        <f t="shared" si="308"/>
        <v>3947.0600000000013</v>
      </c>
      <c r="I940" s="605">
        <f t="shared" si="308"/>
        <v>3916.2199999999993</v>
      </c>
      <c r="J940" s="605">
        <f t="shared" si="308"/>
        <v>3760.6800000000003</v>
      </c>
      <c r="K940" s="605">
        <f t="shared" si="308"/>
        <v>3692.9599999999991</v>
      </c>
      <c r="L940" s="605">
        <f t="shared" si="308"/>
        <v>3917.5400000000009</v>
      </c>
      <c r="M940" s="605">
        <f t="shared" si="308"/>
        <v>3954.0399999999991</v>
      </c>
      <c r="N940" s="605">
        <f t="shared" si="308"/>
        <v>3857.4800000000014</v>
      </c>
      <c r="O940" s="605"/>
      <c r="P940" s="605"/>
      <c r="Q940" s="658"/>
      <c r="R940" s="658"/>
      <c r="S940" s="659"/>
      <c r="T940" s="554"/>
      <c r="U940" s="672"/>
      <c r="V940" s="641"/>
      <c r="W940" s="687"/>
      <c r="X940" s="548"/>
      <c r="Y940" s="603"/>
      <c r="Z940" s="603"/>
      <c r="AA940" s="603"/>
      <c r="AB940" s="603"/>
    </row>
    <row r="941" spans="1:30">
      <c r="A941" s="669">
        <v>43535</v>
      </c>
      <c r="B941" s="614" t="s">
        <v>167</v>
      </c>
      <c r="C941" s="657" t="s">
        <v>169</v>
      </c>
      <c r="D941" s="657" t="s">
        <v>187</v>
      </c>
      <c r="E941" s="605" t="s">
        <v>184</v>
      </c>
      <c r="F941" s="548">
        <v>1950.17</v>
      </c>
      <c r="G941" s="548">
        <v>1943.46</v>
      </c>
      <c r="H941" s="548">
        <v>1941.35</v>
      </c>
      <c r="I941" s="548">
        <v>1937.41</v>
      </c>
      <c r="J941" s="548">
        <v>1946.79</v>
      </c>
      <c r="K941" s="548">
        <v>1949.47</v>
      </c>
      <c r="L941" s="548">
        <v>1940.85</v>
      </c>
      <c r="M941" s="548">
        <v>1941.49</v>
      </c>
      <c r="N941" s="548">
        <v>1948.58</v>
      </c>
      <c r="O941" s="605">
        <f>IF((N942=""),"",MAX(F943:N943))</f>
        <v>2065.5</v>
      </c>
      <c r="P941" s="605">
        <f>IF(N942="","",MIN(F943:N943))</f>
        <v>2032.53</v>
      </c>
      <c r="Q941" s="658">
        <f>IF((N943=""),"",AVERAGE(F943:N943))</f>
        <v>2046.9066666666668</v>
      </c>
      <c r="R941" s="658">
        <f>IF((N942=""),"",(O941-P941)/(O941+P941)*100)</f>
        <v>0.80453290971515645</v>
      </c>
      <c r="S941" s="659">
        <f>STDEV(F943:N943)</f>
        <v>13.655280114309821</v>
      </c>
      <c r="T941" s="600" t="str">
        <f>IF(N942="","",IF(Q941&gt;1940,IF(R941&lt;8.3,IF(Q941&lt;2180,"Pass","Fail"),"Fail"),"Fail"))</f>
        <v>Pass</v>
      </c>
      <c r="U941" s="677">
        <v>74</v>
      </c>
      <c r="V941" s="641"/>
      <c r="W941" s="687"/>
      <c r="X941" s="548"/>
      <c r="Y941" s="603">
        <v>2000</v>
      </c>
      <c r="Z941" s="603">
        <v>3000</v>
      </c>
      <c r="AA941" s="603">
        <v>1940</v>
      </c>
      <c r="AB941" s="603">
        <v>2180</v>
      </c>
      <c r="AC941" s="604">
        <v>5.2</v>
      </c>
      <c r="AD941" s="604">
        <v>5.2</v>
      </c>
    </row>
    <row r="942" spans="1:30" ht="15">
      <c r="A942" s="559"/>
      <c r="B942" s="554"/>
      <c r="C942" s="657"/>
      <c r="D942" s="657"/>
      <c r="E942" s="605" t="s">
        <v>185</v>
      </c>
      <c r="F942" s="548">
        <v>1262.3499999999999</v>
      </c>
      <c r="G942" s="548">
        <v>1255.0999999999999</v>
      </c>
      <c r="H942" s="548">
        <v>1262.98</v>
      </c>
      <c r="I942" s="548">
        <v>1259.9000000000001</v>
      </c>
      <c r="J942" s="548">
        <v>1267.2</v>
      </c>
      <c r="K942" s="548">
        <v>1268.96</v>
      </c>
      <c r="L942" s="548">
        <v>1261.48</v>
      </c>
      <c r="M942" s="548">
        <v>1252.99</v>
      </c>
      <c r="N942" s="548">
        <v>1267.8900000000001</v>
      </c>
      <c r="O942" s="605"/>
      <c r="P942" s="605"/>
      <c r="Q942" s="658"/>
      <c r="R942" s="658"/>
      <c r="S942" s="659"/>
      <c r="T942" s="600"/>
      <c r="U942" s="660"/>
      <c r="V942" s="602"/>
      <c r="W942" s="602"/>
      <c r="X942" s="548"/>
      <c r="Y942" s="603"/>
      <c r="Z942" s="603"/>
      <c r="AA942" s="603"/>
      <c r="AB942" s="603"/>
    </row>
    <row r="943" spans="1:30" ht="25.5" customHeight="1" thickBot="1">
      <c r="A943" s="559"/>
      <c r="B943" s="554"/>
      <c r="C943" s="657"/>
      <c r="D943" s="657"/>
      <c r="E943" s="605" t="s">
        <v>188</v>
      </c>
      <c r="F943" s="605">
        <f t="shared" ref="F943:N943" si="309">IF(((F941="")*AND(F942="")),"",(F941-F942)*3)</f>
        <v>2063.4600000000005</v>
      </c>
      <c r="G943" s="605">
        <f t="shared" si="309"/>
        <v>2065.0800000000004</v>
      </c>
      <c r="H943" s="605">
        <f t="shared" si="309"/>
        <v>2035.1099999999997</v>
      </c>
      <c r="I943" s="605">
        <f t="shared" si="309"/>
        <v>2032.53</v>
      </c>
      <c r="J943" s="605">
        <f t="shared" si="309"/>
        <v>2038.7699999999998</v>
      </c>
      <c r="K943" s="605">
        <f t="shared" si="309"/>
        <v>2041.53</v>
      </c>
      <c r="L943" s="605">
        <f t="shared" si="309"/>
        <v>2038.1099999999997</v>
      </c>
      <c r="M943" s="605">
        <f t="shared" si="309"/>
        <v>2065.5</v>
      </c>
      <c r="N943" s="605">
        <f t="shared" si="309"/>
        <v>2042.0699999999995</v>
      </c>
      <c r="O943" s="605"/>
      <c r="P943" s="605"/>
      <c r="Q943" s="658"/>
      <c r="R943" s="658"/>
      <c r="S943" s="659"/>
      <c r="T943" s="600"/>
      <c r="U943" s="660"/>
      <c r="V943" s="602"/>
      <c r="W943" s="602"/>
      <c r="X943" s="548"/>
      <c r="Y943" s="603"/>
      <c r="Z943" s="603"/>
      <c r="AA943" s="603"/>
      <c r="AB943" s="603"/>
    </row>
    <row r="944" spans="1:30">
      <c r="A944" s="669">
        <v>43535</v>
      </c>
      <c r="B944" s="554" t="s">
        <v>183</v>
      </c>
      <c r="C944" s="657" t="s">
        <v>171</v>
      </c>
      <c r="D944" s="657" t="s">
        <v>170</v>
      </c>
      <c r="E944" s="605" t="s">
        <v>184</v>
      </c>
      <c r="F944" s="548">
        <v>25249.62</v>
      </c>
      <c r="G944" s="548">
        <v>25342.58</v>
      </c>
      <c r="H944" s="548">
        <v>25462.38</v>
      </c>
      <c r="I944" s="548">
        <v>25351.66</v>
      </c>
      <c r="J944" s="548">
        <v>25198.57</v>
      </c>
      <c r="K944" s="548">
        <v>25233.57</v>
      </c>
      <c r="L944" s="548">
        <v>25396.13</v>
      </c>
      <c r="M944" s="548">
        <v>25290.53</v>
      </c>
      <c r="N944" s="548">
        <v>25315</v>
      </c>
      <c r="O944" s="605">
        <f>IF((N945=""),"",MAX(F946:N946))</f>
        <v>4819.5899999999965</v>
      </c>
      <c r="P944" s="605">
        <f>IF(N945="","",MIN(F946:N946))</f>
        <v>4319.9700000000048</v>
      </c>
      <c r="Q944" s="658">
        <f>IF((N946=""),"",AVERAGE(F946:N946))</f>
        <v>4555.5333333333338</v>
      </c>
      <c r="R944" s="658">
        <f>IF((N945=""),"",(O944-P944)/(O944+P944)*100)</f>
        <v>5.4665651300499327</v>
      </c>
      <c r="S944" s="659">
        <f>STDEV(F946:N946)</f>
        <v>187.82500858512503</v>
      </c>
      <c r="T944" s="600" t="str">
        <f>IF(N945="","",IF(Q944&gt;3200,IF(R944&lt;16,IF(Q944&lt;5240,"Pass","Fail"),"Fail"),"Fail"))</f>
        <v>Pass</v>
      </c>
      <c r="U944" s="677">
        <v>74</v>
      </c>
      <c r="V944" s="641"/>
      <c r="W944" s="687"/>
      <c r="X944" s="548"/>
      <c r="Y944" s="603">
        <v>4200</v>
      </c>
      <c r="Z944" s="603">
        <v>5500</v>
      </c>
      <c r="AA944" s="603">
        <v>3200</v>
      </c>
      <c r="AB944" s="603">
        <v>5240</v>
      </c>
      <c r="AC944" s="604">
        <v>16</v>
      </c>
      <c r="AD944" s="604">
        <v>16</v>
      </c>
    </row>
    <row r="945" spans="1:30" ht="15">
      <c r="A945" s="559"/>
      <c r="B945" s="554"/>
      <c r="C945" s="657"/>
      <c r="D945" s="657"/>
      <c r="E945" s="605" t="s">
        <v>185</v>
      </c>
      <c r="F945" s="548">
        <v>23643.09</v>
      </c>
      <c r="G945" s="548">
        <v>23873.42</v>
      </c>
      <c r="H945" s="548">
        <v>24022.39</v>
      </c>
      <c r="I945" s="548">
        <v>23871.34</v>
      </c>
      <c r="J945" s="548">
        <v>23593.919999999998</v>
      </c>
      <c r="K945" s="548">
        <v>23662.27</v>
      </c>
      <c r="L945" s="548">
        <v>23909.99</v>
      </c>
      <c r="M945" s="548">
        <v>23817.02</v>
      </c>
      <c r="N945" s="548">
        <v>23780</v>
      </c>
      <c r="O945" s="605"/>
      <c r="P945" s="605"/>
      <c r="Q945" s="658"/>
      <c r="R945" s="658"/>
      <c r="S945" s="659"/>
      <c r="T945" s="600"/>
      <c r="U945" s="660"/>
      <c r="V945" s="602"/>
      <c r="W945" s="602"/>
      <c r="X945" s="548"/>
      <c r="Y945" s="603"/>
      <c r="Z945" s="603"/>
      <c r="AA945" s="603"/>
      <c r="AB945" s="603"/>
    </row>
    <row r="946" spans="1:30" ht="57.75" thickBot="1">
      <c r="A946" s="559"/>
      <c r="B946" s="663"/>
      <c r="C946" s="664"/>
      <c r="D946" s="664"/>
      <c r="E946" s="627" t="s">
        <v>186</v>
      </c>
      <c r="F946" s="627">
        <f t="shared" ref="F946:N946" si="310">IF(((F944="")*AND(F945="")),"",(F944-F945)*3)</f>
        <v>4819.5899999999965</v>
      </c>
      <c r="G946" s="627">
        <f t="shared" si="310"/>
        <v>4407.4800000000105</v>
      </c>
      <c r="H946" s="627">
        <f t="shared" si="310"/>
        <v>4319.9700000000048</v>
      </c>
      <c r="I946" s="627">
        <f t="shared" si="310"/>
        <v>4440.9599999999991</v>
      </c>
      <c r="J946" s="627">
        <f t="shared" si="310"/>
        <v>4813.9500000000044</v>
      </c>
      <c r="K946" s="627">
        <f t="shared" si="310"/>
        <v>4713.8999999999978</v>
      </c>
      <c r="L946" s="627">
        <f t="shared" si="310"/>
        <v>4458.4199999999983</v>
      </c>
      <c r="M946" s="627">
        <f t="shared" si="310"/>
        <v>4420.5299999999952</v>
      </c>
      <c r="N946" s="627">
        <f t="shared" si="310"/>
        <v>4605</v>
      </c>
      <c r="O946" s="627"/>
      <c r="P946" s="627"/>
      <c r="Q946" s="665"/>
      <c r="R946" s="665"/>
      <c r="S946" s="666"/>
      <c r="T946" s="667"/>
      <c r="U946" s="668"/>
      <c r="V946" s="602"/>
      <c r="W946" s="602"/>
      <c r="X946" s="548"/>
      <c r="Y946" s="603"/>
      <c r="Z946" s="603"/>
      <c r="AA946" s="603"/>
      <c r="AB946" s="603"/>
    </row>
    <row r="947" spans="1:30">
      <c r="A947" s="669">
        <v>43538</v>
      </c>
      <c r="B947" s="607" t="s">
        <v>172</v>
      </c>
      <c r="C947" s="609" t="s">
        <v>174</v>
      </c>
      <c r="D947" s="609" t="s">
        <v>173</v>
      </c>
      <c r="E947" s="596" t="s">
        <v>184</v>
      </c>
      <c r="F947" s="548">
        <v>5021.43</v>
      </c>
      <c r="G947" s="548">
        <v>4913.83</v>
      </c>
      <c r="H947" s="548">
        <v>4915.3999999999996</v>
      </c>
      <c r="I947" s="548">
        <v>4885.05</v>
      </c>
      <c r="J947" s="548">
        <v>4927.51</v>
      </c>
      <c r="K947" s="548">
        <v>5025.01</v>
      </c>
      <c r="L947" s="548">
        <v>4905.79</v>
      </c>
      <c r="M947" s="548">
        <v>4931.55</v>
      </c>
      <c r="N947" s="548">
        <v>5029.07</v>
      </c>
      <c r="O947" s="636">
        <f>IF((N948=""),"",MAX(F949:N949))</f>
        <v>4052.1399999999994</v>
      </c>
      <c r="P947" s="636">
        <f>IF(N948="","",MIN(F949:N949))</f>
        <v>3687.46</v>
      </c>
      <c r="Q947" s="655">
        <f>IF((N949=""),"",AVERAGE(F949:N949))</f>
        <v>3893.9688888888891</v>
      </c>
      <c r="R947" s="655">
        <f>IF((N948=""),"",(O947-P947)/(O947+P947)*100)</f>
        <v>4.7118714145433795</v>
      </c>
      <c r="S947" s="599">
        <f>STDEV(F949:N949)</f>
        <v>110.04607585512284</v>
      </c>
      <c r="T947" s="676" t="str">
        <f>IF(N948="","",IF(Q947&gt;3650,IF(R947&lt;7,IF(Q947&lt;4450,"Pass","Fail"),"Fail"),"Fail"))</f>
        <v>Pass</v>
      </c>
      <c r="U947" s="677">
        <v>121</v>
      </c>
      <c r="V947" s="683" t="s">
        <v>226</v>
      </c>
      <c r="W947" s="687"/>
      <c r="Y947" s="603">
        <v>3650</v>
      </c>
      <c r="Z947" s="603">
        <v>4450</v>
      </c>
      <c r="AA947" s="603">
        <v>3700</v>
      </c>
      <c r="AB947" s="603">
        <v>4100</v>
      </c>
      <c r="AC947" s="604">
        <v>7</v>
      </c>
      <c r="AD947" s="604">
        <v>6.5</v>
      </c>
    </row>
    <row r="948" spans="1:30" ht="15">
      <c r="A948" s="559"/>
      <c r="B948" s="554"/>
      <c r="C948" s="657"/>
      <c r="D948" s="657"/>
      <c r="E948" s="605" t="s">
        <v>185</v>
      </c>
      <c r="F948" s="548">
        <v>3137.81</v>
      </c>
      <c r="G948" s="548">
        <v>2954.78</v>
      </c>
      <c r="H948" s="548">
        <v>2940.64</v>
      </c>
      <c r="I948" s="548">
        <v>2916.07</v>
      </c>
      <c r="J948" s="548">
        <v>3003</v>
      </c>
      <c r="K948" s="548">
        <v>3181.28</v>
      </c>
      <c r="L948" s="548">
        <v>2945.28</v>
      </c>
      <c r="M948" s="548">
        <v>2949.92</v>
      </c>
      <c r="N948" s="548">
        <v>3003</v>
      </c>
      <c r="O948" s="605"/>
      <c r="P948" s="605"/>
      <c r="Q948" s="658"/>
      <c r="R948" s="658"/>
      <c r="S948" s="659"/>
      <c r="T948" s="554"/>
      <c r="U948" s="672"/>
      <c r="V948" s="683"/>
      <c r="W948" s="687"/>
      <c r="Y948" s="603"/>
      <c r="Z948" s="603"/>
      <c r="AA948" s="603"/>
      <c r="AB948" s="603"/>
    </row>
    <row r="949" spans="1:30" ht="57.75" thickBot="1">
      <c r="A949" s="559"/>
      <c r="B949" s="554"/>
      <c r="C949" s="657"/>
      <c r="D949" s="657"/>
      <c r="E949" s="605" t="s">
        <v>186</v>
      </c>
      <c r="F949" s="605">
        <f t="shared" ref="F949:N949" si="311">IF(((F947="")*AND(F948="")),"",(F947-F948)*2)</f>
        <v>3767.2400000000007</v>
      </c>
      <c r="G949" s="605">
        <f t="shared" si="311"/>
        <v>3918.0999999999995</v>
      </c>
      <c r="H949" s="605">
        <f t="shared" si="311"/>
        <v>3949.5199999999995</v>
      </c>
      <c r="I949" s="605">
        <f t="shared" si="311"/>
        <v>3937.96</v>
      </c>
      <c r="J949" s="605">
        <f t="shared" si="311"/>
        <v>3849.0200000000004</v>
      </c>
      <c r="K949" s="605">
        <f t="shared" si="311"/>
        <v>3687.46</v>
      </c>
      <c r="L949" s="605">
        <f t="shared" si="311"/>
        <v>3921.0199999999995</v>
      </c>
      <c r="M949" s="605">
        <f t="shared" si="311"/>
        <v>3963.26</v>
      </c>
      <c r="N949" s="605">
        <f t="shared" si="311"/>
        <v>4052.1399999999994</v>
      </c>
      <c r="O949" s="605"/>
      <c r="P949" s="605"/>
      <c r="Q949" s="658"/>
      <c r="R949" s="658"/>
      <c r="S949" s="659"/>
      <c r="T949" s="554"/>
      <c r="U949" s="672"/>
      <c r="V949" s="683"/>
      <c r="W949" s="687"/>
      <c r="Y949" s="603"/>
      <c r="Z949" s="603"/>
      <c r="AA949" s="603"/>
      <c r="AB949" s="603"/>
    </row>
    <row r="950" spans="1:30">
      <c r="A950" s="669">
        <v>43538</v>
      </c>
      <c r="B950" s="614" t="s">
        <v>167</v>
      </c>
      <c r="C950" s="657" t="s">
        <v>169</v>
      </c>
      <c r="D950" s="657" t="s">
        <v>187</v>
      </c>
      <c r="E950" s="605" t="s">
        <v>184</v>
      </c>
      <c r="F950" s="548">
        <v>1262.3499999999999</v>
      </c>
      <c r="G950" s="548">
        <v>1255.0999999999999</v>
      </c>
      <c r="H950" s="548">
        <v>1262.98</v>
      </c>
      <c r="I950" s="548">
        <v>1259.9000000000001</v>
      </c>
      <c r="J950" s="548">
        <v>1267.2</v>
      </c>
      <c r="K950" s="548">
        <v>1268.96</v>
      </c>
      <c r="L950" s="548">
        <v>1261.48</v>
      </c>
      <c r="M950" s="548">
        <v>1252.99</v>
      </c>
      <c r="N950" s="548">
        <v>1267.8900000000001</v>
      </c>
      <c r="O950" s="605">
        <f>IF((N951=""),"",MAX(F952:N952))</f>
        <v>2043.9599999999998</v>
      </c>
      <c r="P950" s="605">
        <f>IF(N951="","",MIN(F952:N952))</f>
        <v>1978.9800000000002</v>
      </c>
      <c r="Q950" s="658">
        <f>IF((N952=""),"",AVERAGE(F952:N952))</f>
        <v>2014.8733333333334</v>
      </c>
      <c r="R950" s="658">
        <f>IF((N951=""),"",(O950-P950)/(O950+P950)*100)</f>
        <v>1.6152366179957831</v>
      </c>
      <c r="S950" s="659">
        <f>STDEV(F952:N952)</f>
        <v>21.418960642397167</v>
      </c>
      <c r="T950" s="600" t="str">
        <f>IF(N951="","",IF(Q950&gt;1940,IF(R950&lt;8.3,IF(Q950&lt;2180,"Pass","Fail"),"Fail"),"Fail"))</f>
        <v>Pass</v>
      </c>
      <c r="U950" s="677">
        <v>121</v>
      </c>
      <c r="V950" s="683" t="s">
        <v>226</v>
      </c>
      <c r="W950" s="687"/>
      <c r="Y950" s="603">
        <v>2000</v>
      </c>
      <c r="Z950" s="603">
        <v>3000</v>
      </c>
      <c r="AA950" s="603">
        <v>1940</v>
      </c>
      <c r="AB950" s="603">
        <v>2180</v>
      </c>
      <c r="AC950" s="604">
        <v>5.2</v>
      </c>
      <c r="AD950" s="604">
        <v>5.2</v>
      </c>
    </row>
    <row r="951" spans="1:30" ht="15">
      <c r="A951" s="559"/>
      <c r="B951" s="554"/>
      <c r="C951" s="657"/>
      <c r="D951" s="657"/>
      <c r="E951" s="605" t="s">
        <v>185</v>
      </c>
      <c r="F951" s="548">
        <v>581.03</v>
      </c>
      <c r="G951" s="548">
        <v>579.45000000000005</v>
      </c>
      <c r="H951" s="548">
        <v>588.04999999999995</v>
      </c>
      <c r="I951" s="548">
        <v>590.09</v>
      </c>
      <c r="J951" s="548">
        <v>607.54</v>
      </c>
      <c r="K951" s="548">
        <v>591.69000000000005</v>
      </c>
      <c r="L951" s="548">
        <v>591.19000000000005</v>
      </c>
      <c r="M951" s="548">
        <v>578.9</v>
      </c>
      <c r="N951" s="548">
        <v>606.29</v>
      </c>
      <c r="O951" s="605"/>
      <c r="P951" s="605"/>
      <c r="Q951" s="658"/>
      <c r="R951" s="658"/>
      <c r="S951" s="659"/>
      <c r="T951" s="600"/>
      <c r="U951" s="660"/>
      <c r="V951" s="683"/>
      <c r="W951" s="687"/>
      <c r="Y951" s="603"/>
      <c r="Z951" s="603"/>
      <c r="AA951" s="603"/>
      <c r="AB951" s="603"/>
    </row>
    <row r="952" spans="1:30" ht="25.5" customHeight="1" thickBot="1">
      <c r="A952" s="559"/>
      <c r="B952" s="554"/>
      <c r="C952" s="657"/>
      <c r="D952" s="657"/>
      <c r="E952" s="605" t="s">
        <v>188</v>
      </c>
      <c r="F952" s="605">
        <f t="shared" ref="F952:N952" si="312">IF(((F950="")*AND(F951="")),"",(F950-F951)*3)</f>
        <v>2043.9599999999998</v>
      </c>
      <c r="G952" s="605">
        <f t="shared" si="312"/>
        <v>2026.9499999999996</v>
      </c>
      <c r="H952" s="605">
        <f t="shared" si="312"/>
        <v>2024.7900000000002</v>
      </c>
      <c r="I952" s="605">
        <f t="shared" si="312"/>
        <v>2009.4300000000003</v>
      </c>
      <c r="J952" s="605">
        <f t="shared" si="312"/>
        <v>1978.9800000000002</v>
      </c>
      <c r="K952" s="605">
        <f t="shared" si="312"/>
        <v>2031.81</v>
      </c>
      <c r="L952" s="605">
        <f t="shared" si="312"/>
        <v>2010.87</v>
      </c>
      <c r="M952" s="605">
        <f t="shared" si="312"/>
        <v>2022.27</v>
      </c>
      <c r="N952" s="605">
        <f t="shared" si="312"/>
        <v>1984.8000000000004</v>
      </c>
      <c r="O952" s="605"/>
      <c r="P952" s="605"/>
      <c r="Q952" s="658"/>
      <c r="R952" s="658"/>
      <c r="S952" s="659"/>
      <c r="T952" s="600"/>
      <c r="U952" s="660"/>
      <c r="V952" s="683"/>
      <c r="W952" s="687"/>
      <c r="Y952" s="603"/>
      <c r="Z952" s="603"/>
      <c r="AA952" s="603"/>
      <c r="AB952" s="603"/>
    </row>
    <row r="953" spans="1:30">
      <c r="A953" s="669">
        <v>43538</v>
      </c>
      <c r="B953" s="554" t="s">
        <v>183</v>
      </c>
      <c r="C953" s="657" t="s">
        <v>171</v>
      </c>
      <c r="D953" s="657" t="s">
        <v>170</v>
      </c>
      <c r="E953" s="605" t="s">
        <v>184</v>
      </c>
      <c r="F953" s="548">
        <v>23643.09</v>
      </c>
      <c r="G953" s="548">
        <v>23873.42</v>
      </c>
      <c r="H953" s="548">
        <v>24022.39</v>
      </c>
      <c r="I953" s="548">
        <v>23871.34</v>
      </c>
      <c r="J953" s="548">
        <v>23593.919999999998</v>
      </c>
      <c r="K953" s="548">
        <v>23662.27</v>
      </c>
      <c r="L953" s="548">
        <v>23909.99</v>
      </c>
      <c r="M953" s="548">
        <v>23817.02</v>
      </c>
      <c r="N953" s="548">
        <v>23699</v>
      </c>
      <c r="O953" s="605">
        <f>IF((N954=""),"",MAX(F955:N955))</f>
        <v>5715.9900000000052</v>
      </c>
      <c r="P953" s="605">
        <f>IF(N954="","",MIN(F955:N955))</f>
        <v>4239</v>
      </c>
      <c r="Q953" s="658">
        <f>IF((N955=""),"",AVERAGE(F955:N955))</f>
        <v>4674.9599999999991</v>
      </c>
      <c r="R953" s="658">
        <f>IF((N954=""),"",(O953-P953)/(O953+P953)*100)</f>
        <v>14.836679896212898</v>
      </c>
      <c r="S953" s="659">
        <f>STDEV(F955:N955)</f>
        <v>469.02956583247737</v>
      </c>
      <c r="T953" s="600" t="str">
        <f>IF(N954="","",IF(Q953&gt;3200,IF(R953&lt;16,IF(Q953&lt;5240,"Pass","Fail"),"Fail"),"Fail"))</f>
        <v>Pass</v>
      </c>
      <c r="U953" s="677">
        <v>121</v>
      </c>
      <c r="V953" s="683" t="s">
        <v>226</v>
      </c>
      <c r="W953" s="687"/>
      <c r="Y953" s="603">
        <v>4200</v>
      </c>
      <c r="Z953" s="603">
        <v>5500</v>
      </c>
      <c r="AA953" s="603">
        <v>3200</v>
      </c>
      <c r="AB953" s="603">
        <v>5240</v>
      </c>
      <c r="AC953" s="604">
        <v>16</v>
      </c>
      <c r="AD953" s="604">
        <v>16</v>
      </c>
    </row>
    <row r="954" spans="1:30" ht="15">
      <c r="A954" s="559"/>
      <c r="B954" s="554"/>
      <c r="C954" s="657"/>
      <c r="D954" s="657"/>
      <c r="E954" s="605" t="s">
        <v>185</v>
      </c>
      <c r="F954" s="548">
        <v>21967.79</v>
      </c>
      <c r="G954" s="548">
        <v>22399.29</v>
      </c>
      <c r="H954" s="548">
        <v>22609.39</v>
      </c>
      <c r="I954" s="548">
        <v>22411.86</v>
      </c>
      <c r="J954" s="548">
        <v>21995.77</v>
      </c>
      <c r="K954" s="548">
        <v>22082.7</v>
      </c>
      <c r="L954" s="548">
        <v>22482.3</v>
      </c>
      <c r="M954" s="548">
        <v>22324.79</v>
      </c>
      <c r="N954" s="548">
        <v>21793.67</v>
      </c>
      <c r="O954" s="605"/>
      <c r="P954" s="605"/>
      <c r="Q954" s="658"/>
      <c r="R954" s="658"/>
      <c r="S954" s="659"/>
      <c r="T954" s="600"/>
      <c r="U954" s="660"/>
      <c r="V954" s="683"/>
      <c r="W954" s="687"/>
      <c r="Y954" s="603"/>
      <c r="Z954" s="603"/>
      <c r="AA954" s="603"/>
      <c r="AB954" s="603"/>
    </row>
    <row r="955" spans="1:30" ht="57.75" thickBot="1">
      <c r="A955" s="559"/>
      <c r="B955" s="663"/>
      <c r="C955" s="664"/>
      <c r="D955" s="664"/>
      <c r="E955" s="627" t="s">
        <v>186</v>
      </c>
      <c r="F955" s="627">
        <f t="shared" ref="F955:N955" si="313">IF(((F953="")*AND(F954="")),"",(F953-F954)*3)</f>
        <v>5025.8999999999978</v>
      </c>
      <c r="G955" s="627">
        <f t="shared" si="313"/>
        <v>4422.3899999999921</v>
      </c>
      <c r="H955" s="627">
        <f t="shared" si="313"/>
        <v>4239</v>
      </c>
      <c r="I955" s="627">
        <f t="shared" si="313"/>
        <v>4378.4399999999987</v>
      </c>
      <c r="J955" s="627">
        <f t="shared" si="313"/>
        <v>4794.4499999999935</v>
      </c>
      <c r="K955" s="627">
        <f t="shared" si="313"/>
        <v>4738.7099999999991</v>
      </c>
      <c r="L955" s="627">
        <f t="shared" si="313"/>
        <v>4283.070000000007</v>
      </c>
      <c r="M955" s="627">
        <f t="shared" si="313"/>
        <v>4476.6899999999987</v>
      </c>
      <c r="N955" s="627">
        <f t="shared" si="313"/>
        <v>5715.9900000000052</v>
      </c>
      <c r="O955" s="627"/>
      <c r="P955" s="627"/>
      <c r="Q955" s="665"/>
      <c r="R955" s="665"/>
      <c r="S955" s="666"/>
      <c r="T955" s="667"/>
      <c r="U955" s="668"/>
      <c r="V955" s="683"/>
      <c r="W955" s="687"/>
      <c r="Y955" s="603"/>
      <c r="Z955" s="603"/>
      <c r="AA955" s="603"/>
      <c r="AB955" s="603"/>
    </row>
    <row r="956" spans="1:30">
      <c r="A956" s="669">
        <v>43542</v>
      </c>
      <c r="B956" s="607" t="s">
        <v>172</v>
      </c>
      <c r="C956" s="609" t="s">
        <v>174</v>
      </c>
      <c r="D956" s="609" t="s">
        <v>173</v>
      </c>
      <c r="E956" s="596" t="s">
        <v>184</v>
      </c>
      <c r="F956" s="548">
        <v>6959.52</v>
      </c>
      <c r="G956" s="548">
        <v>6936.07</v>
      </c>
      <c r="H956" s="548">
        <v>6959.36</v>
      </c>
      <c r="I956" s="548">
        <v>6905.43</v>
      </c>
      <c r="J956" s="548">
        <v>6842.86</v>
      </c>
      <c r="K956" s="548">
        <v>6906.74</v>
      </c>
      <c r="L956" s="548">
        <v>6921.74</v>
      </c>
      <c r="M956" s="548">
        <v>6979.01</v>
      </c>
      <c r="N956" s="548">
        <v>6913.47</v>
      </c>
      <c r="O956" s="636">
        <f>IF((N957=""),"",MAX(F958:N958))</f>
        <v>3987.1800000000003</v>
      </c>
      <c r="P956" s="636">
        <f>IF(N957="","",MIN(F958:N958))</f>
        <v>3717.76</v>
      </c>
      <c r="Q956" s="655">
        <f>IF((N958=""),"",AVERAGE(F958:N958))</f>
        <v>3892.3488888888887</v>
      </c>
      <c r="R956" s="655">
        <f>IF((N957=""),"",(O956-P956)/(O956+P956)*100)</f>
        <v>3.496717690209139</v>
      </c>
      <c r="S956" s="599">
        <f>STDEV(F958:N958)</f>
        <v>96.548252242668184</v>
      </c>
      <c r="T956" s="676" t="str">
        <f>IF(N957="","",IF(Q956&gt;3650,IF(R956&lt;7,IF(Q956&lt;4450,"Pass","Fail"),"Fail"),"Fail"))</f>
        <v>Pass</v>
      </c>
      <c r="U956" s="677">
        <v>1428</v>
      </c>
      <c r="V956" s="641"/>
      <c r="W956" s="687"/>
      <c r="X956" s="1073"/>
      <c r="Y956" s="603">
        <v>3650</v>
      </c>
      <c r="Z956" s="603">
        <v>4450</v>
      </c>
      <c r="AA956" s="603">
        <v>3700</v>
      </c>
      <c r="AB956" s="603">
        <v>4100</v>
      </c>
      <c r="AC956" s="604">
        <v>7</v>
      </c>
      <c r="AD956" s="604">
        <v>6.5</v>
      </c>
    </row>
    <row r="957" spans="1:30" ht="15">
      <c r="A957" s="559"/>
      <c r="B957" s="554"/>
      <c r="C957" s="657"/>
      <c r="D957" s="657"/>
      <c r="E957" s="605" t="s">
        <v>185</v>
      </c>
      <c r="F957" s="548">
        <v>5064.68</v>
      </c>
      <c r="G957" s="548">
        <v>4964.33</v>
      </c>
      <c r="H957" s="548">
        <v>4971</v>
      </c>
      <c r="I957" s="548">
        <v>4925.88</v>
      </c>
      <c r="J957" s="548">
        <v>4939.6099999999997</v>
      </c>
      <c r="K957" s="548">
        <v>5047.8599999999997</v>
      </c>
      <c r="L957" s="548">
        <v>4948.9399999999996</v>
      </c>
      <c r="M957" s="548">
        <v>4985.42</v>
      </c>
      <c r="N957" s="548">
        <v>4960.91</v>
      </c>
      <c r="O957" s="605"/>
      <c r="P957" s="605"/>
      <c r="Q957" s="658"/>
      <c r="R957" s="658"/>
      <c r="S957" s="659"/>
      <c r="T957" s="554"/>
      <c r="U957" s="672"/>
      <c r="V957" s="641"/>
      <c r="W957" s="687"/>
      <c r="X957" s="1073"/>
      <c r="Y957" s="603"/>
      <c r="Z957" s="603"/>
      <c r="AA957" s="603"/>
      <c r="AB957" s="603"/>
    </row>
    <row r="958" spans="1:30" ht="57.75" thickBot="1">
      <c r="A958" s="559"/>
      <c r="B958" s="554"/>
      <c r="C958" s="657"/>
      <c r="D958" s="657"/>
      <c r="E958" s="605" t="s">
        <v>186</v>
      </c>
      <c r="F958" s="605">
        <f t="shared" ref="F958:N958" si="314">IF(((F956="")*AND(F957="")),"",(F956-F957)*2)</f>
        <v>3789.6800000000003</v>
      </c>
      <c r="G958" s="605">
        <f t="shared" si="314"/>
        <v>3943.4799999999996</v>
      </c>
      <c r="H958" s="605">
        <f t="shared" si="314"/>
        <v>3976.7199999999993</v>
      </c>
      <c r="I958" s="605">
        <f t="shared" si="314"/>
        <v>3959.1000000000004</v>
      </c>
      <c r="J958" s="605">
        <f t="shared" si="314"/>
        <v>3806.5</v>
      </c>
      <c r="K958" s="605">
        <f t="shared" si="314"/>
        <v>3717.76</v>
      </c>
      <c r="L958" s="605">
        <f t="shared" si="314"/>
        <v>3945.6000000000004</v>
      </c>
      <c r="M958" s="605">
        <f t="shared" si="314"/>
        <v>3987.1800000000003</v>
      </c>
      <c r="N958" s="605">
        <f t="shared" si="314"/>
        <v>3905.1200000000008</v>
      </c>
      <c r="O958" s="605"/>
      <c r="P958" s="605"/>
      <c r="Q958" s="658"/>
      <c r="R958" s="658"/>
      <c r="S958" s="659"/>
      <c r="T958" s="554"/>
      <c r="U958" s="672"/>
      <c r="V958" s="641"/>
      <c r="W958" s="687"/>
      <c r="X958" s="1073"/>
      <c r="Y958" s="603"/>
      <c r="Z958" s="603"/>
      <c r="AA958" s="603"/>
      <c r="AB958" s="603"/>
    </row>
    <row r="959" spans="1:30">
      <c r="A959" s="669">
        <v>43542</v>
      </c>
      <c r="B959" s="614" t="s">
        <v>167</v>
      </c>
      <c r="C959" s="657" t="s">
        <v>169</v>
      </c>
      <c r="D959" s="657" t="s">
        <v>187</v>
      </c>
      <c r="E959" s="605" t="s">
        <v>184</v>
      </c>
      <c r="F959" s="548">
        <v>1866.56</v>
      </c>
      <c r="G959" s="548">
        <v>1818.2</v>
      </c>
      <c r="H959" s="548">
        <v>1846.8</v>
      </c>
      <c r="I959" s="548">
        <v>1837.15</v>
      </c>
      <c r="J959" s="548">
        <v>1824.71</v>
      </c>
      <c r="K959" s="548">
        <v>1844.45</v>
      </c>
      <c r="L959" s="548">
        <v>1832.25</v>
      </c>
      <c r="M959" s="548">
        <v>1875.4</v>
      </c>
      <c r="N959" s="548">
        <v>1832.64</v>
      </c>
      <c r="O959" s="605">
        <f>IF((N960=""),"",MAX(F961:N961))</f>
        <v>1905.0900000000006</v>
      </c>
      <c r="P959" s="605">
        <f>IF(N960="","",MIN(F961:N961))</f>
        <v>1671.72</v>
      </c>
      <c r="Q959" s="658">
        <f>IF((N961=""),"",AVERAGE(F961:N961))</f>
        <v>1771.3766666666666</v>
      </c>
      <c r="R959" s="658">
        <f>IF((N960=""),"",(O959-P959)/(O959+P959)*100)</f>
        <v>6.5245288399439882</v>
      </c>
      <c r="S959" s="659">
        <f>STDEV(F961:N961)</f>
        <v>75.478341761066261</v>
      </c>
      <c r="T959" s="600" t="str">
        <f>IF(N960="","",IF(Q959&gt;1940,IF(R959&lt;8.3,IF(Q959&lt;2180,"Pass","Fail"),"Fail"),"Fail"))</f>
        <v>Fail</v>
      </c>
      <c r="U959" s="677">
        <v>1428</v>
      </c>
      <c r="V959" s="641"/>
      <c r="W959" s="687"/>
      <c r="X959" s="1073"/>
      <c r="Y959" s="603">
        <v>2000</v>
      </c>
      <c r="Z959" s="603">
        <v>3000</v>
      </c>
      <c r="AA959" s="603">
        <v>1940</v>
      </c>
      <c r="AB959" s="603">
        <v>2180</v>
      </c>
      <c r="AC959" s="604">
        <v>5.2</v>
      </c>
      <c r="AD959" s="604">
        <v>5.2</v>
      </c>
    </row>
    <row r="960" spans="1:30" ht="15">
      <c r="A960" s="559"/>
      <c r="B960" s="554"/>
      <c r="C960" s="657"/>
      <c r="D960" s="657"/>
      <c r="E960" s="605" t="s">
        <v>185</v>
      </c>
      <c r="F960" s="548">
        <v>1243.99</v>
      </c>
      <c r="G960" s="548">
        <v>1249.5999999999999</v>
      </c>
      <c r="H960" s="548">
        <v>1246.4100000000001</v>
      </c>
      <c r="I960" s="548">
        <v>1251.22</v>
      </c>
      <c r="J960" s="548">
        <v>1267.47</v>
      </c>
      <c r="K960" s="548">
        <v>1255.18</v>
      </c>
      <c r="L960" s="548">
        <v>1257.06</v>
      </c>
      <c r="M960" s="548">
        <v>1240.3699999999999</v>
      </c>
      <c r="N960" s="548">
        <v>1252.73</v>
      </c>
      <c r="O960" s="605"/>
      <c r="P960" s="605"/>
      <c r="Q960" s="658"/>
      <c r="R960" s="658"/>
      <c r="S960" s="659"/>
      <c r="T960" s="600"/>
      <c r="U960" s="660"/>
      <c r="V960" s="602"/>
      <c r="W960" s="602"/>
      <c r="X960" s="1073"/>
      <c r="Y960" s="603"/>
      <c r="Z960" s="603"/>
      <c r="AA960" s="603"/>
      <c r="AB960" s="603"/>
    </row>
    <row r="961" spans="1:30" ht="24.95" customHeight="1" thickBot="1">
      <c r="A961" s="559"/>
      <c r="B961" s="554"/>
      <c r="C961" s="657"/>
      <c r="D961" s="657"/>
      <c r="E961" s="605" t="s">
        <v>188</v>
      </c>
      <c r="F961" s="605">
        <f t="shared" ref="F961:N961" si="315">IF(((F959="")*AND(F960="")),"",(F959-F960)*3)</f>
        <v>1867.7099999999998</v>
      </c>
      <c r="G961" s="605">
        <f t="shared" si="315"/>
        <v>1705.8000000000004</v>
      </c>
      <c r="H961" s="605">
        <f t="shared" si="315"/>
        <v>1801.1699999999996</v>
      </c>
      <c r="I961" s="605">
        <f t="shared" si="315"/>
        <v>1757.7900000000002</v>
      </c>
      <c r="J961" s="605">
        <f t="shared" si="315"/>
        <v>1671.72</v>
      </c>
      <c r="K961" s="605">
        <f t="shared" si="315"/>
        <v>1767.81</v>
      </c>
      <c r="L961" s="605">
        <f t="shared" si="315"/>
        <v>1725.5700000000002</v>
      </c>
      <c r="M961" s="605">
        <f t="shared" si="315"/>
        <v>1905.0900000000006</v>
      </c>
      <c r="N961" s="605">
        <f t="shared" si="315"/>
        <v>1739.7300000000002</v>
      </c>
      <c r="O961" s="605"/>
      <c r="P961" s="605"/>
      <c r="Q961" s="658"/>
      <c r="R961" s="658"/>
      <c r="S961" s="659"/>
      <c r="T961" s="600"/>
      <c r="U961" s="660"/>
      <c r="V961" s="602"/>
      <c r="W961" s="602"/>
      <c r="X961" s="1073"/>
      <c r="Y961" s="603"/>
      <c r="Z961" s="603"/>
      <c r="AA961" s="603"/>
      <c r="AB961" s="603"/>
    </row>
    <row r="962" spans="1:30">
      <c r="A962" s="669">
        <v>43542</v>
      </c>
      <c r="B962" s="554" t="s">
        <v>183</v>
      </c>
      <c r="C962" s="657" t="s">
        <v>171</v>
      </c>
      <c r="D962" s="657" t="s">
        <v>170</v>
      </c>
      <c r="E962" s="605" t="s">
        <v>184</v>
      </c>
      <c r="F962" s="548">
        <v>29320.66</v>
      </c>
      <c r="G962" s="548">
        <v>29210.94</v>
      </c>
      <c r="H962" s="548">
        <v>29218.36</v>
      </c>
      <c r="I962" s="548">
        <v>29196.26</v>
      </c>
      <c r="J962" s="548">
        <v>29308.9</v>
      </c>
      <c r="K962" s="548">
        <v>29285.5</v>
      </c>
      <c r="L962" s="548">
        <v>29203.82</v>
      </c>
      <c r="M962" s="548">
        <v>29159.9</v>
      </c>
      <c r="N962" s="548">
        <v>29270.16</v>
      </c>
      <c r="O962" s="605">
        <f>IF((N963=""),"",MAX(F964:N964))</f>
        <v>4818.6000000000022</v>
      </c>
      <c r="P962" s="605">
        <f>IF(N963="","",MIN(F964:N964))</f>
        <v>4205.7000000000044</v>
      </c>
      <c r="Q962" s="658">
        <f>IF((N964=""),"",AVERAGE(F964:N964))</f>
        <v>4463.4700000000012</v>
      </c>
      <c r="R962" s="658">
        <f>IF((N963=""),"",(O962-P962)/(O962+P962)*100)</f>
        <v>6.7916625112196778</v>
      </c>
      <c r="S962" s="659">
        <f>STDEV(F964:N964)</f>
        <v>223.33790296320126</v>
      </c>
      <c r="T962" s="600" t="str">
        <f>IF(N963="","",IF(Q962&gt;3200,IF(R962&lt;16,IF(Q962&lt;5240,"Pass","Fail"),"Fail"),"Fail"))</f>
        <v>Pass</v>
      </c>
      <c r="U962" s="677">
        <v>1428</v>
      </c>
      <c r="V962" s="641"/>
      <c r="W962" s="687"/>
      <c r="X962" s="1073"/>
      <c r="Y962" s="603">
        <v>4200</v>
      </c>
      <c r="Z962" s="603">
        <v>5500</v>
      </c>
      <c r="AA962" s="603">
        <v>3200</v>
      </c>
      <c r="AB962" s="603">
        <v>5240</v>
      </c>
      <c r="AC962" s="604">
        <v>16</v>
      </c>
      <c r="AD962" s="604">
        <v>16</v>
      </c>
    </row>
    <row r="963" spans="1:30" ht="15">
      <c r="A963" s="559"/>
      <c r="B963" s="554"/>
      <c r="C963" s="657"/>
      <c r="D963" s="657"/>
      <c r="E963" s="605" t="s">
        <v>185</v>
      </c>
      <c r="F963" s="548">
        <v>27714.46</v>
      </c>
      <c r="G963" s="548">
        <v>27755.79</v>
      </c>
      <c r="H963" s="548">
        <v>27798.94</v>
      </c>
      <c r="I963" s="548">
        <v>27751.51</v>
      </c>
      <c r="J963" s="548">
        <v>27783.87</v>
      </c>
      <c r="K963" s="548">
        <v>27729.279999999999</v>
      </c>
      <c r="L963" s="548">
        <v>27780.99</v>
      </c>
      <c r="M963" s="548">
        <v>27758</v>
      </c>
      <c r="N963" s="548">
        <v>27711.25</v>
      </c>
      <c r="O963" s="605"/>
      <c r="P963" s="605"/>
      <c r="Q963" s="658"/>
      <c r="R963" s="658"/>
      <c r="S963" s="659"/>
      <c r="T963" s="600"/>
      <c r="U963" s="660"/>
      <c r="V963" s="602"/>
      <c r="W963" s="602"/>
      <c r="X963" s="1073"/>
      <c r="Y963" s="603"/>
      <c r="Z963" s="603"/>
      <c r="AA963" s="603"/>
      <c r="AB963" s="603"/>
    </row>
    <row r="964" spans="1:30" ht="57.75" thickBot="1">
      <c r="A964" s="559"/>
      <c r="B964" s="663"/>
      <c r="C964" s="664"/>
      <c r="D964" s="664"/>
      <c r="E964" s="627" t="s">
        <v>186</v>
      </c>
      <c r="F964" s="627">
        <f t="shared" ref="F964:N964" si="316">IF(((F962="")*AND(F963="")),"",(F962-F963)*3)</f>
        <v>4818.6000000000022</v>
      </c>
      <c r="G964" s="627">
        <f t="shared" si="316"/>
        <v>4365.4499999999935</v>
      </c>
      <c r="H964" s="627">
        <f t="shared" si="316"/>
        <v>4258.2600000000057</v>
      </c>
      <c r="I964" s="627">
        <f t="shared" si="316"/>
        <v>4334.25</v>
      </c>
      <c r="J964" s="627">
        <f t="shared" si="316"/>
        <v>4575.0900000000074</v>
      </c>
      <c r="K964" s="627">
        <f t="shared" si="316"/>
        <v>4668.6600000000035</v>
      </c>
      <c r="L964" s="627">
        <f t="shared" si="316"/>
        <v>4268.4899999999943</v>
      </c>
      <c r="M964" s="627">
        <f t="shared" si="316"/>
        <v>4205.7000000000044</v>
      </c>
      <c r="N964" s="627">
        <f t="shared" si="316"/>
        <v>4676.7299999999996</v>
      </c>
      <c r="O964" s="627"/>
      <c r="P964" s="627"/>
      <c r="Q964" s="665"/>
      <c r="R964" s="665"/>
      <c r="S964" s="666"/>
      <c r="T964" s="667"/>
      <c r="U964" s="668"/>
      <c r="V964" s="602"/>
      <c r="W964" s="602"/>
      <c r="X964" s="1073"/>
      <c r="Y964" s="603"/>
      <c r="Z964" s="603"/>
      <c r="AA964" s="603"/>
      <c r="AB964" s="603"/>
    </row>
    <row r="965" spans="1:30">
      <c r="A965" s="669">
        <v>43542</v>
      </c>
      <c r="B965" s="614" t="s">
        <v>167</v>
      </c>
      <c r="C965" s="657" t="s">
        <v>169</v>
      </c>
      <c r="D965" s="657" t="s">
        <v>187</v>
      </c>
      <c r="E965" s="605" t="s">
        <v>184</v>
      </c>
      <c r="F965" s="548">
        <v>1243.99</v>
      </c>
      <c r="G965" s="548">
        <v>1249.5999999999999</v>
      </c>
      <c r="H965" s="548">
        <v>1246.4100000000001</v>
      </c>
      <c r="I965" s="548">
        <v>1251.22</v>
      </c>
      <c r="J965" s="548">
        <v>1267.47</v>
      </c>
      <c r="K965" s="548">
        <v>1255.18</v>
      </c>
      <c r="L965" s="548">
        <v>1257.06</v>
      </c>
      <c r="M965" s="548">
        <v>1240.3699999999999</v>
      </c>
      <c r="N965" s="548">
        <v>1252.73</v>
      </c>
      <c r="O965" s="605">
        <f>IF((N966=""),"",MAX(F967:N967))</f>
        <v>2098.8000000000002</v>
      </c>
      <c r="P965" s="605">
        <f>IF(N966="","",MIN(F967:N967))</f>
        <v>1994.19</v>
      </c>
      <c r="Q965" s="658">
        <f>IF((N967=""),"",AVERAGE(F967:N967))</f>
        <v>2039.3166666666668</v>
      </c>
      <c r="R965" s="658">
        <f>IF((N966=""),"",(O965-P965)/(O965+P965)*100)</f>
        <v>2.5558332661452901</v>
      </c>
      <c r="S965" s="659">
        <f>STDEV(F967:N967)</f>
        <v>41.867272719851556</v>
      </c>
      <c r="T965" s="600" t="str">
        <f>IF(N966="","",IF(Q965&gt;1940,IF(R965&lt;8.3,IF(Q965&lt;2180,"Pass","Fail"),"Fail"),"Fail"))</f>
        <v>Pass</v>
      </c>
      <c r="U965" s="677">
        <v>1428</v>
      </c>
      <c r="V965" s="641"/>
      <c r="W965" s="687"/>
      <c r="X965" s="548"/>
      <c r="Y965" s="603">
        <v>2000</v>
      </c>
      <c r="Z965" s="603">
        <v>3000</v>
      </c>
      <c r="AA965" s="603">
        <v>1940</v>
      </c>
      <c r="AB965" s="603">
        <v>2180</v>
      </c>
      <c r="AC965" s="604">
        <v>5.2</v>
      </c>
      <c r="AD965" s="604">
        <v>5.2</v>
      </c>
    </row>
    <row r="966" spans="1:30" ht="15">
      <c r="A966" s="559"/>
      <c r="B966" s="554"/>
      <c r="C966" s="657"/>
      <c r="D966" s="657"/>
      <c r="E966" s="605" t="s">
        <v>185</v>
      </c>
      <c r="F966" s="548">
        <v>546.57000000000005</v>
      </c>
      <c r="G966" s="548">
        <v>571.66999999999996</v>
      </c>
      <c r="H966" s="548">
        <v>580.55999999999995</v>
      </c>
      <c r="I966" s="548">
        <v>586.49</v>
      </c>
      <c r="J966" s="548">
        <v>574.6</v>
      </c>
      <c r="K966" s="548">
        <v>555.58000000000004</v>
      </c>
      <c r="L966" s="548">
        <v>587.97</v>
      </c>
      <c r="M966" s="548">
        <v>572.32000000000005</v>
      </c>
      <c r="N966" s="548">
        <v>570.32000000000005</v>
      </c>
      <c r="O966" s="605"/>
      <c r="P966" s="605"/>
      <c r="Q966" s="658"/>
      <c r="R966" s="658"/>
      <c r="S966" s="659"/>
      <c r="T966" s="600"/>
      <c r="U966" s="660"/>
      <c r="V966" s="602"/>
      <c r="W966" s="602"/>
      <c r="X966" s="548"/>
      <c r="Y966" s="603"/>
      <c r="Z966" s="603"/>
      <c r="AA966" s="603"/>
      <c r="AB966" s="603"/>
    </row>
    <row r="967" spans="1:30" ht="27.2" customHeight="1" thickBot="1">
      <c r="A967" s="559"/>
      <c r="B967" s="554"/>
      <c r="C967" s="657"/>
      <c r="D967" s="657"/>
      <c r="E967" s="605" t="s">
        <v>188</v>
      </c>
      <c r="F967" s="605">
        <f t="shared" ref="F967:N967" si="317">IF(((F965="")*AND(F966="")),"",(F965-F966)*3)</f>
        <v>2092.2599999999998</v>
      </c>
      <c r="G967" s="605">
        <f t="shared" si="317"/>
        <v>2033.79</v>
      </c>
      <c r="H967" s="605">
        <f t="shared" si="317"/>
        <v>1997.5500000000004</v>
      </c>
      <c r="I967" s="605">
        <f t="shared" si="317"/>
        <v>1994.19</v>
      </c>
      <c r="J967" s="605">
        <f t="shared" si="317"/>
        <v>2078.61</v>
      </c>
      <c r="K967" s="605">
        <f t="shared" si="317"/>
        <v>2098.8000000000002</v>
      </c>
      <c r="L967" s="605">
        <f t="shared" si="317"/>
        <v>2007.2699999999998</v>
      </c>
      <c r="M967" s="605">
        <f t="shared" si="317"/>
        <v>2004.1499999999996</v>
      </c>
      <c r="N967" s="605">
        <f t="shared" si="317"/>
        <v>2047.23</v>
      </c>
      <c r="O967" s="605"/>
      <c r="P967" s="605"/>
      <c r="Q967" s="658"/>
      <c r="R967" s="658"/>
      <c r="S967" s="659"/>
      <c r="T967" s="600"/>
      <c r="U967" s="660"/>
      <c r="V967" s="602"/>
      <c r="W967" s="602"/>
      <c r="X967" s="548"/>
      <c r="Y967" s="603"/>
      <c r="Z967" s="603"/>
      <c r="AA967" s="603"/>
      <c r="AB967" s="603"/>
    </row>
    <row r="968" spans="1:30">
      <c r="A968" s="669">
        <v>43546</v>
      </c>
      <c r="B968" s="607" t="s">
        <v>172</v>
      </c>
      <c r="C968" s="609" t="s">
        <v>174</v>
      </c>
      <c r="D968" s="609" t="s">
        <v>173</v>
      </c>
      <c r="E968" s="596" t="s">
        <v>184</v>
      </c>
      <c r="F968" s="548">
        <v>5064.68</v>
      </c>
      <c r="G968" s="548">
        <v>4964.33</v>
      </c>
      <c r="H968" s="548">
        <v>4971</v>
      </c>
      <c r="I968" s="548">
        <v>4925.88</v>
      </c>
      <c r="J968" s="548">
        <v>4939.6099999999997</v>
      </c>
      <c r="K968" s="548">
        <v>5047.8599999999997</v>
      </c>
      <c r="L968" s="548">
        <v>4948.9399999999996</v>
      </c>
      <c r="M968" s="548">
        <v>4985.42</v>
      </c>
      <c r="N968" s="548">
        <v>4960.91</v>
      </c>
      <c r="O968" s="636">
        <f>IF((N969=""),"",MAX(F970:N970))</f>
        <v>3959.08</v>
      </c>
      <c r="P968" s="636">
        <f>IF(N969="","",MIN(F970:N970))</f>
        <v>3668.38</v>
      </c>
      <c r="Q968" s="655">
        <f>IF((N970=""),"",AVERAGE(F970:N970))</f>
        <v>3851.6000000000004</v>
      </c>
      <c r="R968" s="655">
        <f>IF((N969=""),"",(O968-P968)/(O968+P968)*100)</f>
        <v>3.8112294263096738</v>
      </c>
      <c r="S968" s="599">
        <f>STDEV(F970:N970)</f>
        <v>117.70309596606992</v>
      </c>
      <c r="T968" s="676" t="str">
        <f>IF(N969="","",IF(Q968&gt;3650,IF(R968&lt;7,IF(Q968&lt;4450,"Pass","Fail"),"Fail"),"Fail"))</f>
        <v>Pass</v>
      </c>
      <c r="U968" s="677">
        <v>1428</v>
      </c>
      <c r="V968" s="641"/>
      <c r="W968" s="687"/>
      <c r="X968" s="548"/>
      <c r="Y968" s="603">
        <v>3650</v>
      </c>
      <c r="Z968" s="603">
        <v>4450</v>
      </c>
      <c r="AA968" s="603">
        <v>3700</v>
      </c>
      <c r="AB968" s="603">
        <v>4100</v>
      </c>
      <c r="AC968" s="604">
        <v>7</v>
      </c>
      <c r="AD968" s="604">
        <v>6.5</v>
      </c>
    </row>
    <row r="969" spans="1:30" ht="15">
      <c r="A969" s="559"/>
      <c r="B969" s="554"/>
      <c r="C969" s="657"/>
      <c r="D969" s="657"/>
      <c r="E969" s="605" t="s">
        <v>185</v>
      </c>
      <c r="F969" s="548">
        <v>3173.33</v>
      </c>
      <c r="G969" s="548">
        <v>2995.97</v>
      </c>
      <c r="H969" s="548">
        <v>2991.46</v>
      </c>
      <c r="I969" s="548">
        <v>2956.62</v>
      </c>
      <c r="J969" s="548">
        <v>3044.36</v>
      </c>
      <c r="K969" s="548">
        <v>3199.86</v>
      </c>
      <c r="L969" s="548">
        <v>2981.95</v>
      </c>
      <c r="M969" s="548">
        <v>3006.16</v>
      </c>
      <c r="N969" s="548">
        <v>3126.72</v>
      </c>
      <c r="O969" s="605"/>
      <c r="P969" s="605"/>
      <c r="Q969" s="658"/>
      <c r="R969" s="658"/>
      <c r="S969" s="659"/>
      <c r="T969" s="554"/>
      <c r="U969" s="672"/>
      <c r="V969" s="641"/>
      <c r="W969" s="687"/>
      <c r="X969" s="548"/>
      <c r="Y969" s="603"/>
      <c r="Z969" s="603"/>
      <c r="AA969" s="603"/>
      <c r="AB969" s="603"/>
    </row>
    <row r="970" spans="1:30" ht="57.75" thickBot="1">
      <c r="A970" s="559"/>
      <c r="B970" s="554"/>
      <c r="C970" s="657"/>
      <c r="D970" s="657"/>
      <c r="E970" s="605" t="s">
        <v>186</v>
      </c>
      <c r="F970" s="605">
        <f t="shared" ref="F970:N970" si="318">IF(((F968="")*AND(F969="")),"",(F968-F969)*2)</f>
        <v>3782.7000000000007</v>
      </c>
      <c r="G970" s="605">
        <f t="shared" si="318"/>
        <v>3936.7200000000003</v>
      </c>
      <c r="H970" s="605">
        <f t="shared" si="318"/>
        <v>3959.08</v>
      </c>
      <c r="I970" s="605">
        <f t="shared" si="318"/>
        <v>3938.5200000000004</v>
      </c>
      <c r="J970" s="605">
        <f t="shared" si="318"/>
        <v>3790.4999999999991</v>
      </c>
      <c r="K970" s="605">
        <f t="shared" si="318"/>
        <v>3695.9999999999991</v>
      </c>
      <c r="L970" s="605">
        <f t="shared" si="318"/>
        <v>3933.9799999999996</v>
      </c>
      <c r="M970" s="605">
        <f t="shared" si="318"/>
        <v>3958.5200000000004</v>
      </c>
      <c r="N970" s="605">
        <f t="shared" si="318"/>
        <v>3668.38</v>
      </c>
      <c r="O970" s="605"/>
      <c r="P970" s="605"/>
      <c r="Q970" s="658"/>
      <c r="R970" s="658"/>
      <c r="S970" s="659"/>
      <c r="T970" s="554"/>
      <c r="U970" s="672"/>
      <c r="V970" s="641"/>
      <c r="W970" s="687"/>
      <c r="X970" s="548"/>
      <c r="Y970" s="603"/>
      <c r="Z970" s="603"/>
      <c r="AA970" s="603"/>
      <c r="AB970" s="603"/>
    </row>
    <row r="971" spans="1:30">
      <c r="A971" s="669">
        <v>43546</v>
      </c>
      <c r="B971" s="614" t="s">
        <v>167</v>
      </c>
      <c r="C971" s="657" t="s">
        <v>169</v>
      </c>
      <c r="D971" s="657" t="s">
        <v>187</v>
      </c>
      <c r="E971" s="605" t="s">
        <v>184</v>
      </c>
      <c r="F971" s="548">
        <v>1981.98</v>
      </c>
      <c r="G971" s="548">
        <v>1978.12</v>
      </c>
      <c r="H971" s="548">
        <v>1975.4</v>
      </c>
      <c r="I971" s="548">
        <v>1976.25</v>
      </c>
      <c r="J971" s="548">
        <v>1975.39</v>
      </c>
      <c r="K971" s="548">
        <v>1977.61</v>
      </c>
      <c r="L971" s="548">
        <v>1972.4</v>
      </c>
      <c r="M971" s="548">
        <v>1976.36</v>
      </c>
      <c r="N971" s="548">
        <v>1986.83</v>
      </c>
      <c r="O971" s="605">
        <f>IF((N972=""),"",MAX(F973:N973))</f>
        <v>2073.54</v>
      </c>
      <c r="P971" s="605">
        <f>IF(N972="","",MIN(F973:N973))</f>
        <v>2028.3000000000004</v>
      </c>
      <c r="Q971" s="658">
        <f>IF((N973=""),"",AVERAGE(F973:N973))</f>
        <v>2054.0166666666669</v>
      </c>
      <c r="R971" s="658">
        <f>IF((N972=""),"",(O971-P971)/(O971+P971)*100)</f>
        <v>1.1029196653209183</v>
      </c>
      <c r="S971" s="659">
        <f>STDEV(F973:N973)</f>
        <v>16.683586245144134</v>
      </c>
      <c r="T971" s="600" t="str">
        <f>IF(N972="","",IF(Q971&gt;1940,IF(R971&lt;8.3,IF(Q971&lt;2180,"Pass","Fail"),"Fail"),"Fail"))</f>
        <v>Pass</v>
      </c>
      <c r="U971" s="677">
        <v>1428</v>
      </c>
      <c r="V971" s="641"/>
      <c r="W971" s="687"/>
      <c r="X971" s="548"/>
      <c r="Y971" s="603">
        <v>2000</v>
      </c>
      <c r="Z971" s="603">
        <v>3000</v>
      </c>
      <c r="AA971" s="603">
        <v>1940</v>
      </c>
      <c r="AB971" s="603">
        <v>2180</v>
      </c>
      <c r="AC971" s="604">
        <v>5.2</v>
      </c>
      <c r="AD971" s="604">
        <v>5.2</v>
      </c>
    </row>
    <row r="972" spans="1:30" ht="15">
      <c r="A972" s="559"/>
      <c r="B972" s="554"/>
      <c r="C972" s="657"/>
      <c r="D972" s="657"/>
      <c r="E972" s="605" t="s">
        <v>185</v>
      </c>
      <c r="F972" s="548">
        <v>1290.8</v>
      </c>
      <c r="G972" s="548">
        <v>1287.58</v>
      </c>
      <c r="H972" s="548">
        <v>1293.5</v>
      </c>
      <c r="I972" s="548">
        <v>1292.1600000000001</v>
      </c>
      <c r="J972" s="548">
        <v>1299.29</v>
      </c>
      <c r="K972" s="548">
        <v>1298.96</v>
      </c>
      <c r="L972" s="548">
        <v>1291.19</v>
      </c>
      <c r="M972" s="548">
        <v>1287.33</v>
      </c>
      <c r="N972" s="548">
        <v>1297.48</v>
      </c>
      <c r="O972" s="605"/>
      <c r="P972" s="605"/>
      <c r="Q972" s="658"/>
      <c r="R972" s="658"/>
      <c r="S972" s="659"/>
      <c r="T972" s="600"/>
      <c r="U972" s="660"/>
      <c r="V972" s="602"/>
      <c r="W972" s="602"/>
      <c r="X972" s="548"/>
      <c r="Y972" s="603"/>
      <c r="Z972" s="603"/>
      <c r="AA972" s="603"/>
      <c r="AB972" s="603"/>
    </row>
    <row r="973" spans="1:30" ht="26.65" customHeight="1" thickBot="1">
      <c r="A973" s="559"/>
      <c r="B973" s="554"/>
      <c r="C973" s="657"/>
      <c r="D973" s="657"/>
      <c r="E973" s="605" t="s">
        <v>188</v>
      </c>
      <c r="F973" s="605">
        <f t="shared" ref="F973:N973" si="319">IF(((F971="")*AND(F972="")),"",(F971-F972)*3)</f>
        <v>2073.54</v>
      </c>
      <c r="G973" s="605">
        <f t="shared" si="319"/>
        <v>2071.62</v>
      </c>
      <c r="H973" s="605">
        <f t="shared" si="319"/>
        <v>2045.7000000000003</v>
      </c>
      <c r="I973" s="605">
        <f t="shared" si="319"/>
        <v>2052.2699999999995</v>
      </c>
      <c r="J973" s="605">
        <f t="shared" si="319"/>
        <v>2028.3000000000004</v>
      </c>
      <c r="K973" s="605">
        <f t="shared" si="319"/>
        <v>2035.9499999999996</v>
      </c>
      <c r="L973" s="605">
        <f t="shared" si="319"/>
        <v>2043.63</v>
      </c>
      <c r="M973" s="605">
        <f t="shared" si="319"/>
        <v>2067.09</v>
      </c>
      <c r="N973" s="605">
        <f t="shared" si="319"/>
        <v>2068.0499999999997</v>
      </c>
      <c r="O973" s="605"/>
      <c r="P973" s="605"/>
      <c r="Q973" s="658"/>
      <c r="R973" s="658"/>
      <c r="S973" s="659"/>
      <c r="T973" s="600"/>
      <c r="U973" s="660"/>
      <c r="V973" s="602"/>
      <c r="W973" s="602"/>
      <c r="X973" s="548"/>
      <c r="Y973" s="603"/>
      <c r="Z973" s="603"/>
      <c r="AA973" s="603"/>
      <c r="AB973" s="603"/>
    </row>
    <row r="974" spans="1:30">
      <c r="A974" s="669">
        <v>43546</v>
      </c>
      <c r="B974" s="554" t="s">
        <v>183</v>
      </c>
      <c r="C974" s="657" t="s">
        <v>171</v>
      </c>
      <c r="D974" s="657" t="s">
        <v>170</v>
      </c>
      <c r="E974" s="605" t="s">
        <v>184</v>
      </c>
      <c r="F974" s="548">
        <v>27640.98</v>
      </c>
      <c r="G974" s="548">
        <v>27679.78</v>
      </c>
      <c r="H974" s="548">
        <v>27688.44</v>
      </c>
      <c r="I974" s="548">
        <v>27691.31</v>
      </c>
      <c r="J974" s="548">
        <v>27664.3</v>
      </c>
      <c r="K974" s="548">
        <v>27665.38</v>
      </c>
      <c r="L974" s="548">
        <v>27698.27</v>
      </c>
      <c r="M974" s="548">
        <v>27648.09</v>
      </c>
      <c r="N974" s="548">
        <v>27623.43</v>
      </c>
      <c r="O974" s="605">
        <f>IF((N975=""),"",MAX(F976:N976))</f>
        <v>4659.6299999999974</v>
      </c>
      <c r="P974" s="605">
        <f>IF(N975="","",MIN(F976:N976))</f>
        <v>3964.0499999999956</v>
      </c>
      <c r="Q974" s="658">
        <f>IF((N976=""),"",AVERAGE(F976:N976))</f>
        <v>4320.2633333333351</v>
      </c>
      <c r="R974" s="658">
        <f>IF((N975=""),"",(O974-P974)/(O974+P974)*100)</f>
        <v>8.0659300901703475</v>
      </c>
      <c r="S974" s="659">
        <f>STDEV(F976:N976)</f>
        <v>243.04051966697693</v>
      </c>
      <c r="T974" s="600" t="str">
        <f>IF(N975="","",IF(Q974&gt;3200,IF(R974&lt;16,IF(Q974&lt;5240,"Pass","Fail"),"Fail"),"Fail"))</f>
        <v>Pass</v>
      </c>
      <c r="U974" s="677">
        <v>1428</v>
      </c>
      <c r="V974" s="641"/>
      <c r="W974" s="687"/>
      <c r="X974" s="548"/>
      <c r="Y974" s="603">
        <v>4200</v>
      </c>
      <c r="Z974" s="603">
        <v>5500</v>
      </c>
      <c r="AA974" s="603">
        <v>3200</v>
      </c>
      <c r="AB974" s="603">
        <v>5240</v>
      </c>
      <c r="AC974" s="604">
        <v>16</v>
      </c>
      <c r="AD974" s="604">
        <v>16</v>
      </c>
    </row>
    <row r="975" spans="1:30" ht="15">
      <c r="A975" s="559"/>
      <c r="B975" s="554"/>
      <c r="C975" s="657"/>
      <c r="D975" s="657"/>
      <c r="E975" s="605" t="s">
        <v>185</v>
      </c>
      <c r="F975" s="548">
        <v>26140.75</v>
      </c>
      <c r="G975" s="548">
        <v>26301.439999999999</v>
      </c>
      <c r="H975" s="548">
        <v>26367.09</v>
      </c>
      <c r="I975" s="548">
        <v>26313.19</v>
      </c>
      <c r="J975" s="548">
        <v>26132.48</v>
      </c>
      <c r="K975" s="548">
        <v>26170.87</v>
      </c>
      <c r="L975" s="548">
        <v>26297.64</v>
      </c>
      <c r="M975" s="548">
        <v>26245.51</v>
      </c>
      <c r="N975" s="548">
        <v>26070.22</v>
      </c>
      <c r="O975" s="605"/>
      <c r="P975" s="605"/>
      <c r="Q975" s="658"/>
      <c r="R975" s="658"/>
      <c r="S975" s="659"/>
      <c r="T975" s="600"/>
      <c r="U975" s="660"/>
      <c r="V975" s="602"/>
      <c r="W975" s="602"/>
      <c r="X975" s="548"/>
      <c r="Y975" s="603"/>
      <c r="Z975" s="603"/>
      <c r="AA975" s="603"/>
      <c r="AB975" s="603"/>
    </row>
    <row r="976" spans="1:30" ht="57.75" thickBot="1">
      <c r="A976" s="559"/>
      <c r="B976" s="663"/>
      <c r="C976" s="664"/>
      <c r="D976" s="664"/>
      <c r="E976" s="627" t="s">
        <v>186</v>
      </c>
      <c r="F976" s="627">
        <f t="shared" ref="F976:N976" si="320">IF(((F974="")*AND(F975="")),"",(F974-F975)*3)</f>
        <v>4500.6899999999987</v>
      </c>
      <c r="G976" s="627">
        <f t="shared" si="320"/>
        <v>4135.0200000000004</v>
      </c>
      <c r="H976" s="627">
        <f t="shared" si="320"/>
        <v>3964.0499999999956</v>
      </c>
      <c r="I976" s="627">
        <f t="shared" si="320"/>
        <v>4134.3600000000079</v>
      </c>
      <c r="J976" s="627">
        <f t="shared" si="320"/>
        <v>4595.4599999999991</v>
      </c>
      <c r="K976" s="627">
        <f t="shared" si="320"/>
        <v>4483.5300000000061</v>
      </c>
      <c r="L976" s="627">
        <f t="shared" si="320"/>
        <v>4201.8900000000031</v>
      </c>
      <c r="M976" s="627">
        <f t="shared" si="320"/>
        <v>4207.7400000000052</v>
      </c>
      <c r="N976" s="627">
        <f t="shared" si="320"/>
        <v>4659.6299999999974</v>
      </c>
      <c r="O976" s="627"/>
      <c r="P976" s="627"/>
      <c r="Q976" s="665"/>
      <c r="R976" s="665"/>
      <c r="S976" s="666"/>
      <c r="T976" s="667"/>
      <c r="U976" s="668"/>
      <c r="V976" s="602"/>
      <c r="W976" s="602"/>
      <c r="X976" s="548"/>
      <c r="Y976" s="603"/>
      <c r="Z976" s="603"/>
      <c r="AA976" s="603"/>
      <c r="AB976" s="603"/>
    </row>
    <row r="977" spans="1:30">
      <c r="A977" s="669">
        <v>43549</v>
      </c>
      <c r="B977" s="607" t="s">
        <v>172</v>
      </c>
      <c r="C977" s="609" t="s">
        <v>174</v>
      </c>
      <c r="D977" s="609" t="s">
        <v>173</v>
      </c>
      <c r="E977" s="596" t="s">
        <v>184</v>
      </c>
      <c r="F977" s="548">
        <v>3185.74</v>
      </c>
      <c r="G977" s="548">
        <v>3008.39</v>
      </c>
      <c r="H977" s="548">
        <v>3003.78</v>
      </c>
      <c r="I977" s="548">
        <v>2966.22</v>
      </c>
      <c r="J977" s="548">
        <v>3053.3</v>
      </c>
      <c r="K977" s="548">
        <v>3208.26</v>
      </c>
      <c r="L977" s="548">
        <v>2993.3</v>
      </c>
      <c r="M977" s="548">
        <v>3017.06</v>
      </c>
      <c r="N977" s="548">
        <v>3135.22</v>
      </c>
      <c r="O977" s="636">
        <f>IF((N978=""),"",MAX(F979:N979))</f>
        <v>3976.2</v>
      </c>
      <c r="P977" s="636">
        <f>IF(N978="","",MIN(F979:N979))</f>
        <v>3719.1400000000003</v>
      </c>
      <c r="Q977" s="655">
        <f>IF((N979=""),"",AVERAGE(F979:N979))</f>
        <v>3889.6022222222218</v>
      </c>
      <c r="R977" s="655">
        <f>IF((N978=""),"",(O977-P977)/(O977+P977)*100)</f>
        <v>3.3404631894107277</v>
      </c>
      <c r="S977" s="599">
        <f>STDEV(F979:N979)</f>
        <v>91.84368048181301</v>
      </c>
      <c r="T977" s="676" t="str">
        <f>IF(N978="","",IF(Q977&gt;3650,IF(R977&lt;7,IF(Q977&lt;4450,"Pass","Fail"),"Fail"),"Fail"))</f>
        <v>Pass</v>
      </c>
      <c r="U977" s="677">
        <v>102</v>
      </c>
      <c r="V977" s="641"/>
      <c r="W977" s="687"/>
      <c r="X977" s="689" t="s">
        <v>158</v>
      </c>
      <c r="Y977" s="603">
        <v>3650</v>
      </c>
      <c r="Z977" s="603">
        <v>4450</v>
      </c>
      <c r="AA977" s="603">
        <v>3700</v>
      </c>
      <c r="AB977" s="603">
        <v>4100</v>
      </c>
      <c r="AC977" s="604">
        <v>7</v>
      </c>
      <c r="AD977" s="604">
        <v>6.5</v>
      </c>
    </row>
    <row r="978" spans="1:30" ht="15">
      <c r="A978" s="559"/>
      <c r="B978" s="554"/>
      <c r="C978" s="657"/>
      <c r="D978" s="657"/>
      <c r="E978" s="605" t="s">
        <v>185</v>
      </c>
      <c r="F978" s="548">
        <v>1273.6400000000001</v>
      </c>
      <c r="G978" s="548">
        <v>1030.3900000000001</v>
      </c>
      <c r="H978" s="548">
        <v>1017.48</v>
      </c>
      <c r="I978" s="548">
        <v>993.83</v>
      </c>
      <c r="J978" s="548">
        <v>1158.23</v>
      </c>
      <c r="K978" s="548">
        <v>1348.69</v>
      </c>
      <c r="L978" s="548">
        <v>1024.05</v>
      </c>
      <c r="M978" s="548">
        <v>1028.96</v>
      </c>
      <c r="N978" s="548">
        <v>1192.79</v>
      </c>
      <c r="O978" s="605"/>
      <c r="P978" s="605"/>
      <c r="Q978" s="658"/>
      <c r="R978" s="658"/>
      <c r="S978" s="659"/>
      <c r="T978" s="554"/>
      <c r="U978" s="672"/>
      <c r="V978" s="641"/>
      <c r="W978" s="687"/>
      <c r="X978" s="689"/>
      <c r="Y978" s="603"/>
      <c r="Z978" s="603"/>
      <c r="AA978" s="603"/>
      <c r="AB978" s="603"/>
    </row>
    <row r="979" spans="1:30" ht="57.75" thickBot="1">
      <c r="A979" s="559"/>
      <c r="B979" s="554"/>
      <c r="C979" s="657"/>
      <c r="D979" s="657"/>
      <c r="E979" s="605" t="s">
        <v>186</v>
      </c>
      <c r="F979" s="605">
        <f t="shared" ref="F979:N979" si="321">IF(((F977="")*AND(F978="")),"",(F977-F978)*2)</f>
        <v>3824.1999999999994</v>
      </c>
      <c r="G979" s="605">
        <f t="shared" si="321"/>
        <v>3955.9999999999995</v>
      </c>
      <c r="H979" s="605">
        <f t="shared" si="321"/>
        <v>3972.6000000000004</v>
      </c>
      <c r="I979" s="605">
        <f t="shared" si="321"/>
        <v>3944.7799999999997</v>
      </c>
      <c r="J979" s="605">
        <f t="shared" si="321"/>
        <v>3790.1400000000003</v>
      </c>
      <c r="K979" s="605">
        <f t="shared" si="321"/>
        <v>3719.1400000000003</v>
      </c>
      <c r="L979" s="605">
        <f t="shared" si="321"/>
        <v>3938.5000000000005</v>
      </c>
      <c r="M979" s="605">
        <f t="shared" si="321"/>
        <v>3976.2</v>
      </c>
      <c r="N979" s="605">
        <f t="shared" si="321"/>
        <v>3884.8599999999997</v>
      </c>
      <c r="O979" s="605"/>
      <c r="P979" s="605"/>
      <c r="Q979" s="658"/>
      <c r="R979" s="658"/>
      <c r="S979" s="659"/>
      <c r="T979" s="554"/>
      <c r="U979" s="672"/>
      <c r="V979" s="641"/>
      <c r="W979" s="687"/>
      <c r="X979" s="689"/>
      <c r="Y979" s="603"/>
      <c r="Z979" s="603"/>
      <c r="AA979" s="603"/>
      <c r="AB979" s="603"/>
    </row>
    <row r="980" spans="1:30">
      <c r="A980" s="669">
        <v>43549</v>
      </c>
      <c r="B980" s="614" t="s">
        <v>167</v>
      </c>
      <c r="C980" s="657" t="s">
        <v>169</v>
      </c>
      <c r="D980" s="657" t="s">
        <v>187</v>
      </c>
      <c r="E980" s="605" t="s">
        <v>184</v>
      </c>
      <c r="F980" s="548">
        <v>1293.55</v>
      </c>
      <c r="G980" s="548">
        <v>1289.58</v>
      </c>
      <c r="H980" s="548">
        <v>1295.52</v>
      </c>
      <c r="I980" s="548">
        <v>1293.23</v>
      </c>
      <c r="J980" s="548">
        <v>1299.3699999999999</v>
      </c>
      <c r="K980" s="548">
        <v>1299.7</v>
      </c>
      <c r="L980" s="548">
        <v>1292.26</v>
      </c>
      <c r="M980" s="548">
        <v>1290.6400000000001</v>
      </c>
      <c r="N980" s="548">
        <v>1302.33</v>
      </c>
      <c r="O980" s="605">
        <f>IF((N981=""),"",MAX(F982:N982))</f>
        <v>2038.3800000000006</v>
      </c>
      <c r="P980" s="605">
        <f>IF(N981="","",MIN(F982:N982))</f>
        <v>1993.7399999999998</v>
      </c>
      <c r="Q980" s="658">
        <f>IF((N982=""),"",AVERAGE(F982:N982))</f>
        <v>2019.49</v>
      </c>
      <c r="R980" s="658">
        <f>IF((N981=""),"",(O980-P980)/(O980+P980)*100)</f>
        <v>1.10710990744325</v>
      </c>
      <c r="S980" s="659">
        <f>STDEV(F982:N982)</f>
        <v>15.576913205146887</v>
      </c>
      <c r="T980" s="600" t="str">
        <f>IF(N981="","",IF(Q980&gt;1940,IF(R980&lt;8.3,IF(Q980&lt;2180,"Pass","Fail"),"Fail"),"Fail"))</f>
        <v>Pass</v>
      </c>
      <c r="U980" s="677">
        <v>102</v>
      </c>
      <c r="V980" s="641"/>
      <c r="W980" s="687"/>
      <c r="X980" s="689" t="s">
        <v>158</v>
      </c>
      <c r="Y980" s="603">
        <v>2000</v>
      </c>
      <c r="Z980" s="603">
        <v>3000</v>
      </c>
      <c r="AA980" s="603">
        <v>1940</v>
      </c>
      <c r="AB980" s="603">
        <v>2180</v>
      </c>
      <c r="AC980" s="604">
        <v>5.2</v>
      </c>
      <c r="AD980" s="604">
        <v>5.2</v>
      </c>
    </row>
    <row r="981" spans="1:30" ht="15">
      <c r="A981" s="559"/>
      <c r="B981" s="554"/>
      <c r="C981" s="657"/>
      <c r="D981" s="657"/>
      <c r="E981" s="605" t="s">
        <v>185</v>
      </c>
      <c r="F981" s="548">
        <v>618.62</v>
      </c>
      <c r="G981" s="548">
        <v>613.91999999999996</v>
      </c>
      <c r="H981" s="548">
        <v>619.54</v>
      </c>
      <c r="I981" s="548">
        <v>616</v>
      </c>
      <c r="J981" s="548">
        <v>634.46</v>
      </c>
      <c r="K981" s="548">
        <v>627.17999999999995</v>
      </c>
      <c r="L981" s="548">
        <v>619.05999999999995</v>
      </c>
      <c r="M981" s="548">
        <v>611.17999999999995</v>
      </c>
      <c r="N981" s="548">
        <v>637.75</v>
      </c>
      <c r="O981" s="605"/>
      <c r="P981" s="605"/>
      <c r="Q981" s="658"/>
      <c r="R981" s="658"/>
      <c r="S981" s="659"/>
      <c r="T981" s="600"/>
      <c r="U981" s="660"/>
      <c r="V981" s="602"/>
      <c r="W981" s="602"/>
      <c r="X981" s="689"/>
      <c r="Y981" s="603"/>
      <c r="Z981" s="603"/>
      <c r="AA981" s="603"/>
      <c r="AB981" s="603"/>
    </row>
    <row r="982" spans="1:30" ht="26.65" customHeight="1" thickBot="1">
      <c r="A982" s="559"/>
      <c r="B982" s="554"/>
      <c r="C982" s="657"/>
      <c r="D982" s="657"/>
      <c r="E982" s="605" t="s">
        <v>188</v>
      </c>
      <c r="F982" s="605">
        <f t="shared" ref="F982:N982" si="322">IF(((F980="")*AND(F981="")),"",(F980-F981)*3)</f>
        <v>2024.79</v>
      </c>
      <c r="G982" s="605">
        <f t="shared" si="322"/>
        <v>2026.98</v>
      </c>
      <c r="H982" s="605">
        <f t="shared" si="322"/>
        <v>2027.94</v>
      </c>
      <c r="I982" s="605">
        <f t="shared" si="322"/>
        <v>2031.69</v>
      </c>
      <c r="J982" s="605">
        <f t="shared" si="322"/>
        <v>1994.7299999999996</v>
      </c>
      <c r="K982" s="605">
        <f t="shared" si="322"/>
        <v>2017.5600000000004</v>
      </c>
      <c r="L982" s="605">
        <f t="shared" si="322"/>
        <v>2019.6000000000001</v>
      </c>
      <c r="M982" s="605">
        <f t="shared" si="322"/>
        <v>2038.3800000000006</v>
      </c>
      <c r="N982" s="605">
        <f t="shared" si="322"/>
        <v>1993.7399999999998</v>
      </c>
      <c r="O982" s="605"/>
      <c r="P982" s="605"/>
      <c r="Q982" s="658"/>
      <c r="R982" s="658"/>
      <c r="S982" s="659"/>
      <c r="T982" s="600"/>
      <c r="U982" s="660"/>
      <c r="V982" s="602"/>
      <c r="W982" s="602"/>
      <c r="X982" s="689"/>
      <c r="Y982" s="603"/>
      <c r="Z982" s="603"/>
      <c r="AA982" s="603"/>
      <c r="AB982" s="603"/>
    </row>
    <row r="983" spans="1:30">
      <c r="A983" s="669">
        <v>43549</v>
      </c>
      <c r="B983" s="554" t="s">
        <v>183</v>
      </c>
      <c r="C983" s="657" t="s">
        <v>171</v>
      </c>
      <c r="D983" s="657" t="s">
        <v>170</v>
      </c>
      <c r="E983" s="605" t="s">
        <v>184</v>
      </c>
      <c r="F983" s="548">
        <v>26073.18</v>
      </c>
      <c r="G983" s="548">
        <v>26212.59</v>
      </c>
      <c r="H983" s="548">
        <v>26300.21</v>
      </c>
      <c r="I983" s="548">
        <v>26233.040000000001</v>
      </c>
      <c r="J983" s="548">
        <v>26063.62</v>
      </c>
      <c r="K983" s="548">
        <v>26102.5</v>
      </c>
      <c r="L983" s="548">
        <v>26238.04</v>
      </c>
      <c r="M983" s="548">
        <v>26195.11</v>
      </c>
      <c r="N983" s="548">
        <v>26031.26</v>
      </c>
      <c r="O983" s="605">
        <f>IF((N984=""),"",MAX(F985:N985))</f>
        <v>4901.7299999999996</v>
      </c>
      <c r="P983" s="605">
        <f>IF(N984="","",MIN(F985:N985))</f>
        <v>4202.0400000000009</v>
      </c>
      <c r="Q983" s="658">
        <f>IF((N985=""),"",AVERAGE(F985:N985))</f>
        <v>4519.6266666666652</v>
      </c>
      <c r="R983" s="658">
        <f>IF((N984=""),"",(O983-P983)/(O983+P983)*100)</f>
        <v>7.6857170161372554</v>
      </c>
      <c r="S983" s="659">
        <f>STDEV(F985:N985)</f>
        <v>226.24944226452411</v>
      </c>
      <c r="T983" s="600" t="str">
        <f>IF(N984="","",IF(Q983&gt;3200,IF(R983&lt;16,IF(Q983&lt;5240,"Pass","Fail"),"Fail"),"Fail"))</f>
        <v>Pass</v>
      </c>
      <c r="U983" s="677">
        <v>102</v>
      </c>
      <c r="V983" s="641"/>
      <c r="W983" s="687"/>
      <c r="X983" s="689" t="s">
        <v>158</v>
      </c>
      <c r="Y983" s="603">
        <v>4200</v>
      </c>
      <c r="Z983" s="603">
        <v>5500</v>
      </c>
      <c r="AA983" s="603">
        <v>3200</v>
      </c>
      <c r="AB983" s="603">
        <v>5240</v>
      </c>
      <c r="AC983" s="604">
        <v>16</v>
      </c>
      <c r="AD983" s="604">
        <v>16</v>
      </c>
    </row>
    <row r="984" spans="1:30" ht="15">
      <c r="A984" s="559"/>
      <c r="B984" s="554"/>
      <c r="C984" s="657"/>
      <c r="D984" s="657"/>
      <c r="E984" s="605" t="s">
        <v>185</v>
      </c>
      <c r="F984" s="548">
        <v>24496.73</v>
      </c>
      <c r="G984" s="548">
        <v>24737.360000000001</v>
      </c>
      <c r="H984" s="548">
        <v>24846.54</v>
      </c>
      <c r="I984" s="548">
        <v>24782.95</v>
      </c>
      <c r="J984" s="548">
        <v>24488.720000000001</v>
      </c>
      <c r="K984" s="548">
        <v>24579.39</v>
      </c>
      <c r="L984" s="548">
        <v>24837.360000000001</v>
      </c>
      <c r="M984" s="548">
        <v>24724.27</v>
      </c>
      <c r="N984" s="548">
        <v>24397.35</v>
      </c>
      <c r="P984" s="605"/>
      <c r="Q984" s="658"/>
      <c r="R984" s="658"/>
      <c r="S984" s="659"/>
      <c r="T984" s="600"/>
      <c r="U984" s="660"/>
      <c r="V984" s="602"/>
      <c r="W984" s="602"/>
      <c r="X984" s="689"/>
      <c r="Y984" s="603"/>
      <c r="Z984" s="603"/>
      <c r="AA984" s="603"/>
      <c r="AB984" s="603"/>
    </row>
    <row r="985" spans="1:30" ht="57.75" thickBot="1">
      <c r="A985" s="559"/>
      <c r="B985" s="663"/>
      <c r="C985" s="664"/>
      <c r="D985" s="664"/>
      <c r="E985" s="627" t="s">
        <v>186</v>
      </c>
      <c r="F985" s="627">
        <f t="shared" ref="F985:N985" si="323">IF(((F983="")*AND(F984="")),"",(F983-F984)*3)</f>
        <v>4729.3500000000022</v>
      </c>
      <c r="G985" s="627">
        <f t="shared" si="323"/>
        <v>4425.6899999999987</v>
      </c>
      <c r="H985" s="627">
        <f t="shared" si="323"/>
        <v>4361.0099999999948</v>
      </c>
      <c r="I985" s="627">
        <f t="shared" si="323"/>
        <v>4350.2700000000004</v>
      </c>
      <c r="J985" s="627">
        <f t="shared" si="323"/>
        <v>4724.6999999999935</v>
      </c>
      <c r="K985" s="627">
        <f t="shared" si="323"/>
        <v>4569.3300000000017</v>
      </c>
      <c r="L985" s="627">
        <f t="shared" si="323"/>
        <v>4202.0400000000009</v>
      </c>
      <c r="M985" s="627">
        <f t="shared" si="323"/>
        <v>4412.5200000000004</v>
      </c>
      <c r="N985" s="627">
        <f t="shared" si="323"/>
        <v>4901.7299999999996</v>
      </c>
      <c r="O985" s="627"/>
      <c r="P985" s="627"/>
      <c r="Q985" s="665"/>
      <c r="R985" s="665"/>
      <c r="S985" s="666"/>
      <c r="T985" s="667"/>
      <c r="U985" s="668"/>
      <c r="V985" s="602"/>
      <c r="W985" s="602"/>
      <c r="X985" s="689"/>
      <c r="Y985" s="603"/>
      <c r="Z985" s="603"/>
      <c r="AA985" s="603"/>
      <c r="AB985" s="603"/>
    </row>
    <row r="986" spans="1:30">
      <c r="A986" s="669">
        <v>43552</v>
      </c>
      <c r="B986" s="607" t="s">
        <v>172</v>
      </c>
      <c r="C986" s="609" t="s">
        <v>174</v>
      </c>
      <c r="D986" s="609" t="s">
        <v>173</v>
      </c>
      <c r="E986" s="596" t="s">
        <v>184</v>
      </c>
      <c r="F986" s="548">
        <v>6955.91</v>
      </c>
      <c r="G986" s="548">
        <v>6914.94</v>
      </c>
      <c r="H986" s="548">
        <v>6932.83</v>
      </c>
      <c r="I986" s="548">
        <v>6887.4</v>
      </c>
      <c r="J986" s="548">
        <v>6853.48</v>
      </c>
      <c r="K986" s="548">
        <v>6929.08</v>
      </c>
      <c r="L986" s="548">
        <v>6910.03</v>
      </c>
      <c r="M986" s="548">
        <v>6945.56</v>
      </c>
      <c r="N986" s="548">
        <v>6984.13</v>
      </c>
      <c r="O986" s="636">
        <f>IF((N987=""),"",MAX(F988:N988))</f>
        <v>3916.3200000000015</v>
      </c>
      <c r="P986" s="636">
        <f>IF(N987="","",MIN(F988:N988))</f>
        <v>3645.42</v>
      </c>
      <c r="Q986" s="655">
        <f>IF((N988=""),"",AVERAGE(F988:N988))</f>
        <v>3822.2533333333331</v>
      </c>
      <c r="R986" s="655">
        <f>IF((N987=""),"",(O986-P986)/(O986+P986)*100)</f>
        <v>3.5825087876600015</v>
      </c>
      <c r="S986" s="599">
        <f>STDEV(F988:N988)</f>
        <v>97.834542468402603</v>
      </c>
      <c r="T986" s="676" t="str">
        <f>IF(N987="","",IF(Q986&gt;3650,IF(R986&lt;7,IF(Q986&lt;4450,"Pass","Fail"),"Fail"),"Fail"))</f>
        <v>Pass</v>
      </c>
      <c r="U986" s="677">
        <v>121</v>
      </c>
      <c r="V986" s="641"/>
      <c r="W986" s="687"/>
      <c r="X986" s="548"/>
      <c r="Y986" s="603">
        <v>3650</v>
      </c>
      <c r="Z986" s="603">
        <v>4450</v>
      </c>
      <c r="AA986" s="603">
        <v>3700</v>
      </c>
      <c r="AB986" s="603">
        <v>4100</v>
      </c>
      <c r="AC986" s="604">
        <v>7</v>
      </c>
      <c r="AD986" s="604">
        <v>6.5</v>
      </c>
    </row>
    <row r="987" spans="1:30" ht="15">
      <c r="A987" s="559"/>
      <c r="B987" s="554"/>
      <c r="C987" s="657"/>
      <c r="D987" s="657"/>
      <c r="E987" s="605" t="s">
        <v>185</v>
      </c>
      <c r="F987" s="548">
        <v>5095.32</v>
      </c>
      <c r="G987" s="548">
        <v>4974.83</v>
      </c>
      <c r="H987" s="548">
        <v>4977.04</v>
      </c>
      <c r="I987" s="548">
        <v>4943.42</v>
      </c>
      <c r="J987" s="548">
        <v>4985.07</v>
      </c>
      <c r="K987" s="548">
        <v>5106.37</v>
      </c>
      <c r="L987" s="548">
        <v>4970.26</v>
      </c>
      <c r="M987" s="548">
        <v>4987.3999999999996</v>
      </c>
      <c r="N987" s="548">
        <v>5073.51</v>
      </c>
      <c r="O987" s="605"/>
      <c r="P987" s="605"/>
      <c r="Q987" s="658"/>
      <c r="R987" s="658"/>
      <c r="S987" s="659"/>
      <c r="T987" s="554"/>
      <c r="U987" s="672"/>
      <c r="V987" s="641"/>
      <c r="W987" s="687"/>
      <c r="X987" s="548"/>
      <c r="Y987" s="603"/>
      <c r="Z987" s="603"/>
      <c r="AA987" s="603"/>
      <c r="AB987" s="603"/>
    </row>
    <row r="988" spans="1:30" ht="57.75" thickBot="1">
      <c r="A988" s="559"/>
      <c r="B988" s="554"/>
      <c r="C988" s="657"/>
      <c r="D988" s="657"/>
      <c r="E988" s="605" t="s">
        <v>186</v>
      </c>
      <c r="F988" s="605">
        <f t="shared" ref="F988:N988" si="324">IF(((F986="")*AND(F987="")),"",(F986-F987)*2)</f>
        <v>3721.1800000000003</v>
      </c>
      <c r="G988" s="605">
        <f t="shared" si="324"/>
        <v>3880.2199999999993</v>
      </c>
      <c r="H988" s="605">
        <f t="shared" si="324"/>
        <v>3911.58</v>
      </c>
      <c r="I988" s="605">
        <f t="shared" si="324"/>
        <v>3887.9599999999991</v>
      </c>
      <c r="J988" s="605">
        <f t="shared" si="324"/>
        <v>3736.8199999999997</v>
      </c>
      <c r="K988" s="605">
        <f t="shared" si="324"/>
        <v>3645.42</v>
      </c>
      <c r="L988" s="605">
        <f t="shared" si="324"/>
        <v>3879.5399999999991</v>
      </c>
      <c r="M988" s="605">
        <f t="shared" si="324"/>
        <v>3916.3200000000015</v>
      </c>
      <c r="N988" s="605">
        <f t="shared" si="324"/>
        <v>3821.24</v>
      </c>
      <c r="O988" s="605"/>
      <c r="P988" s="605"/>
      <c r="Q988" s="658"/>
      <c r="R988" s="658"/>
      <c r="S988" s="659"/>
      <c r="T988" s="554"/>
      <c r="U988" s="672"/>
      <c r="V988" s="641"/>
      <c r="W988" s="687"/>
      <c r="X988" s="548"/>
      <c r="Y988" s="603"/>
      <c r="Z988" s="603"/>
      <c r="AA988" s="603"/>
      <c r="AB988" s="603"/>
    </row>
    <row r="989" spans="1:30">
      <c r="A989" s="669">
        <v>43552</v>
      </c>
      <c r="B989" s="614" t="s">
        <v>167</v>
      </c>
      <c r="C989" s="657" t="s">
        <v>169</v>
      </c>
      <c r="D989" s="657" t="s">
        <v>187</v>
      </c>
      <c r="E989" s="605" t="s">
        <v>184</v>
      </c>
      <c r="F989" s="548">
        <v>2016.99</v>
      </c>
      <c r="G989" s="548">
        <v>2013.65</v>
      </c>
      <c r="H989" s="548">
        <v>2000.25</v>
      </c>
      <c r="I989" s="548">
        <v>2008.73</v>
      </c>
      <c r="J989" s="548">
        <v>2016.28</v>
      </c>
      <c r="K989" s="548">
        <v>2019.05</v>
      </c>
      <c r="L989" s="548">
        <v>2003.13</v>
      </c>
      <c r="M989" s="548">
        <v>2006.5</v>
      </c>
      <c r="N989" s="548">
        <v>2024.56</v>
      </c>
      <c r="O989" s="605">
        <f>IF((N990=""),"",MAX(F991:N991))</f>
        <v>2130.2400000000007</v>
      </c>
      <c r="P989" s="605">
        <f>IF(N990="","",MIN(F991:N991))</f>
        <v>2080.2600000000002</v>
      </c>
      <c r="Q989" s="658">
        <f>IF((N991=""),"",AVERAGE(F991:N991))</f>
        <v>2103.8166666666671</v>
      </c>
      <c r="R989" s="658">
        <f>IF((N990=""),"",(O989-P989)/(O989+P989)*100)</f>
        <v>1.1870324189526293</v>
      </c>
      <c r="S989" s="659">
        <f>STDEV(F991:N991)</f>
        <v>17.091878188156361</v>
      </c>
      <c r="T989" s="600" t="str">
        <f>IF(N990="","",IF(Q989&gt;1940,IF(R989&lt;8.3,IF(Q989&lt;2180,"Pass","Fail"),"Fail"),"Fail"))</f>
        <v>Pass</v>
      </c>
      <c r="U989" s="677">
        <v>121</v>
      </c>
      <c r="V989" s="641"/>
      <c r="W989" s="687"/>
      <c r="X989" s="548"/>
      <c r="Y989" s="603">
        <v>2000</v>
      </c>
      <c r="Z989" s="603">
        <v>3000</v>
      </c>
      <c r="AA989" s="603">
        <v>1940</v>
      </c>
      <c r="AB989" s="603">
        <v>2180</v>
      </c>
      <c r="AC989" s="604">
        <v>5.2</v>
      </c>
      <c r="AD989" s="604">
        <v>5.2</v>
      </c>
    </row>
    <row r="990" spans="1:30" ht="15">
      <c r="A990" s="559"/>
      <c r="B990" s="554"/>
      <c r="C990" s="657"/>
      <c r="D990" s="657"/>
      <c r="E990" s="605" t="s">
        <v>185</v>
      </c>
      <c r="F990" s="548">
        <v>1313.24</v>
      </c>
      <c r="G990" s="548">
        <v>1303.57</v>
      </c>
      <c r="H990" s="548">
        <v>1299.48</v>
      </c>
      <c r="I990" s="548">
        <v>1308.1600000000001</v>
      </c>
      <c r="J990" s="548">
        <v>1322.86</v>
      </c>
      <c r="K990" s="548">
        <v>1321.63</v>
      </c>
      <c r="L990" s="548">
        <v>1309.18</v>
      </c>
      <c r="M990" s="548">
        <v>1299.1600000000001</v>
      </c>
      <c r="N990" s="548">
        <v>1320.41</v>
      </c>
      <c r="O990" s="605"/>
      <c r="P990" s="605"/>
      <c r="Q990" s="658"/>
      <c r="R990" s="658"/>
      <c r="S990" s="659"/>
      <c r="T990" s="600"/>
      <c r="U990" s="660"/>
      <c r="V990" s="602"/>
      <c r="W990" s="602"/>
      <c r="X990" s="548"/>
      <c r="Y990" s="603"/>
      <c r="Z990" s="603"/>
      <c r="AA990" s="603"/>
      <c r="AB990" s="603"/>
    </row>
    <row r="991" spans="1:30" ht="26.65" customHeight="1" thickBot="1">
      <c r="A991" s="559"/>
      <c r="B991" s="554"/>
      <c r="C991" s="657"/>
      <c r="D991" s="657"/>
      <c r="E991" s="605" t="s">
        <v>188</v>
      </c>
      <c r="F991" s="605">
        <f t="shared" ref="F991:N991" si="325">IF(((F989="")*AND(F990="")),"",(F989-F990)*3)</f>
        <v>2111.25</v>
      </c>
      <c r="G991" s="605">
        <f t="shared" si="325"/>
        <v>2130.2400000000007</v>
      </c>
      <c r="H991" s="605">
        <f t="shared" si="325"/>
        <v>2102.31</v>
      </c>
      <c r="I991" s="605">
        <f t="shared" si="325"/>
        <v>2101.71</v>
      </c>
      <c r="J991" s="605">
        <f t="shared" si="325"/>
        <v>2080.2600000000002</v>
      </c>
      <c r="K991" s="605">
        <f t="shared" si="325"/>
        <v>2092.2599999999993</v>
      </c>
      <c r="L991" s="605">
        <f t="shared" si="325"/>
        <v>2081.8500000000004</v>
      </c>
      <c r="M991" s="605">
        <f t="shared" si="325"/>
        <v>2122.0199999999995</v>
      </c>
      <c r="N991" s="605">
        <f t="shared" si="325"/>
        <v>2112.4499999999998</v>
      </c>
      <c r="O991" s="605"/>
      <c r="P991" s="605"/>
      <c r="Q991" s="658"/>
      <c r="R991" s="658"/>
      <c r="S991" s="659"/>
      <c r="T991" s="600"/>
      <c r="U991" s="660"/>
      <c r="V991" s="602"/>
      <c r="W991" s="602"/>
      <c r="X991" s="548"/>
      <c r="Y991" s="603"/>
      <c r="Z991" s="603"/>
      <c r="AA991" s="603"/>
      <c r="AB991" s="603"/>
    </row>
    <row r="992" spans="1:30">
      <c r="A992" s="669">
        <v>43552</v>
      </c>
      <c r="B992" s="554" t="s">
        <v>183</v>
      </c>
      <c r="C992" s="657" t="s">
        <v>171</v>
      </c>
      <c r="D992" s="657" t="s">
        <v>170</v>
      </c>
      <c r="E992" s="605" t="s">
        <v>184</v>
      </c>
      <c r="F992" s="548">
        <v>24416.3</v>
      </c>
      <c r="G992" s="548">
        <v>24682.66</v>
      </c>
      <c r="H992" s="548">
        <v>24818.03</v>
      </c>
      <c r="I992" s="548">
        <v>24720.61</v>
      </c>
      <c r="J992" s="548">
        <v>24418.87</v>
      </c>
      <c r="K992" s="548">
        <v>24492.03</v>
      </c>
      <c r="L992" s="548">
        <v>24745.56</v>
      </c>
      <c r="M992" s="548">
        <v>24685.74</v>
      </c>
      <c r="N992" s="548">
        <v>24347.29</v>
      </c>
      <c r="O992" s="605">
        <f>IF((N993=""),"",MAX(F994:N994))</f>
        <v>5149.5600000000013</v>
      </c>
      <c r="P992" s="605">
        <f>IF(N993="","",MIN(F994:N994))</f>
        <v>4201.3500000000022</v>
      </c>
      <c r="Q992" s="658">
        <f>IF((N994=""),"",AVERAGE(F994:N994))</f>
        <v>4547.7533333333331</v>
      </c>
      <c r="R992" s="658">
        <f>IF((N993=""),"",(O992-P992)/(O992+P992)*100)</f>
        <v>10.140296505901551</v>
      </c>
      <c r="S992" s="659">
        <f>STDEV(F994:N994)</f>
        <v>301.5743899935747</v>
      </c>
      <c r="T992" s="600" t="str">
        <f>IF(N993="","",IF(Q992&gt;3200,IF(R992&lt;16,IF(Q992&lt;5240,"Pass","Fail"),"Fail"),"Fail"))</f>
        <v>Pass</v>
      </c>
      <c r="U992" s="677">
        <v>121</v>
      </c>
      <c r="V992" s="641"/>
      <c r="W992" s="687"/>
      <c r="X992" s="548"/>
      <c r="Y992" s="603">
        <v>4200</v>
      </c>
      <c r="Z992" s="603">
        <v>5500</v>
      </c>
      <c r="AA992" s="603">
        <v>3200</v>
      </c>
      <c r="AB992" s="603">
        <v>5240</v>
      </c>
      <c r="AC992" s="604">
        <v>16</v>
      </c>
      <c r="AD992" s="604">
        <v>16</v>
      </c>
    </row>
    <row r="993" spans="1:31" ht="15">
      <c r="A993" s="559"/>
      <c r="B993" s="554"/>
      <c r="C993" s="657"/>
      <c r="D993" s="657"/>
      <c r="E993" s="605" t="s">
        <v>185</v>
      </c>
      <c r="F993" s="548">
        <v>22806.639999999999</v>
      </c>
      <c r="G993" s="548">
        <v>23282.21</v>
      </c>
      <c r="H993" s="548">
        <v>23359.9</v>
      </c>
      <c r="I993" s="548">
        <v>23283.52</v>
      </c>
      <c r="J993" s="548">
        <v>22862.44</v>
      </c>
      <c r="K993" s="548">
        <v>22947.93</v>
      </c>
      <c r="L993" s="548">
        <v>23298.080000000002</v>
      </c>
      <c r="M993" s="548">
        <v>23212.34</v>
      </c>
      <c r="N993" s="548">
        <v>22630.77</v>
      </c>
      <c r="P993" s="605"/>
      <c r="Q993" s="658"/>
      <c r="R993" s="658"/>
      <c r="S993" s="659"/>
      <c r="T993" s="600"/>
      <c r="U993" s="660"/>
      <c r="V993" s="602"/>
      <c r="W993" s="602"/>
      <c r="X993" s="548"/>
      <c r="Y993" s="603"/>
      <c r="Z993" s="603"/>
      <c r="AA993" s="603"/>
      <c r="AB993" s="603"/>
    </row>
    <row r="994" spans="1:31" ht="57.75" thickBot="1">
      <c r="A994" s="559"/>
      <c r="B994" s="663"/>
      <c r="C994" s="664"/>
      <c r="D994" s="664"/>
      <c r="E994" s="627" t="s">
        <v>186</v>
      </c>
      <c r="F994" s="627">
        <f t="shared" ref="F994:N994" si="326">IF(((F992="")*AND(F993="")),"",(F992-F993)*3)</f>
        <v>4828.9799999999996</v>
      </c>
      <c r="G994" s="627">
        <f t="shared" si="326"/>
        <v>4201.3500000000022</v>
      </c>
      <c r="H994" s="627">
        <f t="shared" si="326"/>
        <v>4374.3899999999921</v>
      </c>
      <c r="I994" s="627">
        <f t="shared" si="326"/>
        <v>4311.2700000000004</v>
      </c>
      <c r="J994" s="627">
        <f t="shared" si="326"/>
        <v>4669.2900000000009</v>
      </c>
      <c r="K994" s="627">
        <f t="shared" si="326"/>
        <v>4632.2999999999956</v>
      </c>
      <c r="L994" s="627">
        <f t="shared" si="326"/>
        <v>4342.4399999999987</v>
      </c>
      <c r="M994" s="627">
        <f t="shared" si="326"/>
        <v>4420.2000000000044</v>
      </c>
      <c r="N994" s="627">
        <f t="shared" si="326"/>
        <v>5149.5600000000013</v>
      </c>
      <c r="O994" s="627"/>
      <c r="P994" s="627"/>
      <c r="Q994" s="665"/>
      <c r="R994" s="665"/>
      <c r="S994" s="666"/>
      <c r="T994" s="667"/>
      <c r="U994" s="668"/>
      <c r="V994" s="602"/>
      <c r="W994" s="602"/>
      <c r="X994" s="548"/>
      <c r="Y994" s="603"/>
      <c r="Z994" s="603"/>
      <c r="AA994" s="603"/>
      <c r="AB994" s="603"/>
    </row>
    <row r="995" spans="1:31">
      <c r="A995" s="669">
        <v>43556</v>
      </c>
      <c r="B995" s="607" t="s">
        <v>172</v>
      </c>
      <c r="C995" s="609" t="s">
        <v>174</v>
      </c>
      <c r="D995" s="609" t="s">
        <v>173</v>
      </c>
      <c r="E995" s="596" t="s">
        <v>184</v>
      </c>
      <c r="F995" s="548">
        <v>5095.32</v>
      </c>
      <c r="G995" s="548">
        <v>4974.83</v>
      </c>
      <c r="H995" s="548">
        <v>4977.04</v>
      </c>
      <c r="I995" s="548">
        <v>4943.42</v>
      </c>
      <c r="J995" s="548">
        <v>4985.07</v>
      </c>
      <c r="K995" s="548">
        <v>5106.37</v>
      </c>
      <c r="L995" s="548">
        <v>4970.26</v>
      </c>
      <c r="M995" s="548">
        <v>4987.3999999999996</v>
      </c>
      <c r="N995" s="548">
        <v>5073.51</v>
      </c>
      <c r="O995" s="636">
        <f>IF((N996=""),"",MAX(F997:N997))</f>
        <v>3950.579999999999</v>
      </c>
      <c r="P995" s="636">
        <f>IF(N996="","",MIN(F997:N997))</f>
        <v>3660.3999999999996</v>
      </c>
      <c r="Q995" s="655">
        <f>IF((N997=""),"",AVERAGE(F997:N997))</f>
        <v>3853.6977777777774</v>
      </c>
      <c r="R995" s="655">
        <f>IF((N996=""),"",(O995-P995)/(O995+P995)*100)</f>
        <v>3.8126496193656982</v>
      </c>
      <c r="S995" s="599">
        <f>STDEV(F997:N997)</f>
        <v>103.34393472498373</v>
      </c>
      <c r="T995" s="676" t="str">
        <f>IF(N996="","",IF(Q995&gt;3650,IF(R995&lt;7,IF(Q995&lt;4450,"Pass","Fail"),"Fail"),"Fail"))</f>
        <v>Pass</v>
      </c>
      <c r="U995" s="677">
        <v>1340</v>
      </c>
      <c r="V995" s="641"/>
      <c r="W995" s="687"/>
      <c r="X995" s="548"/>
      <c r="Y995" s="603">
        <v>3650</v>
      </c>
      <c r="Z995" s="603">
        <v>4450</v>
      </c>
      <c r="AA995" s="603">
        <v>3700</v>
      </c>
      <c r="AB995" s="603">
        <v>4100</v>
      </c>
      <c r="AC995" s="604">
        <v>7</v>
      </c>
      <c r="AD995" s="604">
        <v>6.5</v>
      </c>
    </row>
    <row r="996" spans="1:31" ht="15">
      <c r="A996" s="559"/>
      <c r="B996" s="554"/>
      <c r="C996" s="657"/>
      <c r="D996" s="657"/>
      <c r="E996" s="605" t="s">
        <v>185</v>
      </c>
      <c r="F996" s="548">
        <v>3223.5</v>
      </c>
      <c r="G996" s="548">
        <v>3021.11</v>
      </c>
      <c r="H996" s="548">
        <v>3004.71</v>
      </c>
      <c r="I996" s="548">
        <v>2977.85</v>
      </c>
      <c r="J996" s="548">
        <v>3095.65</v>
      </c>
      <c r="K996" s="548">
        <v>3276.17</v>
      </c>
      <c r="L996" s="548">
        <v>3012.56</v>
      </c>
      <c r="M996" s="548">
        <v>3012.11</v>
      </c>
      <c r="N996" s="548">
        <v>3147.92</v>
      </c>
      <c r="O996" s="605"/>
      <c r="P996" s="605"/>
      <c r="Q996" s="658"/>
      <c r="R996" s="658"/>
      <c r="S996" s="659"/>
      <c r="T996" s="554"/>
      <c r="U996" s="672"/>
      <c r="V996" s="641"/>
      <c r="W996" s="687"/>
      <c r="X996" s="548"/>
      <c r="Y996" s="603"/>
      <c r="Z996" s="603"/>
      <c r="AA996" s="603"/>
      <c r="AB996" s="603"/>
    </row>
    <row r="997" spans="1:31" ht="57.75" thickBot="1">
      <c r="A997" s="559"/>
      <c r="B997" s="554"/>
      <c r="C997" s="657"/>
      <c r="D997" s="657"/>
      <c r="E997" s="605" t="s">
        <v>186</v>
      </c>
      <c r="F997" s="605">
        <f t="shared" ref="F997:N997" si="327">IF(((F995="")*AND(F996="")),"",(F995-F996)*2)</f>
        <v>3743.6399999999994</v>
      </c>
      <c r="G997" s="605">
        <f t="shared" si="327"/>
        <v>3907.4399999999996</v>
      </c>
      <c r="H997" s="605">
        <f t="shared" si="327"/>
        <v>3944.66</v>
      </c>
      <c r="I997" s="605">
        <f t="shared" si="327"/>
        <v>3931.1400000000003</v>
      </c>
      <c r="J997" s="605">
        <f t="shared" si="327"/>
        <v>3778.8399999999992</v>
      </c>
      <c r="K997" s="605">
        <f t="shared" si="327"/>
        <v>3660.3999999999996</v>
      </c>
      <c r="L997" s="605">
        <f t="shared" si="327"/>
        <v>3915.4000000000005</v>
      </c>
      <c r="M997" s="605">
        <f t="shared" si="327"/>
        <v>3950.579999999999</v>
      </c>
      <c r="N997" s="605">
        <f t="shared" si="327"/>
        <v>3851.1800000000003</v>
      </c>
      <c r="O997" s="605"/>
      <c r="P997" s="605"/>
      <c r="Q997" s="658"/>
      <c r="R997" s="658"/>
      <c r="S997" s="659"/>
      <c r="T997" s="554"/>
      <c r="U997" s="672"/>
      <c r="V997" s="641"/>
      <c r="W997" s="687"/>
      <c r="X997" s="548"/>
      <c r="Y997" s="603"/>
      <c r="Z997" s="603"/>
      <c r="AA997" s="603"/>
      <c r="AB997" s="603"/>
    </row>
    <row r="998" spans="1:31" s="547" customFormat="1">
      <c r="A998" s="669">
        <v>43556</v>
      </c>
      <c r="B998" s="614" t="s">
        <v>167</v>
      </c>
      <c r="C998" s="657" t="s">
        <v>169</v>
      </c>
      <c r="D998" s="657" t="s">
        <v>187</v>
      </c>
      <c r="E998" s="605" t="s">
        <v>184</v>
      </c>
      <c r="F998" s="548">
        <v>1955.66</v>
      </c>
      <c r="G998" s="548">
        <v>1954.47</v>
      </c>
      <c r="H998" s="548">
        <v>1949.4</v>
      </c>
      <c r="I998" s="548">
        <v>1947.01</v>
      </c>
      <c r="J998" s="548">
        <v>1953.23</v>
      </c>
      <c r="K998" s="548">
        <v>1958.07</v>
      </c>
      <c r="L998" s="548">
        <v>1946.31</v>
      </c>
      <c r="M998" s="548">
        <v>1949.97</v>
      </c>
      <c r="N998" s="548">
        <v>1953.87</v>
      </c>
      <c r="O998" s="605">
        <f>IF((N999=""),"",MAX(F1000:N1000))</f>
        <v>2034.84</v>
      </c>
      <c r="P998" s="605">
        <f>IF(N999="","",MIN(F1000:N1000))</f>
        <v>1966.1100000000004</v>
      </c>
      <c r="Q998" s="658">
        <f>IF((N1000=""),"",AVERAGE(F1000:N1000))</f>
        <v>2003.7333333333331</v>
      </c>
      <c r="R998" s="658">
        <f>IF((N999=""),"",(O998-P998)/(O998+P998)*100)</f>
        <v>1.7178420125220151</v>
      </c>
      <c r="S998" s="659">
        <f>STDEV(F1000:N1000)</f>
        <v>24.313132768158408</v>
      </c>
      <c r="T998" s="600" t="str">
        <f>IF(N999="","",IF(Q998&gt;1940,IF(R998&lt;8.3,IF(Q998&lt;2180,"Pass","Fail"),"Fail"),"Fail"))</f>
        <v>Pass</v>
      </c>
      <c r="U998" s="677">
        <v>1340</v>
      </c>
      <c r="V998" s="641"/>
      <c r="W998" s="687"/>
      <c r="X998" s="548"/>
      <c r="Y998" s="603">
        <v>2000</v>
      </c>
      <c r="Z998" s="603">
        <v>3000</v>
      </c>
      <c r="AA998" s="603">
        <v>1940</v>
      </c>
      <c r="AB998" s="603">
        <v>2180</v>
      </c>
      <c r="AC998" s="604">
        <v>5.2</v>
      </c>
      <c r="AD998" s="604">
        <v>5.2</v>
      </c>
      <c r="AE998" s="549"/>
    </row>
    <row r="999" spans="1:31" s="547" customFormat="1" ht="15">
      <c r="A999" s="559"/>
      <c r="B999" s="554"/>
      <c r="C999" s="657"/>
      <c r="D999" s="657"/>
      <c r="E999" s="605" t="s">
        <v>185</v>
      </c>
      <c r="F999" s="548">
        <v>1285.76</v>
      </c>
      <c r="G999" s="548">
        <v>1276.19</v>
      </c>
      <c r="H999" s="548">
        <v>1273.92</v>
      </c>
      <c r="I999" s="548">
        <v>1280.22</v>
      </c>
      <c r="J999" s="548">
        <v>1297.8599999999999</v>
      </c>
      <c r="K999" s="548">
        <v>1295.29</v>
      </c>
      <c r="L999" s="548">
        <v>1282.93</v>
      </c>
      <c r="M999" s="548">
        <v>1271.83</v>
      </c>
      <c r="N999" s="548">
        <v>1292.79</v>
      </c>
      <c r="O999" s="605"/>
      <c r="P999" s="605"/>
      <c r="Q999" s="658"/>
      <c r="R999" s="658"/>
      <c r="S999" s="659"/>
      <c r="T999" s="600"/>
      <c r="U999" s="660"/>
      <c r="V999" s="602"/>
      <c r="W999" s="602"/>
      <c r="X999" s="548"/>
      <c r="Y999" s="603"/>
      <c r="Z999" s="603"/>
      <c r="AA999" s="603"/>
      <c r="AB999" s="603"/>
      <c r="AC999" s="548"/>
      <c r="AD999" s="548"/>
      <c r="AE999" s="549"/>
    </row>
    <row r="1000" spans="1:31" s="547" customFormat="1" ht="25.5" customHeight="1" thickBot="1">
      <c r="A1000" s="559"/>
      <c r="B1000" s="554"/>
      <c r="C1000" s="657"/>
      <c r="D1000" s="657"/>
      <c r="E1000" s="605" t="s">
        <v>188</v>
      </c>
      <c r="F1000" s="605">
        <f t="shared" ref="F1000:N1000" si="328">IF(((F998="")*AND(F999="")),"",(F998-F999)*3)</f>
        <v>2009.7000000000003</v>
      </c>
      <c r="G1000" s="605">
        <f t="shared" si="328"/>
        <v>2034.84</v>
      </c>
      <c r="H1000" s="605">
        <f t="shared" si="328"/>
        <v>2026.44</v>
      </c>
      <c r="I1000" s="605">
        <f t="shared" si="328"/>
        <v>2000.37</v>
      </c>
      <c r="J1000" s="605">
        <f t="shared" si="328"/>
        <v>1966.1100000000004</v>
      </c>
      <c r="K1000" s="605">
        <f t="shared" si="328"/>
        <v>1988.34</v>
      </c>
      <c r="L1000" s="605">
        <f t="shared" si="328"/>
        <v>1990.1399999999996</v>
      </c>
      <c r="M1000" s="605">
        <f t="shared" si="328"/>
        <v>2034.4200000000003</v>
      </c>
      <c r="N1000" s="605">
        <f t="shared" si="328"/>
        <v>1983.2399999999998</v>
      </c>
      <c r="O1000" s="605"/>
      <c r="P1000" s="605"/>
      <c r="Q1000" s="658"/>
      <c r="R1000" s="658"/>
      <c r="S1000" s="659"/>
      <c r="T1000" s="600"/>
      <c r="U1000" s="660"/>
      <c r="V1000" s="602"/>
      <c r="W1000" s="602"/>
      <c r="X1000" s="548"/>
      <c r="Y1000" s="603"/>
      <c r="Z1000" s="603"/>
      <c r="AA1000" s="603"/>
      <c r="AB1000" s="603"/>
      <c r="AC1000" s="548"/>
      <c r="AD1000" s="548"/>
      <c r="AE1000" s="549"/>
    </row>
    <row r="1001" spans="1:31" s="547" customFormat="1">
      <c r="A1001" s="669">
        <v>43556</v>
      </c>
      <c r="B1001" s="554" t="s">
        <v>183</v>
      </c>
      <c r="C1001" s="657" t="s">
        <v>171</v>
      </c>
      <c r="D1001" s="657" t="s">
        <v>170</v>
      </c>
      <c r="E1001" s="605" t="s">
        <v>184</v>
      </c>
      <c r="F1001" s="548">
        <v>29250.91</v>
      </c>
      <c r="G1001" s="548">
        <v>29139.78</v>
      </c>
      <c r="H1001" s="548">
        <v>29115.360000000001</v>
      </c>
      <c r="I1001" s="548">
        <v>29156.240000000002</v>
      </c>
      <c r="J1001" s="548">
        <v>29203.64</v>
      </c>
      <c r="K1001" s="548">
        <v>29221.06</v>
      </c>
      <c r="L1001" s="548">
        <v>29138.95</v>
      </c>
      <c r="M1001" s="548">
        <v>29121.06</v>
      </c>
      <c r="N1001" s="548">
        <v>29250.58</v>
      </c>
      <c r="O1001" s="605">
        <f>IF((N1002=""),"",MAX(F1003:N1003))</f>
        <v>4770.1200000000026</v>
      </c>
      <c r="P1001" s="605">
        <f>IF(N1002="","",MIN(F1003:N1003))</f>
        <v>4110.6600000000035</v>
      </c>
      <c r="Q1001" s="658">
        <f>IF((N1003=""),"",AVERAGE(F1003:N1003))</f>
        <v>4401.4133333333339</v>
      </c>
      <c r="R1001" s="658">
        <f>IF((N1002=""),"",(O1001-P1001)/(O1001+P1001)*100)</f>
        <v>7.4256990939984853</v>
      </c>
      <c r="S1001" s="659">
        <f>STDEV(F1003:N1003)</f>
        <v>228.33768206321906</v>
      </c>
      <c r="T1001" s="600" t="str">
        <f>IF(N1002="","",IF(Q1001&gt;3200,IF(R1001&lt;16,IF(Q1001&lt;5240,"Pass","Fail"),"Fail"),"Fail"))</f>
        <v>Pass</v>
      </c>
      <c r="U1001" s="677">
        <v>1340</v>
      </c>
      <c r="V1001" s="641"/>
      <c r="W1001" s="687"/>
      <c r="X1001" s="548"/>
      <c r="Y1001" s="603">
        <v>4200</v>
      </c>
      <c r="Z1001" s="603">
        <v>5500</v>
      </c>
      <c r="AA1001" s="603">
        <v>3200</v>
      </c>
      <c r="AB1001" s="603">
        <v>5240</v>
      </c>
      <c r="AC1001" s="604">
        <v>16</v>
      </c>
      <c r="AD1001" s="604">
        <v>16</v>
      </c>
      <c r="AE1001" s="549"/>
    </row>
    <row r="1002" spans="1:31" s="547" customFormat="1" ht="15">
      <c r="A1002" s="559"/>
      <c r="B1002" s="554"/>
      <c r="C1002" s="657"/>
      <c r="D1002" s="657"/>
      <c r="E1002" s="605" t="s">
        <v>185</v>
      </c>
      <c r="F1002" s="548">
        <v>27749.040000000001</v>
      </c>
      <c r="G1002" s="548">
        <v>27736.13</v>
      </c>
      <c r="H1002" s="548">
        <v>27697.73</v>
      </c>
      <c r="I1002" s="548">
        <v>27687.4</v>
      </c>
      <c r="J1002" s="548">
        <v>27710.18</v>
      </c>
      <c r="K1002" s="548">
        <v>27631.02</v>
      </c>
      <c r="L1002" s="548">
        <v>27740.83</v>
      </c>
      <c r="M1002" s="548">
        <v>27750.84</v>
      </c>
      <c r="N1002" s="548">
        <v>27690.17</v>
      </c>
      <c r="O1002" s="548"/>
      <c r="P1002" s="605"/>
      <c r="Q1002" s="658"/>
      <c r="R1002" s="658"/>
      <c r="S1002" s="659"/>
      <c r="T1002" s="600"/>
      <c r="U1002" s="660"/>
      <c r="V1002" s="602"/>
      <c r="W1002" s="602"/>
      <c r="X1002" s="548"/>
      <c r="Y1002" s="603"/>
      <c r="Z1002" s="603"/>
      <c r="AA1002" s="603"/>
      <c r="AB1002" s="603"/>
      <c r="AC1002" s="548"/>
      <c r="AD1002" s="548"/>
      <c r="AE1002" s="549"/>
    </row>
    <row r="1003" spans="1:31" s="547" customFormat="1" ht="57.75" thickBot="1">
      <c r="A1003" s="559"/>
      <c r="B1003" s="663"/>
      <c r="C1003" s="664"/>
      <c r="D1003" s="664"/>
      <c r="E1003" s="627" t="s">
        <v>186</v>
      </c>
      <c r="F1003" s="627">
        <f t="shared" ref="F1003:N1003" si="329">IF(((F1001="")*AND(F1002="")),"",(F1001-F1002)*3)</f>
        <v>4505.6099999999969</v>
      </c>
      <c r="G1003" s="627">
        <f t="shared" si="329"/>
        <v>4210.9499999999935</v>
      </c>
      <c r="H1003" s="627">
        <f t="shared" si="329"/>
        <v>4252.8900000000031</v>
      </c>
      <c r="I1003" s="627">
        <f t="shared" si="329"/>
        <v>4406.5200000000004</v>
      </c>
      <c r="J1003" s="627">
        <f t="shared" si="329"/>
        <v>4480.3799999999974</v>
      </c>
      <c r="K1003" s="627">
        <f t="shared" si="329"/>
        <v>4770.1200000000026</v>
      </c>
      <c r="L1003" s="627">
        <f t="shared" si="329"/>
        <v>4194.3599999999969</v>
      </c>
      <c r="M1003" s="627">
        <f t="shared" si="329"/>
        <v>4110.6600000000035</v>
      </c>
      <c r="N1003" s="627">
        <f t="shared" si="329"/>
        <v>4681.2300000000105</v>
      </c>
      <c r="O1003" s="627"/>
      <c r="P1003" s="627"/>
      <c r="Q1003" s="665"/>
      <c r="R1003" s="665"/>
      <c r="S1003" s="666"/>
      <c r="T1003" s="667"/>
      <c r="U1003" s="668"/>
      <c r="V1003" s="602"/>
      <c r="W1003" s="602"/>
      <c r="X1003" s="548"/>
      <c r="Y1003" s="603"/>
      <c r="Z1003" s="603"/>
      <c r="AA1003" s="603"/>
      <c r="AB1003" s="603"/>
      <c r="AC1003" s="548"/>
      <c r="AD1003" s="548"/>
      <c r="AE1003" s="549"/>
    </row>
    <row r="1004" spans="1:31" s="547" customFormat="1">
      <c r="A1004" s="669">
        <v>43559</v>
      </c>
      <c r="B1004" s="607" t="s">
        <v>172</v>
      </c>
      <c r="C1004" s="609" t="s">
        <v>174</v>
      </c>
      <c r="D1004" s="609" t="s">
        <v>173</v>
      </c>
      <c r="E1004" s="596" t="s">
        <v>184</v>
      </c>
      <c r="F1004" s="548">
        <v>3223.5</v>
      </c>
      <c r="G1004" s="548">
        <v>3021.11</v>
      </c>
      <c r="H1004" s="548">
        <v>3004.71</v>
      </c>
      <c r="I1004" s="548">
        <v>2977.85</v>
      </c>
      <c r="J1004" s="548">
        <v>3095.65</v>
      </c>
      <c r="K1004" s="548">
        <v>3276.17</v>
      </c>
      <c r="L1004" s="548">
        <v>3012.56</v>
      </c>
      <c r="M1004" s="548">
        <v>3012.11</v>
      </c>
      <c r="N1004" s="548">
        <v>3147.92</v>
      </c>
      <c r="O1004" s="636">
        <f>IF((N1005=""),"",MAX(F1006:N1006))</f>
        <v>3903.2400000000002</v>
      </c>
      <c r="P1004" s="636">
        <f>IF(N1005="","",MIN(F1006:N1006))</f>
        <v>3528.5200000000004</v>
      </c>
      <c r="Q1004" s="655">
        <f>IF((N1006=""),"",AVERAGE(F1006:N1006))</f>
        <v>3783.3111111111116</v>
      </c>
      <c r="R1004" s="655">
        <f>IF((N1005=""),"",(O1004-P1004)/(O1004+P1004)*100)</f>
        <v>5.042143449196419</v>
      </c>
      <c r="S1004" s="599">
        <f>STDEV(F1006:N1006)</f>
        <v>122.49340068391353</v>
      </c>
      <c r="T1004" s="676" t="str">
        <f>IF(N1005="","",IF(Q1004&gt;3650,IF(R1004&lt;7,IF(Q1004&lt;4450,"Pass","Fail"),"Fail"),"Fail"))</f>
        <v>Pass</v>
      </c>
      <c r="U1004" s="677">
        <v>1340</v>
      </c>
      <c r="V1004" s="641"/>
      <c r="W1004" s="687"/>
      <c r="X1004" s="548"/>
      <c r="Y1004" s="603">
        <v>3650</v>
      </c>
      <c r="Z1004" s="603">
        <v>4450</v>
      </c>
      <c r="AA1004" s="603">
        <v>3700</v>
      </c>
      <c r="AB1004" s="603">
        <v>4100</v>
      </c>
      <c r="AC1004" s="604">
        <v>7</v>
      </c>
      <c r="AD1004" s="604">
        <v>6.5</v>
      </c>
      <c r="AE1004" s="549"/>
    </row>
    <row r="1005" spans="1:31" s="547" customFormat="1" ht="15">
      <c r="A1005" s="559"/>
      <c r="B1005" s="554"/>
      <c r="C1005" s="657"/>
      <c r="D1005" s="657"/>
      <c r="E1005" s="605" t="s">
        <v>185</v>
      </c>
      <c r="F1005" s="548">
        <v>1337.31</v>
      </c>
      <c r="G1005" s="548">
        <v>1134.49</v>
      </c>
      <c r="H1005" s="548">
        <v>1053.0899999999999</v>
      </c>
      <c r="I1005" s="548">
        <v>1031.17</v>
      </c>
      <c r="J1005" s="548">
        <v>1212.43</v>
      </c>
      <c r="K1005" s="548">
        <v>1440.91</v>
      </c>
      <c r="L1005" s="548">
        <v>1077.43</v>
      </c>
      <c r="M1005" s="548">
        <v>1247.8499999999999</v>
      </c>
      <c r="N1005" s="548">
        <v>1212</v>
      </c>
      <c r="O1005" s="605"/>
      <c r="P1005" s="605"/>
      <c r="Q1005" s="658"/>
      <c r="R1005" s="658"/>
      <c r="S1005" s="659"/>
      <c r="T1005" s="554"/>
      <c r="U1005" s="672"/>
      <c r="V1005" s="641"/>
      <c r="W1005" s="687"/>
      <c r="X1005" s="548"/>
      <c r="Y1005" s="603"/>
      <c r="Z1005" s="603"/>
      <c r="AA1005" s="603"/>
      <c r="AB1005" s="603"/>
      <c r="AC1005" s="548"/>
      <c r="AD1005" s="548"/>
      <c r="AE1005" s="549"/>
    </row>
    <row r="1006" spans="1:31" s="547" customFormat="1" ht="57.75" thickBot="1">
      <c r="A1006" s="559"/>
      <c r="B1006" s="554"/>
      <c r="C1006" s="657"/>
      <c r="D1006" s="657"/>
      <c r="E1006" s="605" t="s">
        <v>186</v>
      </c>
      <c r="F1006" s="605">
        <f t="shared" ref="F1006:N1006" si="330">IF(((F1004="")*AND(F1005="")),"",(F1004-F1005)*2)</f>
        <v>3772.38</v>
      </c>
      <c r="G1006" s="605">
        <f t="shared" si="330"/>
        <v>3773.2400000000002</v>
      </c>
      <c r="H1006" s="605">
        <f t="shared" si="330"/>
        <v>3903.2400000000002</v>
      </c>
      <c r="I1006" s="605">
        <f t="shared" si="330"/>
        <v>3893.3599999999997</v>
      </c>
      <c r="J1006" s="605">
        <f t="shared" si="330"/>
        <v>3766.44</v>
      </c>
      <c r="K1006" s="605">
        <f t="shared" si="330"/>
        <v>3670.52</v>
      </c>
      <c r="L1006" s="605">
        <f t="shared" si="330"/>
        <v>3870.2599999999998</v>
      </c>
      <c r="M1006" s="605">
        <f t="shared" si="330"/>
        <v>3528.5200000000004</v>
      </c>
      <c r="N1006" s="605">
        <f t="shared" si="330"/>
        <v>3871.84</v>
      </c>
      <c r="O1006" s="605"/>
      <c r="P1006" s="605"/>
      <c r="Q1006" s="658"/>
      <c r="R1006" s="658"/>
      <c r="S1006" s="659"/>
      <c r="T1006" s="554"/>
      <c r="U1006" s="672"/>
      <c r="V1006" s="641"/>
      <c r="W1006" s="687"/>
      <c r="X1006" s="548"/>
      <c r="Y1006" s="603"/>
      <c r="Z1006" s="603"/>
      <c r="AA1006" s="603"/>
      <c r="AB1006" s="603"/>
      <c r="AC1006" s="548"/>
      <c r="AD1006" s="548"/>
      <c r="AE1006" s="549"/>
    </row>
    <row r="1007" spans="1:31" s="547" customFormat="1">
      <c r="A1007" s="669">
        <v>43559</v>
      </c>
      <c r="B1007" s="614" t="s">
        <v>167</v>
      </c>
      <c r="C1007" s="657" t="s">
        <v>169</v>
      </c>
      <c r="D1007" s="657" t="s">
        <v>187</v>
      </c>
      <c r="E1007" s="605" t="s">
        <v>184</v>
      </c>
      <c r="F1007" s="548">
        <v>1285.76</v>
      </c>
      <c r="G1007" s="548">
        <v>1276.19</v>
      </c>
      <c r="H1007" s="548">
        <v>1273.92</v>
      </c>
      <c r="I1007" s="548">
        <v>1280.22</v>
      </c>
      <c r="J1007" s="548">
        <v>1297.8599999999999</v>
      </c>
      <c r="K1007" s="548">
        <v>1295.29</v>
      </c>
      <c r="L1007" s="548">
        <v>1282.93</v>
      </c>
      <c r="M1007" s="548">
        <v>1271.83</v>
      </c>
      <c r="N1007" s="548">
        <v>1292.79</v>
      </c>
      <c r="O1007" s="605">
        <f>IF((N1008=""),"",MAX(F1009:N1009))</f>
        <v>2038.7399999999998</v>
      </c>
      <c r="P1007" s="605">
        <f>IF(N1008="","",MIN(F1009:N1009))</f>
        <v>1969.2299999999996</v>
      </c>
      <c r="Q1007" s="658">
        <f>IF((N1009=""),"",AVERAGE(F1009:N1009))</f>
        <v>2006.78</v>
      </c>
      <c r="R1007" s="658">
        <f>IF((N1008=""),"",(O1007-P1007)/(O1007+P1007)*100)</f>
        <v>1.7342944183714009</v>
      </c>
      <c r="S1007" s="659">
        <f>STDEV(F1009:N1009)</f>
        <v>24.195106943357878</v>
      </c>
      <c r="T1007" s="600" t="str">
        <f>IF(N1008="","",IF(Q1007&gt;1940,IF(R1007&lt;8.3,IF(Q1007&lt;2180,"Pass","Fail"),"Fail"),"Fail"))</f>
        <v>Pass</v>
      </c>
      <c r="U1007" s="677">
        <v>1340</v>
      </c>
      <c r="V1007" s="641"/>
      <c r="W1007" s="687"/>
      <c r="X1007" s="548"/>
      <c r="Y1007" s="603">
        <v>2000</v>
      </c>
      <c r="Z1007" s="603">
        <v>3000</v>
      </c>
      <c r="AA1007" s="603">
        <v>1940</v>
      </c>
      <c r="AB1007" s="603">
        <v>2180</v>
      </c>
      <c r="AC1007" s="604">
        <v>5.2</v>
      </c>
      <c r="AD1007" s="604">
        <v>5.2</v>
      </c>
      <c r="AE1007" s="549"/>
    </row>
    <row r="1008" spans="1:31" s="547" customFormat="1" ht="15">
      <c r="A1008" s="559"/>
      <c r="B1008" s="554"/>
      <c r="C1008" s="657"/>
      <c r="D1008" s="657"/>
      <c r="E1008" s="605" t="s">
        <v>185</v>
      </c>
      <c r="F1008" s="548">
        <v>616.32000000000005</v>
      </c>
      <c r="G1008" s="548">
        <v>597.66999999999996</v>
      </c>
      <c r="H1008" s="548">
        <v>607.16</v>
      </c>
      <c r="I1008" s="548">
        <v>607.04999999999995</v>
      </c>
      <c r="J1008" s="548">
        <v>641.45000000000005</v>
      </c>
      <c r="K1008" s="548">
        <v>627.17999999999995</v>
      </c>
      <c r="L1008" s="548">
        <v>612.07000000000005</v>
      </c>
      <c r="M1008" s="548">
        <v>592.25</v>
      </c>
      <c r="N1008" s="548">
        <v>635.29999999999995</v>
      </c>
      <c r="O1008" s="605"/>
      <c r="P1008" s="605"/>
      <c r="Q1008" s="658"/>
      <c r="R1008" s="658"/>
      <c r="S1008" s="659"/>
      <c r="T1008" s="600"/>
      <c r="U1008" s="660"/>
      <c r="V1008" s="602"/>
      <c r="W1008" s="602"/>
      <c r="X1008" s="548"/>
      <c r="Y1008" s="603"/>
      <c r="Z1008" s="603"/>
      <c r="AA1008" s="603"/>
      <c r="AB1008" s="603"/>
      <c r="AC1008" s="548"/>
      <c r="AD1008" s="548"/>
      <c r="AE1008" s="549"/>
    </row>
    <row r="1009" spans="1:31" s="547" customFormat="1" ht="26.65" customHeight="1" thickBot="1">
      <c r="A1009" s="559"/>
      <c r="B1009" s="554"/>
      <c r="C1009" s="657"/>
      <c r="D1009" s="657"/>
      <c r="E1009" s="605" t="s">
        <v>188</v>
      </c>
      <c r="F1009" s="605">
        <f t="shared" ref="F1009:N1009" si="331">IF(((F1007="")*AND(F1008="")),"",(F1007-F1008)*3)</f>
        <v>2008.3199999999997</v>
      </c>
      <c r="G1009" s="605">
        <f t="shared" si="331"/>
        <v>2035.5600000000004</v>
      </c>
      <c r="H1009" s="605">
        <f t="shared" si="331"/>
        <v>2000.2800000000002</v>
      </c>
      <c r="I1009" s="605">
        <f t="shared" si="331"/>
        <v>2019.5100000000002</v>
      </c>
      <c r="J1009" s="605">
        <f t="shared" si="331"/>
        <v>1969.2299999999996</v>
      </c>
      <c r="K1009" s="605">
        <f t="shared" si="331"/>
        <v>2004.33</v>
      </c>
      <c r="L1009" s="605">
        <f t="shared" si="331"/>
        <v>2012.58</v>
      </c>
      <c r="M1009" s="605">
        <f t="shared" si="331"/>
        <v>2038.7399999999998</v>
      </c>
      <c r="N1009" s="605">
        <f t="shared" si="331"/>
        <v>1972.47</v>
      </c>
      <c r="O1009" s="605"/>
      <c r="P1009" s="605"/>
      <c r="Q1009" s="658"/>
      <c r="R1009" s="658"/>
      <c r="S1009" s="659"/>
      <c r="T1009" s="600"/>
      <c r="U1009" s="660"/>
      <c r="V1009" s="602"/>
      <c r="W1009" s="602"/>
      <c r="X1009" s="548"/>
      <c r="Y1009" s="603"/>
      <c r="Z1009" s="603"/>
      <c r="AA1009" s="603"/>
      <c r="AB1009" s="603"/>
      <c r="AC1009" s="548"/>
      <c r="AD1009" s="548"/>
      <c r="AE1009" s="549"/>
    </row>
    <row r="1010" spans="1:31" s="547" customFormat="1">
      <c r="A1010" s="669">
        <v>43559</v>
      </c>
      <c r="B1010" s="554" t="s">
        <v>183</v>
      </c>
      <c r="C1010" s="657" t="s">
        <v>171</v>
      </c>
      <c r="D1010" s="657" t="s">
        <v>170</v>
      </c>
      <c r="E1010" s="605" t="s">
        <v>184</v>
      </c>
      <c r="F1010" s="548">
        <v>27749.040000000001</v>
      </c>
      <c r="G1010" s="548">
        <v>27736.13</v>
      </c>
      <c r="H1010" s="548">
        <v>27697.73</v>
      </c>
      <c r="I1010" s="548">
        <v>27687.4</v>
      </c>
      <c r="J1010" s="548">
        <v>27710.18</v>
      </c>
      <c r="K1010" s="548">
        <v>27631.02</v>
      </c>
      <c r="L1010" s="548">
        <v>27740.83</v>
      </c>
      <c r="M1010" s="548">
        <v>27750.84</v>
      </c>
      <c r="N1010" s="548">
        <v>27690.17</v>
      </c>
      <c r="O1010" s="605">
        <f>IF((N1011=""),"",MAX(F1012:N1012))</f>
        <v>5017.7700000000004</v>
      </c>
      <c r="P1010" s="605">
        <f>IF(N1011="","",MIN(F1012:N1012))</f>
        <v>4320.7199999999939</v>
      </c>
      <c r="Q1010" s="658">
        <f>IF((N1012=""),"",AVERAGE(F1012:N1012))</f>
        <v>4630.5733333333337</v>
      </c>
      <c r="R1010" s="658">
        <f>IF((N1011=""),"",(O1010-P1010)/(O1010+P1010)*100)</f>
        <v>7.4642688486040774</v>
      </c>
      <c r="S1010" s="659">
        <f>STDEV(F1012:N1012)</f>
        <v>257.69353634695051</v>
      </c>
      <c r="T1010" s="600" t="str">
        <f>IF(N1011="","",IF(Q1010&gt;3200,IF(R1010&lt;16,IF(Q1010&lt;5240,"Pass","Fail"),"Fail"),"Fail"))</f>
        <v>Pass</v>
      </c>
      <c r="U1010" s="677">
        <v>1340</v>
      </c>
      <c r="V1010" s="641"/>
      <c r="W1010" s="687"/>
      <c r="X1010" s="548"/>
      <c r="Y1010" s="603">
        <v>4200</v>
      </c>
      <c r="Z1010" s="603">
        <v>5500</v>
      </c>
      <c r="AA1010" s="603">
        <v>3200</v>
      </c>
      <c r="AB1010" s="603">
        <v>5240</v>
      </c>
      <c r="AC1010" s="604">
        <v>16</v>
      </c>
      <c r="AD1010" s="604">
        <v>16</v>
      </c>
      <c r="AE1010" s="549"/>
    </row>
    <row r="1011" spans="1:31" s="547" customFormat="1" ht="15">
      <c r="A1011" s="559"/>
      <c r="B1011" s="554"/>
      <c r="C1011" s="657"/>
      <c r="D1011" s="657"/>
      <c r="E1011" s="605" t="s">
        <v>185</v>
      </c>
      <c r="F1011" s="548">
        <v>26085.25</v>
      </c>
      <c r="G1011" s="548">
        <v>26227.77</v>
      </c>
      <c r="H1011" s="548">
        <v>26257.49</v>
      </c>
      <c r="I1011" s="548">
        <v>26241.48</v>
      </c>
      <c r="J1011" s="548">
        <v>26037.59</v>
      </c>
      <c r="K1011" s="548">
        <v>26082.11</v>
      </c>
      <c r="L1011" s="548">
        <v>26242.42</v>
      </c>
      <c r="M1011" s="548">
        <v>26239.15</v>
      </c>
      <c r="N1011" s="548">
        <v>26088.36</v>
      </c>
      <c r="O1011" s="548"/>
      <c r="P1011" s="605"/>
      <c r="Q1011" s="658"/>
      <c r="R1011" s="658"/>
      <c r="S1011" s="659"/>
      <c r="T1011" s="600"/>
      <c r="U1011" s="660"/>
      <c r="V1011" s="602"/>
      <c r="W1011" s="602"/>
      <c r="X1011" s="548"/>
      <c r="Y1011" s="603"/>
      <c r="Z1011" s="603"/>
      <c r="AA1011" s="603"/>
      <c r="AB1011" s="603"/>
      <c r="AC1011" s="548"/>
      <c r="AD1011" s="548"/>
      <c r="AE1011" s="549"/>
    </row>
    <row r="1012" spans="1:31" s="547" customFormat="1" ht="57.75" thickBot="1">
      <c r="A1012" s="559"/>
      <c r="B1012" s="663"/>
      <c r="C1012" s="664"/>
      <c r="D1012" s="664"/>
      <c r="E1012" s="627" t="s">
        <v>186</v>
      </c>
      <c r="F1012" s="627">
        <f t="shared" ref="F1012:N1012" si="332">IF(((F1010="")*AND(F1011="")),"",(F1010-F1011)*3)</f>
        <v>4991.3700000000026</v>
      </c>
      <c r="G1012" s="627">
        <f t="shared" si="332"/>
        <v>4525.0800000000017</v>
      </c>
      <c r="H1012" s="627">
        <f t="shared" si="332"/>
        <v>4320.7199999999939</v>
      </c>
      <c r="I1012" s="627">
        <f t="shared" si="332"/>
        <v>4337.7600000000057</v>
      </c>
      <c r="J1012" s="627">
        <f t="shared" si="332"/>
        <v>5017.7700000000004</v>
      </c>
      <c r="K1012" s="627">
        <f t="shared" si="332"/>
        <v>4646.7299999999996</v>
      </c>
      <c r="L1012" s="627">
        <f t="shared" si="332"/>
        <v>4495.2300000000105</v>
      </c>
      <c r="M1012" s="627">
        <f t="shared" si="332"/>
        <v>4535.0699999999961</v>
      </c>
      <c r="N1012" s="627">
        <f t="shared" si="332"/>
        <v>4805.429999999993</v>
      </c>
      <c r="O1012" s="627"/>
      <c r="P1012" s="627"/>
      <c r="Q1012" s="665"/>
      <c r="R1012" s="665"/>
      <c r="S1012" s="666"/>
      <c r="T1012" s="667"/>
      <c r="U1012" s="668"/>
      <c r="V1012" s="602"/>
      <c r="W1012" s="602"/>
      <c r="X1012" s="548"/>
      <c r="Y1012" s="603"/>
      <c r="Z1012" s="603"/>
      <c r="AA1012" s="603"/>
      <c r="AB1012" s="603"/>
      <c r="AC1012" s="548"/>
      <c r="AD1012" s="548"/>
      <c r="AE1012" s="549"/>
    </row>
    <row r="1013" spans="1:31" s="547" customFormat="1">
      <c r="A1013" s="669">
        <v>43565</v>
      </c>
      <c r="B1013" s="607" t="s">
        <v>172</v>
      </c>
      <c r="C1013" s="609" t="s">
        <v>174</v>
      </c>
      <c r="D1013" s="609" t="s">
        <v>173</v>
      </c>
      <c r="E1013" s="596" t="s">
        <v>184</v>
      </c>
      <c r="F1013" s="548">
        <v>7047.1</v>
      </c>
      <c r="G1013" s="548">
        <v>7013.85</v>
      </c>
      <c r="H1013" s="548">
        <v>7042.53</v>
      </c>
      <c r="I1013" s="548">
        <v>6996.14</v>
      </c>
      <c r="J1013" s="548">
        <v>6944.66</v>
      </c>
      <c r="K1013" s="548">
        <v>7005.13</v>
      </c>
      <c r="L1013" s="548">
        <v>7002.94</v>
      </c>
      <c r="M1013" s="548">
        <v>7061.08</v>
      </c>
      <c r="N1013" s="548">
        <v>7087.6</v>
      </c>
      <c r="O1013" s="636">
        <f>IF((N1014=""),"",MAX(F1015:N1015))</f>
        <v>4010.9599999999991</v>
      </c>
      <c r="P1013" s="636">
        <f>IF(N1014="","",MIN(F1015:N1015))</f>
        <v>3649.6200000000008</v>
      </c>
      <c r="Q1013" s="655">
        <f>IF((N1015=""),"",AVERAGE(F1015:N1015))</f>
        <v>3898.4933333333342</v>
      </c>
      <c r="R1013" s="655">
        <f>IF((N1014=""),"",(O1013-P1013)/(O1013+P1013)*100)</f>
        <v>4.7168752235470199</v>
      </c>
      <c r="S1013" s="599">
        <f>STDEV(F1015:N1015)</f>
        <v>119.77308796216164</v>
      </c>
      <c r="T1013" s="676" t="str">
        <f>IF(N1014="","",IF(Q1013&gt;3650,IF(R1013&lt;7,IF(Q1013&lt;4450,"Pass","Fail"),"Fail"),"Fail"))</f>
        <v>Pass</v>
      </c>
      <c r="U1013" s="677">
        <v>1159</v>
      </c>
      <c r="V1013" s="548" t="s">
        <v>227</v>
      </c>
      <c r="W1013" s="548"/>
      <c r="Y1013" s="603">
        <v>3650</v>
      </c>
      <c r="Z1013" s="603">
        <v>4450</v>
      </c>
      <c r="AA1013" s="603">
        <v>3700</v>
      </c>
      <c r="AB1013" s="603">
        <v>4100</v>
      </c>
      <c r="AC1013" s="604">
        <v>7</v>
      </c>
      <c r="AD1013" s="604">
        <v>6.5</v>
      </c>
      <c r="AE1013" s="549"/>
    </row>
    <row r="1014" spans="1:31" s="547" customFormat="1" ht="15">
      <c r="A1014" s="559"/>
      <c r="B1014" s="554"/>
      <c r="C1014" s="657"/>
      <c r="D1014" s="657"/>
      <c r="E1014" s="605" t="s">
        <v>185</v>
      </c>
      <c r="F1014" s="548">
        <v>5153.8999999999996</v>
      </c>
      <c r="G1014" s="548">
        <v>5035.7299999999996</v>
      </c>
      <c r="H1014" s="548">
        <v>5045.49</v>
      </c>
      <c r="I1014" s="548">
        <v>5008.29</v>
      </c>
      <c r="J1014" s="548">
        <v>5029.7700000000004</v>
      </c>
      <c r="K1014" s="548">
        <v>5180.32</v>
      </c>
      <c r="L1014" s="548">
        <v>5022.6499999999996</v>
      </c>
      <c r="M1014" s="548">
        <v>5055.6000000000004</v>
      </c>
      <c r="N1014" s="548">
        <v>5126.0600000000004</v>
      </c>
      <c r="O1014" s="605"/>
      <c r="P1014" s="605"/>
      <c r="Q1014" s="658"/>
      <c r="R1014" s="658"/>
      <c r="S1014" s="659"/>
      <c r="T1014" s="554"/>
      <c r="U1014" s="672"/>
      <c r="V1014" s="548"/>
      <c r="W1014" s="548"/>
      <c r="Y1014" s="603"/>
      <c r="Z1014" s="603"/>
      <c r="AA1014" s="603"/>
      <c r="AB1014" s="603"/>
      <c r="AC1014" s="548"/>
      <c r="AD1014" s="548"/>
      <c r="AE1014" s="549"/>
    </row>
    <row r="1015" spans="1:31" s="547" customFormat="1" ht="57.75" thickBot="1">
      <c r="A1015" s="559"/>
      <c r="B1015" s="554"/>
      <c r="C1015" s="657"/>
      <c r="D1015" s="657"/>
      <c r="E1015" s="605" t="s">
        <v>186</v>
      </c>
      <c r="F1015" s="605">
        <f t="shared" ref="F1015:N1015" si="333">IF(((F1013="")*AND(F1014="")),"",(F1013-F1014)*2)</f>
        <v>3786.4000000000015</v>
      </c>
      <c r="G1015" s="605">
        <f t="shared" si="333"/>
        <v>3956.2400000000016</v>
      </c>
      <c r="H1015" s="605">
        <f t="shared" si="333"/>
        <v>3994.08</v>
      </c>
      <c r="I1015" s="605">
        <f t="shared" si="333"/>
        <v>3975.7000000000007</v>
      </c>
      <c r="J1015" s="605">
        <f t="shared" si="333"/>
        <v>3829.7799999999988</v>
      </c>
      <c r="K1015" s="605">
        <f t="shared" si="333"/>
        <v>3649.6200000000008</v>
      </c>
      <c r="L1015" s="605">
        <f t="shared" si="333"/>
        <v>3960.58</v>
      </c>
      <c r="M1015" s="605">
        <f t="shared" si="333"/>
        <v>4010.9599999999991</v>
      </c>
      <c r="N1015" s="605">
        <f t="shared" si="333"/>
        <v>3923.08</v>
      </c>
      <c r="O1015" s="605"/>
      <c r="P1015" s="605"/>
      <c r="Q1015" s="658"/>
      <c r="R1015" s="658"/>
      <c r="S1015" s="659"/>
      <c r="T1015" s="554"/>
      <c r="U1015" s="672"/>
      <c r="V1015" s="548"/>
      <c r="W1015" s="548"/>
      <c r="Y1015" s="603"/>
      <c r="Z1015" s="603"/>
      <c r="AA1015" s="603"/>
      <c r="AB1015" s="603"/>
      <c r="AC1015" s="548"/>
      <c r="AD1015" s="548"/>
      <c r="AE1015" s="549"/>
    </row>
    <row r="1016" spans="1:31" s="547" customFormat="1">
      <c r="A1016" s="669">
        <v>43565</v>
      </c>
      <c r="B1016" s="614" t="s">
        <v>167</v>
      </c>
      <c r="C1016" s="657" t="s">
        <v>169</v>
      </c>
      <c r="D1016" s="657" t="s">
        <v>187</v>
      </c>
      <c r="E1016" s="605" t="s">
        <v>184</v>
      </c>
      <c r="F1016" s="548">
        <v>1930.42</v>
      </c>
      <c r="G1016" s="548">
        <v>1926.41</v>
      </c>
      <c r="H1016" s="548">
        <v>1926.41</v>
      </c>
      <c r="I1016" s="548">
        <v>1932.38</v>
      </c>
      <c r="J1016" s="548">
        <v>1939.19</v>
      </c>
      <c r="K1016" s="548">
        <v>1935.73</v>
      </c>
      <c r="L1016" s="548">
        <v>1932.55</v>
      </c>
      <c r="M1016" s="548">
        <v>1924.3</v>
      </c>
      <c r="N1016" s="548">
        <v>1932.48</v>
      </c>
      <c r="O1016" s="605">
        <f>IF((N1017=""),"",MAX(F1018:N1018))</f>
        <v>2027.28</v>
      </c>
      <c r="P1016" s="605">
        <f>IF(N1017="","",MIN(F1018:N1018))</f>
        <v>1994.6700000000003</v>
      </c>
      <c r="Q1016" s="658">
        <f>IF((N1018=""),"",AVERAGE(F1018:N1018))</f>
        <v>2013.3600000000001</v>
      </c>
      <c r="R1016" s="658">
        <f>IF((N1017=""),"",(O1016-P1016)/(O1016+P1016)*100)</f>
        <v>0.81080073098869132</v>
      </c>
      <c r="S1016" s="659">
        <f>STDEV(F1018:N1018)</f>
        <v>12.033730718270231</v>
      </c>
      <c r="T1016" s="600" t="str">
        <f>IF(N1017="","",IF(Q1016&gt;1940,IF(R1016&lt;8.3,IF(Q1016&lt;2180,"Pass","Fail"),"Fail"),"Fail"))</f>
        <v>Pass</v>
      </c>
      <c r="U1016" s="677">
        <v>1159</v>
      </c>
      <c r="V1016" s="548" t="s">
        <v>227</v>
      </c>
      <c r="W1016" s="548"/>
      <c r="Y1016" s="603">
        <v>2000</v>
      </c>
      <c r="Z1016" s="603">
        <v>3000</v>
      </c>
      <c r="AA1016" s="603">
        <v>1940</v>
      </c>
      <c r="AB1016" s="603">
        <v>2180</v>
      </c>
      <c r="AC1016" s="604">
        <v>5.2</v>
      </c>
      <c r="AD1016" s="604">
        <v>5.2</v>
      </c>
      <c r="AE1016" s="549"/>
    </row>
    <row r="1017" spans="1:31" s="547" customFormat="1" ht="15">
      <c r="A1017" s="559"/>
      <c r="B1017" s="554"/>
      <c r="C1017" s="657"/>
      <c r="D1017" s="657"/>
      <c r="E1017" s="605" t="s">
        <v>185</v>
      </c>
      <c r="F1017" s="548">
        <v>1258.8900000000001</v>
      </c>
      <c r="G1017" s="548">
        <v>1252.6199999999999</v>
      </c>
      <c r="H1017" s="548">
        <v>1253.1400000000001</v>
      </c>
      <c r="I1017" s="548">
        <v>1257.8900000000001</v>
      </c>
      <c r="J1017" s="548">
        <v>1273.99</v>
      </c>
      <c r="K1017" s="548">
        <v>1267.33</v>
      </c>
      <c r="L1017" s="548">
        <v>1256.79</v>
      </c>
      <c r="M1017" s="548">
        <v>1251.55</v>
      </c>
      <c r="N1017" s="548">
        <v>1267.5899999999999</v>
      </c>
      <c r="O1017" s="605"/>
      <c r="P1017" s="605"/>
      <c r="Q1017" s="658"/>
      <c r="R1017" s="658"/>
      <c r="S1017" s="659"/>
      <c r="T1017" s="600"/>
      <c r="U1017" s="660"/>
      <c r="V1017" s="548"/>
      <c r="W1017" s="548"/>
      <c r="Y1017" s="603"/>
      <c r="Z1017" s="603"/>
      <c r="AA1017" s="603"/>
      <c r="AB1017" s="603"/>
      <c r="AC1017" s="548"/>
      <c r="AD1017" s="548"/>
      <c r="AE1017" s="549"/>
    </row>
    <row r="1018" spans="1:31" s="547" customFormat="1" ht="26.65" customHeight="1" thickBot="1">
      <c r="A1018" s="559"/>
      <c r="B1018" s="554"/>
      <c r="C1018" s="657"/>
      <c r="D1018" s="657"/>
      <c r="E1018" s="605" t="s">
        <v>188</v>
      </c>
      <c r="F1018" s="605">
        <f t="shared" ref="F1018:N1018" si="334">IF(((F1016="")*AND(F1017="")),"",(F1016-F1017)*3)</f>
        <v>2014.59</v>
      </c>
      <c r="G1018" s="605">
        <f t="shared" si="334"/>
        <v>2021.3700000000006</v>
      </c>
      <c r="H1018" s="605">
        <f t="shared" si="334"/>
        <v>2019.81</v>
      </c>
      <c r="I1018" s="605">
        <f t="shared" si="334"/>
        <v>2023.47</v>
      </c>
      <c r="J1018" s="605">
        <f t="shared" si="334"/>
        <v>1995.6000000000001</v>
      </c>
      <c r="K1018" s="605">
        <f t="shared" si="334"/>
        <v>2005.2000000000003</v>
      </c>
      <c r="L1018" s="605">
        <f t="shared" si="334"/>
        <v>2027.28</v>
      </c>
      <c r="M1018" s="605">
        <f t="shared" si="334"/>
        <v>2018.25</v>
      </c>
      <c r="N1018" s="605">
        <f t="shared" si="334"/>
        <v>1994.6700000000003</v>
      </c>
      <c r="O1018" s="605"/>
      <c r="P1018" s="605"/>
      <c r="Q1018" s="658"/>
      <c r="R1018" s="658"/>
      <c r="S1018" s="659"/>
      <c r="T1018" s="600"/>
      <c r="U1018" s="660"/>
      <c r="V1018" s="548"/>
      <c r="W1018" s="548"/>
      <c r="Y1018" s="603"/>
      <c r="Z1018" s="603"/>
      <c r="AA1018" s="603"/>
      <c r="AB1018" s="603"/>
      <c r="AC1018" s="548"/>
      <c r="AD1018" s="548"/>
      <c r="AE1018" s="549"/>
    </row>
    <row r="1019" spans="1:31" s="547" customFormat="1">
      <c r="A1019" s="669">
        <v>43565</v>
      </c>
      <c r="B1019" s="554" t="s">
        <v>183</v>
      </c>
      <c r="C1019" s="657" t="s">
        <v>171</v>
      </c>
      <c r="D1019" s="657" t="s">
        <v>170</v>
      </c>
      <c r="E1019" s="605" t="s">
        <v>184</v>
      </c>
      <c r="F1019" s="548">
        <v>25983.01</v>
      </c>
      <c r="G1019" s="548">
        <v>26158.89</v>
      </c>
      <c r="H1019" s="548">
        <v>26168.31</v>
      </c>
      <c r="I1019" s="548">
        <v>26140.03</v>
      </c>
      <c r="J1019" s="548">
        <v>25953.34</v>
      </c>
      <c r="K1019" s="548">
        <v>25989.21</v>
      </c>
      <c r="L1019" s="548">
        <v>26126.95</v>
      </c>
      <c r="M1019" s="548">
        <v>26123.39</v>
      </c>
      <c r="N1019" s="548">
        <v>26006.82</v>
      </c>
      <c r="O1019" s="605">
        <f>IF((N1020=""),"",MAX(F1021:N1021))</f>
        <v>4732.5299999999952</v>
      </c>
      <c r="P1019" s="605">
        <f>IF(N1020="","",MIN(F1021:N1021))</f>
        <v>4071.6600000000035</v>
      </c>
      <c r="Q1019" s="658">
        <f>IF((N1021=""),"",AVERAGE(F1021:N1021))</f>
        <v>4363.7999999999984</v>
      </c>
      <c r="R1019" s="658">
        <f>IF((N1020=""),"",(O1019-P1019)/(O1019+P1019)*100)</f>
        <v>7.5063123353765864</v>
      </c>
      <c r="S1019" s="659">
        <f>STDEV(F1021:N1021)</f>
        <v>238.94732060644105</v>
      </c>
      <c r="T1019" s="600" t="str">
        <f>IF(N1020="","",IF(Q1019&gt;3200,IF(R1019&lt;16,IF(Q1019&lt;5240,"Pass","Fail"),"Fail"),"Fail"))</f>
        <v>Pass</v>
      </c>
      <c r="U1019" s="677">
        <v>1159</v>
      </c>
      <c r="V1019" s="548" t="s">
        <v>227</v>
      </c>
      <c r="W1019" s="548"/>
      <c r="Y1019" s="603">
        <v>4200</v>
      </c>
      <c r="Z1019" s="603">
        <v>5500</v>
      </c>
      <c r="AA1019" s="603">
        <v>3200</v>
      </c>
      <c r="AB1019" s="603">
        <v>5240</v>
      </c>
      <c r="AC1019" s="604">
        <v>16</v>
      </c>
      <c r="AD1019" s="604">
        <v>16</v>
      </c>
      <c r="AE1019" s="549"/>
    </row>
    <row r="1020" spans="1:31" s="547" customFormat="1" ht="15">
      <c r="A1020" s="559"/>
      <c r="B1020" s="554"/>
      <c r="C1020" s="657"/>
      <c r="D1020" s="657"/>
      <c r="E1020" s="605" t="s">
        <v>185</v>
      </c>
      <c r="F1020" s="548">
        <v>24462.22</v>
      </c>
      <c r="G1020" s="548">
        <v>24757.34</v>
      </c>
      <c r="H1020" s="548">
        <v>24811.09</v>
      </c>
      <c r="I1020" s="548">
        <v>24751.48</v>
      </c>
      <c r="J1020" s="548">
        <v>24425.15</v>
      </c>
      <c r="K1020" s="548">
        <v>24478.74</v>
      </c>
      <c r="L1020" s="548">
        <v>24702.69</v>
      </c>
      <c r="M1020" s="548">
        <v>24740.53</v>
      </c>
      <c r="N1020" s="548">
        <v>24429.31</v>
      </c>
      <c r="O1020" s="548"/>
      <c r="P1020" s="605"/>
      <c r="Q1020" s="658"/>
      <c r="R1020" s="658"/>
      <c r="S1020" s="659"/>
      <c r="T1020" s="600"/>
      <c r="U1020" s="660"/>
      <c r="V1020" s="548"/>
      <c r="W1020" s="548"/>
      <c r="Y1020" s="603"/>
      <c r="Z1020" s="603"/>
      <c r="AA1020" s="603"/>
      <c r="AB1020" s="603"/>
      <c r="AC1020" s="548"/>
      <c r="AD1020" s="548"/>
      <c r="AE1020" s="549"/>
    </row>
    <row r="1021" spans="1:31" s="547" customFormat="1" ht="57.75" thickBot="1">
      <c r="A1021" s="559"/>
      <c r="B1021" s="673"/>
      <c r="C1021" s="621"/>
      <c r="D1021" s="621"/>
      <c r="E1021" s="619" t="s">
        <v>186</v>
      </c>
      <c r="F1021" s="619">
        <f t="shared" ref="F1021:N1021" si="335">IF(((F1019="")*AND(F1020="")),"",(F1019-F1020)*3)</f>
        <v>4562.3699999999917</v>
      </c>
      <c r="G1021" s="619">
        <f t="shared" si="335"/>
        <v>4204.6499999999978</v>
      </c>
      <c r="H1021" s="619">
        <f t="shared" si="335"/>
        <v>4071.6600000000035</v>
      </c>
      <c r="I1021" s="619">
        <f t="shared" si="335"/>
        <v>4165.6499999999978</v>
      </c>
      <c r="J1021" s="619">
        <f t="shared" si="335"/>
        <v>4584.5699999999961</v>
      </c>
      <c r="K1021" s="619">
        <f t="shared" si="335"/>
        <v>4531.4099999999926</v>
      </c>
      <c r="L1021" s="619">
        <f t="shared" si="335"/>
        <v>4272.7800000000061</v>
      </c>
      <c r="M1021" s="619">
        <f t="shared" si="335"/>
        <v>4148.5800000000017</v>
      </c>
      <c r="N1021" s="619">
        <f t="shared" si="335"/>
        <v>4732.5299999999952</v>
      </c>
      <c r="O1021" s="619"/>
      <c r="P1021" s="619"/>
      <c r="Q1021" s="622"/>
      <c r="R1021" s="622"/>
      <c r="S1021" s="674"/>
      <c r="T1021" s="616"/>
      <c r="U1021" s="675"/>
      <c r="V1021" s="548"/>
      <c r="W1021" s="548"/>
      <c r="Y1021" s="603"/>
      <c r="Z1021" s="603"/>
      <c r="AA1021" s="603"/>
      <c r="AB1021" s="603"/>
      <c r="AC1021" s="548"/>
      <c r="AD1021" s="548"/>
      <c r="AE1021" s="549"/>
    </row>
    <row r="1022" spans="1:31" s="547" customFormat="1">
      <c r="A1022" s="653">
        <v>43568</v>
      </c>
      <c r="B1022" s="654" t="s">
        <v>172</v>
      </c>
      <c r="C1022" s="615" t="s">
        <v>174</v>
      </c>
      <c r="D1022" s="615" t="s">
        <v>173</v>
      </c>
      <c r="E1022" s="636" t="s">
        <v>184</v>
      </c>
      <c r="F1022" s="640">
        <v>5162.29</v>
      </c>
      <c r="G1022" s="640">
        <v>5043.22</v>
      </c>
      <c r="H1022" s="640">
        <v>5052.78</v>
      </c>
      <c r="I1022" s="640">
        <v>5015.88</v>
      </c>
      <c r="J1022" s="640">
        <v>5037.63</v>
      </c>
      <c r="K1022" s="640">
        <v>5188.75</v>
      </c>
      <c r="L1022" s="640">
        <v>5030.34</v>
      </c>
      <c r="M1022" s="640">
        <v>5062.71</v>
      </c>
      <c r="N1022" s="640">
        <v>5133.8999999999996</v>
      </c>
      <c r="O1022" s="636">
        <f>IF((N1023=""),"",MAX(F1024:N1024))</f>
        <v>4069.34</v>
      </c>
      <c r="P1022" s="636">
        <f>IF(N1023="","",MIN(F1024:N1024))</f>
        <v>3767.1000000000004</v>
      </c>
      <c r="Q1022" s="655">
        <f>IF((N1024=""),"",AVERAGE(F1024:N1024))</f>
        <v>3910.2555555555559</v>
      </c>
      <c r="R1022" s="655">
        <f>IF((N1023=""),"",(O1022-P1022)/(O1022+P1022)*100)</f>
        <v>3.8568533670901552</v>
      </c>
      <c r="S1022" s="646">
        <f>STDEV(F1024:N1024)</f>
        <v>94.928268591482293</v>
      </c>
      <c r="T1022" s="676" t="str">
        <f>IF(N1023="","",IF(Q1022&gt;3650,IF(R1022&lt;7,IF(Q1022&lt;4450,"Pass","Fail"),"Fail"),"Fail"))</f>
        <v>Pass</v>
      </c>
      <c r="U1022" s="677">
        <v>1159</v>
      </c>
      <c r="V1022" s="641"/>
      <c r="W1022" s="687"/>
      <c r="X1022" s="1073"/>
      <c r="Y1022" s="603">
        <v>3650</v>
      </c>
      <c r="Z1022" s="603">
        <v>4450</v>
      </c>
      <c r="AA1022" s="603">
        <v>3700</v>
      </c>
      <c r="AB1022" s="603">
        <v>4100</v>
      </c>
      <c r="AC1022" s="604">
        <v>7</v>
      </c>
      <c r="AD1022" s="604">
        <v>6.5</v>
      </c>
      <c r="AE1022" s="549"/>
    </row>
    <row r="1023" spans="1:31" s="547" customFormat="1" ht="15">
      <c r="A1023" s="690"/>
      <c r="B1023" s="554"/>
      <c r="C1023" s="657"/>
      <c r="D1023" s="657"/>
      <c r="E1023" s="605" t="s">
        <v>185</v>
      </c>
      <c r="F1023" s="641">
        <v>3273.38</v>
      </c>
      <c r="G1023" s="641">
        <v>3075.52</v>
      </c>
      <c r="H1023" s="641">
        <v>3074.54</v>
      </c>
      <c r="I1023" s="641">
        <v>3050.66</v>
      </c>
      <c r="J1023" s="641">
        <v>3154.08</v>
      </c>
      <c r="K1023" s="641">
        <v>3154.08</v>
      </c>
      <c r="L1023" s="641">
        <v>3068.56</v>
      </c>
      <c r="M1023" s="641">
        <v>3078.86</v>
      </c>
      <c r="N1023" s="641">
        <v>3201.67</v>
      </c>
      <c r="O1023" s="605"/>
      <c r="P1023" s="605"/>
      <c r="Q1023" s="658"/>
      <c r="R1023" s="658"/>
      <c r="S1023" s="659"/>
      <c r="T1023" s="554"/>
      <c r="U1023" s="672"/>
      <c r="V1023" s="641"/>
      <c r="W1023" s="687"/>
      <c r="X1023" s="1073"/>
      <c r="Y1023" s="603"/>
      <c r="Z1023" s="603"/>
      <c r="AA1023" s="603"/>
      <c r="AB1023" s="603"/>
      <c r="AC1023" s="548"/>
      <c r="AD1023" s="548"/>
      <c r="AE1023" s="549"/>
    </row>
    <row r="1024" spans="1:31" s="547" customFormat="1" ht="57.75" thickBot="1">
      <c r="A1024" s="690"/>
      <c r="B1024" s="554"/>
      <c r="C1024" s="657"/>
      <c r="D1024" s="657"/>
      <c r="E1024" s="605" t="s">
        <v>186</v>
      </c>
      <c r="F1024" s="605">
        <f t="shared" ref="F1024:N1024" si="336">IF(((F1022="")*AND(F1023="")),"",(F1022-F1023)*2)</f>
        <v>3777.8199999999997</v>
      </c>
      <c r="G1024" s="605">
        <f t="shared" si="336"/>
        <v>3935.4000000000005</v>
      </c>
      <c r="H1024" s="605">
        <f t="shared" si="336"/>
        <v>3956.4799999999996</v>
      </c>
      <c r="I1024" s="605">
        <f t="shared" si="336"/>
        <v>3930.4400000000005</v>
      </c>
      <c r="J1024" s="605">
        <f t="shared" si="336"/>
        <v>3767.1000000000004</v>
      </c>
      <c r="K1024" s="605">
        <f t="shared" si="336"/>
        <v>4069.34</v>
      </c>
      <c r="L1024" s="605">
        <f t="shared" si="336"/>
        <v>3923.5600000000004</v>
      </c>
      <c r="M1024" s="605">
        <f t="shared" si="336"/>
        <v>3967.7</v>
      </c>
      <c r="N1024" s="605">
        <f t="shared" si="336"/>
        <v>3864.4599999999991</v>
      </c>
      <c r="O1024" s="605"/>
      <c r="P1024" s="605"/>
      <c r="Q1024" s="658"/>
      <c r="R1024" s="658"/>
      <c r="S1024" s="659"/>
      <c r="T1024" s="554"/>
      <c r="U1024" s="672"/>
      <c r="V1024" s="641"/>
      <c r="W1024" s="687"/>
      <c r="X1024" s="1073"/>
      <c r="Y1024" s="603"/>
      <c r="Z1024" s="603"/>
      <c r="AA1024" s="603"/>
      <c r="AB1024" s="603"/>
      <c r="AC1024" s="548"/>
      <c r="AD1024" s="548"/>
      <c r="AE1024" s="549"/>
    </row>
    <row r="1025" spans="1:31" s="547" customFormat="1">
      <c r="A1025" s="669">
        <v>43568</v>
      </c>
      <c r="B1025" s="614" t="s">
        <v>167</v>
      </c>
      <c r="C1025" s="657" t="s">
        <v>169</v>
      </c>
      <c r="D1025" s="657" t="s">
        <v>187</v>
      </c>
      <c r="E1025" s="605" t="s">
        <v>184</v>
      </c>
      <c r="F1025" s="641">
        <v>1265.31</v>
      </c>
      <c r="G1025" s="641">
        <v>1255.78</v>
      </c>
      <c r="H1025" s="641">
        <v>1258.3699999999999</v>
      </c>
      <c r="I1025" s="641">
        <v>1262.32</v>
      </c>
      <c r="J1025" s="641">
        <v>1278.3800000000001</v>
      </c>
      <c r="K1025" s="641">
        <v>1270.97</v>
      </c>
      <c r="L1025" s="641">
        <v>1259.47</v>
      </c>
      <c r="M1025" s="641">
        <v>1255.24</v>
      </c>
      <c r="N1025" s="641">
        <v>1271.29</v>
      </c>
      <c r="O1025" s="605">
        <f>IF((N1026=""),"",MAX(F1027:N1027))</f>
        <v>2055.2999999999997</v>
      </c>
      <c r="P1025" s="605">
        <f>IF(N1026="","",MIN(F1027:N1027))</f>
        <v>2003.1</v>
      </c>
      <c r="Q1025" s="658">
        <f>IF((N1027=""),"",AVERAGE(F1027:N1027))</f>
        <v>2035.0033333333331</v>
      </c>
      <c r="R1025" s="658">
        <f>IF((N1026=""),"",(O1025-P1025)/(O1025+P1025)*100)</f>
        <v>1.2862211709047857</v>
      </c>
      <c r="S1025" s="659">
        <f>STDEV(F1027:N1027)</f>
        <v>17.03034570993518</v>
      </c>
      <c r="T1025" s="600" t="str">
        <f>IF(N1026="","",IF(Q1025&gt;1940,IF(R1025&lt;8.3,IF(Q1025&lt;2180,"Pass","Fail"),"Fail"),"Fail"))</f>
        <v>Pass</v>
      </c>
      <c r="U1025" s="677">
        <v>1428</v>
      </c>
      <c r="V1025" s="641"/>
      <c r="W1025" s="687"/>
      <c r="X1025" s="1073"/>
      <c r="Y1025" s="603">
        <v>2000</v>
      </c>
      <c r="Z1025" s="603">
        <v>3000</v>
      </c>
      <c r="AA1025" s="603">
        <v>1940</v>
      </c>
      <c r="AB1025" s="603">
        <v>2180</v>
      </c>
      <c r="AC1025" s="604">
        <v>5.2</v>
      </c>
      <c r="AD1025" s="604">
        <v>5.2</v>
      </c>
      <c r="AE1025" s="549"/>
    </row>
    <row r="1026" spans="1:31" s="547" customFormat="1" ht="15">
      <c r="A1026" s="690"/>
      <c r="B1026" s="554"/>
      <c r="C1026" s="657"/>
      <c r="D1026" s="657"/>
      <c r="E1026" s="605" t="s">
        <v>185</v>
      </c>
      <c r="F1026" s="641">
        <v>590.33000000000004</v>
      </c>
      <c r="G1026" s="641">
        <v>573.82000000000005</v>
      </c>
      <c r="H1026" s="641">
        <v>578.91999999999996</v>
      </c>
      <c r="I1026" s="641">
        <v>577.22</v>
      </c>
      <c r="J1026" s="641">
        <v>602.41</v>
      </c>
      <c r="K1026" s="641">
        <v>597.29</v>
      </c>
      <c r="L1026" s="641">
        <v>577.05999999999995</v>
      </c>
      <c r="M1026" s="641">
        <v>571.48</v>
      </c>
      <c r="N1026" s="641">
        <v>603.59</v>
      </c>
      <c r="O1026" s="605"/>
      <c r="P1026" s="605"/>
      <c r="Q1026" s="658"/>
      <c r="R1026" s="658"/>
      <c r="S1026" s="659"/>
      <c r="T1026" s="600"/>
      <c r="U1026" s="660"/>
      <c r="V1026" s="602"/>
      <c r="W1026" s="602"/>
      <c r="X1026" s="1073"/>
      <c r="Y1026" s="603"/>
      <c r="Z1026" s="603"/>
      <c r="AA1026" s="603"/>
      <c r="AB1026" s="603"/>
      <c r="AC1026" s="548"/>
      <c r="AD1026" s="548"/>
      <c r="AE1026" s="549"/>
    </row>
    <row r="1027" spans="1:31" s="547" customFormat="1" ht="27.2" customHeight="1" thickBot="1">
      <c r="A1027" s="690"/>
      <c r="B1027" s="554"/>
      <c r="C1027" s="657"/>
      <c r="D1027" s="657"/>
      <c r="E1027" s="605" t="s">
        <v>188</v>
      </c>
      <c r="F1027" s="605">
        <f t="shared" ref="F1027:N1027" si="337">IF(((F1025="")*AND(F1026="")),"",(F1025-F1026)*3)</f>
        <v>2024.9399999999996</v>
      </c>
      <c r="G1027" s="605">
        <f t="shared" si="337"/>
        <v>2045.8799999999997</v>
      </c>
      <c r="H1027" s="605">
        <f t="shared" si="337"/>
        <v>2038.35</v>
      </c>
      <c r="I1027" s="605">
        <f t="shared" si="337"/>
        <v>2055.2999999999997</v>
      </c>
      <c r="J1027" s="605">
        <f t="shared" si="337"/>
        <v>2027.9100000000003</v>
      </c>
      <c r="K1027" s="605">
        <f t="shared" si="337"/>
        <v>2021.0400000000002</v>
      </c>
      <c r="L1027" s="605">
        <f t="shared" si="337"/>
        <v>2047.2300000000002</v>
      </c>
      <c r="M1027" s="605">
        <f t="shared" si="337"/>
        <v>2051.2799999999997</v>
      </c>
      <c r="N1027" s="605">
        <f t="shared" si="337"/>
        <v>2003.1</v>
      </c>
      <c r="O1027" s="605"/>
      <c r="P1027" s="605"/>
      <c r="Q1027" s="658"/>
      <c r="R1027" s="658"/>
      <c r="S1027" s="659"/>
      <c r="T1027" s="600"/>
      <c r="U1027" s="660"/>
      <c r="V1027" s="602"/>
      <c r="W1027" s="602"/>
      <c r="X1027" s="1073"/>
      <c r="Y1027" s="603"/>
      <c r="Z1027" s="603"/>
      <c r="AA1027" s="603"/>
      <c r="AB1027" s="603"/>
      <c r="AC1027" s="548"/>
      <c r="AD1027" s="548"/>
      <c r="AE1027" s="549"/>
    </row>
    <row r="1028" spans="1:31" s="547" customFormat="1">
      <c r="A1028" s="669">
        <v>43568</v>
      </c>
      <c r="B1028" s="554" t="s">
        <v>183</v>
      </c>
      <c r="C1028" s="657" t="s">
        <v>171</v>
      </c>
      <c r="D1028" s="657" t="s">
        <v>170</v>
      </c>
      <c r="E1028" s="605" t="s">
        <v>184</v>
      </c>
      <c r="F1028" s="641">
        <v>25983.01</v>
      </c>
      <c r="G1028" s="641">
        <v>26158.89</v>
      </c>
      <c r="H1028" s="641">
        <v>26168.31</v>
      </c>
      <c r="I1028" s="641">
        <v>26140.03</v>
      </c>
      <c r="J1028" s="641">
        <v>25953.34</v>
      </c>
      <c r="K1028" s="641">
        <v>25989.21</v>
      </c>
      <c r="L1028" s="641">
        <v>26126.95</v>
      </c>
      <c r="M1028" s="641">
        <v>26123.39</v>
      </c>
      <c r="N1028" s="641">
        <v>26006.82</v>
      </c>
      <c r="O1028" s="605">
        <f>IF((N1029=""),"",MAX(F1030:N1030))</f>
        <v>9298.5599999999904</v>
      </c>
      <c r="P1028" s="605">
        <f>IF(N1029="","",MIN(F1030:N1030))</f>
        <v>8017.5600000000013</v>
      </c>
      <c r="Q1028" s="658">
        <f>IF((N1030=""),"",AVERAGE(F1030:N1030))</f>
        <v>8729.9066666666677</v>
      </c>
      <c r="R1028" s="658">
        <f>IF((N1029=""),"",(O1028-P1028)/(O1028+P1028)*100)</f>
        <v>7.3977311314543313</v>
      </c>
      <c r="S1028" s="659">
        <f>STDEV(F1030:N1030)</f>
        <v>479.90423992708145</v>
      </c>
      <c r="T1028" s="600" t="str">
        <f>IF(N1029="","",IF(Q1028&gt;3200,IF(R1028&lt;16,IF(Q1028&lt;5240,"Pass","Fail"),"Fail"),"Fail"))</f>
        <v>Fail</v>
      </c>
      <c r="U1028" s="677">
        <v>1428</v>
      </c>
      <c r="V1028" s="641"/>
      <c r="W1028" s="687"/>
      <c r="X1028" s="1073"/>
      <c r="Y1028" s="603">
        <v>4200</v>
      </c>
      <c r="Z1028" s="603">
        <v>5500</v>
      </c>
      <c r="AA1028" s="603">
        <v>3200</v>
      </c>
      <c r="AB1028" s="603">
        <v>5240</v>
      </c>
      <c r="AC1028" s="604">
        <v>16</v>
      </c>
      <c r="AD1028" s="604">
        <v>16</v>
      </c>
      <c r="AE1028" s="549"/>
    </row>
    <row r="1029" spans="1:31" s="547" customFormat="1" ht="15">
      <c r="A1029" s="690"/>
      <c r="B1029" s="554"/>
      <c r="C1029" s="657"/>
      <c r="D1029" s="657"/>
      <c r="E1029" s="605" t="s">
        <v>185</v>
      </c>
      <c r="F1029" s="641">
        <v>22883.49</v>
      </c>
      <c r="G1029" s="641">
        <v>23329.3</v>
      </c>
      <c r="H1029" s="641">
        <v>23495.79</v>
      </c>
      <c r="I1029" s="641">
        <v>23314.7</v>
      </c>
      <c r="J1029" s="641">
        <v>22905.8</v>
      </c>
      <c r="K1029" s="641">
        <v>22950.6</v>
      </c>
      <c r="L1029" s="641">
        <v>23334.91</v>
      </c>
      <c r="M1029" s="641">
        <v>23334.91</v>
      </c>
      <c r="N1029" s="641">
        <v>22910.73</v>
      </c>
      <c r="O1029" s="641"/>
      <c r="P1029" s="605"/>
      <c r="Q1029" s="658"/>
      <c r="R1029" s="658"/>
      <c r="S1029" s="659"/>
      <c r="T1029" s="600"/>
      <c r="U1029" s="660"/>
      <c r="V1029" s="602"/>
      <c r="W1029" s="602"/>
      <c r="X1029" s="1073"/>
      <c r="Y1029" s="603"/>
      <c r="Z1029" s="603"/>
      <c r="AA1029" s="603"/>
      <c r="AB1029" s="603"/>
      <c r="AC1029" s="548"/>
      <c r="AD1029" s="548"/>
      <c r="AE1029" s="549"/>
    </row>
    <row r="1030" spans="1:31" s="547" customFormat="1" ht="57.75" thickBot="1">
      <c r="A1030" s="690"/>
      <c r="B1030" s="663"/>
      <c r="C1030" s="664"/>
      <c r="D1030" s="664"/>
      <c r="E1030" s="627" t="s">
        <v>186</v>
      </c>
      <c r="F1030" s="627">
        <f t="shared" ref="F1030:N1030" si="338">IF(((F1028="")*AND(F1029="")),"",(F1028-F1029)*3)</f>
        <v>9298.5599999999904</v>
      </c>
      <c r="G1030" s="627">
        <f t="shared" si="338"/>
        <v>8488.77</v>
      </c>
      <c r="H1030" s="627">
        <f t="shared" si="338"/>
        <v>8017.5600000000013</v>
      </c>
      <c r="I1030" s="627">
        <f t="shared" si="338"/>
        <v>8475.9899999999943</v>
      </c>
      <c r="J1030" s="627">
        <f t="shared" si="338"/>
        <v>9142.6200000000026</v>
      </c>
      <c r="K1030" s="627">
        <f t="shared" si="338"/>
        <v>9115.8300000000017</v>
      </c>
      <c r="L1030" s="627">
        <f t="shared" si="338"/>
        <v>8376.1200000000026</v>
      </c>
      <c r="M1030" s="627">
        <f t="shared" si="338"/>
        <v>8365.4399999999987</v>
      </c>
      <c r="N1030" s="627">
        <f t="shared" si="338"/>
        <v>9288.27</v>
      </c>
      <c r="O1030" s="627"/>
      <c r="P1030" s="627"/>
      <c r="Q1030" s="665"/>
      <c r="R1030" s="665"/>
      <c r="S1030" s="666"/>
      <c r="T1030" s="667"/>
      <c r="U1030" s="668"/>
      <c r="V1030" s="602"/>
      <c r="W1030" s="602"/>
      <c r="X1030" s="1073"/>
      <c r="Y1030" s="603"/>
      <c r="Z1030" s="603"/>
      <c r="AA1030" s="603"/>
      <c r="AB1030" s="603"/>
      <c r="AC1030" s="548"/>
      <c r="AD1030" s="548"/>
      <c r="AE1030" s="549"/>
    </row>
    <row r="1031" spans="1:31" s="547" customFormat="1">
      <c r="A1031" s="669">
        <v>43568</v>
      </c>
      <c r="B1031" s="554" t="s">
        <v>183</v>
      </c>
      <c r="C1031" s="657" t="s">
        <v>171</v>
      </c>
      <c r="D1031" s="657" t="s">
        <v>170</v>
      </c>
      <c r="E1031" s="605" t="s">
        <v>184</v>
      </c>
      <c r="F1031" s="641">
        <v>29370.55</v>
      </c>
      <c r="G1031" s="641">
        <v>29279.26</v>
      </c>
      <c r="H1031" s="641">
        <v>29267.54</v>
      </c>
      <c r="I1031" s="641">
        <v>29267.14</v>
      </c>
      <c r="J1031" s="641">
        <v>29383.05</v>
      </c>
      <c r="K1031" s="641">
        <v>29340.73</v>
      </c>
      <c r="L1031" s="641">
        <v>29258.91</v>
      </c>
      <c r="M1031" s="641">
        <v>29258.59</v>
      </c>
      <c r="N1031" s="641">
        <v>29391.52</v>
      </c>
      <c r="O1031" s="605">
        <f>IF((N1032=""),"",MAX(F1033:N1033))</f>
        <v>4564.8300000000017</v>
      </c>
      <c r="P1031" s="605">
        <f>IF(N1032="","",MIN(F1033:N1033))</f>
        <v>4031.5800000000017</v>
      </c>
      <c r="Q1031" s="658">
        <f>IF((N1033=""),"",AVERAGE(F1033:N1033))</f>
        <v>4248.3033333333324</v>
      </c>
      <c r="R1031" s="658">
        <f>IF((N1032=""),"",(O1031-P1031)/(O1031+P1031)*100)</f>
        <v>6.2031708585328031</v>
      </c>
      <c r="S1031" s="659">
        <f>STDEV(F1033:N1033)</f>
        <v>192.64980515172249</v>
      </c>
      <c r="T1031" s="600" t="str">
        <f>IF(N1032="","",IF(Q1031&gt;3200,IF(R1031&lt;16,IF(Q1031&lt;5240,"Pass","Fail"),"Fail"),"Fail"))</f>
        <v>Pass</v>
      </c>
      <c r="U1031" s="677">
        <v>1428</v>
      </c>
      <c r="V1031" s="641"/>
      <c r="W1031" s="687"/>
      <c r="X1031" s="548"/>
      <c r="Y1031" s="603">
        <v>4200</v>
      </c>
      <c r="Z1031" s="603">
        <v>5500</v>
      </c>
      <c r="AA1031" s="603">
        <v>3200</v>
      </c>
      <c r="AB1031" s="603">
        <v>5240</v>
      </c>
      <c r="AC1031" s="604">
        <v>16</v>
      </c>
      <c r="AD1031" s="604">
        <v>16</v>
      </c>
      <c r="AE1031" s="549"/>
    </row>
    <row r="1032" spans="1:31" s="547" customFormat="1" ht="15">
      <c r="A1032" s="690"/>
      <c r="B1032" s="554"/>
      <c r="C1032" s="657"/>
      <c r="D1032" s="657"/>
      <c r="E1032" s="605" t="s">
        <v>185</v>
      </c>
      <c r="F1032" s="641">
        <v>27903.38</v>
      </c>
      <c r="G1032" s="641">
        <v>27907.33</v>
      </c>
      <c r="H1032" s="641">
        <v>27923.68</v>
      </c>
      <c r="I1032" s="641">
        <v>27898.75</v>
      </c>
      <c r="J1032" s="641">
        <v>27895.759999999998</v>
      </c>
      <c r="K1032" s="641">
        <v>27900.05</v>
      </c>
      <c r="L1032" s="641">
        <v>27897.88</v>
      </c>
      <c r="M1032" s="641">
        <v>27875.64</v>
      </c>
      <c r="N1032" s="641">
        <v>27869.91</v>
      </c>
      <c r="O1032" s="641"/>
      <c r="P1032" s="605"/>
      <c r="Q1032" s="658"/>
      <c r="R1032" s="658"/>
      <c r="S1032" s="659"/>
      <c r="T1032" s="600"/>
      <c r="U1032" s="660"/>
      <c r="V1032" s="602"/>
      <c r="W1032" s="602"/>
      <c r="X1032" s="548"/>
      <c r="Y1032" s="603"/>
      <c r="Z1032" s="603"/>
      <c r="AA1032" s="603"/>
      <c r="AB1032" s="603"/>
      <c r="AC1032" s="548"/>
      <c r="AD1032" s="548"/>
      <c r="AE1032" s="549"/>
    </row>
    <row r="1033" spans="1:31" s="547" customFormat="1" ht="57.75" thickBot="1">
      <c r="A1033" s="691"/>
      <c r="B1033" s="663"/>
      <c r="C1033" s="664"/>
      <c r="D1033" s="664"/>
      <c r="E1033" s="627" t="s">
        <v>186</v>
      </c>
      <c r="F1033" s="627">
        <f t="shared" ref="F1033:N1033" si="339">IF(((F1031="")*AND(F1032="")),"",(F1031-F1032)*3)</f>
        <v>4401.5099999999948</v>
      </c>
      <c r="G1033" s="627">
        <f t="shared" si="339"/>
        <v>4115.78999999999</v>
      </c>
      <c r="H1033" s="627">
        <f t="shared" si="339"/>
        <v>4031.5800000000017</v>
      </c>
      <c r="I1033" s="627">
        <f t="shared" si="339"/>
        <v>4105.1699999999983</v>
      </c>
      <c r="J1033" s="627">
        <f t="shared" si="339"/>
        <v>4461.8700000000026</v>
      </c>
      <c r="K1033" s="627">
        <f t="shared" si="339"/>
        <v>4322.0400000000009</v>
      </c>
      <c r="L1033" s="627">
        <f t="shared" si="339"/>
        <v>4083.0899999999965</v>
      </c>
      <c r="M1033" s="627">
        <f t="shared" si="339"/>
        <v>4148.8500000000022</v>
      </c>
      <c r="N1033" s="627">
        <f t="shared" si="339"/>
        <v>4564.8300000000017</v>
      </c>
      <c r="O1033" s="627"/>
      <c r="P1033" s="627"/>
      <c r="Q1033" s="665"/>
      <c r="R1033" s="665"/>
      <c r="S1033" s="666"/>
      <c r="T1033" s="667"/>
      <c r="U1033" s="668"/>
      <c r="V1033" s="602"/>
      <c r="W1033" s="602"/>
      <c r="X1033" s="548"/>
      <c r="Y1033" s="603"/>
      <c r="Z1033" s="603"/>
      <c r="AA1033" s="603"/>
      <c r="AB1033" s="603"/>
      <c r="AC1033" s="548"/>
      <c r="AD1033" s="548"/>
      <c r="AE1033" s="549"/>
    </row>
    <row r="1034" spans="1:31" s="547" customFormat="1">
      <c r="A1034" s="653">
        <v>43577</v>
      </c>
      <c r="B1034" s="654" t="s">
        <v>172</v>
      </c>
      <c r="C1034" s="615" t="s">
        <v>174</v>
      </c>
      <c r="D1034" s="615" t="s">
        <v>173</v>
      </c>
      <c r="E1034" s="636" t="s">
        <v>184</v>
      </c>
      <c r="F1034" s="640">
        <v>3277.2</v>
      </c>
      <c r="G1034" s="640">
        <v>3176.7</v>
      </c>
      <c r="H1034" s="640">
        <v>3189.2</v>
      </c>
      <c r="I1034" s="640">
        <v>3181.2</v>
      </c>
      <c r="J1034" s="640">
        <v>3279.8</v>
      </c>
      <c r="K1034" s="640">
        <v>3272.8</v>
      </c>
      <c r="L1034" s="640">
        <v>3212.3</v>
      </c>
      <c r="M1034" s="640">
        <v>3230</v>
      </c>
      <c r="N1034" s="640">
        <v>3512.8</v>
      </c>
      <c r="O1034" s="636">
        <f>IF((N1035=""),"",MAX(F1036:N1036))</f>
        <v>4252.2</v>
      </c>
      <c r="P1034" s="636">
        <f>IF(N1035="","",MIN(F1036:N1036))</f>
        <v>3720.6000000000004</v>
      </c>
      <c r="Q1034" s="655">
        <f>IF((N1036=""),"",AVERAGE(F1036:N1036))</f>
        <v>4088.7777777777778</v>
      </c>
      <c r="R1034" s="655">
        <f>IF((N1035=""),"",(O1034-P1034)/(O1034+P1034)*100)</f>
        <v>6.6676700782660987</v>
      </c>
      <c r="S1034" s="646">
        <f>STDEV(F1036:N1036)</f>
        <v>187.42319612162649</v>
      </c>
      <c r="T1034" s="676" t="str">
        <f>IF(N1035="","",IF(Q1034&gt;3650,IF(R1034&lt;7,IF(Q1034&lt;4450,"Pass","Fail"),"Fail"),"Fail"))</f>
        <v>Pass</v>
      </c>
      <c r="U1034" s="677">
        <v>1159</v>
      </c>
      <c r="V1034" s="641"/>
      <c r="W1034" s="687"/>
      <c r="X1034" s="1073"/>
      <c r="Y1034" s="603">
        <v>3650</v>
      </c>
      <c r="Z1034" s="603">
        <v>4450</v>
      </c>
      <c r="AA1034" s="603">
        <v>3700</v>
      </c>
      <c r="AB1034" s="603">
        <v>4100</v>
      </c>
      <c r="AC1034" s="604">
        <v>7</v>
      </c>
      <c r="AD1034" s="604">
        <v>6.5</v>
      </c>
      <c r="AE1034" s="549"/>
    </row>
    <row r="1035" spans="1:31" s="547" customFormat="1" ht="15">
      <c r="A1035" s="690"/>
      <c r="B1035" s="554"/>
      <c r="C1035" s="657"/>
      <c r="D1035" s="657"/>
      <c r="E1035" s="605" t="s">
        <v>185</v>
      </c>
      <c r="F1035" s="641">
        <v>1286.2</v>
      </c>
      <c r="G1035" s="641">
        <v>1057.2</v>
      </c>
      <c r="H1035" s="641">
        <v>1063.0999999999999</v>
      </c>
      <c r="I1035" s="641">
        <v>1068.5999999999999</v>
      </c>
      <c r="J1035" s="641">
        <v>1329.2</v>
      </c>
      <c r="K1035" s="641">
        <v>1243.8</v>
      </c>
      <c r="L1035" s="641">
        <v>1099.5</v>
      </c>
      <c r="M1035" s="641">
        <v>1132.4000000000001</v>
      </c>
      <c r="N1035" s="641">
        <v>1652.5</v>
      </c>
      <c r="O1035" s="605"/>
      <c r="P1035" s="605"/>
      <c r="Q1035" s="658"/>
      <c r="R1035" s="658"/>
      <c r="S1035" s="659"/>
      <c r="T1035" s="554"/>
      <c r="U1035" s="672"/>
      <c r="V1035" s="641"/>
      <c r="W1035" s="687"/>
      <c r="X1035" s="1073"/>
      <c r="Y1035" s="603"/>
      <c r="Z1035" s="603"/>
      <c r="AA1035" s="603"/>
      <c r="AB1035" s="603"/>
      <c r="AC1035" s="548"/>
      <c r="AD1035" s="548"/>
      <c r="AE1035" s="549"/>
    </row>
    <row r="1036" spans="1:31" s="547" customFormat="1" ht="57.75" thickBot="1">
      <c r="A1036" s="690"/>
      <c r="B1036" s="554"/>
      <c r="C1036" s="657"/>
      <c r="D1036" s="657"/>
      <c r="E1036" s="605" t="s">
        <v>186</v>
      </c>
      <c r="F1036" s="605">
        <f t="shared" ref="F1036:N1036" si="340">IF(((F1034="")*AND(F1035="")),"",(F1034-F1035)*2)</f>
        <v>3981.9999999999995</v>
      </c>
      <c r="G1036" s="605">
        <f t="shared" si="340"/>
        <v>4239</v>
      </c>
      <c r="H1036" s="605">
        <f t="shared" si="340"/>
        <v>4252.2</v>
      </c>
      <c r="I1036" s="605">
        <f t="shared" si="340"/>
        <v>4225.2</v>
      </c>
      <c r="J1036" s="605">
        <f t="shared" si="340"/>
        <v>3901.2000000000003</v>
      </c>
      <c r="K1036" s="605">
        <f t="shared" si="340"/>
        <v>4058.0000000000005</v>
      </c>
      <c r="L1036" s="605">
        <f t="shared" si="340"/>
        <v>4225.6000000000004</v>
      </c>
      <c r="M1036" s="605">
        <f t="shared" si="340"/>
        <v>4195.2</v>
      </c>
      <c r="N1036" s="605">
        <f t="shared" si="340"/>
        <v>3720.6000000000004</v>
      </c>
      <c r="O1036" s="605"/>
      <c r="P1036" s="605"/>
      <c r="Q1036" s="658"/>
      <c r="R1036" s="658"/>
      <c r="S1036" s="659"/>
      <c r="T1036" s="554"/>
      <c r="U1036" s="672"/>
      <c r="V1036" s="641"/>
      <c r="W1036" s="687"/>
      <c r="X1036" s="1073"/>
      <c r="Y1036" s="603"/>
      <c r="Z1036" s="603"/>
      <c r="AA1036" s="603"/>
      <c r="AB1036" s="603"/>
      <c r="AC1036" s="548"/>
      <c r="AD1036" s="548"/>
      <c r="AE1036" s="549"/>
    </row>
    <row r="1037" spans="1:31" s="547" customFormat="1">
      <c r="A1037" s="669">
        <v>43577</v>
      </c>
      <c r="B1037" s="614" t="s">
        <v>167</v>
      </c>
      <c r="C1037" s="657" t="s">
        <v>169</v>
      </c>
      <c r="D1037" s="657" t="s">
        <v>187</v>
      </c>
      <c r="E1037" s="605" t="s">
        <v>184</v>
      </c>
      <c r="F1037" s="641">
        <v>2012.6</v>
      </c>
      <c r="G1037" s="641">
        <v>2009.4</v>
      </c>
      <c r="H1037" s="641">
        <v>1998.2</v>
      </c>
      <c r="I1037" s="641">
        <v>2011.4</v>
      </c>
      <c r="J1037" s="641">
        <v>2016.2</v>
      </c>
      <c r="K1037" s="641">
        <v>2015.5</v>
      </c>
      <c r="L1037" s="641">
        <v>2007.4</v>
      </c>
      <c r="M1037" s="641">
        <v>2013.6</v>
      </c>
      <c r="N1037" s="641">
        <v>2018.8</v>
      </c>
      <c r="O1037" s="605">
        <f>IF((N1038=""),"",MAX(F1039:N1039))</f>
        <v>2204.7000000000003</v>
      </c>
      <c r="P1037" s="605">
        <f>IF(N1038="","",MIN(F1039:N1039))</f>
        <v>2121.8999999999996</v>
      </c>
      <c r="Q1037" s="658">
        <f>IF((N1039=""),"",AVERAGE(F1039:N1039))</f>
        <v>2171.3366666666666</v>
      </c>
      <c r="R1037" s="658">
        <f>IF((N1038=""),"",(O1037-P1037)/(O1037+P1037)*100)</f>
        <v>1.9137428928026772</v>
      </c>
      <c r="S1037" s="659">
        <f>STDEV(F1039:N1039)</f>
        <v>26.070562901482514</v>
      </c>
      <c r="T1037" s="600" t="str">
        <f>IF(N1038="","",IF(Q1037&gt;1940,IF(R1037&lt;8.3,IF(Q1037&lt;2180,"Pass","Fail"),"Fail"),"Fail"))</f>
        <v>Pass</v>
      </c>
      <c r="U1037" s="677">
        <v>1428</v>
      </c>
      <c r="V1037" s="641"/>
      <c r="W1037" s="687"/>
      <c r="X1037" s="1073"/>
      <c r="Y1037" s="603">
        <v>2000</v>
      </c>
      <c r="Z1037" s="603">
        <v>3000</v>
      </c>
      <c r="AA1037" s="603">
        <v>1940</v>
      </c>
      <c r="AB1037" s="603">
        <v>2180</v>
      </c>
      <c r="AC1037" s="604">
        <v>5.2</v>
      </c>
      <c r="AD1037" s="604">
        <v>5.2</v>
      </c>
      <c r="AE1037" s="549"/>
    </row>
    <row r="1038" spans="1:31" s="547" customFormat="1" ht="15">
      <c r="A1038" s="690"/>
      <c r="B1038" s="554"/>
      <c r="C1038" s="657"/>
      <c r="D1038" s="657"/>
      <c r="E1038" s="605" t="s">
        <v>185</v>
      </c>
      <c r="F1038" s="641">
        <v>1283.0899999999999</v>
      </c>
      <c r="G1038" s="641">
        <v>1274.5</v>
      </c>
      <c r="H1038" s="641">
        <v>1275.78</v>
      </c>
      <c r="I1038" s="641">
        <v>1285.1199999999999</v>
      </c>
      <c r="J1038" s="641">
        <v>1308.9000000000001</v>
      </c>
      <c r="K1038" s="641">
        <v>1295.4000000000001</v>
      </c>
      <c r="L1038" s="641">
        <v>1281.9000000000001</v>
      </c>
      <c r="M1038" s="641">
        <v>1280.9000000000001</v>
      </c>
      <c r="N1038" s="641">
        <v>1303.5</v>
      </c>
      <c r="O1038" s="605"/>
      <c r="P1038" s="605"/>
      <c r="Q1038" s="658"/>
      <c r="R1038" s="658"/>
      <c r="S1038" s="659"/>
      <c r="T1038" s="600"/>
      <c r="U1038" s="660"/>
      <c r="V1038" s="602"/>
      <c r="W1038" s="602"/>
      <c r="X1038" s="1073"/>
      <c r="Y1038" s="603"/>
      <c r="Z1038" s="603"/>
      <c r="AA1038" s="603"/>
      <c r="AB1038" s="603"/>
      <c r="AC1038" s="548"/>
      <c r="AD1038" s="548"/>
      <c r="AE1038" s="549"/>
    </row>
    <row r="1039" spans="1:31" s="547" customFormat="1" ht="25.5" customHeight="1" thickBot="1">
      <c r="A1039" s="690"/>
      <c r="B1039" s="554"/>
      <c r="C1039" s="657"/>
      <c r="D1039" s="657"/>
      <c r="E1039" s="605" t="s">
        <v>188</v>
      </c>
      <c r="F1039" s="605">
        <f t="shared" ref="F1039:N1039" si="341">IF(((F1037="")*AND(F1038="")),"",(F1037-F1038)*3)</f>
        <v>2188.5299999999997</v>
      </c>
      <c r="G1039" s="605">
        <f t="shared" si="341"/>
        <v>2204.7000000000003</v>
      </c>
      <c r="H1039" s="605">
        <f t="shared" si="341"/>
        <v>2167.2600000000002</v>
      </c>
      <c r="I1039" s="605">
        <f t="shared" si="341"/>
        <v>2178.8400000000006</v>
      </c>
      <c r="J1039" s="605">
        <f t="shared" si="341"/>
        <v>2121.8999999999996</v>
      </c>
      <c r="K1039" s="605">
        <f t="shared" si="341"/>
        <v>2160.2999999999997</v>
      </c>
      <c r="L1039" s="605">
        <f t="shared" si="341"/>
        <v>2176.5</v>
      </c>
      <c r="M1039" s="605">
        <f t="shared" si="341"/>
        <v>2198.0999999999995</v>
      </c>
      <c r="N1039" s="605">
        <f t="shared" si="341"/>
        <v>2145.8999999999996</v>
      </c>
      <c r="O1039" s="605"/>
      <c r="P1039" s="605"/>
      <c r="Q1039" s="658"/>
      <c r="R1039" s="658"/>
      <c r="S1039" s="659"/>
      <c r="T1039" s="600"/>
      <c r="U1039" s="660"/>
      <c r="V1039" s="602"/>
      <c r="W1039" s="602"/>
      <c r="X1039" s="1073"/>
      <c r="Y1039" s="603"/>
      <c r="Z1039" s="603"/>
      <c r="AA1039" s="603"/>
      <c r="AB1039" s="603"/>
      <c r="AC1039" s="548"/>
      <c r="AD1039" s="548"/>
      <c r="AE1039" s="549"/>
    </row>
    <row r="1040" spans="1:31" s="547" customFormat="1">
      <c r="A1040" s="669">
        <v>43577</v>
      </c>
      <c r="B1040" s="554" t="s">
        <v>183</v>
      </c>
      <c r="C1040" s="657" t="s">
        <v>171</v>
      </c>
      <c r="D1040" s="657" t="s">
        <v>170</v>
      </c>
      <c r="E1040" s="605" t="s">
        <v>184</v>
      </c>
      <c r="F1040" s="641">
        <v>27771.5</v>
      </c>
      <c r="G1040" s="641">
        <v>27773.599999999999</v>
      </c>
      <c r="H1040" s="641">
        <v>27807.7</v>
      </c>
      <c r="I1040" s="641">
        <v>27773.5</v>
      </c>
      <c r="J1040" s="641">
        <v>27768.7</v>
      </c>
      <c r="K1040" s="641">
        <v>27784.400000000001</v>
      </c>
      <c r="L1040" s="641">
        <v>27781.9</v>
      </c>
      <c r="M1040" s="641">
        <v>27754.2</v>
      </c>
      <c r="N1040" s="641">
        <v>27741.8</v>
      </c>
      <c r="O1040" s="605">
        <f>IF((N1041=""),"",MAX(F1042:N1042))</f>
        <v>4934.7000000000044</v>
      </c>
      <c r="P1040" s="605">
        <f>IF(N1041="","",MIN(F1042:N1042))</f>
        <v>4148.3999999999978</v>
      </c>
      <c r="Q1040" s="658">
        <f>IF((N1042=""),"",AVERAGE(F1042:N1042))</f>
        <v>4531.0666666666675</v>
      </c>
      <c r="R1040" s="658">
        <f>IF((N1041=""),"",(O1040-P1040)/(O1040+P1040)*100)</f>
        <v>8.6567361363411859</v>
      </c>
      <c r="S1040" s="659">
        <f>STDEV(F1042:N1042)</f>
        <v>364.20723153171849</v>
      </c>
      <c r="T1040" s="600" t="str">
        <f>IF(N1041="","",IF(Q1040&gt;3200,IF(R1040&lt;16,IF(Q1040&lt;5240,"Pass","Fail"),"Fail"),"Fail"))</f>
        <v>Pass</v>
      </c>
      <c r="U1040" s="677">
        <v>1428</v>
      </c>
      <c r="V1040" s="641"/>
      <c r="W1040" s="687"/>
      <c r="X1040" s="1073"/>
      <c r="Y1040" s="603">
        <v>4200</v>
      </c>
      <c r="Z1040" s="603">
        <v>5500</v>
      </c>
      <c r="AA1040" s="603">
        <v>3200</v>
      </c>
      <c r="AB1040" s="603">
        <v>5240</v>
      </c>
      <c r="AC1040" s="604">
        <v>16</v>
      </c>
      <c r="AD1040" s="604">
        <v>16</v>
      </c>
      <c r="AE1040" s="549"/>
    </row>
    <row r="1041" spans="1:31" s="547" customFormat="1" ht="15">
      <c r="A1041" s="690"/>
      <c r="B1041" s="554"/>
      <c r="C1041" s="657"/>
      <c r="D1041" s="657"/>
      <c r="E1041" s="605" t="s">
        <v>185</v>
      </c>
      <c r="F1041" s="641">
        <v>26126.6</v>
      </c>
      <c r="G1041" s="641">
        <v>26362.400000000001</v>
      </c>
      <c r="H1041" s="641">
        <v>26424.9</v>
      </c>
      <c r="I1041" s="641">
        <v>26359.5</v>
      </c>
      <c r="J1041" s="641">
        <v>26131.4</v>
      </c>
      <c r="K1041" s="641">
        <v>26153.4</v>
      </c>
      <c r="L1041" s="641">
        <v>26368.5</v>
      </c>
      <c r="M1041" s="641">
        <v>26333.599999999999</v>
      </c>
      <c r="N1041" s="641">
        <v>26103.8</v>
      </c>
      <c r="O1041" s="641"/>
      <c r="P1041" s="605"/>
      <c r="Q1041" s="658"/>
      <c r="R1041" s="658"/>
      <c r="S1041" s="659"/>
      <c r="T1041" s="600"/>
      <c r="U1041" s="660"/>
      <c r="V1041" s="602"/>
      <c r="W1041" s="602"/>
      <c r="X1041" s="1073"/>
      <c r="Y1041" s="603"/>
      <c r="Z1041" s="603"/>
      <c r="AA1041" s="603"/>
      <c r="AB1041" s="603"/>
      <c r="AC1041" s="548"/>
      <c r="AD1041" s="548"/>
      <c r="AE1041" s="549"/>
    </row>
    <row r="1042" spans="1:31" s="547" customFormat="1" ht="57.75" thickBot="1">
      <c r="A1042" s="691"/>
      <c r="B1042" s="663"/>
      <c r="C1042" s="664"/>
      <c r="D1042" s="664"/>
      <c r="E1042" s="627" t="s">
        <v>186</v>
      </c>
      <c r="F1042" s="627">
        <f t="shared" ref="F1042:N1042" si="342">IF(((F1040="")*AND(F1041="")),"",(F1040-F1041)*3)</f>
        <v>4934.7000000000044</v>
      </c>
      <c r="G1042" s="627">
        <f t="shared" si="342"/>
        <v>4233.5999999999913</v>
      </c>
      <c r="H1042" s="627">
        <f t="shared" si="342"/>
        <v>4148.3999999999978</v>
      </c>
      <c r="I1042" s="627">
        <f t="shared" si="342"/>
        <v>4242</v>
      </c>
      <c r="J1042" s="627">
        <f t="shared" si="342"/>
        <v>4911.8999999999978</v>
      </c>
      <c r="K1042" s="627">
        <f t="shared" si="342"/>
        <v>4893</v>
      </c>
      <c r="L1042" s="627">
        <f t="shared" si="342"/>
        <v>4240.2000000000044</v>
      </c>
      <c r="M1042" s="627">
        <f t="shared" si="342"/>
        <v>4261.8000000000065</v>
      </c>
      <c r="N1042" s="627">
        <f t="shared" si="342"/>
        <v>4914</v>
      </c>
      <c r="O1042" s="627"/>
      <c r="P1042" s="627"/>
      <c r="Q1042" s="665"/>
      <c r="R1042" s="665"/>
      <c r="S1042" s="666"/>
      <c r="T1042" s="667"/>
      <c r="U1042" s="668"/>
      <c r="V1042" s="602"/>
      <c r="W1042" s="602"/>
      <c r="X1042" s="1073"/>
      <c r="Y1042" s="603"/>
      <c r="Z1042" s="603"/>
      <c r="AA1042" s="603"/>
      <c r="AB1042" s="603"/>
      <c r="AC1042" s="548"/>
      <c r="AD1042" s="548"/>
      <c r="AE1042" s="549"/>
    </row>
    <row r="1043" spans="1:31" s="547" customFormat="1">
      <c r="A1043" s="653">
        <v>43581</v>
      </c>
      <c r="B1043" s="654" t="s">
        <v>172</v>
      </c>
      <c r="C1043" s="615" t="s">
        <v>174</v>
      </c>
      <c r="D1043" s="615" t="s">
        <v>173</v>
      </c>
      <c r="E1043" s="636" t="s">
        <v>184</v>
      </c>
      <c r="F1043" s="640">
        <v>6971.21</v>
      </c>
      <c r="G1043" s="640">
        <v>6953.23</v>
      </c>
      <c r="H1043" s="640">
        <v>6970.1</v>
      </c>
      <c r="I1043" s="640">
        <v>6913.28</v>
      </c>
      <c r="J1043" s="640">
        <v>6831.42</v>
      </c>
      <c r="K1043" s="640">
        <v>6902.73</v>
      </c>
      <c r="L1043" s="640">
        <v>6925.35</v>
      </c>
      <c r="M1043" s="640">
        <v>6986.35</v>
      </c>
      <c r="N1043" s="640">
        <v>6998.53</v>
      </c>
      <c r="O1043" s="636">
        <f>IF((N1044=""),"",MAX(F1045:N1045))</f>
        <v>3932.3000000000011</v>
      </c>
      <c r="P1043" s="636">
        <f>IF(N1044="","",MIN(F1045:N1045))</f>
        <v>3572.7999999999993</v>
      </c>
      <c r="Q1043" s="655">
        <f>IF((N1045=""),"",AVERAGE(F1045:N1045))</f>
        <v>3824.1777777777775</v>
      </c>
      <c r="R1043" s="655">
        <f>IF((N1044=""),"",(O1043-P1043)/(O1043+P1043)*100)</f>
        <v>4.7900760815978707</v>
      </c>
      <c r="S1043" s="646">
        <f>STDEV(F1045:N1045)</f>
        <v>120.23788938783491</v>
      </c>
      <c r="T1043" s="676" t="str">
        <f>IF(N1044="","",IF(Q1043&gt;3650,IF(R1043&lt;7,IF(Q1043&lt;4450,"Pass","Fail"),"Fail"),"Fail"))</f>
        <v>Pass</v>
      </c>
      <c r="U1043" s="677">
        <v>74</v>
      </c>
      <c r="V1043" s="641"/>
      <c r="W1043" s="687"/>
      <c r="X1043" s="548"/>
      <c r="Y1043" s="603">
        <v>3650</v>
      </c>
      <c r="Z1043" s="603">
        <v>4450</v>
      </c>
      <c r="AA1043" s="603">
        <v>3700</v>
      </c>
      <c r="AB1043" s="603">
        <v>4100</v>
      </c>
      <c r="AC1043" s="604">
        <v>7</v>
      </c>
      <c r="AD1043" s="604">
        <v>6.5</v>
      </c>
      <c r="AE1043" s="549"/>
    </row>
    <row r="1044" spans="1:31" s="547" customFormat="1" ht="15">
      <c r="A1044" s="690"/>
      <c r="B1044" s="554"/>
      <c r="C1044" s="657"/>
      <c r="D1044" s="657"/>
      <c r="E1044" s="605" t="s">
        <v>185</v>
      </c>
      <c r="F1044" s="641">
        <v>5100.32</v>
      </c>
      <c r="G1044" s="641">
        <v>5003.17</v>
      </c>
      <c r="H1044" s="641">
        <v>5009.54</v>
      </c>
      <c r="I1044" s="641">
        <v>4967.3900000000003</v>
      </c>
      <c r="J1044" s="641">
        <v>4968.1000000000004</v>
      </c>
      <c r="K1044" s="641">
        <v>5116.33</v>
      </c>
      <c r="L1044" s="641">
        <v>4979.75</v>
      </c>
      <c r="M1044" s="641">
        <v>5020.2</v>
      </c>
      <c r="N1044" s="641">
        <v>5078.6000000000004</v>
      </c>
      <c r="O1044" s="605"/>
      <c r="P1044" s="605"/>
      <c r="Q1044" s="658"/>
      <c r="R1044" s="658"/>
      <c r="S1044" s="659"/>
      <c r="T1044" s="554"/>
      <c r="U1044" s="672"/>
      <c r="V1044" s="641"/>
      <c r="W1044" s="687"/>
      <c r="X1044" s="548"/>
      <c r="Y1044" s="603"/>
      <c r="Z1044" s="603"/>
      <c r="AA1044" s="603"/>
      <c r="AB1044" s="603"/>
      <c r="AC1044" s="548"/>
      <c r="AD1044" s="548"/>
      <c r="AE1044" s="549"/>
    </row>
    <row r="1045" spans="1:31" s="547" customFormat="1" ht="57.75" thickBot="1">
      <c r="A1045" s="690"/>
      <c r="B1045" s="554"/>
      <c r="C1045" s="657"/>
      <c r="D1045" s="657"/>
      <c r="E1045" s="605" t="s">
        <v>186</v>
      </c>
      <c r="F1045" s="605">
        <f t="shared" ref="F1045:N1045" si="343">IF(((F1043="")*AND(F1044="")),"",(F1043-F1044)*2)</f>
        <v>3741.7800000000007</v>
      </c>
      <c r="G1045" s="605">
        <f t="shared" si="343"/>
        <v>3900.119999999999</v>
      </c>
      <c r="H1045" s="605">
        <f t="shared" si="343"/>
        <v>3921.1200000000008</v>
      </c>
      <c r="I1045" s="605">
        <f t="shared" si="343"/>
        <v>3891.7799999999988</v>
      </c>
      <c r="J1045" s="605">
        <f t="shared" si="343"/>
        <v>3726.6399999999994</v>
      </c>
      <c r="K1045" s="605">
        <f t="shared" si="343"/>
        <v>3572.7999999999993</v>
      </c>
      <c r="L1045" s="605">
        <f t="shared" si="343"/>
        <v>3891.2000000000007</v>
      </c>
      <c r="M1045" s="605">
        <f t="shared" si="343"/>
        <v>3932.3000000000011</v>
      </c>
      <c r="N1045" s="605">
        <f t="shared" si="343"/>
        <v>3839.8599999999988</v>
      </c>
      <c r="O1045" s="605"/>
      <c r="P1045" s="605"/>
      <c r="Q1045" s="658"/>
      <c r="R1045" s="658"/>
      <c r="S1045" s="659"/>
      <c r="T1045" s="554"/>
      <c r="U1045" s="672"/>
      <c r="V1045" s="641"/>
      <c r="W1045" s="687"/>
      <c r="X1045" s="548"/>
      <c r="Y1045" s="603"/>
      <c r="Z1045" s="603"/>
      <c r="AA1045" s="603"/>
      <c r="AB1045" s="603"/>
      <c r="AC1045" s="548"/>
      <c r="AD1045" s="548"/>
      <c r="AE1045" s="549"/>
    </row>
    <row r="1046" spans="1:31">
      <c r="A1046" s="669">
        <v>43581</v>
      </c>
      <c r="B1046" s="614" t="s">
        <v>167</v>
      </c>
      <c r="C1046" s="657" t="s">
        <v>169</v>
      </c>
      <c r="D1046" s="657" t="s">
        <v>187</v>
      </c>
      <c r="E1046" s="605" t="s">
        <v>184</v>
      </c>
      <c r="F1046" s="641">
        <v>1957.03</v>
      </c>
      <c r="G1046" s="641">
        <v>1952.41</v>
      </c>
      <c r="H1046" s="641">
        <v>1952.66</v>
      </c>
      <c r="I1046" s="641">
        <v>1952.94</v>
      </c>
      <c r="J1046" s="641">
        <v>1956.39</v>
      </c>
      <c r="K1046" s="641">
        <v>1957.09</v>
      </c>
      <c r="L1046" s="641">
        <v>1954.16</v>
      </c>
      <c r="M1046" s="641">
        <v>1949.49</v>
      </c>
      <c r="N1046" s="641">
        <v>1958.18</v>
      </c>
      <c r="O1046" s="605">
        <f>IF((N1047=""),"",MAX(F1048:N1048))</f>
        <v>2044.5</v>
      </c>
      <c r="P1046" s="605">
        <f>IF(N1047="","",MIN(F1048:N1048))</f>
        <v>2002.6800000000005</v>
      </c>
      <c r="Q1046" s="658">
        <f>IF((N1048=""),"",AVERAGE(F1048:N1048))</f>
        <v>2024.25</v>
      </c>
      <c r="R1046" s="658">
        <f>IF((N1047=""),"",(O1046-P1046)/(O1046+P1046)*100)</f>
        <v>1.033312083969566</v>
      </c>
      <c r="S1046" s="659">
        <f>STDEV(F1048:N1048)</f>
        <v>14.496077917866964</v>
      </c>
      <c r="T1046" s="600" t="str">
        <f>IF(N1047="","",IF(Q1046&gt;1940,IF(R1046&lt;8.3,IF(Q1046&lt;2180,"Pass","Fail"),"Fail"),"Fail"))</f>
        <v>Pass</v>
      </c>
      <c r="U1046" s="677">
        <v>74</v>
      </c>
      <c r="V1046" s="641"/>
      <c r="W1046" s="687"/>
      <c r="X1046" s="548"/>
      <c r="Y1046" s="603">
        <v>2000</v>
      </c>
      <c r="Z1046" s="603">
        <v>3000</v>
      </c>
      <c r="AA1046" s="603">
        <v>1940</v>
      </c>
      <c r="AB1046" s="603">
        <v>2180</v>
      </c>
      <c r="AC1046" s="604">
        <v>5.2</v>
      </c>
      <c r="AD1046" s="604">
        <v>5.2</v>
      </c>
    </row>
    <row r="1047" spans="1:31" ht="15">
      <c r="A1047" s="690"/>
      <c r="B1047" s="554"/>
      <c r="C1047" s="657"/>
      <c r="D1047" s="657"/>
      <c r="E1047" s="605" t="s">
        <v>185</v>
      </c>
      <c r="F1047" s="641">
        <v>1287.54</v>
      </c>
      <c r="G1047" s="641">
        <v>1273.04</v>
      </c>
      <c r="H1047" s="641">
        <v>1274.46</v>
      </c>
      <c r="I1047" s="641">
        <v>1275.92</v>
      </c>
      <c r="J1047" s="641">
        <v>1285.71</v>
      </c>
      <c r="K1047" s="641">
        <v>1284.46</v>
      </c>
      <c r="L1047" s="641">
        <v>1272.6600000000001</v>
      </c>
      <c r="M1047" s="641">
        <v>1273.19</v>
      </c>
      <c r="N1047" s="641">
        <v>1290.6199999999999</v>
      </c>
      <c r="O1047" s="605"/>
      <c r="P1047" s="605"/>
      <c r="Q1047" s="658"/>
      <c r="R1047" s="658"/>
      <c r="S1047" s="659"/>
      <c r="T1047" s="600"/>
      <c r="U1047" s="660"/>
      <c r="V1047" s="602"/>
      <c r="W1047" s="602"/>
      <c r="X1047" s="548"/>
      <c r="Y1047" s="603"/>
      <c r="Z1047" s="603"/>
      <c r="AA1047" s="603"/>
      <c r="AB1047" s="603"/>
    </row>
    <row r="1048" spans="1:31" ht="26.65" customHeight="1" thickBot="1">
      <c r="A1048" s="690"/>
      <c r="B1048" s="554"/>
      <c r="C1048" s="657"/>
      <c r="D1048" s="657"/>
      <c r="E1048" s="605" t="s">
        <v>188</v>
      </c>
      <c r="F1048" s="605">
        <f t="shared" ref="F1048:N1048" si="344">IF(((F1046="")*AND(F1047="")),"",(F1046-F1047)*3)</f>
        <v>2008.47</v>
      </c>
      <c r="G1048" s="605">
        <f t="shared" si="344"/>
        <v>2038.1100000000004</v>
      </c>
      <c r="H1048" s="605">
        <f t="shared" si="344"/>
        <v>2034.6000000000001</v>
      </c>
      <c r="I1048" s="605">
        <f t="shared" si="344"/>
        <v>2031.06</v>
      </c>
      <c r="J1048" s="605">
        <f t="shared" si="344"/>
        <v>2012.0400000000002</v>
      </c>
      <c r="K1048" s="605">
        <f t="shared" si="344"/>
        <v>2017.8899999999996</v>
      </c>
      <c r="L1048" s="605">
        <f t="shared" si="344"/>
        <v>2044.5</v>
      </c>
      <c r="M1048" s="605">
        <f t="shared" si="344"/>
        <v>2028.8999999999999</v>
      </c>
      <c r="N1048" s="605">
        <f t="shared" si="344"/>
        <v>2002.6800000000005</v>
      </c>
      <c r="O1048" s="605"/>
      <c r="P1048" s="605"/>
      <c r="Q1048" s="658"/>
      <c r="R1048" s="658"/>
      <c r="S1048" s="659"/>
      <c r="T1048" s="600"/>
      <c r="U1048" s="660"/>
      <c r="V1048" s="602"/>
      <c r="W1048" s="602"/>
      <c r="X1048" s="548"/>
      <c r="Y1048" s="603"/>
      <c r="Z1048" s="603"/>
      <c r="AA1048" s="603"/>
      <c r="AB1048" s="603"/>
    </row>
    <row r="1049" spans="1:31">
      <c r="A1049" s="669">
        <v>43581</v>
      </c>
      <c r="B1049" s="554" t="s">
        <v>183</v>
      </c>
      <c r="C1049" s="657" t="s">
        <v>171</v>
      </c>
      <c r="D1049" s="657" t="s">
        <v>170</v>
      </c>
      <c r="E1049" s="605" t="s">
        <v>184</v>
      </c>
      <c r="F1049" s="641">
        <v>20760.099999999999</v>
      </c>
      <c r="G1049" s="641">
        <v>20538.080000000002</v>
      </c>
      <c r="H1049" s="641">
        <v>20527.27</v>
      </c>
      <c r="I1049" s="641">
        <v>20446.2</v>
      </c>
      <c r="J1049" s="641">
        <v>20522.68</v>
      </c>
      <c r="K1049" s="641">
        <v>20481.07</v>
      </c>
      <c r="L1049" s="641">
        <v>20476.16</v>
      </c>
      <c r="M1049" s="641">
        <v>20562.62</v>
      </c>
      <c r="N1049" s="641">
        <v>20674.13</v>
      </c>
      <c r="O1049" s="605">
        <f>IF((N1050=""),"",MAX(F1051:N1051))</f>
        <v>5016.3900000000031</v>
      </c>
      <c r="P1049" s="605">
        <f>IF(N1050="","",MIN(F1051:N1051))</f>
        <v>4301.0400000000009</v>
      </c>
      <c r="Q1049" s="658">
        <f>IF((N1051=""),"",AVERAGE(F1051:N1051))</f>
        <v>4656.0266666666676</v>
      </c>
      <c r="R1049" s="658">
        <f>IF((N1050=""),"",(O1049-P1049)/(O1049+P1049)*100)</f>
        <v>7.677546276172742</v>
      </c>
      <c r="S1049" s="659">
        <f>STDEV(F1051:N1051)</f>
        <v>247.72843659944189</v>
      </c>
      <c r="T1049" s="600" t="str">
        <f>IF(N1050="","",IF(Q1049&gt;3200,IF(R1049&lt;16,IF(Q1049&lt;5240,"Pass","Fail"),"Fail"),"Fail"))</f>
        <v>Pass</v>
      </c>
      <c r="U1049" s="677">
        <v>74</v>
      </c>
      <c r="V1049" s="641"/>
      <c r="W1049" s="687"/>
      <c r="X1049" s="548"/>
      <c r="Y1049" s="603">
        <v>4200</v>
      </c>
      <c r="Z1049" s="603">
        <v>5500</v>
      </c>
      <c r="AA1049" s="603">
        <v>3200</v>
      </c>
      <c r="AB1049" s="603">
        <v>5240</v>
      </c>
      <c r="AC1049" s="604">
        <v>16</v>
      </c>
      <c r="AD1049" s="604">
        <v>16</v>
      </c>
    </row>
    <row r="1050" spans="1:31" ht="15">
      <c r="A1050" s="690"/>
      <c r="B1050" s="554"/>
      <c r="C1050" s="657"/>
      <c r="D1050" s="657"/>
      <c r="E1050" s="605" t="s">
        <v>185</v>
      </c>
      <c r="F1050" s="641">
        <v>19150.38</v>
      </c>
      <c r="G1050" s="641">
        <v>19104.400000000001</v>
      </c>
      <c r="H1050" s="641">
        <v>19065.93</v>
      </c>
      <c r="I1050" s="641">
        <v>18957.71</v>
      </c>
      <c r="J1050" s="641">
        <v>18902.91</v>
      </c>
      <c r="K1050" s="641">
        <v>18863.36</v>
      </c>
      <c r="L1050" s="641">
        <v>18964.439999999999</v>
      </c>
      <c r="M1050" s="641">
        <v>19009.099999999999</v>
      </c>
      <c r="N1050" s="641">
        <v>19002</v>
      </c>
      <c r="O1050" s="641"/>
      <c r="P1050" s="605"/>
      <c r="Q1050" s="658"/>
      <c r="R1050" s="658"/>
      <c r="S1050" s="659"/>
      <c r="T1050" s="600"/>
      <c r="U1050" s="660"/>
      <c r="V1050" s="602"/>
      <c r="W1050" s="602"/>
      <c r="X1050" s="548"/>
      <c r="Y1050" s="603"/>
      <c r="Z1050" s="603"/>
      <c r="AA1050" s="603"/>
      <c r="AB1050" s="603"/>
    </row>
    <row r="1051" spans="1:31" ht="57.75" thickBot="1">
      <c r="A1051" s="691"/>
      <c r="B1051" s="663"/>
      <c r="C1051" s="664"/>
      <c r="D1051" s="664"/>
      <c r="E1051" s="627" t="s">
        <v>186</v>
      </c>
      <c r="F1051" s="627">
        <f t="shared" ref="F1051:N1051" si="345">IF(((F1049="")*AND(F1050="")),"",(F1049-F1050)*3)</f>
        <v>4829.1599999999926</v>
      </c>
      <c r="G1051" s="627">
        <f t="shared" si="345"/>
        <v>4301.0400000000009</v>
      </c>
      <c r="H1051" s="627">
        <f t="shared" si="345"/>
        <v>4384.0200000000004</v>
      </c>
      <c r="I1051" s="627">
        <f t="shared" si="345"/>
        <v>4465.4700000000048</v>
      </c>
      <c r="J1051" s="627">
        <f t="shared" si="345"/>
        <v>4859.3100000000013</v>
      </c>
      <c r="K1051" s="627">
        <f t="shared" si="345"/>
        <v>4853.1299999999974</v>
      </c>
      <c r="L1051" s="627">
        <f t="shared" si="345"/>
        <v>4535.1600000000035</v>
      </c>
      <c r="M1051" s="627">
        <f t="shared" si="345"/>
        <v>4660.5600000000013</v>
      </c>
      <c r="N1051" s="627">
        <f t="shared" si="345"/>
        <v>5016.3900000000031</v>
      </c>
      <c r="O1051" s="627"/>
      <c r="P1051" s="627"/>
      <c r="Q1051" s="665"/>
      <c r="R1051" s="665"/>
      <c r="S1051" s="666"/>
      <c r="T1051" s="667"/>
      <c r="U1051" s="668"/>
      <c r="V1051" s="602"/>
      <c r="W1051" s="602"/>
      <c r="X1051" s="548"/>
      <c r="Y1051" s="603"/>
      <c r="Z1051" s="603"/>
      <c r="AA1051" s="603"/>
      <c r="AB1051" s="603"/>
    </row>
    <row r="1052" spans="1:31">
      <c r="A1052" s="653">
        <v>43585</v>
      </c>
      <c r="B1052" s="654" t="s">
        <v>172</v>
      </c>
      <c r="C1052" s="615" t="s">
        <v>174</v>
      </c>
      <c r="D1052" s="615" t="s">
        <v>173</v>
      </c>
      <c r="E1052" s="636" t="s">
        <v>184</v>
      </c>
      <c r="F1052" s="640">
        <v>3264</v>
      </c>
      <c r="G1052" s="640">
        <v>3145</v>
      </c>
      <c r="H1052" s="640">
        <v>3153</v>
      </c>
      <c r="I1052" s="640">
        <v>3137</v>
      </c>
      <c r="J1052" s="640">
        <v>3252</v>
      </c>
      <c r="K1052" s="640">
        <v>3241</v>
      </c>
      <c r="L1052" s="640">
        <v>3173</v>
      </c>
      <c r="M1052" s="640">
        <v>3190</v>
      </c>
      <c r="N1052" s="640">
        <v>3457</v>
      </c>
      <c r="O1052" s="636">
        <f>IF((N1053=""),"",MAX(F1054:N1054))</f>
        <v>4206</v>
      </c>
      <c r="P1052" s="636">
        <f>IF(N1053="","",MIN(F1054:N1054))</f>
        <v>3864</v>
      </c>
      <c r="Q1052" s="655">
        <f>IF((N1054=""),"",AVERAGE(F1054:N1054))</f>
        <v>4086</v>
      </c>
      <c r="R1052" s="655">
        <f>IF((N1053=""),"",(O1052-P1052)/(O1052+P1052)*100)</f>
        <v>4.2379182156133828</v>
      </c>
      <c r="S1052" s="646">
        <f>STDEV(F1054:N1054)</f>
        <v>109.80892495603443</v>
      </c>
      <c r="T1052" s="676" t="str">
        <f>IF(N1053="","",IF(Q1052&gt;3650,IF(R1052&lt;7,IF(Q1052&lt;4450,"Pass","Fail"),"Fail"),"Fail"))</f>
        <v>Pass</v>
      </c>
      <c r="U1052" s="677">
        <v>1340</v>
      </c>
      <c r="V1052" s="641"/>
      <c r="W1052" s="687"/>
      <c r="X1052" s="548"/>
      <c r="Y1052" s="603">
        <v>3650</v>
      </c>
      <c r="Z1052" s="603">
        <v>4450</v>
      </c>
      <c r="AA1052" s="603">
        <v>3700</v>
      </c>
      <c r="AB1052" s="603">
        <v>4100</v>
      </c>
      <c r="AC1052" s="604">
        <v>7</v>
      </c>
      <c r="AD1052" s="604">
        <v>6.5</v>
      </c>
    </row>
    <row r="1053" spans="1:31" ht="15">
      <c r="A1053" s="690"/>
      <c r="B1053" s="554"/>
      <c r="C1053" s="657"/>
      <c r="D1053" s="657"/>
      <c r="E1053" s="605" t="s">
        <v>185</v>
      </c>
      <c r="F1053" s="641">
        <v>1269</v>
      </c>
      <c r="G1053" s="641">
        <v>1069</v>
      </c>
      <c r="H1053" s="641">
        <v>1074</v>
      </c>
      <c r="I1053" s="641">
        <v>1073</v>
      </c>
      <c r="J1053" s="641">
        <v>1320</v>
      </c>
      <c r="K1053" s="641">
        <v>1240</v>
      </c>
      <c r="L1053" s="641">
        <v>1104</v>
      </c>
      <c r="M1053" s="641">
        <v>1122</v>
      </c>
      <c r="N1053" s="641">
        <v>1354</v>
      </c>
      <c r="O1053" s="605"/>
      <c r="P1053" s="605"/>
      <c r="Q1053" s="658"/>
      <c r="R1053" s="658"/>
      <c r="S1053" s="659"/>
      <c r="T1053" s="554"/>
      <c r="U1053" s="672"/>
      <c r="V1053" s="641"/>
      <c r="W1053" s="687"/>
      <c r="X1053" s="548"/>
      <c r="Y1053" s="603"/>
      <c r="Z1053" s="603"/>
      <c r="AA1053" s="603"/>
      <c r="AB1053" s="603"/>
    </row>
    <row r="1054" spans="1:31" ht="57.75" thickBot="1">
      <c r="A1054" s="690"/>
      <c r="B1054" s="554"/>
      <c r="C1054" s="657"/>
      <c r="D1054" s="657"/>
      <c r="E1054" s="605" t="s">
        <v>186</v>
      </c>
      <c r="F1054" s="605">
        <f t="shared" ref="F1054:N1054" si="346">IF(((F1052="")*AND(F1053="")),"",(F1052-F1053)*2)</f>
        <v>3990</v>
      </c>
      <c r="G1054" s="605">
        <f t="shared" si="346"/>
        <v>4152</v>
      </c>
      <c r="H1054" s="605">
        <f t="shared" si="346"/>
        <v>4158</v>
      </c>
      <c r="I1054" s="605">
        <f t="shared" si="346"/>
        <v>4128</v>
      </c>
      <c r="J1054" s="605">
        <f t="shared" si="346"/>
        <v>3864</v>
      </c>
      <c r="K1054" s="605">
        <f t="shared" si="346"/>
        <v>4002</v>
      </c>
      <c r="L1054" s="605">
        <f t="shared" si="346"/>
        <v>4138</v>
      </c>
      <c r="M1054" s="605">
        <f t="shared" si="346"/>
        <v>4136</v>
      </c>
      <c r="N1054" s="605">
        <f t="shared" si="346"/>
        <v>4206</v>
      </c>
      <c r="O1054" s="605"/>
      <c r="P1054" s="605"/>
      <c r="Q1054" s="658"/>
      <c r="R1054" s="658"/>
      <c r="S1054" s="659"/>
      <c r="T1054" s="554"/>
      <c r="U1054" s="672"/>
      <c r="V1054" s="641"/>
      <c r="W1054" s="687"/>
      <c r="X1054" s="548"/>
      <c r="Y1054" s="603"/>
      <c r="Z1054" s="603"/>
      <c r="AA1054" s="603"/>
      <c r="AB1054" s="603"/>
    </row>
    <row r="1055" spans="1:31">
      <c r="A1055" s="669">
        <v>43585</v>
      </c>
      <c r="B1055" s="614" t="s">
        <v>167</v>
      </c>
      <c r="C1055" s="657" t="s">
        <v>169</v>
      </c>
      <c r="D1055" s="657" t="s">
        <v>187</v>
      </c>
      <c r="E1055" s="605" t="s">
        <v>184</v>
      </c>
      <c r="F1055" s="641">
        <v>1997</v>
      </c>
      <c r="G1055" s="641">
        <v>1992</v>
      </c>
      <c r="H1055" s="641">
        <v>1983</v>
      </c>
      <c r="I1055" s="641">
        <v>1999</v>
      </c>
      <c r="J1055" s="641">
        <v>1998</v>
      </c>
      <c r="K1055" s="641">
        <v>2000</v>
      </c>
      <c r="L1055" s="641">
        <v>1994</v>
      </c>
      <c r="M1055" s="641">
        <v>1993</v>
      </c>
      <c r="N1055" s="641">
        <v>2003</v>
      </c>
      <c r="O1055" s="605">
        <f>IF((N1056=""),"",MAX(F1057:N1057))</f>
        <v>2196</v>
      </c>
      <c r="P1055" s="605">
        <f>IF(N1056="","",MIN(F1057:N1057))</f>
        <v>2121</v>
      </c>
      <c r="Q1055" s="658">
        <f>IF((N1057=""),"",AVERAGE(F1057:N1057))</f>
        <v>2171</v>
      </c>
      <c r="R1055" s="658">
        <f>IF((N1056=""),"",(O1055-P1055)/(O1055+P1055)*100)</f>
        <v>1.7373175816539264</v>
      </c>
      <c r="S1055" s="659">
        <f>STDEV(F1057:N1057)</f>
        <v>26.196373794859472</v>
      </c>
      <c r="T1055" s="600" t="str">
        <f>IF(N1056="","",IF(Q1055&gt;1940,IF(R1055&lt;8.3,IF(Q1055&lt;2180,"Pass","Fail"),"Fail"),"Fail"))</f>
        <v>Pass</v>
      </c>
      <c r="U1055" s="677">
        <v>1340</v>
      </c>
      <c r="V1055" s="641"/>
      <c r="W1055" s="687"/>
      <c r="X1055" s="548"/>
      <c r="Y1055" s="603">
        <v>2000</v>
      </c>
      <c r="Z1055" s="603">
        <v>3000</v>
      </c>
      <c r="AA1055" s="603">
        <v>1940</v>
      </c>
      <c r="AB1055" s="603">
        <v>2180</v>
      </c>
      <c r="AC1055" s="604">
        <v>5.2</v>
      </c>
      <c r="AD1055" s="604">
        <v>5.2</v>
      </c>
    </row>
    <row r="1056" spans="1:31" ht="15">
      <c r="A1056" s="690"/>
      <c r="B1056" s="554"/>
      <c r="C1056" s="657"/>
      <c r="D1056" s="657"/>
      <c r="E1056" s="605" t="s">
        <v>185</v>
      </c>
      <c r="F1056" s="641">
        <v>1277</v>
      </c>
      <c r="G1056" s="641">
        <v>1260</v>
      </c>
      <c r="H1056" s="641">
        <v>1255</v>
      </c>
      <c r="I1056" s="643">
        <v>1271</v>
      </c>
      <c r="J1056" s="643">
        <v>1291</v>
      </c>
      <c r="K1056" s="643">
        <v>1272</v>
      </c>
      <c r="L1056" s="641">
        <v>1265</v>
      </c>
      <c r="M1056" s="641">
        <v>1264</v>
      </c>
      <c r="N1056" s="641">
        <v>1291</v>
      </c>
      <c r="O1056" s="605"/>
      <c r="P1056" s="605"/>
      <c r="Q1056" s="658"/>
      <c r="R1056" s="658"/>
      <c r="S1056" s="659"/>
      <c r="T1056" s="600"/>
      <c r="U1056" s="660"/>
      <c r="V1056" s="602"/>
      <c r="W1056" s="602"/>
      <c r="X1056" s="548"/>
      <c r="Y1056" s="603"/>
      <c r="Z1056" s="603"/>
      <c r="AA1056" s="603"/>
      <c r="AB1056" s="603"/>
    </row>
    <row r="1057" spans="1:30" ht="25.5" customHeight="1" thickBot="1">
      <c r="A1057" s="690"/>
      <c r="B1057" s="554"/>
      <c r="C1057" s="657"/>
      <c r="D1057" s="657"/>
      <c r="E1057" s="605" t="s">
        <v>188</v>
      </c>
      <c r="F1057" s="605">
        <f t="shared" ref="F1057:N1057" si="347">IF(((F1055="")*AND(F1056="")),"",(F1055-F1056)*3)</f>
        <v>2160</v>
      </c>
      <c r="G1057" s="605">
        <f t="shared" si="347"/>
        <v>2196</v>
      </c>
      <c r="H1057" s="605">
        <f t="shared" si="347"/>
        <v>2184</v>
      </c>
      <c r="I1057" s="605">
        <f t="shared" si="347"/>
        <v>2184</v>
      </c>
      <c r="J1057" s="605">
        <f t="shared" si="347"/>
        <v>2121</v>
      </c>
      <c r="K1057" s="605">
        <f t="shared" si="347"/>
        <v>2184</v>
      </c>
      <c r="L1057" s="605">
        <f t="shared" si="347"/>
        <v>2187</v>
      </c>
      <c r="M1057" s="605">
        <f t="shared" si="347"/>
        <v>2187</v>
      </c>
      <c r="N1057" s="605">
        <f t="shared" si="347"/>
        <v>2136</v>
      </c>
      <c r="O1057" s="605"/>
      <c r="P1057" s="605"/>
      <c r="Q1057" s="658"/>
      <c r="R1057" s="658"/>
      <c r="S1057" s="659"/>
      <c r="T1057" s="600"/>
      <c r="U1057" s="660"/>
      <c r="V1057" s="602"/>
      <c r="W1057" s="602"/>
      <c r="X1057" s="548"/>
      <c r="Y1057" s="603"/>
      <c r="Z1057" s="603"/>
      <c r="AA1057" s="603"/>
      <c r="AB1057" s="603"/>
    </row>
    <row r="1058" spans="1:30">
      <c r="A1058" s="669">
        <v>43585</v>
      </c>
      <c r="B1058" s="554" t="s">
        <v>183</v>
      </c>
      <c r="C1058" s="657" t="s">
        <v>171</v>
      </c>
      <c r="D1058" s="657" t="s">
        <v>170</v>
      </c>
      <c r="E1058" s="605" t="s">
        <v>184</v>
      </c>
      <c r="F1058" s="641">
        <v>29103</v>
      </c>
      <c r="G1058" s="641">
        <v>29086</v>
      </c>
      <c r="H1058" s="641">
        <v>29068</v>
      </c>
      <c r="I1058" s="641">
        <v>29136</v>
      </c>
      <c r="J1058" s="641">
        <v>29051</v>
      </c>
      <c r="K1058" s="643">
        <v>29369</v>
      </c>
      <c r="L1058" s="643">
        <v>29151</v>
      </c>
      <c r="M1058" s="643">
        <v>29105</v>
      </c>
      <c r="N1058" s="643">
        <v>29364</v>
      </c>
      <c r="O1058" s="605">
        <f>IF((N1059=""),"",MAX(F1060:N1060))</f>
        <v>4833</v>
      </c>
      <c r="P1058" s="605">
        <f>IF(N1059="","",MIN(F1060:N1060))</f>
        <v>3951</v>
      </c>
      <c r="Q1058" s="658">
        <f>IF((N1060=""),"",AVERAGE(F1060:N1060))</f>
        <v>4244.333333333333</v>
      </c>
      <c r="R1058" s="658">
        <f>IF((N1059=""),"",(O1058-P1058)/(O1058+P1058)*100)</f>
        <v>10.040983606557377</v>
      </c>
      <c r="S1058" s="659">
        <f>STDEV(F1060:N1060)</f>
        <v>344.14059626844374</v>
      </c>
      <c r="T1058" s="600" t="str">
        <f>IF(N1059="","",IF(Q1058&gt;3200,IF(R1058&lt;16,IF(Q1058&lt;5240,"Pass","Fail"),"Fail"),"Fail"))</f>
        <v>Pass</v>
      </c>
      <c r="U1058" s="677">
        <v>1340</v>
      </c>
      <c r="V1058" s="641"/>
      <c r="W1058" s="687"/>
      <c r="X1058" s="548"/>
      <c r="Y1058" s="603">
        <v>4200</v>
      </c>
      <c r="Z1058" s="603">
        <v>5500</v>
      </c>
      <c r="AA1058" s="603">
        <v>3200</v>
      </c>
      <c r="AB1058" s="603">
        <v>5240</v>
      </c>
      <c r="AC1058" s="604">
        <v>16</v>
      </c>
      <c r="AD1058" s="604">
        <v>16</v>
      </c>
    </row>
    <row r="1059" spans="1:30" ht="15">
      <c r="A1059" s="690"/>
      <c r="B1059" s="554"/>
      <c r="C1059" s="657"/>
      <c r="D1059" s="657"/>
      <c r="E1059" s="605" t="s">
        <v>185</v>
      </c>
      <c r="F1059" s="641">
        <v>27692</v>
      </c>
      <c r="G1059" s="641">
        <v>27769</v>
      </c>
      <c r="H1059" s="641">
        <v>27733</v>
      </c>
      <c r="I1059" s="643">
        <v>27713</v>
      </c>
      <c r="J1059" s="643">
        <v>27719</v>
      </c>
      <c r="K1059" s="643">
        <v>27758</v>
      </c>
      <c r="L1059" s="643">
        <v>27790</v>
      </c>
      <c r="M1059" s="643">
        <v>27765</v>
      </c>
      <c r="N1059" s="643">
        <v>27761</v>
      </c>
      <c r="O1059" s="641"/>
      <c r="P1059" s="605"/>
      <c r="Q1059" s="658"/>
      <c r="R1059" s="658"/>
      <c r="S1059" s="659"/>
      <c r="T1059" s="600"/>
      <c r="U1059" s="660"/>
      <c r="V1059" s="602"/>
      <c r="W1059" s="602"/>
      <c r="X1059" s="548"/>
      <c r="Y1059" s="603"/>
      <c r="Z1059" s="603"/>
      <c r="AA1059" s="603"/>
      <c r="AB1059" s="603"/>
    </row>
    <row r="1060" spans="1:30" ht="57.75" thickBot="1">
      <c r="A1060" s="691"/>
      <c r="B1060" s="663"/>
      <c r="C1060" s="664"/>
      <c r="D1060" s="664"/>
      <c r="E1060" s="627" t="s">
        <v>186</v>
      </c>
      <c r="F1060" s="627">
        <f t="shared" ref="F1060:N1060" si="348">IF(((F1058="")*AND(F1059="")),"",(F1058-F1059)*3)</f>
        <v>4233</v>
      </c>
      <c r="G1060" s="627">
        <f t="shared" si="348"/>
        <v>3951</v>
      </c>
      <c r="H1060" s="627">
        <f t="shared" si="348"/>
        <v>4005</v>
      </c>
      <c r="I1060" s="627">
        <f t="shared" si="348"/>
        <v>4269</v>
      </c>
      <c r="J1060" s="627">
        <f t="shared" si="348"/>
        <v>3996</v>
      </c>
      <c r="K1060" s="627">
        <f t="shared" si="348"/>
        <v>4833</v>
      </c>
      <c r="L1060" s="627">
        <f t="shared" si="348"/>
        <v>4083</v>
      </c>
      <c r="M1060" s="627">
        <f t="shared" si="348"/>
        <v>4020</v>
      </c>
      <c r="N1060" s="627">
        <f t="shared" si="348"/>
        <v>4809</v>
      </c>
      <c r="O1060" s="627"/>
      <c r="P1060" s="627"/>
      <c r="Q1060" s="665"/>
      <c r="R1060" s="665"/>
      <c r="S1060" s="666"/>
      <c r="T1060" s="667"/>
      <c r="U1060" s="668"/>
      <c r="V1060" s="602"/>
      <c r="W1060" s="602"/>
      <c r="X1060" s="548"/>
      <c r="Y1060" s="603"/>
      <c r="Z1060" s="603"/>
      <c r="AA1060" s="603"/>
      <c r="AB1060" s="603"/>
    </row>
    <row r="1061" spans="1:30">
      <c r="A1061" s="653">
        <v>43588</v>
      </c>
      <c r="B1061" s="654" t="s">
        <v>172</v>
      </c>
      <c r="C1061" s="615" t="s">
        <v>174</v>
      </c>
      <c r="D1061" s="615" t="s">
        <v>173</v>
      </c>
      <c r="E1061" s="636" t="s">
        <v>184</v>
      </c>
      <c r="F1061" s="640">
        <v>3264</v>
      </c>
      <c r="G1061" s="640">
        <v>3145</v>
      </c>
      <c r="H1061" s="640">
        <v>3153</v>
      </c>
      <c r="I1061" s="640">
        <v>3137</v>
      </c>
      <c r="J1061" s="640">
        <v>3252</v>
      </c>
      <c r="K1061" s="640">
        <v>3241</v>
      </c>
      <c r="L1061" s="640">
        <v>3173</v>
      </c>
      <c r="M1061" s="640">
        <v>3190</v>
      </c>
      <c r="N1061" s="640">
        <v>3457</v>
      </c>
      <c r="O1061" s="636">
        <f>IF((N1062=""),"",MAX(F1063:N1063))</f>
        <v>4206</v>
      </c>
      <c r="P1061" s="636">
        <f>IF(N1062="","",MIN(F1063:N1063))</f>
        <v>3864</v>
      </c>
      <c r="Q1061" s="655">
        <f>IF((N1063=""),"",AVERAGE(F1063:N1063))</f>
        <v>4086</v>
      </c>
      <c r="R1061" s="655">
        <f>IF((N1062=""),"",(O1061-P1061)/(O1061+P1061)*100)</f>
        <v>4.2379182156133828</v>
      </c>
      <c r="S1061" s="646">
        <f>STDEV(F1063:N1063)</f>
        <v>109.80892495603443</v>
      </c>
      <c r="T1061" s="676" t="str">
        <f>IF(N1062="","",IF(Q1061&gt;3650,IF(R1061&lt;7,IF(Q1061&lt;4450,"Pass","Fail"),"Fail"),"Fail"))</f>
        <v>Pass</v>
      </c>
      <c r="U1061" s="677">
        <v>1340</v>
      </c>
      <c r="V1061" s="641"/>
      <c r="W1061" s="687"/>
      <c r="X1061" s="548"/>
      <c r="Y1061" s="603">
        <v>3650</v>
      </c>
      <c r="Z1061" s="603">
        <v>4450</v>
      </c>
      <c r="AA1061" s="603">
        <v>3700</v>
      </c>
      <c r="AB1061" s="603">
        <v>4100</v>
      </c>
      <c r="AC1061" s="604">
        <v>7</v>
      </c>
      <c r="AD1061" s="604">
        <v>6.5</v>
      </c>
    </row>
    <row r="1062" spans="1:30" ht="15">
      <c r="A1062" s="690"/>
      <c r="B1062" s="554"/>
      <c r="C1062" s="657"/>
      <c r="D1062" s="657"/>
      <c r="E1062" s="605" t="s">
        <v>185</v>
      </c>
      <c r="F1062" s="641">
        <v>1269</v>
      </c>
      <c r="G1062" s="641">
        <v>1069</v>
      </c>
      <c r="H1062" s="641">
        <v>1074</v>
      </c>
      <c r="I1062" s="641">
        <v>1073</v>
      </c>
      <c r="J1062" s="641">
        <v>1320</v>
      </c>
      <c r="K1062" s="641">
        <v>1240</v>
      </c>
      <c r="L1062" s="641">
        <v>1104</v>
      </c>
      <c r="M1062" s="641">
        <v>1122</v>
      </c>
      <c r="N1062" s="641">
        <v>1354</v>
      </c>
      <c r="O1062" s="605"/>
      <c r="P1062" s="605"/>
      <c r="Q1062" s="658"/>
      <c r="R1062" s="658"/>
      <c r="S1062" s="659"/>
      <c r="T1062" s="554"/>
      <c r="U1062" s="672"/>
      <c r="V1062" s="641"/>
      <c r="W1062" s="687"/>
      <c r="X1062" s="548"/>
      <c r="Y1062" s="603"/>
      <c r="Z1062" s="603"/>
      <c r="AA1062" s="603"/>
      <c r="AB1062" s="603"/>
    </row>
    <row r="1063" spans="1:30" ht="57.75" thickBot="1">
      <c r="A1063" s="690"/>
      <c r="B1063" s="554"/>
      <c r="C1063" s="657"/>
      <c r="D1063" s="657"/>
      <c r="E1063" s="605" t="s">
        <v>186</v>
      </c>
      <c r="F1063" s="605">
        <f t="shared" ref="F1063:N1063" si="349">IF(((F1061="")*AND(F1062="")),"",(F1061-F1062)*2)</f>
        <v>3990</v>
      </c>
      <c r="G1063" s="605">
        <f t="shared" si="349"/>
        <v>4152</v>
      </c>
      <c r="H1063" s="605">
        <f t="shared" si="349"/>
        <v>4158</v>
      </c>
      <c r="I1063" s="605">
        <f t="shared" si="349"/>
        <v>4128</v>
      </c>
      <c r="J1063" s="605">
        <f t="shared" si="349"/>
        <v>3864</v>
      </c>
      <c r="K1063" s="605">
        <f t="shared" si="349"/>
        <v>4002</v>
      </c>
      <c r="L1063" s="605">
        <f t="shared" si="349"/>
        <v>4138</v>
      </c>
      <c r="M1063" s="605">
        <f t="shared" si="349"/>
        <v>4136</v>
      </c>
      <c r="N1063" s="605">
        <f t="shared" si="349"/>
        <v>4206</v>
      </c>
      <c r="O1063" s="605"/>
      <c r="P1063" s="605"/>
      <c r="Q1063" s="658"/>
      <c r="R1063" s="658"/>
      <c r="S1063" s="659"/>
      <c r="T1063" s="554"/>
      <c r="U1063" s="672"/>
      <c r="V1063" s="641"/>
      <c r="W1063" s="687"/>
      <c r="X1063" s="548"/>
      <c r="Y1063" s="603"/>
      <c r="Z1063" s="603"/>
      <c r="AA1063" s="603"/>
      <c r="AB1063" s="603"/>
    </row>
    <row r="1064" spans="1:30">
      <c r="A1064" s="669">
        <v>43588</v>
      </c>
      <c r="B1064" s="614" t="s">
        <v>167</v>
      </c>
      <c r="C1064" s="657" t="s">
        <v>169</v>
      </c>
      <c r="D1064" s="657" t="s">
        <v>187</v>
      </c>
      <c r="E1064" s="605" t="s">
        <v>184</v>
      </c>
      <c r="F1064" s="641">
        <v>1964.26</v>
      </c>
      <c r="G1064" s="641">
        <v>1969.48</v>
      </c>
      <c r="H1064" s="641">
        <v>1964.81</v>
      </c>
      <c r="I1064" s="641">
        <v>1967.28</v>
      </c>
      <c r="J1064" s="641">
        <v>1969.39</v>
      </c>
      <c r="K1064" s="641">
        <v>1965.98</v>
      </c>
      <c r="L1064" s="641">
        <v>1970.58</v>
      </c>
      <c r="M1064" s="641">
        <v>1968.79</v>
      </c>
      <c r="N1064" s="641">
        <v>1966.36</v>
      </c>
      <c r="O1064" s="605">
        <f>IF((N1065=""),"",MAX(F1066:N1066))</f>
        <v>2059.6799999999998</v>
      </c>
      <c r="P1064" s="605">
        <f>IF(N1065="","",MIN(F1066:N1066))</f>
        <v>2012.8199999999995</v>
      </c>
      <c r="Q1064" s="658">
        <f>IF((N1066=""),"",AVERAGE(F1066:N1066))</f>
        <v>2045.0633333333333</v>
      </c>
      <c r="R1064" s="658">
        <f>IF((N1065=""),"",(O1064-P1064)/(O1064+P1064)*100)</f>
        <v>1.1506445672191619</v>
      </c>
      <c r="S1064" s="659">
        <f>STDEV(F1066:N1066)</f>
        <v>17.807209916186679</v>
      </c>
      <c r="T1064" s="600" t="str">
        <f>IF(N1065="","",IF(Q1064&gt;1940,IF(R1064&lt;8.3,IF(Q1064&lt;2180,"Pass","Fail"),"Fail"),"Fail"))</f>
        <v>Pass</v>
      </c>
      <c r="U1064" s="677">
        <v>1340</v>
      </c>
      <c r="V1064" s="641"/>
      <c r="W1064" s="687"/>
      <c r="X1064" s="548"/>
      <c r="Y1064" s="603">
        <v>2000</v>
      </c>
      <c r="Z1064" s="603">
        <v>3000</v>
      </c>
      <c r="AA1064" s="603">
        <v>1940</v>
      </c>
      <c r="AB1064" s="603">
        <v>2180</v>
      </c>
      <c r="AC1064" s="604">
        <v>5.2</v>
      </c>
      <c r="AD1064" s="604">
        <v>5.2</v>
      </c>
    </row>
    <row r="1065" spans="1:30" ht="15">
      <c r="A1065" s="690"/>
      <c r="B1065" s="554"/>
      <c r="C1065" s="657"/>
      <c r="D1065" s="657"/>
      <c r="E1065" s="605" t="s">
        <v>185</v>
      </c>
      <c r="F1065" s="641">
        <v>1292.0999999999999</v>
      </c>
      <c r="G1065" s="641">
        <v>1284.1600000000001</v>
      </c>
      <c r="H1065" s="641">
        <v>1281.67</v>
      </c>
      <c r="I1065" s="641">
        <v>1281.3900000000001</v>
      </c>
      <c r="J1065" s="641">
        <v>1285.92</v>
      </c>
      <c r="K1065" s="641">
        <v>1283.9000000000001</v>
      </c>
      <c r="L1065" s="641">
        <v>1284.95</v>
      </c>
      <c r="M1065" s="641">
        <v>1282.23</v>
      </c>
      <c r="N1065" s="641">
        <v>1295.42</v>
      </c>
      <c r="O1065" s="605"/>
      <c r="P1065" s="605"/>
      <c r="Q1065" s="658"/>
      <c r="R1065" s="658"/>
      <c r="S1065" s="659"/>
      <c r="T1065" s="600"/>
      <c r="U1065" s="660"/>
      <c r="V1065" s="602"/>
      <c r="W1065" s="602"/>
      <c r="X1065" s="548"/>
      <c r="Y1065" s="603"/>
      <c r="Z1065" s="603"/>
      <c r="AA1065" s="603"/>
      <c r="AB1065" s="603"/>
    </row>
    <row r="1066" spans="1:30" ht="21.6" customHeight="1" thickBot="1">
      <c r="A1066" s="690"/>
      <c r="B1066" s="554"/>
      <c r="C1066" s="657"/>
      <c r="D1066" s="657"/>
      <c r="E1066" s="605" t="s">
        <v>188</v>
      </c>
      <c r="F1066" s="605">
        <f t="shared" ref="F1066:N1066" si="350">IF(((F1064="")*AND(F1065="")),"",(F1064-F1065)*3)</f>
        <v>2016.4800000000002</v>
      </c>
      <c r="G1066" s="605">
        <f t="shared" si="350"/>
        <v>2055.96</v>
      </c>
      <c r="H1066" s="605">
        <f t="shared" si="350"/>
        <v>2049.4199999999996</v>
      </c>
      <c r="I1066" s="605">
        <f t="shared" si="350"/>
        <v>2057.6699999999996</v>
      </c>
      <c r="J1066" s="605">
        <f t="shared" si="350"/>
        <v>2050.41</v>
      </c>
      <c r="K1066" s="605">
        <f t="shared" si="350"/>
        <v>2046.2399999999998</v>
      </c>
      <c r="L1066" s="605">
        <f t="shared" si="350"/>
        <v>2056.8899999999994</v>
      </c>
      <c r="M1066" s="605">
        <f t="shared" si="350"/>
        <v>2059.6799999999998</v>
      </c>
      <c r="N1066" s="605">
        <f t="shared" si="350"/>
        <v>2012.8199999999995</v>
      </c>
      <c r="O1066" s="605"/>
      <c r="P1066" s="605"/>
      <c r="Q1066" s="658"/>
      <c r="R1066" s="658"/>
      <c r="S1066" s="659"/>
      <c r="T1066" s="600"/>
      <c r="U1066" s="660"/>
      <c r="V1066" s="602"/>
      <c r="W1066" s="602"/>
      <c r="X1066" s="548"/>
      <c r="Y1066" s="603"/>
      <c r="Z1066" s="603"/>
      <c r="AA1066" s="603"/>
      <c r="AB1066" s="603"/>
    </row>
    <row r="1067" spans="1:30">
      <c r="A1067" s="669">
        <v>43588</v>
      </c>
      <c r="B1067" s="554" t="s">
        <v>183</v>
      </c>
      <c r="C1067" s="657" t="s">
        <v>171</v>
      </c>
      <c r="D1067" s="657" t="s">
        <v>170</v>
      </c>
      <c r="E1067" s="605" t="s">
        <v>184</v>
      </c>
      <c r="F1067" s="641">
        <v>28987.5</v>
      </c>
      <c r="G1067" s="641">
        <v>28920.44</v>
      </c>
      <c r="H1067" s="641">
        <v>28948.17</v>
      </c>
      <c r="I1067" s="641">
        <v>28918.13</v>
      </c>
      <c r="J1067" s="641">
        <v>29030.97</v>
      </c>
      <c r="K1067" s="641">
        <v>29043</v>
      </c>
      <c r="L1067" s="641">
        <v>28914.52</v>
      </c>
      <c r="M1067" s="641">
        <v>28912.21</v>
      </c>
      <c r="N1067" s="641">
        <v>29035.66</v>
      </c>
      <c r="O1067" s="605">
        <f>IF((N1068=""),"",MAX(F1069:N1069))</f>
        <v>4749.2399999999943</v>
      </c>
      <c r="P1067" s="605">
        <f>IF(N1068="","",MIN(F1069:N1069))</f>
        <v>4106.8500000000022</v>
      </c>
      <c r="Q1067" s="658">
        <f>IF((N1069=""),"",AVERAGE(F1069:N1069))</f>
        <v>4344.5066666666644</v>
      </c>
      <c r="R1067" s="658">
        <f>IF((N1068=""),"",(O1067-P1067)/(O1067+P1067)*100)</f>
        <v>7.2536525712813713</v>
      </c>
      <c r="S1067" s="659">
        <f>STDEV(F1069:N1069)</f>
        <v>223.33280799068368</v>
      </c>
      <c r="T1067" s="600" t="str">
        <f>IF(N1068="","",IF(Q1067&gt;3200,IF(R1067&lt;16,IF(Q1067&lt;5240,"Pass","Fail"),"Fail"),"Fail"))</f>
        <v>Pass</v>
      </c>
      <c r="U1067" s="677">
        <v>1340</v>
      </c>
      <c r="V1067" s="641"/>
      <c r="W1067" s="687"/>
      <c r="X1067" s="548"/>
      <c r="Y1067" s="603">
        <v>4200</v>
      </c>
      <c r="Z1067" s="603">
        <v>5500</v>
      </c>
      <c r="AA1067" s="603">
        <v>3200</v>
      </c>
      <c r="AB1067" s="603">
        <v>5240</v>
      </c>
      <c r="AC1067" s="604">
        <v>16</v>
      </c>
      <c r="AD1067" s="604">
        <v>16</v>
      </c>
    </row>
    <row r="1068" spans="1:30" ht="15">
      <c r="A1068" s="690"/>
      <c r="B1068" s="554"/>
      <c r="C1068" s="657"/>
      <c r="D1068" s="657"/>
      <c r="E1068" s="605" t="s">
        <v>185</v>
      </c>
      <c r="F1068" s="641">
        <v>27491.84</v>
      </c>
      <c r="G1068" s="641">
        <v>27512.63</v>
      </c>
      <c r="H1068" s="641">
        <v>27576.27</v>
      </c>
      <c r="I1068" s="641">
        <v>27517.23</v>
      </c>
      <c r="J1068" s="641">
        <v>27513.89</v>
      </c>
      <c r="K1068" s="641">
        <v>27559.3</v>
      </c>
      <c r="L1068" s="641">
        <v>27545.57</v>
      </c>
      <c r="M1068" s="641">
        <v>27507.77</v>
      </c>
      <c r="N1068" s="641">
        <v>27452.58</v>
      </c>
      <c r="O1068" s="641"/>
      <c r="P1068" s="605"/>
      <c r="Q1068" s="658"/>
      <c r="R1068" s="658"/>
      <c r="S1068" s="659"/>
      <c r="T1068" s="600"/>
      <c r="U1068" s="660"/>
      <c r="V1068" s="602"/>
      <c r="W1068" s="602"/>
      <c r="X1068" s="548"/>
      <c r="Y1068" s="603"/>
      <c r="Z1068" s="603"/>
      <c r="AA1068" s="603"/>
      <c r="AB1068" s="603"/>
    </row>
    <row r="1069" spans="1:30" ht="57.75" thickBot="1">
      <c r="A1069" s="691"/>
      <c r="B1069" s="663"/>
      <c r="C1069" s="664"/>
      <c r="D1069" s="664"/>
      <c r="E1069" s="627" t="s">
        <v>186</v>
      </c>
      <c r="F1069" s="627">
        <f t="shared" ref="F1069:N1069" si="351">IF(((F1067="")*AND(F1068="")),"",(F1067-F1068)*3)</f>
        <v>4486.9799999999996</v>
      </c>
      <c r="G1069" s="627">
        <f t="shared" si="351"/>
        <v>4223.429999999993</v>
      </c>
      <c r="H1069" s="627">
        <f t="shared" si="351"/>
        <v>4115.6999999999935</v>
      </c>
      <c r="I1069" s="627">
        <f t="shared" si="351"/>
        <v>4202.7000000000044</v>
      </c>
      <c r="J1069" s="627">
        <f t="shared" si="351"/>
        <v>4551.2400000000052</v>
      </c>
      <c r="K1069" s="627">
        <f t="shared" si="351"/>
        <v>4451.1000000000022</v>
      </c>
      <c r="L1069" s="627">
        <f t="shared" si="351"/>
        <v>4106.8500000000022</v>
      </c>
      <c r="M1069" s="627">
        <f t="shared" si="351"/>
        <v>4213.3199999999961</v>
      </c>
      <c r="N1069" s="627">
        <f t="shared" si="351"/>
        <v>4749.2399999999943</v>
      </c>
      <c r="O1069" s="627"/>
      <c r="P1069" s="627"/>
      <c r="Q1069" s="665"/>
      <c r="R1069" s="665"/>
      <c r="S1069" s="666"/>
      <c r="T1069" s="667"/>
      <c r="U1069" s="668"/>
      <c r="V1069" s="602"/>
      <c r="W1069" s="602"/>
      <c r="X1069" s="548"/>
      <c r="Y1069" s="603"/>
      <c r="Z1069" s="603"/>
      <c r="AA1069" s="603"/>
      <c r="AB1069" s="603"/>
    </row>
    <row r="1070" spans="1:30" s="559" customFormat="1" ht="15.75" thickBot="1">
      <c r="A1070" s="653">
        <v>43595</v>
      </c>
      <c r="B1070" s="692" t="s">
        <v>172</v>
      </c>
      <c r="C1070" s="693" t="s">
        <v>174</v>
      </c>
      <c r="D1070" s="693" t="s">
        <v>173</v>
      </c>
      <c r="E1070" s="636" t="s">
        <v>184</v>
      </c>
      <c r="F1070" s="559">
        <v>3264</v>
      </c>
      <c r="G1070" s="559">
        <v>3045</v>
      </c>
      <c r="H1070" s="559">
        <v>3153</v>
      </c>
      <c r="I1070" s="559">
        <v>3037</v>
      </c>
      <c r="J1070" s="559">
        <v>3152</v>
      </c>
      <c r="K1070" s="559">
        <v>3241</v>
      </c>
      <c r="L1070" s="559">
        <v>3073</v>
      </c>
      <c r="M1070" s="559">
        <v>3090</v>
      </c>
      <c r="N1070" s="559">
        <v>3157</v>
      </c>
      <c r="O1070" s="694">
        <f>IF((N1071=""),"",MAX(F1072:N1072))</f>
        <v>4317</v>
      </c>
      <c r="P1070" s="694">
        <f>IF(N1071="","",MIN(F1072:N1072))</f>
        <v>3908.18</v>
      </c>
      <c r="Q1070" s="695">
        <f>IF((N1072=""),"",AVERAGE(F1072:N1072))</f>
        <v>4039.6644444444441</v>
      </c>
      <c r="R1070" s="695">
        <f>IF((N1071=""),"",(O1070-P1070)/(O1070+P1070)*100)</f>
        <v>4.9703471534969461</v>
      </c>
      <c r="S1070" s="696">
        <f>STDEV(F1072:N1072)</f>
        <v>122.72901400151005</v>
      </c>
      <c r="T1070" s="676" t="str">
        <f>IF(N1071="","",IF(Q1070&gt;3650,IF(R1070&lt;7,IF(Q1070&lt;4450,"Pass","Fail"),"Fail"),"Fail"))</f>
        <v>Pass</v>
      </c>
      <c r="U1070" s="697">
        <v>102</v>
      </c>
      <c r="V1070" s="698" t="s">
        <v>265</v>
      </c>
      <c r="W1070" s="745"/>
      <c r="X1070" s="699"/>
      <c r="Y1070" s="603">
        <v>3650</v>
      </c>
      <c r="Z1070" s="603">
        <v>4450</v>
      </c>
      <c r="AA1070" s="603">
        <v>3700</v>
      </c>
      <c r="AB1070" s="603">
        <v>4100</v>
      </c>
      <c r="AC1070" s="604">
        <v>7</v>
      </c>
      <c r="AD1070" s="604">
        <v>6.5</v>
      </c>
    </row>
    <row r="1071" spans="1:30" s="559" customFormat="1" ht="16.7" customHeight="1" thickBot="1">
      <c r="A1071" s="653"/>
      <c r="B1071" s="576"/>
      <c r="C1071" s="700"/>
      <c r="D1071" s="700"/>
      <c r="E1071" s="701" t="s">
        <v>185</v>
      </c>
      <c r="F1071" s="559">
        <v>1287.3599999999999</v>
      </c>
      <c r="G1071" s="559">
        <v>1019.48</v>
      </c>
      <c r="H1071" s="559">
        <v>994.5</v>
      </c>
      <c r="I1071" s="559">
        <v>993.6</v>
      </c>
      <c r="J1071" s="559">
        <v>1180.33</v>
      </c>
      <c r="K1071" s="559">
        <v>1227.54</v>
      </c>
      <c r="L1071" s="559">
        <v>1025.81</v>
      </c>
      <c r="M1071" s="559">
        <v>1135.9100000000001</v>
      </c>
      <c r="N1071" s="559">
        <v>1168.98</v>
      </c>
      <c r="O1071" s="702"/>
      <c r="P1071" s="702"/>
      <c r="Q1071" s="703"/>
      <c r="R1071" s="703"/>
      <c r="S1071" s="704"/>
      <c r="T1071" s="554"/>
      <c r="U1071" s="705"/>
      <c r="V1071" s="698"/>
      <c r="W1071" s="698"/>
      <c r="X1071" s="699"/>
      <c r="Y1071" s="699"/>
      <c r="Z1071" s="699"/>
      <c r="AA1071" s="699"/>
      <c r="AB1071" s="698"/>
      <c r="AC1071" s="698"/>
    </row>
    <row r="1072" spans="1:30" s="559" customFormat="1" ht="22.7" customHeight="1" thickBot="1">
      <c r="A1072" s="653"/>
      <c r="B1072" s="576"/>
      <c r="C1072" s="700"/>
      <c r="D1072" s="700"/>
      <c r="E1072" s="701" t="s">
        <v>186</v>
      </c>
      <c r="F1072" s="702">
        <f t="shared" ref="F1072:N1072" si="352">IF(((F1070="")*AND(F1071="")),"",(F1070-F1071)*2)</f>
        <v>3953.28</v>
      </c>
      <c r="G1072" s="702">
        <f t="shared" si="352"/>
        <v>4051.04</v>
      </c>
      <c r="H1072" s="702">
        <f t="shared" si="352"/>
        <v>4317</v>
      </c>
      <c r="I1072" s="702">
        <f t="shared" si="352"/>
        <v>4086.8</v>
      </c>
      <c r="J1072" s="702">
        <f t="shared" si="352"/>
        <v>3943.34</v>
      </c>
      <c r="K1072" s="702">
        <f t="shared" si="352"/>
        <v>4026.92</v>
      </c>
      <c r="L1072" s="702">
        <f t="shared" si="352"/>
        <v>4094.38</v>
      </c>
      <c r="M1072" s="702">
        <f t="shared" si="352"/>
        <v>3908.18</v>
      </c>
      <c r="N1072" s="702">
        <f t="shared" si="352"/>
        <v>3976.04</v>
      </c>
      <c r="O1072" s="702"/>
      <c r="P1072" s="702"/>
      <c r="Q1072" s="703"/>
      <c r="R1072" s="703"/>
      <c r="S1072" s="704"/>
      <c r="T1072" s="554"/>
      <c r="U1072" s="705"/>
      <c r="V1072" s="698"/>
      <c r="W1072" s="698"/>
      <c r="X1072" s="699"/>
      <c r="Y1072" s="699"/>
      <c r="Z1072" s="699"/>
      <c r="AA1072" s="699"/>
      <c r="AB1072" s="698"/>
      <c r="AC1072" s="698"/>
    </row>
    <row r="1073" spans="1:30" s="559" customFormat="1" ht="16.7" customHeight="1" thickBot="1">
      <c r="A1073" s="653">
        <v>43595</v>
      </c>
      <c r="B1073" s="700" t="s">
        <v>167</v>
      </c>
      <c r="C1073" s="700" t="s">
        <v>169</v>
      </c>
      <c r="D1073" s="700" t="s">
        <v>187</v>
      </c>
      <c r="E1073" s="605" t="s">
        <v>184</v>
      </c>
      <c r="F1073" s="559">
        <v>1974.88</v>
      </c>
      <c r="G1073" s="559">
        <v>1969.49</v>
      </c>
      <c r="H1073" s="559">
        <v>1961.5</v>
      </c>
      <c r="I1073" s="559">
        <v>1968.36</v>
      </c>
      <c r="J1073" s="559">
        <v>1973.96</v>
      </c>
      <c r="K1073" s="559">
        <v>1977.38</v>
      </c>
      <c r="L1073" s="559">
        <v>1969.85</v>
      </c>
      <c r="M1073" s="559">
        <v>1969.05</v>
      </c>
      <c r="N1073" s="559">
        <v>1971.46</v>
      </c>
      <c r="O1073" s="702">
        <f>IF((N1074=""),"",MAX(F1075:N1075))</f>
        <v>2115.66</v>
      </c>
      <c r="P1073" s="702">
        <f>IF(N1074="","",MIN(F1075:N1075))</f>
        <v>2043.12</v>
      </c>
      <c r="Q1073" s="703">
        <f>IF((N1075=""),"",AVERAGE(F1075:N1075))</f>
        <v>2089.2133333333331</v>
      </c>
      <c r="R1073" s="703">
        <f>IF((N1074=""),"",(O1073-P1073)/(O1073+P1073)*100)</f>
        <v>1.744261538239579</v>
      </c>
      <c r="S1073" s="704">
        <f>STDEV(F1075:N1075)</f>
        <v>27.425075205039345</v>
      </c>
      <c r="T1073" s="600" t="str">
        <f>IF(N1074="","",IF(Q1073&gt;1940,IF(R1073&lt;8.3,IF(Q1073&lt;2180,"Pass","Fail"),"Fail"),"Fail"))</f>
        <v>Pass</v>
      </c>
      <c r="U1073" s="697">
        <v>102</v>
      </c>
      <c r="V1073" s="698" t="s">
        <v>265</v>
      </c>
      <c r="W1073" s="745"/>
      <c r="X1073" s="699"/>
      <c r="Y1073" s="603">
        <v>2000</v>
      </c>
      <c r="Z1073" s="603">
        <v>3000</v>
      </c>
      <c r="AA1073" s="603">
        <v>1940</v>
      </c>
      <c r="AB1073" s="603">
        <v>2180</v>
      </c>
      <c r="AC1073" s="604">
        <v>5.2</v>
      </c>
      <c r="AD1073" s="604">
        <v>5.2</v>
      </c>
    </row>
    <row r="1074" spans="1:30" s="559" customFormat="1" ht="16.7" customHeight="1" thickBot="1">
      <c r="A1074" s="653"/>
      <c r="B1074" s="576"/>
      <c r="C1074" s="700"/>
      <c r="D1074" s="700"/>
      <c r="E1074" s="701" t="s">
        <v>185</v>
      </c>
      <c r="F1074" s="559">
        <v>1287.71</v>
      </c>
      <c r="G1074" s="559">
        <v>1265.5999999999999</v>
      </c>
      <c r="H1074" s="559">
        <v>1259.24</v>
      </c>
      <c r="I1074" s="559">
        <v>1265.08</v>
      </c>
      <c r="J1074" s="559">
        <v>1292.92</v>
      </c>
      <c r="K1074" s="559">
        <v>1285.33</v>
      </c>
      <c r="L1074" s="559">
        <v>1265.97</v>
      </c>
      <c r="M1074" s="559">
        <v>1263.83</v>
      </c>
      <c r="N1074" s="559">
        <v>1282.6099999999999</v>
      </c>
      <c r="O1074" s="702"/>
      <c r="P1074" s="702"/>
      <c r="Q1074" s="703"/>
      <c r="R1074" s="703"/>
      <c r="S1074" s="704"/>
      <c r="T1074" s="600"/>
      <c r="U1074" s="706"/>
      <c r="V1074" s="698"/>
      <c r="W1074" s="698"/>
      <c r="X1074" s="699"/>
      <c r="Y1074" s="699"/>
      <c r="Z1074" s="699"/>
      <c r="AA1074" s="699"/>
      <c r="AB1074" s="698"/>
      <c r="AC1074" s="698"/>
    </row>
    <row r="1075" spans="1:30" s="559" customFormat="1" ht="16.7" customHeight="1" thickBot="1">
      <c r="A1075" s="653"/>
      <c r="B1075" s="576"/>
      <c r="C1075" s="700"/>
      <c r="D1075" s="700"/>
      <c r="E1075" s="701" t="s">
        <v>188</v>
      </c>
      <c r="F1075" s="702">
        <f t="shared" ref="F1075:N1075" si="353">IF(((F1073="")*AND(F1074="")),"",(F1073-F1074)*3)</f>
        <v>2061.5100000000002</v>
      </c>
      <c r="G1075" s="702">
        <f t="shared" si="353"/>
        <v>2111.67</v>
      </c>
      <c r="H1075" s="702">
        <f t="shared" si="353"/>
        <v>2106.7799999999997</v>
      </c>
      <c r="I1075" s="702">
        <f t="shared" si="353"/>
        <v>2109.84</v>
      </c>
      <c r="J1075" s="702">
        <f t="shared" si="353"/>
        <v>2043.12</v>
      </c>
      <c r="K1075" s="702">
        <f t="shared" si="353"/>
        <v>2076.1500000000005</v>
      </c>
      <c r="L1075" s="702">
        <f t="shared" si="353"/>
        <v>2111.6399999999994</v>
      </c>
      <c r="M1075" s="702">
        <f t="shared" si="353"/>
        <v>2115.66</v>
      </c>
      <c r="N1075" s="702">
        <f t="shared" si="353"/>
        <v>2066.5500000000002</v>
      </c>
      <c r="O1075" s="702"/>
      <c r="P1075" s="702"/>
      <c r="Q1075" s="703"/>
      <c r="R1075" s="703"/>
      <c r="S1075" s="704"/>
      <c r="T1075" s="600"/>
      <c r="U1075" s="706"/>
      <c r="V1075" s="698"/>
      <c r="W1075" s="698"/>
      <c r="X1075" s="699"/>
      <c r="Y1075" s="699"/>
      <c r="Z1075" s="699"/>
      <c r="AA1075" s="699"/>
      <c r="AB1075" s="698"/>
      <c r="AC1075" s="698"/>
    </row>
    <row r="1076" spans="1:30" s="559" customFormat="1" ht="16.7" customHeight="1" thickBot="1">
      <c r="A1076" s="653">
        <v>43595</v>
      </c>
      <c r="B1076" s="576" t="s">
        <v>183</v>
      </c>
      <c r="C1076" s="700" t="s">
        <v>171</v>
      </c>
      <c r="D1076" s="700" t="s">
        <v>170</v>
      </c>
      <c r="E1076" s="605" t="s">
        <v>184</v>
      </c>
      <c r="F1076" s="559">
        <v>25857.46</v>
      </c>
      <c r="G1076" s="559">
        <v>25998.35</v>
      </c>
      <c r="H1076" s="559">
        <v>26062.97</v>
      </c>
      <c r="I1076" s="559">
        <v>26004.799999999999</v>
      </c>
      <c r="J1076" s="559">
        <v>25885.54</v>
      </c>
      <c r="K1076" s="559">
        <v>25854.34</v>
      </c>
      <c r="L1076" s="559">
        <v>26021.57</v>
      </c>
      <c r="M1076" s="559">
        <v>26004.9</v>
      </c>
      <c r="N1076" s="559">
        <v>25830.71</v>
      </c>
      <c r="O1076" s="702">
        <f>IF((N1077=""),"",MAX(F1078:N1078))</f>
        <v>4754.9699999999939</v>
      </c>
      <c r="P1076" s="702">
        <f>IF(N1077="","",MIN(F1078:N1078))</f>
        <v>4133.070000000007</v>
      </c>
      <c r="Q1076" s="703">
        <f>IF((N1078=""),"",AVERAGE(F1078:N1078))</f>
        <v>4429.2666666666664</v>
      </c>
      <c r="R1076" s="703">
        <f>IF((N1077=""),"",(O1076-P1076)/(O1076+P1076)*100)</f>
        <v>6.9970432176271355</v>
      </c>
      <c r="S1076" s="704">
        <f>STDEV(F1078:N1078)</f>
        <v>248.28584957665922</v>
      </c>
      <c r="T1076" s="600" t="str">
        <f>IF(N1077="","",IF(Q1076&gt;3200,IF(R1076&lt;16,IF(Q1076&lt;5240,"Pass","Fail"),"Fail"),"Fail"))</f>
        <v>Pass</v>
      </c>
      <c r="U1076" s="697">
        <v>102</v>
      </c>
      <c r="V1076" s="698" t="s">
        <v>265</v>
      </c>
      <c r="W1076" s="745"/>
      <c r="X1076" s="699"/>
      <c r="Y1076" s="603">
        <v>4200</v>
      </c>
      <c r="Z1076" s="603">
        <v>5500</v>
      </c>
      <c r="AA1076" s="603">
        <v>3200</v>
      </c>
      <c r="AB1076" s="603">
        <v>5240</v>
      </c>
      <c r="AC1076" s="604">
        <v>16</v>
      </c>
      <c r="AD1076" s="604">
        <v>16</v>
      </c>
    </row>
    <row r="1077" spans="1:30" s="559" customFormat="1" ht="16.7" customHeight="1" thickBot="1">
      <c r="A1077" s="653"/>
      <c r="B1077" s="576"/>
      <c r="C1077" s="700"/>
      <c r="D1077" s="700"/>
      <c r="E1077" s="605" t="s">
        <v>185</v>
      </c>
      <c r="F1077" s="559">
        <v>24272.47</v>
      </c>
      <c r="G1077" s="559">
        <v>24592.09</v>
      </c>
      <c r="H1077" s="559">
        <v>24685.279999999999</v>
      </c>
      <c r="I1077" s="559">
        <v>24580.1</v>
      </c>
      <c r="J1077" s="559">
        <v>24320.5</v>
      </c>
      <c r="K1077" s="559">
        <v>24346.799999999999</v>
      </c>
      <c r="L1077" s="559">
        <v>24615.200000000001</v>
      </c>
      <c r="M1077" s="559">
        <v>24567.97</v>
      </c>
      <c r="N1077" s="559">
        <v>24252.43</v>
      </c>
      <c r="P1077" s="702"/>
      <c r="Q1077" s="703"/>
      <c r="R1077" s="703"/>
      <c r="S1077" s="704"/>
      <c r="T1077" s="600"/>
      <c r="U1077" s="706"/>
      <c r="V1077" s="698"/>
      <c r="W1077" s="698"/>
      <c r="X1077" s="699"/>
      <c r="Y1077" s="699"/>
      <c r="Z1077" s="699"/>
      <c r="AA1077" s="699"/>
      <c r="AB1077" s="698"/>
      <c r="AC1077" s="698"/>
    </row>
    <row r="1078" spans="1:30" s="559" customFormat="1" ht="22.7" customHeight="1" thickBot="1">
      <c r="A1078" s="653"/>
      <c r="B1078" s="707"/>
      <c r="C1078" s="708"/>
      <c r="D1078" s="708"/>
      <c r="E1078" s="605" t="s">
        <v>186</v>
      </c>
      <c r="F1078" s="709">
        <f t="shared" ref="F1078:N1078" si="354">IF(((F1076="")*AND(F1077="")),"",(F1076-F1077)*3)</f>
        <v>4754.9699999999939</v>
      </c>
      <c r="G1078" s="709">
        <f t="shared" si="354"/>
        <v>4218.7799999999952</v>
      </c>
      <c r="H1078" s="709">
        <f t="shared" si="354"/>
        <v>4133.070000000007</v>
      </c>
      <c r="I1078" s="709">
        <f t="shared" si="354"/>
        <v>4274.1000000000022</v>
      </c>
      <c r="J1078" s="709">
        <f t="shared" si="354"/>
        <v>4695.1200000000026</v>
      </c>
      <c r="K1078" s="709">
        <f t="shared" si="354"/>
        <v>4522.6200000000026</v>
      </c>
      <c r="L1078" s="709">
        <f t="shared" si="354"/>
        <v>4219.1099999999969</v>
      </c>
      <c r="M1078" s="709">
        <f t="shared" si="354"/>
        <v>4310.7900000000009</v>
      </c>
      <c r="N1078" s="709">
        <f t="shared" si="354"/>
        <v>4734.8399999999965</v>
      </c>
      <c r="O1078" s="709"/>
      <c r="P1078" s="709"/>
      <c r="Q1078" s="710"/>
      <c r="R1078" s="710"/>
      <c r="S1078" s="711"/>
      <c r="T1078" s="667"/>
      <c r="U1078" s="712"/>
      <c r="V1078" s="698"/>
      <c r="W1078" s="698"/>
      <c r="X1078" s="699"/>
      <c r="Y1078" s="699"/>
      <c r="Z1078" s="699"/>
      <c r="AA1078" s="699"/>
      <c r="AB1078" s="698"/>
      <c r="AC1078" s="698"/>
    </row>
    <row r="1079" spans="1:30" s="559" customFormat="1" ht="16.7" customHeight="1" thickBot="1">
      <c r="A1079" s="653">
        <v>43602</v>
      </c>
      <c r="B1079" s="692" t="s">
        <v>172</v>
      </c>
      <c r="C1079" s="693" t="s">
        <v>174</v>
      </c>
      <c r="D1079" s="693" t="s">
        <v>173</v>
      </c>
      <c r="E1079" s="605" t="s">
        <v>184</v>
      </c>
      <c r="F1079" s="559">
        <v>3264</v>
      </c>
      <c r="G1079" s="559">
        <v>3045</v>
      </c>
      <c r="H1079" s="559">
        <v>3153</v>
      </c>
      <c r="I1079" s="559">
        <v>3037</v>
      </c>
      <c r="J1079" s="559">
        <v>3152</v>
      </c>
      <c r="K1079" s="559">
        <v>3241</v>
      </c>
      <c r="L1079" s="559">
        <v>3073</v>
      </c>
      <c r="M1079" s="559">
        <v>3090</v>
      </c>
      <c r="N1079" s="559">
        <v>3157</v>
      </c>
      <c r="O1079" s="694">
        <f>IF((N1080=""),"",MAX(F1081:N1081))</f>
        <v>4317</v>
      </c>
      <c r="P1079" s="694">
        <f>IF(N1080="","",MIN(F1081:N1081))</f>
        <v>3908.18</v>
      </c>
      <c r="Q1079" s="695">
        <f>IF((N1081=""),"",AVERAGE(F1081:N1081))</f>
        <v>4039.6644444444441</v>
      </c>
      <c r="R1079" s="695">
        <f>IF((N1080=""),"",(O1079-P1079)/(O1079+P1079)*100)</f>
        <v>4.9703471534969461</v>
      </c>
      <c r="S1079" s="696">
        <f>STDEV(F1081:N1081)</f>
        <v>122.72901400151005</v>
      </c>
      <c r="T1079" s="676" t="str">
        <f>IF(N1080="","",IF(Q1079&gt;3650,IF(R1079&lt;7,IF(Q1079&lt;4450,"Pass","Fail"),"Fail"),"Fail"))</f>
        <v>Pass</v>
      </c>
      <c r="U1079" s="697">
        <v>102</v>
      </c>
      <c r="V1079" s="698"/>
      <c r="W1079" s="745"/>
      <c r="X1079" s="699"/>
      <c r="Y1079" s="603">
        <v>3650</v>
      </c>
      <c r="Z1079" s="603">
        <v>4450</v>
      </c>
      <c r="AA1079" s="603">
        <v>3700</v>
      </c>
      <c r="AB1079" s="603">
        <v>4100</v>
      </c>
      <c r="AC1079" s="604">
        <v>7</v>
      </c>
      <c r="AD1079" s="604">
        <v>6.5</v>
      </c>
    </row>
    <row r="1080" spans="1:30" s="559" customFormat="1" ht="16.7" customHeight="1" thickBot="1">
      <c r="A1080" s="653"/>
      <c r="B1080" s="576"/>
      <c r="C1080" s="700"/>
      <c r="D1080" s="700"/>
      <c r="E1080" s="605" t="s">
        <v>185</v>
      </c>
      <c r="F1080" s="559">
        <v>1287.3599999999999</v>
      </c>
      <c r="G1080" s="559">
        <v>1019.48</v>
      </c>
      <c r="H1080" s="559">
        <v>994.5</v>
      </c>
      <c r="I1080" s="559">
        <v>993.6</v>
      </c>
      <c r="J1080" s="559">
        <v>1180.33</v>
      </c>
      <c r="K1080" s="559">
        <v>1227.54</v>
      </c>
      <c r="L1080" s="559">
        <v>1025.81</v>
      </c>
      <c r="M1080" s="559">
        <v>1135.9100000000001</v>
      </c>
      <c r="N1080" s="559">
        <v>1168.98</v>
      </c>
      <c r="O1080" s="702"/>
      <c r="P1080" s="702"/>
      <c r="Q1080" s="703"/>
      <c r="R1080" s="703"/>
      <c r="S1080" s="704"/>
      <c r="T1080" s="554"/>
      <c r="U1080" s="705"/>
      <c r="V1080" s="698"/>
      <c r="W1080" s="698"/>
      <c r="X1080" s="699"/>
      <c r="Y1080" s="699"/>
      <c r="Z1080" s="699"/>
      <c r="AA1080" s="699"/>
      <c r="AB1080" s="698"/>
      <c r="AC1080" s="698"/>
    </row>
    <row r="1081" spans="1:30" s="559" customFormat="1" ht="22.7" customHeight="1" thickBot="1">
      <c r="A1081" s="653"/>
      <c r="B1081" s="576"/>
      <c r="C1081" s="700"/>
      <c r="D1081" s="700"/>
      <c r="E1081" s="605" t="s">
        <v>186</v>
      </c>
      <c r="F1081" s="702">
        <f t="shared" ref="F1081:N1081" si="355">IF(((F1079="")*AND(F1080="")),"",(F1079-F1080)*2)</f>
        <v>3953.28</v>
      </c>
      <c r="G1081" s="702">
        <f t="shared" si="355"/>
        <v>4051.04</v>
      </c>
      <c r="H1081" s="702">
        <f t="shared" si="355"/>
        <v>4317</v>
      </c>
      <c r="I1081" s="702">
        <f t="shared" si="355"/>
        <v>4086.8</v>
      </c>
      <c r="J1081" s="702">
        <f t="shared" si="355"/>
        <v>3943.34</v>
      </c>
      <c r="K1081" s="702">
        <f t="shared" si="355"/>
        <v>4026.92</v>
      </c>
      <c r="L1081" s="702">
        <f t="shared" si="355"/>
        <v>4094.38</v>
      </c>
      <c r="M1081" s="702">
        <f t="shared" si="355"/>
        <v>3908.18</v>
      </c>
      <c r="N1081" s="702">
        <f t="shared" si="355"/>
        <v>3976.04</v>
      </c>
      <c r="O1081" s="702"/>
      <c r="P1081" s="702"/>
      <c r="Q1081" s="703"/>
      <c r="R1081" s="703"/>
      <c r="S1081" s="704"/>
      <c r="T1081" s="554"/>
      <c r="U1081" s="705"/>
      <c r="V1081" s="698"/>
      <c r="W1081" s="698"/>
      <c r="X1081" s="699"/>
      <c r="Y1081" s="699"/>
      <c r="Z1081" s="699"/>
      <c r="AA1081" s="699"/>
      <c r="AB1081" s="698"/>
      <c r="AC1081" s="698"/>
    </row>
    <row r="1082" spans="1:30" s="559" customFormat="1" ht="16.7" customHeight="1" thickBot="1">
      <c r="A1082" s="653">
        <v>43602</v>
      </c>
      <c r="B1082" s="700" t="s">
        <v>167</v>
      </c>
      <c r="C1082" s="700" t="s">
        <v>169</v>
      </c>
      <c r="D1082" s="700" t="s">
        <v>187</v>
      </c>
      <c r="E1082" s="605" t="s">
        <v>184</v>
      </c>
      <c r="F1082" s="559">
        <v>1974.88</v>
      </c>
      <c r="G1082" s="559">
        <v>1969.49</v>
      </c>
      <c r="H1082" s="559">
        <v>1961.5</v>
      </c>
      <c r="I1082" s="559">
        <v>1968.36</v>
      </c>
      <c r="J1082" s="559">
        <v>1973.96</v>
      </c>
      <c r="K1082" s="559">
        <v>1977.38</v>
      </c>
      <c r="L1082" s="559">
        <v>1969.85</v>
      </c>
      <c r="M1082" s="559">
        <v>1969.05</v>
      </c>
      <c r="N1082" s="559">
        <v>1971.46</v>
      </c>
      <c r="O1082" s="702">
        <f>IF((N1083=""),"",MAX(F1084:N1084))</f>
        <v>2115.66</v>
      </c>
      <c r="P1082" s="702">
        <f>IF(N1083="","",MIN(F1084:N1084))</f>
        <v>2043.12</v>
      </c>
      <c r="Q1082" s="703">
        <f>IF((N1084=""),"",AVERAGE(F1084:N1084))</f>
        <v>2089.2133333333331</v>
      </c>
      <c r="R1082" s="703">
        <f>IF((N1083=""),"",(O1082-P1082)/(O1082+P1082)*100)</f>
        <v>1.744261538239579</v>
      </c>
      <c r="S1082" s="704">
        <f>STDEV(F1084:N1084)</f>
        <v>27.425075205039345</v>
      </c>
      <c r="T1082" s="600" t="str">
        <f>IF(N1083="","",IF(Q1082&gt;1940,IF(R1082&lt;8.3,IF(Q1082&lt;2180,"Pass","Fail"),"Fail"),"Fail"))</f>
        <v>Pass</v>
      </c>
      <c r="U1082" s="697">
        <v>1428</v>
      </c>
      <c r="V1082" s="698"/>
      <c r="W1082" s="745"/>
      <c r="X1082" s="699"/>
      <c r="Y1082" s="603">
        <v>2000</v>
      </c>
      <c r="Z1082" s="603">
        <v>3000</v>
      </c>
      <c r="AA1082" s="603">
        <v>1940</v>
      </c>
      <c r="AB1082" s="603">
        <v>2180</v>
      </c>
      <c r="AC1082" s="604">
        <v>5.2</v>
      </c>
      <c r="AD1082" s="604">
        <v>5.2</v>
      </c>
    </row>
    <row r="1083" spans="1:30" s="559" customFormat="1" ht="16.7" customHeight="1" thickBot="1">
      <c r="A1083" s="653"/>
      <c r="B1083" s="576"/>
      <c r="C1083" s="700"/>
      <c r="D1083" s="700"/>
      <c r="E1083" s="605" t="s">
        <v>185</v>
      </c>
      <c r="F1083" s="559">
        <v>1287.71</v>
      </c>
      <c r="G1083" s="559">
        <v>1265.5999999999999</v>
      </c>
      <c r="H1083" s="559">
        <v>1259.24</v>
      </c>
      <c r="I1083" s="559">
        <v>1265.08</v>
      </c>
      <c r="J1083" s="559">
        <v>1292.92</v>
      </c>
      <c r="K1083" s="559">
        <v>1285.33</v>
      </c>
      <c r="L1083" s="559">
        <v>1265.97</v>
      </c>
      <c r="M1083" s="559">
        <v>1263.83</v>
      </c>
      <c r="N1083" s="559">
        <v>1282.6099999999999</v>
      </c>
      <c r="O1083" s="702"/>
      <c r="P1083" s="702"/>
      <c r="Q1083" s="703"/>
      <c r="R1083" s="703"/>
      <c r="S1083" s="704"/>
      <c r="T1083" s="600"/>
      <c r="U1083" s="706"/>
      <c r="V1083" s="698"/>
      <c r="W1083" s="698"/>
      <c r="X1083" s="699"/>
      <c r="Y1083" s="699"/>
      <c r="Z1083" s="699"/>
      <c r="AA1083" s="699"/>
      <c r="AB1083" s="698"/>
      <c r="AC1083" s="698"/>
    </row>
    <row r="1084" spans="1:30" s="559" customFormat="1" ht="16.7" customHeight="1" thickBot="1">
      <c r="A1084" s="653"/>
      <c r="B1084" s="576"/>
      <c r="C1084" s="700"/>
      <c r="D1084" s="700"/>
      <c r="E1084" s="605" t="s">
        <v>188</v>
      </c>
      <c r="F1084" s="702">
        <f t="shared" ref="F1084:N1084" si="356">IF(((F1082="")*AND(F1083="")),"",(F1082-F1083)*3)</f>
        <v>2061.5100000000002</v>
      </c>
      <c r="G1084" s="702">
        <f t="shared" si="356"/>
        <v>2111.67</v>
      </c>
      <c r="H1084" s="702">
        <f t="shared" si="356"/>
        <v>2106.7799999999997</v>
      </c>
      <c r="I1084" s="702">
        <f t="shared" si="356"/>
        <v>2109.84</v>
      </c>
      <c r="J1084" s="702">
        <f t="shared" si="356"/>
        <v>2043.12</v>
      </c>
      <c r="K1084" s="702">
        <f t="shared" si="356"/>
        <v>2076.1500000000005</v>
      </c>
      <c r="L1084" s="702">
        <f t="shared" si="356"/>
        <v>2111.6399999999994</v>
      </c>
      <c r="M1084" s="702">
        <f t="shared" si="356"/>
        <v>2115.66</v>
      </c>
      <c r="N1084" s="702">
        <f t="shared" si="356"/>
        <v>2066.5500000000002</v>
      </c>
      <c r="O1084" s="702"/>
      <c r="P1084" s="702"/>
      <c r="Q1084" s="703"/>
      <c r="R1084" s="703"/>
      <c r="S1084" s="704"/>
      <c r="T1084" s="600"/>
      <c r="U1084" s="706"/>
      <c r="V1084" s="698"/>
      <c r="W1084" s="698"/>
      <c r="X1084" s="699"/>
      <c r="Y1084" s="699"/>
      <c r="Z1084" s="699"/>
      <c r="AA1084" s="699"/>
      <c r="AB1084" s="698"/>
      <c r="AC1084" s="698"/>
    </row>
    <row r="1085" spans="1:30" s="559" customFormat="1" ht="16.7" customHeight="1" thickBot="1">
      <c r="A1085" s="653">
        <v>43602</v>
      </c>
      <c r="B1085" s="576" t="s">
        <v>183</v>
      </c>
      <c r="C1085" s="700" t="s">
        <v>171</v>
      </c>
      <c r="D1085" s="700" t="s">
        <v>170</v>
      </c>
      <c r="E1085" s="605" t="s">
        <v>184</v>
      </c>
      <c r="F1085" s="559">
        <v>25857.46</v>
      </c>
      <c r="G1085" s="559">
        <v>25998.35</v>
      </c>
      <c r="H1085" s="559">
        <v>26062.97</v>
      </c>
      <c r="I1085" s="559">
        <v>26004.799999999999</v>
      </c>
      <c r="J1085" s="559">
        <v>25885.54</v>
      </c>
      <c r="K1085" s="559">
        <v>25854.34</v>
      </c>
      <c r="L1085" s="559">
        <v>26021.57</v>
      </c>
      <c r="M1085" s="559">
        <v>26004.9</v>
      </c>
      <c r="N1085" s="559">
        <v>25830.71</v>
      </c>
      <c r="O1085" s="702">
        <f>IF((N1086=""),"",MAX(F1087:N1087))</f>
        <v>4754.9699999999939</v>
      </c>
      <c r="P1085" s="702">
        <f>IF(N1086="","",MIN(F1087:N1087))</f>
        <v>4133.070000000007</v>
      </c>
      <c r="Q1085" s="703">
        <f>IF((N1087=""),"",AVERAGE(F1087:N1087))</f>
        <v>4429.2666666666664</v>
      </c>
      <c r="R1085" s="703">
        <f>IF((N1086=""),"",(O1085-P1085)/(O1085+P1085)*100)</f>
        <v>6.9970432176271355</v>
      </c>
      <c r="S1085" s="704">
        <f>STDEV(F1087:N1087)</f>
        <v>248.28584957665922</v>
      </c>
      <c r="T1085" s="600" t="str">
        <f>IF(N1086="","",IF(Q1085&gt;3200,IF(R1085&lt;16,IF(Q1085&lt;5240,"Pass","Fail"),"Fail"),"Fail"))</f>
        <v>Pass</v>
      </c>
      <c r="U1085" s="697">
        <v>1428</v>
      </c>
      <c r="V1085" s="698"/>
      <c r="W1085" s="745"/>
      <c r="X1085" s="699"/>
      <c r="Y1085" s="603">
        <v>4200</v>
      </c>
      <c r="Z1085" s="603">
        <v>5500</v>
      </c>
      <c r="AA1085" s="603">
        <v>3200</v>
      </c>
      <c r="AB1085" s="603">
        <v>5240</v>
      </c>
      <c r="AC1085" s="604">
        <v>16</v>
      </c>
      <c r="AD1085" s="604">
        <v>16</v>
      </c>
    </row>
    <row r="1086" spans="1:30" s="559" customFormat="1" ht="16.7" customHeight="1" thickBot="1">
      <c r="A1086" s="653"/>
      <c r="B1086" s="576"/>
      <c r="C1086" s="700"/>
      <c r="D1086" s="700"/>
      <c r="E1086" s="605" t="s">
        <v>185</v>
      </c>
      <c r="F1086" s="559">
        <v>24272.47</v>
      </c>
      <c r="G1086" s="559">
        <v>24592.09</v>
      </c>
      <c r="H1086" s="559">
        <v>24685.279999999999</v>
      </c>
      <c r="I1086" s="559">
        <v>24580.1</v>
      </c>
      <c r="J1086" s="559">
        <v>24320.5</v>
      </c>
      <c r="K1086" s="559">
        <v>24346.799999999999</v>
      </c>
      <c r="L1086" s="559">
        <v>24615.200000000001</v>
      </c>
      <c r="M1086" s="559">
        <v>24567.97</v>
      </c>
      <c r="N1086" s="559">
        <v>24252.43</v>
      </c>
      <c r="P1086" s="702"/>
      <c r="Q1086" s="703"/>
      <c r="R1086" s="703"/>
      <c r="S1086" s="704"/>
      <c r="T1086" s="600"/>
      <c r="U1086" s="706"/>
      <c r="V1086" s="698"/>
      <c r="W1086" s="698"/>
      <c r="X1086" s="699"/>
      <c r="Y1086" s="699"/>
      <c r="Z1086" s="699"/>
      <c r="AA1086" s="699"/>
      <c r="AB1086" s="698"/>
      <c r="AC1086" s="698"/>
    </row>
    <row r="1087" spans="1:30" s="559" customFormat="1" ht="22.7" customHeight="1" thickBot="1">
      <c r="A1087" s="653"/>
      <c r="B1087" s="707"/>
      <c r="C1087" s="708"/>
      <c r="D1087" s="708"/>
      <c r="E1087" s="605" t="s">
        <v>186</v>
      </c>
      <c r="F1087" s="709">
        <f t="shared" ref="F1087:N1087" si="357">IF(((F1085="")*AND(F1086="")),"",(F1085-F1086)*3)</f>
        <v>4754.9699999999939</v>
      </c>
      <c r="G1087" s="709">
        <f t="shared" si="357"/>
        <v>4218.7799999999952</v>
      </c>
      <c r="H1087" s="709">
        <f t="shared" si="357"/>
        <v>4133.070000000007</v>
      </c>
      <c r="I1087" s="709">
        <f t="shared" si="357"/>
        <v>4274.1000000000022</v>
      </c>
      <c r="J1087" s="709">
        <f t="shared" si="357"/>
        <v>4695.1200000000026</v>
      </c>
      <c r="K1087" s="709">
        <f t="shared" si="357"/>
        <v>4522.6200000000026</v>
      </c>
      <c r="L1087" s="709">
        <f t="shared" si="357"/>
        <v>4219.1099999999969</v>
      </c>
      <c r="M1087" s="709">
        <f t="shared" si="357"/>
        <v>4310.7900000000009</v>
      </c>
      <c r="N1087" s="709">
        <f t="shared" si="357"/>
        <v>4734.8399999999965</v>
      </c>
      <c r="O1087" s="709"/>
      <c r="P1087" s="709"/>
      <c r="Q1087" s="710"/>
      <c r="R1087" s="710"/>
      <c r="S1087" s="711"/>
      <c r="T1087" s="667"/>
      <c r="U1087" s="712"/>
      <c r="V1087" s="698"/>
      <c r="W1087" s="698"/>
      <c r="X1087" s="699"/>
      <c r="Y1087" s="699"/>
      <c r="Z1087" s="699"/>
      <c r="AA1087" s="699"/>
      <c r="AB1087" s="698"/>
      <c r="AC1087" s="698"/>
    </row>
    <row r="1088" spans="1:30" s="559" customFormat="1" ht="16.7" customHeight="1">
      <c r="A1088" s="653">
        <v>43605</v>
      </c>
      <c r="B1088" s="692" t="s">
        <v>172</v>
      </c>
      <c r="C1088" s="693" t="s">
        <v>174</v>
      </c>
      <c r="D1088" s="693" t="s">
        <v>173</v>
      </c>
      <c r="E1088" s="605" t="s">
        <v>184</v>
      </c>
      <c r="F1088" s="559">
        <v>6985.07</v>
      </c>
      <c r="G1088" s="559">
        <v>6962.33</v>
      </c>
      <c r="H1088" s="559">
        <v>6987.82</v>
      </c>
      <c r="I1088" s="559">
        <v>6933.05</v>
      </c>
      <c r="J1088" s="559">
        <v>6861.1</v>
      </c>
      <c r="K1088" s="559">
        <v>6921.48</v>
      </c>
      <c r="L1088" s="559">
        <v>6943.73</v>
      </c>
      <c r="M1088" s="559">
        <v>6999.98</v>
      </c>
      <c r="N1088" s="559">
        <v>6999.98</v>
      </c>
      <c r="O1088" s="694">
        <f>IF((N1089=""),"",MAX(F1090:N1090))</f>
        <v>3979.8599999999988</v>
      </c>
      <c r="P1088" s="694">
        <f>IF(N1089="","",MIN(F1090:N1090))</f>
        <v>3581.9199999999983</v>
      </c>
      <c r="Q1088" s="695">
        <f>IF((N1090=""),"",AVERAGE(F1090:N1090))</f>
        <v>3859.8933333333325</v>
      </c>
      <c r="R1088" s="695">
        <f>IF((N1089=""),"",(O1088-P1088)/(O1088+P1088)*100)</f>
        <v>5.2625175553904064</v>
      </c>
      <c r="S1088" s="696">
        <f>STDEV(F1090:N1090)</f>
        <v>130.31598942570699</v>
      </c>
      <c r="T1088" s="676" t="str">
        <f>IF(N1089="","",IF(Q1088&gt;3650,IF(R1088&lt;7,IF(Q1088&lt;4450,"Pass","Fail"),"Fail"),"Fail"))</f>
        <v>Pass</v>
      </c>
      <c r="U1088" s="697">
        <v>74</v>
      </c>
      <c r="V1088" s="698"/>
      <c r="W1088" s="745"/>
      <c r="X1088" s="699"/>
      <c r="Y1088" s="603">
        <v>3650</v>
      </c>
      <c r="Z1088" s="603">
        <v>4450</v>
      </c>
      <c r="AA1088" s="603">
        <v>3700</v>
      </c>
      <c r="AB1088" s="603">
        <v>4100</v>
      </c>
      <c r="AC1088" s="604">
        <v>7</v>
      </c>
      <c r="AD1088" s="604">
        <v>6.5</v>
      </c>
    </row>
    <row r="1089" spans="1:30" s="559" customFormat="1" ht="16.7" customHeight="1">
      <c r="A1089" s="669"/>
      <c r="B1089" s="576"/>
      <c r="C1089" s="700"/>
      <c r="D1089" s="700"/>
      <c r="E1089" s="605" t="s">
        <v>185</v>
      </c>
      <c r="F1089" s="559">
        <v>5103.62</v>
      </c>
      <c r="G1089" s="559">
        <v>4994.4799999999996</v>
      </c>
      <c r="H1089" s="559">
        <v>5004.67</v>
      </c>
      <c r="I1089" s="559">
        <v>4961.87</v>
      </c>
      <c r="J1089" s="559">
        <v>4971.07</v>
      </c>
      <c r="K1089" s="559">
        <v>5130.5200000000004</v>
      </c>
      <c r="L1089" s="559">
        <v>4980.1000000000004</v>
      </c>
      <c r="M1089" s="559">
        <v>5010.05</v>
      </c>
      <c r="N1089" s="559">
        <v>5068.6400000000003</v>
      </c>
      <c r="O1089" s="702"/>
      <c r="P1089" s="702"/>
      <c r="Q1089" s="703"/>
      <c r="R1089" s="703"/>
      <c r="S1089" s="704"/>
      <c r="T1089" s="554"/>
      <c r="U1089" s="705"/>
      <c r="V1089" s="698"/>
      <c r="W1089" s="698"/>
      <c r="X1089" s="699"/>
      <c r="Y1089" s="699"/>
      <c r="Z1089" s="699"/>
      <c r="AA1089" s="699"/>
      <c r="AB1089" s="698"/>
      <c r="AC1089" s="698"/>
    </row>
    <row r="1090" spans="1:30" s="559" customFormat="1" ht="28.5" customHeight="1" thickBot="1">
      <c r="A1090" s="669"/>
      <c r="B1090" s="576"/>
      <c r="C1090" s="700"/>
      <c r="D1090" s="700"/>
      <c r="E1090" s="605" t="s">
        <v>186</v>
      </c>
      <c r="F1090" s="702">
        <f t="shared" ref="F1090:N1090" si="358">IF(((F1088="")*AND(F1089="")),"",(F1088-F1089)*2)</f>
        <v>3762.8999999999996</v>
      </c>
      <c r="G1090" s="702">
        <f t="shared" si="358"/>
        <v>3935.7000000000007</v>
      </c>
      <c r="H1090" s="702">
        <f t="shared" si="358"/>
        <v>3966.2999999999993</v>
      </c>
      <c r="I1090" s="702">
        <f t="shared" si="358"/>
        <v>3942.3600000000006</v>
      </c>
      <c r="J1090" s="702">
        <f t="shared" si="358"/>
        <v>3780.0600000000013</v>
      </c>
      <c r="K1090" s="702">
        <f t="shared" si="358"/>
        <v>3581.9199999999983</v>
      </c>
      <c r="L1090" s="702">
        <f t="shared" si="358"/>
        <v>3927.2599999999984</v>
      </c>
      <c r="M1090" s="702">
        <f t="shared" si="358"/>
        <v>3979.8599999999988</v>
      </c>
      <c r="N1090" s="702">
        <f t="shared" si="358"/>
        <v>3862.6799999999985</v>
      </c>
      <c r="O1090" s="702"/>
      <c r="P1090" s="702"/>
      <c r="Q1090" s="703"/>
      <c r="R1090" s="703"/>
      <c r="S1090" s="704"/>
      <c r="T1090" s="554"/>
      <c r="U1090" s="705"/>
      <c r="V1090" s="698"/>
      <c r="W1090" s="698"/>
      <c r="X1090" s="699"/>
      <c r="Y1090" s="699"/>
      <c r="Z1090" s="699"/>
      <c r="AA1090" s="699"/>
      <c r="AB1090" s="698"/>
      <c r="AC1090" s="698"/>
    </row>
    <row r="1091" spans="1:30" s="559" customFormat="1" ht="16.7" customHeight="1">
      <c r="A1091" s="669">
        <v>43605</v>
      </c>
      <c r="B1091" s="700" t="s">
        <v>167</v>
      </c>
      <c r="C1091" s="700" t="s">
        <v>169</v>
      </c>
      <c r="D1091" s="700" t="s">
        <v>187</v>
      </c>
      <c r="E1091" s="605" t="s">
        <v>184</v>
      </c>
      <c r="F1091" s="559">
        <v>1964.27</v>
      </c>
      <c r="G1091" s="559">
        <v>1959.68</v>
      </c>
      <c r="H1091" s="559">
        <v>1951.09</v>
      </c>
      <c r="I1091" s="559">
        <v>1960.11</v>
      </c>
      <c r="J1091" s="559">
        <v>1965.53</v>
      </c>
      <c r="K1091" s="559">
        <v>1970.76</v>
      </c>
      <c r="L1091" s="559">
        <v>1962.83</v>
      </c>
      <c r="M1091" s="559">
        <v>1957.17</v>
      </c>
      <c r="N1091" s="559">
        <v>1965.8</v>
      </c>
      <c r="O1091" s="702">
        <f>IF((N1092=""),"",MAX(F1093:N1093))</f>
        <v>2099.1000000000004</v>
      </c>
      <c r="P1091" s="702">
        <f>IF(N1092="","",MIN(F1093:N1093))</f>
        <v>2040.72</v>
      </c>
      <c r="Q1091" s="703">
        <f>IF((N1093=""),"",AVERAGE(F1093:N1093))</f>
        <v>2078.6066666666666</v>
      </c>
      <c r="R1091" s="703">
        <f>IF((N1092=""),"",(O1091-P1091)/(O1091+P1091)*100)</f>
        <v>1.4102062408510594</v>
      </c>
      <c r="S1091" s="704">
        <f>STDEV(F1093:N1093)</f>
        <v>22.294917582253749</v>
      </c>
      <c r="T1091" s="600" t="str">
        <f>IF(N1092="","",IF(Q1091&gt;1940,IF(R1091&lt;8.3,IF(Q1091&lt;2180,"Pass","Fail"),"Fail"),"Fail"))</f>
        <v>Pass</v>
      </c>
      <c r="U1091" s="697">
        <v>74</v>
      </c>
      <c r="V1091" s="698"/>
      <c r="W1091" s="745"/>
      <c r="X1091" s="699"/>
      <c r="Y1091" s="603">
        <v>2000</v>
      </c>
      <c r="Z1091" s="603">
        <v>3000</v>
      </c>
      <c r="AA1091" s="603">
        <v>1940</v>
      </c>
      <c r="AB1091" s="603">
        <v>2180</v>
      </c>
      <c r="AC1091" s="604">
        <v>5.2</v>
      </c>
      <c r="AD1091" s="604">
        <v>5.2</v>
      </c>
    </row>
    <row r="1092" spans="1:30" s="559" customFormat="1" ht="16.7" customHeight="1">
      <c r="A1092" s="669"/>
      <c r="B1092" s="576"/>
      <c r="C1092" s="700"/>
      <c r="D1092" s="700"/>
      <c r="E1092" s="605" t="s">
        <v>185</v>
      </c>
      <c r="F1092" s="559">
        <v>1271.51</v>
      </c>
      <c r="G1092" s="559">
        <v>1262.47</v>
      </c>
      <c r="H1092" s="559">
        <v>1255.18</v>
      </c>
      <c r="I1092" s="559">
        <v>1260.5999999999999</v>
      </c>
      <c r="J1092" s="559">
        <v>1285.29</v>
      </c>
      <c r="K1092" s="559">
        <v>1290.1400000000001</v>
      </c>
      <c r="L1092" s="559">
        <v>1266.33</v>
      </c>
      <c r="M1092" s="559">
        <v>1257.47</v>
      </c>
      <c r="N1092" s="559">
        <v>1272.43</v>
      </c>
      <c r="O1092" s="702"/>
      <c r="P1092" s="702"/>
      <c r="Q1092" s="703"/>
      <c r="R1092" s="703"/>
      <c r="S1092" s="704"/>
      <c r="T1092" s="600"/>
      <c r="U1092" s="706"/>
      <c r="V1092" s="698"/>
      <c r="W1092" s="698"/>
      <c r="X1092" s="699"/>
      <c r="Y1092" s="699"/>
      <c r="Z1092" s="699"/>
      <c r="AA1092" s="699"/>
      <c r="AB1092" s="698"/>
      <c r="AC1092" s="698"/>
    </row>
    <row r="1093" spans="1:30" s="559" customFormat="1" ht="27.75" customHeight="1" thickBot="1">
      <c r="A1093" s="669"/>
      <c r="B1093" s="576"/>
      <c r="C1093" s="700"/>
      <c r="D1093" s="700"/>
      <c r="E1093" s="605" t="s">
        <v>188</v>
      </c>
      <c r="F1093" s="702">
        <f t="shared" ref="F1093:N1093" si="359">IF(((F1091="")*AND(F1092="")),"",(F1091-F1092)*3)</f>
        <v>2078.2799999999997</v>
      </c>
      <c r="G1093" s="702">
        <f t="shared" si="359"/>
        <v>2091.63</v>
      </c>
      <c r="H1093" s="702">
        <f t="shared" si="359"/>
        <v>2087.7299999999996</v>
      </c>
      <c r="I1093" s="702">
        <f t="shared" si="359"/>
        <v>2098.5299999999997</v>
      </c>
      <c r="J1093" s="702">
        <f t="shared" si="359"/>
        <v>2040.72</v>
      </c>
      <c r="K1093" s="702">
        <f t="shared" si="359"/>
        <v>2041.8599999999997</v>
      </c>
      <c r="L1093" s="702">
        <f t="shared" si="359"/>
        <v>2089.5</v>
      </c>
      <c r="M1093" s="702">
        <f t="shared" si="359"/>
        <v>2099.1000000000004</v>
      </c>
      <c r="N1093" s="702">
        <f t="shared" si="359"/>
        <v>2080.1099999999997</v>
      </c>
      <c r="O1093" s="702"/>
      <c r="P1093" s="702"/>
      <c r="Q1093" s="703"/>
      <c r="R1093" s="703"/>
      <c r="S1093" s="704"/>
      <c r="T1093" s="600"/>
      <c r="U1093" s="706"/>
      <c r="V1093" s="698"/>
      <c r="W1093" s="698"/>
      <c r="X1093" s="699"/>
      <c r="Y1093" s="699"/>
      <c r="Z1093" s="699"/>
      <c r="AA1093" s="699"/>
      <c r="AB1093" s="698"/>
      <c r="AC1093" s="698"/>
    </row>
    <row r="1094" spans="1:30" s="559" customFormat="1" ht="15">
      <c r="A1094" s="669">
        <v>43605</v>
      </c>
      <c r="B1094" s="576" t="s">
        <v>183</v>
      </c>
      <c r="C1094" s="700" t="s">
        <v>171</v>
      </c>
      <c r="D1094" s="700" t="s">
        <v>170</v>
      </c>
      <c r="E1094" s="605" t="s">
        <v>184</v>
      </c>
      <c r="F1094" s="559">
        <v>26988.639999999999</v>
      </c>
      <c r="G1094" s="559">
        <v>26892.52</v>
      </c>
      <c r="H1094" s="559">
        <v>26958.959999999999</v>
      </c>
      <c r="I1094" s="559">
        <v>26877.53</v>
      </c>
      <c r="J1094" s="559">
        <v>26938.14</v>
      </c>
      <c r="K1094" s="559">
        <v>26887.22</v>
      </c>
      <c r="L1094" s="559">
        <v>26869.77</v>
      </c>
      <c r="M1094" s="559">
        <v>26861.18</v>
      </c>
      <c r="N1094" s="559">
        <v>26949.4</v>
      </c>
      <c r="O1094" s="702">
        <f>IF((N1095=""),"",MAX(F1096:N1096))</f>
        <v>4429.1699999999983</v>
      </c>
      <c r="P1094" s="702">
        <f>IF(N1095="","",MIN(F1096:N1096))</f>
        <v>3879.3300000000017</v>
      </c>
      <c r="Q1094" s="703">
        <f>IF((N1096=""),"",AVERAGE(F1096:N1096))</f>
        <v>4128.5433333333331</v>
      </c>
      <c r="R1094" s="703">
        <f>IF((N1095=""),"",(O1094-P1094)/(O1094+P1094)*100)</f>
        <v>6.617801047120377</v>
      </c>
      <c r="S1094" s="704">
        <f>STDEV(F1096:N1096)</f>
        <v>209.33650870071742</v>
      </c>
      <c r="T1094" s="600" t="str">
        <f>IF(N1095="","",IF(Q1094&gt;3200,IF(R1094&lt;16,IF(Q1094&lt;5240,"Pass","Fail"),"Fail"),"Fail"))</f>
        <v>Pass</v>
      </c>
      <c r="U1094" s="697">
        <v>74</v>
      </c>
      <c r="V1094" s="698"/>
      <c r="W1094" s="745"/>
      <c r="X1094" s="699"/>
      <c r="Y1094" s="603">
        <v>4200</v>
      </c>
      <c r="Z1094" s="603">
        <v>5500</v>
      </c>
      <c r="AA1094" s="603">
        <v>3200</v>
      </c>
      <c r="AB1094" s="603">
        <v>5240</v>
      </c>
      <c r="AC1094" s="604">
        <v>16</v>
      </c>
      <c r="AD1094" s="604">
        <v>16</v>
      </c>
    </row>
    <row r="1095" spans="1:30" s="559" customFormat="1" ht="16.149999999999999" customHeight="1">
      <c r="A1095" s="669"/>
      <c r="B1095" s="576"/>
      <c r="C1095" s="700"/>
      <c r="D1095" s="700"/>
      <c r="E1095" s="605" t="s">
        <v>185</v>
      </c>
      <c r="F1095" s="559">
        <v>25568.13</v>
      </c>
      <c r="G1095" s="559">
        <v>25589.57</v>
      </c>
      <c r="H1095" s="559">
        <v>25665.85</v>
      </c>
      <c r="I1095" s="559">
        <v>25532.59</v>
      </c>
      <c r="J1095" s="559">
        <v>25461.75</v>
      </c>
      <c r="K1095" s="559">
        <v>25449.89</v>
      </c>
      <c r="L1095" s="559">
        <v>25545.32</v>
      </c>
      <c r="M1095" s="559">
        <v>25526.2</v>
      </c>
      <c r="N1095" s="559">
        <v>25498.43</v>
      </c>
      <c r="P1095" s="702"/>
      <c r="Q1095" s="703"/>
      <c r="R1095" s="703"/>
      <c r="S1095" s="704"/>
      <c r="T1095" s="600"/>
      <c r="U1095" s="706"/>
      <c r="V1095" s="698"/>
      <c r="W1095" s="698"/>
      <c r="X1095" s="699"/>
      <c r="Y1095" s="699"/>
      <c r="Z1095" s="699"/>
      <c r="AA1095" s="699"/>
      <c r="AB1095" s="698"/>
      <c r="AC1095" s="698"/>
    </row>
    <row r="1096" spans="1:30" s="559" customFormat="1" ht="34.5" customHeight="1" thickBot="1">
      <c r="A1096" s="669"/>
      <c r="B1096" s="707"/>
      <c r="C1096" s="708"/>
      <c r="D1096" s="708"/>
      <c r="E1096" s="605" t="s">
        <v>186</v>
      </c>
      <c r="F1096" s="709">
        <f t="shared" ref="F1096:N1096" si="360">IF(((F1094="")*AND(F1095="")),"",(F1094-F1095)*3)</f>
        <v>4261.5299999999952</v>
      </c>
      <c r="G1096" s="709">
        <f t="shared" si="360"/>
        <v>3908.8500000000022</v>
      </c>
      <c r="H1096" s="709">
        <f t="shared" si="360"/>
        <v>3879.3300000000017</v>
      </c>
      <c r="I1096" s="709">
        <f t="shared" si="360"/>
        <v>4034.8199999999961</v>
      </c>
      <c r="J1096" s="709">
        <f t="shared" si="360"/>
        <v>4429.1699999999983</v>
      </c>
      <c r="K1096" s="709">
        <f t="shared" si="360"/>
        <v>4311.9900000000052</v>
      </c>
      <c r="L1096" s="709">
        <f t="shared" si="360"/>
        <v>3973.3500000000022</v>
      </c>
      <c r="M1096" s="709">
        <f t="shared" si="360"/>
        <v>4004.9399999999987</v>
      </c>
      <c r="N1096" s="709">
        <f t="shared" si="360"/>
        <v>4352.9100000000035</v>
      </c>
      <c r="O1096" s="709"/>
      <c r="P1096" s="709"/>
      <c r="Q1096" s="710"/>
      <c r="R1096" s="710"/>
      <c r="S1096" s="711"/>
      <c r="T1096" s="667"/>
      <c r="U1096" s="712"/>
      <c r="V1096" s="698"/>
      <c r="W1096" s="698"/>
      <c r="X1096" s="699"/>
      <c r="Y1096" s="699"/>
      <c r="Z1096" s="699"/>
      <c r="AA1096" s="699"/>
      <c r="AB1096" s="698"/>
      <c r="AC1096" s="698"/>
    </row>
    <row r="1097" spans="1:30" ht="15">
      <c r="A1097" s="653">
        <v>43608</v>
      </c>
      <c r="B1097" s="692" t="s">
        <v>172</v>
      </c>
      <c r="C1097" s="693" t="s">
        <v>174</v>
      </c>
      <c r="D1097" s="693" t="s">
        <v>173</v>
      </c>
      <c r="E1097" s="605" t="s">
        <v>184</v>
      </c>
      <c r="F1097" s="559">
        <v>6987.53</v>
      </c>
      <c r="G1097" s="559">
        <v>6963.78</v>
      </c>
      <c r="H1097" s="559">
        <v>6987.83</v>
      </c>
      <c r="I1097" s="559">
        <v>6932.35</v>
      </c>
      <c r="J1097" s="559">
        <v>6857.25</v>
      </c>
      <c r="K1097" s="559">
        <v>6914.43</v>
      </c>
      <c r="L1097" s="559">
        <v>6941.6</v>
      </c>
      <c r="M1097" s="559">
        <v>6999.96</v>
      </c>
      <c r="N1097" s="559">
        <v>6999.96</v>
      </c>
      <c r="O1097" s="694">
        <f>IF((N1098=""),"",MAX(F1099:N1099))</f>
        <v>3895.42</v>
      </c>
      <c r="P1097" s="694">
        <f>IF(N1098="","",MIN(F1099:N1099))</f>
        <v>3494.1000000000004</v>
      </c>
      <c r="Q1097" s="695">
        <f>IF((N1099=""),"",AVERAGE(F1099:N1099))</f>
        <v>3779.4022222222225</v>
      </c>
      <c r="R1097" s="695">
        <f>IF((N1098=""),"",(O1097-P1097)/(O1097+P1097)*100)</f>
        <v>5.4309346209226002</v>
      </c>
      <c r="S1097" s="696">
        <f>STDEV(F1099:N1099)</f>
        <v>131.74788857678769</v>
      </c>
      <c r="T1097" s="676" t="str">
        <f>IF(N1098="","",IF(Q1097&gt;3650,IF(R1097&lt;7,IF(Q1097&lt;4450,"Pass","Fail"),"Fail"),"Fail"))</f>
        <v>Pass</v>
      </c>
      <c r="U1097" s="697">
        <v>1340</v>
      </c>
      <c r="V1097" s="698" t="s">
        <v>269</v>
      </c>
      <c r="W1097" s="745"/>
      <c r="X1097" s="548"/>
      <c r="Y1097" s="603">
        <v>3650</v>
      </c>
      <c r="Z1097" s="603">
        <v>4450</v>
      </c>
      <c r="AA1097" s="603">
        <v>3700</v>
      </c>
      <c r="AB1097" s="603">
        <v>4100</v>
      </c>
      <c r="AC1097" s="604">
        <v>7</v>
      </c>
      <c r="AD1097" s="604">
        <v>6.5</v>
      </c>
    </row>
    <row r="1098" spans="1:30" ht="15">
      <c r="A1098" s="669"/>
      <c r="B1098" s="576"/>
      <c r="C1098" s="700"/>
      <c r="D1098" s="700"/>
      <c r="E1098" s="605" t="s">
        <v>185</v>
      </c>
      <c r="F1098" s="559">
        <v>5137.7</v>
      </c>
      <c r="G1098" s="559">
        <v>5033.97</v>
      </c>
      <c r="H1098" s="559">
        <v>5044.72</v>
      </c>
      <c r="I1098" s="559">
        <v>5002.07</v>
      </c>
      <c r="J1098" s="559">
        <v>5012.7</v>
      </c>
      <c r="K1098" s="559">
        <v>5167.38</v>
      </c>
      <c r="L1098" s="559">
        <v>5016.34</v>
      </c>
      <c r="M1098" s="559">
        <v>5052.25</v>
      </c>
      <c r="N1098" s="559">
        <v>5110.25</v>
      </c>
      <c r="O1098" s="702"/>
      <c r="P1098" s="702"/>
      <c r="Q1098" s="703"/>
      <c r="R1098" s="703"/>
      <c r="S1098" s="704"/>
      <c r="T1098" s="554"/>
      <c r="U1098" s="705"/>
      <c r="V1098" s="698"/>
      <c r="W1098" s="698"/>
      <c r="X1098" s="548"/>
      <c r="Y1098" s="603"/>
      <c r="Z1098" s="603"/>
      <c r="AA1098" s="603"/>
      <c r="AB1098" s="603"/>
    </row>
    <row r="1099" spans="1:30" ht="33.75" customHeight="1" thickBot="1">
      <c r="A1099" s="669"/>
      <c r="B1099" s="576"/>
      <c r="C1099" s="700"/>
      <c r="D1099" s="700"/>
      <c r="E1099" s="605" t="s">
        <v>186</v>
      </c>
      <c r="F1099" s="702">
        <f t="shared" ref="F1099:N1099" si="361">IF(((F1097="")*AND(F1098="")),"",(F1097-F1098)*2)</f>
        <v>3699.66</v>
      </c>
      <c r="G1099" s="702">
        <f t="shared" si="361"/>
        <v>3859.619999999999</v>
      </c>
      <c r="H1099" s="702">
        <f t="shared" si="361"/>
        <v>3886.2199999999993</v>
      </c>
      <c r="I1099" s="702">
        <f t="shared" si="361"/>
        <v>3860.5600000000013</v>
      </c>
      <c r="J1099" s="702">
        <f t="shared" si="361"/>
        <v>3689.1000000000004</v>
      </c>
      <c r="K1099" s="702">
        <f t="shared" si="361"/>
        <v>3494.1000000000004</v>
      </c>
      <c r="L1099" s="702">
        <f t="shared" si="361"/>
        <v>3850.5200000000004</v>
      </c>
      <c r="M1099" s="702">
        <f t="shared" si="361"/>
        <v>3895.42</v>
      </c>
      <c r="N1099" s="702">
        <f t="shared" si="361"/>
        <v>3779.42</v>
      </c>
      <c r="O1099" s="702"/>
      <c r="P1099" s="702"/>
      <c r="Q1099" s="703"/>
      <c r="R1099" s="703"/>
      <c r="S1099" s="704"/>
      <c r="T1099" s="554"/>
      <c r="U1099" s="705"/>
      <c r="V1099" s="698"/>
      <c r="W1099" s="698"/>
      <c r="X1099" s="548"/>
      <c r="Y1099" s="603"/>
      <c r="Z1099" s="603"/>
      <c r="AA1099" s="603"/>
      <c r="AB1099" s="603"/>
    </row>
    <row r="1100" spans="1:30" ht="15">
      <c r="A1100" s="669">
        <v>43608</v>
      </c>
      <c r="B1100" s="700" t="s">
        <v>167</v>
      </c>
      <c r="C1100" s="700" t="s">
        <v>169</v>
      </c>
      <c r="D1100" s="700" t="s">
        <v>187</v>
      </c>
      <c r="E1100" s="605" t="s">
        <v>184</v>
      </c>
      <c r="F1100" s="559">
        <v>1274.8</v>
      </c>
      <c r="G1100" s="559">
        <v>1263.54</v>
      </c>
      <c r="H1100" s="559">
        <v>1257.72</v>
      </c>
      <c r="I1100" s="559">
        <v>1264.22</v>
      </c>
      <c r="J1100" s="559">
        <v>1288.71</v>
      </c>
      <c r="K1100" s="559">
        <v>1293.8499999999999</v>
      </c>
      <c r="L1100" s="559">
        <v>1268.94</v>
      </c>
      <c r="M1100" s="559">
        <v>1259.58</v>
      </c>
      <c r="N1100" s="559">
        <v>1274.77</v>
      </c>
      <c r="O1100" s="702">
        <f>IF((N1101=""),"",MAX(F1102:N1102))</f>
        <v>2051.16</v>
      </c>
      <c r="P1100" s="702">
        <f>IF(N1101="","",MIN(F1102:N1102))</f>
        <v>1979.6100000000001</v>
      </c>
      <c r="Q1100" s="703">
        <f>IF((N1102=""),"",AVERAGE(F1102:N1102))</f>
        <v>2023.6499999999999</v>
      </c>
      <c r="R1100" s="703">
        <f>IF((N1101=""),"",(O1100-P1100)/(O1100+P1100)*100)</f>
        <v>1.7750950810887183</v>
      </c>
      <c r="S1100" s="704">
        <f>STDEV(F1102:N1102)</f>
        <v>22.084289664854541</v>
      </c>
      <c r="T1100" s="600" t="str">
        <f>IF(N1101="","",IF(Q1100&gt;1940,IF(R1100&lt;8.3,IF(Q1100&lt;2180,"Pass","Fail"),"Fail"),"Fail"))</f>
        <v>Pass</v>
      </c>
      <c r="U1100" s="697">
        <v>1340</v>
      </c>
      <c r="V1100" s="698" t="s">
        <v>269</v>
      </c>
      <c r="W1100" s="745"/>
      <c r="X1100" s="548"/>
      <c r="Y1100" s="603">
        <v>2000</v>
      </c>
      <c r="Z1100" s="603">
        <v>3000</v>
      </c>
      <c r="AA1100" s="603">
        <v>1940</v>
      </c>
      <c r="AB1100" s="603">
        <v>2180</v>
      </c>
      <c r="AC1100" s="604">
        <v>5.2</v>
      </c>
      <c r="AD1100" s="604">
        <v>5.2</v>
      </c>
    </row>
    <row r="1101" spans="1:30" ht="15">
      <c r="A1101" s="669"/>
      <c r="B1101" s="576"/>
      <c r="C1101" s="700"/>
      <c r="D1101" s="700"/>
      <c r="E1101" s="605" t="s">
        <v>185</v>
      </c>
      <c r="F1101" s="559">
        <v>597.20000000000005</v>
      </c>
      <c r="G1101" s="559">
        <v>582.29</v>
      </c>
      <c r="H1101" s="559">
        <v>579.37</v>
      </c>
      <c r="I1101" s="559">
        <v>587.64</v>
      </c>
      <c r="J1101" s="559">
        <v>628.84</v>
      </c>
      <c r="K1101" s="559">
        <v>625.59</v>
      </c>
      <c r="L1101" s="559">
        <v>593.59</v>
      </c>
      <c r="M1101" s="559">
        <v>575.86</v>
      </c>
      <c r="N1101" s="559">
        <v>604.79999999999995</v>
      </c>
      <c r="O1101" s="702"/>
      <c r="P1101" s="702"/>
      <c r="Q1101" s="703"/>
      <c r="R1101" s="703"/>
      <c r="S1101" s="704"/>
      <c r="T1101" s="600"/>
      <c r="U1101" s="706"/>
      <c r="V1101" s="698"/>
      <c r="W1101" s="698"/>
      <c r="X1101" s="548"/>
      <c r="Y1101" s="603"/>
      <c r="Z1101" s="603"/>
      <c r="AA1101" s="603"/>
      <c r="AB1101" s="603"/>
    </row>
    <row r="1102" spans="1:30" ht="21.6" customHeight="1" thickBot="1">
      <c r="A1102" s="669"/>
      <c r="B1102" s="576"/>
      <c r="C1102" s="700"/>
      <c r="D1102" s="700"/>
      <c r="E1102" s="605" t="s">
        <v>188</v>
      </c>
      <c r="F1102" s="702">
        <f t="shared" ref="F1102:N1102" si="362">IF(((F1100="")*AND(F1101="")),"",(F1100-F1101)*3)</f>
        <v>2032.7999999999997</v>
      </c>
      <c r="G1102" s="702">
        <f t="shared" si="362"/>
        <v>2043.75</v>
      </c>
      <c r="H1102" s="702">
        <f t="shared" si="362"/>
        <v>2035.0500000000002</v>
      </c>
      <c r="I1102" s="702">
        <f t="shared" si="362"/>
        <v>2029.7400000000002</v>
      </c>
      <c r="J1102" s="702">
        <f t="shared" si="362"/>
        <v>1979.6100000000001</v>
      </c>
      <c r="K1102" s="702">
        <f t="shared" si="362"/>
        <v>2004.7799999999997</v>
      </c>
      <c r="L1102" s="702">
        <f t="shared" si="362"/>
        <v>2026.0500000000002</v>
      </c>
      <c r="M1102" s="702">
        <f t="shared" si="362"/>
        <v>2051.16</v>
      </c>
      <c r="N1102" s="702">
        <f t="shared" si="362"/>
        <v>2009.91</v>
      </c>
      <c r="O1102" s="702"/>
      <c r="P1102" s="702"/>
      <c r="Q1102" s="703"/>
      <c r="R1102" s="703"/>
      <c r="S1102" s="704"/>
      <c r="T1102" s="600"/>
      <c r="U1102" s="706"/>
      <c r="V1102" s="698"/>
      <c r="W1102" s="698"/>
      <c r="X1102" s="548"/>
      <c r="Y1102" s="603"/>
      <c r="Z1102" s="603"/>
      <c r="AA1102" s="603"/>
      <c r="AB1102" s="603"/>
    </row>
    <row r="1103" spans="1:30" ht="15">
      <c r="A1103" s="669">
        <v>43608</v>
      </c>
      <c r="B1103" s="576" t="s">
        <v>183</v>
      </c>
      <c r="C1103" s="700" t="s">
        <v>171</v>
      </c>
      <c r="D1103" s="700" t="s">
        <v>170</v>
      </c>
      <c r="E1103" s="605" t="s">
        <v>184</v>
      </c>
      <c r="F1103" s="559">
        <v>29024.36</v>
      </c>
      <c r="G1103" s="559">
        <v>28895.63</v>
      </c>
      <c r="H1103" s="559">
        <v>28917.98</v>
      </c>
      <c r="I1103" s="559">
        <v>28917.53</v>
      </c>
      <c r="J1103" s="559">
        <v>29026.52</v>
      </c>
      <c r="K1103" s="559">
        <v>28896.25</v>
      </c>
      <c r="L1103" s="559">
        <v>28880.799999999999</v>
      </c>
      <c r="M1103" s="559">
        <v>28902.080000000002</v>
      </c>
      <c r="N1103" s="559">
        <v>28961.02</v>
      </c>
      <c r="O1103" s="702">
        <f>IF((N1104=""),"",MAX(F1105:N1105))</f>
        <v>4744.0800000000017</v>
      </c>
      <c r="P1103" s="702">
        <f>IF(N1104="","",MIN(F1105:N1105))</f>
        <v>4128.5099999999948</v>
      </c>
      <c r="Q1103" s="703">
        <f>IF((N1105=""),"",AVERAGE(F1105:N1105))</f>
        <v>4390.786666666665</v>
      </c>
      <c r="R1103" s="703">
        <f>IF((N1104=""),"",(O1103-P1103)/(O1103+P1103)*100)</f>
        <v>6.9378839775083394</v>
      </c>
      <c r="S1103" s="704">
        <f>STDEV(F1105:N1105)</f>
        <v>245.10361921033396</v>
      </c>
      <c r="T1103" s="600" t="str">
        <f>IF(N1104="","",IF(Q1103&gt;3200,IF(R1103&lt;16,IF(Q1103&lt;5240,"Pass","Fail"),"Fail"),"Fail"))</f>
        <v>Pass</v>
      </c>
      <c r="U1103" s="697">
        <v>1340</v>
      </c>
      <c r="V1103" s="698" t="s">
        <v>269</v>
      </c>
      <c r="W1103" s="745"/>
      <c r="X1103" s="548"/>
      <c r="Y1103" s="603">
        <v>4200</v>
      </c>
      <c r="Z1103" s="603">
        <v>5500</v>
      </c>
      <c r="AA1103" s="603">
        <v>3200</v>
      </c>
      <c r="AB1103" s="603">
        <v>5240</v>
      </c>
      <c r="AC1103" s="604">
        <v>16</v>
      </c>
      <c r="AD1103" s="604">
        <v>16</v>
      </c>
    </row>
    <row r="1104" spans="1:30" ht="15">
      <c r="A1104" s="669"/>
      <c r="B1104" s="576"/>
      <c r="C1104" s="700"/>
      <c r="D1104" s="700"/>
      <c r="E1104" s="605" t="s">
        <v>185</v>
      </c>
      <c r="F1104" s="559">
        <v>27443</v>
      </c>
      <c r="G1104" s="559">
        <v>27479.29</v>
      </c>
      <c r="H1104" s="559">
        <v>27541.81</v>
      </c>
      <c r="I1104" s="559">
        <v>27517.78</v>
      </c>
      <c r="J1104" s="559">
        <v>27499.18</v>
      </c>
      <c r="K1104" s="559">
        <v>27340.87</v>
      </c>
      <c r="L1104" s="559">
        <v>27490.99</v>
      </c>
      <c r="M1104" s="559">
        <v>27500.81</v>
      </c>
      <c r="N1104" s="559">
        <v>27436.080000000002</v>
      </c>
      <c r="O1104" s="559"/>
      <c r="P1104" s="702"/>
      <c r="Q1104" s="703"/>
      <c r="R1104" s="703"/>
      <c r="S1104" s="704"/>
      <c r="T1104" s="600"/>
      <c r="U1104" s="706"/>
      <c r="V1104" s="698"/>
      <c r="W1104" s="698"/>
      <c r="X1104" s="548"/>
      <c r="Y1104" s="603"/>
      <c r="Z1104" s="603"/>
      <c r="AA1104" s="603"/>
      <c r="AB1104" s="603"/>
    </row>
    <row r="1105" spans="1:30" ht="57.75" thickBot="1">
      <c r="A1105" s="669"/>
      <c r="B1105" s="707"/>
      <c r="C1105" s="708"/>
      <c r="D1105" s="708"/>
      <c r="E1105" s="605" t="s">
        <v>186</v>
      </c>
      <c r="F1105" s="709">
        <f t="shared" ref="F1105:N1105" si="363">IF(((F1103="")*AND(F1104="")),"",(F1103-F1104)*3)</f>
        <v>4744.0800000000017</v>
      </c>
      <c r="G1105" s="709">
        <f t="shared" si="363"/>
        <v>4249.0200000000004</v>
      </c>
      <c r="H1105" s="709">
        <f t="shared" si="363"/>
        <v>4128.5099999999948</v>
      </c>
      <c r="I1105" s="709">
        <f t="shared" si="363"/>
        <v>4199.25</v>
      </c>
      <c r="J1105" s="709">
        <f t="shared" si="363"/>
        <v>4582.0200000000004</v>
      </c>
      <c r="K1105" s="709">
        <f t="shared" si="363"/>
        <v>4666.1400000000031</v>
      </c>
      <c r="L1105" s="709">
        <f t="shared" si="363"/>
        <v>4169.429999999993</v>
      </c>
      <c r="M1105" s="709">
        <f t="shared" si="363"/>
        <v>4203.8100000000013</v>
      </c>
      <c r="N1105" s="709">
        <f t="shared" si="363"/>
        <v>4574.8199999999961</v>
      </c>
      <c r="O1105" s="709"/>
      <c r="P1105" s="709"/>
      <c r="Q1105" s="710"/>
      <c r="R1105" s="710"/>
      <c r="S1105" s="711"/>
      <c r="T1105" s="667"/>
      <c r="U1105" s="712"/>
      <c r="V1105" s="698"/>
      <c r="W1105" s="698"/>
      <c r="X1105" s="548"/>
      <c r="Y1105" s="603"/>
      <c r="Z1105" s="603"/>
      <c r="AA1105" s="603"/>
      <c r="AB1105" s="603"/>
    </row>
    <row r="1106" spans="1:30" ht="15">
      <c r="A1106" s="653">
        <v>43612</v>
      </c>
      <c r="B1106" s="692" t="s">
        <v>172</v>
      </c>
      <c r="C1106" s="693" t="s">
        <v>174</v>
      </c>
      <c r="D1106" s="693" t="s">
        <v>173</v>
      </c>
      <c r="E1106" s="605" t="s">
        <v>184</v>
      </c>
      <c r="F1106" s="559">
        <v>6999.61</v>
      </c>
      <c r="G1106" s="559">
        <v>7000</v>
      </c>
      <c r="H1106" s="559">
        <v>6999.94</v>
      </c>
      <c r="I1106" s="559">
        <v>7000</v>
      </c>
      <c r="J1106" s="559">
        <v>6968.44</v>
      </c>
      <c r="K1106" s="559">
        <v>6999.99</v>
      </c>
      <c r="L1106" s="559">
        <v>7000</v>
      </c>
      <c r="M1106" s="559">
        <v>6999.76</v>
      </c>
      <c r="N1106" s="559">
        <v>6999.91</v>
      </c>
      <c r="O1106" s="694">
        <f>IF((N1107=""),"",MAX(F1108:N1108))</f>
        <v>3918.2199999999993</v>
      </c>
      <c r="P1106" s="694">
        <f>IF(N1107="","",MIN(F1108:N1108))</f>
        <v>3538.3199999999997</v>
      </c>
      <c r="Q1106" s="695">
        <f>IF((N1108=""),"",AVERAGE(F1108:N1108))</f>
        <v>3773.96</v>
      </c>
      <c r="R1106" s="695">
        <f>IF((N1107=""),"",(O1106-P1106)/(O1106+P1106)*100)</f>
        <v>5.0948563274655498</v>
      </c>
      <c r="S1106" s="696">
        <f>STDEV(F1108:N1108)</f>
        <v>132.47026534281298</v>
      </c>
      <c r="T1106" s="676" t="str">
        <f>IF(N1107="","",IF(Q1106&gt;3650,IF(R1106&lt;7,IF(Q1106&lt;4450,"Pass","Fail"),"Fail"),"Fail"))</f>
        <v>Pass</v>
      </c>
      <c r="U1106" s="697">
        <v>1340</v>
      </c>
      <c r="V1106" s="548" t="s">
        <v>271</v>
      </c>
      <c r="X1106" s="548"/>
      <c r="Y1106" s="603">
        <v>3650</v>
      </c>
      <c r="Z1106" s="603">
        <v>4450</v>
      </c>
      <c r="AA1106" s="603">
        <v>3700</v>
      </c>
      <c r="AB1106" s="603">
        <v>4100</v>
      </c>
      <c r="AC1106" s="604">
        <v>7</v>
      </c>
      <c r="AD1106" s="604">
        <v>6.5</v>
      </c>
    </row>
    <row r="1107" spans="1:30" ht="15">
      <c r="A1107" s="669"/>
      <c r="B1107" s="576"/>
      <c r="C1107" s="700"/>
      <c r="D1107" s="700"/>
      <c r="E1107" s="605" t="s">
        <v>185</v>
      </c>
      <c r="F1107" s="559">
        <v>5184.3500000000004</v>
      </c>
      <c r="G1107" s="559">
        <v>5065.6400000000003</v>
      </c>
      <c r="H1107" s="559">
        <v>5075.12</v>
      </c>
      <c r="I1107" s="559">
        <v>5040.8900000000003</v>
      </c>
      <c r="J1107" s="559">
        <v>5075.37</v>
      </c>
      <c r="K1107" s="559">
        <v>5230.83</v>
      </c>
      <c r="L1107" s="559">
        <v>5054.16</v>
      </c>
      <c r="M1107" s="559">
        <v>5089.45</v>
      </c>
      <c r="N1107" s="559">
        <v>5169.0200000000004</v>
      </c>
      <c r="O1107" s="702"/>
      <c r="P1107" s="702"/>
      <c r="Q1107" s="703"/>
      <c r="R1107" s="703"/>
      <c r="S1107" s="704"/>
      <c r="T1107" s="554"/>
      <c r="U1107" s="705"/>
      <c r="V1107" s="641"/>
      <c r="W1107" s="687"/>
      <c r="X1107" s="548"/>
      <c r="Y1107" s="603"/>
      <c r="Z1107" s="603"/>
      <c r="AA1107" s="603"/>
      <c r="AB1107" s="603"/>
    </row>
    <row r="1108" spans="1:30" ht="57.75" thickBot="1">
      <c r="A1108" s="669"/>
      <c r="B1108" s="576"/>
      <c r="C1108" s="700"/>
      <c r="D1108" s="700"/>
      <c r="E1108" s="605" t="s">
        <v>186</v>
      </c>
      <c r="F1108" s="702">
        <f t="shared" ref="F1108:N1108" si="364">IF(((F1106="")*AND(F1107="")),"",(F1106-F1107)*2)</f>
        <v>3630.5199999999986</v>
      </c>
      <c r="G1108" s="702">
        <f t="shared" si="364"/>
        <v>3868.7199999999993</v>
      </c>
      <c r="H1108" s="702">
        <f t="shared" si="364"/>
        <v>3849.6399999999994</v>
      </c>
      <c r="I1108" s="702">
        <f t="shared" si="364"/>
        <v>3918.2199999999993</v>
      </c>
      <c r="J1108" s="702">
        <f t="shared" si="364"/>
        <v>3786.1399999999994</v>
      </c>
      <c r="K1108" s="702">
        <f t="shared" si="364"/>
        <v>3538.3199999999997</v>
      </c>
      <c r="L1108" s="702">
        <f t="shared" si="364"/>
        <v>3891.6800000000003</v>
      </c>
      <c r="M1108" s="702">
        <f t="shared" si="364"/>
        <v>3820.6200000000008</v>
      </c>
      <c r="N1108" s="702">
        <f t="shared" si="364"/>
        <v>3661.7799999999988</v>
      </c>
      <c r="O1108" s="702"/>
      <c r="P1108" s="702"/>
      <c r="Q1108" s="703"/>
      <c r="R1108" s="703"/>
      <c r="S1108" s="704"/>
      <c r="T1108" s="554"/>
      <c r="U1108" s="705"/>
      <c r="V1108" s="641"/>
      <c r="W1108" s="687"/>
      <c r="X1108" s="548"/>
      <c r="Y1108" s="603"/>
      <c r="Z1108" s="603"/>
      <c r="AA1108" s="603"/>
      <c r="AB1108" s="603"/>
    </row>
    <row r="1109" spans="1:30" ht="15">
      <c r="A1109" s="653">
        <v>43612</v>
      </c>
      <c r="B1109" s="700" t="s">
        <v>167</v>
      </c>
      <c r="C1109" s="700" t="s">
        <v>169</v>
      </c>
      <c r="D1109" s="700" t="s">
        <v>187</v>
      </c>
      <c r="E1109" s="605" t="s">
        <v>184</v>
      </c>
      <c r="F1109" s="559">
        <v>1961.98</v>
      </c>
      <c r="G1109" s="559">
        <v>1959.02</v>
      </c>
      <c r="H1109" s="559">
        <v>1957.77</v>
      </c>
      <c r="I1109" s="559">
        <v>1962.64</v>
      </c>
      <c r="J1109" s="559">
        <v>1970.26</v>
      </c>
      <c r="K1109" s="559">
        <v>1969.91</v>
      </c>
      <c r="L1109" s="559">
        <v>1960.83</v>
      </c>
      <c r="M1109" s="559">
        <v>1959.85</v>
      </c>
      <c r="N1109" s="559">
        <v>1962.84</v>
      </c>
      <c r="O1109" s="702">
        <f>IF((N1110=""),"",MAX(F1111:N1111))</f>
        <v>2092.2599999999993</v>
      </c>
      <c r="P1109" s="702">
        <f>IF(N1110="","",MIN(F1111:N1111))</f>
        <v>2009.6399999999996</v>
      </c>
      <c r="Q1109" s="703">
        <f>IF((N1111=""),"",AVERAGE(F1111:N1111))</f>
        <v>2059.9999999999995</v>
      </c>
      <c r="R1109" s="703">
        <f>IF((N1110=""),"",(O1109-P1109)/(O1109+P1109)*100)</f>
        <v>2.0141885467710012</v>
      </c>
      <c r="S1109" s="704">
        <f>STDEV(F1111:N1111)</f>
        <v>30.811873117367934</v>
      </c>
      <c r="T1109" s="600" t="str">
        <f>IF(N1110="","",IF(Q1109&gt;1940,IF(R1109&lt;8.3,IF(Q1109&lt;2180,"Pass","Fail"),"Fail"),"Fail"))</f>
        <v>Pass</v>
      </c>
      <c r="U1109" s="697">
        <v>1340</v>
      </c>
      <c r="V1109" s="548" t="s">
        <v>271</v>
      </c>
      <c r="X1109" s="548"/>
      <c r="Y1109" s="603">
        <v>2000</v>
      </c>
      <c r="Z1109" s="603">
        <v>3000</v>
      </c>
      <c r="AA1109" s="603">
        <v>1940</v>
      </c>
      <c r="AB1109" s="603">
        <v>2180</v>
      </c>
      <c r="AC1109" s="604">
        <v>5.2</v>
      </c>
      <c r="AD1109" s="604">
        <v>5.2</v>
      </c>
    </row>
    <row r="1110" spans="1:30" ht="15">
      <c r="A1110" s="669"/>
      <c r="B1110" s="576"/>
      <c r="C1110" s="700"/>
      <c r="D1110" s="700"/>
      <c r="E1110" s="605" t="s">
        <v>185</v>
      </c>
      <c r="F1110" s="559">
        <v>1275.1500000000001</v>
      </c>
      <c r="G1110" s="559">
        <v>1262.04</v>
      </c>
      <c r="H1110" s="559">
        <v>1261.5899999999999</v>
      </c>
      <c r="I1110" s="559">
        <v>1272.3399999999999</v>
      </c>
      <c r="J1110" s="559">
        <v>1300.3800000000001</v>
      </c>
      <c r="K1110" s="559">
        <v>1297.17</v>
      </c>
      <c r="L1110" s="559">
        <v>1271.77</v>
      </c>
      <c r="M1110" s="559">
        <v>1262.43</v>
      </c>
      <c r="N1110" s="559">
        <v>1282.23</v>
      </c>
      <c r="O1110" s="702"/>
      <c r="P1110" s="702"/>
      <c r="Q1110" s="703"/>
      <c r="R1110" s="703"/>
      <c r="S1110" s="704"/>
      <c r="T1110" s="600"/>
      <c r="U1110" s="706"/>
      <c r="V1110" s="602"/>
      <c r="W1110" s="602"/>
      <c r="X1110" s="548"/>
      <c r="Y1110" s="603"/>
      <c r="Z1110" s="603"/>
      <c r="AA1110" s="603"/>
      <c r="AB1110" s="603"/>
    </row>
    <row r="1111" spans="1:30" ht="43.5" thickBot="1">
      <c r="A1111" s="669"/>
      <c r="B1111" s="576"/>
      <c r="C1111" s="700"/>
      <c r="D1111" s="700"/>
      <c r="E1111" s="605" t="s">
        <v>188</v>
      </c>
      <c r="F1111" s="702">
        <f t="shared" ref="F1111:N1111" si="365">IF(((F1109="")*AND(F1110="")),"",(F1109-F1110)*3)</f>
        <v>2060.4899999999998</v>
      </c>
      <c r="G1111" s="702">
        <f t="shared" si="365"/>
        <v>2090.94</v>
      </c>
      <c r="H1111" s="702">
        <f t="shared" si="365"/>
        <v>2088.54</v>
      </c>
      <c r="I1111" s="702">
        <f t="shared" si="365"/>
        <v>2070.9000000000005</v>
      </c>
      <c r="J1111" s="702">
        <f t="shared" si="365"/>
        <v>2009.6399999999996</v>
      </c>
      <c r="K1111" s="702">
        <f t="shared" si="365"/>
        <v>2018.22</v>
      </c>
      <c r="L1111" s="702">
        <f t="shared" si="365"/>
        <v>2067.1799999999998</v>
      </c>
      <c r="M1111" s="702">
        <f t="shared" si="365"/>
        <v>2092.2599999999993</v>
      </c>
      <c r="N1111" s="702">
        <f t="shared" si="365"/>
        <v>2041.8299999999997</v>
      </c>
      <c r="O1111" s="702"/>
      <c r="P1111" s="702"/>
      <c r="Q1111" s="703"/>
      <c r="R1111" s="703"/>
      <c r="S1111" s="704"/>
      <c r="T1111" s="600"/>
      <c r="U1111" s="706"/>
      <c r="V1111" s="602"/>
      <c r="W1111" s="602"/>
      <c r="X1111" s="548"/>
      <c r="Y1111" s="603"/>
      <c r="Z1111" s="603"/>
      <c r="AA1111" s="603"/>
      <c r="AB1111" s="603"/>
    </row>
    <row r="1112" spans="1:30" ht="15">
      <c r="A1112" s="669">
        <v>43612</v>
      </c>
      <c r="B1112" s="576" t="s">
        <v>183</v>
      </c>
      <c r="C1112" s="700" t="s">
        <v>171</v>
      </c>
      <c r="D1112" s="700" t="s">
        <v>170</v>
      </c>
      <c r="E1112" s="605" t="s">
        <v>184</v>
      </c>
      <c r="F1112" s="559">
        <v>27426.11</v>
      </c>
      <c r="G1112" s="559">
        <v>27465.599999999999</v>
      </c>
      <c r="H1112" s="559">
        <v>27538.01</v>
      </c>
      <c r="I1112" s="559">
        <v>27498.27</v>
      </c>
      <c r="J1112" s="559">
        <v>27483.09</v>
      </c>
      <c r="K1112" s="559">
        <v>27330.959999999999</v>
      </c>
      <c r="L1112" s="559">
        <v>27461.48</v>
      </c>
      <c r="M1112" s="559">
        <v>27479.48</v>
      </c>
      <c r="N1112" s="559">
        <v>27422.799999999999</v>
      </c>
      <c r="O1112" s="702">
        <f>IF((N1113=""),"",MAX(F1114:N1114))</f>
        <v>4775.7900000000009</v>
      </c>
      <c r="P1112" s="702">
        <f>IF(N1113="","",MIN(F1114:N1114))</f>
        <v>4249.9199999999983</v>
      </c>
      <c r="Q1112" s="703">
        <f>IF((N1114=""),"",AVERAGE(F1114:N1114))</f>
        <v>4484.7066666666651</v>
      </c>
      <c r="R1112" s="703">
        <f>IF((N1113=""),"",(O1112-P1112)/(O1112+P1112)*100)</f>
        <v>5.8263560429041332</v>
      </c>
      <c r="S1112" s="704">
        <f>STDEV(F1114:N1114)</f>
        <v>252.30854672403765</v>
      </c>
      <c r="T1112" s="600" t="str">
        <f>IF(N1113="","",IF(Q1112&gt;3200,IF(R1112&lt;16,IF(Q1112&lt;5240,"Pass","Fail"),"Fail"),"Fail"))</f>
        <v>Pass</v>
      </c>
      <c r="U1112" s="697">
        <v>1340</v>
      </c>
      <c r="V1112" s="548" t="s">
        <v>271</v>
      </c>
      <c r="X1112" s="548"/>
      <c r="Y1112" s="603">
        <v>4200</v>
      </c>
      <c r="Z1112" s="603">
        <v>5500</v>
      </c>
      <c r="AA1112" s="603">
        <v>3200</v>
      </c>
      <c r="AB1112" s="603">
        <v>5240</v>
      </c>
      <c r="AC1112" s="604">
        <v>16</v>
      </c>
      <c r="AD1112" s="604">
        <v>16</v>
      </c>
    </row>
    <row r="1113" spans="1:30" ht="15">
      <c r="A1113" s="669"/>
      <c r="B1113" s="576"/>
      <c r="C1113" s="700"/>
      <c r="D1113" s="700"/>
      <c r="E1113" s="605" t="s">
        <v>185</v>
      </c>
      <c r="F1113" s="559">
        <v>25834.18</v>
      </c>
      <c r="G1113" s="559">
        <v>26035.42</v>
      </c>
      <c r="H1113" s="559">
        <v>26118.27</v>
      </c>
      <c r="I1113" s="559">
        <v>26081.63</v>
      </c>
      <c r="J1113" s="559">
        <v>25897.72</v>
      </c>
      <c r="K1113" s="559">
        <v>25744.62</v>
      </c>
      <c r="L1113" s="559">
        <v>26033.09</v>
      </c>
      <c r="M1113" s="559">
        <v>26053.21</v>
      </c>
      <c r="N1113" s="559">
        <v>25853.54</v>
      </c>
      <c r="O1113" s="559"/>
      <c r="P1113" s="702"/>
      <c r="Q1113" s="703"/>
      <c r="R1113" s="703"/>
      <c r="S1113" s="704"/>
      <c r="T1113" s="600"/>
      <c r="U1113" s="706"/>
      <c r="V1113" s="602"/>
      <c r="W1113" s="602"/>
      <c r="X1113" s="548"/>
      <c r="Y1113" s="603"/>
      <c r="Z1113" s="603"/>
      <c r="AA1113" s="603"/>
      <c r="AB1113" s="603"/>
    </row>
    <row r="1114" spans="1:30" ht="57.75" thickBot="1">
      <c r="A1114" s="669"/>
      <c r="B1114" s="707"/>
      <c r="C1114" s="708"/>
      <c r="D1114" s="708"/>
      <c r="E1114" s="605" t="s">
        <v>186</v>
      </c>
      <c r="F1114" s="709">
        <f t="shared" ref="F1114:N1114" si="366">IF(((F1112="")*AND(F1113="")),"",(F1112-F1113)*3)</f>
        <v>4775.7900000000009</v>
      </c>
      <c r="G1114" s="709">
        <f t="shared" si="366"/>
        <v>4290.5400000000009</v>
      </c>
      <c r="H1114" s="709">
        <f t="shared" si="366"/>
        <v>4259.2199999999939</v>
      </c>
      <c r="I1114" s="709">
        <f t="shared" si="366"/>
        <v>4249.9199999999983</v>
      </c>
      <c r="J1114" s="709">
        <f t="shared" si="366"/>
        <v>4756.1099999999969</v>
      </c>
      <c r="K1114" s="709">
        <f t="shared" si="366"/>
        <v>4759.0200000000004</v>
      </c>
      <c r="L1114" s="709">
        <f t="shared" si="366"/>
        <v>4285.1699999999983</v>
      </c>
      <c r="M1114" s="709">
        <f t="shared" si="366"/>
        <v>4278.8100000000013</v>
      </c>
      <c r="N1114" s="709">
        <f t="shared" si="366"/>
        <v>4707.7799999999952</v>
      </c>
      <c r="O1114" s="709"/>
      <c r="P1114" s="709"/>
      <c r="Q1114" s="710"/>
      <c r="R1114" s="710"/>
      <c r="S1114" s="711"/>
      <c r="T1114" s="667"/>
      <c r="U1114" s="712"/>
      <c r="V1114" s="602"/>
      <c r="W1114" s="602"/>
      <c r="X1114" s="548"/>
      <c r="Y1114" s="603"/>
      <c r="Z1114" s="603"/>
      <c r="AA1114" s="603"/>
      <c r="AB1114" s="603"/>
    </row>
    <row r="1115" spans="1:30" ht="15">
      <c r="A1115" s="653">
        <v>43615</v>
      </c>
      <c r="B1115" s="654" t="s">
        <v>172</v>
      </c>
      <c r="C1115" s="615" t="s">
        <v>174</v>
      </c>
      <c r="D1115" s="615" t="s">
        <v>173</v>
      </c>
      <c r="E1115" s="605" t="s">
        <v>184</v>
      </c>
      <c r="F1115" s="559">
        <v>5188.6400000000003</v>
      </c>
      <c r="G1115" s="559">
        <v>5069.5</v>
      </c>
      <c r="H1115" s="559">
        <v>5078.75</v>
      </c>
      <c r="I1115" s="559">
        <v>5045.0200000000004</v>
      </c>
      <c r="J1115" s="559">
        <v>5079.8599999999997</v>
      </c>
      <c r="K1115" s="559">
        <v>5235.5200000000004</v>
      </c>
      <c r="L1115" s="559">
        <v>5058.25</v>
      </c>
      <c r="M1115" s="559">
        <v>5093.04</v>
      </c>
      <c r="N1115" s="559">
        <v>5173.0600000000004</v>
      </c>
      <c r="O1115" s="636">
        <f>IF((N1116=""),"",MAX(F1117:N1117))</f>
        <v>3957.8599999999997</v>
      </c>
      <c r="P1115" s="636">
        <f>IF(N1116="","",MIN(F1117:N1117))</f>
        <v>3565.2400000000007</v>
      </c>
      <c r="Q1115" s="655">
        <f>IF((N1117=""),"",AVERAGE(F1117:N1117))</f>
        <v>3847.3688888888896</v>
      </c>
      <c r="R1115" s="655">
        <f>IF((N1116=""),"",(O1115-P1115)/(O1115+P1115)*100)</f>
        <v>5.2188592468530119</v>
      </c>
      <c r="S1115" s="646">
        <f>STDEV(F1117:N1117)</f>
        <v>131.74647058311373</v>
      </c>
      <c r="T1115" s="676" t="str">
        <f>IF(N1116="","",IF(Q1115&gt;3650,IF(R1115&lt;7,IF(Q1115&lt;4450,"Pass","Fail"),"Fail"),"Fail"))</f>
        <v>Pass</v>
      </c>
      <c r="U1115" s="677">
        <v>1340</v>
      </c>
      <c r="V1115" s="548" t="s">
        <v>273</v>
      </c>
      <c r="X1115" s="548"/>
      <c r="Y1115" s="603">
        <v>3650</v>
      </c>
      <c r="Z1115" s="603">
        <v>4450</v>
      </c>
      <c r="AA1115" s="603">
        <v>3700</v>
      </c>
      <c r="AB1115" s="603">
        <v>4100</v>
      </c>
      <c r="AC1115" s="604">
        <v>7</v>
      </c>
      <c r="AD1115" s="604">
        <v>6.5</v>
      </c>
    </row>
    <row r="1116" spans="1:30" ht="15">
      <c r="A1116" s="690"/>
      <c r="B1116" s="554"/>
      <c r="C1116" s="657"/>
      <c r="D1116" s="657"/>
      <c r="E1116" s="605" t="s">
        <v>185</v>
      </c>
      <c r="F1116" s="559">
        <v>3312.4</v>
      </c>
      <c r="G1116" s="559">
        <v>3107.12</v>
      </c>
      <c r="H1116" s="559">
        <v>3101.7</v>
      </c>
      <c r="I1116" s="559">
        <v>3079.72</v>
      </c>
      <c r="J1116" s="559">
        <v>3200.28</v>
      </c>
      <c r="K1116" s="559">
        <v>3452.9</v>
      </c>
      <c r="L1116" s="559">
        <v>3096.36</v>
      </c>
      <c r="M1116" s="559">
        <v>3114.11</v>
      </c>
      <c r="N1116" s="559">
        <v>3243.89</v>
      </c>
      <c r="O1116" s="605"/>
      <c r="P1116" s="605"/>
      <c r="Q1116" s="658"/>
      <c r="R1116" s="658"/>
      <c r="S1116" s="659"/>
      <c r="T1116" s="554"/>
      <c r="U1116" s="672"/>
      <c r="V1116" s="641"/>
      <c r="W1116" s="687"/>
      <c r="X1116" s="548"/>
      <c r="Y1116" s="603"/>
      <c r="Z1116" s="603"/>
      <c r="AA1116" s="603"/>
      <c r="AB1116" s="603"/>
    </row>
    <row r="1117" spans="1:30" ht="57.75" thickBot="1">
      <c r="A1117" s="690"/>
      <c r="B1117" s="554"/>
      <c r="C1117" s="657"/>
      <c r="D1117" s="657"/>
      <c r="E1117" s="605" t="s">
        <v>186</v>
      </c>
      <c r="F1117" s="605">
        <f t="shared" ref="F1117:N1117" si="367">IF(((F1115="")*AND(F1116="")),"",(F1115-F1116)*2)</f>
        <v>3752.4800000000005</v>
      </c>
      <c r="G1117" s="605">
        <f t="shared" si="367"/>
        <v>3924.76</v>
      </c>
      <c r="H1117" s="605">
        <f t="shared" si="367"/>
        <v>3954.1000000000004</v>
      </c>
      <c r="I1117" s="605">
        <f t="shared" si="367"/>
        <v>3930.6000000000013</v>
      </c>
      <c r="J1117" s="605">
        <f t="shared" si="367"/>
        <v>3759.1599999999989</v>
      </c>
      <c r="K1117" s="605">
        <f t="shared" si="367"/>
        <v>3565.2400000000007</v>
      </c>
      <c r="L1117" s="605">
        <f t="shared" si="367"/>
        <v>3923.7799999999997</v>
      </c>
      <c r="M1117" s="605">
        <f t="shared" si="367"/>
        <v>3957.8599999999997</v>
      </c>
      <c r="N1117" s="605">
        <f t="shared" si="367"/>
        <v>3858.3400000000011</v>
      </c>
      <c r="O1117" s="605"/>
      <c r="P1117" s="605"/>
      <c r="Q1117" s="658"/>
      <c r="R1117" s="658"/>
      <c r="S1117" s="659"/>
      <c r="T1117" s="554"/>
      <c r="U1117" s="672"/>
      <c r="V1117" s="641"/>
      <c r="W1117" s="687"/>
      <c r="X1117" s="548"/>
      <c r="Y1117" s="603"/>
      <c r="Z1117" s="603"/>
      <c r="AA1117" s="603"/>
      <c r="AB1117" s="603"/>
    </row>
    <row r="1118" spans="1:30" ht="15">
      <c r="A1118" s="669">
        <v>43615</v>
      </c>
      <c r="B1118" s="614" t="s">
        <v>167</v>
      </c>
      <c r="C1118" s="657" t="s">
        <v>169</v>
      </c>
      <c r="D1118" s="657" t="s">
        <v>187</v>
      </c>
      <c r="E1118" s="605" t="s">
        <v>184</v>
      </c>
      <c r="F1118" s="559">
        <v>1943.99</v>
      </c>
      <c r="G1118" s="559">
        <v>1938.27</v>
      </c>
      <c r="H1118" s="559">
        <v>1937.21</v>
      </c>
      <c r="I1118" s="559">
        <v>1942.14</v>
      </c>
      <c r="J1118" s="559">
        <v>1946.64</v>
      </c>
      <c r="K1118" s="559">
        <v>1951.45</v>
      </c>
      <c r="L1118" s="559">
        <v>1943.86</v>
      </c>
      <c r="M1118" s="559">
        <v>1939.77</v>
      </c>
      <c r="N1118" s="559">
        <v>1943.78</v>
      </c>
      <c r="O1118" s="605">
        <f>IF((N1119=""),"",MAX(F1120:N1120))</f>
        <v>2107.41</v>
      </c>
      <c r="P1118" s="605">
        <f>IF(N1119="","",MIN(F1120:N1120))</f>
        <v>2037.2400000000005</v>
      </c>
      <c r="Q1118" s="658">
        <f>IF((N1120=""),"",AVERAGE(F1120:N1120))</f>
        <v>2073.4633333333336</v>
      </c>
      <c r="R1118" s="658">
        <f>IF((N1119=""),"",(O1118-P1118)/(O1118+P1118)*100)</f>
        <v>1.6930259491151096</v>
      </c>
      <c r="S1118" s="659">
        <f>STDEV(F1120:N1120)</f>
        <v>29.623150997132299</v>
      </c>
      <c r="T1118" s="600" t="str">
        <f>IF(N1119="","",IF(Q1118&gt;1940,IF(R1118&lt;8.3,IF(Q1118&lt;2180,"Pass","Fail"),"Fail"),"Fail"))</f>
        <v>Pass</v>
      </c>
      <c r="U1118" s="677">
        <v>1340</v>
      </c>
      <c r="V1118" s="548" t="s">
        <v>273</v>
      </c>
      <c r="X1118" s="548"/>
      <c r="Y1118" s="603">
        <v>2000</v>
      </c>
      <c r="Z1118" s="603">
        <v>3000</v>
      </c>
      <c r="AA1118" s="603">
        <v>1940</v>
      </c>
      <c r="AB1118" s="603">
        <v>2180</v>
      </c>
      <c r="AC1118" s="604">
        <v>5.2</v>
      </c>
      <c r="AD1118" s="604">
        <v>5.2</v>
      </c>
    </row>
    <row r="1119" spans="1:30" ht="15">
      <c r="A1119" s="690"/>
      <c r="B1119" s="554"/>
      <c r="C1119" s="657"/>
      <c r="D1119" s="657"/>
      <c r="E1119" s="605" t="s">
        <v>185</v>
      </c>
      <c r="F1119" s="559">
        <v>1264.31</v>
      </c>
      <c r="G1119" s="559">
        <v>1245.3699999999999</v>
      </c>
      <c r="H1119" s="559">
        <v>1238.6400000000001</v>
      </c>
      <c r="I1119" s="559">
        <v>1239.67</v>
      </c>
      <c r="J1119" s="559">
        <v>1260.55</v>
      </c>
      <c r="K1119" s="559">
        <v>1272.3699999999999</v>
      </c>
      <c r="L1119" s="559">
        <v>1244.5999999999999</v>
      </c>
      <c r="M1119" s="559">
        <v>1237.99</v>
      </c>
      <c r="N1119" s="559">
        <v>1263.22</v>
      </c>
      <c r="O1119" s="605"/>
      <c r="P1119" s="605"/>
      <c r="Q1119" s="658"/>
      <c r="R1119" s="658"/>
      <c r="S1119" s="659"/>
      <c r="T1119" s="600"/>
      <c r="U1119" s="660"/>
      <c r="V1119" s="602"/>
      <c r="W1119" s="602"/>
      <c r="X1119" s="548"/>
      <c r="Y1119" s="603"/>
      <c r="Z1119" s="603"/>
      <c r="AA1119" s="603"/>
      <c r="AB1119" s="603"/>
    </row>
    <row r="1120" spans="1:30" ht="43.5" thickBot="1">
      <c r="A1120" s="690"/>
      <c r="B1120" s="554"/>
      <c r="C1120" s="657"/>
      <c r="D1120" s="657"/>
      <c r="E1120" s="605" t="s">
        <v>188</v>
      </c>
      <c r="F1120" s="605">
        <f t="shared" ref="F1120:N1120" si="368">IF(((F1118="")*AND(F1119="")),"",(F1118-F1119)*3)</f>
        <v>2039.0400000000002</v>
      </c>
      <c r="G1120" s="605">
        <f t="shared" si="368"/>
        <v>2078.7000000000003</v>
      </c>
      <c r="H1120" s="605">
        <f t="shared" si="368"/>
        <v>2095.71</v>
      </c>
      <c r="I1120" s="605">
        <f t="shared" si="368"/>
        <v>2107.41</v>
      </c>
      <c r="J1120" s="605">
        <f t="shared" si="368"/>
        <v>2058.2700000000004</v>
      </c>
      <c r="K1120" s="605">
        <f t="shared" si="368"/>
        <v>2037.2400000000005</v>
      </c>
      <c r="L1120" s="605">
        <f t="shared" si="368"/>
        <v>2097.7799999999997</v>
      </c>
      <c r="M1120" s="605">
        <f t="shared" si="368"/>
        <v>2105.34</v>
      </c>
      <c r="N1120" s="605">
        <f t="shared" si="368"/>
        <v>2041.6799999999998</v>
      </c>
      <c r="O1120" s="605"/>
      <c r="P1120" s="605"/>
      <c r="Q1120" s="658"/>
      <c r="R1120" s="658"/>
      <c r="S1120" s="659"/>
      <c r="T1120" s="600"/>
      <c r="U1120" s="660"/>
      <c r="V1120" s="602"/>
      <c r="W1120" s="602"/>
      <c r="X1120" s="548"/>
      <c r="Y1120" s="603"/>
      <c r="Z1120" s="603"/>
      <c r="AA1120" s="603"/>
      <c r="AB1120" s="603"/>
    </row>
    <row r="1121" spans="1:30" ht="15">
      <c r="A1121" s="669">
        <v>43615</v>
      </c>
      <c r="B1121" s="554" t="s">
        <v>183</v>
      </c>
      <c r="C1121" s="657" t="s">
        <v>171</v>
      </c>
      <c r="D1121" s="657" t="s">
        <v>170</v>
      </c>
      <c r="E1121" s="605" t="s">
        <v>184</v>
      </c>
      <c r="F1121" s="559">
        <v>29437.91</v>
      </c>
      <c r="G1121" s="559">
        <v>29310.82</v>
      </c>
      <c r="H1121" s="559">
        <v>29302.59</v>
      </c>
      <c r="I1121" s="559">
        <v>29303.4</v>
      </c>
      <c r="J1121" s="559">
        <v>29422.89</v>
      </c>
      <c r="K1121" s="559">
        <v>29456.5</v>
      </c>
      <c r="L1121" s="559">
        <v>29322</v>
      </c>
      <c r="M1121" s="559">
        <v>29281.05</v>
      </c>
      <c r="N1121" s="559">
        <v>29376.03</v>
      </c>
      <c r="O1121" s="702">
        <f>IF((N1122=""),"",MAX(F1123:N1123))</f>
        <v>4528.0200000000004</v>
      </c>
      <c r="P1121" s="702">
        <f>IF(N1122="","",MIN(F1123:N1123))</f>
        <v>4022.5200000000004</v>
      </c>
      <c r="Q1121" s="703">
        <f>IF((N1123=""),"",AVERAGE(F1123:N1123))</f>
        <v>4261.62</v>
      </c>
      <c r="R1121" s="703">
        <f>IF((N1122=""),"",(O1121-P1121)/(O1121+P1121)*100)</f>
        <v>5.9119073181342925</v>
      </c>
      <c r="S1121" s="704">
        <f>STDEV(F1123:N1123)</f>
        <v>216.36938415589256</v>
      </c>
      <c r="T1121" s="600" t="str">
        <f>IF(N1122="","",IF(Q1121&gt;3200,IF(R1121&lt;16,IF(Q1121&lt;5240,"Pass","Fail"),"Fail"),"Fail"))</f>
        <v>Pass</v>
      </c>
      <c r="U1121" s="697">
        <v>1340</v>
      </c>
      <c r="V1121" s="548" t="s">
        <v>273</v>
      </c>
      <c r="X1121" s="548"/>
      <c r="Y1121" s="603">
        <v>4200</v>
      </c>
      <c r="Z1121" s="603">
        <v>5500</v>
      </c>
      <c r="AA1121" s="603">
        <v>3200</v>
      </c>
      <c r="AB1121" s="603">
        <v>5240</v>
      </c>
      <c r="AC1121" s="604">
        <v>16</v>
      </c>
      <c r="AD1121" s="604">
        <v>16</v>
      </c>
    </row>
    <row r="1122" spans="1:30" ht="15">
      <c r="A1122" s="690"/>
      <c r="B1122" s="554"/>
      <c r="C1122" s="657"/>
      <c r="D1122" s="657"/>
      <c r="E1122" s="605" t="s">
        <v>185</v>
      </c>
      <c r="F1122" s="559">
        <v>27928.57</v>
      </c>
      <c r="G1122" s="559">
        <v>27939.07</v>
      </c>
      <c r="H1122" s="559">
        <v>27961.75</v>
      </c>
      <c r="I1122" s="559">
        <v>27943.64</v>
      </c>
      <c r="J1122" s="559">
        <v>27938.69</v>
      </c>
      <c r="K1122" s="559">
        <v>27947.29</v>
      </c>
      <c r="L1122" s="559">
        <v>27951.07</v>
      </c>
      <c r="M1122" s="559">
        <v>27920.47</v>
      </c>
      <c r="N1122" s="559">
        <v>27897.78</v>
      </c>
      <c r="O1122" s="559"/>
      <c r="P1122" s="702"/>
      <c r="Q1122" s="703"/>
      <c r="R1122" s="703"/>
      <c r="S1122" s="704"/>
      <c r="T1122" s="600"/>
      <c r="U1122" s="706"/>
      <c r="V1122" s="602"/>
      <c r="W1122" s="602"/>
      <c r="X1122" s="548"/>
      <c r="Y1122" s="603"/>
      <c r="Z1122" s="603"/>
      <c r="AA1122" s="603"/>
      <c r="AB1122" s="603"/>
    </row>
    <row r="1123" spans="1:30" ht="57.75" thickBot="1">
      <c r="A1123" s="691"/>
      <c r="B1123" s="663"/>
      <c r="C1123" s="664"/>
      <c r="D1123" s="664"/>
      <c r="E1123" s="605" t="s">
        <v>186</v>
      </c>
      <c r="F1123" s="709">
        <f t="shared" ref="F1123:N1123" si="369">IF(((F1121="")*AND(F1122="")),"",(F1121-F1122)*3)</f>
        <v>4528.0200000000004</v>
      </c>
      <c r="G1123" s="709">
        <f t="shared" si="369"/>
        <v>4115.25</v>
      </c>
      <c r="H1123" s="709">
        <f t="shared" si="369"/>
        <v>4022.5200000000004</v>
      </c>
      <c r="I1123" s="709">
        <f t="shared" si="369"/>
        <v>4079.2800000000061</v>
      </c>
      <c r="J1123" s="709">
        <f t="shared" si="369"/>
        <v>4452.6000000000022</v>
      </c>
      <c r="K1123" s="709">
        <f t="shared" si="369"/>
        <v>4527.6299999999974</v>
      </c>
      <c r="L1123" s="709">
        <f t="shared" si="369"/>
        <v>4112.7900000000009</v>
      </c>
      <c r="M1123" s="709">
        <f t="shared" si="369"/>
        <v>4081.7399999999943</v>
      </c>
      <c r="N1123" s="709">
        <f t="shared" si="369"/>
        <v>4434.75</v>
      </c>
      <c r="O1123" s="709"/>
      <c r="P1123" s="709"/>
      <c r="Q1123" s="710"/>
      <c r="R1123" s="710"/>
      <c r="S1123" s="711"/>
      <c r="T1123" s="667"/>
      <c r="U1123" s="712"/>
      <c r="V1123" s="602"/>
      <c r="W1123" s="602"/>
      <c r="X1123" s="548"/>
      <c r="Y1123" s="603"/>
      <c r="Z1123" s="603"/>
      <c r="AA1123" s="603"/>
      <c r="AB1123" s="603"/>
    </row>
    <row r="1124" spans="1:30" ht="15">
      <c r="A1124" s="713">
        <v>43619</v>
      </c>
      <c r="B1124" s="654" t="s">
        <v>172</v>
      </c>
      <c r="C1124" s="615" t="s">
        <v>174</v>
      </c>
      <c r="D1124" s="615" t="s">
        <v>173</v>
      </c>
      <c r="E1124" s="605" t="s">
        <v>184</v>
      </c>
      <c r="F1124" s="559">
        <v>3323.34</v>
      </c>
      <c r="G1124" s="559">
        <v>3116.73</v>
      </c>
      <c r="H1124" s="559">
        <v>3111.03</v>
      </c>
      <c r="I1124" s="559">
        <v>3089.44</v>
      </c>
      <c r="J1124" s="559">
        <v>3210.82</v>
      </c>
      <c r="K1124" s="559">
        <v>3464.36</v>
      </c>
      <c r="L1124" s="559">
        <v>3105.66</v>
      </c>
      <c r="M1124" s="559">
        <v>3123.52</v>
      </c>
      <c r="N1124" s="559">
        <v>3254.43</v>
      </c>
      <c r="O1124" s="636">
        <f>IF((N1125=""),"",MAX(F1126:N1126))</f>
        <v>3981.92</v>
      </c>
      <c r="P1124" s="636">
        <f>IF(N1125="","",MIN(F1126:N1126))</f>
        <v>3554.1800000000003</v>
      </c>
      <c r="Q1124" s="655">
        <f>IF((N1126=""),"",AVERAGE(F1126:N1126))</f>
        <v>3855.6066666666666</v>
      </c>
      <c r="R1124" s="655">
        <f>IF((N1125=""),"",(O1124-P1124)/(O1124+P1124)*100)</f>
        <v>5.6758800971324659</v>
      </c>
      <c r="S1124" s="646">
        <f>STDEV(F1126:N1126)</f>
        <v>143.13929299812227</v>
      </c>
      <c r="T1124" s="676" t="str">
        <f>IF(N1125="","",IF(Q1124&gt;3650,IF(R1124&lt;7,IF(Q1124&lt;4450,"Pass","Fail"),"Fail"),"Fail"))</f>
        <v>Pass</v>
      </c>
      <c r="U1124" s="677">
        <v>1159</v>
      </c>
      <c r="V1124" s="641" t="s">
        <v>275</v>
      </c>
      <c r="W1124" s="687"/>
      <c r="X1124" s="548"/>
      <c r="Y1124" s="603">
        <v>3650</v>
      </c>
      <c r="Z1124" s="603">
        <v>4450</v>
      </c>
      <c r="AA1124" s="603">
        <v>3700</v>
      </c>
      <c r="AB1124" s="603">
        <v>4100</v>
      </c>
      <c r="AC1124" s="604">
        <v>7</v>
      </c>
      <c r="AD1124" s="604">
        <v>6.5</v>
      </c>
    </row>
    <row r="1125" spans="1:30" ht="15">
      <c r="A1125" s="690"/>
      <c r="B1125" s="554"/>
      <c r="C1125" s="657"/>
      <c r="D1125" s="657"/>
      <c r="E1125" s="605" t="s">
        <v>185</v>
      </c>
      <c r="F1125" s="559">
        <v>1453.13</v>
      </c>
      <c r="G1125" s="559">
        <v>1147.32</v>
      </c>
      <c r="H1125" s="559">
        <v>1125.21</v>
      </c>
      <c r="I1125" s="559">
        <v>1116.31</v>
      </c>
      <c r="J1125" s="559">
        <v>1327.81</v>
      </c>
      <c r="K1125" s="559">
        <v>1687.27</v>
      </c>
      <c r="L1125" s="559">
        <v>1135.52</v>
      </c>
      <c r="M1125" s="559">
        <v>1132.56</v>
      </c>
      <c r="N1125" s="559">
        <v>1323.97</v>
      </c>
      <c r="O1125" s="605"/>
      <c r="P1125" s="605"/>
      <c r="Q1125" s="658"/>
      <c r="R1125" s="658"/>
      <c r="S1125" s="659"/>
      <c r="T1125" s="554"/>
      <c r="U1125" s="672"/>
      <c r="V1125" s="641"/>
      <c r="W1125" s="687"/>
      <c r="X1125" s="548"/>
      <c r="Y1125" s="603"/>
      <c r="Z1125" s="603"/>
      <c r="AA1125" s="603"/>
      <c r="AB1125" s="603"/>
    </row>
    <row r="1126" spans="1:30" ht="57.75" thickBot="1">
      <c r="A1126" s="690"/>
      <c r="B1126" s="554"/>
      <c r="C1126" s="657"/>
      <c r="D1126" s="657"/>
      <c r="E1126" s="605" t="s">
        <v>186</v>
      </c>
      <c r="F1126" s="605">
        <f t="shared" ref="F1126:N1126" si="370">IF(((F1124="")*AND(F1125="")),"",(F1124-F1125)*2)</f>
        <v>3740.42</v>
      </c>
      <c r="G1126" s="605">
        <f t="shared" si="370"/>
        <v>3938.82</v>
      </c>
      <c r="H1126" s="605">
        <f t="shared" si="370"/>
        <v>3971.6400000000003</v>
      </c>
      <c r="I1126" s="605">
        <f t="shared" si="370"/>
        <v>3946.26</v>
      </c>
      <c r="J1126" s="605">
        <f t="shared" si="370"/>
        <v>3766.0200000000004</v>
      </c>
      <c r="K1126" s="605">
        <f t="shared" si="370"/>
        <v>3554.1800000000003</v>
      </c>
      <c r="L1126" s="605">
        <f t="shared" si="370"/>
        <v>3940.2799999999997</v>
      </c>
      <c r="M1126" s="605">
        <f t="shared" si="370"/>
        <v>3981.92</v>
      </c>
      <c r="N1126" s="605">
        <f t="shared" si="370"/>
        <v>3860.9199999999996</v>
      </c>
      <c r="O1126" s="605"/>
      <c r="P1126" s="605"/>
      <c r="Q1126" s="658"/>
      <c r="R1126" s="658"/>
      <c r="S1126" s="659"/>
      <c r="T1126" s="554"/>
      <c r="U1126" s="672"/>
      <c r="V1126" s="641"/>
      <c r="W1126" s="687"/>
      <c r="X1126" s="548"/>
      <c r="Y1126" s="603"/>
      <c r="Z1126" s="603"/>
      <c r="AA1126" s="603"/>
      <c r="AB1126" s="603"/>
    </row>
    <row r="1127" spans="1:30" ht="15">
      <c r="A1127" s="713">
        <v>43619</v>
      </c>
      <c r="B1127" s="614" t="s">
        <v>167</v>
      </c>
      <c r="C1127" s="657" t="s">
        <v>169</v>
      </c>
      <c r="D1127" s="657" t="s">
        <v>187</v>
      </c>
      <c r="E1127" s="605" t="s">
        <v>184</v>
      </c>
      <c r="F1127" s="559">
        <v>1264.1600000000001</v>
      </c>
      <c r="G1127" s="559">
        <v>1249.02</v>
      </c>
      <c r="H1127" s="559">
        <v>1241.57</v>
      </c>
      <c r="I1127" s="559">
        <v>1243.8900000000001</v>
      </c>
      <c r="J1127" s="559">
        <v>1266.3499999999999</v>
      </c>
      <c r="K1127" s="559">
        <v>1279.8800000000001</v>
      </c>
      <c r="L1127" s="559">
        <v>1249.1300000000001</v>
      </c>
      <c r="M1127" s="559">
        <v>1241.8599999999999</v>
      </c>
      <c r="N1127" s="559">
        <v>1259.94</v>
      </c>
      <c r="O1127" s="605">
        <f>IF((N1128=""),"",MAX(F1129:N1129))</f>
        <v>2060.3999999999996</v>
      </c>
      <c r="P1127" s="605">
        <f>IF(N1128="","",MIN(F1129:N1129))</f>
        <v>1973.1600000000003</v>
      </c>
      <c r="Q1127" s="658">
        <f>IF((N1129=""),"",AVERAGE(F1129:N1129))</f>
        <v>2027.2833333333338</v>
      </c>
      <c r="R1127" s="658">
        <f>IF((N1128=""),"",(O1127-P1127)/(O1127+P1127)*100)</f>
        <v>2.1628536578109494</v>
      </c>
      <c r="S1127" s="659">
        <f>STDEV(F1129:N1129)</f>
        <v>32.247102582999183</v>
      </c>
      <c r="T1127" s="600" t="str">
        <f>IF(N1128="","",IF(Q1127&gt;1940,IF(R1127&lt;8.3,IF(Q1127&lt;2180,"Pass","Fail"),"Fail"),"Fail"))</f>
        <v>Pass</v>
      </c>
      <c r="U1127" s="677">
        <v>1159</v>
      </c>
      <c r="V1127" s="641" t="s">
        <v>275</v>
      </c>
      <c r="W1127" s="687"/>
      <c r="X1127" s="548"/>
      <c r="Y1127" s="603">
        <v>2000</v>
      </c>
      <c r="Z1127" s="603">
        <v>3000</v>
      </c>
      <c r="AA1127" s="603">
        <v>1940</v>
      </c>
      <c r="AB1127" s="603">
        <v>2180</v>
      </c>
      <c r="AC1127" s="604">
        <v>5.2</v>
      </c>
      <c r="AD1127" s="604">
        <v>5.2</v>
      </c>
    </row>
    <row r="1128" spans="1:30" ht="15">
      <c r="A1128" s="690"/>
      <c r="B1128" s="554"/>
      <c r="C1128" s="657"/>
      <c r="D1128" s="657"/>
      <c r="E1128" s="605" t="s">
        <v>185</v>
      </c>
      <c r="F1128" s="559">
        <v>599.58000000000004</v>
      </c>
      <c r="G1128" s="559">
        <v>565.09</v>
      </c>
      <c r="H1128" s="559">
        <v>558.13</v>
      </c>
      <c r="I1128" s="559">
        <v>559.09</v>
      </c>
      <c r="J1128" s="559">
        <v>601.91999999999996</v>
      </c>
      <c r="K1128" s="559">
        <v>622.16</v>
      </c>
      <c r="L1128" s="559">
        <v>569.4</v>
      </c>
      <c r="M1128" s="559">
        <v>555.05999999999995</v>
      </c>
      <c r="N1128" s="559">
        <v>583.52</v>
      </c>
      <c r="O1128" s="605"/>
      <c r="P1128" s="605"/>
      <c r="Q1128" s="658"/>
      <c r="R1128" s="658"/>
      <c r="S1128" s="659"/>
      <c r="T1128" s="600"/>
      <c r="U1128" s="660"/>
      <c r="V1128" s="602"/>
      <c r="W1128" s="602"/>
      <c r="X1128" s="548"/>
      <c r="Y1128" s="603"/>
      <c r="Z1128" s="603"/>
      <c r="AA1128" s="603"/>
      <c r="AB1128" s="603"/>
    </row>
    <row r="1129" spans="1:30" ht="43.5" thickBot="1">
      <c r="A1129" s="690"/>
      <c r="B1129" s="554"/>
      <c r="C1129" s="657"/>
      <c r="D1129" s="657"/>
      <c r="E1129" s="605" t="s">
        <v>188</v>
      </c>
      <c r="F1129" s="605">
        <f t="shared" ref="F1129:N1129" si="371">IF(((F1127="")*AND(F1128="")),"",(F1127-F1128)*3)</f>
        <v>1993.7400000000002</v>
      </c>
      <c r="G1129" s="605">
        <f t="shared" si="371"/>
        <v>2051.79</v>
      </c>
      <c r="H1129" s="605">
        <f t="shared" si="371"/>
        <v>2050.3199999999997</v>
      </c>
      <c r="I1129" s="605">
        <f t="shared" si="371"/>
        <v>2054.4</v>
      </c>
      <c r="J1129" s="605">
        <f t="shared" si="371"/>
        <v>1993.29</v>
      </c>
      <c r="K1129" s="605">
        <f t="shared" si="371"/>
        <v>1973.1600000000003</v>
      </c>
      <c r="L1129" s="605">
        <f t="shared" si="371"/>
        <v>2039.1900000000005</v>
      </c>
      <c r="M1129" s="605">
        <f t="shared" si="371"/>
        <v>2060.3999999999996</v>
      </c>
      <c r="N1129" s="605">
        <f t="shared" si="371"/>
        <v>2029.2600000000002</v>
      </c>
      <c r="O1129" s="605"/>
      <c r="P1129" s="605"/>
      <c r="Q1129" s="658"/>
      <c r="R1129" s="658"/>
      <c r="S1129" s="659"/>
      <c r="T1129" s="600"/>
      <c r="U1129" s="660"/>
      <c r="V1129" s="602"/>
      <c r="W1129" s="602"/>
      <c r="X1129" s="548"/>
      <c r="Y1129" s="603"/>
      <c r="Z1129" s="603"/>
      <c r="AA1129" s="603"/>
      <c r="AB1129" s="603"/>
    </row>
    <row r="1130" spans="1:30" ht="15">
      <c r="A1130" s="713">
        <v>43619</v>
      </c>
      <c r="B1130" s="554" t="s">
        <v>183</v>
      </c>
      <c r="C1130" s="657" t="s">
        <v>171</v>
      </c>
      <c r="D1130" s="657" t="s">
        <v>170</v>
      </c>
      <c r="E1130" s="605" t="s">
        <v>184</v>
      </c>
      <c r="F1130" s="559">
        <v>27839.97</v>
      </c>
      <c r="G1130" s="559">
        <v>27859.08</v>
      </c>
      <c r="H1130" s="559">
        <v>27884.16</v>
      </c>
      <c r="I1130" s="559">
        <v>27869.06</v>
      </c>
      <c r="J1130" s="559">
        <v>27862.63</v>
      </c>
      <c r="K1130" s="559">
        <v>27859.97</v>
      </c>
      <c r="L1130" s="559">
        <v>27869.65</v>
      </c>
      <c r="M1130" s="559">
        <v>27845.97</v>
      </c>
      <c r="N1130" s="559">
        <v>27819.7</v>
      </c>
      <c r="O1130" s="605">
        <f>IF((N1131=""),"",MAX(F1132:N1132))</f>
        <v>4114.9799999999996</v>
      </c>
      <c r="P1130" s="605">
        <f>IF(N1131="","",MIN(F1132:N1132))</f>
        <v>3702.8700000000026</v>
      </c>
      <c r="Q1130" s="658">
        <f>IF((N1132=""),"",AVERAGE(F1132:N1132))</f>
        <v>3915.4200000000005</v>
      </c>
      <c r="R1130" s="658">
        <f>IF((N1131=""),"",(O1130-P1130)/(O1130+P1130)*100)</f>
        <v>5.2713981465492026</v>
      </c>
      <c r="S1130" s="659">
        <f>STDEV(F1132:N1132)</f>
        <v>180.59648979147488</v>
      </c>
      <c r="T1130" s="600" t="str">
        <f>IF(N1131="","",IF(Q1130&gt;3200,IF(R1130&lt;16,IF(Q1130&lt;5240,"Pass","Fail"),"Fail"),"Fail"))</f>
        <v>Pass</v>
      </c>
      <c r="U1130" s="677">
        <v>1159</v>
      </c>
      <c r="V1130" s="641" t="s">
        <v>275</v>
      </c>
      <c r="W1130" s="687"/>
      <c r="X1130" s="548"/>
      <c r="Y1130" s="603">
        <v>4200</v>
      </c>
      <c r="Z1130" s="603">
        <v>5500</v>
      </c>
      <c r="AA1130" s="603">
        <v>3200</v>
      </c>
      <c r="AB1130" s="603">
        <v>5240</v>
      </c>
      <c r="AC1130" s="604">
        <v>16</v>
      </c>
      <c r="AD1130" s="604">
        <v>16</v>
      </c>
    </row>
    <row r="1131" spans="1:30" ht="15">
      <c r="A1131" s="690"/>
      <c r="B1131" s="554"/>
      <c r="C1131" s="657"/>
      <c r="D1131" s="657"/>
      <c r="E1131" s="605" t="s">
        <v>185</v>
      </c>
      <c r="F1131" s="559">
        <v>26475.54</v>
      </c>
      <c r="G1131" s="559">
        <v>26598.86</v>
      </c>
      <c r="H1131" s="559">
        <v>26649.87</v>
      </c>
      <c r="I1131" s="559">
        <v>26605.74</v>
      </c>
      <c r="J1131" s="559">
        <v>26492.79</v>
      </c>
      <c r="K1131" s="559">
        <v>26488.31</v>
      </c>
      <c r="L1131" s="559">
        <v>26614.13</v>
      </c>
      <c r="M1131" s="559">
        <v>26584.81</v>
      </c>
      <c r="N1131" s="559">
        <v>26453.88</v>
      </c>
      <c r="O1131" s="641"/>
      <c r="P1131" s="605"/>
      <c r="Q1131" s="658"/>
      <c r="R1131" s="658"/>
      <c r="S1131" s="659"/>
      <c r="T1131" s="600"/>
      <c r="U1131" s="660"/>
      <c r="V1131" s="602"/>
      <c r="W1131" s="602"/>
      <c r="X1131" s="548"/>
      <c r="Y1131" s="603"/>
      <c r="Z1131" s="603"/>
      <c r="AA1131" s="603"/>
      <c r="AB1131" s="603"/>
    </row>
    <row r="1132" spans="1:30" ht="57.75" thickBot="1">
      <c r="A1132" s="691"/>
      <c r="B1132" s="663"/>
      <c r="C1132" s="664"/>
      <c r="D1132" s="664"/>
      <c r="E1132" s="605" t="s">
        <v>186</v>
      </c>
      <c r="F1132" s="627">
        <f t="shared" ref="F1132:N1132" si="372">IF(((F1130="")*AND(F1131="")),"",(F1130-F1131)*3)</f>
        <v>4093.2900000000009</v>
      </c>
      <c r="G1132" s="627">
        <f t="shared" si="372"/>
        <v>3780.6600000000035</v>
      </c>
      <c r="H1132" s="627">
        <f t="shared" si="372"/>
        <v>3702.8700000000026</v>
      </c>
      <c r="I1132" s="627">
        <f t="shared" si="372"/>
        <v>3789.9599999999991</v>
      </c>
      <c r="J1132" s="627">
        <f t="shared" si="372"/>
        <v>4109.5200000000004</v>
      </c>
      <c r="K1132" s="627">
        <f t="shared" si="372"/>
        <v>4114.9799999999996</v>
      </c>
      <c r="L1132" s="627">
        <f t="shared" si="372"/>
        <v>3766.5600000000013</v>
      </c>
      <c r="M1132" s="627">
        <f t="shared" si="372"/>
        <v>3783.4799999999996</v>
      </c>
      <c r="N1132" s="627">
        <f t="shared" si="372"/>
        <v>4097.4599999999991</v>
      </c>
      <c r="O1132" s="627"/>
      <c r="P1132" s="627"/>
      <c r="Q1132" s="665"/>
      <c r="R1132" s="665"/>
      <c r="S1132" s="666"/>
      <c r="T1132" s="667"/>
      <c r="U1132" s="668"/>
      <c r="V1132" s="602"/>
      <c r="W1132" s="602"/>
      <c r="X1132" s="548"/>
      <c r="Y1132" s="603"/>
      <c r="Z1132" s="603"/>
      <c r="AA1132" s="603"/>
      <c r="AB1132" s="603"/>
    </row>
    <row r="1133" spans="1:30" ht="15">
      <c r="A1133" s="713">
        <v>43622</v>
      </c>
      <c r="B1133" s="654" t="s">
        <v>172</v>
      </c>
      <c r="C1133" s="615" t="s">
        <v>174</v>
      </c>
      <c r="D1133" s="615" t="s">
        <v>173</v>
      </c>
      <c r="E1133" s="605" t="s">
        <v>184</v>
      </c>
      <c r="F1133" s="559">
        <v>5312.94</v>
      </c>
      <c r="G1133" s="559">
        <v>5154.37</v>
      </c>
      <c r="H1133" s="559">
        <v>5151.9799999999996</v>
      </c>
      <c r="I1133" s="559">
        <v>5117.24</v>
      </c>
      <c r="J1133" s="559">
        <v>5204.8900000000003</v>
      </c>
      <c r="K1133" s="559">
        <v>5407.39</v>
      </c>
      <c r="L1133" s="559">
        <v>5144.29</v>
      </c>
      <c r="M1133" s="559">
        <v>5146.91</v>
      </c>
      <c r="N1133" s="559">
        <v>5247.96</v>
      </c>
      <c r="O1133" s="636">
        <f>IF((N1134=""),"",MAX(F1135:N1135))</f>
        <v>3903.4999999999991</v>
      </c>
      <c r="P1133" s="636">
        <f>IF(N1134="","",MIN(F1135:N1135))</f>
        <v>3481.6000000000004</v>
      </c>
      <c r="Q1133" s="655">
        <f>IF((N1135=""),"",AVERAGE(F1135:N1135))</f>
        <v>3775.3177777777778</v>
      </c>
      <c r="R1133" s="655">
        <f>IF((N1134=""),"",(O1133-P1133)/(O1133+P1133)*100)</f>
        <v>5.7128542606057975</v>
      </c>
      <c r="S1133" s="646">
        <f>STDEV(F1135:N1135)</f>
        <v>133.99972628495405</v>
      </c>
      <c r="T1133" s="676" t="str">
        <f>IF(N1134="","",IF(Q1133&gt;3650,IF(R1133&lt;7,IF(Q1133&lt;4450,"Pass","Fail"),"Fail"),"Fail"))</f>
        <v>Pass</v>
      </c>
      <c r="U1133" s="677">
        <v>121</v>
      </c>
      <c r="V1133" s="641" t="s">
        <v>277</v>
      </c>
      <c r="W1133" s="687"/>
      <c r="X1133" s="548"/>
      <c r="Y1133" s="603">
        <v>3650</v>
      </c>
      <c r="Z1133" s="603">
        <v>4450</v>
      </c>
      <c r="AA1133" s="603">
        <v>3700</v>
      </c>
      <c r="AB1133" s="603">
        <v>4100</v>
      </c>
      <c r="AC1133" s="604">
        <v>7</v>
      </c>
      <c r="AD1133" s="604">
        <v>6.5</v>
      </c>
    </row>
    <row r="1134" spans="1:30" ht="15">
      <c r="A1134" s="690"/>
      <c r="B1134" s="554"/>
      <c r="C1134" s="657"/>
      <c r="D1134" s="657"/>
      <c r="E1134" s="605" t="s">
        <v>185</v>
      </c>
      <c r="F1134" s="559">
        <v>3460.87</v>
      </c>
      <c r="G1134" s="559">
        <v>3232.06</v>
      </c>
      <c r="H1134" s="559">
        <v>3200.23</v>
      </c>
      <c r="I1134" s="559">
        <v>3195.67</v>
      </c>
      <c r="J1134" s="559">
        <v>3366.66</v>
      </c>
      <c r="K1134" s="559">
        <v>3666.59</v>
      </c>
      <c r="L1134" s="559">
        <v>3227.13</v>
      </c>
      <c r="M1134" s="559">
        <v>3203.47</v>
      </c>
      <c r="N1134" s="559">
        <v>3346.36</v>
      </c>
      <c r="O1134" s="605"/>
      <c r="P1134" s="605"/>
      <c r="Q1134" s="658"/>
      <c r="R1134" s="658"/>
      <c r="S1134" s="659"/>
      <c r="T1134" s="554"/>
      <c r="U1134" s="672"/>
      <c r="V1134" s="641"/>
      <c r="W1134" s="687"/>
      <c r="X1134" s="548"/>
      <c r="Y1134" s="603"/>
      <c r="Z1134" s="603"/>
      <c r="AA1134" s="603"/>
      <c r="AB1134" s="603"/>
    </row>
    <row r="1135" spans="1:30" ht="57.75" thickBot="1">
      <c r="A1135" s="690"/>
      <c r="B1135" s="554"/>
      <c r="C1135" s="657"/>
      <c r="D1135" s="657"/>
      <c r="E1135" s="605" t="s">
        <v>186</v>
      </c>
      <c r="F1135" s="605">
        <f t="shared" ref="F1135:N1135" si="373">IF(((F1133="")*AND(F1134="")),"",(F1133-F1134)*2)</f>
        <v>3704.1399999999994</v>
      </c>
      <c r="G1135" s="605">
        <f t="shared" si="373"/>
        <v>3844.62</v>
      </c>
      <c r="H1135" s="605">
        <f t="shared" si="373"/>
        <v>3903.4999999999991</v>
      </c>
      <c r="I1135" s="605">
        <f t="shared" si="373"/>
        <v>3843.1399999999994</v>
      </c>
      <c r="J1135" s="605">
        <f t="shared" si="373"/>
        <v>3676.4600000000009</v>
      </c>
      <c r="K1135" s="605">
        <f t="shared" si="373"/>
        <v>3481.6000000000004</v>
      </c>
      <c r="L1135" s="605">
        <f t="shared" si="373"/>
        <v>3834.3199999999997</v>
      </c>
      <c r="M1135" s="605">
        <f t="shared" si="373"/>
        <v>3886.88</v>
      </c>
      <c r="N1135" s="605">
        <f t="shared" si="373"/>
        <v>3803.2</v>
      </c>
      <c r="O1135" s="605"/>
      <c r="P1135" s="605"/>
      <c r="Q1135" s="658"/>
      <c r="R1135" s="658"/>
      <c r="S1135" s="659"/>
      <c r="T1135" s="554"/>
      <c r="U1135" s="672"/>
      <c r="V1135" s="641"/>
      <c r="W1135" s="687"/>
      <c r="X1135" s="548"/>
      <c r="Y1135" s="603"/>
      <c r="Z1135" s="603"/>
      <c r="AA1135" s="603"/>
      <c r="AB1135" s="603"/>
    </row>
    <row r="1136" spans="1:30" ht="15">
      <c r="A1136" s="713">
        <v>43622</v>
      </c>
      <c r="B1136" s="614" t="s">
        <v>167</v>
      </c>
      <c r="C1136" s="657" t="s">
        <v>169</v>
      </c>
      <c r="D1136" s="657" t="s">
        <v>187</v>
      </c>
      <c r="E1136" s="605" t="s">
        <v>184</v>
      </c>
      <c r="F1136" s="559">
        <v>1995.76</v>
      </c>
      <c r="G1136" s="559">
        <v>1995</v>
      </c>
      <c r="H1136" s="559">
        <v>1986.42</v>
      </c>
      <c r="I1136" s="559">
        <v>1998.1</v>
      </c>
      <c r="J1136" s="559">
        <v>2003.71</v>
      </c>
      <c r="K1136" s="559">
        <v>2003.95</v>
      </c>
      <c r="L1136" s="559">
        <v>1993.85</v>
      </c>
      <c r="M1136" s="559">
        <v>1997.46</v>
      </c>
      <c r="N1136" s="559">
        <v>2001.53</v>
      </c>
      <c r="O1136" s="605">
        <f>IF((N1137=""),"",MAX(F1138:N1138))</f>
        <v>2158.2300000000005</v>
      </c>
      <c r="P1136" s="605">
        <f>IF(N1137="","",MIN(F1138:N1138))</f>
        <v>2101.71</v>
      </c>
      <c r="Q1136" s="658">
        <f>IF((N1138=""),"",AVERAGE(F1138:N1138))</f>
        <v>2128.5499999999997</v>
      </c>
      <c r="R1136" s="658">
        <f>IF((N1137=""),"",(O1136-P1136)/(O1136+P1136)*100)</f>
        <v>1.3267792504119877</v>
      </c>
      <c r="S1136" s="659">
        <f>STDEV(F1138:N1138)</f>
        <v>20.530589372994442</v>
      </c>
      <c r="T1136" s="600" t="str">
        <f>IF(N1137="","",IF(Q1136&gt;1940,IF(R1136&lt;8.3,IF(Q1136&lt;2180,"Pass","Fail"),"Fail"),"Fail"))</f>
        <v>Pass</v>
      </c>
      <c r="U1136" s="677">
        <v>121</v>
      </c>
      <c r="V1136" s="641" t="s">
        <v>277</v>
      </c>
      <c r="W1136" s="687"/>
      <c r="X1136" s="548"/>
      <c r="Y1136" s="603">
        <v>2000</v>
      </c>
      <c r="Z1136" s="603">
        <v>3000</v>
      </c>
      <c r="AA1136" s="603">
        <v>1940</v>
      </c>
      <c r="AB1136" s="603">
        <v>2180</v>
      </c>
      <c r="AC1136" s="604">
        <v>5.2</v>
      </c>
      <c r="AD1136" s="604">
        <v>5.2</v>
      </c>
    </row>
    <row r="1137" spans="1:30" ht="15">
      <c r="A1137" s="690"/>
      <c r="B1137" s="554"/>
      <c r="C1137" s="657"/>
      <c r="D1137" s="657"/>
      <c r="E1137" s="605" t="s">
        <v>185</v>
      </c>
      <c r="F1137" s="559">
        <v>1295.19</v>
      </c>
      <c r="G1137" s="559">
        <v>1281.17</v>
      </c>
      <c r="H1137" s="559">
        <v>1274.8599999999999</v>
      </c>
      <c r="I1137" s="559">
        <v>1281.1199999999999</v>
      </c>
      <c r="J1137" s="559">
        <v>1298.8599999999999</v>
      </c>
      <c r="K1137" s="559">
        <v>1300.53</v>
      </c>
      <c r="L1137" s="559">
        <v>1281.27</v>
      </c>
      <c r="M1137" s="559">
        <v>1278.05</v>
      </c>
      <c r="N1137" s="559">
        <v>1299.08</v>
      </c>
      <c r="O1137" s="605"/>
      <c r="P1137" s="605"/>
      <c r="Q1137" s="658"/>
      <c r="R1137" s="658"/>
      <c r="S1137" s="659"/>
      <c r="T1137" s="600"/>
      <c r="U1137" s="660"/>
      <c r="V1137" s="602"/>
      <c r="W1137" s="602"/>
      <c r="X1137" s="548"/>
      <c r="Y1137" s="603"/>
      <c r="Z1137" s="603"/>
      <c r="AA1137" s="603"/>
      <c r="AB1137" s="603"/>
    </row>
    <row r="1138" spans="1:30" ht="43.5" thickBot="1">
      <c r="A1138" s="690"/>
      <c r="B1138" s="554"/>
      <c r="C1138" s="657"/>
      <c r="D1138" s="657"/>
      <c r="E1138" s="605" t="s">
        <v>188</v>
      </c>
      <c r="F1138" s="605">
        <f t="shared" ref="F1138:N1138" si="374">IF(((F1136="")*AND(F1137="")),"",(F1136-F1137)*3)</f>
        <v>2101.71</v>
      </c>
      <c r="G1138" s="605">
        <f t="shared" si="374"/>
        <v>2141.4899999999998</v>
      </c>
      <c r="H1138" s="605">
        <f t="shared" si="374"/>
        <v>2134.6800000000003</v>
      </c>
      <c r="I1138" s="605">
        <f t="shared" si="374"/>
        <v>2150.94</v>
      </c>
      <c r="J1138" s="605">
        <f t="shared" si="374"/>
        <v>2114.5500000000002</v>
      </c>
      <c r="K1138" s="605">
        <f t="shared" si="374"/>
        <v>2110.2600000000002</v>
      </c>
      <c r="L1138" s="605">
        <f t="shared" si="374"/>
        <v>2137.7399999999998</v>
      </c>
      <c r="M1138" s="605">
        <f t="shared" si="374"/>
        <v>2158.2300000000005</v>
      </c>
      <c r="N1138" s="605">
        <f t="shared" si="374"/>
        <v>2107.3500000000004</v>
      </c>
      <c r="O1138" s="605"/>
      <c r="P1138" s="605"/>
      <c r="Q1138" s="658"/>
      <c r="R1138" s="658"/>
      <c r="S1138" s="659"/>
      <c r="T1138" s="600"/>
      <c r="U1138" s="660"/>
      <c r="V1138" s="602"/>
      <c r="W1138" s="602"/>
      <c r="X1138" s="548"/>
      <c r="Y1138" s="603"/>
      <c r="Z1138" s="603"/>
      <c r="AA1138" s="603"/>
      <c r="AB1138" s="603"/>
    </row>
    <row r="1139" spans="1:30" ht="15">
      <c r="A1139" s="713">
        <v>43622</v>
      </c>
      <c r="B1139" s="554" t="s">
        <v>183</v>
      </c>
      <c r="C1139" s="657" t="s">
        <v>171</v>
      </c>
      <c r="D1139" s="657" t="s">
        <v>170</v>
      </c>
      <c r="E1139" s="605" t="s">
        <v>184</v>
      </c>
      <c r="F1139" s="559">
        <v>26413.42</v>
      </c>
      <c r="G1139" s="559">
        <v>26541.34</v>
      </c>
      <c r="H1139" s="559">
        <v>26586.19</v>
      </c>
      <c r="I1139" s="559">
        <v>26551.97</v>
      </c>
      <c r="J1139" s="559">
        <v>26426.92</v>
      </c>
      <c r="K1139" s="559">
        <v>26424.52</v>
      </c>
      <c r="L1139" s="559">
        <v>26552.959999999999</v>
      </c>
      <c r="M1139" s="559">
        <v>26528.29</v>
      </c>
      <c r="N1139" s="559">
        <v>26391.19</v>
      </c>
      <c r="O1139" s="605">
        <f>IF((N1140=""),"",MAX(F1141:N1141))</f>
        <v>4436.3699999999917</v>
      </c>
      <c r="P1139" s="605">
        <f>IF(N1140="","",MIN(F1141:N1141))</f>
        <v>3949.7700000000004</v>
      </c>
      <c r="Q1139" s="658">
        <f>IF((N1141=""),"",AVERAGE(F1141:N1141))</f>
        <v>4160.6266666666661</v>
      </c>
      <c r="R1139" s="658">
        <f>IF((N1140=""),"",(O1139-P1139)/(O1139+P1139)*100)</f>
        <v>5.8024311542615763</v>
      </c>
      <c r="S1139" s="659">
        <f>STDEV(F1141:N1141)</f>
        <v>194.93091513404747</v>
      </c>
      <c r="T1139" s="600" t="str">
        <f>IF(N1140="","",IF(Q1139&gt;3200,IF(R1139&lt;16,IF(Q1139&lt;5240,"Pass","Fail"),"Fail"),"Fail"))</f>
        <v>Pass</v>
      </c>
      <c r="U1139" s="677">
        <v>121</v>
      </c>
      <c r="V1139" s="641" t="s">
        <v>277</v>
      </c>
      <c r="W1139" s="687"/>
      <c r="X1139" s="548"/>
      <c r="Y1139" s="603">
        <v>4200</v>
      </c>
      <c r="Z1139" s="603">
        <v>5500</v>
      </c>
      <c r="AA1139" s="603">
        <v>3200</v>
      </c>
      <c r="AB1139" s="603">
        <v>5240</v>
      </c>
      <c r="AC1139" s="604">
        <v>16</v>
      </c>
      <c r="AD1139" s="604">
        <v>16</v>
      </c>
    </row>
    <row r="1140" spans="1:30" ht="15">
      <c r="A1140" s="690"/>
      <c r="B1140" s="554"/>
      <c r="C1140" s="657"/>
      <c r="D1140" s="657"/>
      <c r="E1140" s="605" t="s">
        <v>185</v>
      </c>
      <c r="F1140" s="559">
        <v>24934.63</v>
      </c>
      <c r="G1140" s="559">
        <v>25187.23</v>
      </c>
      <c r="H1140" s="559">
        <v>25269.599999999999</v>
      </c>
      <c r="I1140" s="559">
        <v>25226.09</v>
      </c>
      <c r="J1140" s="559">
        <v>25002.94</v>
      </c>
      <c r="K1140" s="559">
        <v>24983.22</v>
      </c>
      <c r="L1140" s="559">
        <v>25220.05</v>
      </c>
      <c r="M1140" s="559">
        <v>25186.36</v>
      </c>
      <c r="N1140" s="559">
        <v>24924.799999999999</v>
      </c>
      <c r="O1140" s="641"/>
      <c r="P1140" s="605"/>
      <c r="Q1140" s="658"/>
      <c r="R1140" s="658"/>
      <c r="S1140" s="659"/>
      <c r="T1140" s="600"/>
      <c r="U1140" s="660"/>
      <c r="V1140" s="602"/>
      <c r="W1140" s="602"/>
      <c r="X1140" s="548"/>
      <c r="Y1140" s="603"/>
      <c r="Z1140" s="603"/>
      <c r="AA1140" s="603"/>
      <c r="AB1140" s="603"/>
    </row>
    <row r="1141" spans="1:30" ht="57.75" thickBot="1">
      <c r="A1141" s="691"/>
      <c r="B1141" s="663"/>
      <c r="C1141" s="664"/>
      <c r="D1141" s="664"/>
      <c r="E1141" s="605" t="s">
        <v>186</v>
      </c>
      <c r="F1141" s="627">
        <f t="shared" ref="F1141:N1141" si="375">IF(((F1139="")*AND(F1140="")),"",(F1139-F1140)*3)</f>
        <v>4436.3699999999917</v>
      </c>
      <c r="G1141" s="627">
        <f t="shared" si="375"/>
        <v>4062.3300000000017</v>
      </c>
      <c r="H1141" s="627">
        <f t="shared" si="375"/>
        <v>3949.7700000000004</v>
      </c>
      <c r="I1141" s="627">
        <f t="shared" si="375"/>
        <v>3977.6400000000031</v>
      </c>
      <c r="J1141" s="627">
        <f t="shared" si="375"/>
        <v>4271.9399999999987</v>
      </c>
      <c r="K1141" s="627">
        <f t="shared" si="375"/>
        <v>4323.8999999999978</v>
      </c>
      <c r="L1141" s="627">
        <f t="shared" si="375"/>
        <v>3998.7299999999996</v>
      </c>
      <c r="M1141" s="627">
        <f t="shared" si="375"/>
        <v>4025.7900000000009</v>
      </c>
      <c r="N1141" s="627">
        <f t="shared" si="375"/>
        <v>4399.1699999999983</v>
      </c>
      <c r="O1141" s="627"/>
      <c r="P1141" s="627"/>
      <c r="Q1141" s="665"/>
      <c r="R1141" s="665"/>
      <c r="S1141" s="666"/>
      <c r="T1141" s="667"/>
      <c r="U1141" s="668"/>
      <c r="V1141" s="602"/>
      <c r="W1141" s="602"/>
      <c r="X1141" s="548"/>
      <c r="Y1141" s="603"/>
      <c r="Z1141" s="603"/>
      <c r="AA1141" s="603"/>
      <c r="AB1141" s="603"/>
    </row>
    <row r="1142" spans="1:30" ht="15">
      <c r="A1142" s="653">
        <v>43626</v>
      </c>
      <c r="B1142" s="654" t="s">
        <v>172</v>
      </c>
      <c r="C1142" s="615" t="s">
        <v>174</v>
      </c>
      <c r="D1142" s="615" t="s">
        <v>173</v>
      </c>
      <c r="E1142" s="605" t="s">
        <v>184</v>
      </c>
      <c r="F1142" s="559">
        <v>3529.84</v>
      </c>
      <c r="G1142" s="559">
        <v>3269.7</v>
      </c>
      <c r="H1142" s="559">
        <v>3216.09</v>
      </c>
      <c r="I1142" s="559">
        <v>3224.24</v>
      </c>
      <c r="J1142" s="559">
        <v>3324.22</v>
      </c>
      <c r="K1142" s="559">
        <v>3324.22</v>
      </c>
      <c r="L1142" s="559">
        <v>3240.48</v>
      </c>
      <c r="M1142" s="559">
        <v>3227.47</v>
      </c>
      <c r="N1142" s="559">
        <v>3372.11</v>
      </c>
      <c r="O1142" s="636">
        <f>IF((N1143=""),"",MAX(F1144:N1144))</f>
        <v>3923.42</v>
      </c>
      <c r="P1142" s="636">
        <f>IF(N1143="","",MIN(F1144:N1144))</f>
        <v>3666.7</v>
      </c>
      <c r="Q1142" s="655">
        <f>IF((N1144=""),"",AVERAGE(F1144:N1144))</f>
        <v>3821.92</v>
      </c>
      <c r="R1142" s="655">
        <f>IF((N1143=""),"",(O1142-P1142)/(O1142+P1142)*100)</f>
        <v>3.3822917160730035</v>
      </c>
      <c r="S1142" s="646">
        <f>STDEV(F1144:N1144)</f>
        <v>104.351789155722</v>
      </c>
      <c r="T1142" s="676" t="str">
        <f>IF(N1143="","",IF(Q1142&gt;3650,IF(R1142&lt;7,IF(Q1142&lt;4450,"Pass","Fail"),"Fail"),"Fail"))</f>
        <v>Pass</v>
      </c>
      <c r="U1142" s="677">
        <v>1428</v>
      </c>
      <c r="V1142" s="641" t="s">
        <v>278</v>
      </c>
      <c r="W1142" s="687"/>
      <c r="X1142" s="548"/>
      <c r="Y1142" s="603">
        <v>3650</v>
      </c>
      <c r="Z1142" s="603">
        <v>4450</v>
      </c>
      <c r="AA1142" s="603">
        <v>3700</v>
      </c>
      <c r="AB1142" s="603">
        <v>4100</v>
      </c>
      <c r="AC1142" s="604">
        <v>7</v>
      </c>
      <c r="AD1142" s="604">
        <v>6.5</v>
      </c>
    </row>
    <row r="1143" spans="1:30" ht="15">
      <c r="A1143" s="690"/>
      <c r="B1143" s="554"/>
      <c r="C1143" s="657"/>
      <c r="D1143" s="657"/>
      <c r="E1143" s="605" t="s">
        <v>185</v>
      </c>
      <c r="F1143" s="559">
        <v>1659.57</v>
      </c>
      <c r="G1143" s="559">
        <v>1324.32</v>
      </c>
      <c r="H1143" s="559">
        <v>1254.3800000000001</v>
      </c>
      <c r="I1143" s="559">
        <v>1274.6099999999999</v>
      </c>
      <c r="J1143" s="559">
        <v>1490.87</v>
      </c>
      <c r="K1143" s="559">
        <v>1490.87</v>
      </c>
      <c r="L1143" s="559">
        <v>1312.35</v>
      </c>
      <c r="M1143" s="559">
        <v>1266.49</v>
      </c>
      <c r="N1143" s="559">
        <v>1456.27</v>
      </c>
      <c r="O1143" s="605"/>
      <c r="P1143" s="605"/>
      <c r="Q1143" s="658"/>
      <c r="R1143" s="658"/>
      <c r="S1143" s="659"/>
      <c r="T1143" s="554"/>
      <c r="U1143" s="672"/>
      <c r="V1143" s="641"/>
      <c r="W1143" s="687"/>
      <c r="X1143" s="548"/>
      <c r="Y1143" s="603"/>
      <c r="Z1143" s="603"/>
      <c r="AA1143" s="603"/>
      <c r="AB1143" s="603"/>
    </row>
    <row r="1144" spans="1:30" ht="57.75" thickBot="1">
      <c r="A1144" s="690"/>
      <c r="B1144" s="554"/>
      <c r="C1144" s="657"/>
      <c r="D1144" s="657"/>
      <c r="E1144" s="605" t="s">
        <v>186</v>
      </c>
      <c r="F1144" s="605">
        <f t="shared" ref="F1144:N1144" si="376">IF(((F1142="")*AND(F1143="")),"",(F1142-F1143)*2)</f>
        <v>3740.5400000000004</v>
      </c>
      <c r="G1144" s="605">
        <f t="shared" si="376"/>
        <v>3890.7599999999998</v>
      </c>
      <c r="H1144" s="605">
        <f t="shared" si="376"/>
        <v>3923.42</v>
      </c>
      <c r="I1144" s="605">
        <f t="shared" si="376"/>
        <v>3899.2599999999998</v>
      </c>
      <c r="J1144" s="605">
        <f t="shared" si="376"/>
        <v>3666.7</v>
      </c>
      <c r="K1144" s="605">
        <f t="shared" si="376"/>
        <v>3666.7</v>
      </c>
      <c r="L1144" s="605">
        <f t="shared" si="376"/>
        <v>3856.26</v>
      </c>
      <c r="M1144" s="605">
        <f t="shared" si="376"/>
        <v>3921.9599999999996</v>
      </c>
      <c r="N1144" s="605">
        <f t="shared" si="376"/>
        <v>3831.6800000000003</v>
      </c>
      <c r="O1144" s="605"/>
      <c r="P1144" s="605"/>
      <c r="Q1144" s="658"/>
      <c r="R1144" s="658"/>
      <c r="S1144" s="659"/>
      <c r="T1144" s="554"/>
      <c r="U1144" s="672"/>
      <c r="V1144" s="641"/>
      <c r="W1144" s="687"/>
      <c r="X1144" s="548"/>
      <c r="Y1144" s="603"/>
      <c r="Z1144" s="603"/>
      <c r="AA1144" s="603"/>
      <c r="AB1144" s="603"/>
    </row>
    <row r="1145" spans="1:30" ht="15">
      <c r="A1145" s="669">
        <v>43626</v>
      </c>
      <c r="B1145" s="614" t="s">
        <v>167</v>
      </c>
      <c r="C1145" s="657" t="s">
        <v>169</v>
      </c>
      <c r="D1145" s="657" t="s">
        <v>187</v>
      </c>
      <c r="E1145" s="605" t="s">
        <v>184</v>
      </c>
      <c r="F1145" s="559">
        <v>1295.06</v>
      </c>
      <c r="G1145" s="559">
        <v>1283.05</v>
      </c>
      <c r="H1145" s="559">
        <v>1277.57</v>
      </c>
      <c r="I1145" s="559">
        <v>1281.3599999999999</v>
      </c>
      <c r="J1145" s="559">
        <v>1303.06</v>
      </c>
      <c r="K1145" s="559">
        <v>1309.32</v>
      </c>
      <c r="L1145" s="559">
        <v>1284.77</v>
      </c>
      <c r="M1145" s="559">
        <v>1281.3800000000001</v>
      </c>
      <c r="N1145" s="559">
        <v>1297.6500000000001</v>
      </c>
      <c r="O1145" s="605">
        <f>IF((N1146=""),"",MAX(F1147:N1147))</f>
        <v>2059.5600000000004</v>
      </c>
      <c r="P1145" s="605">
        <f>IF(N1146="","",MIN(F1147:N1147))</f>
        <v>1966.1099999999997</v>
      </c>
      <c r="Q1145" s="658">
        <f>IF((N1147=""),"",AVERAGE(F1147:N1147))</f>
        <v>2019.376666666667</v>
      </c>
      <c r="R1145" s="658">
        <f>IF((N1146=""),"",(O1145-P1145)/(O1145+P1145)*100)</f>
        <v>2.3213527189263083</v>
      </c>
      <c r="S1145" s="659">
        <f>STDEV(F1147:N1147)</f>
        <v>34.997565629610456</v>
      </c>
      <c r="T1145" s="600" t="str">
        <f>IF(N1146="","",IF(Q1145&gt;1940,IF(R1145&lt;8.3,IF(Q1145&lt;2180,"Pass","Fail"),"Fail"),"Fail"))</f>
        <v>Pass</v>
      </c>
      <c r="U1145" s="677">
        <v>1428</v>
      </c>
      <c r="V1145" s="641" t="s">
        <v>278</v>
      </c>
      <c r="W1145" s="687"/>
      <c r="X1145" s="548"/>
      <c r="Y1145" s="603">
        <v>2000</v>
      </c>
      <c r="Z1145" s="603">
        <v>3000</v>
      </c>
      <c r="AA1145" s="603">
        <v>1940</v>
      </c>
      <c r="AB1145" s="603">
        <v>2180</v>
      </c>
      <c r="AC1145" s="604">
        <v>5.2</v>
      </c>
      <c r="AD1145" s="604">
        <v>5.2</v>
      </c>
    </row>
    <row r="1146" spans="1:30" ht="15">
      <c r="A1146" s="690"/>
      <c r="B1146" s="554"/>
      <c r="C1146" s="657"/>
      <c r="D1146" s="657"/>
      <c r="E1146" s="605" t="s">
        <v>185</v>
      </c>
      <c r="F1146" s="559">
        <v>628.88</v>
      </c>
      <c r="G1146" s="559">
        <v>599.32000000000005</v>
      </c>
      <c r="H1146" s="559">
        <v>595.17999999999995</v>
      </c>
      <c r="I1146" s="559">
        <v>602.16</v>
      </c>
      <c r="J1146" s="559">
        <v>647.69000000000005</v>
      </c>
      <c r="K1146" s="559">
        <v>646.67999999999995</v>
      </c>
      <c r="L1146" s="559">
        <v>603.91999999999996</v>
      </c>
      <c r="M1146" s="559">
        <v>594.86</v>
      </c>
      <c r="N1146" s="559">
        <v>636.4</v>
      </c>
      <c r="O1146" s="605"/>
      <c r="P1146" s="605"/>
      <c r="Q1146" s="658"/>
      <c r="R1146" s="658"/>
      <c r="S1146" s="659"/>
      <c r="T1146" s="600"/>
      <c r="U1146" s="660"/>
      <c r="V1146" s="602"/>
      <c r="W1146" s="602"/>
      <c r="X1146" s="548"/>
      <c r="Y1146" s="603"/>
      <c r="Z1146" s="603"/>
      <c r="AA1146" s="603"/>
      <c r="AB1146" s="603"/>
    </row>
    <row r="1147" spans="1:30" ht="43.5" thickBot="1">
      <c r="A1147" s="690"/>
      <c r="B1147" s="554"/>
      <c r="C1147" s="657"/>
      <c r="D1147" s="657"/>
      <c r="E1147" s="605" t="s">
        <v>188</v>
      </c>
      <c r="F1147" s="605">
        <f t="shared" ref="F1147:N1147" si="377">IF(((F1145="")*AND(F1146="")),"",(F1145-F1146)*3)</f>
        <v>1998.54</v>
      </c>
      <c r="G1147" s="605">
        <f t="shared" si="377"/>
        <v>2051.1899999999996</v>
      </c>
      <c r="H1147" s="605">
        <f t="shared" si="377"/>
        <v>2047.17</v>
      </c>
      <c r="I1147" s="605">
        <f t="shared" si="377"/>
        <v>2037.6</v>
      </c>
      <c r="J1147" s="605">
        <f t="shared" si="377"/>
        <v>1966.1099999999997</v>
      </c>
      <c r="K1147" s="605">
        <f t="shared" si="377"/>
        <v>1987.92</v>
      </c>
      <c r="L1147" s="605">
        <f t="shared" si="377"/>
        <v>2042.5500000000002</v>
      </c>
      <c r="M1147" s="605">
        <f t="shared" si="377"/>
        <v>2059.5600000000004</v>
      </c>
      <c r="N1147" s="605">
        <f t="shared" si="377"/>
        <v>1983.7500000000005</v>
      </c>
      <c r="O1147" s="605"/>
      <c r="P1147" s="605"/>
      <c r="Q1147" s="658"/>
      <c r="R1147" s="658"/>
      <c r="S1147" s="659"/>
      <c r="T1147" s="600"/>
      <c r="U1147" s="660"/>
      <c r="V1147" s="602"/>
      <c r="W1147" s="602"/>
      <c r="X1147" s="548"/>
      <c r="Y1147" s="603"/>
      <c r="Z1147" s="603"/>
      <c r="AA1147" s="603"/>
      <c r="AB1147" s="603"/>
    </row>
    <row r="1148" spans="1:30" ht="15">
      <c r="A1148" s="669">
        <v>43626</v>
      </c>
      <c r="B1148" s="554" t="s">
        <v>183</v>
      </c>
      <c r="C1148" s="657" t="s">
        <v>171</v>
      </c>
      <c r="D1148" s="657" t="s">
        <v>170</v>
      </c>
      <c r="E1148" s="605" t="s">
        <v>184</v>
      </c>
      <c r="F1148" s="559">
        <v>24871.01</v>
      </c>
      <c r="G1148" s="559">
        <v>25130.080000000002</v>
      </c>
      <c r="H1148" s="559">
        <v>25210.66</v>
      </c>
      <c r="I1148" s="559">
        <v>25165.74</v>
      </c>
      <c r="J1148" s="559">
        <v>24945.85</v>
      </c>
      <c r="K1148" s="559">
        <v>24917.200000000001</v>
      </c>
      <c r="L1148" s="559">
        <v>25156.1</v>
      </c>
      <c r="M1148" s="559">
        <v>25126.639999999999</v>
      </c>
      <c r="N1148" s="559">
        <v>24864.12</v>
      </c>
      <c r="O1148" s="605">
        <f>IF((N1149=""),"",MAX(F1150:N1150))</f>
        <v>4465.4399999999987</v>
      </c>
      <c r="P1148" s="605">
        <f>IF(N1149="","",MIN(F1150:N1150))</f>
        <v>3920.3999999999978</v>
      </c>
      <c r="Q1148" s="658">
        <f>IF((N1150=""),"",AVERAGE(F1150:N1150))</f>
        <v>4149.9966666666651</v>
      </c>
      <c r="R1148" s="658">
        <f>IF((N1149=""),"",(O1148-P1148)/(O1148+P1148)*100)</f>
        <v>6.4995277753928189</v>
      </c>
      <c r="S1148" s="659">
        <f>STDEV(F1150:N1150)</f>
        <v>220.82544186527622</v>
      </c>
      <c r="T1148" s="600" t="str">
        <f>IF(N1149="","",IF(Q1148&gt;3200,IF(R1148&lt;16,IF(Q1148&lt;5240,"Pass","Fail"),"Fail"),"Fail"))</f>
        <v>Pass</v>
      </c>
      <c r="U1148" s="677">
        <v>1428</v>
      </c>
      <c r="V1148" s="641" t="s">
        <v>278</v>
      </c>
      <c r="W1148" s="687"/>
      <c r="X1148" s="548"/>
      <c r="Y1148" s="603">
        <v>4200</v>
      </c>
      <c r="Z1148" s="603">
        <v>5500</v>
      </c>
      <c r="AA1148" s="603">
        <v>3200</v>
      </c>
      <c r="AB1148" s="603">
        <v>5240</v>
      </c>
      <c r="AC1148" s="604">
        <v>16</v>
      </c>
      <c r="AD1148" s="604">
        <v>16</v>
      </c>
    </row>
    <row r="1149" spans="1:30" ht="15">
      <c r="A1149" s="690"/>
      <c r="B1149" s="554"/>
      <c r="C1149" s="657"/>
      <c r="D1149" s="657"/>
      <c r="E1149" s="605" t="s">
        <v>185</v>
      </c>
      <c r="F1149" s="559">
        <v>23400.19</v>
      </c>
      <c r="G1149" s="559">
        <v>23794.65</v>
      </c>
      <c r="H1149" s="559">
        <v>23903.86</v>
      </c>
      <c r="I1149" s="559">
        <v>23847.52</v>
      </c>
      <c r="J1149" s="559">
        <v>23498.45</v>
      </c>
      <c r="K1149" s="559">
        <v>23491.74</v>
      </c>
      <c r="L1149" s="559">
        <v>23841.43</v>
      </c>
      <c r="M1149" s="559">
        <v>23783.93</v>
      </c>
      <c r="N1149" s="559">
        <v>23375.64</v>
      </c>
      <c r="O1149" s="641"/>
      <c r="P1149" s="605"/>
      <c r="Q1149" s="658"/>
      <c r="R1149" s="658"/>
      <c r="S1149" s="659"/>
      <c r="T1149" s="600"/>
      <c r="U1149" s="660"/>
      <c r="V1149" s="602"/>
      <c r="W1149" s="602"/>
      <c r="X1149" s="548"/>
      <c r="Y1149" s="603"/>
      <c r="Z1149" s="603"/>
      <c r="AA1149" s="603"/>
      <c r="AB1149" s="603"/>
    </row>
    <row r="1150" spans="1:30" ht="57.75" thickBot="1">
      <c r="A1150" s="691"/>
      <c r="B1150" s="663"/>
      <c r="C1150" s="664"/>
      <c r="D1150" s="664"/>
      <c r="E1150" s="605" t="s">
        <v>186</v>
      </c>
      <c r="F1150" s="627">
        <f t="shared" ref="F1150:N1150" si="378">IF(((F1148="")*AND(F1149="")),"",(F1148-F1149)*3)</f>
        <v>4412.4599999999991</v>
      </c>
      <c r="G1150" s="627">
        <f t="shared" si="378"/>
        <v>4006.2900000000009</v>
      </c>
      <c r="H1150" s="627">
        <f t="shared" si="378"/>
        <v>3920.3999999999978</v>
      </c>
      <c r="I1150" s="627">
        <f t="shared" si="378"/>
        <v>3954.6600000000035</v>
      </c>
      <c r="J1150" s="627">
        <f t="shared" si="378"/>
        <v>4342.1999999999935</v>
      </c>
      <c r="K1150" s="627">
        <f t="shared" si="378"/>
        <v>4276.3799999999974</v>
      </c>
      <c r="L1150" s="627">
        <f t="shared" si="378"/>
        <v>3944.0099999999948</v>
      </c>
      <c r="M1150" s="627">
        <f t="shared" si="378"/>
        <v>4028.1299999999974</v>
      </c>
      <c r="N1150" s="627">
        <f t="shared" si="378"/>
        <v>4465.4399999999987</v>
      </c>
      <c r="O1150" s="627"/>
      <c r="P1150" s="627"/>
      <c r="Q1150" s="665"/>
      <c r="R1150" s="665"/>
      <c r="S1150" s="666"/>
      <c r="T1150" s="667"/>
      <c r="U1150" s="668"/>
      <c r="V1150" s="602"/>
      <c r="W1150" s="602"/>
      <c r="X1150" s="548"/>
      <c r="Y1150" s="603"/>
      <c r="Z1150" s="603"/>
      <c r="AA1150" s="603"/>
      <c r="AB1150" s="603"/>
    </row>
    <row r="1151" spans="1:30" ht="15">
      <c r="A1151" s="653">
        <v>43629</v>
      </c>
      <c r="B1151" s="654" t="s">
        <v>172</v>
      </c>
      <c r="C1151" s="615" t="s">
        <v>174</v>
      </c>
      <c r="D1151" s="615" t="s">
        <v>173</v>
      </c>
      <c r="E1151" s="605" t="s">
        <v>184</v>
      </c>
      <c r="F1151" s="559">
        <v>7076.49</v>
      </c>
      <c r="G1151" s="559">
        <v>7054.86</v>
      </c>
      <c r="H1151" s="559">
        <v>7069.27</v>
      </c>
      <c r="I1151" s="559">
        <v>7044.18</v>
      </c>
      <c r="J1151" s="559">
        <v>6984.77</v>
      </c>
      <c r="K1151" s="559">
        <v>7030.58</v>
      </c>
      <c r="L1151" s="559">
        <v>7030.74</v>
      </c>
      <c r="M1151" s="559">
        <v>7041</v>
      </c>
      <c r="N1151" s="559">
        <v>7117.38</v>
      </c>
      <c r="O1151" s="636">
        <f>IF((N1152=""),"",MAX(F1153:N1153))</f>
        <v>3894.7200000000012</v>
      </c>
      <c r="P1151" s="636">
        <f>IF(N1152="","",MIN(F1153:N1153))</f>
        <v>3602.4799999999996</v>
      </c>
      <c r="Q1151" s="655">
        <f>IF((N1153=""),"",AVERAGE(F1153:N1153))</f>
        <v>3794.3844444444444</v>
      </c>
      <c r="R1151" s="655">
        <f>IF((N1152=""),"",(O1151-P1151)/(O1151+P1151)*100)</f>
        <v>3.8979885824041189</v>
      </c>
      <c r="S1151" s="646">
        <f>STDEV(F1153:N1153)</f>
        <v>100.9980572970418</v>
      </c>
      <c r="T1151" s="676" t="str">
        <f>IF(N1152="","",IF(Q1151&gt;3650,IF(R1151&lt;7,IF(Q1151&lt;4450,"Pass","Fail"),"Fail"),"Fail"))</f>
        <v>Pass</v>
      </c>
      <c r="U1151" s="677">
        <v>1428</v>
      </c>
      <c r="V1151" s="641" t="s">
        <v>281</v>
      </c>
      <c r="W1151" s="687"/>
      <c r="X1151" s="548"/>
      <c r="Y1151" s="603">
        <v>3650</v>
      </c>
      <c r="Z1151" s="603">
        <v>4450</v>
      </c>
      <c r="AA1151" s="603">
        <v>3700</v>
      </c>
      <c r="AB1151" s="603">
        <v>4100</v>
      </c>
      <c r="AC1151" s="604">
        <v>7</v>
      </c>
      <c r="AD1151" s="604">
        <v>6.5</v>
      </c>
    </row>
    <row r="1152" spans="1:30" ht="15">
      <c r="A1152" s="690"/>
      <c r="B1152" s="554"/>
      <c r="C1152" s="657"/>
      <c r="D1152" s="657"/>
      <c r="E1152" s="605" t="s">
        <v>185</v>
      </c>
      <c r="F1152" s="559">
        <v>5243.76</v>
      </c>
      <c r="G1152" s="559">
        <v>5119.8100000000004</v>
      </c>
      <c r="H1152" s="559">
        <v>5121.91</v>
      </c>
      <c r="I1152" s="559">
        <v>5108.24</v>
      </c>
      <c r="J1152" s="559">
        <v>5100.68</v>
      </c>
      <c r="K1152" s="559">
        <v>5229.34</v>
      </c>
      <c r="L1152" s="559">
        <v>5097.09</v>
      </c>
      <c r="M1152" s="559">
        <v>5142.78</v>
      </c>
      <c r="N1152" s="559">
        <v>5210.93</v>
      </c>
      <c r="O1152" s="605"/>
      <c r="P1152" s="605"/>
      <c r="Q1152" s="658"/>
      <c r="R1152" s="658"/>
      <c r="S1152" s="659"/>
      <c r="T1152" s="554"/>
      <c r="U1152" s="672"/>
      <c r="V1152" s="641"/>
      <c r="W1152" s="687"/>
      <c r="X1152" s="548"/>
      <c r="Y1152" s="603"/>
      <c r="Z1152" s="603"/>
      <c r="AA1152" s="603"/>
      <c r="AB1152" s="603"/>
    </row>
    <row r="1153" spans="1:30" ht="57.75" thickBot="1">
      <c r="A1153" s="690"/>
      <c r="B1153" s="554"/>
      <c r="C1153" s="657"/>
      <c r="D1153" s="657"/>
      <c r="E1153" s="605" t="s">
        <v>186</v>
      </c>
      <c r="F1153" s="605">
        <f t="shared" ref="F1153:N1153" si="379">IF(((F1151="")*AND(F1152="")),"",(F1151-F1152)*2)</f>
        <v>3665.4599999999991</v>
      </c>
      <c r="G1153" s="605">
        <f t="shared" si="379"/>
        <v>3870.0999999999985</v>
      </c>
      <c r="H1153" s="605">
        <f t="shared" si="379"/>
        <v>3894.7200000000012</v>
      </c>
      <c r="I1153" s="605">
        <f t="shared" si="379"/>
        <v>3871.880000000001</v>
      </c>
      <c r="J1153" s="605">
        <f t="shared" si="379"/>
        <v>3768.1800000000003</v>
      </c>
      <c r="K1153" s="605">
        <f t="shared" si="379"/>
        <v>3602.4799999999996</v>
      </c>
      <c r="L1153" s="605">
        <f t="shared" si="379"/>
        <v>3867.2999999999993</v>
      </c>
      <c r="M1153" s="605">
        <f t="shared" si="379"/>
        <v>3796.4400000000005</v>
      </c>
      <c r="N1153" s="605">
        <f t="shared" si="379"/>
        <v>3812.8999999999996</v>
      </c>
      <c r="O1153" s="605"/>
      <c r="P1153" s="605"/>
      <c r="Q1153" s="658"/>
      <c r="R1153" s="658"/>
      <c r="S1153" s="659"/>
      <c r="T1153" s="554"/>
      <c r="U1153" s="672"/>
      <c r="V1153" s="641"/>
      <c r="W1153" s="687"/>
      <c r="X1153" s="548"/>
      <c r="Y1153" s="603"/>
      <c r="Z1153" s="603"/>
      <c r="AA1153" s="603"/>
      <c r="AB1153" s="603"/>
    </row>
    <row r="1154" spans="1:30" ht="15">
      <c r="A1154" s="669">
        <v>43629</v>
      </c>
      <c r="B1154" s="614" t="s">
        <v>167</v>
      </c>
      <c r="C1154" s="657" t="s">
        <v>169</v>
      </c>
      <c r="D1154" s="657" t="s">
        <v>187</v>
      </c>
      <c r="E1154" s="605" t="s">
        <v>184</v>
      </c>
      <c r="F1154" s="559">
        <v>1983.97</v>
      </c>
      <c r="G1154" s="559">
        <v>1980.99</v>
      </c>
      <c r="H1154" s="559">
        <v>1975.04</v>
      </c>
      <c r="I1154" s="559">
        <v>1986.35</v>
      </c>
      <c r="J1154" s="559">
        <v>1994.35</v>
      </c>
      <c r="K1154" s="559">
        <v>1995.14</v>
      </c>
      <c r="L1154" s="559">
        <v>1982.94</v>
      </c>
      <c r="M1154" s="559">
        <v>1981.33</v>
      </c>
      <c r="N1154" s="559">
        <v>1985.58</v>
      </c>
      <c r="O1154" s="605">
        <f>IF((N1155=""),"",MAX(F1156:N1156))</f>
        <v>2179.5</v>
      </c>
      <c r="P1154" s="605">
        <f>IF(N1155="","",MIN(F1156:N1156))</f>
        <v>2080.8600000000006</v>
      </c>
      <c r="Q1154" s="658">
        <f>IF((N1156=""),"",AVERAGE(F1156:N1156))</f>
        <v>2131.9466666666672</v>
      </c>
      <c r="R1154" s="658">
        <f>IF((N1155=""),"",(O1154-P1154)/(O1154+P1154)*100)</f>
        <v>2.3152972988198042</v>
      </c>
      <c r="S1154" s="659">
        <f>STDEV(F1156:N1156)</f>
        <v>34.449280471402588</v>
      </c>
      <c r="T1154" s="600" t="str">
        <f>IF(N1155="","",IF(Q1154&gt;1940,IF(R1154&lt;8.3,IF(Q1154&lt;2180,"Pass","Fail"),"Fail"),"Fail"))</f>
        <v>Pass</v>
      </c>
      <c r="U1154" s="677">
        <v>1428</v>
      </c>
      <c r="V1154" s="641" t="s">
        <v>281</v>
      </c>
      <c r="W1154" s="687"/>
      <c r="X1154" s="548"/>
      <c r="Y1154" s="603">
        <v>2000</v>
      </c>
      <c r="Z1154" s="603">
        <v>3000</v>
      </c>
      <c r="AA1154" s="603">
        <v>1940</v>
      </c>
      <c r="AB1154" s="603">
        <v>2180</v>
      </c>
      <c r="AC1154" s="604">
        <v>5.2</v>
      </c>
      <c r="AD1154" s="604">
        <v>5.2</v>
      </c>
    </row>
    <row r="1155" spans="1:30" ht="15">
      <c r="A1155" s="690"/>
      <c r="B1155" s="554"/>
      <c r="C1155" s="657"/>
      <c r="D1155" s="657"/>
      <c r="E1155" s="605" t="s">
        <v>185</v>
      </c>
      <c r="F1155" s="559">
        <v>1290.3499999999999</v>
      </c>
      <c r="G1155" s="559">
        <v>1266.6099999999999</v>
      </c>
      <c r="H1155" s="559">
        <v>1257</v>
      </c>
      <c r="I1155" s="559">
        <v>1259.8499999999999</v>
      </c>
      <c r="J1155" s="559">
        <v>1290.0899999999999</v>
      </c>
      <c r="K1155" s="559">
        <v>1297.8699999999999</v>
      </c>
      <c r="L1155" s="559">
        <v>1265.58</v>
      </c>
      <c r="M1155" s="559">
        <v>1259.76</v>
      </c>
      <c r="N1155" s="559">
        <v>1282.74</v>
      </c>
      <c r="O1155" s="605"/>
      <c r="P1155" s="605"/>
      <c r="Q1155" s="658"/>
      <c r="R1155" s="658"/>
      <c r="S1155" s="659"/>
      <c r="T1155" s="600"/>
      <c r="U1155" s="660"/>
      <c r="V1155" s="602"/>
      <c r="W1155" s="602"/>
      <c r="X1155" s="548"/>
      <c r="Y1155" s="603"/>
      <c r="Z1155" s="603"/>
      <c r="AA1155" s="603"/>
      <c r="AB1155" s="603"/>
    </row>
    <row r="1156" spans="1:30" ht="43.5" thickBot="1">
      <c r="A1156" s="690"/>
      <c r="B1156" s="554"/>
      <c r="C1156" s="657"/>
      <c r="D1156" s="657"/>
      <c r="E1156" s="605" t="s">
        <v>188</v>
      </c>
      <c r="F1156" s="605">
        <f t="shared" ref="F1156:N1156" si="380">IF(((F1154="")*AND(F1155="")),"",(F1154-F1155)*3)</f>
        <v>2080.8600000000006</v>
      </c>
      <c r="G1156" s="605">
        <f t="shared" si="380"/>
        <v>2143.1400000000003</v>
      </c>
      <c r="H1156" s="605">
        <f t="shared" si="380"/>
        <v>2154.12</v>
      </c>
      <c r="I1156" s="605">
        <f t="shared" si="380"/>
        <v>2179.5</v>
      </c>
      <c r="J1156" s="605">
        <f t="shared" si="380"/>
        <v>2112.7799999999997</v>
      </c>
      <c r="K1156" s="605">
        <f t="shared" si="380"/>
        <v>2091.8100000000004</v>
      </c>
      <c r="L1156" s="605">
        <f t="shared" si="380"/>
        <v>2152.0800000000004</v>
      </c>
      <c r="M1156" s="605">
        <f t="shared" si="380"/>
        <v>2164.71</v>
      </c>
      <c r="N1156" s="605">
        <f t="shared" si="380"/>
        <v>2108.5199999999995</v>
      </c>
      <c r="O1156" s="605"/>
      <c r="P1156" s="605"/>
      <c r="Q1156" s="658"/>
      <c r="R1156" s="658"/>
      <c r="S1156" s="659"/>
      <c r="T1156" s="600"/>
      <c r="U1156" s="660"/>
      <c r="V1156" s="602"/>
      <c r="W1156" s="602"/>
      <c r="X1156" s="548"/>
      <c r="Y1156" s="603"/>
      <c r="Z1156" s="603"/>
      <c r="AA1156" s="603"/>
      <c r="AB1156" s="603"/>
    </row>
    <row r="1157" spans="1:30" ht="15">
      <c r="A1157" s="669">
        <v>43629</v>
      </c>
      <c r="B1157" s="554" t="s">
        <v>183</v>
      </c>
      <c r="C1157" s="657" t="s">
        <v>171</v>
      </c>
      <c r="D1157" s="657" t="s">
        <v>170</v>
      </c>
      <c r="E1157" s="605" t="s">
        <v>184</v>
      </c>
      <c r="F1157" s="559">
        <v>29308.720000000001</v>
      </c>
      <c r="G1157" s="559">
        <v>29166.59</v>
      </c>
      <c r="H1157" s="559">
        <v>29146.03</v>
      </c>
      <c r="I1157" s="559">
        <v>29137.24</v>
      </c>
      <c r="J1157" s="559">
        <v>29263.63</v>
      </c>
      <c r="K1157" s="559">
        <v>29231.75</v>
      </c>
      <c r="L1157" s="559">
        <v>29125.13</v>
      </c>
      <c r="M1157" s="559">
        <v>29157.67</v>
      </c>
      <c r="N1157" s="559">
        <v>29296.240000000002</v>
      </c>
      <c r="O1157" s="605">
        <f>IF((N1158=""),"",MAX(F1159:N1159))</f>
        <v>4652.3400000000074</v>
      </c>
      <c r="P1157" s="605">
        <f>IF(N1158="","",MIN(F1159:N1159))</f>
        <v>4094.3699999999917</v>
      </c>
      <c r="Q1157" s="658">
        <f>IF((N1159=""),"",AVERAGE(F1159:N1159))</f>
        <v>4344.6133333333355</v>
      </c>
      <c r="R1157" s="658">
        <f>IF((N1158=""),"",(O1157-P1157)/(O1157+P1157)*100)</f>
        <v>6.3791985786657586</v>
      </c>
      <c r="S1157" s="659">
        <f>STDEV(F1159:N1159)</f>
        <v>222.42321337936855</v>
      </c>
      <c r="T1157" s="600" t="str">
        <f>IF(N1158="","",IF(Q1157&gt;3200,IF(R1157&lt;16,IF(Q1157&lt;5240,"Pass","Fail"),"Fail"),"Fail"))</f>
        <v>Pass</v>
      </c>
      <c r="U1157" s="677">
        <v>1428</v>
      </c>
      <c r="V1157" s="641" t="s">
        <v>281</v>
      </c>
      <c r="W1157" s="687"/>
      <c r="X1157" s="548"/>
      <c r="Y1157" s="603">
        <v>4200</v>
      </c>
      <c r="Z1157" s="603">
        <v>5500</v>
      </c>
      <c r="AA1157" s="603">
        <v>3200</v>
      </c>
      <c r="AB1157" s="603">
        <v>5240</v>
      </c>
      <c r="AC1157" s="604">
        <v>16</v>
      </c>
      <c r="AD1157" s="604">
        <v>16</v>
      </c>
    </row>
    <row r="1158" spans="1:30" ht="15">
      <c r="A1158" s="690"/>
      <c r="B1158" s="554"/>
      <c r="C1158" s="657"/>
      <c r="D1158" s="657"/>
      <c r="E1158" s="605" t="s">
        <v>185</v>
      </c>
      <c r="F1158" s="559">
        <v>27783.34</v>
      </c>
      <c r="G1158" s="559">
        <v>27764</v>
      </c>
      <c r="H1158" s="559">
        <v>27781.24</v>
      </c>
      <c r="I1158" s="559">
        <v>27752.12</v>
      </c>
      <c r="J1158" s="559">
        <v>27741.37</v>
      </c>
      <c r="K1158" s="559">
        <v>27735.759999999998</v>
      </c>
      <c r="L1158" s="559">
        <v>27750.62</v>
      </c>
      <c r="M1158" s="559">
        <v>27745.25</v>
      </c>
      <c r="N1158" s="559">
        <v>27745.46</v>
      </c>
      <c r="O1158" s="641"/>
      <c r="P1158" s="605"/>
      <c r="Q1158" s="658"/>
      <c r="R1158" s="658"/>
      <c r="S1158" s="659"/>
      <c r="T1158" s="600"/>
      <c r="U1158" s="660"/>
      <c r="V1158" s="602"/>
      <c r="W1158" s="602"/>
      <c r="X1158" s="548"/>
      <c r="Y1158" s="603"/>
      <c r="Z1158" s="603"/>
      <c r="AA1158" s="603"/>
      <c r="AB1158" s="603"/>
    </row>
    <row r="1159" spans="1:30" ht="57.75" thickBot="1">
      <c r="A1159" s="691"/>
      <c r="B1159" s="663"/>
      <c r="C1159" s="664"/>
      <c r="D1159" s="664"/>
      <c r="E1159" s="605" t="s">
        <v>186</v>
      </c>
      <c r="F1159" s="627">
        <f t="shared" ref="F1159:N1159" si="381">IF(((F1157="")*AND(F1158="")),"",(F1157-F1158)*3)</f>
        <v>4576.1400000000031</v>
      </c>
      <c r="G1159" s="627">
        <f t="shared" si="381"/>
        <v>4207.7700000000004</v>
      </c>
      <c r="H1159" s="627">
        <f t="shared" si="381"/>
        <v>4094.3699999999917</v>
      </c>
      <c r="I1159" s="627">
        <f t="shared" si="381"/>
        <v>4155.3600000000079</v>
      </c>
      <c r="J1159" s="627">
        <f t="shared" si="381"/>
        <v>4566.7800000000061</v>
      </c>
      <c r="K1159" s="627">
        <f t="shared" si="381"/>
        <v>4487.9700000000048</v>
      </c>
      <c r="L1159" s="627">
        <f t="shared" si="381"/>
        <v>4123.5300000000061</v>
      </c>
      <c r="M1159" s="627">
        <f t="shared" si="381"/>
        <v>4237.2599999999948</v>
      </c>
      <c r="N1159" s="627">
        <f t="shared" si="381"/>
        <v>4652.3400000000074</v>
      </c>
      <c r="O1159" s="627"/>
      <c r="P1159" s="627"/>
      <c r="Q1159" s="665"/>
      <c r="R1159" s="665"/>
      <c r="S1159" s="666"/>
      <c r="T1159" s="667"/>
      <c r="U1159" s="668"/>
      <c r="V1159" s="602"/>
      <c r="W1159" s="602"/>
      <c r="X1159" s="548"/>
      <c r="Y1159" s="603"/>
      <c r="Z1159" s="603"/>
      <c r="AA1159" s="603"/>
      <c r="AB1159" s="603"/>
    </row>
    <row r="1160" spans="1:30" ht="15">
      <c r="A1160" s="653">
        <v>43633</v>
      </c>
      <c r="B1160" s="654" t="s">
        <v>172</v>
      </c>
      <c r="C1160" s="615" t="s">
        <v>174</v>
      </c>
      <c r="D1160" s="615" t="s">
        <v>173</v>
      </c>
      <c r="E1160" s="605" t="s">
        <v>184</v>
      </c>
      <c r="F1160" s="559">
        <v>5250.68</v>
      </c>
      <c r="G1160" s="559">
        <v>5126.7</v>
      </c>
      <c r="H1160" s="559">
        <v>5128.78</v>
      </c>
      <c r="I1160" s="559">
        <v>5115.17</v>
      </c>
      <c r="J1160" s="559">
        <v>5107.46</v>
      </c>
      <c r="K1160" s="559">
        <v>5236.54</v>
      </c>
      <c r="L1160" s="559">
        <v>5104.17</v>
      </c>
      <c r="M1160" s="559">
        <v>5149.7</v>
      </c>
      <c r="N1160" s="559">
        <v>5218.08</v>
      </c>
      <c r="O1160" s="636">
        <f>IF((N1161=""),"",MAX(F1162:N1162))</f>
        <v>3967.2599999999993</v>
      </c>
      <c r="P1160" s="636">
        <f>IF(N1161="","",MIN(F1162:N1162))</f>
        <v>3661.5599999999995</v>
      </c>
      <c r="Q1160" s="655">
        <f>IF((N1162=""),"",AVERAGE(F1162:N1162))</f>
        <v>3867.0755555555547</v>
      </c>
      <c r="R1160" s="655">
        <f>IF((N1161=""),"",(O1160-P1160)/(O1160+P1160)*100)</f>
        <v>4.0071727999874147</v>
      </c>
      <c r="S1160" s="646">
        <f>STDEV(F1162:N1162)</f>
        <v>106.47138196617411</v>
      </c>
      <c r="T1160" s="676" t="str">
        <f>IF(N1161="","",IF(Q1160&gt;3650,IF(R1160&lt;7,IF(Q1160&lt;4450,"Pass","Fail"),"Fail"),"Fail"))</f>
        <v>Pass</v>
      </c>
      <c r="U1160" s="677">
        <v>1335</v>
      </c>
      <c r="V1160" s="641"/>
      <c r="W1160" s="687"/>
      <c r="X1160" s="548"/>
      <c r="Y1160" s="603">
        <v>3650</v>
      </c>
      <c r="Z1160" s="603">
        <v>4450</v>
      </c>
      <c r="AA1160" s="603">
        <v>3700</v>
      </c>
      <c r="AB1160" s="603">
        <v>4100</v>
      </c>
      <c r="AC1160" s="604">
        <v>7</v>
      </c>
      <c r="AD1160" s="604">
        <v>6.5</v>
      </c>
    </row>
    <row r="1161" spans="1:30" ht="15">
      <c r="A1161" s="690"/>
      <c r="B1161" s="554"/>
      <c r="C1161" s="657"/>
      <c r="D1161" s="657"/>
      <c r="E1161" s="605" t="s">
        <v>185</v>
      </c>
      <c r="F1161" s="559">
        <v>3381.85</v>
      </c>
      <c r="G1161" s="559">
        <v>3160.64</v>
      </c>
      <c r="H1161" s="559">
        <v>3150.01</v>
      </c>
      <c r="I1161" s="559">
        <v>3150.49</v>
      </c>
      <c r="J1161" s="559">
        <v>3196.5</v>
      </c>
      <c r="K1161" s="559">
        <v>3405.76</v>
      </c>
      <c r="L1161" s="559">
        <v>3141.85</v>
      </c>
      <c r="M1161" s="559">
        <v>3166.07</v>
      </c>
      <c r="N1161" s="559">
        <v>3282.27</v>
      </c>
      <c r="O1161" s="605"/>
      <c r="P1161" s="605"/>
      <c r="Q1161" s="658"/>
      <c r="R1161" s="658"/>
      <c r="S1161" s="659"/>
      <c r="T1161" s="554"/>
      <c r="U1161" s="672"/>
      <c r="V1161" s="641"/>
      <c r="W1161" s="687"/>
      <c r="X1161" s="548"/>
      <c r="Y1161" s="603"/>
      <c r="Z1161" s="603"/>
      <c r="AA1161" s="603"/>
      <c r="AB1161" s="603"/>
    </row>
    <row r="1162" spans="1:30" ht="57.75" thickBot="1">
      <c r="A1162" s="690"/>
      <c r="B1162" s="554"/>
      <c r="C1162" s="657"/>
      <c r="D1162" s="657"/>
      <c r="E1162" s="605" t="s">
        <v>186</v>
      </c>
      <c r="F1162" s="605">
        <f t="shared" ref="F1162:N1162" si="382">IF(((F1160="")*AND(F1161="")),"",(F1160-F1161)*2)</f>
        <v>3737.6600000000008</v>
      </c>
      <c r="G1162" s="605">
        <f t="shared" si="382"/>
        <v>3932.12</v>
      </c>
      <c r="H1162" s="605">
        <f t="shared" si="382"/>
        <v>3957.5399999999991</v>
      </c>
      <c r="I1162" s="605">
        <f t="shared" si="382"/>
        <v>3929.3600000000006</v>
      </c>
      <c r="J1162" s="605">
        <f t="shared" si="382"/>
        <v>3821.92</v>
      </c>
      <c r="K1162" s="605">
        <f t="shared" si="382"/>
        <v>3661.5599999999995</v>
      </c>
      <c r="L1162" s="605">
        <f t="shared" si="382"/>
        <v>3924.6400000000003</v>
      </c>
      <c r="M1162" s="605">
        <f t="shared" si="382"/>
        <v>3967.2599999999993</v>
      </c>
      <c r="N1162" s="605">
        <f t="shared" si="382"/>
        <v>3871.62</v>
      </c>
      <c r="O1162" s="605"/>
      <c r="P1162" s="605"/>
      <c r="Q1162" s="658"/>
      <c r="R1162" s="658"/>
      <c r="S1162" s="659"/>
      <c r="T1162" s="554"/>
      <c r="U1162" s="672"/>
      <c r="V1162" s="641"/>
      <c r="W1162" s="687"/>
      <c r="X1162" s="548"/>
      <c r="Y1162" s="603"/>
      <c r="Z1162" s="603"/>
      <c r="AA1162" s="603"/>
      <c r="AB1162" s="603"/>
    </row>
    <row r="1163" spans="1:30" ht="15">
      <c r="A1163" s="714">
        <v>43633</v>
      </c>
      <c r="B1163" s="614" t="s">
        <v>167</v>
      </c>
      <c r="C1163" s="657" t="s">
        <v>169</v>
      </c>
      <c r="D1163" s="657" t="s">
        <v>187</v>
      </c>
      <c r="E1163" s="605" t="s">
        <v>184</v>
      </c>
      <c r="F1163" s="559">
        <v>1293.8699999999999</v>
      </c>
      <c r="G1163" s="559">
        <v>1268.02</v>
      </c>
      <c r="H1163" s="559">
        <v>1258.96</v>
      </c>
      <c r="I1163" s="559">
        <v>1263.1600000000001</v>
      </c>
      <c r="J1163" s="559">
        <v>1291.5899999999999</v>
      </c>
      <c r="K1163" s="559">
        <v>1302.76</v>
      </c>
      <c r="L1163" s="559">
        <v>1268.0999999999999</v>
      </c>
      <c r="M1163" s="559">
        <v>1262.55</v>
      </c>
      <c r="N1163" s="559">
        <v>1282.54</v>
      </c>
      <c r="O1163" s="605">
        <f>IF((N1164=""),"",MAX(F1165:N1165))</f>
        <v>2060.7599999999998</v>
      </c>
      <c r="P1163" s="605">
        <f>IF(N1164="","",MIN(F1165:N1165))</f>
        <v>1974.9599999999998</v>
      </c>
      <c r="Q1163" s="658">
        <f>IF((N1165=""),"",AVERAGE(F1165:N1165))</f>
        <v>2023.8166666666666</v>
      </c>
      <c r="R1163" s="658">
        <f>IF((N1164=""),"",(O1163-P1163)/(O1163+P1163)*100)</f>
        <v>2.1260146888287581</v>
      </c>
      <c r="S1163" s="659">
        <f>STDEV(F1165:N1165)</f>
        <v>37.699679706875692</v>
      </c>
      <c r="T1163" s="600" t="str">
        <f>IF(N1164="","",IF(Q1163&gt;1940,IF(R1163&lt;8.3,IF(Q1163&lt;2180,"Pass","Fail"),"Fail"),"Fail"))</f>
        <v>Pass</v>
      </c>
      <c r="U1163" s="677">
        <v>1335</v>
      </c>
      <c r="V1163" s="641"/>
      <c r="W1163" s="687"/>
      <c r="X1163" s="548"/>
      <c r="Y1163" s="603">
        <v>2000</v>
      </c>
      <c r="Z1163" s="603">
        <v>3000</v>
      </c>
      <c r="AA1163" s="603">
        <v>1940</v>
      </c>
      <c r="AB1163" s="603">
        <v>2180</v>
      </c>
      <c r="AC1163" s="604">
        <v>5.2</v>
      </c>
      <c r="AD1163" s="604">
        <v>5.2</v>
      </c>
    </row>
    <row r="1164" spans="1:30" ht="15">
      <c r="A1164" s="714"/>
      <c r="B1164" s="554"/>
      <c r="C1164" s="657"/>
      <c r="D1164" s="657"/>
      <c r="E1164" s="605" t="s">
        <v>185</v>
      </c>
      <c r="F1164" s="559">
        <v>626.54999999999995</v>
      </c>
      <c r="G1164" s="559">
        <v>581.71</v>
      </c>
      <c r="H1164" s="559">
        <v>576.52</v>
      </c>
      <c r="I1164" s="559">
        <v>578.4</v>
      </c>
      <c r="J1164" s="559">
        <v>633.27</v>
      </c>
      <c r="K1164" s="559">
        <v>642.66</v>
      </c>
      <c r="L1164" s="559">
        <v>583.76</v>
      </c>
      <c r="M1164" s="559">
        <v>575.63</v>
      </c>
      <c r="N1164" s="559">
        <v>621.6</v>
      </c>
      <c r="O1164" s="605"/>
      <c r="P1164" s="605"/>
      <c r="Q1164" s="658"/>
      <c r="R1164" s="658"/>
      <c r="S1164" s="659"/>
      <c r="T1164" s="600"/>
      <c r="U1164" s="660"/>
      <c r="V1164" s="602"/>
      <c r="W1164" s="602"/>
      <c r="X1164" s="548"/>
      <c r="Y1164" s="603"/>
      <c r="Z1164" s="603"/>
      <c r="AA1164" s="603"/>
      <c r="AB1164" s="603"/>
    </row>
    <row r="1165" spans="1:30" ht="43.5" thickBot="1">
      <c r="A1165" s="690"/>
      <c r="B1165" s="554"/>
      <c r="C1165" s="657"/>
      <c r="D1165" s="657"/>
      <c r="E1165" s="605" t="s">
        <v>188</v>
      </c>
      <c r="F1165" s="605">
        <f t="shared" ref="F1165:N1165" si="383">IF(((F1163="")*AND(F1164="")),"",(F1163-F1164)*3)</f>
        <v>2001.9599999999998</v>
      </c>
      <c r="G1165" s="605">
        <f t="shared" si="383"/>
        <v>2058.9299999999998</v>
      </c>
      <c r="H1165" s="605">
        <f t="shared" si="383"/>
        <v>2047.3200000000002</v>
      </c>
      <c r="I1165" s="605">
        <f t="shared" si="383"/>
        <v>2054.2800000000002</v>
      </c>
      <c r="J1165" s="605">
        <f t="shared" si="383"/>
        <v>1974.9599999999998</v>
      </c>
      <c r="K1165" s="605">
        <f t="shared" si="383"/>
        <v>1980.3000000000002</v>
      </c>
      <c r="L1165" s="605">
        <f t="shared" si="383"/>
        <v>2053.0199999999995</v>
      </c>
      <c r="M1165" s="605">
        <f t="shared" si="383"/>
        <v>2060.7599999999998</v>
      </c>
      <c r="N1165" s="605">
        <f t="shared" si="383"/>
        <v>1982.8199999999997</v>
      </c>
      <c r="O1165" s="605"/>
      <c r="P1165" s="605"/>
      <c r="Q1165" s="658"/>
      <c r="R1165" s="658"/>
      <c r="S1165" s="659"/>
      <c r="T1165" s="600"/>
      <c r="U1165" s="660"/>
      <c r="V1165" s="602"/>
      <c r="W1165" s="602"/>
      <c r="X1165" s="548"/>
      <c r="Y1165" s="603"/>
      <c r="Z1165" s="603"/>
      <c r="AA1165" s="603"/>
      <c r="AB1165" s="603"/>
    </row>
    <row r="1166" spans="1:30" ht="15">
      <c r="A1166" s="669">
        <v>43633</v>
      </c>
      <c r="B1166" s="554" t="s">
        <v>183</v>
      </c>
      <c r="C1166" s="657" t="s">
        <v>171</v>
      </c>
      <c r="D1166" s="657" t="s">
        <v>170</v>
      </c>
      <c r="E1166" s="605" t="s">
        <v>184</v>
      </c>
      <c r="F1166" s="559">
        <v>27737</v>
      </c>
      <c r="G1166" s="559">
        <v>27729.22</v>
      </c>
      <c r="H1166" s="559">
        <v>27740.87</v>
      </c>
      <c r="I1166" s="559">
        <v>27699.96</v>
      </c>
      <c r="J1166" s="559">
        <v>27684.85</v>
      </c>
      <c r="K1166" s="559">
        <v>27684</v>
      </c>
      <c r="L1166" s="559">
        <v>27706.42</v>
      </c>
      <c r="M1166" s="559">
        <v>27704.66</v>
      </c>
      <c r="N1166" s="559">
        <v>27699.66</v>
      </c>
      <c r="O1166" s="605">
        <f>IF((N1167=""),"",MAX(F1168:N1168))</f>
        <v>4606.5</v>
      </c>
      <c r="P1166" s="605">
        <f>IF(N1167="","",MIN(F1168:N1168))</f>
        <v>4106.7299999999996</v>
      </c>
      <c r="Q1166" s="658">
        <f>IF((N1168=""),"",AVERAGE(F1168:N1168))</f>
        <v>4333.4099999999989</v>
      </c>
      <c r="R1166" s="658">
        <f>IF((N1167=""),"",(O1166-P1166)/(O1166+P1166)*100)</f>
        <v>5.7357604470443277</v>
      </c>
      <c r="S1166" s="659">
        <f>STDEV(F1168:N1168)</f>
        <v>219.63286280745933</v>
      </c>
      <c r="T1166" s="600" t="str">
        <f>IF(N1167="","",IF(Q1166&gt;3200,IF(R1166&lt;16,IF(Q1166&lt;5240,"Pass","Fail"),"Fail"),"Fail"))</f>
        <v>Pass</v>
      </c>
      <c r="U1166" s="677">
        <v>1335</v>
      </c>
      <c r="V1166" s="641"/>
      <c r="W1166" s="687"/>
      <c r="X1166" s="548"/>
      <c r="Y1166" s="603">
        <v>4200</v>
      </c>
      <c r="Z1166" s="603">
        <v>5500</v>
      </c>
      <c r="AA1166" s="603">
        <v>3200</v>
      </c>
      <c r="AB1166" s="603">
        <v>5240</v>
      </c>
      <c r="AC1166" s="604">
        <v>16</v>
      </c>
      <c r="AD1166" s="604">
        <v>16</v>
      </c>
    </row>
    <row r="1167" spans="1:30" ht="15">
      <c r="A1167" s="690"/>
      <c r="B1167" s="554"/>
      <c r="C1167" s="657"/>
      <c r="D1167" s="657"/>
      <c r="E1167" s="605" t="s">
        <v>185</v>
      </c>
      <c r="F1167" s="559">
        <v>26232.81</v>
      </c>
      <c r="G1167" s="559">
        <v>26345.95</v>
      </c>
      <c r="H1167" s="559">
        <v>26371.96</v>
      </c>
      <c r="I1167" s="559">
        <v>26312.73</v>
      </c>
      <c r="J1167" s="559">
        <v>26149.35</v>
      </c>
      <c r="K1167" s="559">
        <v>26165.07</v>
      </c>
      <c r="L1167" s="559">
        <v>26317.35</v>
      </c>
      <c r="M1167" s="559">
        <v>26316.61</v>
      </c>
      <c r="N1167" s="559">
        <v>26174.58</v>
      </c>
      <c r="O1167" s="641"/>
      <c r="P1167" s="605"/>
      <c r="Q1167" s="658"/>
      <c r="R1167" s="658"/>
      <c r="S1167" s="659"/>
      <c r="T1167" s="600"/>
      <c r="U1167" s="660"/>
      <c r="V1167" s="602"/>
      <c r="W1167" s="602"/>
      <c r="X1167" s="548"/>
      <c r="Y1167" s="603"/>
      <c r="Z1167" s="603"/>
      <c r="AA1167" s="603"/>
      <c r="AB1167" s="603"/>
    </row>
    <row r="1168" spans="1:30" ht="57.75" thickBot="1">
      <c r="A1168" s="691"/>
      <c r="B1168" s="663"/>
      <c r="C1168" s="664"/>
      <c r="D1168" s="664"/>
      <c r="E1168" s="605" t="s">
        <v>186</v>
      </c>
      <c r="F1168" s="627">
        <f t="shared" ref="F1168:N1168" si="384">IF(((F1166="")*AND(F1167="")),"",(F1166-F1167)*3)</f>
        <v>4512.5699999999961</v>
      </c>
      <c r="G1168" s="627">
        <f t="shared" si="384"/>
        <v>4149.8100000000013</v>
      </c>
      <c r="H1168" s="627">
        <f t="shared" si="384"/>
        <v>4106.7299999999996</v>
      </c>
      <c r="I1168" s="627">
        <f t="shared" si="384"/>
        <v>4161.6899999999987</v>
      </c>
      <c r="J1168" s="627">
        <f t="shared" si="384"/>
        <v>4606.5</v>
      </c>
      <c r="K1168" s="627">
        <f t="shared" si="384"/>
        <v>4556.7900000000009</v>
      </c>
      <c r="L1168" s="627">
        <f t="shared" si="384"/>
        <v>4167.2099999999991</v>
      </c>
      <c r="M1168" s="627">
        <f t="shared" si="384"/>
        <v>4164.1499999999978</v>
      </c>
      <c r="N1168" s="627">
        <f t="shared" si="384"/>
        <v>4575.2399999999943</v>
      </c>
      <c r="O1168" s="627"/>
      <c r="P1168" s="627"/>
      <c r="Q1168" s="665"/>
      <c r="R1168" s="665"/>
      <c r="S1168" s="666"/>
      <c r="T1168" s="667"/>
      <c r="U1168" s="668"/>
      <c r="V1168" s="602"/>
      <c r="W1168" s="602"/>
      <c r="X1168" s="548"/>
      <c r="Y1168" s="603"/>
      <c r="Z1168" s="603"/>
      <c r="AA1168" s="603"/>
      <c r="AB1168" s="603"/>
    </row>
    <row r="1169" spans="1:30" ht="15">
      <c r="A1169" s="669">
        <v>43636</v>
      </c>
      <c r="B1169" s="654" t="s">
        <v>172</v>
      </c>
      <c r="C1169" s="615" t="s">
        <v>174</v>
      </c>
      <c r="D1169" s="615" t="s">
        <v>173</v>
      </c>
      <c r="E1169" s="605" t="s">
        <v>184</v>
      </c>
      <c r="F1169" s="559">
        <v>3387.45</v>
      </c>
      <c r="G1169" s="559">
        <v>3166.52</v>
      </c>
      <c r="H1169" s="559">
        <v>3155.74</v>
      </c>
      <c r="I1169" s="559">
        <v>3156.14</v>
      </c>
      <c r="J1169" s="559">
        <v>3201.41</v>
      </c>
      <c r="K1169" s="559">
        <v>3410.95</v>
      </c>
      <c r="L1169" s="559">
        <v>3147.58</v>
      </c>
      <c r="M1169" s="559">
        <v>3171.71</v>
      </c>
      <c r="N1169" s="559">
        <v>3287.45</v>
      </c>
      <c r="O1169" s="636">
        <f>IF((N1170=""),"",MAX(F1171:N1171))</f>
        <v>3940.28</v>
      </c>
      <c r="P1169" s="636">
        <f>IF(N1170="","",MIN(F1171:N1171))</f>
        <v>3664.2799999999997</v>
      </c>
      <c r="Q1169" s="655">
        <f>IF((N1171=""),"",AVERAGE(F1171:N1171))</f>
        <v>3855.8222222222216</v>
      </c>
      <c r="R1169" s="655">
        <f>IF((N1170=""),"",(O1169-P1169)/(O1169+P1169)*100)</f>
        <v>3.6294013065844766</v>
      </c>
      <c r="S1169" s="646">
        <f>STDEV(F1171:N1171)</f>
        <v>92.186313758881738</v>
      </c>
      <c r="T1169" s="676" t="str">
        <f>IF(N1170="","",IF(Q1169&gt;3650,IF(R1169&lt;7,IF(Q1169&lt;4450,"Pass","Fail"),"Fail"),"Fail"))</f>
        <v>Pass</v>
      </c>
      <c r="U1169" s="677">
        <v>1159</v>
      </c>
      <c r="V1169" s="641" t="s">
        <v>284</v>
      </c>
      <c r="W1169" s="687"/>
      <c r="X1169" s="548"/>
      <c r="Y1169" s="603">
        <v>3650</v>
      </c>
      <c r="Z1169" s="603">
        <v>4450</v>
      </c>
      <c r="AA1169" s="603">
        <v>3700</v>
      </c>
      <c r="AB1169" s="603">
        <v>4100</v>
      </c>
      <c r="AC1169" s="604">
        <v>7</v>
      </c>
      <c r="AD1169" s="604">
        <v>6.5</v>
      </c>
    </row>
    <row r="1170" spans="1:30" ht="15">
      <c r="A1170" s="690"/>
      <c r="B1170" s="554"/>
      <c r="C1170" s="657"/>
      <c r="D1170" s="657"/>
      <c r="E1170" s="605" t="s">
        <v>185</v>
      </c>
      <c r="F1170" s="559">
        <v>1515.07</v>
      </c>
      <c r="G1170" s="559">
        <v>1216.1300000000001</v>
      </c>
      <c r="H1170" s="559">
        <v>1195.49</v>
      </c>
      <c r="I1170" s="559">
        <v>1207.06</v>
      </c>
      <c r="J1170" s="559">
        <v>1281.68</v>
      </c>
      <c r="K1170" s="559">
        <v>1578.81</v>
      </c>
      <c r="L1170" s="559">
        <v>1203.5</v>
      </c>
      <c r="M1170" s="559">
        <v>1201.57</v>
      </c>
      <c r="N1170" s="559">
        <v>1334.44</v>
      </c>
      <c r="O1170" s="605"/>
      <c r="P1170" s="605"/>
      <c r="Q1170" s="658"/>
      <c r="R1170" s="658"/>
      <c r="S1170" s="659"/>
      <c r="T1170" s="554"/>
      <c r="U1170" s="672"/>
      <c r="V1170" s="641"/>
      <c r="W1170" s="687"/>
      <c r="X1170" s="548"/>
      <c r="Y1170" s="603"/>
      <c r="Z1170" s="603"/>
      <c r="AA1170" s="603"/>
      <c r="AB1170" s="603"/>
    </row>
    <row r="1171" spans="1:30" ht="57.75" thickBot="1">
      <c r="A1171" s="690"/>
      <c r="B1171" s="554"/>
      <c r="C1171" s="657"/>
      <c r="D1171" s="657"/>
      <c r="E1171" s="605" t="s">
        <v>186</v>
      </c>
      <c r="F1171" s="605">
        <f t="shared" ref="F1171:N1171" si="385">IF(((F1169="")*AND(F1170="")),"",(F1169-F1170)*2)</f>
        <v>3744.7599999999998</v>
      </c>
      <c r="G1171" s="605">
        <f t="shared" si="385"/>
        <v>3900.7799999999997</v>
      </c>
      <c r="H1171" s="605">
        <f t="shared" si="385"/>
        <v>3920.4999999999995</v>
      </c>
      <c r="I1171" s="605">
        <f t="shared" si="385"/>
        <v>3898.16</v>
      </c>
      <c r="J1171" s="605">
        <f t="shared" si="385"/>
        <v>3839.4599999999996</v>
      </c>
      <c r="K1171" s="605">
        <f t="shared" si="385"/>
        <v>3664.2799999999997</v>
      </c>
      <c r="L1171" s="605">
        <f t="shared" si="385"/>
        <v>3888.16</v>
      </c>
      <c r="M1171" s="605">
        <f t="shared" si="385"/>
        <v>3940.28</v>
      </c>
      <c r="N1171" s="605">
        <f t="shared" si="385"/>
        <v>3906.0199999999995</v>
      </c>
      <c r="O1171" s="605"/>
      <c r="P1171" s="605"/>
      <c r="Q1171" s="658"/>
      <c r="R1171" s="658"/>
      <c r="S1171" s="659"/>
      <c r="T1171" s="554"/>
      <c r="U1171" s="672"/>
      <c r="V1171" s="641"/>
      <c r="W1171" s="687"/>
      <c r="X1171" s="548"/>
      <c r="Y1171" s="603"/>
      <c r="Z1171" s="603"/>
      <c r="AA1171" s="603"/>
      <c r="AB1171" s="603"/>
    </row>
    <row r="1172" spans="1:30" ht="15">
      <c r="A1172" s="669">
        <v>43636</v>
      </c>
      <c r="B1172" s="614" t="s">
        <v>167</v>
      </c>
      <c r="C1172" s="657" t="s">
        <v>169</v>
      </c>
      <c r="D1172" s="657" t="s">
        <v>187</v>
      </c>
      <c r="E1172" s="605" t="s">
        <v>184</v>
      </c>
      <c r="F1172" s="559">
        <v>1948.14</v>
      </c>
      <c r="G1172" s="559">
        <v>1946.23</v>
      </c>
      <c r="H1172" s="559">
        <v>1936.54</v>
      </c>
      <c r="I1172" s="559">
        <v>1946.36</v>
      </c>
      <c r="J1172" s="559">
        <v>1955.27</v>
      </c>
      <c r="K1172" s="559">
        <v>1953.67</v>
      </c>
      <c r="L1172" s="559">
        <v>1947.06</v>
      </c>
      <c r="M1172" s="559">
        <v>1944.92</v>
      </c>
      <c r="N1172" s="559">
        <v>1946.29</v>
      </c>
      <c r="O1172" s="605">
        <f>IF((N1173=""),"",MAX(F1174:N1174))</f>
        <v>2116.8600000000006</v>
      </c>
      <c r="P1172" s="605">
        <f>IF(N1173="","",MIN(F1174:N1174))</f>
        <v>2053.2600000000002</v>
      </c>
      <c r="Q1172" s="658">
        <f>IF((N1174=""),"",AVERAGE(F1174:N1174))</f>
        <v>2089.2566666666671</v>
      </c>
      <c r="R1172" s="658">
        <f>IF((N1173=""),"",(O1172-P1172)/(O1172+P1172)*100)</f>
        <v>1.5251359673103018</v>
      </c>
      <c r="S1172" s="659">
        <f>STDEV(F1174:N1174)</f>
        <v>22.075706670416228</v>
      </c>
      <c r="T1172" s="600" t="str">
        <f>IF(N1173="","",IF(Q1172&gt;1940,IF(R1172&lt;8.3,IF(Q1172&lt;2180,"Pass","Fail"),"Fail"),"Fail"))</f>
        <v>Pass</v>
      </c>
      <c r="U1172" s="677">
        <v>1159</v>
      </c>
      <c r="V1172" s="641" t="s">
        <v>284</v>
      </c>
      <c r="W1172" s="687"/>
      <c r="X1172" s="548"/>
      <c r="Y1172" s="603">
        <v>2000</v>
      </c>
      <c r="Z1172" s="603">
        <v>3000</v>
      </c>
      <c r="AA1172" s="603">
        <v>1940</v>
      </c>
      <c r="AB1172" s="603">
        <v>2180</v>
      </c>
      <c r="AC1172" s="604">
        <v>5.2</v>
      </c>
      <c r="AD1172" s="604">
        <v>5.2</v>
      </c>
    </row>
    <row r="1173" spans="1:30" ht="15">
      <c r="A1173" s="690"/>
      <c r="B1173" s="554"/>
      <c r="C1173" s="657"/>
      <c r="D1173" s="657"/>
      <c r="E1173" s="605" t="s">
        <v>185</v>
      </c>
      <c r="F1173" s="559">
        <v>1260.1400000000001</v>
      </c>
      <c r="G1173" s="559">
        <v>1245.28</v>
      </c>
      <c r="H1173" s="559">
        <v>1236.47</v>
      </c>
      <c r="I1173" s="559">
        <v>1243.77</v>
      </c>
      <c r="J1173" s="559">
        <v>1260.51</v>
      </c>
      <c r="K1173" s="559">
        <v>1269.25</v>
      </c>
      <c r="L1173" s="559">
        <v>1246</v>
      </c>
      <c r="M1173" s="559">
        <v>1239.3</v>
      </c>
      <c r="N1173" s="559">
        <v>1255.99</v>
      </c>
      <c r="O1173" s="605"/>
      <c r="P1173" s="605"/>
      <c r="Q1173" s="658"/>
      <c r="R1173" s="658"/>
      <c r="S1173" s="659"/>
      <c r="T1173" s="600"/>
      <c r="U1173" s="660"/>
      <c r="V1173" s="602"/>
      <c r="W1173" s="602"/>
      <c r="X1173" s="548"/>
      <c r="Y1173" s="603"/>
      <c r="Z1173" s="603"/>
      <c r="AA1173" s="603"/>
      <c r="AB1173" s="603"/>
    </row>
    <row r="1174" spans="1:30" ht="43.5" thickBot="1">
      <c r="A1174" s="690"/>
      <c r="B1174" s="554"/>
      <c r="C1174" s="657"/>
      <c r="D1174" s="657"/>
      <c r="E1174" s="605" t="s">
        <v>188</v>
      </c>
      <c r="F1174" s="605">
        <f t="shared" ref="F1174:N1174" si="386">IF(((F1172="")*AND(F1173="")),"",(F1172-F1173)*3)</f>
        <v>2064</v>
      </c>
      <c r="G1174" s="605">
        <f t="shared" si="386"/>
        <v>2102.8500000000004</v>
      </c>
      <c r="H1174" s="605">
        <f t="shared" si="386"/>
        <v>2100.21</v>
      </c>
      <c r="I1174" s="605">
        <f t="shared" si="386"/>
        <v>2107.7699999999995</v>
      </c>
      <c r="J1174" s="605">
        <f t="shared" si="386"/>
        <v>2084.2799999999997</v>
      </c>
      <c r="K1174" s="605">
        <f t="shared" si="386"/>
        <v>2053.2600000000002</v>
      </c>
      <c r="L1174" s="605">
        <f t="shared" si="386"/>
        <v>2103.1799999999998</v>
      </c>
      <c r="M1174" s="605">
        <f t="shared" si="386"/>
        <v>2116.8600000000006</v>
      </c>
      <c r="N1174" s="605">
        <f t="shared" si="386"/>
        <v>2070.8999999999996</v>
      </c>
      <c r="O1174" s="605"/>
      <c r="P1174" s="605"/>
      <c r="Q1174" s="658"/>
      <c r="R1174" s="658"/>
      <c r="S1174" s="659"/>
      <c r="T1174" s="600"/>
      <c r="U1174" s="660"/>
      <c r="V1174" s="602"/>
      <c r="W1174" s="602"/>
      <c r="X1174" s="548"/>
      <c r="Y1174" s="603"/>
      <c r="Z1174" s="603"/>
      <c r="AA1174" s="603"/>
      <c r="AB1174" s="603"/>
    </row>
    <row r="1175" spans="1:30" ht="15">
      <c r="A1175" s="669">
        <v>43636</v>
      </c>
      <c r="B1175" s="554" t="s">
        <v>183</v>
      </c>
      <c r="C1175" s="657" t="s">
        <v>171</v>
      </c>
      <c r="D1175" s="657" t="s">
        <v>170</v>
      </c>
      <c r="E1175" s="605" t="s">
        <v>184</v>
      </c>
      <c r="F1175" s="559">
        <v>26191.7</v>
      </c>
      <c r="G1175" s="559">
        <v>26309.95</v>
      </c>
      <c r="H1175" s="559">
        <v>26346.73</v>
      </c>
      <c r="I1175" s="559">
        <v>26278.02</v>
      </c>
      <c r="J1175" s="559">
        <v>26112.34</v>
      </c>
      <c r="K1175" s="559">
        <v>26121.88</v>
      </c>
      <c r="L1175" s="559">
        <v>26286.68</v>
      </c>
      <c r="M1175" s="559">
        <v>26283.51</v>
      </c>
      <c r="N1175" s="559">
        <v>26117.58</v>
      </c>
      <c r="O1175" s="605">
        <f>IF((N1176=""),"",MAX(F1177:N1177))</f>
        <v>4752.96000000001</v>
      </c>
      <c r="P1175" s="605">
        <f>IF(N1176="","",MIN(F1177:N1177))</f>
        <v>4124.5499999999956</v>
      </c>
      <c r="Q1175" s="658">
        <f>IF((N1177=""),"",AVERAGE(F1177:N1177))</f>
        <v>4403.6466666666693</v>
      </c>
      <c r="R1175" s="658">
        <f>IF((N1176=""),"",(O1175-P1175)/(O1175+P1175)*100)</f>
        <v>7.0786740876666325</v>
      </c>
      <c r="S1175" s="659">
        <f>STDEV(F1177:N1177)</f>
        <v>261.95645816623141</v>
      </c>
      <c r="T1175" s="600" t="str">
        <f>IF(N1176="","",IF(Q1175&gt;3200,IF(R1175&lt;16,IF(Q1175&lt;5240,"Pass","Fail"),"Fail"),"Fail"))</f>
        <v>Pass</v>
      </c>
      <c r="U1175" s="677">
        <v>1159</v>
      </c>
      <c r="V1175" s="641" t="s">
        <v>284</v>
      </c>
      <c r="W1175" s="687"/>
      <c r="X1175" s="548"/>
      <c r="Y1175" s="603">
        <v>4200</v>
      </c>
      <c r="Z1175" s="603">
        <v>5500</v>
      </c>
      <c r="AA1175" s="603">
        <v>3200</v>
      </c>
      <c r="AB1175" s="603">
        <v>5240</v>
      </c>
      <c r="AC1175" s="604">
        <v>16</v>
      </c>
      <c r="AD1175" s="604">
        <v>16</v>
      </c>
    </row>
    <row r="1176" spans="1:30" ht="15">
      <c r="A1176" s="690"/>
      <c r="B1176" s="554"/>
      <c r="C1176" s="657"/>
      <c r="D1176" s="657"/>
      <c r="E1176" s="605" t="s">
        <v>185</v>
      </c>
      <c r="F1176" s="559">
        <v>24626.11</v>
      </c>
      <c r="G1176" s="559">
        <v>24904.39</v>
      </c>
      <c r="H1176" s="559">
        <v>24971.88</v>
      </c>
      <c r="I1176" s="559">
        <v>24881.27</v>
      </c>
      <c r="J1176" s="559">
        <v>24558.639999999999</v>
      </c>
      <c r="K1176" s="559">
        <v>24593.53</v>
      </c>
      <c r="L1176" s="559">
        <v>24898.05</v>
      </c>
      <c r="M1176" s="559">
        <v>24870.32</v>
      </c>
      <c r="N1176" s="559">
        <v>24533.26</v>
      </c>
      <c r="O1176" s="641"/>
      <c r="P1176" s="605"/>
      <c r="Q1176" s="658"/>
      <c r="R1176" s="658"/>
      <c r="S1176" s="659"/>
      <c r="T1176" s="600"/>
      <c r="U1176" s="660"/>
      <c r="V1176" s="602"/>
      <c r="W1176" s="602"/>
      <c r="X1176" s="548"/>
      <c r="Y1176" s="603"/>
      <c r="Z1176" s="603"/>
      <c r="AA1176" s="603"/>
      <c r="AB1176" s="603"/>
    </row>
    <row r="1177" spans="1:30" ht="57.75" thickBot="1">
      <c r="A1177" s="691"/>
      <c r="B1177" s="663"/>
      <c r="C1177" s="664"/>
      <c r="D1177" s="664"/>
      <c r="E1177" s="605" t="s">
        <v>186</v>
      </c>
      <c r="F1177" s="627">
        <f t="shared" ref="F1177:N1177" si="387">IF(((F1175="")*AND(F1176="")),"",(F1175-F1176)*3)</f>
        <v>4696.7700000000004</v>
      </c>
      <c r="G1177" s="627">
        <f t="shared" si="387"/>
        <v>4216.6800000000039</v>
      </c>
      <c r="H1177" s="627">
        <f t="shared" si="387"/>
        <v>4124.5499999999956</v>
      </c>
      <c r="I1177" s="627">
        <f t="shared" si="387"/>
        <v>4190.25</v>
      </c>
      <c r="J1177" s="627">
        <f t="shared" si="387"/>
        <v>4661.1000000000022</v>
      </c>
      <c r="K1177" s="627">
        <f t="shared" si="387"/>
        <v>4585.0500000000065</v>
      </c>
      <c r="L1177" s="627">
        <f t="shared" si="387"/>
        <v>4165.8900000000031</v>
      </c>
      <c r="M1177" s="627">
        <f t="shared" si="387"/>
        <v>4239.5699999999961</v>
      </c>
      <c r="N1177" s="627">
        <f t="shared" si="387"/>
        <v>4752.96000000001</v>
      </c>
      <c r="O1177" s="627"/>
      <c r="P1177" s="627"/>
      <c r="Q1177" s="665"/>
      <c r="R1177" s="665"/>
      <c r="S1177" s="666"/>
      <c r="T1177" s="667"/>
      <c r="U1177" s="668"/>
      <c r="V1177" s="602"/>
      <c r="W1177" s="602"/>
      <c r="X1177" s="548"/>
      <c r="Y1177" s="603"/>
      <c r="Z1177" s="603"/>
      <c r="AA1177" s="603"/>
      <c r="AB1177" s="603"/>
    </row>
    <row r="1178" spans="1:30" ht="15">
      <c r="A1178" s="713">
        <v>43642</v>
      </c>
      <c r="B1178" s="654" t="s">
        <v>172</v>
      </c>
      <c r="C1178" s="615" t="s">
        <v>174</v>
      </c>
      <c r="D1178" s="615" t="s">
        <v>173</v>
      </c>
      <c r="E1178" s="605" t="s">
        <v>184</v>
      </c>
      <c r="F1178" s="559">
        <v>6978.99</v>
      </c>
      <c r="G1178" s="559">
        <v>6961.94</v>
      </c>
      <c r="H1178" s="559">
        <v>6961.8</v>
      </c>
      <c r="I1178" s="559">
        <v>6936.6</v>
      </c>
      <c r="J1178" s="559">
        <v>6876.21</v>
      </c>
      <c r="K1178" s="559">
        <v>6949.67</v>
      </c>
      <c r="L1178" s="559">
        <v>6932.52</v>
      </c>
      <c r="M1178" s="559">
        <v>6976.34</v>
      </c>
      <c r="N1178" s="559">
        <v>6992.81</v>
      </c>
      <c r="O1178" s="636">
        <f>IF((N1179=""),"",MAX(F1180:N1180))</f>
        <v>4069.2200000000012</v>
      </c>
      <c r="P1178" s="636">
        <f>IF(N1179="","",MIN(F1180:N1180))</f>
        <v>3767.1399999999994</v>
      </c>
      <c r="Q1178" s="655">
        <f>IF((N1180=""),"",AVERAGE(F1180:N1180))</f>
        <v>3962.6666666666665</v>
      </c>
      <c r="R1178" s="655">
        <f>IF((N1179=""),"",(O1178-P1178)/(O1178+P1178)*100)</f>
        <v>3.8548509767290136</v>
      </c>
      <c r="S1178" s="646">
        <f>STDEV(F1180:N1180)</f>
        <v>103.13736956119091</v>
      </c>
      <c r="T1178" s="676" t="str">
        <f>IF(N1179="","",IF(Q1178&gt;3650,IF(R1178&lt;7,IF(Q1178&lt;4450,"Pass","Fail"),"Fail"),"Fail"))</f>
        <v>Pass</v>
      </c>
      <c r="U1178" s="677">
        <v>1340</v>
      </c>
      <c r="V1178" s="641" t="s">
        <v>286</v>
      </c>
      <c r="W1178" s="687"/>
      <c r="X1178" s="548"/>
      <c r="Y1178" s="603">
        <v>3650</v>
      </c>
      <c r="Z1178" s="603">
        <v>4450</v>
      </c>
      <c r="AA1178" s="603">
        <v>3700</v>
      </c>
      <c r="AB1178" s="603">
        <v>4100</v>
      </c>
      <c r="AC1178" s="604">
        <v>7</v>
      </c>
      <c r="AD1178" s="604">
        <v>6.5</v>
      </c>
    </row>
    <row r="1179" spans="1:30" ht="15">
      <c r="A1179" s="690"/>
      <c r="B1179" s="554"/>
      <c r="C1179" s="657"/>
      <c r="D1179" s="657"/>
      <c r="E1179" s="605" t="s">
        <v>185</v>
      </c>
      <c r="F1179" s="559">
        <v>5064.46</v>
      </c>
      <c r="G1179" s="559">
        <v>4953.38</v>
      </c>
      <c r="H1179" s="559">
        <v>4940.47</v>
      </c>
      <c r="I1179" s="559">
        <v>4928.1000000000004</v>
      </c>
      <c r="J1179" s="559">
        <v>4917.95</v>
      </c>
      <c r="K1179" s="559">
        <v>5066.1000000000004</v>
      </c>
      <c r="L1179" s="559">
        <v>4929.54</v>
      </c>
      <c r="M1179" s="559">
        <v>4941.7299999999996</v>
      </c>
      <c r="N1179" s="559">
        <v>4993.1499999999996</v>
      </c>
      <c r="O1179" s="605"/>
      <c r="P1179" s="605"/>
      <c r="Q1179" s="658"/>
      <c r="R1179" s="658"/>
      <c r="S1179" s="659"/>
      <c r="T1179" s="554"/>
      <c r="U1179" s="672"/>
      <c r="V1179" s="641"/>
      <c r="W1179" s="687"/>
      <c r="X1179" s="548"/>
      <c r="Y1179" s="603"/>
      <c r="Z1179" s="603"/>
      <c r="AA1179" s="603"/>
      <c r="AB1179" s="603"/>
    </row>
    <row r="1180" spans="1:30" ht="57.75" thickBot="1">
      <c r="A1180" s="690"/>
      <c r="B1180" s="554"/>
      <c r="C1180" s="657"/>
      <c r="D1180" s="657"/>
      <c r="E1180" s="605" t="s">
        <v>186</v>
      </c>
      <c r="F1180" s="605">
        <f t="shared" ref="F1180:N1180" si="388">IF(((F1178="")*AND(F1179="")),"",(F1178-F1179)*2)</f>
        <v>3829.0599999999995</v>
      </c>
      <c r="G1180" s="605">
        <f t="shared" si="388"/>
        <v>4017.119999999999</v>
      </c>
      <c r="H1180" s="605">
        <f t="shared" si="388"/>
        <v>4042.66</v>
      </c>
      <c r="I1180" s="605">
        <f t="shared" si="388"/>
        <v>4017</v>
      </c>
      <c r="J1180" s="605">
        <f t="shared" si="388"/>
        <v>3916.5200000000004</v>
      </c>
      <c r="K1180" s="605">
        <f t="shared" si="388"/>
        <v>3767.1399999999994</v>
      </c>
      <c r="L1180" s="605">
        <f t="shared" si="388"/>
        <v>4005.9600000000009</v>
      </c>
      <c r="M1180" s="605">
        <f t="shared" si="388"/>
        <v>4069.2200000000012</v>
      </c>
      <c r="N1180" s="605">
        <f t="shared" si="388"/>
        <v>3999.3200000000015</v>
      </c>
      <c r="O1180" s="605"/>
      <c r="P1180" s="605"/>
      <c r="Q1180" s="658"/>
      <c r="R1180" s="658"/>
      <c r="S1180" s="659"/>
      <c r="T1180" s="554"/>
      <c r="U1180" s="672"/>
      <c r="V1180" s="641"/>
      <c r="W1180" s="687"/>
      <c r="X1180" s="548"/>
      <c r="Y1180" s="603"/>
      <c r="Z1180" s="603"/>
      <c r="AA1180" s="603"/>
      <c r="AB1180" s="603"/>
    </row>
    <row r="1181" spans="1:30" ht="15">
      <c r="A1181" s="713">
        <v>43642</v>
      </c>
      <c r="B1181" s="614" t="s">
        <v>167</v>
      </c>
      <c r="C1181" s="657" t="s">
        <v>169</v>
      </c>
      <c r="D1181" s="657" t="s">
        <v>187</v>
      </c>
      <c r="E1181" s="605" t="s">
        <v>184</v>
      </c>
      <c r="F1181" s="559">
        <v>1262.8800000000001</v>
      </c>
      <c r="G1181" s="559">
        <v>1248.0899999999999</v>
      </c>
      <c r="H1181" s="559">
        <v>1245.3800000000001</v>
      </c>
      <c r="I1181" s="559">
        <v>1247.25</v>
      </c>
      <c r="J1181" s="559">
        <v>1264.76</v>
      </c>
      <c r="K1181" s="559">
        <v>1275.44</v>
      </c>
      <c r="L1181" s="559">
        <v>1250.4000000000001</v>
      </c>
      <c r="M1181" s="559">
        <v>1242.71</v>
      </c>
      <c r="N1181" s="559">
        <v>1261.79</v>
      </c>
      <c r="O1181" s="605">
        <f>IF((N1182=""),"",MAX(F1183:N1183))</f>
        <v>2060.4</v>
      </c>
      <c r="P1181" s="605">
        <f>IF(N1182="","",MIN(F1183:N1183))</f>
        <v>1991.4599999999998</v>
      </c>
      <c r="Q1181" s="658">
        <f>IF((N1183=""),"",AVERAGE(F1183:N1183))</f>
        <v>2031.7033333333336</v>
      </c>
      <c r="R1181" s="658">
        <f>IF((N1182=""),"",(O1181-P1181)/(O1181+P1181)*100)</f>
        <v>1.7014408197716675</v>
      </c>
      <c r="S1181" s="659">
        <f>STDEV(F1183:N1183)</f>
        <v>25.769598852131516</v>
      </c>
      <c r="T1181" s="600" t="str">
        <f>IF(N1182="","",IF(Q1181&gt;1940,IF(R1181&lt;8.3,IF(Q1181&lt;2180,"Pass","Fail"),"Fail"),"Fail"))</f>
        <v>Pass</v>
      </c>
      <c r="U1181" s="677">
        <v>1340</v>
      </c>
      <c r="V1181" s="641" t="s">
        <v>286</v>
      </c>
      <c r="W1181" s="687"/>
      <c r="X1181" s="548"/>
      <c r="Y1181" s="603">
        <v>2000</v>
      </c>
      <c r="Z1181" s="603">
        <v>3000</v>
      </c>
      <c r="AA1181" s="603">
        <v>1940</v>
      </c>
      <c r="AB1181" s="603">
        <v>2180</v>
      </c>
      <c r="AC1181" s="604">
        <v>5.2</v>
      </c>
      <c r="AD1181" s="604">
        <v>5.2</v>
      </c>
    </row>
    <row r="1182" spans="1:30" ht="15">
      <c r="A1182" s="690"/>
      <c r="B1182" s="554"/>
      <c r="C1182" s="657"/>
      <c r="D1182" s="657"/>
      <c r="E1182" s="605" t="s">
        <v>185</v>
      </c>
      <c r="F1182" s="559">
        <v>590.41</v>
      </c>
      <c r="G1182" s="559">
        <v>563.41999999999996</v>
      </c>
      <c r="H1182" s="559">
        <v>561.62</v>
      </c>
      <c r="I1182" s="559">
        <v>567.41</v>
      </c>
      <c r="J1182" s="559">
        <v>600.94000000000005</v>
      </c>
      <c r="K1182" s="559">
        <v>611.34</v>
      </c>
      <c r="L1182" s="559">
        <v>568.91</v>
      </c>
      <c r="M1182" s="559">
        <v>555.91</v>
      </c>
      <c r="N1182" s="559">
        <v>583.63</v>
      </c>
      <c r="O1182" s="605"/>
      <c r="P1182" s="605"/>
      <c r="Q1182" s="658"/>
      <c r="R1182" s="658"/>
      <c r="S1182" s="659"/>
      <c r="T1182" s="600"/>
      <c r="U1182" s="660"/>
      <c r="V1182" s="602"/>
      <c r="W1182" s="602"/>
      <c r="X1182" s="548"/>
      <c r="Y1182" s="603"/>
      <c r="Z1182" s="603"/>
      <c r="AA1182" s="603"/>
      <c r="AB1182" s="603"/>
    </row>
    <row r="1183" spans="1:30" ht="43.5" thickBot="1">
      <c r="A1183" s="690"/>
      <c r="B1183" s="554"/>
      <c r="C1183" s="657"/>
      <c r="D1183" s="657"/>
      <c r="E1183" s="605" t="s">
        <v>188</v>
      </c>
      <c r="F1183" s="605">
        <f t="shared" ref="F1183:N1183" si="389">IF(((F1181="")*AND(F1182="")),"",(F1181-F1182)*3)</f>
        <v>2017.4100000000003</v>
      </c>
      <c r="G1183" s="605">
        <f t="shared" si="389"/>
        <v>2054.0099999999998</v>
      </c>
      <c r="H1183" s="605">
        <f t="shared" si="389"/>
        <v>2051.2800000000002</v>
      </c>
      <c r="I1183" s="605">
        <f t="shared" si="389"/>
        <v>2039.52</v>
      </c>
      <c r="J1183" s="605">
        <f t="shared" si="389"/>
        <v>1991.4599999999998</v>
      </c>
      <c r="K1183" s="605">
        <f t="shared" si="389"/>
        <v>1992.3000000000002</v>
      </c>
      <c r="L1183" s="605">
        <f t="shared" si="389"/>
        <v>2044.4700000000003</v>
      </c>
      <c r="M1183" s="605">
        <f t="shared" si="389"/>
        <v>2060.4</v>
      </c>
      <c r="N1183" s="605">
        <f t="shared" si="389"/>
        <v>2034.48</v>
      </c>
      <c r="O1183" s="605"/>
      <c r="P1183" s="605"/>
      <c r="Q1183" s="658"/>
      <c r="R1183" s="658"/>
      <c r="S1183" s="659"/>
      <c r="T1183" s="600"/>
      <c r="U1183" s="660"/>
      <c r="V1183" s="602"/>
      <c r="W1183" s="602"/>
      <c r="X1183" s="548"/>
      <c r="Y1183" s="603"/>
      <c r="Z1183" s="603"/>
      <c r="AA1183" s="603"/>
      <c r="AB1183" s="603"/>
    </row>
    <row r="1184" spans="1:30" ht="15">
      <c r="A1184" s="713">
        <v>43642</v>
      </c>
      <c r="B1184" s="554" t="s">
        <v>183</v>
      </c>
      <c r="C1184" s="657" t="s">
        <v>171</v>
      </c>
      <c r="D1184" s="657" t="s">
        <v>170</v>
      </c>
      <c r="E1184" s="605" t="s">
        <v>184</v>
      </c>
      <c r="F1184" s="559">
        <v>24567.81</v>
      </c>
      <c r="G1184" s="559">
        <v>24851.82</v>
      </c>
      <c r="H1184" s="559">
        <v>24902.57</v>
      </c>
      <c r="I1184" s="559">
        <v>24815.86</v>
      </c>
      <c r="J1184" s="559">
        <v>24496.74</v>
      </c>
      <c r="K1184" s="559">
        <v>24533.1</v>
      </c>
      <c r="L1184" s="559">
        <v>24849.02</v>
      </c>
      <c r="M1184" s="559">
        <v>24801.119999999999</v>
      </c>
      <c r="N1184" s="559">
        <v>24478.53</v>
      </c>
      <c r="O1184" s="605">
        <f>IF((N1185=""),"",MAX(F1186:N1186))</f>
        <v>4833.9900000000052</v>
      </c>
      <c r="P1184" s="605">
        <f>IF(N1185="","",MIN(F1186:N1186))</f>
        <v>4173.2999999999956</v>
      </c>
      <c r="Q1184" s="658">
        <f>IF((N1186=""),"",AVERAGE(F1186:N1186))</f>
        <v>4485.4933333333338</v>
      </c>
      <c r="R1184" s="658">
        <f>IF((N1185=""),"",(O1184-P1184)/(O1184+P1184)*100)</f>
        <v>7.3350586025320546</v>
      </c>
      <c r="S1184" s="659">
        <f>STDEV(F1186:N1186)</f>
        <v>270.03258099717414</v>
      </c>
      <c r="T1184" s="600" t="str">
        <f>IF(N1185="","",IF(Q1184&gt;3200,IF(R1184&lt;16,IF(Q1184&lt;5240,"Pass","Fail"),"Fail"),"Fail"))</f>
        <v>Pass</v>
      </c>
      <c r="U1184" s="677">
        <v>1340</v>
      </c>
      <c r="V1184" s="641" t="s">
        <v>286</v>
      </c>
      <c r="W1184" s="687"/>
      <c r="X1184" s="548"/>
      <c r="Y1184" s="603">
        <v>4200</v>
      </c>
      <c r="Z1184" s="603">
        <v>5500</v>
      </c>
      <c r="AA1184" s="603">
        <v>3200</v>
      </c>
      <c r="AB1184" s="603">
        <v>5240</v>
      </c>
      <c r="AC1184" s="604">
        <v>16</v>
      </c>
      <c r="AD1184" s="604">
        <v>16</v>
      </c>
    </row>
    <row r="1185" spans="1:30" ht="15">
      <c r="A1185" s="690"/>
      <c r="B1185" s="554"/>
      <c r="C1185" s="657"/>
      <c r="D1185" s="657"/>
      <c r="E1185" s="605" t="s">
        <v>185</v>
      </c>
      <c r="F1185" s="559">
        <v>23000.11</v>
      </c>
      <c r="G1185" s="559">
        <v>23431.119999999999</v>
      </c>
      <c r="H1185" s="559">
        <v>23511.47</v>
      </c>
      <c r="I1185" s="559">
        <v>23381.360000000001</v>
      </c>
      <c r="J1185" s="559">
        <v>22885.41</v>
      </c>
      <c r="K1185" s="559">
        <v>22962.55</v>
      </c>
      <c r="L1185" s="559">
        <v>23424.92</v>
      </c>
      <c r="M1185" s="559">
        <v>23367.15</v>
      </c>
      <c r="N1185" s="559">
        <v>22876</v>
      </c>
      <c r="O1185" s="641"/>
      <c r="P1185" s="605"/>
      <c r="Q1185" s="658"/>
      <c r="R1185" s="658"/>
      <c r="S1185" s="659"/>
      <c r="T1185" s="600"/>
      <c r="U1185" s="660"/>
      <c r="V1185" s="602"/>
      <c r="W1185" s="602"/>
      <c r="X1185" s="548"/>
      <c r="Y1185" s="603"/>
      <c r="Z1185" s="603"/>
      <c r="AA1185" s="603"/>
      <c r="AB1185" s="603"/>
    </row>
    <row r="1186" spans="1:30" ht="57.75" thickBot="1">
      <c r="A1186" s="691"/>
      <c r="B1186" s="663"/>
      <c r="C1186" s="664"/>
      <c r="D1186" s="664"/>
      <c r="E1186" s="605" t="s">
        <v>186</v>
      </c>
      <c r="F1186" s="627">
        <f t="shared" ref="F1186:N1186" si="390">IF(((F1184="")*AND(F1185="")),"",(F1184-F1185)*3)</f>
        <v>4703.1000000000022</v>
      </c>
      <c r="G1186" s="627">
        <f t="shared" si="390"/>
        <v>4262.1000000000022</v>
      </c>
      <c r="H1186" s="627">
        <f t="shared" si="390"/>
        <v>4173.2999999999956</v>
      </c>
      <c r="I1186" s="627">
        <f t="shared" si="390"/>
        <v>4303.5</v>
      </c>
      <c r="J1186" s="627">
        <f t="shared" si="390"/>
        <v>4833.9900000000052</v>
      </c>
      <c r="K1186" s="627">
        <f t="shared" si="390"/>
        <v>4711.6499999999978</v>
      </c>
      <c r="L1186" s="627">
        <f t="shared" si="390"/>
        <v>4272.3000000000065</v>
      </c>
      <c r="M1186" s="627">
        <f t="shared" si="390"/>
        <v>4301.9099999999926</v>
      </c>
      <c r="N1186" s="627">
        <f t="shared" si="390"/>
        <v>4807.5899999999965</v>
      </c>
      <c r="O1186" s="627"/>
      <c r="P1186" s="627"/>
      <c r="Q1186" s="665"/>
      <c r="R1186" s="665"/>
      <c r="S1186" s="666"/>
      <c r="T1186" s="667"/>
      <c r="U1186" s="668"/>
      <c r="V1186" s="602"/>
      <c r="W1186" s="602"/>
      <c r="X1186" s="548"/>
      <c r="Y1186" s="603"/>
      <c r="Z1186" s="603"/>
      <c r="AA1186" s="603"/>
      <c r="AB1186" s="603"/>
    </row>
    <row r="1187" spans="1:30" ht="15">
      <c r="A1187" s="713">
        <v>43644</v>
      </c>
      <c r="B1187" s="654" t="s">
        <v>172</v>
      </c>
      <c r="C1187" s="615" t="s">
        <v>174</v>
      </c>
      <c r="D1187" s="615" t="s">
        <v>173</v>
      </c>
      <c r="E1187" s="605" t="s">
        <v>184</v>
      </c>
      <c r="F1187" s="559">
        <v>5071.49</v>
      </c>
      <c r="G1187" s="559">
        <v>4960.3500000000004</v>
      </c>
      <c r="H1187" s="559">
        <v>4947.32</v>
      </c>
      <c r="I1187" s="559">
        <v>4935.18</v>
      </c>
      <c r="J1187" s="559">
        <v>4924.8</v>
      </c>
      <c r="K1187" s="559">
        <v>5072.54</v>
      </c>
      <c r="L1187" s="559">
        <v>4936.45</v>
      </c>
      <c r="M1187" s="559">
        <v>4948.29</v>
      </c>
      <c r="N1187" s="559">
        <v>4999.74</v>
      </c>
      <c r="O1187" s="636">
        <f>IF((N1188=""),"",MAX(F1189:N1189))</f>
        <v>3912.58</v>
      </c>
      <c r="P1187" s="636">
        <f>IF(N1188="","",MIN(F1189:N1189))</f>
        <v>3539.9399999999996</v>
      </c>
      <c r="Q1187" s="655">
        <f>IF((N1189=""),"",AVERAGE(F1189:N1189))</f>
        <v>3774.0066666666662</v>
      </c>
      <c r="R1187" s="655">
        <f>IF((N1188=""),"",(O1187-P1187)/(O1187+P1187)*100)</f>
        <v>5.0001878559198811</v>
      </c>
      <c r="S1187" s="646">
        <f>STDEV(F1189:N1189)</f>
        <v>133.67954069340411</v>
      </c>
      <c r="T1187" s="676" t="str">
        <f>IF(N1188="","",IF(Q1187&gt;3650,IF(R1187&lt;7,IF(Q1187&lt;4450,"Pass","Fail"),"Fail"),"Fail"))</f>
        <v>Pass</v>
      </c>
      <c r="U1187" s="677">
        <v>1159</v>
      </c>
      <c r="V1187" s="641"/>
      <c r="W1187" s="687"/>
      <c r="X1187" s="548" t="s">
        <v>288</v>
      </c>
      <c r="Y1187" s="603">
        <v>3650</v>
      </c>
      <c r="Z1187" s="603">
        <v>4450</v>
      </c>
      <c r="AA1187" s="603">
        <v>3700</v>
      </c>
      <c r="AB1187" s="603">
        <v>4100</v>
      </c>
      <c r="AC1187" s="604">
        <v>7</v>
      </c>
      <c r="AD1187" s="604">
        <v>6.5</v>
      </c>
    </row>
    <row r="1188" spans="1:30" ht="15">
      <c r="A1188" s="690"/>
      <c r="B1188" s="554"/>
      <c r="C1188" s="657"/>
      <c r="D1188" s="657"/>
      <c r="E1188" s="605" t="s">
        <v>185</v>
      </c>
      <c r="F1188" s="559">
        <v>3270.69</v>
      </c>
      <c r="G1188" s="559">
        <v>3031.89</v>
      </c>
      <c r="H1188" s="559">
        <v>2999.77</v>
      </c>
      <c r="I1188" s="559">
        <v>3003.27</v>
      </c>
      <c r="J1188" s="559">
        <v>3070.12</v>
      </c>
      <c r="K1188" s="559">
        <v>3302.57</v>
      </c>
      <c r="L1188" s="559">
        <v>3015.49</v>
      </c>
      <c r="M1188" s="559">
        <v>2992</v>
      </c>
      <c r="N1188" s="559">
        <v>3127.33</v>
      </c>
      <c r="O1188" s="605"/>
      <c r="P1188" s="605"/>
      <c r="Q1188" s="658"/>
      <c r="R1188" s="658"/>
      <c r="S1188" s="659"/>
      <c r="T1188" s="554"/>
      <c r="U1188" s="672"/>
      <c r="V1188" s="641"/>
      <c r="W1188" s="687"/>
      <c r="X1188" s="548"/>
      <c r="Y1188" s="603"/>
      <c r="Z1188" s="603"/>
      <c r="AA1188" s="603"/>
      <c r="AB1188" s="603"/>
    </row>
    <row r="1189" spans="1:30" ht="57.75" thickBot="1">
      <c r="A1189" s="690"/>
      <c r="B1189" s="554"/>
      <c r="C1189" s="657"/>
      <c r="D1189" s="657"/>
      <c r="E1189" s="605" t="s">
        <v>186</v>
      </c>
      <c r="F1189" s="605">
        <f t="shared" ref="F1189:N1189" si="391">IF(((F1187="")*AND(F1188="")),"",(F1187-F1188)*2)</f>
        <v>3601.5999999999995</v>
      </c>
      <c r="G1189" s="605">
        <f t="shared" si="391"/>
        <v>3856.920000000001</v>
      </c>
      <c r="H1189" s="605">
        <f t="shared" si="391"/>
        <v>3895.0999999999995</v>
      </c>
      <c r="I1189" s="605">
        <f t="shared" si="391"/>
        <v>3863.8200000000006</v>
      </c>
      <c r="J1189" s="605">
        <f t="shared" si="391"/>
        <v>3709.3600000000006</v>
      </c>
      <c r="K1189" s="605">
        <f t="shared" si="391"/>
        <v>3539.9399999999996</v>
      </c>
      <c r="L1189" s="605">
        <f t="shared" si="391"/>
        <v>3841.92</v>
      </c>
      <c r="M1189" s="605">
        <f t="shared" si="391"/>
        <v>3912.58</v>
      </c>
      <c r="N1189" s="605">
        <f t="shared" si="391"/>
        <v>3744.8199999999997</v>
      </c>
      <c r="O1189" s="605"/>
      <c r="P1189" s="605"/>
      <c r="Q1189" s="658"/>
      <c r="R1189" s="658"/>
      <c r="S1189" s="659"/>
      <c r="T1189" s="554"/>
      <c r="U1189" s="672"/>
      <c r="V1189" s="641"/>
      <c r="W1189" s="687"/>
      <c r="X1189" s="548"/>
      <c r="Y1189" s="603"/>
      <c r="Z1189" s="603"/>
      <c r="AA1189" s="603"/>
      <c r="AB1189" s="603"/>
    </row>
    <row r="1190" spans="1:30" ht="15">
      <c r="A1190" s="713">
        <v>43644</v>
      </c>
      <c r="B1190" s="614" t="s">
        <v>167</v>
      </c>
      <c r="C1190" s="657" t="s">
        <v>169</v>
      </c>
      <c r="D1190" s="657" t="s">
        <v>187</v>
      </c>
      <c r="E1190" s="605" t="s">
        <v>184</v>
      </c>
      <c r="F1190" s="559">
        <v>1963.71</v>
      </c>
      <c r="G1190" s="559">
        <v>1958.24</v>
      </c>
      <c r="H1190" s="559">
        <v>1953.49</v>
      </c>
      <c r="I1190" s="559">
        <v>1956.47</v>
      </c>
      <c r="J1190" s="559">
        <v>1966.5</v>
      </c>
      <c r="K1190" s="559">
        <v>1971.93</v>
      </c>
      <c r="L1190" s="559">
        <v>1963.34</v>
      </c>
      <c r="M1190" s="559">
        <v>1954.79</v>
      </c>
      <c r="N1190" s="559">
        <v>1959.51</v>
      </c>
      <c r="O1190" s="605">
        <f>IF((N1191=""),"",MAX(F1192:N1192))</f>
        <v>2084.0399999999995</v>
      </c>
      <c r="P1190" s="605">
        <f>IF(N1191="","",MIN(F1192:N1192))</f>
        <v>2008.9200000000003</v>
      </c>
      <c r="Q1190" s="658">
        <f>IF((N1192=""),"",AVERAGE(F1192:N1192))</f>
        <v>2057.4233333333332</v>
      </c>
      <c r="R1190" s="658">
        <f>IF((N1191=""),"",(O1190-P1190)/(O1190+P1190)*100)</f>
        <v>1.8353465462647867</v>
      </c>
      <c r="S1190" s="659">
        <f>STDEV(F1192:N1192)</f>
        <v>26.504353887643795</v>
      </c>
      <c r="T1190" s="600" t="str">
        <f>IF(N1191="","",IF(Q1190&gt;1940,IF(R1190&lt;8.3,IF(Q1190&lt;2180,"Pass","Fail"),"Fail"),"Fail"))</f>
        <v>Pass</v>
      </c>
      <c r="U1190" s="677">
        <v>1159</v>
      </c>
      <c r="V1190" s="641"/>
      <c r="W1190" s="687"/>
      <c r="X1190" s="548" t="s">
        <v>288</v>
      </c>
      <c r="Y1190" s="603">
        <v>2000</v>
      </c>
      <c r="Z1190" s="603">
        <v>3000</v>
      </c>
      <c r="AA1190" s="603">
        <v>1940</v>
      </c>
      <c r="AB1190" s="603">
        <v>2180</v>
      </c>
      <c r="AC1190" s="604">
        <v>5.2</v>
      </c>
      <c r="AD1190" s="604">
        <v>5.2</v>
      </c>
    </row>
    <row r="1191" spans="1:30" ht="15">
      <c r="A1191" s="690"/>
      <c r="B1191" s="554"/>
      <c r="C1191" s="657"/>
      <c r="D1191" s="657"/>
      <c r="E1191" s="605" t="s">
        <v>185</v>
      </c>
      <c r="F1191" s="559">
        <v>1287.9000000000001</v>
      </c>
      <c r="G1191" s="559">
        <v>1265.82</v>
      </c>
      <c r="H1191" s="559">
        <v>1260.9000000000001</v>
      </c>
      <c r="I1191" s="559">
        <v>1266.25</v>
      </c>
      <c r="J1191" s="559">
        <v>1285.8399999999999</v>
      </c>
      <c r="K1191" s="559">
        <v>1302.29</v>
      </c>
      <c r="L1191" s="559">
        <v>1268.6600000000001</v>
      </c>
      <c r="M1191" s="559">
        <v>1262.31</v>
      </c>
      <c r="N1191" s="559">
        <v>1275.74</v>
      </c>
      <c r="O1191" s="605"/>
      <c r="P1191" s="605"/>
      <c r="Q1191" s="658"/>
      <c r="R1191" s="658"/>
      <c r="S1191" s="659"/>
      <c r="T1191" s="600"/>
      <c r="U1191" s="660"/>
      <c r="V1191" s="602"/>
      <c r="W1191" s="602"/>
      <c r="X1191" s="548"/>
      <c r="Y1191" s="603"/>
      <c r="Z1191" s="603"/>
      <c r="AA1191" s="603"/>
      <c r="AB1191" s="603"/>
    </row>
    <row r="1192" spans="1:30" ht="43.5" thickBot="1">
      <c r="A1192" s="690"/>
      <c r="B1192" s="554"/>
      <c r="C1192" s="657"/>
      <c r="D1192" s="657"/>
      <c r="E1192" s="605" t="s">
        <v>188</v>
      </c>
      <c r="F1192" s="605">
        <f t="shared" ref="F1192:N1192" si="392">IF(((F1190="")*AND(F1191="")),"",(F1190-F1191)*3)</f>
        <v>2027.4299999999998</v>
      </c>
      <c r="G1192" s="605">
        <f t="shared" si="392"/>
        <v>2077.2600000000002</v>
      </c>
      <c r="H1192" s="605">
        <f t="shared" si="392"/>
        <v>2077.7699999999995</v>
      </c>
      <c r="I1192" s="605">
        <f t="shared" si="392"/>
        <v>2070.66</v>
      </c>
      <c r="J1192" s="605">
        <f t="shared" si="392"/>
        <v>2041.9800000000002</v>
      </c>
      <c r="K1192" s="605">
        <f t="shared" si="392"/>
        <v>2008.9200000000003</v>
      </c>
      <c r="L1192" s="605">
        <f t="shared" si="392"/>
        <v>2084.0399999999995</v>
      </c>
      <c r="M1192" s="605">
        <f t="shared" si="392"/>
        <v>2077.44</v>
      </c>
      <c r="N1192" s="605">
        <f t="shared" si="392"/>
        <v>2051.31</v>
      </c>
      <c r="O1192" s="605"/>
      <c r="P1192" s="605"/>
      <c r="Q1192" s="658"/>
      <c r="R1192" s="658"/>
      <c r="S1192" s="659"/>
      <c r="T1192" s="600"/>
      <c r="U1192" s="660"/>
      <c r="V1192" s="602"/>
      <c r="W1192" s="602"/>
      <c r="X1192" s="548"/>
      <c r="Y1192" s="603"/>
      <c r="Z1192" s="603"/>
      <c r="AA1192" s="603"/>
      <c r="AB1192" s="603"/>
    </row>
    <row r="1193" spans="1:30" ht="15">
      <c r="A1193" s="713">
        <v>43644</v>
      </c>
      <c r="B1193" s="554" t="s">
        <v>183</v>
      </c>
      <c r="C1193" s="657" t="s">
        <v>171</v>
      </c>
      <c r="D1193" s="657" t="s">
        <v>170</v>
      </c>
      <c r="E1193" s="605" t="s">
        <v>184</v>
      </c>
      <c r="F1193" s="559">
        <v>29183.08</v>
      </c>
      <c r="G1193" s="559">
        <v>29042.9</v>
      </c>
      <c r="H1193" s="559">
        <v>29003.75</v>
      </c>
      <c r="I1193" s="559">
        <v>29028.76</v>
      </c>
      <c r="J1193" s="559">
        <v>29146.04</v>
      </c>
      <c r="K1193" s="559">
        <v>29165.17</v>
      </c>
      <c r="L1193" s="559">
        <v>29025.69</v>
      </c>
      <c r="M1193" s="559">
        <v>29024.98</v>
      </c>
      <c r="N1193" s="559">
        <v>29182.65</v>
      </c>
      <c r="O1193" s="605">
        <f>IF((N1194=""),"",MAX(F1195:N1195))</f>
        <v>4500.8100000000013</v>
      </c>
      <c r="P1193" s="605">
        <f>IF(N1194="","",MIN(F1195:N1195))</f>
        <v>3942.0899999999965</v>
      </c>
      <c r="Q1193" s="658">
        <f>IF((N1195=""),"",AVERAGE(F1195:N1195))</f>
        <v>4207.5566666666646</v>
      </c>
      <c r="R1193" s="658">
        <f>IF((N1194=""),"",(O1193-P1193)/(O1193+P1193)*100)</f>
        <v>6.6176313825818731</v>
      </c>
      <c r="S1193" s="659">
        <f>STDEV(F1195:N1195)</f>
        <v>215.62044592292199</v>
      </c>
      <c r="T1193" s="600" t="str">
        <f>IF(N1194="","",IF(Q1193&gt;3200,IF(R1193&lt;16,IF(Q1193&lt;5240,"Pass","Fail"),"Fail"),"Fail"))</f>
        <v>Pass</v>
      </c>
      <c r="U1193" s="677">
        <v>1159</v>
      </c>
      <c r="V1193" s="641"/>
      <c r="W1193" s="687"/>
      <c r="X1193" s="548" t="s">
        <v>288</v>
      </c>
      <c r="Y1193" s="603">
        <v>4200</v>
      </c>
      <c r="Z1193" s="603">
        <v>5500</v>
      </c>
      <c r="AA1193" s="603">
        <v>3200</v>
      </c>
      <c r="AB1193" s="603">
        <v>5240</v>
      </c>
      <c r="AC1193" s="604">
        <v>16</v>
      </c>
      <c r="AD1193" s="604">
        <v>16</v>
      </c>
    </row>
    <row r="1194" spans="1:30" ht="15">
      <c r="A1194" s="690"/>
      <c r="B1194" s="554"/>
      <c r="C1194" s="657"/>
      <c r="D1194" s="657"/>
      <c r="E1194" s="605" t="s">
        <v>185</v>
      </c>
      <c r="F1194" s="559">
        <v>27695.25</v>
      </c>
      <c r="G1194" s="559">
        <v>27678.639999999999</v>
      </c>
      <c r="H1194" s="559">
        <v>27689.72</v>
      </c>
      <c r="I1194" s="559">
        <v>27676.84</v>
      </c>
      <c r="J1194" s="559">
        <v>27696.15</v>
      </c>
      <c r="K1194" s="559">
        <v>27701.7</v>
      </c>
      <c r="L1194" s="559">
        <v>27689.61</v>
      </c>
      <c r="M1194" s="559">
        <v>27670.06</v>
      </c>
      <c r="N1194" s="559">
        <v>27682.38</v>
      </c>
      <c r="O1194" s="641"/>
      <c r="P1194" s="605"/>
      <c r="Q1194" s="658"/>
      <c r="R1194" s="658"/>
      <c r="S1194" s="659"/>
      <c r="T1194" s="600"/>
      <c r="U1194" s="660"/>
      <c r="V1194" s="602"/>
      <c r="W1194" s="602"/>
    </row>
    <row r="1195" spans="1:30" ht="57.75" thickBot="1">
      <c r="A1195" s="690"/>
      <c r="B1195" s="663"/>
      <c r="C1195" s="664"/>
      <c r="D1195" s="664"/>
      <c r="E1195" s="605" t="s">
        <v>186</v>
      </c>
      <c r="F1195" s="627">
        <f t="shared" ref="F1195:N1195" si="393">IF(((F1193="")*AND(F1194="")),"",(F1193-F1194)*3)</f>
        <v>4463.4900000000052</v>
      </c>
      <c r="G1195" s="627">
        <f t="shared" si="393"/>
        <v>4092.7800000000061</v>
      </c>
      <c r="H1195" s="627">
        <f t="shared" si="393"/>
        <v>3942.0899999999965</v>
      </c>
      <c r="I1195" s="627">
        <f t="shared" si="393"/>
        <v>4055.7599999999948</v>
      </c>
      <c r="J1195" s="627">
        <f t="shared" si="393"/>
        <v>4349.6699999999983</v>
      </c>
      <c r="K1195" s="627">
        <f t="shared" si="393"/>
        <v>4390.4099999999926</v>
      </c>
      <c r="L1195" s="627">
        <f t="shared" si="393"/>
        <v>4008.2399999999943</v>
      </c>
      <c r="M1195" s="627">
        <f t="shared" si="393"/>
        <v>4064.7599999999948</v>
      </c>
      <c r="N1195" s="627">
        <f t="shared" si="393"/>
        <v>4500.8100000000013</v>
      </c>
      <c r="O1195" s="627"/>
      <c r="P1195" s="627"/>
      <c r="Q1195" s="665"/>
      <c r="R1195" s="665"/>
      <c r="S1195" s="666"/>
      <c r="T1195" s="667"/>
      <c r="U1195" s="668"/>
      <c r="V1195" s="602"/>
      <c r="W1195" s="602"/>
    </row>
    <row r="1196" spans="1:30" ht="15">
      <c r="A1196" s="713">
        <v>43647</v>
      </c>
      <c r="B1196" s="654" t="s">
        <v>172</v>
      </c>
      <c r="C1196" s="615" t="s">
        <v>174</v>
      </c>
      <c r="D1196" s="615" t="s">
        <v>173</v>
      </c>
      <c r="E1196" s="605" t="s">
        <v>184</v>
      </c>
      <c r="F1196" s="559">
        <v>6909.26</v>
      </c>
      <c r="G1196" s="559">
        <v>6880.72</v>
      </c>
      <c r="H1196" s="559">
        <v>6908.91</v>
      </c>
      <c r="I1196" s="559">
        <v>6873.92</v>
      </c>
      <c r="J1196" s="559">
        <v>6942.44</v>
      </c>
      <c r="K1196" s="559">
        <v>6888.27</v>
      </c>
      <c r="L1196" s="559">
        <v>6874.11</v>
      </c>
      <c r="M1196" s="559">
        <v>6902.72</v>
      </c>
      <c r="N1196" s="559">
        <v>6985.49</v>
      </c>
      <c r="O1196" s="636">
        <f>IF((N1197=""),"",MAX(F1198:N1198))</f>
        <v>3917.880000000001</v>
      </c>
      <c r="P1196" s="636">
        <f>IF(N1197="","",MIN(F1198:N1198))</f>
        <v>3569.9400000000005</v>
      </c>
      <c r="Q1196" s="655">
        <f>IF((N1198=""),"",AVERAGE(F1198:N1198))</f>
        <v>3790.4622222222224</v>
      </c>
      <c r="R1196" s="655">
        <f>IF((N1197=""),"",(O1196-P1196)/(O1196+P1196)*100)</f>
        <v>4.6467463160172171</v>
      </c>
      <c r="S1196" s="646">
        <f>STDEV(F1198:N1198)</f>
        <v>124.45241156538656</v>
      </c>
      <c r="T1196" s="676" t="str">
        <f>IF(N1197="","",IF(Q1196&gt;3650,IF(R1196&lt;7,IF(Q1196&lt;4450,"Pass","Fail"),"Fail"),"Fail"))</f>
        <v>Pass</v>
      </c>
      <c r="U1196" s="677">
        <v>1428</v>
      </c>
      <c r="V1196" s="548" t="s">
        <v>296</v>
      </c>
      <c r="Y1196" s="603">
        <v>3650</v>
      </c>
      <c r="Z1196" s="603">
        <v>4450</v>
      </c>
      <c r="AA1196" s="603">
        <v>3700</v>
      </c>
      <c r="AB1196" s="603">
        <v>4100</v>
      </c>
      <c r="AC1196" s="604">
        <v>7</v>
      </c>
      <c r="AD1196" s="604">
        <v>6.5</v>
      </c>
    </row>
    <row r="1197" spans="1:30" ht="15">
      <c r="A1197" s="690"/>
      <c r="B1197" s="554"/>
      <c r="C1197" s="657"/>
      <c r="D1197" s="657"/>
      <c r="E1197" s="605" t="s">
        <v>185</v>
      </c>
      <c r="F1197" s="559">
        <v>5092.42</v>
      </c>
      <c r="G1197" s="559">
        <v>4948.93</v>
      </c>
      <c r="H1197" s="559">
        <v>4952.9399999999996</v>
      </c>
      <c r="I1197" s="559">
        <v>4938.75</v>
      </c>
      <c r="J1197" s="559">
        <v>5076.8900000000003</v>
      </c>
      <c r="K1197" s="559">
        <v>5103.3</v>
      </c>
      <c r="L1197" s="559">
        <v>4948.25</v>
      </c>
      <c r="M1197" s="559">
        <v>4943.78</v>
      </c>
      <c r="N1197" s="559">
        <v>5103.5</v>
      </c>
      <c r="O1197" s="605"/>
      <c r="P1197" s="605"/>
      <c r="Q1197" s="658"/>
      <c r="R1197" s="658"/>
      <c r="S1197" s="659"/>
      <c r="T1197" s="554"/>
      <c r="U1197" s="672"/>
      <c r="Y1197" s="603"/>
      <c r="Z1197" s="603"/>
      <c r="AA1197" s="603"/>
      <c r="AB1197" s="603"/>
    </row>
    <row r="1198" spans="1:30" ht="57.75" thickBot="1">
      <c r="A1198" s="690"/>
      <c r="B1198" s="554"/>
      <c r="C1198" s="657"/>
      <c r="D1198" s="657"/>
      <c r="E1198" s="605" t="s">
        <v>186</v>
      </c>
      <c r="F1198" s="605">
        <f t="shared" ref="F1198:N1198" si="394">IF(((F1196="")*AND(F1197="")),"",(F1196-F1197)*2)</f>
        <v>3633.6800000000003</v>
      </c>
      <c r="G1198" s="605">
        <f t="shared" si="394"/>
        <v>3863.58</v>
      </c>
      <c r="H1198" s="605">
        <f t="shared" si="394"/>
        <v>3911.9400000000005</v>
      </c>
      <c r="I1198" s="605">
        <f t="shared" si="394"/>
        <v>3870.34</v>
      </c>
      <c r="J1198" s="605">
        <f t="shared" si="394"/>
        <v>3731.0999999999985</v>
      </c>
      <c r="K1198" s="605">
        <f t="shared" si="394"/>
        <v>3569.9400000000005</v>
      </c>
      <c r="L1198" s="605">
        <f t="shared" si="394"/>
        <v>3851.7199999999993</v>
      </c>
      <c r="M1198" s="605">
        <f t="shared" si="394"/>
        <v>3917.880000000001</v>
      </c>
      <c r="N1198" s="605">
        <f t="shared" si="394"/>
        <v>3763.9799999999996</v>
      </c>
      <c r="O1198" s="605"/>
      <c r="P1198" s="605"/>
      <c r="Q1198" s="658"/>
      <c r="R1198" s="658"/>
      <c r="S1198" s="659"/>
      <c r="T1198" s="554"/>
      <c r="U1198" s="672"/>
      <c r="Y1198" s="603"/>
      <c r="Z1198" s="603"/>
      <c r="AA1198" s="603"/>
      <c r="AB1198" s="603"/>
    </row>
    <row r="1199" spans="1:30" ht="15">
      <c r="A1199" s="713">
        <v>43647</v>
      </c>
      <c r="B1199" s="614" t="s">
        <v>167</v>
      </c>
      <c r="C1199" s="657" t="s">
        <v>169</v>
      </c>
      <c r="D1199" s="657" t="s">
        <v>187</v>
      </c>
      <c r="E1199" s="605" t="s">
        <v>184</v>
      </c>
      <c r="F1199" s="559">
        <v>1968.16</v>
      </c>
      <c r="G1199" s="559">
        <v>1962.69</v>
      </c>
      <c r="H1199" s="559">
        <v>1961.03</v>
      </c>
      <c r="I1199" s="559">
        <v>1959.31</v>
      </c>
      <c r="J1199" s="559">
        <v>1965.29</v>
      </c>
      <c r="K1199" s="559">
        <v>1967.86</v>
      </c>
      <c r="L1199" s="559">
        <v>1963.26</v>
      </c>
      <c r="M1199" s="559">
        <v>1964.93</v>
      </c>
      <c r="N1199" s="559">
        <v>1966.01</v>
      </c>
      <c r="O1199" s="605">
        <f>IF((N1200=""),"",MAX(F1201:N1201))</f>
        <v>2096.6400000000003</v>
      </c>
      <c r="P1199" s="605">
        <f>IF(N1200="","",MIN(F1201:N1201))</f>
        <v>1997.0099999999995</v>
      </c>
      <c r="Q1199" s="658">
        <f>IF((N1201=""),"",AVERAGE(F1201:N1201))</f>
        <v>2060.813333333333</v>
      </c>
      <c r="R1199" s="658">
        <f>IF((N1200=""),"",(O1199-P1199)/(O1199+P1199)*100)</f>
        <v>2.4337693745190916</v>
      </c>
      <c r="S1199" s="659">
        <f>STDEV(F1201:N1201)</f>
        <v>34.652898507925975</v>
      </c>
      <c r="T1199" s="600" t="str">
        <f>IF(N1200="","",IF(Q1199&gt;1940,IF(R1199&lt;8.3,IF(Q1199&lt;2180,"Pass","Fail"),"Fail"),"Fail"))</f>
        <v>Pass</v>
      </c>
      <c r="U1199" s="677">
        <v>1428</v>
      </c>
      <c r="V1199" s="548" t="s">
        <v>296</v>
      </c>
      <c r="Y1199" s="603">
        <v>2000</v>
      </c>
      <c r="Z1199" s="603">
        <v>3000</v>
      </c>
      <c r="AA1199" s="603">
        <v>1940</v>
      </c>
      <c r="AB1199" s="603">
        <v>2180</v>
      </c>
      <c r="AC1199" s="604">
        <v>5.2</v>
      </c>
      <c r="AD1199" s="604">
        <v>5.2</v>
      </c>
    </row>
    <row r="1200" spans="1:30" ht="15">
      <c r="A1200" s="690"/>
      <c r="B1200" s="554"/>
      <c r="C1200" s="657"/>
      <c r="D1200" s="657"/>
      <c r="E1200" s="605" t="s">
        <v>185</v>
      </c>
      <c r="F1200" s="559">
        <v>1280.94</v>
      </c>
      <c r="G1200" s="559">
        <v>1267.24</v>
      </c>
      <c r="H1200" s="559">
        <v>1263.73</v>
      </c>
      <c r="I1200" s="559">
        <v>1271.3599999999999</v>
      </c>
      <c r="J1200" s="559">
        <v>1294.92</v>
      </c>
      <c r="K1200" s="559">
        <v>1302.19</v>
      </c>
      <c r="L1200" s="559">
        <v>1272.8900000000001</v>
      </c>
      <c r="M1200" s="559">
        <v>1266.05</v>
      </c>
      <c r="N1200" s="559">
        <v>1276.78</v>
      </c>
      <c r="O1200" s="605"/>
      <c r="P1200" s="605"/>
      <c r="Q1200" s="658"/>
      <c r="R1200" s="658"/>
      <c r="S1200" s="659"/>
      <c r="T1200" s="600"/>
      <c r="U1200" s="660"/>
      <c r="Y1200" s="603"/>
      <c r="Z1200" s="603"/>
      <c r="AA1200" s="603"/>
      <c r="AB1200" s="603"/>
    </row>
    <row r="1201" spans="1:30" ht="43.5" thickBot="1">
      <c r="A1201" s="690"/>
      <c r="B1201" s="554"/>
      <c r="C1201" s="657"/>
      <c r="D1201" s="657"/>
      <c r="E1201" s="605" t="s">
        <v>188</v>
      </c>
      <c r="F1201" s="605">
        <f t="shared" ref="F1201:N1201" si="395">IF(((F1199="")*AND(F1200="")),"",(F1199-F1200)*3)</f>
        <v>2061.66</v>
      </c>
      <c r="G1201" s="605">
        <f t="shared" si="395"/>
        <v>2086.3500000000004</v>
      </c>
      <c r="H1201" s="605">
        <f t="shared" si="395"/>
        <v>2091.8999999999996</v>
      </c>
      <c r="I1201" s="605">
        <f t="shared" si="395"/>
        <v>2063.8500000000004</v>
      </c>
      <c r="J1201" s="605">
        <f t="shared" si="395"/>
        <v>2011.1099999999997</v>
      </c>
      <c r="K1201" s="605">
        <f t="shared" si="395"/>
        <v>1997.0099999999995</v>
      </c>
      <c r="L1201" s="605">
        <f t="shared" si="395"/>
        <v>2071.1099999999997</v>
      </c>
      <c r="M1201" s="605">
        <f t="shared" si="395"/>
        <v>2096.6400000000003</v>
      </c>
      <c r="N1201" s="605">
        <f t="shared" si="395"/>
        <v>2067.69</v>
      </c>
      <c r="O1201" s="605"/>
      <c r="P1201" s="605"/>
      <c r="Q1201" s="658"/>
      <c r="R1201" s="658"/>
      <c r="S1201" s="659"/>
      <c r="T1201" s="600"/>
      <c r="U1201" s="660"/>
      <c r="Y1201" s="603"/>
      <c r="Z1201" s="603"/>
      <c r="AA1201" s="603"/>
      <c r="AB1201" s="603"/>
    </row>
    <row r="1202" spans="1:30" ht="15">
      <c r="A1202" s="713">
        <v>43647</v>
      </c>
      <c r="B1202" s="554" t="s">
        <v>183</v>
      </c>
      <c r="C1202" s="657" t="s">
        <v>171</v>
      </c>
      <c r="D1202" s="657" t="s">
        <v>170</v>
      </c>
      <c r="E1202" s="605" t="s">
        <v>184</v>
      </c>
      <c r="F1202" s="559">
        <v>29181.02</v>
      </c>
      <c r="G1202" s="559">
        <v>29077.62</v>
      </c>
      <c r="H1202" s="559">
        <v>29103.040000000001</v>
      </c>
      <c r="I1202" s="559">
        <v>29068.89</v>
      </c>
      <c r="J1202" s="559">
        <v>29177.85</v>
      </c>
      <c r="K1202" s="559">
        <v>29143.96</v>
      </c>
      <c r="L1202" s="559">
        <v>29059.01</v>
      </c>
      <c r="M1202" s="559">
        <v>29058.99</v>
      </c>
      <c r="N1202" s="559">
        <v>29215.58</v>
      </c>
      <c r="O1202" s="605">
        <f>IF((N1203=""),"",MAX(F1204:N1204))</f>
        <v>4540.1700000000092</v>
      </c>
      <c r="P1202" s="605">
        <f>IF(N1203="","",MIN(F1204:N1204))</f>
        <v>3985.1699999999983</v>
      </c>
      <c r="Q1202" s="658">
        <f>IF((N1204=""),"",AVERAGE(F1204:N1204))</f>
        <v>4275.4699999999993</v>
      </c>
      <c r="R1202" s="658">
        <f>IF((N1203=""),"",(O1202-P1202)/(O1202+P1202)*100)</f>
        <v>6.5100042930840347</v>
      </c>
      <c r="S1202" s="659">
        <f>STDEV(F1204:N1204)</f>
        <v>229.47339159474066</v>
      </c>
      <c r="T1202" s="600" t="str">
        <f>IF(N1203="","",IF(Q1202&gt;3200,IF(R1202&lt;16,IF(Q1202&lt;5240,"Pass","Fail"),"Fail"),"Fail"))</f>
        <v>Pass</v>
      </c>
      <c r="U1202" s="677">
        <v>1428</v>
      </c>
      <c r="V1202" s="548" t="s">
        <v>296</v>
      </c>
      <c r="Y1202" s="603">
        <v>4200</v>
      </c>
      <c r="Z1202" s="603">
        <v>5500</v>
      </c>
      <c r="AA1202" s="603">
        <v>3200</v>
      </c>
      <c r="AB1202" s="603">
        <v>5240</v>
      </c>
      <c r="AC1202" s="604">
        <v>16</v>
      </c>
      <c r="AD1202" s="604">
        <v>16</v>
      </c>
    </row>
    <row r="1203" spans="1:30" ht="15">
      <c r="A1203" s="690"/>
      <c r="B1203" s="554"/>
      <c r="C1203" s="657"/>
      <c r="D1203" s="657"/>
      <c r="E1203" s="605" t="s">
        <v>185</v>
      </c>
      <c r="F1203" s="559">
        <v>27670.720000000001</v>
      </c>
      <c r="G1203" s="559">
        <v>27698.79</v>
      </c>
      <c r="H1203" s="559">
        <v>27774.65</v>
      </c>
      <c r="I1203" s="559">
        <v>27698.89</v>
      </c>
      <c r="J1203" s="559">
        <v>27685.360000000001</v>
      </c>
      <c r="K1203" s="559">
        <v>27643.599999999999</v>
      </c>
      <c r="L1203" s="559">
        <v>27685.31</v>
      </c>
      <c r="M1203" s="559">
        <v>27700.04</v>
      </c>
      <c r="N1203" s="559">
        <v>27702.19</v>
      </c>
      <c r="O1203" s="641"/>
      <c r="P1203" s="605"/>
      <c r="Q1203" s="658"/>
      <c r="R1203" s="658"/>
      <c r="S1203" s="659"/>
      <c r="T1203" s="600"/>
      <c r="U1203" s="660"/>
    </row>
    <row r="1204" spans="1:30" ht="57.75" thickBot="1">
      <c r="A1204" s="690"/>
      <c r="B1204" s="663"/>
      <c r="C1204" s="664"/>
      <c r="D1204" s="664"/>
      <c r="E1204" s="605" t="s">
        <v>186</v>
      </c>
      <c r="F1204" s="627">
        <f t="shared" ref="F1204:N1204" si="396">IF(((F1202="")*AND(F1203="")),"",(F1202-F1203)*3)</f>
        <v>4530.8999999999978</v>
      </c>
      <c r="G1204" s="627">
        <f t="shared" si="396"/>
        <v>4136.4899999999943</v>
      </c>
      <c r="H1204" s="627">
        <f t="shared" si="396"/>
        <v>3985.1699999999983</v>
      </c>
      <c r="I1204" s="627">
        <f t="shared" si="396"/>
        <v>4110</v>
      </c>
      <c r="J1204" s="627">
        <f t="shared" si="396"/>
        <v>4477.4699999999939</v>
      </c>
      <c r="K1204" s="627">
        <f t="shared" si="396"/>
        <v>4501.0800000000017</v>
      </c>
      <c r="L1204" s="627">
        <f t="shared" si="396"/>
        <v>4121.0999999999913</v>
      </c>
      <c r="M1204" s="627">
        <f t="shared" si="396"/>
        <v>4076.8500000000022</v>
      </c>
      <c r="N1204" s="627">
        <f t="shared" si="396"/>
        <v>4540.1700000000092</v>
      </c>
      <c r="O1204" s="627"/>
      <c r="P1204" s="627"/>
      <c r="Q1204" s="665"/>
      <c r="R1204" s="665"/>
      <c r="S1204" s="666"/>
      <c r="T1204" s="667"/>
      <c r="U1204" s="668"/>
    </row>
    <row r="1205" spans="1:30" ht="15">
      <c r="A1205" s="713">
        <v>43650</v>
      </c>
      <c r="B1205" s="654" t="s">
        <v>172</v>
      </c>
      <c r="C1205" s="615" t="s">
        <v>174</v>
      </c>
      <c r="D1205" s="615" t="s">
        <v>173</v>
      </c>
      <c r="E1205" s="605" t="s">
        <v>184</v>
      </c>
      <c r="F1205" s="559">
        <v>5092.42</v>
      </c>
      <c r="G1205" s="559">
        <v>4948.93</v>
      </c>
      <c r="H1205" s="559">
        <v>4952.9399999999996</v>
      </c>
      <c r="I1205" s="559">
        <v>4938.75</v>
      </c>
      <c r="J1205" s="559">
        <v>5076.8900000000003</v>
      </c>
      <c r="K1205" s="559">
        <v>5103.3</v>
      </c>
      <c r="L1205" s="559">
        <v>4948.25</v>
      </c>
      <c r="M1205" s="559">
        <v>4943.78</v>
      </c>
      <c r="N1205" s="559">
        <v>5103.5</v>
      </c>
      <c r="O1205" s="636">
        <f>IF((N1206=""),"",MAX(F1207:N1207))</f>
        <v>4055.12</v>
      </c>
      <c r="P1205" s="636">
        <f>IF(N1206="","",MIN(F1207:N1207))</f>
        <v>3697.58</v>
      </c>
      <c r="Q1205" s="655">
        <f>IF((N1207=""),"",AVERAGE(F1207:N1207))</f>
        <v>3922.1422222222222</v>
      </c>
      <c r="R1205" s="655">
        <f>IF((N1206=""),"",(O1205-P1205)/(O1205+P1205)*100)</f>
        <v>4.6118126588156381</v>
      </c>
      <c r="S1205" s="646">
        <f>STDEV(F1207:N1207)</f>
        <v>123.46507864349911</v>
      </c>
      <c r="T1205" s="676" t="str">
        <f>IF(N1206="","",IF(Q1205&gt;3650,IF(R1205&lt;7,IF(Q1205&lt;4450,"Pass","Fail"),"Fail"),"Fail"))</f>
        <v>Pass</v>
      </c>
      <c r="U1205" s="677" t="s">
        <v>298</v>
      </c>
      <c r="V1205" s="548" t="s">
        <v>296</v>
      </c>
      <c r="Y1205" s="603">
        <v>3650</v>
      </c>
      <c r="Z1205" s="603">
        <v>4450</v>
      </c>
      <c r="AA1205" s="603">
        <v>3700</v>
      </c>
      <c r="AB1205" s="603">
        <v>4100</v>
      </c>
      <c r="AC1205" s="604">
        <v>7</v>
      </c>
      <c r="AD1205" s="604">
        <v>6.5</v>
      </c>
    </row>
    <row r="1206" spans="1:30" ht="15">
      <c r="A1206" s="690"/>
      <c r="B1206" s="554"/>
      <c r="C1206" s="657"/>
      <c r="D1206" s="657"/>
      <c r="E1206" s="605" t="s">
        <v>185</v>
      </c>
      <c r="F1206" s="559">
        <v>3206.78</v>
      </c>
      <c r="G1206" s="559">
        <v>2950.65</v>
      </c>
      <c r="H1206" s="559">
        <v>2935.56</v>
      </c>
      <c r="I1206" s="559">
        <v>2939.84</v>
      </c>
      <c r="J1206" s="559">
        <v>3148.58</v>
      </c>
      <c r="K1206" s="559">
        <v>3254.51</v>
      </c>
      <c r="L1206" s="559">
        <v>2960.81</v>
      </c>
      <c r="M1206" s="559">
        <v>2916.22</v>
      </c>
      <c r="N1206" s="559">
        <v>3146.17</v>
      </c>
      <c r="O1206" s="605"/>
      <c r="P1206" s="605"/>
      <c r="Q1206" s="658"/>
      <c r="R1206" s="658"/>
      <c r="S1206" s="659"/>
      <c r="T1206" s="554"/>
      <c r="U1206" s="672"/>
      <c r="Y1206" s="603"/>
      <c r="Z1206" s="603"/>
      <c r="AA1206" s="603"/>
      <c r="AB1206" s="603"/>
    </row>
    <row r="1207" spans="1:30" ht="57.75" thickBot="1">
      <c r="A1207" s="690"/>
      <c r="B1207" s="554"/>
      <c r="C1207" s="657"/>
      <c r="D1207" s="657"/>
      <c r="E1207" s="605" t="s">
        <v>186</v>
      </c>
      <c r="F1207" s="605">
        <f t="shared" ref="F1207:N1207" si="397">IF(((F1205="")*AND(F1206="")),"",(F1205-F1206)*2)</f>
        <v>3771.2799999999997</v>
      </c>
      <c r="G1207" s="605">
        <f t="shared" si="397"/>
        <v>3996.5600000000004</v>
      </c>
      <c r="H1207" s="605">
        <f t="shared" si="397"/>
        <v>4034.7599999999993</v>
      </c>
      <c r="I1207" s="605">
        <f t="shared" si="397"/>
        <v>3997.8199999999997</v>
      </c>
      <c r="J1207" s="605">
        <f t="shared" si="397"/>
        <v>3856.6200000000008</v>
      </c>
      <c r="K1207" s="605">
        <f t="shared" si="397"/>
        <v>3697.58</v>
      </c>
      <c r="L1207" s="605">
        <f t="shared" si="397"/>
        <v>3974.88</v>
      </c>
      <c r="M1207" s="605">
        <f t="shared" si="397"/>
        <v>4055.12</v>
      </c>
      <c r="N1207" s="605">
        <f t="shared" si="397"/>
        <v>3914.66</v>
      </c>
      <c r="O1207" s="605"/>
      <c r="P1207" s="605"/>
      <c r="Q1207" s="658"/>
      <c r="R1207" s="658"/>
      <c r="S1207" s="659"/>
      <c r="T1207" s="554"/>
      <c r="U1207" s="672"/>
      <c r="Y1207" s="603"/>
      <c r="Z1207" s="603"/>
      <c r="AA1207" s="603"/>
      <c r="AB1207" s="603"/>
    </row>
    <row r="1208" spans="1:30" ht="15">
      <c r="A1208" s="713">
        <v>43650</v>
      </c>
      <c r="B1208" s="614" t="s">
        <v>167</v>
      </c>
      <c r="C1208" s="657" t="s">
        <v>169</v>
      </c>
      <c r="D1208" s="657" t="s">
        <v>187</v>
      </c>
      <c r="E1208" s="605" t="s">
        <v>184</v>
      </c>
      <c r="F1208" s="559">
        <v>1285.71</v>
      </c>
      <c r="G1208" s="559">
        <v>1267.98</v>
      </c>
      <c r="H1208" s="559">
        <v>1267.3699999999999</v>
      </c>
      <c r="I1208" s="559">
        <v>1272.31</v>
      </c>
      <c r="J1208" s="559">
        <v>1296.22</v>
      </c>
      <c r="K1208" s="559">
        <v>1303.1500000000001</v>
      </c>
      <c r="L1208" s="559">
        <v>1275.8900000000001</v>
      </c>
      <c r="M1208" s="559">
        <v>1267.8900000000001</v>
      </c>
      <c r="N1208" s="559">
        <v>1279.19</v>
      </c>
      <c r="O1208" s="605">
        <f>IF((N1209=""),"",MAX(F1210:N1210))</f>
        <v>2081.34</v>
      </c>
      <c r="P1208" s="605">
        <f>IF(N1209="","",MIN(F1210:N1210))</f>
        <v>2010.0300000000002</v>
      </c>
      <c r="Q1208" s="658">
        <f>IF((N1210=""),"",AVERAGE(F1210:N1210))</f>
        <v>2049.4633333333336</v>
      </c>
      <c r="R1208" s="658">
        <f>IF((N1209=""),"",(O1208-P1208)/(O1208+P1208)*100)</f>
        <v>1.742936962435564</v>
      </c>
      <c r="S1208" s="659">
        <f>STDEV(F1210:N1210)</f>
        <v>32.687426864150048</v>
      </c>
      <c r="T1208" s="600" t="str">
        <f>IF(N1209="","",IF(Q1208&gt;1940,IF(R1208&lt;8.3,IF(Q1208&lt;2180,"Pass","Fail"),"Fail"),"Fail"))</f>
        <v>Pass</v>
      </c>
      <c r="U1208" s="677" t="s">
        <v>298</v>
      </c>
      <c r="V1208" s="548" t="s">
        <v>296</v>
      </c>
      <c r="Y1208" s="603">
        <v>2000</v>
      </c>
      <c r="Z1208" s="603">
        <v>3000</v>
      </c>
      <c r="AA1208" s="603">
        <v>1940</v>
      </c>
      <c r="AB1208" s="603">
        <v>2180</v>
      </c>
      <c r="AC1208" s="604">
        <v>5.2</v>
      </c>
      <c r="AD1208" s="604">
        <v>5.2</v>
      </c>
    </row>
    <row r="1209" spans="1:30" ht="15">
      <c r="A1209" s="690"/>
      <c r="B1209" s="554"/>
      <c r="C1209" s="657"/>
      <c r="D1209" s="657"/>
      <c r="E1209" s="605" t="s">
        <v>185</v>
      </c>
      <c r="F1209" s="559">
        <v>611.76</v>
      </c>
      <c r="G1209" s="559">
        <v>574.20000000000005</v>
      </c>
      <c r="H1209" s="559">
        <v>575.16999999999996</v>
      </c>
      <c r="I1209" s="559">
        <v>582.01</v>
      </c>
      <c r="J1209" s="559">
        <v>624.91999999999996</v>
      </c>
      <c r="K1209" s="559">
        <v>633.14</v>
      </c>
      <c r="L1209" s="559">
        <v>583.63</v>
      </c>
      <c r="M1209" s="559">
        <v>575.07000000000005</v>
      </c>
      <c r="N1209" s="559">
        <v>607.41999999999996</v>
      </c>
      <c r="O1209" s="605"/>
      <c r="P1209" s="605"/>
      <c r="Q1209" s="658"/>
      <c r="R1209" s="658"/>
      <c r="S1209" s="659"/>
      <c r="T1209" s="600"/>
      <c r="U1209" s="660"/>
      <c r="Y1209" s="603"/>
      <c r="Z1209" s="603"/>
      <c r="AA1209" s="603"/>
      <c r="AB1209" s="603"/>
    </row>
    <row r="1210" spans="1:30" ht="43.5" thickBot="1">
      <c r="A1210" s="690"/>
      <c r="B1210" s="554"/>
      <c r="C1210" s="657"/>
      <c r="D1210" s="657"/>
      <c r="E1210" s="605" t="s">
        <v>188</v>
      </c>
      <c r="F1210" s="605">
        <f t="shared" ref="F1210:N1210" si="398">IF(((F1208="")*AND(F1209="")),"",(F1208-F1209)*3)</f>
        <v>2021.8500000000001</v>
      </c>
      <c r="G1210" s="605">
        <f t="shared" si="398"/>
        <v>2081.34</v>
      </c>
      <c r="H1210" s="605">
        <f t="shared" si="398"/>
        <v>2076.6</v>
      </c>
      <c r="I1210" s="605">
        <f t="shared" si="398"/>
        <v>2070.8999999999996</v>
      </c>
      <c r="J1210" s="605">
        <f t="shared" si="398"/>
        <v>2013.9</v>
      </c>
      <c r="K1210" s="605">
        <f t="shared" si="398"/>
        <v>2010.0300000000002</v>
      </c>
      <c r="L1210" s="605">
        <f t="shared" si="398"/>
        <v>2076.7800000000002</v>
      </c>
      <c r="M1210" s="605">
        <f t="shared" si="398"/>
        <v>2078.46</v>
      </c>
      <c r="N1210" s="605">
        <f t="shared" si="398"/>
        <v>2015.3100000000004</v>
      </c>
      <c r="O1210" s="605"/>
      <c r="P1210" s="605"/>
      <c r="Q1210" s="658"/>
      <c r="R1210" s="658"/>
      <c r="S1210" s="659"/>
      <c r="T1210" s="600"/>
      <c r="U1210" s="660"/>
      <c r="Y1210" s="603"/>
      <c r="Z1210" s="603"/>
      <c r="AA1210" s="603"/>
      <c r="AB1210" s="603"/>
    </row>
    <row r="1211" spans="1:30" ht="15">
      <c r="A1211" s="713">
        <v>43650</v>
      </c>
      <c r="B1211" s="554" t="s">
        <v>183</v>
      </c>
      <c r="C1211" s="657" t="s">
        <v>171</v>
      </c>
      <c r="D1211" s="657" t="s">
        <v>170</v>
      </c>
      <c r="E1211" s="605" t="s">
        <v>184</v>
      </c>
      <c r="F1211" s="559">
        <v>27614.34</v>
      </c>
      <c r="G1211" s="559">
        <v>27658.07</v>
      </c>
      <c r="H1211" s="559">
        <v>27732.53</v>
      </c>
      <c r="I1211" s="559">
        <v>27646.639999999999</v>
      </c>
      <c r="J1211" s="559">
        <v>27626.55</v>
      </c>
      <c r="K1211" s="559">
        <v>27592.55</v>
      </c>
      <c r="L1211" s="559">
        <v>27649.39</v>
      </c>
      <c r="M1211" s="559">
        <v>27651.19</v>
      </c>
      <c r="N1211" s="559">
        <v>27660.43</v>
      </c>
      <c r="O1211" s="605">
        <f>IF((N1212=""),"",MAX(F1213:N1213))</f>
        <v>4818.9599999999991</v>
      </c>
      <c r="P1211" s="605">
        <f>IF(N1212="","",MIN(F1213:N1213))</f>
        <v>4250.6699999999983</v>
      </c>
      <c r="Q1211" s="658">
        <f>IF((N1213=""),"",AVERAGE(F1213:N1213))</f>
        <v>4492.1133333333319</v>
      </c>
      <c r="R1211" s="658">
        <f>IF((N1212=""),"",(O1211-P1211)/(O1211+P1211)*100)</f>
        <v>6.2658564902868257</v>
      </c>
      <c r="S1211" s="659">
        <f>STDEV(F1213:N1213)</f>
        <v>240.20266963545939</v>
      </c>
      <c r="T1211" s="600" t="str">
        <f>IF(N1212="","",IF(Q1211&gt;3200,IF(R1211&lt;16,IF(Q1211&lt;5240,"Pass","Fail"),"Fail"),"Fail"))</f>
        <v>Pass</v>
      </c>
      <c r="U1211" s="677" t="s">
        <v>298</v>
      </c>
      <c r="V1211" s="548" t="s">
        <v>296</v>
      </c>
      <c r="Y1211" s="603">
        <v>4200</v>
      </c>
      <c r="Z1211" s="603">
        <v>5500</v>
      </c>
      <c r="AA1211" s="603">
        <v>3200</v>
      </c>
      <c r="AB1211" s="603">
        <v>5240</v>
      </c>
      <c r="AC1211" s="604">
        <v>16</v>
      </c>
      <c r="AD1211" s="604">
        <v>16</v>
      </c>
    </row>
    <row r="1212" spans="1:30" ht="15">
      <c r="A1212" s="690"/>
      <c r="B1212" s="554"/>
      <c r="C1212" s="657"/>
      <c r="D1212" s="657"/>
      <c r="E1212" s="605" t="s">
        <v>185</v>
      </c>
      <c r="F1212" s="559">
        <v>26029.919999999998</v>
      </c>
      <c r="G1212" s="559">
        <v>26222.53</v>
      </c>
      <c r="H1212" s="559">
        <v>26315.64</v>
      </c>
      <c r="I1212" s="559">
        <v>26217.29</v>
      </c>
      <c r="J1212" s="559">
        <v>26056.65</v>
      </c>
      <c r="K1212" s="559">
        <v>26030.9</v>
      </c>
      <c r="L1212" s="559">
        <v>26216.42</v>
      </c>
      <c r="M1212" s="559">
        <v>26211.89</v>
      </c>
      <c r="N1212" s="559">
        <v>26054.11</v>
      </c>
      <c r="O1212" s="641"/>
      <c r="P1212" s="605"/>
      <c r="Q1212" s="658"/>
      <c r="R1212" s="658"/>
      <c r="S1212" s="659"/>
      <c r="T1212" s="600"/>
      <c r="U1212" s="660"/>
    </row>
    <row r="1213" spans="1:30" ht="57.75" thickBot="1">
      <c r="A1213" s="690"/>
      <c r="B1213" s="663"/>
      <c r="C1213" s="664"/>
      <c r="D1213" s="664"/>
      <c r="E1213" s="605" t="s">
        <v>186</v>
      </c>
      <c r="F1213" s="627">
        <f t="shared" ref="F1213:N1213" si="399">IF(((F1211="")*AND(F1212="")),"",(F1211-F1212)*3)</f>
        <v>4753.2600000000057</v>
      </c>
      <c r="G1213" s="627">
        <f t="shared" si="399"/>
        <v>4306.6200000000026</v>
      </c>
      <c r="H1213" s="627">
        <f t="shared" si="399"/>
        <v>4250.6699999999983</v>
      </c>
      <c r="I1213" s="627">
        <f t="shared" si="399"/>
        <v>4288.0499999999956</v>
      </c>
      <c r="J1213" s="627">
        <f t="shared" si="399"/>
        <v>4709.6999999999935</v>
      </c>
      <c r="K1213" s="627">
        <f t="shared" si="399"/>
        <v>4684.9499999999935</v>
      </c>
      <c r="L1213" s="627">
        <f t="shared" si="399"/>
        <v>4298.9100000000035</v>
      </c>
      <c r="M1213" s="627">
        <f t="shared" si="399"/>
        <v>4317.8999999999978</v>
      </c>
      <c r="N1213" s="627">
        <f t="shared" si="399"/>
        <v>4818.9599999999991</v>
      </c>
      <c r="O1213" s="627"/>
      <c r="P1213" s="627"/>
      <c r="Q1213" s="665"/>
      <c r="R1213" s="665"/>
      <c r="S1213" s="666"/>
      <c r="T1213" s="667"/>
      <c r="U1213" s="668"/>
    </row>
    <row r="1214" spans="1:30" ht="15">
      <c r="A1214" s="713">
        <v>43654</v>
      </c>
      <c r="B1214" s="654" t="s">
        <v>172</v>
      </c>
      <c r="C1214" s="615" t="s">
        <v>174</v>
      </c>
      <c r="D1214" s="615" t="s">
        <v>173</v>
      </c>
      <c r="E1214" s="605" t="s">
        <v>184</v>
      </c>
      <c r="F1214" s="559">
        <v>3211.14</v>
      </c>
      <c r="G1214" s="559">
        <v>2953.96</v>
      </c>
      <c r="H1214" s="559">
        <v>2939.01</v>
      </c>
      <c r="I1214" s="559">
        <v>2943.29</v>
      </c>
      <c r="J1214" s="559">
        <v>3152.84</v>
      </c>
      <c r="K1214" s="559">
        <v>3261.15</v>
      </c>
      <c r="L1214" s="559">
        <v>2964.27</v>
      </c>
      <c r="M1214" s="559">
        <v>2919.39</v>
      </c>
      <c r="N1214" s="559">
        <v>3150.31</v>
      </c>
      <c r="O1214" s="636">
        <f>IF((N1215=""),"",MAX(F1216:N1216))</f>
        <v>4045.16</v>
      </c>
      <c r="P1214" s="636">
        <f>IF(N1215="","",MIN(F1216:N1216))</f>
        <v>3711.34</v>
      </c>
      <c r="Q1214" s="655">
        <f>IF((N1216=""),"",AVERAGE(F1216:N1216))</f>
        <v>3914.9422222222224</v>
      </c>
      <c r="R1214" s="655">
        <f>IF((N1215=""),"",(O1214-P1214)/(O1214+P1214)*100)</f>
        <v>4.3037452459227712</v>
      </c>
      <c r="S1214" s="646">
        <f>STDEV(F1216:N1216)</f>
        <v>113.25673332938274</v>
      </c>
      <c r="T1214" s="676" t="str">
        <f>IF(N1215="","",IF(Q1214&gt;3650,IF(R1214&lt;7,IF(Q1214&lt;4450,"Pass","Fail"),"Fail"),"Fail"))</f>
        <v>Pass</v>
      </c>
      <c r="U1214" s="677">
        <v>1335</v>
      </c>
      <c r="V1214" s="548" t="s">
        <v>301</v>
      </c>
      <c r="Y1214" s="603">
        <v>3650</v>
      </c>
      <c r="Z1214" s="603">
        <v>4450</v>
      </c>
      <c r="AA1214" s="603">
        <v>3700</v>
      </c>
      <c r="AB1214" s="603">
        <v>4100</v>
      </c>
      <c r="AC1214" s="604">
        <v>7</v>
      </c>
      <c r="AD1214" s="604">
        <v>6.5</v>
      </c>
    </row>
    <row r="1215" spans="1:30" ht="15">
      <c r="A1215" s="690"/>
      <c r="B1215" s="554"/>
      <c r="C1215" s="657"/>
      <c r="D1215" s="657"/>
      <c r="E1215" s="605" t="s">
        <v>185</v>
      </c>
      <c r="F1215" s="559">
        <v>1321.54</v>
      </c>
      <c r="G1215" s="559">
        <v>970.1</v>
      </c>
      <c r="H1215" s="559">
        <v>926.29</v>
      </c>
      <c r="I1215" s="559">
        <v>948.27</v>
      </c>
      <c r="J1215" s="559">
        <v>1222.6300000000001</v>
      </c>
      <c r="K1215" s="559">
        <v>1405.48</v>
      </c>
      <c r="L1215" s="559">
        <v>985.26</v>
      </c>
      <c r="M1215" s="559">
        <v>896.81</v>
      </c>
      <c r="N1215" s="559">
        <v>1201.74</v>
      </c>
      <c r="O1215" s="605"/>
      <c r="P1215" s="605"/>
      <c r="Q1215" s="658"/>
      <c r="R1215" s="658"/>
      <c r="S1215" s="659"/>
      <c r="T1215" s="554"/>
      <c r="U1215" s="672"/>
      <c r="Y1215" s="603"/>
      <c r="Z1215" s="603"/>
      <c r="AA1215" s="603"/>
      <c r="AB1215" s="603"/>
    </row>
    <row r="1216" spans="1:30" ht="57.75" thickBot="1">
      <c r="A1216" s="690"/>
      <c r="B1216" s="554"/>
      <c r="C1216" s="657"/>
      <c r="D1216" s="657"/>
      <c r="E1216" s="605" t="s">
        <v>186</v>
      </c>
      <c r="F1216" s="605">
        <f t="shared" ref="F1216:N1216" si="400">IF(((F1214="")*AND(F1215="")),"",(F1214-F1215)*2)</f>
        <v>3779.2</v>
      </c>
      <c r="G1216" s="605">
        <f t="shared" si="400"/>
        <v>3967.7200000000003</v>
      </c>
      <c r="H1216" s="605">
        <f t="shared" si="400"/>
        <v>4025.4400000000005</v>
      </c>
      <c r="I1216" s="605">
        <f t="shared" si="400"/>
        <v>3990.04</v>
      </c>
      <c r="J1216" s="605">
        <f t="shared" si="400"/>
        <v>3860.42</v>
      </c>
      <c r="K1216" s="605">
        <f t="shared" si="400"/>
        <v>3711.34</v>
      </c>
      <c r="L1216" s="605">
        <f t="shared" si="400"/>
        <v>3958.02</v>
      </c>
      <c r="M1216" s="605">
        <f t="shared" si="400"/>
        <v>4045.16</v>
      </c>
      <c r="N1216" s="605">
        <f t="shared" si="400"/>
        <v>3897.14</v>
      </c>
      <c r="O1216" s="605"/>
      <c r="P1216" s="605"/>
      <c r="Q1216" s="658"/>
      <c r="R1216" s="658"/>
      <c r="S1216" s="659"/>
      <c r="T1216" s="554"/>
      <c r="U1216" s="672"/>
      <c r="Y1216" s="603"/>
      <c r="Z1216" s="603"/>
      <c r="AA1216" s="603"/>
      <c r="AB1216" s="603"/>
    </row>
    <row r="1217" spans="1:30" ht="15">
      <c r="A1217" s="713">
        <v>43654</v>
      </c>
      <c r="B1217" s="614" t="s">
        <v>167</v>
      </c>
      <c r="C1217" s="657" t="s">
        <v>169</v>
      </c>
      <c r="D1217" s="657" t="s">
        <v>187</v>
      </c>
      <c r="E1217" s="605" t="s">
        <v>184</v>
      </c>
      <c r="F1217" s="559">
        <v>1944.01</v>
      </c>
      <c r="G1217" s="559">
        <v>1939.83</v>
      </c>
      <c r="H1217" s="559">
        <v>1929.02</v>
      </c>
      <c r="I1217" s="559">
        <v>1932.71</v>
      </c>
      <c r="J1217" s="559">
        <v>1939.72</v>
      </c>
      <c r="K1217" s="559">
        <v>1942.66</v>
      </c>
      <c r="L1217" s="559">
        <v>1941.43</v>
      </c>
      <c r="M1217" s="559">
        <v>1942.27</v>
      </c>
      <c r="N1217" s="559">
        <v>1943.77</v>
      </c>
      <c r="O1217" s="605">
        <f>IF((N1218=""),"",MAX(F1219:N1219))</f>
        <v>2153.0399999999995</v>
      </c>
      <c r="P1217" s="605">
        <f>IF(N1218="","",MIN(F1219:N1219))</f>
        <v>2024.8200000000002</v>
      </c>
      <c r="Q1217" s="658">
        <f>IF((N1219=""),"",AVERAGE(F1219:N1219))</f>
        <v>2096.2733333333331</v>
      </c>
      <c r="R1217" s="658">
        <f>IF((N1218=""),"",(O1217-P1217)/(O1217+P1217)*100)</f>
        <v>3.0690353434533315</v>
      </c>
      <c r="S1217" s="659">
        <f>STDEV(F1219:N1219)</f>
        <v>46.370771505343434</v>
      </c>
      <c r="T1217" s="600" t="str">
        <f>IF(N1218="","",IF(Q1217&gt;1940,IF(R1217&lt;8.3,IF(Q1217&lt;2180,"Pass","Fail"),"Fail"),"Fail"))</f>
        <v>Pass</v>
      </c>
      <c r="U1217" s="677">
        <v>1335</v>
      </c>
      <c r="V1217" s="548" t="s">
        <v>301</v>
      </c>
      <c r="Y1217" s="603">
        <v>2000</v>
      </c>
      <c r="Z1217" s="603">
        <v>3000</v>
      </c>
      <c r="AA1217" s="603">
        <v>1940</v>
      </c>
      <c r="AB1217" s="603">
        <v>2180</v>
      </c>
      <c r="AC1217" s="604">
        <v>5.2</v>
      </c>
      <c r="AD1217" s="604">
        <v>5.2</v>
      </c>
    </row>
    <row r="1218" spans="1:30" ht="15">
      <c r="A1218" s="690"/>
      <c r="B1218" s="554"/>
      <c r="C1218" s="657"/>
      <c r="D1218" s="657"/>
      <c r="E1218" s="605" t="s">
        <v>185</v>
      </c>
      <c r="F1218" s="559">
        <v>1249.31</v>
      </c>
      <c r="G1218" s="559">
        <v>1222.1500000000001</v>
      </c>
      <c r="H1218" s="559">
        <v>1220.45</v>
      </c>
      <c r="I1218" s="559">
        <v>1234.05</v>
      </c>
      <c r="J1218" s="559">
        <v>1264.78</v>
      </c>
      <c r="K1218" s="559">
        <v>1265.74</v>
      </c>
      <c r="L1218" s="559">
        <v>1235.42</v>
      </c>
      <c r="M1218" s="559">
        <v>1225.46</v>
      </c>
      <c r="N1218" s="559">
        <v>1249.24</v>
      </c>
      <c r="O1218" s="605"/>
      <c r="P1218" s="605"/>
      <c r="Q1218" s="658"/>
      <c r="R1218" s="658"/>
      <c r="S1218" s="659"/>
      <c r="T1218" s="600"/>
      <c r="U1218" s="660"/>
      <c r="Y1218" s="603"/>
      <c r="Z1218" s="603"/>
      <c r="AA1218" s="603"/>
      <c r="AB1218" s="603"/>
    </row>
    <row r="1219" spans="1:30" ht="43.5" thickBot="1">
      <c r="A1219" s="690"/>
      <c r="B1219" s="554"/>
      <c r="C1219" s="657"/>
      <c r="D1219" s="657"/>
      <c r="E1219" s="605" t="s">
        <v>188</v>
      </c>
      <c r="F1219" s="605">
        <f t="shared" ref="F1219:N1219" si="401">IF(((F1217="")*AND(F1218="")),"",(F1217-F1218)*3)</f>
        <v>2084.1000000000004</v>
      </c>
      <c r="G1219" s="605">
        <f t="shared" si="401"/>
        <v>2153.0399999999995</v>
      </c>
      <c r="H1219" s="605">
        <f t="shared" si="401"/>
        <v>2125.71</v>
      </c>
      <c r="I1219" s="605">
        <f t="shared" si="401"/>
        <v>2095.9800000000005</v>
      </c>
      <c r="J1219" s="605">
        <f t="shared" si="401"/>
        <v>2024.8200000000002</v>
      </c>
      <c r="K1219" s="605">
        <f t="shared" si="401"/>
        <v>2030.7600000000002</v>
      </c>
      <c r="L1219" s="605">
        <f t="shared" si="401"/>
        <v>2118.0299999999997</v>
      </c>
      <c r="M1219" s="605">
        <f t="shared" si="401"/>
        <v>2150.4299999999998</v>
      </c>
      <c r="N1219" s="605">
        <f t="shared" si="401"/>
        <v>2083.59</v>
      </c>
      <c r="O1219" s="605"/>
      <c r="P1219" s="605"/>
      <c r="Q1219" s="658"/>
      <c r="R1219" s="658"/>
      <c r="S1219" s="659"/>
      <c r="T1219" s="600"/>
      <c r="U1219" s="660"/>
      <c r="Y1219" s="603"/>
      <c r="Z1219" s="603"/>
      <c r="AA1219" s="603"/>
      <c r="AB1219" s="603"/>
    </row>
    <row r="1220" spans="1:30" ht="15">
      <c r="A1220" s="713">
        <v>43654</v>
      </c>
      <c r="B1220" s="554" t="s">
        <v>183</v>
      </c>
      <c r="C1220" s="657" t="s">
        <v>171</v>
      </c>
      <c r="D1220" s="657" t="s">
        <v>170</v>
      </c>
      <c r="E1220" s="605" t="s">
        <v>184</v>
      </c>
      <c r="F1220" s="559">
        <v>29121.89</v>
      </c>
      <c r="G1220" s="559">
        <v>28976.23</v>
      </c>
      <c r="H1220" s="559">
        <v>28991.05</v>
      </c>
      <c r="I1220" s="559">
        <v>28969.85</v>
      </c>
      <c r="J1220" s="559">
        <v>29053.25</v>
      </c>
      <c r="K1220" s="559">
        <v>29092.49</v>
      </c>
      <c r="L1220" s="559">
        <v>28961.54</v>
      </c>
      <c r="M1220" s="559">
        <v>28971.439999999999</v>
      </c>
      <c r="N1220" s="559">
        <v>29057.58</v>
      </c>
      <c r="O1220" s="605">
        <f>IF((N1221=""),"",MAX(F1222:N1222))</f>
        <v>4574.3700000000026</v>
      </c>
      <c r="P1220" s="605">
        <f>IF(N1221="","",MIN(F1222:N1222))</f>
        <v>4054.679999999993</v>
      </c>
      <c r="Q1220" s="658">
        <f>IF((N1222=""),"",AVERAGE(F1222:N1222))</f>
        <v>4304.3099999999995</v>
      </c>
      <c r="R1220" s="658">
        <f>IF((N1221=""),"",(O1220-P1220)/(O1220+P1220)*100)</f>
        <v>6.0225633180942273</v>
      </c>
      <c r="S1220" s="659">
        <f>STDEV(F1222:N1222)</f>
        <v>215.74686834343356</v>
      </c>
      <c r="T1220" s="600" t="str">
        <f>IF(N1221="","",IF(Q1220&gt;3200,IF(R1220&lt;16,IF(Q1220&lt;5240,"Pass","Fail"),"Fail"),"Fail"))</f>
        <v>Pass</v>
      </c>
      <c r="U1220" s="677">
        <v>1335</v>
      </c>
      <c r="V1220" s="548" t="s">
        <v>301</v>
      </c>
      <c r="Y1220" s="603">
        <v>4200</v>
      </c>
      <c r="Z1220" s="603">
        <v>5500</v>
      </c>
      <c r="AA1220" s="603">
        <v>3200</v>
      </c>
      <c r="AB1220" s="603">
        <v>5240</v>
      </c>
      <c r="AC1220" s="604">
        <v>16</v>
      </c>
      <c r="AD1220" s="604">
        <v>16</v>
      </c>
    </row>
    <row r="1221" spans="1:30" ht="15">
      <c r="A1221" s="690"/>
      <c r="B1221" s="554"/>
      <c r="C1221" s="657"/>
      <c r="D1221" s="657"/>
      <c r="E1221" s="605" t="s">
        <v>185</v>
      </c>
      <c r="F1221" s="559">
        <v>27597.1</v>
      </c>
      <c r="G1221" s="559">
        <v>27589.25</v>
      </c>
      <c r="H1221" s="559">
        <v>27639.49</v>
      </c>
      <c r="I1221" s="559">
        <v>27583.18</v>
      </c>
      <c r="J1221" s="559">
        <v>27563.07</v>
      </c>
      <c r="K1221" s="559">
        <v>27593.1</v>
      </c>
      <c r="L1221" s="559">
        <v>27590.97</v>
      </c>
      <c r="M1221" s="559">
        <v>27590.15</v>
      </c>
      <c r="N1221" s="559">
        <v>27536.080000000002</v>
      </c>
      <c r="O1221" s="641"/>
      <c r="P1221" s="605"/>
      <c r="Q1221" s="658"/>
      <c r="R1221" s="658"/>
      <c r="S1221" s="659"/>
      <c r="T1221" s="600"/>
      <c r="U1221" s="660"/>
    </row>
    <row r="1222" spans="1:30" ht="57.75" thickBot="1">
      <c r="A1222" s="690"/>
      <c r="B1222" s="663"/>
      <c r="C1222" s="664"/>
      <c r="D1222" s="664"/>
      <c r="E1222" s="605" t="s">
        <v>186</v>
      </c>
      <c r="F1222" s="627">
        <f t="shared" ref="F1222:N1222" si="402">IF(((F1220="")*AND(F1221="")),"",(F1220-F1221)*3)</f>
        <v>4574.3700000000026</v>
      </c>
      <c r="G1222" s="627">
        <f t="shared" si="402"/>
        <v>4160.9399999999987</v>
      </c>
      <c r="H1222" s="627">
        <f t="shared" si="402"/>
        <v>4054.679999999993</v>
      </c>
      <c r="I1222" s="627">
        <f t="shared" si="402"/>
        <v>4160.0099999999948</v>
      </c>
      <c r="J1222" s="627">
        <f t="shared" si="402"/>
        <v>4470.5400000000009</v>
      </c>
      <c r="K1222" s="627">
        <f t="shared" si="402"/>
        <v>4498.1700000000092</v>
      </c>
      <c r="L1222" s="627">
        <f t="shared" si="402"/>
        <v>4111.7099999999991</v>
      </c>
      <c r="M1222" s="627">
        <f t="shared" si="402"/>
        <v>4143.8699999999917</v>
      </c>
      <c r="N1222" s="627">
        <f t="shared" si="402"/>
        <v>4564.5</v>
      </c>
      <c r="O1222" s="627"/>
      <c r="P1222" s="627"/>
      <c r="Q1222" s="665"/>
      <c r="R1222" s="665"/>
      <c r="S1222" s="666"/>
      <c r="T1222" s="667"/>
      <c r="U1222" s="668"/>
    </row>
    <row r="1223" spans="1:30" ht="15">
      <c r="A1223" s="713">
        <v>43657</v>
      </c>
      <c r="B1223" s="654" t="s">
        <v>172</v>
      </c>
      <c r="C1223" s="615" t="s">
        <v>174</v>
      </c>
      <c r="D1223" s="615" t="s">
        <v>173</v>
      </c>
      <c r="E1223" s="605" t="s">
        <v>184</v>
      </c>
      <c r="F1223" s="559">
        <v>3536.34</v>
      </c>
      <c r="G1223" s="559">
        <v>3521.89</v>
      </c>
      <c r="H1223" s="559">
        <v>3535.45</v>
      </c>
      <c r="I1223" s="559">
        <v>3506.49</v>
      </c>
      <c r="J1223" s="559">
        <v>3418.55</v>
      </c>
      <c r="K1223" s="559">
        <v>3431.84</v>
      </c>
      <c r="L1223" s="559">
        <v>3483.26</v>
      </c>
      <c r="M1223" s="559">
        <v>3564.07</v>
      </c>
      <c r="N1223" s="559">
        <v>3576.56</v>
      </c>
      <c r="O1223" s="636">
        <f>IF((N1224=""),"",MAX(F1225:N1225))</f>
        <v>4088.6400000000003</v>
      </c>
      <c r="P1223" s="636">
        <f>IF(N1224="","",MIN(F1225:N1225))</f>
        <v>3703.3</v>
      </c>
      <c r="Q1223" s="655">
        <f>IF((N1225=""),"",AVERAGE(F1225:N1225))</f>
        <v>3945.0644444444447</v>
      </c>
      <c r="R1223" s="655">
        <f>IF((N1224=""),"",(O1223-P1223)/(O1223+P1223)*100)</f>
        <v>4.9453666224329256</v>
      </c>
      <c r="S1223" s="646">
        <f>STDEV(F1225:N1225)</f>
        <v>141.97330445465562</v>
      </c>
      <c r="T1223" s="676" t="str">
        <f>IF(N1224="","",IF(Q1223&gt;3650,IF(R1223&lt;7,IF(Q1223&lt;4450,"Pass","Fail"),"Fail"),"Fail"))</f>
        <v>Pass</v>
      </c>
      <c r="U1223" s="677">
        <v>64</v>
      </c>
      <c r="Y1223" s="603">
        <v>3650</v>
      </c>
      <c r="Z1223" s="603">
        <v>4450</v>
      </c>
      <c r="AA1223" s="603">
        <v>3700</v>
      </c>
      <c r="AB1223" s="603">
        <v>4100</v>
      </c>
      <c r="AC1223" s="604">
        <v>7</v>
      </c>
      <c r="AD1223" s="604">
        <v>6.5</v>
      </c>
    </row>
    <row r="1224" spans="1:30" ht="15">
      <c r="A1224" s="690"/>
      <c r="B1224" s="554"/>
      <c r="C1224" s="657"/>
      <c r="D1224" s="657"/>
      <c r="E1224" s="605" t="s">
        <v>185</v>
      </c>
      <c r="F1224" s="559">
        <v>1655.46</v>
      </c>
      <c r="G1224" s="559">
        <v>1507.18</v>
      </c>
      <c r="H1224" s="559">
        <v>1492.69</v>
      </c>
      <c r="I1224" s="559">
        <v>1485.56</v>
      </c>
      <c r="J1224" s="559">
        <v>1480.79</v>
      </c>
      <c r="K1224" s="559">
        <v>1580.19</v>
      </c>
      <c r="L1224" s="559">
        <v>1473.57</v>
      </c>
      <c r="M1224" s="559">
        <v>1519.75</v>
      </c>
      <c r="N1224" s="559">
        <v>1626.47</v>
      </c>
      <c r="O1224" s="605"/>
      <c r="P1224" s="605"/>
      <c r="Q1224" s="658"/>
      <c r="R1224" s="658"/>
      <c r="S1224" s="659"/>
      <c r="T1224" s="554"/>
      <c r="U1224" s="672"/>
      <c r="Y1224" s="603"/>
      <c r="Z1224" s="603"/>
      <c r="AA1224" s="603"/>
      <c r="AB1224" s="603"/>
    </row>
    <row r="1225" spans="1:30" ht="57.75" thickBot="1">
      <c r="A1225" s="690"/>
      <c r="B1225" s="554"/>
      <c r="C1225" s="657"/>
      <c r="D1225" s="657"/>
      <c r="E1225" s="605" t="s">
        <v>186</v>
      </c>
      <c r="F1225" s="605">
        <f t="shared" ref="F1225:N1225" si="403">IF(((F1223="")*AND(F1224="")),"",(F1223-F1224)*2)</f>
        <v>3761.76</v>
      </c>
      <c r="G1225" s="605">
        <f t="shared" si="403"/>
        <v>4029.4199999999996</v>
      </c>
      <c r="H1225" s="605">
        <f t="shared" si="403"/>
        <v>4085.5199999999995</v>
      </c>
      <c r="I1225" s="605">
        <f t="shared" si="403"/>
        <v>4041.8599999999997</v>
      </c>
      <c r="J1225" s="605">
        <f t="shared" si="403"/>
        <v>3875.5200000000004</v>
      </c>
      <c r="K1225" s="605">
        <f t="shared" si="403"/>
        <v>3703.3</v>
      </c>
      <c r="L1225" s="605">
        <f t="shared" si="403"/>
        <v>4019.3800000000006</v>
      </c>
      <c r="M1225" s="605">
        <f t="shared" si="403"/>
        <v>4088.6400000000003</v>
      </c>
      <c r="N1225" s="605">
        <f t="shared" si="403"/>
        <v>3900.18</v>
      </c>
      <c r="O1225" s="605"/>
      <c r="P1225" s="605"/>
      <c r="Q1225" s="658"/>
      <c r="R1225" s="658"/>
      <c r="S1225" s="659"/>
      <c r="T1225" s="554"/>
      <c r="U1225" s="672"/>
      <c r="Y1225" s="603"/>
      <c r="Z1225" s="603"/>
      <c r="AA1225" s="603"/>
      <c r="AB1225" s="603"/>
    </row>
    <row r="1226" spans="1:30" ht="15">
      <c r="A1226" s="713">
        <v>43657</v>
      </c>
      <c r="B1226" s="614" t="s">
        <v>167</v>
      </c>
      <c r="C1226" s="657" t="s">
        <v>169</v>
      </c>
      <c r="D1226" s="657" t="s">
        <v>187</v>
      </c>
      <c r="E1226" s="605" t="s">
        <v>184</v>
      </c>
      <c r="F1226" s="715">
        <v>1257.42</v>
      </c>
      <c r="G1226" s="715">
        <v>1227.29</v>
      </c>
      <c r="H1226" s="715">
        <v>1226.3699999999999</v>
      </c>
      <c r="I1226" s="715">
        <v>1239.47</v>
      </c>
      <c r="J1226" s="715">
        <v>1270.5</v>
      </c>
      <c r="K1226" s="715">
        <v>1275.98</v>
      </c>
      <c r="L1226" s="715">
        <v>1241.2</v>
      </c>
      <c r="M1226" s="715">
        <v>1230.26</v>
      </c>
      <c r="N1226" s="715">
        <v>1253.9000000000001</v>
      </c>
      <c r="O1226" s="605">
        <f>IF((N1227=""),"",MAX(F1228:N1228))</f>
        <v>2097.69</v>
      </c>
      <c r="P1226" s="605">
        <f>IF(N1227="","",MIN(F1228:N1228))</f>
        <v>2003.79</v>
      </c>
      <c r="Q1226" s="658">
        <f>IF((N1228=""),"",AVERAGE(F1228:N1228))</f>
        <v>2058.6099999999997</v>
      </c>
      <c r="R1226" s="658">
        <f>IF((N1227=""),"",(O1226-P1226)/(O1226+P1226)*100)</f>
        <v>2.2894174785687142</v>
      </c>
      <c r="S1226" s="659">
        <f>STDEV(F1228:N1228)</f>
        <v>35.219773210523442</v>
      </c>
      <c r="T1226" s="600" t="str">
        <f>IF(N1227="","",IF(Q1226&gt;1940,IF(R1226&lt;8.3,IF(Q1226&lt;2180,"Pass","Fail"),"Fail"),"Fail"))</f>
        <v>Pass</v>
      </c>
      <c r="U1226" s="677">
        <v>64</v>
      </c>
      <c r="Y1226" s="603">
        <v>2000</v>
      </c>
      <c r="Z1226" s="603">
        <v>3000</v>
      </c>
      <c r="AA1226" s="603">
        <v>1940</v>
      </c>
      <c r="AB1226" s="603">
        <v>2180</v>
      </c>
      <c r="AC1226" s="604">
        <v>5.2</v>
      </c>
      <c r="AD1226" s="604">
        <v>5.2</v>
      </c>
    </row>
    <row r="1227" spans="1:30" ht="15">
      <c r="A1227" s="690"/>
      <c r="B1227" s="554"/>
      <c r="C1227" s="657"/>
      <c r="D1227" s="657"/>
      <c r="E1227" s="605" t="s">
        <v>185</v>
      </c>
      <c r="F1227" s="715">
        <v>571.87</v>
      </c>
      <c r="G1227" s="715">
        <v>530.79</v>
      </c>
      <c r="H1227" s="715">
        <v>528.94000000000005</v>
      </c>
      <c r="I1227" s="715">
        <v>548.12</v>
      </c>
      <c r="J1227" s="715">
        <v>602.57000000000005</v>
      </c>
      <c r="K1227" s="715">
        <v>606.95000000000005</v>
      </c>
      <c r="L1227" s="715">
        <v>552.4</v>
      </c>
      <c r="M1227" s="715">
        <v>531.03</v>
      </c>
      <c r="N1227" s="715">
        <v>573.89</v>
      </c>
      <c r="O1227" s="605"/>
      <c r="P1227" s="605"/>
      <c r="Q1227" s="658"/>
      <c r="R1227" s="658"/>
      <c r="S1227" s="659"/>
      <c r="T1227" s="600"/>
      <c r="U1227" s="660"/>
      <c r="Y1227" s="603"/>
      <c r="Z1227" s="603"/>
      <c r="AA1227" s="603"/>
      <c r="AB1227" s="603"/>
    </row>
    <row r="1228" spans="1:30" ht="43.5" thickBot="1">
      <c r="A1228" s="690"/>
      <c r="B1228" s="554"/>
      <c r="C1228" s="657"/>
      <c r="D1228" s="657"/>
      <c r="E1228" s="605" t="s">
        <v>188</v>
      </c>
      <c r="F1228" s="605">
        <f t="shared" ref="F1228:N1228" si="404">IF(((F1226="")*AND(F1227="")),"",(F1226-F1227)*3)</f>
        <v>2056.65</v>
      </c>
      <c r="G1228" s="605">
        <f t="shared" si="404"/>
        <v>2089.5</v>
      </c>
      <c r="H1228" s="605">
        <f t="shared" si="404"/>
        <v>2092.2899999999995</v>
      </c>
      <c r="I1228" s="605">
        <f t="shared" si="404"/>
        <v>2074.0500000000002</v>
      </c>
      <c r="J1228" s="605">
        <f t="shared" si="404"/>
        <v>2003.79</v>
      </c>
      <c r="K1228" s="605">
        <f t="shared" si="404"/>
        <v>2007.09</v>
      </c>
      <c r="L1228" s="605">
        <f t="shared" si="404"/>
        <v>2066.4</v>
      </c>
      <c r="M1228" s="605">
        <f t="shared" si="404"/>
        <v>2097.69</v>
      </c>
      <c r="N1228" s="605">
        <f t="shared" si="404"/>
        <v>2040.0300000000002</v>
      </c>
      <c r="O1228" s="605"/>
      <c r="P1228" s="605"/>
      <c r="Q1228" s="658"/>
      <c r="R1228" s="658"/>
      <c r="S1228" s="659"/>
      <c r="T1228" s="600"/>
      <c r="U1228" s="660"/>
      <c r="Y1228" s="603"/>
      <c r="Z1228" s="603"/>
      <c r="AA1228" s="603"/>
      <c r="AB1228" s="603"/>
    </row>
    <row r="1229" spans="1:30" ht="15">
      <c r="A1229" s="713">
        <v>43657</v>
      </c>
      <c r="B1229" s="554" t="s">
        <v>183</v>
      </c>
      <c r="C1229" s="657" t="s">
        <v>171</v>
      </c>
      <c r="D1229" s="657" t="s">
        <v>170</v>
      </c>
      <c r="E1229" s="605" t="s">
        <v>184</v>
      </c>
      <c r="F1229" s="715">
        <v>27552.880000000001</v>
      </c>
      <c r="G1229" s="715">
        <v>27538.77</v>
      </c>
      <c r="H1229" s="715">
        <v>27596.65</v>
      </c>
      <c r="I1229" s="715">
        <v>27546.73</v>
      </c>
      <c r="J1229" s="715">
        <v>27521.13</v>
      </c>
      <c r="K1229" s="715">
        <v>27539.43</v>
      </c>
      <c r="L1229" s="715">
        <v>27555.759999999998</v>
      </c>
      <c r="M1229" s="715">
        <v>27542.31</v>
      </c>
      <c r="N1229" s="715">
        <v>27498.37</v>
      </c>
      <c r="O1229" s="605">
        <f>IF((N1230=""),"",MAX(F1231:N1231))</f>
        <v>4465.1400000000031</v>
      </c>
      <c r="P1229" s="605">
        <f>IF(N1230="","",MIN(F1231:N1231))</f>
        <v>4024.9500000000044</v>
      </c>
      <c r="Q1229" s="658">
        <f>IF((N1231=""),"",AVERAGE(F1231:N1231))</f>
        <v>4213.0733333333346</v>
      </c>
      <c r="R1229" s="658">
        <f>IF((N1230=""),"",(O1229-P1229)/(O1229+P1229)*100)</f>
        <v>5.1847506916887607</v>
      </c>
      <c r="S1229" s="659">
        <f>STDEV(F1231:N1231)</f>
        <v>199.38917040552144</v>
      </c>
      <c r="T1229" s="600" t="str">
        <f>IF(N1230="","",IF(Q1229&gt;3200,IF(R1229&lt;16,IF(Q1229&lt;5240,"Pass","Fail"),"Fail"),"Fail"))</f>
        <v>Pass</v>
      </c>
      <c r="U1229" s="677">
        <v>64</v>
      </c>
      <c r="Y1229" s="603">
        <v>4200</v>
      </c>
      <c r="Z1229" s="603">
        <v>5500</v>
      </c>
      <c r="AA1229" s="603">
        <v>3200</v>
      </c>
      <c r="AB1229" s="603">
        <v>5240</v>
      </c>
      <c r="AC1229" s="604">
        <v>16</v>
      </c>
      <c r="AD1229" s="604">
        <v>16</v>
      </c>
    </row>
    <row r="1230" spans="1:30" ht="15">
      <c r="A1230" s="690"/>
      <c r="B1230" s="554"/>
      <c r="C1230" s="657"/>
      <c r="D1230" s="657"/>
      <c r="E1230" s="605" t="s">
        <v>185</v>
      </c>
      <c r="F1230" s="715">
        <v>26064.5</v>
      </c>
      <c r="G1230" s="715">
        <v>26194.26</v>
      </c>
      <c r="H1230" s="715">
        <v>26255</v>
      </c>
      <c r="I1230" s="715">
        <v>26203.62</v>
      </c>
      <c r="J1230" s="715">
        <v>26060.29</v>
      </c>
      <c r="K1230" s="715">
        <v>26062.22</v>
      </c>
      <c r="L1230" s="715">
        <v>26193.05</v>
      </c>
      <c r="M1230" s="715">
        <v>26189.82</v>
      </c>
      <c r="N1230" s="715">
        <v>26030.05</v>
      </c>
      <c r="O1230" s="641"/>
      <c r="P1230" s="605"/>
      <c r="Q1230" s="658"/>
      <c r="R1230" s="658"/>
      <c r="S1230" s="659"/>
      <c r="T1230" s="600"/>
      <c r="U1230" s="660"/>
    </row>
    <row r="1231" spans="1:30" ht="57.75" thickBot="1">
      <c r="A1231" s="690"/>
      <c r="B1231" s="663"/>
      <c r="C1231" s="664"/>
      <c r="D1231" s="664"/>
      <c r="E1231" s="605" t="s">
        <v>186</v>
      </c>
      <c r="F1231" s="627">
        <f t="shared" ref="F1231:N1231" si="405">IF(((F1229="")*AND(F1230="")),"",(F1229-F1230)*3)</f>
        <v>4465.1400000000031</v>
      </c>
      <c r="G1231" s="627">
        <f t="shared" si="405"/>
        <v>4033.5300000000061</v>
      </c>
      <c r="H1231" s="627">
        <f t="shared" si="405"/>
        <v>4024.9500000000044</v>
      </c>
      <c r="I1231" s="627">
        <f t="shared" si="405"/>
        <v>4029.3300000000017</v>
      </c>
      <c r="J1231" s="627">
        <f t="shared" si="405"/>
        <v>4382.5200000000004</v>
      </c>
      <c r="K1231" s="627">
        <f t="shared" si="405"/>
        <v>4431.6299999999974</v>
      </c>
      <c r="L1231" s="627">
        <f t="shared" si="405"/>
        <v>4088.1299999999974</v>
      </c>
      <c r="M1231" s="627">
        <f t="shared" si="405"/>
        <v>4057.4700000000048</v>
      </c>
      <c r="N1231" s="627">
        <f t="shared" si="405"/>
        <v>4404.9599999999991</v>
      </c>
      <c r="O1231" s="627"/>
      <c r="P1231" s="627"/>
      <c r="Q1231" s="665"/>
      <c r="R1231" s="665"/>
      <c r="S1231" s="666"/>
      <c r="T1231" s="667"/>
      <c r="U1231" s="668"/>
    </row>
    <row r="1232" spans="1:30" ht="15">
      <c r="A1232" s="713">
        <v>43660</v>
      </c>
      <c r="B1232" s="654" t="s">
        <v>172</v>
      </c>
      <c r="C1232" s="615" t="s">
        <v>174</v>
      </c>
      <c r="D1232" s="615" t="s">
        <v>173</v>
      </c>
      <c r="E1232" s="605" t="s">
        <v>184</v>
      </c>
      <c r="F1232" s="559">
        <v>5372.86</v>
      </c>
      <c r="G1232" s="559">
        <v>5370.24</v>
      </c>
      <c r="H1232" s="559">
        <v>5389.89</v>
      </c>
      <c r="I1232" s="559">
        <v>5367.28</v>
      </c>
      <c r="J1232" s="559">
        <v>5305.07</v>
      </c>
      <c r="K1232" s="559">
        <v>5336.96</v>
      </c>
      <c r="L1232" s="559">
        <v>5348.25</v>
      </c>
      <c r="M1232" s="559">
        <v>5417.75</v>
      </c>
      <c r="N1232" s="559">
        <v>5437.3</v>
      </c>
      <c r="O1232" s="636">
        <f>IF((N1233=""),"",MAX(F1234:N1234))</f>
        <v>4038.7</v>
      </c>
      <c r="P1232" s="636">
        <f>IF(N1233="","",MIN(F1234:N1234))</f>
        <v>3660.42</v>
      </c>
      <c r="Q1232" s="655">
        <f>IF((N1234=""),"",AVERAGE(F1234:N1234))</f>
        <v>3891.684444444445</v>
      </c>
      <c r="R1232" s="655">
        <f>IF((N1233=""),"",(O1232-P1232)/(O1232+P1232)*100)</f>
        <v>4.9132887914462922</v>
      </c>
      <c r="S1232" s="646">
        <f>STDEV(F1234:N1234)</f>
        <v>133.83069146415588</v>
      </c>
      <c r="T1232" s="676" t="str">
        <f>IF(N1233="","",IF(Q1232&gt;3650,IF(R1232&lt;7,IF(Q1232&lt;4450,"Pass","Fail"),"Fail"),"Fail"))</f>
        <v>Pass</v>
      </c>
      <c r="U1232" s="677">
        <v>74</v>
      </c>
      <c r="V1232" s="548" t="s">
        <v>303</v>
      </c>
      <c r="Y1232" s="603">
        <v>3650</v>
      </c>
      <c r="Z1232" s="603">
        <v>4450</v>
      </c>
      <c r="AA1232" s="603">
        <v>3700</v>
      </c>
      <c r="AB1232" s="603">
        <v>4100</v>
      </c>
      <c r="AC1232" s="604">
        <v>7</v>
      </c>
      <c r="AD1232" s="604">
        <v>6.5</v>
      </c>
    </row>
    <row r="1233" spans="1:30" ht="15">
      <c r="A1233" s="690"/>
      <c r="B1233" s="554"/>
      <c r="C1233" s="657"/>
      <c r="D1233" s="657"/>
      <c r="E1233" s="605" t="s">
        <v>185</v>
      </c>
      <c r="F1233" s="559">
        <v>3516.95</v>
      </c>
      <c r="G1233" s="559">
        <v>3390.85</v>
      </c>
      <c r="H1233" s="559">
        <v>3379.41</v>
      </c>
      <c r="I1233" s="559">
        <v>3377.43</v>
      </c>
      <c r="J1233" s="559">
        <v>3388.18</v>
      </c>
      <c r="K1233" s="559">
        <v>3506.75</v>
      </c>
      <c r="L1233" s="559">
        <v>3374.24</v>
      </c>
      <c r="M1233" s="559">
        <v>3398.4</v>
      </c>
      <c r="N1233" s="559">
        <v>3500.81</v>
      </c>
      <c r="O1233" s="605"/>
      <c r="P1233" s="605"/>
      <c r="Q1233" s="658"/>
      <c r="R1233" s="658"/>
      <c r="S1233" s="659"/>
      <c r="T1233" s="554"/>
      <c r="U1233" s="672"/>
      <c r="Y1233" s="603"/>
      <c r="Z1233" s="603"/>
      <c r="AA1233" s="603"/>
      <c r="AB1233" s="603"/>
    </row>
    <row r="1234" spans="1:30" ht="57.75" thickBot="1">
      <c r="A1234" s="690"/>
      <c r="B1234" s="554"/>
      <c r="C1234" s="657"/>
      <c r="D1234" s="657"/>
      <c r="E1234" s="605" t="s">
        <v>186</v>
      </c>
      <c r="F1234" s="605">
        <f t="shared" ref="F1234:N1234" si="406">IF(((F1232="")*AND(F1233="")),"",(F1232-F1233)*2)</f>
        <v>3711.8199999999997</v>
      </c>
      <c r="G1234" s="605">
        <f t="shared" si="406"/>
        <v>3958.7799999999997</v>
      </c>
      <c r="H1234" s="605">
        <f t="shared" si="406"/>
        <v>4020.9600000000009</v>
      </c>
      <c r="I1234" s="605">
        <f t="shared" si="406"/>
        <v>3979.7</v>
      </c>
      <c r="J1234" s="605">
        <f t="shared" si="406"/>
        <v>3833.7799999999997</v>
      </c>
      <c r="K1234" s="605">
        <f t="shared" si="406"/>
        <v>3660.42</v>
      </c>
      <c r="L1234" s="605">
        <f t="shared" si="406"/>
        <v>3948.0200000000004</v>
      </c>
      <c r="M1234" s="605">
        <f t="shared" si="406"/>
        <v>4038.7</v>
      </c>
      <c r="N1234" s="605">
        <f t="shared" si="406"/>
        <v>3872.9800000000005</v>
      </c>
      <c r="O1234" s="605"/>
      <c r="P1234" s="605"/>
      <c r="Q1234" s="658"/>
      <c r="R1234" s="658"/>
      <c r="S1234" s="659"/>
      <c r="T1234" s="554"/>
      <c r="U1234" s="672"/>
      <c r="Y1234" s="603"/>
      <c r="Z1234" s="603"/>
      <c r="AA1234" s="603"/>
      <c r="AB1234" s="603"/>
    </row>
    <row r="1235" spans="1:30" ht="15">
      <c r="A1235" s="713">
        <v>43660</v>
      </c>
      <c r="B1235" s="614" t="s">
        <v>167</v>
      </c>
      <c r="C1235" s="657" t="s">
        <v>169</v>
      </c>
      <c r="D1235" s="657" t="s">
        <v>187</v>
      </c>
      <c r="E1235" s="605" t="s">
        <v>184</v>
      </c>
      <c r="F1235" s="559">
        <v>1955.83</v>
      </c>
      <c r="G1235" s="559">
        <v>1949.01</v>
      </c>
      <c r="H1235" s="559">
        <v>1944.98</v>
      </c>
      <c r="I1235" s="559">
        <v>1950.45</v>
      </c>
      <c r="J1235" s="559">
        <v>1960.95</v>
      </c>
      <c r="K1235" s="559">
        <v>1958.26</v>
      </c>
      <c r="L1235" s="559">
        <v>1951.48</v>
      </c>
      <c r="M1235" s="559">
        <v>1950.05</v>
      </c>
      <c r="N1235" s="559">
        <v>1955.43</v>
      </c>
      <c r="O1235" s="605">
        <f>IF((N1236=""),"",MAX(F1237:N1237))</f>
        <v>2161.8599999999997</v>
      </c>
      <c r="P1235" s="605">
        <f>IF(N1236="","",MIN(F1237:N1237))</f>
        <v>2064.33</v>
      </c>
      <c r="Q1235" s="658">
        <f>IF((N1237=""),"",AVERAGE(F1237:N1237))</f>
        <v>2125.9333333333334</v>
      </c>
      <c r="R1235" s="658">
        <f>IF((N1236=""),"",(O1235-P1235)/(O1235+P1235)*100)</f>
        <v>2.3077523727044866</v>
      </c>
      <c r="S1235" s="659">
        <f>STDEV(F1237:N1237)</f>
        <v>31.871255466319973</v>
      </c>
      <c r="T1235" s="600" t="str">
        <f>IF(N1236="","",IF(Q1235&gt;1940,IF(R1235&lt;8.3,IF(Q1235&lt;2180,"Pass","Fail"),"Fail"),"Fail"))</f>
        <v>Pass</v>
      </c>
      <c r="U1235" s="677">
        <v>74</v>
      </c>
      <c r="V1235" s="548" t="s">
        <v>303</v>
      </c>
      <c r="Y1235" s="603">
        <v>2000</v>
      </c>
      <c r="Z1235" s="603">
        <v>3000</v>
      </c>
      <c r="AA1235" s="603">
        <v>1940</v>
      </c>
      <c r="AB1235" s="603">
        <v>2180</v>
      </c>
      <c r="AC1235" s="604">
        <v>5.2</v>
      </c>
      <c r="AD1235" s="604">
        <v>5.2</v>
      </c>
    </row>
    <row r="1236" spans="1:30" ht="15">
      <c r="A1236" s="690"/>
      <c r="B1236" s="554"/>
      <c r="C1236" s="657"/>
      <c r="D1236" s="657"/>
      <c r="E1236" s="605" t="s">
        <v>185</v>
      </c>
      <c r="F1236" s="559">
        <v>1258.1400000000001</v>
      </c>
      <c r="G1236" s="559">
        <v>1231.1300000000001</v>
      </c>
      <c r="H1236" s="559">
        <v>1231.75</v>
      </c>
      <c r="I1236" s="559">
        <v>1235.53</v>
      </c>
      <c r="J1236" s="559">
        <v>1258.82</v>
      </c>
      <c r="K1236" s="559">
        <v>1270.1500000000001</v>
      </c>
      <c r="L1236" s="559">
        <v>1237.4100000000001</v>
      </c>
      <c r="M1236" s="559">
        <v>1229.43</v>
      </c>
      <c r="N1236" s="559">
        <v>1246.28</v>
      </c>
      <c r="O1236" s="605"/>
      <c r="P1236" s="605"/>
      <c r="Q1236" s="658"/>
      <c r="R1236" s="658"/>
      <c r="S1236" s="659"/>
      <c r="T1236" s="600"/>
      <c r="U1236" s="660"/>
      <c r="Y1236" s="603"/>
      <c r="Z1236" s="603"/>
      <c r="AA1236" s="603"/>
      <c r="AB1236" s="603"/>
    </row>
    <row r="1237" spans="1:30" ht="43.5" thickBot="1">
      <c r="A1237" s="690"/>
      <c r="B1237" s="554"/>
      <c r="C1237" s="657"/>
      <c r="D1237" s="657"/>
      <c r="E1237" s="605" t="s">
        <v>188</v>
      </c>
      <c r="F1237" s="605">
        <f t="shared" ref="F1237:N1237" si="407">IF(((F1235="")*AND(F1236="")),"",(F1235-F1236)*3)</f>
        <v>2093.0699999999997</v>
      </c>
      <c r="G1237" s="605">
        <f t="shared" si="407"/>
        <v>2153.6399999999994</v>
      </c>
      <c r="H1237" s="605">
        <f t="shared" si="407"/>
        <v>2139.69</v>
      </c>
      <c r="I1237" s="605">
        <f t="shared" si="407"/>
        <v>2144.7600000000002</v>
      </c>
      <c r="J1237" s="605">
        <f t="shared" si="407"/>
        <v>2106.3900000000003</v>
      </c>
      <c r="K1237" s="605">
        <f t="shared" si="407"/>
        <v>2064.33</v>
      </c>
      <c r="L1237" s="605">
        <f t="shared" si="407"/>
        <v>2142.21</v>
      </c>
      <c r="M1237" s="605">
        <f t="shared" si="407"/>
        <v>2161.8599999999997</v>
      </c>
      <c r="N1237" s="605">
        <f t="shared" si="407"/>
        <v>2127.4500000000003</v>
      </c>
      <c r="O1237" s="605"/>
      <c r="P1237" s="605"/>
      <c r="Q1237" s="658"/>
      <c r="R1237" s="658"/>
      <c r="S1237" s="659"/>
      <c r="T1237" s="600"/>
      <c r="U1237" s="660"/>
      <c r="Y1237" s="603"/>
      <c r="Z1237" s="603"/>
      <c r="AA1237" s="603"/>
      <c r="AB1237" s="603"/>
    </row>
    <row r="1238" spans="1:30" ht="15">
      <c r="A1238" s="713">
        <v>43660</v>
      </c>
      <c r="B1238" s="554" t="s">
        <v>183</v>
      </c>
      <c r="C1238" s="657" t="s">
        <v>171</v>
      </c>
      <c r="D1238" s="657" t="s">
        <v>170</v>
      </c>
      <c r="E1238" s="605" t="s">
        <v>184</v>
      </c>
      <c r="F1238" s="559">
        <v>29121.79</v>
      </c>
      <c r="G1238" s="559">
        <v>29017.52</v>
      </c>
      <c r="H1238" s="559">
        <v>29049.54</v>
      </c>
      <c r="I1238" s="559">
        <v>29001.83</v>
      </c>
      <c r="J1238" s="559">
        <v>29105.08</v>
      </c>
      <c r="K1238" s="559">
        <v>29143.16</v>
      </c>
      <c r="L1238" s="559">
        <v>29010.13</v>
      </c>
      <c r="M1238" s="559">
        <v>28988.26</v>
      </c>
      <c r="N1238" s="559">
        <v>29080.46</v>
      </c>
      <c r="O1238" s="605">
        <f>IF((N1239=""),"",MAX(F1240:N1240))</f>
        <v>4680.6000000000022</v>
      </c>
      <c r="P1238" s="605">
        <f>IF(N1239="","",MIN(F1240:N1240))</f>
        <v>4086.0900000000074</v>
      </c>
      <c r="Q1238" s="658">
        <f>IF((N1240=""),"",AVERAGE(F1240:N1240))</f>
        <v>4356.9800000000023</v>
      </c>
      <c r="R1238" s="658">
        <f>IF((N1239=""),"",(O1238-P1238)/(O1238+P1238)*100)</f>
        <v>6.7814648402075823</v>
      </c>
      <c r="S1238" s="659">
        <f>STDEV(F1240:N1240)</f>
        <v>233.74401045800198</v>
      </c>
      <c r="T1238" s="600" t="str">
        <f>IF(N1239="","",IF(Q1238&gt;3200,IF(R1238&lt;16,IF(Q1238&lt;5240,"Pass","Fail"),"Fail"),"Fail"))</f>
        <v>Pass</v>
      </c>
      <c r="U1238" s="677">
        <v>74</v>
      </c>
      <c r="V1238" s="548" t="s">
        <v>303</v>
      </c>
      <c r="Y1238" s="603">
        <v>4200</v>
      </c>
      <c r="Z1238" s="603">
        <v>5500</v>
      </c>
      <c r="AA1238" s="603">
        <v>3200</v>
      </c>
      <c r="AB1238" s="603">
        <v>5240</v>
      </c>
      <c r="AC1238" s="604">
        <v>16</v>
      </c>
      <c r="AD1238" s="604">
        <v>16</v>
      </c>
    </row>
    <row r="1239" spans="1:30" ht="15">
      <c r="A1239" s="690"/>
      <c r="B1239" s="554"/>
      <c r="C1239" s="657"/>
      <c r="D1239" s="657"/>
      <c r="E1239" s="605" t="s">
        <v>185</v>
      </c>
      <c r="F1239" s="559">
        <v>27587.79</v>
      </c>
      <c r="G1239" s="559">
        <v>27618.27</v>
      </c>
      <c r="H1239" s="559">
        <v>27687.51</v>
      </c>
      <c r="I1239" s="559">
        <v>27609.3</v>
      </c>
      <c r="J1239" s="559">
        <v>27582.799999999999</v>
      </c>
      <c r="K1239" s="559">
        <v>27631.13</v>
      </c>
      <c r="L1239" s="559">
        <v>27631.98</v>
      </c>
      <c r="M1239" s="559">
        <v>27577.79</v>
      </c>
      <c r="N1239" s="559">
        <v>27520.26</v>
      </c>
      <c r="O1239" s="641"/>
      <c r="P1239" s="605"/>
      <c r="Q1239" s="658"/>
      <c r="R1239" s="658"/>
      <c r="S1239" s="659"/>
      <c r="T1239" s="600"/>
      <c r="U1239" s="660"/>
    </row>
    <row r="1240" spans="1:30" ht="57.75" thickBot="1">
      <c r="A1240" s="690"/>
      <c r="B1240" s="663"/>
      <c r="C1240" s="664"/>
      <c r="D1240" s="664"/>
      <c r="E1240" s="605" t="s">
        <v>186</v>
      </c>
      <c r="F1240" s="627">
        <f t="shared" ref="F1240:N1240" si="408">IF(((F1238="")*AND(F1239="")),"",(F1238-F1239)*3)</f>
        <v>4602</v>
      </c>
      <c r="G1240" s="627">
        <f t="shared" si="408"/>
        <v>4197.75</v>
      </c>
      <c r="H1240" s="627">
        <f t="shared" si="408"/>
        <v>4086.0900000000074</v>
      </c>
      <c r="I1240" s="627">
        <f t="shared" si="408"/>
        <v>4177.5900000000074</v>
      </c>
      <c r="J1240" s="627">
        <f t="shared" si="408"/>
        <v>4566.8400000000074</v>
      </c>
      <c r="K1240" s="627">
        <f t="shared" si="408"/>
        <v>4536.0899999999965</v>
      </c>
      <c r="L1240" s="627">
        <f t="shared" si="408"/>
        <v>4134.4500000000044</v>
      </c>
      <c r="M1240" s="627">
        <f t="shared" si="408"/>
        <v>4231.4099999999926</v>
      </c>
      <c r="N1240" s="627">
        <f t="shared" si="408"/>
        <v>4680.6000000000022</v>
      </c>
      <c r="O1240" s="627"/>
      <c r="P1240" s="627"/>
      <c r="Q1240" s="665"/>
      <c r="R1240" s="665"/>
      <c r="S1240" s="666"/>
      <c r="T1240" s="667"/>
      <c r="U1240" s="668"/>
    </row>
    <row r="1241" spans="1:30" ht="15">
      <c r="A1241" s="713">
        <v>43663</v>
      </c>
      <c r="B1241" s="654" t="s">
        <v>172</v>
      </c>
      <c r="C1241" s="615" t="s">
        <v>174</v>
      </c>
      <c r="D1241" s="615" t="s">
        <v>173</v>
      </c>
      <c r="E1241" s="605" t="s">
        <v>184</v>
      </c>
      <c r="F1241" s="559">
        <v>3523.46</v>
      </c>
      <c r="G1241" s="559">
        <v>3397.25</v>
      </c>
      <c r="H1241" s="559">
        <v>3385.14</v>
      </c>
      <c r="I1241" s="559">
        <v>3383.11</v>
      </c>
      <c r="J1241" s="559">
        <v>3393.26</v>
      </c>
      <c r="K1241" s="559">
        <v>3512.1</v>
      </c>
      <c r="L1241" s="559">
        <v>3380.03</v>
      </c>
      <c r="M1241" s="559">
        <v>3403.95</v>
      </c>
      <c r="N1241" s="559">
        <v>3506.37</v>
      </c>
      <c r="O1241" s="636">
        <f>IF((N1242=""),"",MAX(F1243:N1243))</f>
        <v>4007.1199999999994</v>
      </c>
      <c r="P1241" s="636">
        <f>IF(N1242="","",MIN(F1243:N1243))</f>
        <v>3645.2</v>
      </c>
      <c r="Q1241" s="655">
        <f>IF((N1243=""),"",AVERAGE(F1243:N1243))</f>
        <v>3875.5911111111109</v>
      </c>
      <c r="R1241" s="655">
        <f>IF((N1242=""),"",(O1241-P1241)/(O1241+P1241)*100)</f>
        <v>4.7295460723022513</v>
      </c>
      <c r="S1241" s="646">
        <f>STDEV(F1243:N1243)</f>
        <v>131.54549445386067</v>
      </c>
      <c r="T1241" s="676" t="str">
        <f>IF(N1242="","",IF(Q1241&gt;3650,IF(R1241&lt;7,IF(Q1241&lt;4450,"Pass","Fail"),"Fail"),"Fail"))</f>
        <v>Pass</v>
      </c>
      <c r="U1241" s="677">
        <v>1335</v>
      </c>
      <c r="V1241" s="548" t="s">
        <v>305</v>
      </c>
      <c r="Y1241" s="603">
        <v>3650</v>
      </c>
      <c r="Z1241" s="603">
        <v>4450</v>
      </c>
      <c r="AA1241" s="603">
        <v>3700</v>
      </c>
      <c r="AB1241" s="603">
        <v>4100</v>
      </c>
      <c r="AC1241" s="604">
        <v>7</v>
      </c>
      <c r="AD1241" s="604">
        <v>6.5</v>
      </c>
    </row>
    <row r="1242" spans="1:30" ht="15">
      <c r="A1242" s="690"/>
      <c r="B1242" s="554"/>
      <c r="C1242" s="657"/>
      <c r="D1242" s="657"/>
      <c r="E1242" s="605" t="s">
        <v>185</v>
      </c>
      <c r="F1242" s="559">
        <v>1669.8</v>
      </c>
      <c r="G1242" s="559">
        <v>1423.25</v>
      </c>
      <c r="H1242" s="559">
        <v>1381.65</v>
      </c>
      <c r="I1242" s="559">
        <v>1399.96</v>
      </c>
      <c r="J1242" s="559">
        <v>1483.37</v>
      </c>
      <c r="K1242" s="559">
        <v>1689.5</v>
      </c>
      <c r="L1242" s="559">
        <v>1408.94</v>
      </c>
      <c r="M1242" s="559">
        <v>1400.39</v>
      </c>
      <c r="N1242" s="559">
        <v>1587.65</v>
      </c>
      <c r="O1242" s="605"/>
      <c r="P1242" s="605"/>
      <c r="Q1242" s="658"/>
      <c r="R1242" s="658"/>
      <c r="S1242" s="659"/>
      <c r="T1242" s="554"/>
      <c r="U1242" s="672"/>
      <c r="Y1242" s="603"/>
      <c r="Z1242" s="603"/>
      <c r="AA1242" s="603"/>
      <c r="AB1242" s="603"/>
    </row>
    <row r="1243" spans="1:30" ht="57.75" thickBot="1">
      <c r="A1243" s="690"/>
      <c r="B1243" s="554"/>
      <c r="C1243" s="657"/>
      <c r="D1243" s="657"/>
      <c r="E1243" s="605" t="s">
        <v>186</v>
      </c>
      <c r="F1243" s="605">
        <f t="shared" ref="F1243:N1243" si="409">IF(((F1241="")*AND(F1242="")),"",(F1241-F1242)*2)</f>
        <v>3707.32</v>
      </c>
      <c r="G1243" s="605">
        <f t="shared" si="409"/>
        <v>3948</v>
      </c>
      <c r="H1243" s="605">
        <f t="shared" si="409"/>
        <v>4006.9799999999996</v>
      </c>
      <c r="I1243" s="605">
        <f t="shared" si="409"/>
        <v>3966.3</v>
      </c>
      <c r="J1243" s="605">
        <f t="shared" si="409"/>
        <v>3819.7800000000007</v>
      </c>
      <c r="K1243" s="605">
        <f t="shared" si="409"/>
        <v>3645.2</v>
      </c>
      <c r="L1243" s="605">
        <f t="shared" si="409"/>
        <v>3942.1800000000003</v>
      </c>
      <c r="M1243" s="605">
        <f t="shared" si="409"/>
        <v>4007.1199999999994</v>
      </c>
      <c r="N1243" s="605">
        <f t="shared" si="409"/>
        <v>3837.4399999999996</v>
      </c>
      <c r="O1243" s="605"/>
      <c r="P1243" s="605"/>
      <c r="Q1243" s="658"/>
      <c r="R1243" s="658"/>
      <c r="S1243" s="659"/>
      <c r="T1243" s="554"/>
      <c r="U1243" s="672"/>
      <c r="Y1243" s="603"/>
      <c r="Z1243" s="603"/>
      <c r="AA1243" s="603"/>
      <c r="AB1243" s="603"/>
    </row>
    <row r="1244" spans="1:30" ht="15">
      <c r="A1244" s="713">
        <v>43663</v>
      </c>
      <c r="B1244" s="614" t="s">
        <v>167</v>
      </c>
      <c r="C1244" s="657" t="s">
        <v>169</v>
      </c>
      <c r="D1244" s="657" t="s">
        <v>187</v>
      </c>
      <c r="E1244" s="605" t="s">
        <v>184</v>
      </c>
      <c r="F1244" s="559">
        <v>1987.72</v>
      </c>
      <c r="G1244" s="559">
        <v>1985.13</v>
      </c>
      <c r="H1244" s="559">
        <v>1985.4</v>
      </c>
      <c r="I1244" s="559">
        <v>1990.93</v>
      </c>
      <c r="J1244" s="559">
        <v>1995.19</v>
      </c>
      <c r="K1244" s="559">
        <v>1995.71</v>
      </c>
      <c r="L1244" s="559">
        <v>1990.7</v>
      </c>
      <c r="M1244" s="559">
        <v>1989.33</v>
      </c>
      <c r="N1244" s="559">
        <v>1987.66</v>
      </c>
      <c r="O1244" s="605">
        <f>IF((N1245=""),"",MAX(F1246:N1246))</f>
        <v>2172.06</v>
      </c>
      <c r="P1244" s="605">
        <f>IF(N1245="","",MIN(F1246:N1246))</f>
        <v>2059.3200000000002</v>
      </c>
      <c r="Q1244" s="658">
        <f>IF((N1246=""),"",AVERAGE(F1246:N1246))</f>
        <v>2119.0100000000002</v>
      </c>
      <c r="R1244" s="658">
        <f>IF((N1245=""),"",(O1244-P1244)/(O1244+P1244)*100)</f>
        <v>2.6643789969229843</v>
      </c>
      <c r="S1244" s="659">
        <f>STDEV(F1246:N1246)</f>
        <v>42.684491914514687</v>
      </c>
      <c r="T1244" s="600" t="str">
        <f>IF(N1245="","",IF(Q1244&gt;1940,IF(R1244&lt;8.3,IF(Q1244&lt;2180,"Pass","Fail"),"Fail"),"Fail"))</f>
        <v>Pass</v>
      </c>
      <c r="U1244" s="677">
        <v>1335</v>
      </c>
      <c r="V1244" s="548" t="s">
        <v>305</v>
      </c>
      <c r="Y1244" s="603">
        <v>2000</v>
      </c>
      <c r="Z1244" s="603">
        <v>3000</v>
      </c>
      <c r="AA1244" s="603">
        <v>1940</v>
      </c>
      <c r="AB1244" s="603">
        <v>2180</v>
      </c>
      <c r="AC1244" s="604">
        <v>5.2</v>
      </c>
      <c r="AD1244" s="604">
        <v>5.2</v>
      </c>
    </row>
    <row r="1245" spans="1:30" ht="15">
      <c r="A1245" s="690"/>
      <c r="B1245" s="554"/>
      <c r="C1245" s="657"/>
      <c r="D1245" s="657"/>
      <c r="E1245" s="605" t="s">
        <v>185</v>
      </c>
      <c r="F1245" s="559">
        <v>1299.52</v>
      </c>
      <c r="G1245" s="559">
        <v>1273.02</v>
      </c>
      <c r="H1245" s="559">
        <v>1267.27</v>
      </c>
      <c r="I1245" s="559">
        <v>1270.8</v>
      </c>
      <c r="J1245" s="559">
        <v>1302.1300000000001</v>
      </c>
      <c r="K1245" s="559">
        <v>1309.27</v>
      </c>
      <c r="L1245" s="559">
        <v>1278.73</v>
      </c>
      <c r="M1245" s="559">
        <v>1265.31</v>
      </c>
      <c r="N1245" s="559">
        <v>1284.69</v>
      </c>
      <c r="O1245" s="605"/>
      <c r="P1245" s="605"/>
      <c r="Q1245" s="658"/>
      <c r="R1245" s="658"/>
      <c r="S1245" s="659"/>
      <c r="T1245" s="600"/>
      <c r="U1245" s="660"/>
      <c r="Y1245" s="603"/>
      <c r="Z1245" s="603"/>
      <c r="AA1245" s="603"/>
      <c r="AB1245" s="603"/>
    </row>
    <row r="1246" spans="1:30" ht="43.5" thickBot="1">
      <c r="A1246" s="690"/>
      <c r="B1246" s="554"/>
      <c r="C1246" s="657"/>
      <c r="D1246" s="657"/>
      <c r="E1246" s="605" t="s">
        <v>188</v>
      </c>
      <c r="F1246" s="605">
        <f t="shared" ref="F1246:N1246" si="410">IF(((F1244="")*AND(F1245="")),"",(F1244-F1245)*3)</f>
        <v>2064.6000000000004</v>
      </c>
      <c r="G1246" s="605">
        <f t="shared" si="410"/>
        <v>2136.3300000000004</v>
      </c>
      <c r="H1246" s="605">
        <f t="shared" si="410"/>
        <v>2154.3900000000003</v>
      </c>
      <c r="I1246" s="605">
        <f t="shared" si="410"/>
        <v>2160.3900000000003</v>
      </c>
      <c r="J1246" s="605">
        <f t="shared" si="410"/>
        <v>2079.1799999999998</v>
      </c>
      <c r="K1246" s="605">
        <f t="shared" si="410"/>
        <v>2059.3200000000002</v>
      </c>
      <c r="L1246" s="605">
        <f t="shared" si="410"/>
        <v>2135.91</v>
      </c>
      <c r="M1246" s="605">
        <f t="shared" si="410"/>
        <v>2172.06</v>
      </c>
      <c r="N1246" s="605">
        <f t="shared" si="410"/>
        <v>2108.91</v>
      </c>
      <c r="O1246" s="605"/>
      <c r="P1246" s="605"/>
      <c r="Q1246" s="658"/>
      <c r="R1246" s="658"/>
      <c r="S1246" s="659"/>
      <c r="T1246" s="600"/>
      <c r="U1246" s="660"/>
      <c r="Y1246" s="603"/>
      <c r="Z1246" s="603"/>
      <c r="AA1246" s="603"/>
      <c r="AB1246" s="603"/>
    </row>
    <row r="1247" spans="1:30" ht="15">
      <c r="A1247" s="713">
        <v>43663</v>
      </c>
      <c r="B1247" s="554" t="s">
        <v>183</v>
      </c>
      <c r="C1247" s="657" t="s">
        <v>171</v>
      </c>
      <c r="D1247" s="657" t="s">
        <v>170</v>
      </c>
      <c r="E1247" s="605" t="s">
        <v>184</v>
      </c>
      <c r="F1247" s="559">
        <v>27547.18</v>
      </c>
      <c r="G1247" s="559">
        <v>27579.040000000001</v>
      </c>
      <c r="H1247" s="559">
        <v>27638.82</v>
      </c>
      <c r="I1247" s="559">
        <v>27567.51</v>
      </c>
      <c r="J1247" s="559">
        <v>27545.34</v>
      </c>
      <c r="K1247" s="559">
        <v>27588.62</v>
      </c>
      <c r="L1247" s="559">
        <v>27589.07</v>
      </c>
      <c r="M1247" s="559">
        <v>27540.21</v>
      </c>
      <c r="N1247" s="559">
        <v>27485.38</v>
      </c>
      <c r="O1247" s="605">
        <f>IF((N1248=""),"",MAX(F1249:N1249))</f>
        <v>5007.1200000000026</v>
      </c>
      <c r="P1247" s="605">
        <f>IF(N1248="","",MIN(F1249:N1249))</f>
        <v>4321.4100000000035</v>
      </c>
      <c r="Q1247" s="658">
        <f>IF((N1249=""),"",AVERAGE(F1249:N1249))</f>
        <v>4636.1500000000005</v>
      </c>
      <c r="R1247" s="658">
        <f>IF((N1248=""),"",(O1247-P1247)/(O1247+P1247)*100)</f>
        <v>7.350675829953901</v>
      </c>
      <c r="S1247" s="659">
        <f>STDEV(F1249:N1249)</f>
        <v>276.63743645792641</v>
      </c>
      <c r="T1247" s="600" t="str">
        <f>IF(N1248="","",IF(Q1247&gt;3200,IF(R1247&lt;16,IF(Q1247&lt;5240,"Pass","Fail"),"Fail"),"Fail"))</f>
        <v>Pass</v>
      </c>
      <c r="U1247" s="677">
        <v>1335</v>
      </c>
      <c r="V1247" s="548" t="s">
        <v>305</v>
      </c>
      <c r="Y1247" s="603">
        <v>4200</v>
      </c>
      <c r="Z1247" s="603">
        <v>5500</v>
      </c>
      <c r="AA1247" s="603">
        <v>3200</v>
      </c>
      <c r="AB1247" s="603">
        <v>5240</v>
      </c>
      <c r="AC1247" s="604">
        <v>16</v>
      </c>
      <c r="AD1247" s="604">
        <v>16</v>
      </c>
    </row>
    <row r="1248" spans="1:30" ht="15">
      <c r="A1248" s="690"/>
      <c r="B1248" s="554"/>
      <c r="C1248" s="657"/>
      <c r="D1248" s="657"/>
      <c r="E1248" s="605" t="s">
        <v>185</v>
      </c>
      <c r="F1248" s="559">
        <v>25925.87</v>
      </c>
      <c r="G1248" s="559">
        <v>26106.69</v>
      </c>
      <c r="H1248" s="559">
        <v>26198.35</v>
      </c>
      <c r="I1248" s="559">
        <v>26079.87</v>
      </c>
      <c r="J1248" s="559">
        <v>25876.3</v>
      </c>
      <c r="K1248" s="559">
        <v>25975.200000000001</v>
      </c>
      <c r="L1248" s="559">
        <v>26124.89</v>
      </c>
      <c r="M1248" s="559">
        <v>26056.38</v>
      </c>
      <c r="N1248" s="559">
        <v>25829.17</v>
      </c>
      <c r="O1248" s="641"/>
      <c r="P1248" s="605"/>
      <c r="Q1248" s="658"/>
      <c r="R1248" s="658"/>
      <c r="S1248" s="659"/>
      <c r="T1248" s="600"/>
      <c r="U1248" s="660"/>
    </row>
    <row r="1249" spans="1:30" ht="57.75" thickBot="1">
      <c r="A1249" s="690"/>
      <c r="B1249" s="663"/>
      <c r="C1249" s="664"/>
      <c r="D1249" s="664"/>
      <c r="E1249" s="605" t="s">
        <v>186</v>
      </c>
      <c r="F1249" s="627">
        <f t="shared" ref="F1249:N1249" si="411">IF(((F1247="")*AND(F1248="")),"",(F1247-F1248)*3)</f>
        <v>4863.9300000000039</v>
      </c>
      <c r="G1249" s="627">
        <f t="shared" si="411"/>
        <v>4417.0500000000065</v>
      </c>
      <c r="H1249" s="627">
        <f t="shared" si="411"/>
        <v>4321.4100000000035</v>
      </c>
      <c r="I1249" s="627">
        <f t="shared" si="411"/>
        <v>4462.9199999999983</v>
      </c>
      <c r="J1249" s="627">
        <f t="shared" si="411"/>
        <v>5007.1200000000026</v>
      </c>
      <c r="K1249" s="627">
        <f t="shared" si="411"/>
        <v>4840.2599999999948</v>
      </c>
      <c r="L1249" s="627">
        <f t="shared" si="411"/>
        <v>4392.5400000000009</v>
      </c>
      <c r="M1249" s="627">
        <f t="shared" si="411"/>
        <v>4451.4899999999943</v>
      </c>
      <c r="N1249" s="627">
        <f t="shared" si="411"/>
        <v>4968.6300000000083</v>
      </c>
      <c r="O1249" s="627"/>
      <c r="P1249" s="627"/>
      <c r="Q1249" s="665"/>
      <c r="R1249" s="665"/>
      <c r="S1249" s="666"/>
      <c r="T1249" s="667"/>
      <c r="U1249" s="668"/>
    </row>
    <row r="1250" spans="1:30" ht="15">
      <c r="A1250" s="713">
        <v>43668</v>
      </c>
      <c r="B1250" s="654" t="s">
        <v>172</v>
      </c>
      <c r="C1250" s="615" t="s">
        <v>174</v>
      </c>
      <c r="D1250" s="615" t="s">
        <v>173</v>
      </c>
      <c r="E1250" s="605" t="s">
        <v>184</v>
      </c>
      <c r="F1250" s="559">
        <v>6926.41</v>
      </c>
      <c r="G1250" s="559">
        <v>6899.15</v>
      </c>
      <c r="H1250" s="559">
        <v>6924.08</v>
      </c>
      <c r="I1250" s="559">
        <v>6887.18</v>
      </c>
      <c r="J1250" s="559">
        <v>6949.14</v>
      </c>
      <c r="K1250" s="559">
        <v>6895.9</v>
      </c>
      <c r="L1250" s="559">
        <v>6887.13</v>
      </c>
      <c r="M1250" s="559">
        <v>6920.25</v>
      </c>
      <c r="N1250" s="559">
        <v>6997.53</v>
      </c>
      <c r="O1250" s="636">
        <f>IF((N1251=""),"",MAX(F1252:N1252))</f>
        <v>4023.3199999999997</v>
      </c>
      <c r="P1250" s="636">
        <f>IF(N1251="","",MIN(F1252:N1252))</f>
        <v>3675.7599999999984</v>
      </c>
      <c r="Q1250" s="655">
        <f>IF((N1252=""),"",AVERAGE(F1252:N1252))</f>
        <v>3891.7377777777779</v>
      </c>
      <c r="R1250" s="655">
        <f>IF((N1251=""),"",(O1250-P1250)/(O1250+P1250)*100)</f>
        <v>4.5143056053450721</v>
      </c>
      <c r="S1250" s="646">
        <f>STDEV(F1252:N1252)</f>
        <v>127.34572134329215</v>
      </c>
      <c r="T1250" s="676" t="str">
        <f>IF(N1251="","",IF(Q1250&gt;3650,IF(R1250&lt;7,IF(Q1250&lt;4450,"Pass","Fail"),"Fail"),"Fail"))</f>
        <v>Pass</v>
      </c>
      <c r="U1250" s="677">
        <v>1340</v>
      </c>
      <c r="Y1250" s="603">
        <v>3650</v>
      </c>
      <c r="Z1250" s="603">
        <v>4450</v>
      </c>
      <c r="AA1250" s="603">
        <v>3700</v>
      </c>
      <c r="AB1250" s="603">
        <v>4100</v>
      </c>
      <c r="AC1250" s="604">
        <v>7</v>
      </c>
      <c r="AD1250" s="604">
        <v>6.5</v>
      </c>
    </row>
    <row r="1251" spans="1:30" ht="15">
      <c r="A1251" s="690"/>
      <c r="B1251" s="554"/>
      <c r="C1251" s="657"/>
      <c r="D1251" s="657"/>
      <c r="E1251" s="605" t="s">
        <v>185</v>
      </c>
      <c r="F1251" s="559">
        <v>5066.33</v>
      </c>
      <c r="G1251" s="559">
        <v>4918.29</v>
      </c>
      <c r="H1251" s="559">
        <v>4914.9799999999996</v>
      </c>
      <c r="I1251" s="559">
        <v>4898.59</v>
      </c>
      <c r="J1251" s="559">
        <v>5030.83</v>
      </c>
      <c r="K1251" s="559">
        <v>5058.0200000000004</v>
      </c>
      <c r="L1251" s="559">
        <v>4909.7700000000004</v>
      </c>
      <c r="M1251" s="559">
        <v>4908.59</v>
      </c>
      <c r="N1251" s="559">
        <v>5068.55</v>
      </c>
      <c r="O1251" s="605"/>
      <c r="P1251" s="605"/>
      <c r="Q1251" s="658"/>
      <c r="R1251" s="658"/>
      <c r="S1251" s="659"/>
      <c r="T1251" s="554"/>
      <c r="U1251" s="672"/>
      <c r="Y1251" s="603"/>
      <c r="Z1251" s="603"/>
      <c r="AA1251" s="603"/>
      <c r="AB1251" s="603"/>
    </row>
    <row r="1252" spans="1:30" ht="57.75" thickBot="1">
      <c r="A1252" s="690"/>
      <c r="B1252" s="554"/>
      <c r="C1252" s="657"/>
      <c r="D1252" s="657"/>
      <c r="E1252" s="605" t="s">
        <v>186</v>
      </c>
      <c r="F1252" s="605">
        <f t="shared" ref="F1252:N1252" si="412">IF(((F1250="")*AND(F1251="")),"",(F1250-F1251)*2)</f>
        <v>3720.16</v>
      </c>
      <c r="G1252" s="605">
        <f t="shared" si="412"/>
        <v>3961.7199999999993</v>
      </c>
      <c r="H1252" s="605">
        <f t="shared" si="412"/>
        <v>4018.2000000000007</v>
      </c>
      <c r="I1252" s="605">
        <f t="shared" si="412"/>
        <v>3977.1800000000003</v>
      </c>
      <c r="J1252" s="605">
        <f t="shared" si="412"/>
        <v>3836.6200000000008</v>
      </c>
      <c r="K1252" s="605">
        <f t="shared" si="412"/>
        <v>3675.7599999999984</v>
      </c>
      <c r="L1252" s="605">
        <f t="shared" si="412"/>
        <v>3954.7199999999993</v>
      </c>
      <c r="M1252" s="605">
        <f t="shared" si="412"/>
        <v>4023.3199999999997</v>
      </c>
      <c r="N1252" s="605">
        <f t="shared" si="412"/>
        <v>3857.9599999999991</v>
      </c>
      <c r="O1252" s="605"/>
      <c r="P1252" s="605"/>
      <c r="Q1252" s="658"/>
      <c r="R1252" s="658"/>
      <c r="S1252" s="659"/>
      <c r="T1252" s="554"/>
      <c r="U1252" s="672"/>
      <c r="Y1252" s="603"/>
      <c r="Z1252" s="603"/>
      <c r="AA1252" s="603"/>
      <c r="AB1252" s="603"/>
    </row>
    <row r="1253" spans="1:30" ht="15">
      <c r="A1253" s="713">
        <v>43668</v>
      </c>
      <c r="B1253" s="614" t="s">
        <v>167</v>
      </c>
      <c r="C1253" s="657" t="s">
        <v>169</v>
      </c>
      <c r="D1253" s="657" t="s">
        <v>187</v>
      </c>
      <c r="E1253" s="605" t="s">
        <v>184</v>
      </c>
      <c r="F1253" s="559">
        <v>2023.89</v>
      </c>
      <c r="G1253" s="559">
        <v>2011.26</v>
      </c>
      <c r="H1253" s="559">
        <v>2002.03</v>
      </c>
      <c r="I1253" s="559">
        <v>2011.34</v>
      </c>
      <c r="J1253" s="559">
        <v>2028.82</v>
      </c>
      <c r="K1253" s="559">
        <v>2034.87</v>
      </c>
      <c r="L1253" s="559">
        <v>2017.99</v>
      </c>
      <c r="M1253" s="559">
        <v>2012.28</v>
      </c>
      <c r="N1253" s="559">
        <v>2027.45</v>
      </c>
      <c r="O1253" s="605">
        <f>IF((N1254=""),"",MAX(F1255:N1255))</f>
        <v>2203.3199999999997</v>
      </c>
      <c r="P1253" s="605">
        <f>IF(N1254="","",MIN(F1255:N1255))</f>
        <v>2115.66</v>
      </c>
      <c r="Q1253" s="658">
        <f>IF((N1255=""),"",AVERAGE(F1255:N1255))</f>
        <v>2178.1266666666666</v>
      </c>
      <c r="R1253" s="658">
        <f>IF((N1254=""),"",(O1253-P1253)/(O1253+P1253)*100)</f>
        <v>2.0296458886125861</v>
      </c>
      <c r="S1253" s="659">
        <f>STDEV(F1255:N1255)</f>
        <v>28.343573786649497</v>
      </c>
      <c r="T1253" s="600" t="str">
        <f>IF(N1254="","",IF(Q1253&gt;1940,IF(R1253&lt;8.3,IF(Q1253&lt;2180,"Pass","Fail"),"Fail"),"Fail"))</f>
        <v>Pass</v>
      </c>
      <c r="U1253" s="677">
        <v>1340</v>
      </c>
      <c r="Y1253" s="603">
        <v>2000</v>
      </c>
      <c r="Z1253" s="603">
        <v>3000</v>
      </c>
      <c r="AA1253" s="603">
        <v>1940</v>
      </c>
      <c r="AB1253" s="603">
        <v>2180</v>
      </c>
      <c r="AC1253" s="604">
        <v>5.2</v>
      </c>
      <c r="AD1253" s="604">
        <v>5.2</v>
      </c>
    </row>
    <row r="1254" spans="1:30" ht="15">
      <c r="A1254" s="690"/>
      <c r="B1254" s="554"/>
      <c r="C1254" s="657"/>
      <c r="D1254" s="657"/>
      <c r="E1254" s="605" t="s">
        <v>185</v>
      </c>
      <c r="F1254" s="559">
        <v>1318.67</v>
      </c>
      <c r="G1254" s="559">
        <v>1282.6400000000001</v>
      </c>
      <c r="H1254" s="559">
        <v>1270.8499999999999</v>
      </c>
      <c r="I1254" s="559">
        <v>1276.9000000000001</v>
      </c>
      <c r="J1254" s="559">
        <v>1301.49</v>
      </c>
      <c r="K1254" s="559">
        <v>1318.82</v>
      </c>
      <c r="L1254" s="559">
        <v>1284.29</v>
      </c>
      <c r="M1254" s="559">
        <v>1283</v>
      </c>
      <c r="N1254" s="559">
        <v>1298.8900000000001</v>
      </c>
      <c r="O1254" s="605"/>
      <c r="P1254" s="605"/>
      <c r="Q1254" s="658"/>
      <c r="R1254" s="658"/>
      <c r="S1254" s="659"/>
      <c r="T1254" s="600"/>
      <c r="U1254" s="660"/>
      <c r="Y1254" s="603"/>
      <c r="Z1254" s="603"/>
      <c r="AA1254" s="603"/>
      <c r="AB1254" s="603"/>
    </row>
    <row r="1255" spans="1:30" ht="43.5" thickBot="1">
      <c r="A1255" s="690"/>
      <c r="B1255" s="554"/>
      <c r="C1255" s="657"/>
      <c r="D1255" s="657"/>
      <c r="E1255" s="605" t="s">
        <v>188</v>
      </c>
      <c r="F1255" s="605">
        <f t="shared" ref="F1255:N1255" si="413">IF(((F1253="")*AND(F1254="")),"",(F1253-F1254)*3)</f>
        <v>2115.66</v>
      </c>
      <c r="G1255" s="605">
        <f t="shared" si="413"/>
        <v>2185.8599999999997</v>
      </c>
      <c r="H1255" s="605">
        <f t="shared" si="413"/>
        <v>2193.54</v>
      </c>
      <c r="I1255" s="605">
        <f t="shared" si="413"/>
        <v>2203.3199999999997</v>
      </c>
      <c r="J1255" s="605">
        <f t="shared" si="413"/>
        <v>2181.9899999999998</v>
      </c>
      <c r="K1255" s="605">
        <f t="shared" si="413"/>
        <v>2148.1499999999996</v>
      </c>
      <c r="L1255" s="605">
        <f t="shared" si="413"/>
        <v>2201.1000000000004</v>
      </c>
      <c r="M1255" s="605">
        <f t="shared" si="413"/>
        <v>2187.84</v>
      </c>
      <c r="N1255" s="605">
        <f t="shared" si="413"/>
        <v>2185.6799999999998</v>
      </c>
      <c r="O1255" s="605"/>
      <c r="P1255" s="605"/>
      <c r="Q1255" s="658"/>
      <c r="R1255" s="658"/>
      <c r="S1255" s="659"/>
      <c r="T1255" s="600"/>
      <c r="U1255" s="660"/>
      <c r="Y1255" s="603"/>
      <c r="Z1255" s="603"/>
      <c r="AA1255" s="603"/>
      <c r="AB1255" s="603"/>
    </row>
    <row r="1256" spans="1:30" ht="15">
      <c r="A1256" s="713">
        <v>43668</v>
      </c>
      <c r="B1256" s="554" t="s">
        <v>183</v>
      </c>
      <c r="C1256" s="657" t="s">
        <v>171</v>
      </c>
      <c r="D1256" s="657" t="s">
        <v>170</v>
      </c>
      <c r="E1256" s="605" t="s">
        <v>184</v>
      </c>
      <c r="F1256" s="559">
        <v>29214.54</v>
      </c>
      <c r="G1256" s="559">
        <v>29018.71</v>
      </c>
      <c r="H1256" s="559">
        <v>29133.29</v>
      </c>
      <c r="I1256" s="559">
        <v>29105.46</v>
      </c>
      <c r="J1256" s="559">
        <v>29225.86</v>
      </c>
      <c r="K1256" s="559">
        <v>29197.85</v>
      </c>
      <c r="L1256" s="559">
        <v>29089.439999999999</v>
      </c>
      <c r="M1256" s="559">
        <v>29037.96</v>
      </c>
      <c r="N1256" s="559">
        <v>29121.25</v>
      </c>
      <c r="O1256" s="605">
        <f>IF((N1257=""),"",MAX(F1258:N1258))</f>
        <v>4899.6899999999987</v>
      </c>
      <c r="P1256" s="605">
        <f>IF(N1257="","",MIN(F1258:N1258))</f>
        <v>4062.2999999999956</v>
      </c>
      <c r="Q1256" s="658">
        <f>IF((N1258=""),"",AVERAGE(F1258:N1258))</f>
        <v>4422.2933333333322</v>
      </c>
      <c r="R1256" s="658">
        <f>IF((N1257=""),"",(O1256-P1256)/(O1256+P1256)*100)</f>
        <v>9.3437952954645525</v>
      </c>
      <c r="S1256" s="659">
        <f>STDEV(F1258:N1258)</f>
        <v>279.06427516792485</v>
      </c>
      <c r="T1256" s="600" t="str">
        <f>IF(N1257="","",IF(Q1256&gt;3200,IF(R1256&lt;16,IF(Q1256&lt;5240,"Pass","Fail"),"Fail"),"Fail"))</f>
        <v>Pass</v>
      </c>
      <c r="U1256" s="677">
        <v>1340</v>
      </c>
      <c r="Y1256" s="603">
        <v>4200</v>
      </c>
      <c r="Z1256" s="603">
        <v>5500</v>
      </c>
      <c r="AA1256" s="603">
        <v>3200</v>
      </c>
      <c r="AB1256" s="603">
        <v>5240</v>
      </c>
      <c r="AC1256" s="604">
        <v>16</v>
      </c>
      <c r="AD1256" s="604">
        <v>16</v>
      </c>
    </row>
    <row r="1257" spans="1:30" ht="15">
      <c r="A1257" s="690"/>
      <c r="B1257" s="554"/>
      <c r="C1257" s="657"/>
      <c r="D1257" s="657"/>
      <c r="E1257" s="605" t="s">
        <v>185</v>
      </c>
      <c r="F1257" s="559">
        <v>27581.31</v>
      </c>
      <c r="G1257" s="559">
        <v>27637.07</v>
      </c>
      <c r="H1257" s="559">
        <v>27743.66</v>
      </c>
      <c r="I1257" s="559">
        <v>27662.080000000002</v>
      </c>
      <c r="J1257" s="559">
        <v>27686.6</v>
      </c>
      <c r="K1257" s="559">
        <v>27632.63</v>
      </c>
      <c r="L1257" s="559">
        <v>27620.42</v>
      </c>
      <c r="M1257" s="559">
        <v>27683.86</v>
      </c>
      <c r="N1257" s="559">
        <v>27629.85</v>
      </c>
      <c r="O1257" s="641"/>
      <c r="P1257" s="605"/>
      <c r="Q1257" s="658"/>
      <c r="R1257" s="658"/>
      <c r="S1257" s="659"/>
      <c r="T1257" s="600"/>
      <c r="U1257" s="660"/>
    </row>
    <row r="1258" spans="1:30" ht="57.75" thickBot="1">
      <c r="A1258" s="690"/>
      <c r="B1258" s="663"/>
      <c r="C1258" s="664"/>
      <c r="D1258" s="664"/>
      <c r="E1258" s="605" t="s">
        <v>186</v>
      </c>
      <c r="F1258" s="627">
        <f t="shared" ref="F1258:N1258" si="414">IF(((F1256="")*AND(F1257="")),"",(F1256-F1257)*3)</f>
        <v>4899.6899999999987</v>
      </c>
      <c r="G1258" s="627">
        <f t="shared" si="414"/>
        <v>4144.9199999999983</v>
      </c>
      <c r="H1258" s="627">
        <f t="shared" si="414"/>
        <v>4168.8900000000031</v>
      </c>
      <c r="I1258" s="627">
        <f t="shared" si="414"/>
        <v>4330.1399999999921</v>
      </c>
      <c r="J1258" s="627">
        <f t="shared" si="414"/>
        <v>4617.7800000000061</v>
      </c>
      <c r="K1258" s="627">
        <f t="shared" si="414"/>
        <v>4695.6599999999926</v>
      </c>
      <c r="L1258" s="627">
        <f t="shared" si="414"/>
        <v>4407.0600000000013</v>
      </c>
      <c r="M1258" s="627">
        <f t="shared" si="414"/>
        <v>4062.2999999999956</v>
      </c>
      <c r="N1258" s="627">
        <f t="shared" si="414"/>
        <v>4474.2000000000044</v>
      </c>
      <c r="O1258" s="627"/>
      <c r="P1258" s="627"/>
      <c r="Q1258" s="665"/>
      <c r="R1258" s="665"/>
      <c r="S1258" s="666"/>
      <c r="T1258" s="667"/>
      <c r="U1258" s="668"/>
    </row>
    <row r="1259" spans="1:30" ht="15">
      <c r="A1259" s="713">
        <v>43671</v>
      </c>
      <c r="B1259" s="654" t="s">
        <v>172</v>
      </c>
      <c r="C1259" s="615" t="s">
        <v>174</v>
      </c>
      <c r="D1259" s="615" t="s">
        <v>173</v>
      </c>
      <c r="E1259" s="605" t="s">
        <v>184</v>
      </c>
      <c r="F1259" s="559">
        <v>5066.33</v>
      </c>
      <c r="G1259" s="559">
        <v>4918.29</v>
      </c>
      <c r="H1259" s="559">
        <v>4914.9799999999996</v>
      </c>
      <c r="I1259" s="559">
        <v>4898.59</v>
      </c>
      <c r="J1259" s="559">
        <v>5030.83</v>
      </c>
      <c r="K1259" s="559">
        <v>5058.0200000000004</v>
      </c>
      <c r="L1259" s="559">
        <v>4909.7700000000004</v>
      </c>
      <c r="M1259" s="559">
        <v>4908.59</v>
      </c>
      <c r="N1259" s="559">
        <v>5068.55</v>
      </c>
      <c r="O1259" s="636">
        <f>IF((N1260=""),"",MAX(F1261:N1261))</f>
        <v>4060.7200000000003</v>
      </c>
      <c r="P1259" s="636">
        <f>IF(N1260="","",MIN(F1261:N1261))</f>
        <v>3699.6600000000008</v>
      </c>
      <c r="Q1259" s="655">
        <f>IF((N1261=""),"",AVERAGE(F1261:N1261))</f>
        <v>3924.6911111111112</v>
      </c>
      <c r="R1259" s="655">
        <f>IF((N1260=""),"",(O1259-P1259)/(O1259+P1259)*100)</f>
        <v>4.6526072176877857</v>
      </c>
      <c r="S1259" s="646">
        <f>STDEV(F1261:N1261)</f>
        <v>127.26639112943869</v>
      </c>
      <c r="T1259" s="676" t="str">
        <f>IF(N1260="","",IF(Q1259&gt;3650,IF(R1259&lt;7,IF(Q1259&lt;4450,"Pass","Fail"),"Fail"),"Fail"))</f>
        <v>Pass</v>
      </c>
      <c r="U1259" s="677">
        <v>1340</v>
      </c>
      <c r="V1259" s="548" t="s">
        <v>307</v>
      </c>
      <c r="Y1259" s="603">
        <v>3650</v>
      </c>
      <c r="Z1259" s="603">
        <v>4450</v>
      </c>
      <c r="AA1259" s="603">
        <v>3700</v>
      </c>
      <c r="AB1259" s="603">
        <v>4100</v>
      </c>
      <c r="AC1259" s="604">
        <v>7</v>
      </c>
      <c r="AD1259" s="604">
        <v>6.5</v>
      </c>
    </row>
    <row r="1260" spans="1:30" ht="15">
      <c r="A1260" s="690"/>
      <c r="B1260" s="554"/>
      <c r="C1260" s="657"/>
      <c r="D1260" s="657"/>
      <c r="E1260" s="605" t="s">
        <v>185</v>
      </c>
      <c r="F1260" s="559">
        <v>3186.83</v>
      </c>
      <c r="G1260" s="559">
        <v>2920.33</v>
      </c>
      <c r="H1260" s="559">
        <v>2891.37</v>
      </c>
      <c r="I1260" s="559">
        <v>2896.66</v>
      </c>
      <c r="J1260" s="559">
        <v>3097.76</v>
      </c>
      <c r="K1260" s="559">
        <v>3208.19</v>
      </c>
      <c r="L1260" s="559">
        <v>2920.09</v>
      </c>
      <c r="M1260" s="559">
        <v>2878.23</v>
      </c>
      <c r="N1260" s="559">
        <v>3113.38</v>
      </c>
      <c r="O1260" s="605"/>
      <c r="P1260" s="605"/>
      <c r="Q1260" s="658"/>
      <c r="R1260" s="658"/>
      <c r="S1260" s="659"/>
      <c r="T1260" s="554"/>
      <c r="U1260" s="672"/>
      <c r="Y1260" s="603"/>
      <c r="Z1260" s="603"/>
      <c r="AA1260" s="603"/>
      <c r="AB1260" s="603"/>
    </row>
    <row r="1261" spans="1:30" ht="57.75" thickBot="1">
      <c r="A1261" s="690"/>
      <c r="B1261" s="554"/>
      <c r="C1261" s="657"/>
      <c r="D1261" s="657"/>
      <c r="E1261" s="605" t="s">
        <v>186</v>
      </c>
      <c r="F1261" s="605">
        <f t="shared" ref="F1261:N1261" si="415">IF(((F1259="")*AND(F1260="")),"",(F1259-F1260)*2)</f>
        <v>3759</v>
      </c>
      <c r="G1261" s="605">
        <f t="shared" si="415"/>
        <v>3995.92</v>
      </c>
      <c r="H1261" s="605">
        <f t="shared" si="415"/>
        <v>4047.2199999999993</v>
      </c>
      <c r="I1261" s="605">
        <f t="shared" si="415"/>
        <v>4003.8600000000006</v>
      </c>
      <c r="J1261" s="605">
        <f t="shared" si="415"/>
        <v>3866.1399999999994</v>
      </c>
      <c r="K1261" s="605">
        <f t="shared" si="415"/>
        <v>3699.6600000000008</v>
      </c>
      <c r="L1261" s="605">
        <f t="shared" si="415"/>
        <v>3979.3600000000006</v>
      </c>
      <c r="M1261" s="605">
        <f t="shared" si="415"/>
        <v>4060.7200000000003</v>
      </c>
      <c r="N1261" s="605">
        <f t="shared" si="415"/>
        <v>3910.34</v>
      </c>
      <c r="O1261" s="605"/>
      <c r="P1261" s="605"/>
      <c r="Q1261" s="658"/>
      <c r="R1261" s="658"/>
      <c r="S1261" s="659"/>
      <c r="T1261" s="554"/>
      <c r="U1261" s="672"/>
      <c r="Y1261" s="603"/>
      <c r="Z1261" s="603"/>
      <c r="AA1261" s="603"/>
      <c r="AB1261" s="603"/>
    </row>
    <row r="1262" spans="1:30" ht="15">
      <c r="A1262" s="713">
        <v>43671</v>
      </c>
      <c r="B1262" s="614" t="s">
        <v>167</v>
      </c>
      <c r="C1262" s="657" t="s">
        <v>169</v>
      </c>
      <c r="D1262" s="657" t="s">
        <v>187</v>
      </c>
      <c r="E1262" s="605" t="s">
        <v>184</v>
      </c>
      <c r="F1262" s="559">
        <v>1953.36</v>
      </c>
      <c r="G1262" s="559">
        <v>1948.45</v>
      </c>
      <c r="H1262" s="559">
        <v>1937.53</v>
      </c>
      <c r="I1262" s="559">
        <v>1944.45</v>
      </c>
      <c r="J1262" s="559">
        <v>1950.72</v>
      </c>
      <c r="K1262" s="559">
        <v>1953.71</v>
      </c>
      <c r="L1262" s="559">
        <v>1946.81</v>
      </c>
      <c r="M1262" s="559">
        <v>1946.98</v>
      </c>
      <c r="N1262" s="559">
        <v>1956.36</v>
      </c>
      <c r="O1262" s="605">
        <f>IF((N1263=""),"",MAX(F1264:N1264))</f>
        <v>2113.8300000000004</v>
      </c>
      <c r="P1262" s="605">
        <f>IF(N1263="","",MIN(F1264:N1264))</f>
        <v>2006.7900000000002</v>
      </c>
      <c r="Q1262" s="658">
        <f>IF((N1264=""),"",AVERAGE(F1264:N1264))</f>
        <v>2068.6233333333334</v>
      </c>
      <c r="R1262" s="658">
        <f>IF((N1263=""),"",(O1262-P1262)/(O1262+P1262)*100)</f>
        <v>2.5976673413224267</v>
      </c>
      <c r="S1262" s="659">
        <f>STDEV(F1264:N1264)</f>
        <v>40.665828406668936</v>
      </c>
      <c r="T1262" s="600" t="str">
        <f>IF(N1263="","",IF(Q1262&gt;1940,IF(R1262&lt;8.3,IF(Q1262&lt;2180,"Pass","Fail"),"Fail"),"Fail"))</f>
        <v>Pass</v>
      </c>
      <c r="U1262" s="677">
        <v>1340</v>
      </c>
      <c r="V1262" s="548" t="s">
        <v>307</v>
      </c>
      <c r="Y1262" s="603">
        <v>2000</v>
      </c>
      <c r="Z1262" s="603">
        <v>3000</v>
      </c>
      <c r="AA1262" s="603">
        <v>1940</v>
      </c>
      <c r="AB1262" s="603">
        <v>2180</v>
      </c>
      <c r="AC1262" s="604">
        <v>5.2</v>
      </c>
      <c r="AD1262" s="604">
        <v>5.2</v>
      </c>
    </row>
    <row r="1263" spans="1:30" ht="15">
      <c r="A1263" s="690"/>
      <c r="B1263" s="554"/>
      <c r="C1263" s="657"/>
      <c r="D1263" s="657"/>
      <c r="E1263" s="605" t="s">
        <v>185</v>
      </c>
      <c r="F1263" s="559">
        <v>1276.4100000000001</v>
      </c>
      <c r="G1263" s="559">
        <v>1247.21</v>
      </c>
      <c r="H1263" s="559">
        <v>1235.44</v>
      </c>
      <c r="I1263" s="559">
        <v>1248.03</v>
      </c>
      <c r="J1263" s="559">
        <v>1278.0899999999999</v>
      </c>
      <c r="K1263" s="559">
        <v>1284.78</v>
      </c>
      <c r="L1263" s="559">
        <v>1251.83</v>
      </c>
      <c r="M1263" s="559">
        <v>1242.3699999999999</v>
      </c>
      <c r="N1263" s="559">
        <v>1268.3399999999999</v>
      </c>
      <c r="O1263" s="605"/>
      <c r="P1263" s="605"/>
      <c r="Q1263" s="658"/>
      <c r="R1263" s="658"/>
      <c r="S1263" s="659"/>
      <c r="T1263" s="600"/>
      <c r="U1263" s="660"/>
      <c r="Y1263" s="603"/>
      <c r="Z1263" s="603"/>
      <c r="AA1263" s="603"/>
      <c r="AB1263" s="603"/>
    </row>
    <row r="1264" spans="1:30" ht="43.5" thickBot="1">
      <c r="A1264" s="690"/>
      <c r="B1264" s="554"/>
      <c r="C1264" s="657"/>
      <c r="D1264" s="657"/>
      <c r="E1264" s="605" t="s">
        <v>188</v>
      </c>
      <c r="F1264" s="605">
        <f t="shared" ref="F1264:N1264" si="416">IF(((F1262="")*AND(F1263="")),"",(F1262-F1263)*3)</f>
        <v>2030.8499999999995</v>
      </c>
      <c r="G1264" s="605">
        <f t="shared" si="416"/>
        <v>2103.7200000000003</v>
      </c>
      <c r="H1264" s="605">
        <f t="shared" si="416"/>
        <v>2106.2699999999995</v>
      </c>
      <c r="I1264" s="605">
        <f t="shared" si="416"/>
        <v>2089.2600000000002</v>
      </c>
      <c r="J1264" s="605">
        <f t="shared" si="416"/>
        <v>2017.8900000000003</v>
      </c>
      <c r="K1264" s="605">
        <f t="shared" si="416"/>
        <v>2006.7900000000002</v>
      </c>
      <c r="L1264" s="605">
        <f t="shared" si="416"/>
        <v>2084.94</v>
      </c>
      <c r="M1264" s="605">
        <f t="shared" si="416"/>
        <v>2113.8300000000004</v>
      </c>
      <c r="N1264" s="605">
        <f t="shared" si="416"/>
        <v>2064.06</v>
      </c>
      <c r="O1264" s="605"/>
      <c r="P1264" s="605"/>
      <c r="Q1264" s="658"/>
      <c r="R1264" s="658"/>
      <c r="S1264" s="659"/>
      <c r="T1264" s="600"/>
      <c r="U1264" s="660"/>
      <c r="Y1264" s="603"/>
      <c r="Z1264" s="603"/>
      <c r="AA1264" s="603"/>
      <c r="AB1264" s="603"/>
    </row>
    <row r="1265" spans="1:30" ht="15">
      <c r="A1265" s="713">
        <v>43671</v>
      </c>
      <c r="B1265" s="554" t="s">
        <v>183</v>
      </c>
      <c r="C1265" s="657" t="s">
        <v>171</v>
      </c>
      <c r="D1265" s="657" t="s">
        <v>170</v>
      </c>
      <c r="E1265" s="605" t="s">
        <v>184</v>
      </c>
      <c r="F1265" s="559">
        <v>29126.71</v>
      </c>
      <c r="G1265" s="559">
        <v>29095.02</v>
      </c>
      <c r="H1265" s="559">
        <v>29078.44</v>
      </c>
      <c r="I1265" s="559">
        <v>29025.72</v>
      </c>
      <c r="J1265" s="559">
        <v>29155.16</v>
      </c>
      <c r="K1265" s="559">
        <v>29190.6</v>
      </c>
      <c r="L1265" s="559">
        <v>29039.57</v>
      </c>
      <c r="M1265" s="559">
        <v>29062.58</v>
      </c>
      <c r="N1265" s="559">
        <v>29135.27</v>
      </c>
      <c r="O1265" s="605">
        <f>IF((N1266=""),"",MAX(F1267:N1267))</f>
        <v>5003.4900000000052</v>
      </c>
      <c r="P1265" s="605">
        <f>IF(N1266="","",MIN(F1267:N1267))</f>
        <v>4154.6699999999983</v>
      </c>
      <c r="Q1265" s="658">
        <f>IF((N1267=""),"",AVERAGE(F1267:N1267))</f>
        <v>4517.1533333333327</v>
      </c>
      <c r="R1265" s="658">
        <f>IF((N1266=""),"",(O1265-P1265)/(O1265+P1265)*100)</f>
        <v>9.2684556723185292</v>
      </c>
      <c r="S1265" s="659">
        <f>STDEV(F1267:N1267)</f>
        <v>297.17320130691587</v>
      </c>
      <c r="T1265" s="600" t="str">
        <f>IF(N1266="","",IF(Q1265&gt;3200,IF(R1265&lt;16,IF(Q1265&lt;5240,"Pass","Fail"),"Fail"),"Fail"))</f>
        <v>Pass</v>
      </c>
      <c r="U1265" s="677">
        <v>1340</v>
      </c>
      <c r="V1265" s="548" t="s">
        <v>307</v>
      </c>
      <c r="Y1265" s="603">
        <v>4200</v>
      </c>
      <c r="Z1265" s="603">
        <v>5500</v>
      </c>
      <c r="AA1265" s="603">
        <v>3200</v>
      </c>
      <c r="AB1265" s="603">
        <v>5240</v>
      </c>
      <c r="AC1265" s="604">
        <v>16</v>
      </c>
      <c r="AD1265" s="604">
        <v>16</v>
      </c>
    </row>
    <row r="1266" spans="1:30" ht="15">
      <c r="A1266" s="690"/>
      <c r="B1266" s="554"/>
      <c r="C1266" s="657"/>
      <c r="D1266" s="657"/>
      <c r="E1266" s="605" t="s">
        <v>185</v>
      </c>
      <c r="F1266" s="559">
        <v>27524.93</v>
      </c>
      <c r="G1266" s="559">
        <v>27595</v>
      </c>
      <c r="H1266" s="559">
        <v>27664.57</v>
      </c>
      <c r="I1266" s="559">
        <v>27615.77</v>
      </c>
      <c r="J1266" s="559">
        <v>27585.94</v>
      </c>
      <c r="K1266" s="559">
        <v>27630.81</v>
      </c>
      <c r="L1266" s="559">
        <v>27654.68</v>
      </c>
      <c r="M1266" s="559">
        <v>27618.47</v>
      </c>
      <c r="N1266" s="559">
        <v>27467.439999999999</v>
      </c>
      <c r="O1266" s="641"/>
      <c r="P1266" s="605"/>
      <c r="Q1266" s="658"/>
      <c r="R1266" s="658"/>
      <c r="S1266" s="659"/>
      <c r="T1266" s="600"/>
      <c r="U1266" s="660"/>
    </row>
    <row r="1267" spans="1:30" ht="57.75" thickBot="1">
      <c r="A1267" s="690"/>
      <c r="B1267" s="663"/>
      <c r="C1267" s="664"/>
      <c r="D1267" s="664"/>
      <c r="E1267" s="605" t="s">
        <v>186</v>
      </c>
      <c r="F1267" s="627">
        <f t="shared" ref="F1267:N1267" si="417">IF(((F1265="")*AND(F1266="")),"",(F1265-F1266)*3)</f>
        <v>4805.3399999999965</v>
      </c>
      <c r="G1267" s="627">
        <f t="shared" si="417"/>
        <v>4500.0600000000013</v>
      </c>
      <c r="H1267" s="627">
        <f t="shared" si="417"/>
        <v>4241.6099999999969</v>
      </c>
      <c r="I1267" s="627">
        <f t="shared" si="417"/>
        <v>4229.8500000000022</v>
      </c>
      <c r="J1267" s="627">
        <f t="shared" si="417"/>
        <v>4707.6600000000035</v>
      </c>
      <c r="K1267" s="627">
        <f t="shared" si="417"/>
        <v>4679.3699999999917</v>
      </c>
      <c r="L1267" s="627">
        <f t="shared" si="417"/>
        <v>4154.6699999999983</v>
      </c>
      <c r="M1267" s="627">
        <f t="shared" si="417"/>
        <v>4332.3300000000017</v>
      </c>
      <c r="N1267" s="627">
        <f t="shared" si="417"/>
        <v>5003.4900000000052</v>
      </c>
      <c r="O1267" s="627"/>
      <c r="P1267" s="627"/>
      <c r="Q1267" s="665"/>
      <c r="R1267" s="665"/>
      <c r="S1267" s="666"/>
      <c r="T1267" s="667"/>
      <c r="U1267" s="668"/>
    </row>
    <row r="1268" spans="1:30" ht="15">
      <c r="A1268" s="713">
        <v>43675</v>
      </c>
      <c r="B1268" s="654" t="s">
        <v>172</v>
      </c>
      <c r="C1268" s="615" t="s">
        <v>174</v>
      </c>
      <c r="D1268" s="615" t="s">
        <v>173</v>
      </c>
      <c r="E1268" s="605" t="s">
        <v>184</v>
      </c>
      <c r="F1268" s="559">
        <v>3196.81</v>
      </c>
      <c r="G1268" s="559">
        <v>2930.24</v>
      </c>
      <c r="H1268" s="559">
        <v>2901.19</v>
      </c>
      <c r="I1268" s="559">
        <v>2906.34</v>
      </c>
      <c r="J1268" s="559">
        <v>3107.01</v>
      </c>
      <c r="K1268" s="559">
        <v>3216.35</v>
      </c>
      <c r="L1268" s="559">
        <v>2929.47</v>
      </c>
      <c r="M1268" s="559">
        <v>2887.99</v>
      </c>
      <c r="N1268" s="559">
        <v>3123.23</v>
      </c>
      <c r="O1268" s="636">
        <f>IF((N1269=""),"",MAX(F1270:N1270))</f>
        <v>4031.3399999999992</v>
      </c>
      <c r="P1268" s="636">
        <f>IF(N1269="","",MIN(F1270:N1270))</f>
        <v>3735.8199999999997</v>
      </c>
      <c r="Q1268" s="655">
        <f>IF((N1270=""),"",AVERAGE(F1270:N1270))</f>
        <v>3915.0066666666662</v>
      </c>
      <c r="R1268" s="655">
        <f>IF((N1269=""),"",(O1268-P1268)/(O1268+P1268)*100)</f>
        <v>3.8047368664994612</v>
      </c>
      <c r="S1268" s="646">
        <f>STDEV(F1270:N1270)</f>
        <v>107.67743356896258</v>
      </c>
      <c r="T1268" s="676" t="str">
        <f>IF(N1269="","",IF(Q1268&gt;3650,IF(R1268&lt;7,IF(Q1268&lt;4450,"Pass","Fail"),"Fail"),"Fail"))</f>
        <v>Pass</v>
      </c>
      <c r="U1268" s="677">
        <v>1159</v>
      </c>
      <c r="V1268" s="548" t="s">
        <v>310</v>
      </c>
      <c r="Y1268" s="603">
        <v>3650</v>
      </c>
      <c r="Z1268" s="603">
        <v>4450</v>
      </c>
      <c r="AA1268" s="603">
        <v>3700</v>
      </c>
      <c r="AB1268" s="603">
        <v>4100</v>
      </c>
      <c r="AC1268" s="604">
        <v>7</v>
      </c>
      <c r="AD1268" s="604">
        <v>6.5</v>
      </c>
    </row>
    <row r="1269" spans="1:30" ht="15">
      <c r="A1269" s="690"/>
      <c r="B1269" s="554"/>
      <c r="C1269" s="657"/>
      <c r="D1269" s="657"/>
      <c r="E1269" s="605" t="s">
        <v>185</v>
      </c>
      <c r="F1269" s="559">
        <v>1308.32</v>
      </c>
      <c r="G1269" s="559">
        <v>947.86</v>
      </c>
      <c r="H1269" s="559">
        <v>886.19</v>
      </c>
      <c r="I1269" s="559">
        <v>911.41</v>
      </c>
      <c r="J1269" s="559">
        <v>1175.9000000000001</v>
      </c>
      <c r="K1269" s="559">
        <v>1348.44</v>
      </c>
      <c r="L1269" s="559">
        <v>946.44</v>
      </c>
      <c r="M1269" s="559">
        <v>872.32</v>
      </c>
      <c r="N1269" s="559">
        <v>1184.22</v>
      </c>
      <c r="O1269" s="605"/>
      <c r="P1269" s="605"/>
      <c r="Q1269" s="658"/>
      <c r="R1269" s="658"/>
      <c r="S1269" s="659"/>
      <c r="T1269" s="554"/>
      <c r="U1269" s="672"/>
      <c r="Y1269" s="603"/>
      <c r="Z1269" s="603"/>
      <c r="AA1269" s="603"/>
      <c r="AB1269" s="603"/>
    </row>
    <row r="1270" spans="1:30" ht="57.75" thickBot="1">
      <c r="A1270" s="690"/>
      <c r="B1270" s="554"/>
      <c r="C1270" s="657"/>
      <c r="D1270" s="657"/>
      <c r="E1270" s="605" t="s">
        <v>186</v>
      </c>
      <c r="F1270" s="605">
        <f t="shared" ref="F1270:N1270" si="418">IF(((F1268="")*AND(F1269="")),"",(F1268-F1269)*2)</f>
        <v>3776.98</v>
      </c>
      <c r="G1270" s="605">
        <f t="shared" si="418"/>
        <v>3964.7599999999993</v>
      </c>
      <c r="H1270" s="605">
        <f t="shared" si="418"/>
        <v>4030</v>
      </c>
      <c r="I1270" s="605">
        <f t="shared" si="418"/>
        <v>3989.8600000000006</v>
      </c>
      <c r="J1270" s="605">
        <f t="shared" si="418"/>
        <v>3862.2200000000003</v>
      </c>
      <c r="K1270" s="605">
        <f t="shared" si="418"/>
        <v>3735.8199999999997</v>
      </c>
      <c r="L1270" s="605">
        <f t="shared" si="418"/>
        <v>3966.0599999999995</v>
      </c>
      <c r="M1270" s="605">
        <f t="shared" si="418"/>
        <v>4031.3399999999992</v>
      </c>
      <c r="N1270" s="605">
        <f t="shared" si="418"/>
        <v>3878.02</v>
      </c>
      <c r="O1270" s="605"/>
      <c r="P1270" s="605"/>
      <c r="Q1270" s="658"/>
      <c r="R1270" s="658"/>
      <c r="S1270" s="659"/>
      <c r="T1270" s="554"/>
      <c r="U1270" s="672"/>
      <c r="Y1270" s="603"/>
      <c r="Z1270" s="603"/>
      <c r="AA1270" s="603"/>
      <c r="AB1270" s="603"/>
    </row>
    <row r="1271" spans="1:30" ht="15">
      <c r="A1271" s="713">
        <v>43675</v>
      </c>
      <c r="B1271" s="614" t="s">
        <v>167</v>
      </c>
      <c r="C1271" s="657" t="s">
        <v>169</v>
      </c>
      <c r="D1271" s="657" t="s">
        <v>187</v>
      </c>
      <c r="E1271" s="605" t="s">
        <v>184</v>
      </c>
      <c r="F1271" s="559">
        <v>1275.57</v>
      </c>
      <c r="G1271" s="559">
        <v>1246.72</v>
      </c>
      <c r="H1271" s="559">
        <v>1236.44</v>
      </c>
      <c r="I1271" s="559">
        <v>1246.24</v>
      </c>
      <c r="J1271" s="559">
        <v>1275.68</v>
      </c>
      <c r="K1271" s="559">
        <v>1287.77</v>
      </c>
      <c r="L1271" s="559">
        <v>1250.71</v>
      </c>
      <c r="M1271" s="559">
        <v>1242.3800000000001</v>
      </c>
      <c r="N1271" s="559">
        <v>1264.9000000000001</v>
      </c>
      <c r="O1271" s="605">
        <f>IF((N1272=""),"",MAX(F1273:N1273))</f>
        <v>2075.34</v>
      </c>
      <c r="P1271" s="605">
        <f>IF(N1272="","",MIN(F1273:N1273))</f>
        <v>1988.28</v>
      </c>
      <c r="Q1271" s="658">
        <f>IF((N1273=""),"",AVERAGE(F1273:N1273))</f>
        <v>2035.6033333333335</v>
      </c>
      <c r="R1271" s="658">
        <f>IF((N1272=""),"",(O1271-P1271)/(O1271+P1271)*100)</f>
        <v>2.142424734596251</v>
      </c>
      <c r="S1271" s="659">
        <f>STDEV(F1273:N1273)</f>
        <v>33.288859998499575</v>
      </c>
      <c r="T1271" s="600" t="str">
        <f>IF(N1272="","",IF(Q1271&gt;1940,IF(R1271&lt;8.3,IF(Q1271&lt;2180,"Pass","Fail"),"Fail"),"Fail"))</f>
        <v>Pass</v>
      </c>
      <c r="U1271" s="677">
        <v>1159</v>
      </c>
      <c r="V1271" s="548" t="s">
        <v>310</v>
      </c>
      <c r="Y1271" s="603">
        <v>2000</v>
      </c>
      <c r="Z1271" s="603">
        <v>3000</v>
      </c>
      <c r="AA1271" s="603">
        <v>1940</v>
      </c>
      <c r="AB1271" s="603">
        <v>2180</v>
      </c>
      <c r="AC1271" s="604">
        <v>5.2</v>
      </c>
      <c r="AD1271" s="604">
        <v>5.2</v>
      </c>
    </row>
    <row r="1272" spans="1:30" ht="15">
      <c r="A1272" s="690"/>
      <c r="B1272" s="554"/>
      <c r="C1272" s="657"/>
      <c r="D1272" s="657"/>
      <c r="E1272" s="605" t="s">
        <v>185</v>
      </c>
      <c r="F1272" s="559">
        <v>605.71</v>
      </c>
      <c r="G1272" s="559">
        <v>558.45000000000005</v>
      </c>
      <c r="H1272" s="559">
        <v>546.92999999999995</v>
      </c>
      <c r="I1272" s="559">
        <v>560.80999999999995</v>
      </c>
      <c r="J1272" s="559">
        <v>609.98</v>
      </c>
      <c r="K1272" s="559">
        <v>625.01</v>
      </c>
      <c r="L1272" s="559">
        <v>568.88</v>
      </c>
      <c r="M1272" s="559">
        <v>550.6</v>
      </c>
      <c r="N1272" s="559">
        <v>593.23</v>
      </c>
      <c r="O1272" s="605"/>
      <c r="P1272" s="605"/>
      <c r="Q1272" s="658"/>
      <c r="R1272" s="658"/>
      <c r="S1272" s="659"/>
      <c r="T1272" s="600"/>
      <c r="U1272" s="660"/>
      <c r="Y1272" s="603"/>
      <c r="Z1272" s="603"/>
      <c r="AA1272" s="603"/>
      <c r="AB1272" s="603"/>
    </row>
    <row r="1273" spans="1:30" ht="43.5" thickBot="1">
      <c r="A1273" s="690"/>
      <c r="B1273" s="554"/>
      <c r="C1273" s="657"/>
      <c r="D1273" s="657"/>
      <c r="E1273" s="605" t="s">
        <v>188</v>
      </c>
      <c r="F1273" s="605">
        <f t="shared" ref="F1273:N1273" si="419">IF(((F1271="")*AND(F1272="")),"",(F1271-F1272)*3)</f>
        <v>2009.5799999999997</v>
      </c>
      <c r="G1273" s="605">
        <f t="shared" si="419"/>
        <v>2064.81</v>
      </c>
      <c r="H1273" s="605">
        <f t="shared" si="419"/>
        <v>2068.5300000000002</v>
      </c>
      <c r="I1273" s="605">
        <f t="shared" si="419"/>
        <v>2056.29</v>
      </c>
      <c r="J1273" s="605">
        <f t="shared" si="419"/>
        <v>1997.1000000000001</v>
      </c>
      <c r="K1273" s="605">
        <f t="shared" si="419"/>
        <v>1988.28</v>
      </c>
      <c r="L1273" s="605">
        <f t="shared" si="419"/>
        <v>2045.4900000000002</v>
      </c>
      <c r="M1273" s="605">
        <f t="shared" si="419"/>
        <v>2075.34</v>
      </c>
      <c r="N1273" s="605">
        <f t="shared" si="419"/>
        <v>2015.0100000000002</v>
      </c>
      <c r="O1273" s="605"/>
      <c r="P1273" s="605"/>
      <c r="Q1273" s="658"/>
      <c r="R1273" s="658"/>
      <c r="S1273" s="659"/>
      <c r="T1273" s="600"/>
      <c r="U1273" s="660"/>
      <c r="Y1273" s="603"/>
      <c r="Z1273" s="603"/>
      <c r="AA1273" s="603"/>
      <c r="AB1273" s="603"/>
    </row>
    <row r="1274" spans="1:30" ht="15">
      <c r="A1274" s="713">
        <v>43675</v>
      </c>
      <c r="B1274" s="554" t="s">
        <v>183</v>
      </c>
      <c r="C1274" s="657" t="s">
        <v>171</v>
      </c>
      <c r="D1274" s="657" t="s">
        <v>170</v>
      </c>
      <c r="E1274" s="605" t="s">
        <v>184</v>
      </c>
      <c r="F1274" s="559">
        <v>27443.07</v>
      </c>
      <c r="G1274" s="559">
        <v>27798.74</v>
      </c>
      <c r="H1274" s="559">
        <v>27645.9</v>
      </c>
      <c r="I1274" s="559">
        <v>27563.51</v>
      </c>
      <c r="J1274" s="559">
        <v>27499.16</v>
      </c>
      <c r="K1274" s="559">
        <v>27574.65</v>
      </c>
      <c r="L1274" s="559">
        <v>27544.799999999999</v>
      </c>
      <c r="M1274" s="559">
        <v>27489.11</v>
      </c>
      <c r="N1274" s="559">
        <v>27450.16</v>
      </c>
      <c r="O1274" s="605">
        <f>IF((N1275=""),"",MAX(F1276:N1276))</f>
        <v>5176.320000000007</v>
      </c>
      <c r="P1274" s="605">
        <f>IF(N1275="","",MIN(F1276:N1276))</f>
        <v>4346.2200000000048</v>
      </c>
      <c r="Q1274" s="658">
        <f>IF((N1276=""),"",AVERAGE(F1276:N1276))</f>
        <v>4681.6900000000014</v>
      </c>
      <c r="R1274" s="658">
        <f>IF((N1275=""),"",(O1274-P1274)/(O1274+P1274)*100)</f>
        <v>8.7172120043601939</v>
      </c>
      <c r="S1274" s="659">
        <f>STDEV(F1276:N1276)</f>
        <v>295.37605801756632</v>
      </c>
      <c r="T1274" s="600" t="str">
        <f>IF(N1275="","",IF(Q1274&gt;3200,IF(R1274&lt;16,IF(Q1274&lt;5240,"Pass","Fail"),"Fail"),"Fail"))</f>
        <v>Pass</v>
      </c>
      <c r="U1274" s="677">
        <v>1159</v>
      </c>
      <c r="V1274" s="548" t="s">
        <v>310</v>
      </c>
      <c r="Y1274" s="603">
        <v>4200</v>
      </c>
      <c r="Z1274" s="603">
        <v>5500</v>
      </c>
      <c r="AA1274" s="603">
        <v>3200</v>
      </c>
      <c r="AB1274" s="603">
        <v>5240</v>
      </c>
      <c r="AC1274" s="604">
        <v>16</v>
      </c>
      <c r="AD1274" s="604">
        <v>16</v>
      </c>
    </row>
    <row r="1275" spans="1:30" ht="15">
      <c r="A1275" s="690"/>
      <c r="B1275" s="554"/>
      <c r="C1275" s="657"/>
      <c r="D1275" s="657"/>
      <c r="E1275" s="605" t="s">
        <v>185</v>
      </c>
      <c r="F1275" s="559">
        <v>25894.65</v>
      </c>
      <c r="G1275" s="559">
        <v>26073.3</v>
      </c>
      <c r="H1275" s="559">
        <v>26167.74</v>
      </c>
      <c r="I1275" s="559">
        <v>26100.69</v>
      </c>
      <c r="J1275" s="559">
        <v>25899.95</v>
      </c>
      <c r="K1275" s="559">
        <v>25908.57</v>
      </c>
      <c r="L1275" s="559">
        <v>26052.78</v>
      </c>
      <c r="M1275" s="559">
        <v>26040.37</v>
      </c>
      <c r="N1275" s="559">
        <v>25825.98</v>
      </c>
      <c r="O1275" s="641"/>
      <c r="P1275" s="605"/>
      <c r="Q1275" s="658"/>
      <c r="R1275" s="658"/>
      <c r="S1275" s="659"/>
      <c r="T1275" s="600"/>
      <c r="U1275" s="660"/>
    </row>
    <row r="1276" spans="1:30" ht="57.75" thickBot="1">
      <c r="A1276" s="690"/>
      <c r="B1276" s="663"/>
      <c r="C1276" s="664"/>
      <c r="D1276" s="664"/>
      <c r="E1276" s="605" t="s">
        <v>186</v>
      </c>
      <c r="F1276" s="627">
        <f t="shared" ref="F1276:N1276" si="420">IF(((F1274="")*AND(F1275="")),"",(F1274-F1275)*3)</f>
        <v>4645.2599999999948</v>
      </c>
      <c r="G1276" s="627">
        <f t="shared" si="420"/>
        <v>5176.320000000007</v>
      </c>
      <c r="H1276" s="627">
        <f t="shared" si="420"/>
        <v>4434.4799999999996</v>
      </c>
      <c r="I1276" s="627">
        <f t="shared" si="420"/>
        <v>4388.4599999999991</v>
      </c>
      <c r="J1276" s="627">
        <f t="shared" si="420"/>
        <v>4797.6299999999974</v>
      </c>
      <c r="K1276" s="627">
        <f t="shared" si="420"/>
        <v>4998.2400000000052</v>
      </c>
      <c r="L1276" s="627">
        <f t="shared" si="420"/>
        <v>4476.0600000000013</v>
      </c>
      <c r="M1276" s="627">
        <f t="shared" si="420"/>
        <v>4346.2200000000048</v>
      </c>
      <c r="N1276" s="627">
        <f t="shared" si="420"/>
        <v>4872.5400000000009</v>
      </c>
      <c r="O1276" s="627"/>
      <c r="P1276" s="627"/>
      <c r="Q1276" s="665"/>
      <c r="R1276" s="665"/>
      <c r="S1276" s="666"/>
      <c r="T1276" s="667"/>
      <c r="U1276" s="668"/>
    </row>
    <row r="1277" spans="1:30" ht="15">
      <c r="A1277" s="713">
        <v>43678</v>
      </c>
      <c r="B1277" s="654" t="s">
        <v>172</v>
      </c>
      <c r="C1277" s="615" t="s">
        <v>174</v>
      </c>
      <c r="D1277" s="615" t="s">
        <v>173</v>
      </c>
      <c r="E1277" s="605" t="s">
        <v>184</v>
      </c>
      <c r="F1277" s="559">
        <v>6975.31</v>
      </c>
      <c r="G1277" s="559">
        <v>6959.95</v>
      </c>
      <c r="H1277" s="559">
        <v>6964.8</v>
      </c>
      <c r="I1277" s="559">
        <v>6938.58</v>
      </c>
      <c r="J1277" s="559">
        <v>6882.88</v>
      </c>
      <c r="K1277" s="559">
        <v>6952.01</v>
      </c>
      <c r="L1277" s="559">
        <v>6934.62</v>
      </c>
      <c r="M1277" s="559">
        <v>6981.91</v>
      </c>
      <c r="N1277" s="559">
        <v>6993.93</v>
      </c>
      <c r="O1277" s="636">
        <f>IF((N1278=""),"",MAX(F1279:N1279))</f>
        <v>4050.2799999999988</v>
      </c>
      <c r="P1277" s="636">
        <f>IF(N1278="","",MIN(F1279:N1279))</f>
        <v>3664.26</v>
      </c>
      <c r="Q1277" s="655">
        <f>IF((N1279=""),"",AVERAGE(F1279:N1279))</f>
        <v>3902.5000000000009</v>
      </c>
      <c r="R1277" s="655">
        <f>IF((N1278=""),"",(O1277-P1277)/(O1277+P1277)*100)</f>
        <v>5.0037980229540411</v>
      </c>
      <c r="S1277" s="646">
        <f>STDEV(F1279:N1279)</f>
        <v>138.70416792581628</v>
      </c>
      <c r="T1277" s="676" t="str">
        <f>IF(N1278="","",IF(Q1277&gt;3650,IF(R1277&lt;7,IF(Q1277&lt;4450,"Pass","Fail"),"Fail"),"Fail"))</f>
        <v>Pass</v>
      </c>
      <c r="U1277" s="677">
        <v>1159</v>
      </c>
      <c r="V1277" s="548" t="s">
        <v>312</v>
      </c>
      <c r="Y1277" s="603">
        <v>3650</v>
      </c>
      <c r="Z1277" s="603">
        <v>4450</v>
      </c>
      <c r="AA1277" s="603">
        <v>3700</v>
      </c>
      <c r="AB1277" s="603">
        <v>4100</v>
      </c>
      <c r="AC1277" s="604">
        <v>7</v>
      </c>
      <c r="AD1277" s="604">
        <v>6.5</v>
      </c>
    </row>
    <row r="1278" spans="1:30" ht="15">
      <c r="A1278" s="690"/>
      <c r="B1278" s="554"/>
      <c r="C1278" s="657"/>
      <c r="D1278" s="657"/>
      <c r="E1278" s="605" t="s">
        <v>185</v>
      </c>
      <c r="F1278" s="559">
        <v>5115.6899999999996</v>
      </c>
      <c r="G1278" s="559">
        <v>4968.1400000000003</v>
      </c>
      <c r="H1278" s="559">
        <v>4947.01</v>
      </c>
      <c r="I1278" s="559">
        <v>4943.97</v>
      </c>
      <c r="J1278" s="559">
        <v>4966.42</v>
      </c>
      <c r="K1278" s="559">
        <v>5119.88</v>
      </c>
      <c r="L1278" s="559">
        <v>4949.92</v>
      </c>
      <c r="M1278" s="559">
        <v>4956.7700000000004</v>
      </c>
      <c r="N1278" s="559">
        <v>5054.9399999999996</v>
      </c>
      <c r="O1278" s="605"/>
      <c r="P1278" s="605"/>
      <c r="Q1278" s="658"/>
      <c r="R1278" s="658"/>
      <c r="S1278" s="659"/>
      <c r="T1278" s="554"/>
      <c r="U1278" s="672"/>
      <c r="Y1278" s="603"/>
      <c r="Z1278" s="603"/>
      <c r="AA1278" s="603"/>
      <c r="AB1278" s="603"/>
    </row>
    <row r="1279" spans="1:30" ht="57.75" thickBot="1">
      <c r="A1279" s="690"/>
      <c r="B1279" s="554"/>
      <c r="C1279" s="657"/>
      <c r="D1279" s="657"/>
      <c r="E1279" s="605" t="s">
        <v>186</v>
      </c>
      <c r="F1279" s="605">
        <f t="shared" ref="F1279:N1279" si="421">IF(((F1277="")*AND(F1278="")),"",(F1277-F1278)*2)</f>
        <v>3719.2400000000016</v>
      </c>
      <c r="G1279" s="605">
        <f t="shared" si="421"/>
        <v>3983.619999999999</v>
      </c>
      <c r="H1279" s="605">
        <f t="shared" si="421"/>
        <v>4035.58</v>
      </c>
      <c r="I1279" s="605">
        <f t="shared" si="421"/>
        <v>3989.2199999999993</v>
      </c>
      <c r="J1279" s="605">
        <f t="shared" si="421"/>
        <v>3832.92</v>
      </c>
      <c r="K1279" s="605">
        <f t="shared" si="421"/>
        <v>3664.26</v>
      </c>
      <c r="L1279" s="605">
        <f t="shared" si="421"/>
        <v>3969.3999999999996</v>
      </c>
      <c r="M1279" s="605">
        <f t="shared" si="421"/>
        <v>4050.2799999999988</v>
      </c>
      <c r="N1279" s="605">
        <f t="shared" si="421"/>
        <v>3877.9800000000014</v>
      </c>
      <c r="O1279" s="605"/>
      <c r="P1279" s="605"/>
      <c r="Q1279" s="658"/>
      <c r="R1279" s="658"/>
      <c r="S1279" s="659"/>
      <c r="T1279" s="554"/>
      <c r="U1279" s="672"/>
      <c r="Y1279" s="603"/>
      <c r="Z1279" s="603"/>
      <c r="AA1279" s="603"/>
      <c r="AB1279" s="603"/>
    </row>
    <row r="1280" spans="1:30" ht="15">
      <c r="A1280" s="713">
        <v>43678</v>
      </c>
      <c r="B1280" s="614" t="s">
        <v>167</v>
      </c>
      <c r="C1280" s="657" t="s">
        <v>169</v>
      </c>
      <c r="D1280" s="657" t="s">
        <v>187</v>
      </c>
      <c r="E1280" s="605" t="s">
        <v>184</v>
      </c>
      <c r="F1280" s="559">
        <v>1960.74</v>
      </c>
      <c r="G1280" s="559">
        <v>1959.03</v>
      </c>
      <c r="H1280" s="559">
        <v>1956.42</v>
      </c>
      <c r="I1280" s="559">
        <v>1959.74</v>
      </c>
      <c r="J1280" s="559">
        <v>1964.5</v>
      </c>
      <c r="K1280" s="559">
        <v>1965.52</v>
      </c>
      <c r="L1280" s="559">
        <v>1959.78</v>
      </c>
      <c r="M1280" s="559">
        <v>1957.78</v>
      </c>
      <c r="N1280" s="559">
        <v>1960.72</v>
      </c>
      <c r="O1280" s="605">
        <f>IF((N1281=""),"",MAX(F1282:N1282))</f>
        <v>2124.12</v>
      </c>
      <c r="P1280" s="605">
        <f>IF(N1281="","",MIN(F1282:N1282))</f>
        <v>2019.8999999999999</v>
      </c>
      <c r="Q1280" s="658">
        <f>IF((N1282=""),"",AVERAGE(F1282:N1282))</f>
        <v>2071.8166666666662</v>
      </c>
      <c r="R1280" s="658">
        <f>IF((N1281=""),"",(O1280-P1280)/(O1280+P1280)*100)</f>
        <v>2.5149492521754246</v>
      </c>
      <c r="S1280" s="659">
        <f>STDEV(F1282:N1282)</f>
        <v>44.6100910669496</v>
      </c>
      <c r="T1280" s="600" t="str">
        <f>IF(N1281="","",IF(Q1280&gt;1940,IF(R1280&lt;8.3,IF(Q1280&lt;2180,"Pass","Fail"),"Fail"),"Fail"))</f>
        <v>Pass</v>
      </c>
      <c r="U1280" s="677">
        <v>1159</v>
      </c>
      <c r="V1280" s="548" t="s">
        <v>312</v>
      </c>
      <c r="Y1280" s="603">
        <v>2000</v>
      </c>
      <c r="Z1280" s="603">
        <v>3000</v>
      </c>
      <c r="AA1280" s="603">
        <v>1940</v>
      </c>
      <c r="AB1280" s="603">
        <v>2180</v>
      </c>
      <c r="AC1280" s="604">
        <v>5.2</v>
      </c>
      <c r="AD1280" s="604">
        <v>5.2</v>
      </c>
    </row>
    <row r="1281" spans="1:30" ht="15">
      <c r="A1281" s="690"/>
      <c r="B1281" s="554"/>
      <c r="C1281" s="657"/>
      <c r="D1281" s="657"/>
      <c r="E1281" s="605" t="s">
        <v>185</v>
      </c>
      <c r="F1281" s="559">
        <v>1283.92</v>
      </c>
      <c r="G1281" s="559">
        <v>1254.6500000000001</v>
      </c>
      <c r="H1281" s="559">
        <v>1248.3800000000001</v>
      </c>
      <c r="I1281" s="559">
        <v>1261.9000000000001</v>
      </c>
      <c r="J1281" s="559">
        <v>1291.2</v>
      </c>
      <c r="K1281" s="559">
        <v>1290.98</v>
      </c>
      <c r="L1281" s="559">
        <v>1259.27</v>
      </c>
      <c r="M1281" s="559">
        <v>1254.05</v>
      </c>
      <c r="N1281" s="559">
        <v>1284.43</v>
      </c>
      <c r="O1281" s="605"/>
      <c r="P1281" s="605"/>
      <c r="Q1281" s="658"/>
      <c r="R1281" s="658"/>
      <c r="S1281" s="659"/>
      <c r="T1281" s="600"/>
      <c r="U1281" s="660"/>
      <c r="Y1281" s="603"/>
      <c r="Z1281" s="603"/>
      <c r="AA1281" s="603"/>
      <c r="AB1281" s="603"/>
    </row>
    <row r="1282" spans="1:30" ht="43.5" thickBot="1">
      <c r="A1282" s="690"/>
      <c r="B1282" s="554"/>
      <c r="C1282" s="657"/>
      <c r="D1282" s="657"/>
      <c r="E1282" s="605" t="s">
        <v>188</v>
      </c>
      <c r="F1282" s="605">
        <f t="shared" ref="F1282:N1282" si="422">IF(((F1280="")*AND(F1281="")),"",(F1280-F1281)*3)</f>
        <v>2030.4599999999998</v>
      </c>
      <c r="G1282" s="605">
        <f t="shared" si="422"/>
        <v>2113.1399999999994</v>
      </c>
      <c r="H1282" s="605">
        <f t="shared" si="422"/>
        <v>2124.12</v>
      </c>
      <c r="I1282" s="605">
        <f t="shared" si="422"/>
        <v>2093.5199999999995</v>
      </c>
      <c r="J1282" s="605">
        <f t="shared" si="422"/>
        <v>2019.8999999999999</v>
      </c>
      <c r="K1282" s="605">
        <f t="shared" si="422"/>
        <v>2023.62</v>
      </c>
      <c r="L1282" s="605">
        <f t="shared" si="422"/>
        <v>2101.5299999999997</v>
      </c>
      <c r="M1282" s="605">
        <f t="shared" si="422"/>
        <v>2111.19</v>
      </c>
      <c r="N1282" s="605">
        <f t="shared" si="422"/>
        <v>2028.87</v>
      </c>
      <c r="O1282" s="605"/>
      <c r="P1282" s="605"/>
      <c r="Q1282" s="658"/>
      <c r="R1282" s="658"/>
      <c r="S1282" s="659"/>
      <c r="T1282" s="600"/>
      <c r="U1282" s="660"/>
      <c r="Y1282" s="603"/>
      <c r="Z1282" s="603"/>
      <c r="AA1282" s="603"/>
      <c r="AB1282" s="603"/>
    </row>
    <row r="1283" spans="1:30" ht="15">
      <c r="A1283" s="713">
        <v>43678</v>
      </c>
      <c r="B1283" s="554" t="s">
        <v>183</v>
      </c>
      <c r="C1283" s="657" t="s">
        <v>171</v>
      </c>
      <c r="D1283" s="657" t="s">
        <v>170</v>
      </c>
      <c r="E1283" s="605" t="s">
        <v>184</v>
      </c>
      <c r="F1283" s="559">
        <v>25811.84</v>
      </c>
      <c r="G1283" s="559">
        <v>26039.79</v>
      </c>
      <c r="H1283" s="559">
        <v>26155.83</v>
      </c>
      <c r="I1283" s="559">
        <v>26059.67</v>
      </c>
      <c r="J1283" s="559">
        <v>25867.16</v>
      </c>
      <c r="K1283" s="559">
        <v>25867.9</v>
      </c>
      <c r="L1283" s="559">
        <v>26054.9</v>
      </c>
      <c r="M1283" s="559">
        <v>26039.86</v>
      </c>
      <c r="N1283" s="559">
        <v>25815.21</v>
      </c>
      <c r="O1283" s="605">
        <f>IF((N1284=""),"",MAX(F1285:N1285))</f>
        <v>5059.4399999999987</v>
      </c>
      <c r="P1283" s="605">
        <f>IF(N1284="","",MIN(F1285:N1285))</f>
        <v>4479.4799999999996</v>
      </c>
      <c r="Q1283" s="658">
        <f>IF((N1285=""),"",AVERAGE(F1285:N1285))</f>
        <v>4704.0899999999983</v>
      </c>
      <c r="R1283" s="658">
        <f>IF((N1284=""),"",(O1283-P1283)/(O1283+P1283)*100)</f>
        <v>6.079933577386111</v>
      </c>
      <c r="S1283" s="659">
        <f>STDEV(F1285:N1285)</f>
        <v>219.48900371090886</v>
      </c>
      <c r="T1283" s="600" t="str">
        <f>IF(N1284="","",IF(Q1283&gt;3200,IF(R1283&lt;16,IF(Q1283&lt;5240,"Pass","Fail"),"Fail"),"Fail"))</f>
        <v>Pass</v>
      </c>
      <c r="U1283" s="677">
        <v>1159</v>
      </c>
      <c r="V1283" s="548" t="s">
        <v>312</v>
      </c>
      <c r="Y1283" s="603">
        <v>4200</v>
      </c>
      <c r="Z1283" s="603">
        <v>5500</v>
      </c>
      <c r="AA1283" s="603">
        <v>3200</v>
      </c>
      <c r="AB1283" s="603">
        <v>5240</v>
      </c>
      <c r="AC1283" s="604">
        <v>16</v>
      </c>
      <c r="AD1283" s="604">
        <v>16</v>
      </c>
    </row>
    <row r="1284" spans="1:30" ht="15">
      <c r="A1284" s="690"/>
      <c r="B1284" s="554"/>
      <c r="C1284" s="657"/>
      <c r="D1284" s="657"/>
      <c r="E1284" s="605" t="s">
        <v>185</v>
      </c>
      <c r="F1284" s="559">
        <v>24216.73</v>
      </c>
      <c r="G1284" s="559">
        <v>24546.63</v>
      </c>
      <c r="H1284" s="559">
        <v>24657.22</v>
      </c>
      <c r="I1284" s="559">
        <v>24564.84</v>
      </c>
      <c r="J1284" s="559">
        <v>24180.68</v>
      </c>
      <c r="K1284" s="559">
        <v>24216.63</v>
      </c>
      <c r="L1284" s="559">
        <v>24503.81</v>
      </c>
      <c r="M1284" s="559">
        <v>24519.22</v>
      </c>
      <c r="N1284" s="559">
        <v>24194.13</v>
      </c>
      <c r="O1284" s="641"/>
      <c r="P1284" s="605"/>
      <c r="Q1284" s="658"/>
      <c r="R1284" s="658"/>
      <c r="S1284" s="659"/>
      <c r="T1284" s="600"/>
      <c r="U1284" s="660"/>
    </row>
    <row r="1285" spans="1:30" ht="57.75" thickBot="1">
      <c r="A1285" s="690"/>
      <c r="B1285" s="663"/>
      <c r="C1285" s="664"/>
      <c r="D1285" s="664"/>
      <c r="E1285" s="605" t="s">
        <v>186</v>
      </c>
      <c r="F1285" s="627">
        <f t="shared" ref="F1285:N1285" si="423">IF(((F1283="")*AND(F1284="")),"",(F1283-F1284)*3)</f>
        <v>4785.3300000000017</v>
      </c>
      <c r="G1285" s="627">
        <f t="shared" si="423"/>
        <v>4479.4799999999996</v>
      </c>
      <c r="H1285" s="627">
        <f t="shared" si="423"/>
        <v>4495.8300000000017</v>
      </c>
      <c r="I1285" s="627">
        <f t="shared" si="423"/>
        <v>4484.4899999999943</v>
      </c>
      <c r="J1285" s="627">
        <f t="shared" si="423"/>
        <v>5059.4399999999987</v>
      </c>
      <c r="K1285" s="627">
        <f t="shared" si="423"/>
        <v>4953.8100000000013</v>
      </c>
      <c r="L1285" s="627">
        <f t="shared" si="423"/>
        <v>4653.2700000000004</v>
      </c>
      <c r="M1285" s="627">
        <f t="shared" si="423"/>
        <v>4561.9199999999983</v>
      </c>
      <c r="N1285" s="627">
        <f t="shared" si="423"/>
        <v>4863.2399999999943</v>
      </c>
      <c r="O1285" s="627"/>
      <c r="P1285" s="627"/>
      <c r="Q1285" s="665"/>
      <c r="R1285" s="665"/>
      <c r="S1285" s="666"/>
      <c r="T1285" s="667"/>
      <c r="U1285" s="668"/>
    </row>
    <row r="1286" spans="1:30" ht="15">
      <c r="A1286" s="713">
        <v>43681</v>
      </c>
      <c r="B1286" s="654" t="s">
        <v>172</v>
      </c>
      <c r="C1286" s="615" t="s">
        <v>174</v>
      </c>
      <c r="D1286" s="615" t="s">
        <v>173</v>
      </c>
      <c r="E1286" s="605" t="s">
        <v>184</v>
      </c>
      <c r="F1286" s="559">
        <v>5119.71</v>
      </c>
      <c r="G1286" s="559">
        <v>4973.37</v>
      </c>
      <c r="H1286" s="559">
        <v>4952.97</v>
      </c>
      <c r="I1286" s="559">
        <v>4949.6899999999996</v>
      </c>
      <c r="J1286" s="559">
        <v>4971.68</v>
      </c>
      <c r="K1286" s="559">
        <v>5124.18</v>
      </c>
      <c r="L1286" s="559">
        <v>4955.45</v>
      </c>
      <c r="M1286" s="559">
        <v>4962.3</v>
      </c>
      <c r="N1286" s="559">
        <v>5059.26</v>
      </c>
      <c r="O1286" s="636">
        <f>IF((N1287=""),"",MAX(F1288:N1288))</f>
        <v>4069.38</v>
      </c>
      <c r="P1286" s="636">
        <f>IF(N1287="","",MIN(F1288:N1288))</f>
        <v>3691.0800000000008</v>
      </c>
      <c r="Q1286" s="655">
        <f>IF((N1288=""),"",AVERAGE(F1288:N1288))</f>
        <v>3921.5022222222228</v>
      </c>
      <c r="R1286" s="655">
        <f>IF((N1287=""),"",(O1286-P1286)/(O1286+P1286)*100)</f>
        <v>4.8747110351705851</v>
      </c>
      <c r="S1286" s="646">
        <f>STDEV(F1288:N1288)</f>
        <v>138.48354358710279</v>
      </c>
      <c r="T1286" s="676" t="str">
        <f>IF(N1287="","",IF(Q1286&gt;3650,IF(R1286&lt;7,IF(Q1286&lt;4450,"Pass","Fail"),"Fail"),"Fail"))</f>
        <v>Pass</v>
      </c>
      <c r="U1286" s="677">
        <v>1335</v>
      </c>
      <c r="V1286" s="548" t="s">
        <v>314</v>
      </c>
      <c r="Y1286" s="603">
        <v>3650</v>
      </c>
      <c r="Z1286" s="603">
        <v>4450</v>
      </c>
      <c r="AA1286" s="603">
        <v>3700</v>
      </c>
      <c r="AB1286" s="603">
        <v>4100</v>
      </c>
      <c r="AC1286" s="604">
        <v>7</v>
      </c>
      <c r="AD1286" s="604">
        <v>6.5</v>
      </c>
    </row>
    <row r="1287" spans="1:30" ht="15">
      <c r="A1287" s="690"/>
      <c r="B1287" s="554"/>
      <c r="C1287" s="657"/>
      <c r="D1287" s="657"/>
      <c r="E1287" s="605" t="s">
        <v>185</v>
      </c>
      <c r="F1287" s="559">
        <v>3258.46</v>
      </c>
      <c r="G1287" s="559">
        <v>2981.51</v>
      </c>
      <c r="H1287" s="559">
        <v>2924.97</v>
      </c>
      <c r="I1287" s="559">
        <v>2940.44</v>
      </c>
      <c r="J1287" s="559">
        <v>3038.08</v>
      </c>
      <c r="K1287" s="559">
        <v>3278.64</v>
      </c>
      <c r="L1287" s="559">
        <v>2962.8</v>
      </c>
      <c r="M1287" s="559">
        <v>2927.61</v>
      </c>
      <c r="N1287" s="559">
        <v>3109.34</v>
      </c>
      <c r="O1287" s="605"/>
      <c r="P1287" s="605"/>
      <c r="Q1287" s="658"/>
      <c r="R1287" s="658"/>
      <c r="S1287" s="659"/>
      <c r="T1287" s="554"/>
      <c r="U1287" s="672"/>
      <c r="Y1287" s="603"/>
      <c r="Z1287" s="603"/>
      <c r="AA1287" s="603"/>
      <c r="AB1287" s="603"/>
    </row>
    <row r="1288" spans="1:30" ht="57.75" thickBot="1">
      <c r="A1288" s="690"/>
      <c r="B1288" s="554"/>
      <c r="C1288" s="657"/>
      <c r="D1288" s="657"/>
      <c r="E1288" s="605" t="s">
        <v>186</v>
      </c>
      <c r="F1288" s="605">
        <f t="shared" ref="F1288:N1288" si="424">IF(((F1286="")*AND(F1287="")),"",(F1286-F1287)*2)</f>
        <v>3722.5</v>
      </c>
      <c r="G1288" s="605">
        <f t="shared" si="424"/>
        <v>3983.7199999999993</v>
      </c>
      <c r="H1288" s="605">
        <f t="shared" si="424"/>
        <v>4056.0000000000009</v>
      </c>
      <c r="I1288" s="605">
        <f t="shared" si="424"/>
        <v>4018.4999999999991</v>
      </c>
      <c r="J1288" s="605">
        <f t="shared" si="424"/>
        <v>3867.2000000000007</v>
      </c>
      <c r="K1288" s="605">
        <f t="shared" si="424"/>
        <v>3691.0800000000008</v>
      </c>
      <c r="L1288" s="605">
        <f t="shared" si="424"/>
        <v>3985.2999999999993</v>
      </c>
      <c r="M1288" s="605">
        <f t="shared" si="424"/>
        <v>4069.38</v>
      </c>
      <c r="N1288" s="605">
        <f t="shared" si="424"/>
        <v>3899.84</v>
      </c>
      <c r="O1288" s="605"/>
      <c r="P1288" s="605"/>
      <c r="Q1288" s="658"/>
      <c r="R1288" s="658"/>
      <c r="S1288" s="659"/>
      <c r="T1288" s="554"/>
      <c r="U1288" s="672"/>
      <c r="Y1288" s="603"/>
      <c r="Z1288" s="603"/>
      <c r="AA1288" s="603"/>
      <c r="AB1288" s="603"/>
    </row>
    <row r="1289" spans="1:30" ht="15">
      <c r="A1289" s="713">
        <v>43681</v>
      </c>
      <c r="B1289" s="614" t="s">
        <v>167</v>
      </c>
      <c r="C1289" s="657" t="s">
        <v>169</v>
      </c>
      <c r="D1289" s="657" t="s">
        <v>187</v>
      </c>
      <c r="E1289" s="605" t="s">
        <v>184</v>
      </c>
      <c r="F1289" s="559">
        <v>1287.55</v>
      </c>
      <c r="G1289" s="559">
        <v>1256.8399999999999</v>
      </c>
      <c r="H1289" s="559">
        <v>1251.79</v>
      </c>
      <c r="I1289" s="559">
        <v>1263.19</v>
      </c>
      <c r="J1289" s="559">
        <v>1293.03</v>
      </c>
      <c r="K1289" s="559">
        <v>1298.47</v>
      </c>
      <c r="L1289" s="559">
        <v>1262.22</v>
      </c>
      <c r="M1289" s="559">
        <v>1258.32</v>
      </c>
      <c r="N1289" s="559">
        <v>1283.92</v>
      </c>
      <c r="O1289" s="605">
        <f>IF((N1290=""),"",MAX(F1291:N1291))</f>
        <v>2085.87</v>
      </c>
      <c r="P1289" s="605">
        <f>IF(N1290="","",MIN(F1291:N1291))</f>
        <v>1976.19</v>
      </c>
      <c r="Q1289" s="658">
        <f>IF((N1291=""),"",AVERAGE(F1291:N1291))</f>
        <v>2032.0433333333333</v>
      </c>
      <c r="R1289" s="658">
        <f>IF((N1290=""),"",(O1289-P1289)/(O1289+P1289)*100)</f>
        <v>2.7001078270631118</v>
      </c>
      <c r="S1289" s="659">
        <f>STDEV(F1291:N1291)</f>
        <v>40.867272969951685</v>
      </c>
      <c r="T1289" s="600" t="str">
        <f>IF(N1290="","",IF(Q1289&gt;1940,IF(R1289&lt;8.3,IF(Q1289&lt;2180,"Pass","Fail"),"Fail"),"Fail"))</f>
        <v>Pass</v>
      </c>
      <c r="U1289" s="677">
        <v>1335</v>
      </c>
      <c r="V1289" s="548" t="s">
        <v>314</v>
      </c>
      <c r="Y1289" s="603">
        <v>2000</v>
      </c>
      <c r="Z1289" s="603">
        <v>3000</v>
      </c>
      <c r="AA1289" s="603">
        <v>1940</v>
      </c>
      <c r="AB1289" s="603">
        <v>2180</v>
      </c>
      <c r="AC1289" s="604">
        <v>5.2</v>
      </c>
      <c r="AD1289" s="604">
        <v>5.2</v>
      </c>
    </row>
    <row r="1290" spans="1:30" ht="15">
      <c r="A1290" s="690"/>
      <c r="B1290" s="554"/>
      <c r="C1290" s="657"/>
      <c r="D1290" s="657"/>
      <c r="E1290" s="605" t="s">
        <v>185</v>
      </c>
      <c r="F1290" s="559">
        <v>621.53</v>
      </c>
      <c r="G1290" s="559">
        <v>570.36</v>
      </c>
      <c r="H1290" s="559">
        <v>556.5</v>
      </c>
      <c r="I1290" s="559">
        <v>577.87</v>
      </c>
      <c r="J1290" s="559">
        <v>634.29999999999995</v>
      </c>
      <c r="K1290" s="559">
        <v>635.42999999999995</v>
      </c>
      <c r="L1290" s="559">
        <v>575.97</v>
      </c>
      <c r="M1290" s="559">
        <v>569.49</v>
      </c>
      <c r="N1290" s="559">
        <v>617.75</v>
      </c>
      <c r="O1290" s="605"/>
      <c r="P1290" s="605"/>
      <c r="Q1290" s="658"/>
      <c r="R1290" s="658"/>
      <c r="S1290" s="659"/>
      <c r="T1290" s="600"/>
      <c r="U1290" s="660"/>
      <c r="Y1290" s="603"/>
      <c r="Z1290" s="603"/>
      <c r="AA1290" s="603"/>
      <c r="AB1290" s="603"/>
    </row>
    <row r="1291" spans="1:30" ht="43.5" thickBot="1">
      <c r="A1291" s="690"/>
      <c r="B1291" s="554"/>
      <c r="C1291" s="657"/>
      <c r="D1291" s="657"/>
      <c r="E1291" s="605" t="s">
        <v>188</v>
      </c>
      <c r="F1291" s="605">
        <f t="shared" ref="F1291:N1291" si="425">IF(((F1289="")*AND(F1290="")),"",(F1289-F1290)*3)</f>
        <v>1998.06</v>
      </c>
      <c r="G1291" s="605">
        <f t="shared" si="425"/>
        <v>2059.4399999999996</v>
      </c>
      <c r="H1291" s="605">
        <f t="shared" si="425"/>
        <v>2085.87</v>
      </c>
      <c r="I1291" s="605">
        <f t="shared" si="425"/>
        <v>2055.96</v>
      </c>
      <c r="J1291" s="605">
        <f t="shared" si="425"/>
        <v>1976.19</v>
      </c>
      <c r="K1291" s="605">
        <f t="shared" si="425"/>
        <v>1989.1200000000003</v>
      </c>
      <c r="L1291" s="605">
        <f t="shared" si="425"/>
        <v>2058.75</v>
      </c>
      <c r="M1291" s="605">
        <f t="shared" si="425"/>
        <v>2066.4899999999998</v>
      </c>
      <c r="N1291" s="605">
        <f t="shared" si="425"/>
        <v>1998.5100000000002</v>
      </c>
      <c r="O1291" s="605"/>
      <c r="P1291" s="605"/>
      <c r="Q1291" s="658"/>
      <c r="R1291" s="658"/>
      <c r="S1291" s="659"/>
      <c r="T1291" s="600"/>
      <c r="U1291" s="660"/>
      <c r="Y1291" s="603"/>
      <c r="Z1291" s="603"/>
      <c r="AA1291" s="603"/>
      <c r="AB1291" s="603"/>
    </row>
    <row r="1292" spans="1:30" ht="15">
      <c r="A1292" s="713">
        <v>43681</v>
      </c>
      <c r="B1292" s="554" t="s">
        <v>183</v>
      </c>
      <c r="C1292" s="657" t="s">
        <v>171</v>
      </c>
      <c r="D1292" s="657" t="s">
        <v>170</v>
      </c>
      <c r="E1292" s="605" t="s">
        <v>184</v>
      </c>
      <c r="F1292" s="559">
        <v>24197.360000000001</v>
      </c>
      <c r="G1292" s="559">
        <v>24485.05</v>
      </c>
      <c r="H1292" s="559">
        <v>24632.07</v>
      </c>
      <c r="I1292" s="559">
        <v>24500.83</v>
      </c>
      <c r="J1292" s="559">
        <v>24114.880000000001</v>
      </c>
      <c r="K1292" s="559">
        <v>24183.67</v>
      </c>
      <c r="L1292" s="559">
        <v>24529.78</v>
      </c>
      <c r="M1292" s="559">
        <v>24508.52</v>
      </c>
      <c r="N1292" s="559">
        <v>24101.64</v>
      </c>
      <c r="O1292" s="605">
        <f>IF((N1293=""),"",MAX(F1294:N1294))</f>
        <v>4967.0400000000009</v>
      </c>
      <c r="P1292" s="605">
        <f>IF(N1293="","",MIN(F1294:N1294))</f>
        <v>4162.6200000000026</v>
      </c>
      <c r="Q1292" s="658">
        <f>IF((N1294=""),"",AVERAGE(F1294:N1294))</f>
        <v>4546.413333333333</v>
      </c>
      <c r="R1292" s="658">
        <f>IF((N1293=""),"",(O1292-P1292)/(O1292+P1292)*100)</f>
        <v>8.8110619672583415</v>
      </c>
      <c r="S1292" s="659">
        <f>STDEV(F1294:N1294)</f>
        <v>318.92599651015894</v>
      </c>
      <c r="T1292" s="600" t="str">
        <f>IF(N1293="","",IF(Q1292&gt;3200,IF(R1292&lt;16,IF(Q1292&lt;5240,"Pass","Fail"),"Fail"),"Fail"))</f>
        <v>Pass</v>
      </c>
      <c r="U1292" s="677">
        <v>1335</v>
      </c>
      <c r="V1292" s="548" t="s">
        <v>314</v>
      </c>
      <c r="Y1292" s="603">
        <v>4200</v>
      </c>
      <c r="Z1292" s="603">
        <v>5500</v>
      </c>
      <c r="AA1292" s="603">
        <v>3200</v>
      </c>
      <c r="AB1292" s="603">
        <v>5240</v>
      </c>
      <c r="AC1292" s="604">
        <v>16</v>
      </c>
      <c r="AD1292" s="604">
        <v>16</v>
      </c>
    </row>
    <row r="1293" spans="1:30" ht="15">
      <c r="A1293" s="690"/>
      <c r="B1293" s="554"/>
      <c r="C1293" s="657"/>
      <c r="D1293" s="657"/>
      <c r="E1293" s="605" t="s">
        <v>185</v>
      </c>
      <c r="F1293" s="559">
        <v>22546.91</v>
      </c>
      <c r="G1293" s="559">
        <v>22829.37</v>
      </c>
      <c r="H1293" s="559">
        <v>23242.09</v>
      </c>
      <c r="I1293" s="559">
        <v>23113.29</v>
      </c>
      <c r="J1293" s="559">
        <v>22628.45</v>
      </c>
      <c r="K1293" s="559">
        <v>22609.73</v>
      </c>
      <c r="L1293" s="559">
        <v>23082.09</v>
      </c>
      <c r="M1293" s="559">
        <v>23060.34</v>
      </c>
      <c r="N1293" s="559">
        <v>22502.29</v>
      </c>
      <c r="O1293" s="641"/>
      <c r="P1293" s="605"/>
      <c r="Q1293" s="658"/>
      <c r="R1293" s="658"/>
      <c r="S1293" s="659"/>
      <c r="T1293" s="600"/>
      <c r="U1293" s="660"/>
    </row>
    <row r="1294" spans="1:30" ht="57.75" thickBot="1">
      <c r="A1294" s="690"/>
      <c r="B1294" s="663"/>
      <c r="C1294" s="664"/>
      <c r="D1294" s="664"/>
      <c r="E1294" s="605" t="s">
        <v>186</v>
      </c>
      <c r="F1294" s="627">
        <f t="shared" ref="F1294:N1294" si="426">IF(((F1292="")*AND(F1293="")),"",(F1292-F1293)*3)</f>
        <v>4951.3500000000022</v>
      </c>
      <c r="G1294" s="627">
        <f t="shared" si="426"/>
        <v>4967.0400000000009</v>
      </c>
      <c r="H1294" s="627">
        <f t="shared" si="426"/>
        <v>4169.9399999999987</v>
      </c>
      <c r="I1294" s="627">
        <f t="shared" si="426"/>
        <v>4162.6200000000026</v>
      </c>
      <c r="J1294" s="627">
        <f t="shared" si="426"/>
        <v>4459.2900000000009</v>
      </c>
      <c r="K1294" s="627">
        <f t="shared" si="426"/>
        <v>4721.8199999999961</v>
      </c>
      <c r="L1294" s="627">
        <f t="shared" si="426"/>
        <v>4343.0699999999961</v>
      </c>
      <c r="M1294" s="627">
        <f t="shared" si="426"/>
        <v>4344.5400000000009</v>
      </c>
      <c r="N1294" s="627">
        <f t="shared" si="426"/>
        <v>4798.0499999999956</v>
      </c>
      <c r="O1294" s="627"/>
      <c r="P1294" s="627"/>
      <c r="Q1294" s="665"/>
      <c r="R1294" s="665"/>
      <c r="S1294" s="666"/>
      <c r="T1294" s="667"/>
      <c r="U1294" s="668"/>
    </row>
    <row r="1295" spans="1:30" ht="15">
      <c r="A1295" s="713">
        <v>43685</v>
      </c>
      <c r="B1295" s="654" t="s">
        <v>172</v>
      </c>
      <c r="C1295" s="615" t="s">
        <v>174</v>
      </c>
      <c r="D1295" s="615" t="s">
        <v>173</v>
      </c>
      <c r="E1295" s="605" t="s">
        <v>184</v>
      </c>
      <c r="F1295" s="559">
        <v>3268.86</v>
      </c>
      <c r="G1295" s="559">
        <v>2990.66</v>
      </c>
      <c r="H1295" s="559">
        <v>2933.67</v>
      </c>
      <c r="I1295" s="559">
        <v>2948.73</v>
      </c>
      <c r="J1295" s="559">
        <v>3045.75</v>
      </c>
      <c r="K1295" s="559">
        <v>3288.95</v>
      </c>
      <c r="L1295" s="559">
        <v>2971.66</v>
      </c>
      <c r="M1295" s="559">
        <v>2936.14</v>
      </c>
      <c r="N1295" s="559">
        <v>3118.4</v>
      </c>
      <c r="O1295" s="636">
        <f>IF((N1296=""),"",MAX(F1297:N1297))</f>
        <v>4017.22</v>
      </c>
      <c r="P1295" s="636">
        <f>IF(N1296="","",MIN(F1297:N1297))</f>
        <v>3687.2599999999998</v>
      </c>
      <c r="Q1295" s="655">
        <f>IF((N1297=""),"",AVERAGE(F1297:N1297))</f>
        <v>3885.5822222222218</v>
      </c>
      <c r="R1295" s="655">
        <f>IF((N1296=""),"",(O1295-P1295)/(O1295+P1295)*100)</f>
        <v>4.2827030506925849</v>
      </c>
      <c r="S1295" s="646">
        <f>STDEV(F1297:N1297)</f>
        <v>122.16689545226262</v>
      </c>
      <c r="T1295" s="676" t="str">
        <f>IF(N1296="","",IF(Q1295&gt;3650,IF(R1295&lt;7,IF(Q1295&lt;4450,"Pass","Fail"),"Fail"),"Fail"))</f>
        <v>Pass</v>
      </c>
      <c r="U1295" s="677">
        <v>74</v>
      </c>
      <c r="V1295" s="548" t="s">
        <v>316</v>
      </c>
      <c r="Y1295" s="603">
        <v>3650</v>
      </c>
      <c r="Z1295" s="603">
        <v>4450</v>
      </c>
      <c r="AA1295" s="603">
        <v>3700</v>
      </c>
      <c r="AB1295" s="603">
        <v>4100</v>
      </c>
      <c r="AC1295" s="604">
        <v>7</v>
      </c>
      <c r="AD1295" s="604">
        <v>6.5</v>
      </c>
    </row>
    <row r="1296" spans="1:30" ht="15">
      <c r="A1296" s="690"/>
      <c r="B1296" s="554"/>
      <c r="C1296" s="657"/>
      <c r="D1296" s="657"/>
      <c r="E1296" s="605" t="s">
        <v>185</v>
      </c>
      <c r="F1296" s="559">
        <v>1406.06</v>
      </c>
      <c r="G1296" s="559">
        <v>1015.57</v>
      </c>
      <c r="H1296" s="559">
        <v>927.17</v>
      </c>
      <c r="I1296" s="559">
        <v>964.44</v>
      </c>
      <c r="J1296" s="559">
        <v>1137.5999999999999</v>
      </c>
      <c r="K1296" s="559">
        <v>1445.32</v>
      </c>
      <c r="L1296" s="559">
        <v>999.07</v>
      </c>
      <c r="M1296" s="559">
        <v>927.53</v>
      </c>
      <c r="N1296" s="559">
        <v>1194.94</v>
      </c>
      <c r="O1296" s="605"/>
      <c r="P1296" s="605"/>
      <c r="Q1296" s="658"/>
      <c r="R1296" s="658"/>
      <c r="S1296" s="659"/>
      <c r="T1296" s="554"/>
      <c r="U1296" s="672"/>
      <c r="Y1296" s="603"/>
      <c r="Z1296" s="603"/>
      <c r="AA1296" s="603"/>
      <c r="AB1296" s="603"/>
    </row>
    <row r="1297" spans="1:30" ht="57.75" thickBot="1">
      <c r="A1297" s="690"/>
      <c r="B1297" s="554"/>
      <c r="C1297" s="657"/>
      <c r="D1297" s="657"/>
      <c r="E1297" s="605" t="s">
        <v>186</v>
      </c>
      <c r="F1297" s="605">
        <f t="shared" ref="F1297:N1297" si="427">IF(((F1295="")*AND(F1296="")),"",(F1295-F1296)*2)</f>
        <v>3725.6000000000004</v>
      </c>
      <c r="G1297" s="605">
        <f t="shared" si="427"/>
        <v>3950.1799999999994</v>
      </c>
      <c r="H1297" s="605">
        <f t="shared" si="427"/>
        <v>4013</v>
      </c>
      <c r="I1297" s="605">
        <f t="shared" si="427"/>
        <v>3968.58</v>
      </c>
      <c r="J1297" s="605">
        <f t="shared" si="427"/>
        <v>3816.3</v>
      </c>
      <c r="K1297" s="605">
        <f t="shared" si="427"/>
        <v>3687.2599999999998</v>
      </c>
      <c r="L1297" s="605">
        <f t="shared" si="427"/>
        <v>3945.1799999999994</v>
      </c>
      <c r="M1297" s="605">
        <f t="shared" si="427"/>
        <v>4017.22</v>
      </c>
      <c r="N1297" s="605">
        <f t="shared" si="427"/>
        <v>3846.92</v>
      </c>
      <c r="O1297" s="605"/>
      <c r="P1297" s="605"/>
      <c r="Q1297" s="658"/>
      <c r="R1297" s="658"/>
      <c r="S1297" s="659"/>
      <c r="T1297" s="554"/>
      <c r="U1297" s="672"/>
      <c r="Y1297" s="603"/>
      <c r="Z1297" s="603"/>
      <c r="AA1297" s="603"/>
      <c r="AB1297" s="603"/>
    </row>
    <row r="1298" spans="1:30" ht="15">
      <c r="A1298" s="713">
        <v>43685</v>
      </c>
      <c r="B1298" s="614" t="s">
        <v>167</v>
      </c>
      <c r="C1298" s="657" t="s">
        <v>169</v>
      </c>
      <c r="D1298" s="657" t="s">
        <v>187</v>
      </c>
      <c r="E1298" s="605" t="s">
        <v>184</v>
      </c>
      <c r="F1298" s="559">
        <v>1958.26</v>
      </c>
      <c r="G1298" s="559">
        <v>1956.25</v>
      </c>
      <c r="H1298" s="559">
        <v>1951.07</v>
      </c>
      <c r="I1298" s="559">
        <v>1955.83</v>
      </c>
      <c r="J1298" s="559">
        <v>1961.75</v>
      </c>
      <c r="K1298" s="559">
        <v>1962.47</v>
      </c>
      <c r="L1298" s="559">
        <v>1958.23</v>
      </c>
      <c r="M1298" s="559">
        <v>1956.72</v>
      </c>
      <c r="N1298" s="559">
        <v>1954.47</v>
      </c>
      <c r="O1298" s="605">
        <f>IF((N1299=""),"",MAX(F1300:N1300))</f>
        <v>2095.8599999999997</v>
      </c>
      <c r="P1298" s="605">
        <f>IF(N1299="","",MIN(F1300:N1300))</f>
        <v>2010.5400000000002</v>
      </c>
      <c r="Q1298" s="658">
        <f>IF((N1300=""),"",AVERAGE(F1300:N1300))</f>
        <v>2059.65</v>
      </c>
      <c r="R1298" s="658">
        <f>IF((N1299=""),"",(O1298-P1298)/(O1298+P1298)*100)</f>
        <v>2.0777323202805253</v>
      </c>
      <c r="S1298" s="659">
        <f>STDEV(F1300:N1300)</f>
        <v>34.822011357737821</v>
      </c>
      <c r="T1298" s="600" t="str">
        <f>IF(N1299="","",IF(Q1298&gt;1940,IF(R1298&lt;8.3,IF(Q1298&lt;2180,"Pass","Fail"),"Fail"),"Fail"))</f>
        <v>Pass</v>
      </c>
      <c r="U1298" s="677">
        <v>74</v>
      </c>
      <c r="V1298" s="548" t="s">
        <v>316</v>
      </c>
      <c r="Y1298" s="603">
        <v>2000</v>
      </c>
      <c r="Z1298" s="603">
        <v>3000</v>
      </c>
      <c r="AA1298" s="603">
        <v>1940</v>
      </c>
      <c r="AB1298" s="603">
        <v>2180</v>
      </c>
      <c r="AC1298" s="604">
        <v>5.2</v>
      </c>
      <c r="AD1298" s="604">
        <v>5.2</v>
      </c>
    </row>
    <row r="1299" spans="1:30" ht="15">
      <c r="A1299" s="690"/>
      <c r="B1299" s="554"/>
      <c r="C1299" s="657"/>
      <c r="D1299" s="657"/>
      <c r="E1299" s="605" t="s">
        <v>185</v>
      </c>
      <c r="F1299" s="559">
        <v>1281.51</v>
      </c>
      <c r="G1299" s="559">
        <v>1260.33</v>
      </c>
      <c r="H1299" s="559">
        <v>1252.45</v>
      </c>
      <c r="I1299" s="559">
        <v>1260.93</v>
      </c>
      <c r="J1299" s="559">
        <v>1286.42</v>
      </c>
      <c r="K1299" s="559">
        <v>1292.29</v>
      </c>
      <c r="L1299" s="559">
        <v>1265.42</v>
      </c>
      <c r="M1299" s="559">
        <v>1258.44</v>
      </c>
      <c r="N1299" s="559">
        <v>1278.31</v>
      </c>
      <c r="O1299" s="605"/>
      <c r="P1299" s="605"/>
      <c r="Q1299" s="658"/>
      <c r="R1299" s="658"/>
      <c r="S1299" s="659"/>
      <c r="T1299" s="600"/>
      <c r="U1299" s="660"/>
      <c r="Y1299" s="603"/>
      <c r="Z1299" s="603"/>
      <c r="AA1299" s="603"/>
      <c r="AB1299" s="603"/>
    </row>
    <row r="1300" spans="1:30" ht="43.5" thickBot="1">
      <c r="A1300" s="690"/>
      <c r="B1300" s="554"/>
      <c r="C1300" s="657"/>
      <c r="D1300" s="657"/>
      <c r="E1300" s="605" t="s">
        <v>188</v>
      </c>
      <c r="F1300" s="605">
        <f t="shared" ref="F1300:N1300" si="428">IF(((F1298="")*AND(F1299="")),"",(F1298-F1299)*3)</f>
        <v>2030.25</v>
      </c>
      <c r="G1300" s="605">
        <f t="shared" si="428"/>
        <v>2087.7600000000002</v>
      </c>
      <c r="H1300" s="605">
        <f t="shared" si="428"/>
        <v>2095.8599999999997</v>
      </c>
      <c r="I1300" s="605">
        <f t="shared" si="428"/>
        <v>2084.6999999999998</v>
      </c>
      <c r="J1300" s="605">
        <f t="shared" si="428"/>
        <v>2025.9899999999998</v>
      </c>
      <c r="K1300" s="605">
        <f t="shared" si="428"/>
        <v>2010.5400000000002</v>
      </c>
      <c r="L1300" s="605">
        <f t="shared" si="428"/>
        <v>2078.4299999999998</v>
      </c>
      <c r="M1300" s="605">
        <f t="shared" si="428"/>
        <v>2094.84</v>
      </c>
      <c r="N1300" s="605">
        <f t="shared" si="428"/>
        <v>2028.4800000000002</v>
      </c>
      <c r="O1300" s="605"/>
      <c r="P1300" s="605"/>
      <c r="Q1300" s="658"/>
      <c r="R1300" s="658"/>
      <c r="S1300" s="659"/>
      <c r="T1300" s="600"/>
      <c r="U1300" s="660"/>
      <c r="Y1300" s="603"/>
      <c r="Z1300" s="603"/>
      <c r="AA1300" s="603"/>
      <c r="AB1300" s="603"/>
    </row>
    <row r="1301" spans="1:30" ht="15">
      <c r="A1301" s="713">
        <v>43685</v>
      </c>
      <c r="B1301" s="554" t="s">
        <v>183</v>
      </c>
      <c r="C1301" s="657" t="s">
        <v>171</v>
      </c>
      <c r="D1301" s="657" t="s">
        <v>170</v>
      </c>
      <c r="E1301" s="605" t="s">
        <v>184</v>
      </c>
      <c r="F1301" s="559">
        <v>22515.35</v>
      </c>
      <c r="G1301" s="559">
        <v>22961.46</v>
      </c>
      <c r="H1301" s="559">
        <v>23179.1</v>
      </c>
      <c r="I1301" s="559">
        <v>23032.98</v>
      </c>
      <c r="J1301" s="559">
        <v>22513.07</v>
      </c>
      <c r="K1301" s="559">
        <v>22569.8</v>
      </c>
      <c r="L1301" s="559">
        <v>23055.09</v>
      </c>
      <c r="M1301" s="559">
        <v>23009.89</v>
      </c>
      <c r="N1301" s="559">
        <v>22470.67</v>
      </c>
      <c r="O1301" s="605">
        <f>IF((N1302=""),"",MAX(F1303:N1303))</f>
        <v>5142.2399999999943</v>
      </c>
      <c r="P1301" s="605">
        <f>IF(N1302="","",MIN(F1303:N1303))</f>
        <v>4102.4699999999939</v>
      </c>
      <c r="Q1301" s="658">
        <f>IF((N1303=""),"",AVERAGE(F1303:N1303))</f>
        <v>4603.6433333333307</v>
      </c>
      <c r="R1301" s="658">
        <f>IF((N1302=""),"",(O1301-P1301)/(O1301+P1301)*100)</f>
        <v>11.247188932914085</v>
      </c>
      <c r="S1301" s="659">
        <f>STDEV(F1303:N1303)</f>
        <v>348.93867856687496</v>
      </c>
      <c r="T1301" s="600" t="str">
        <f>IF(N1302="","",IF(Q1301&gt;3200,IF(R1301&lt;16,IF(Q1301&lt;5240,"Pass","Fail"),"Fail"),"Fail"))</f>
        <v>Pass</v>
      </c>
      <c r="U1301" s="677">
        <v>74</v>
      </c>
      <c r="V1301" s="548" t="s">
        <v>316</v>
      </c>
      <c r="Y1301" s="603">
        <v>4200</v>
      </c>
      <c r="Z1301" s="603">
        <v>5500</v>
      </c>
      <c r="AA1301" s="603">
        <v>3200</v>
      </c>
      <c r="AB1301" s="603">
        <v>5240</v>
      </c>
      <c r="AC1301" s="604">
        <v>16</v>
      </c>
      <c r="AD1301" s="604">
        <v>16</v>
      </c>
    </row>
    <row r="1302" spans="1:30" ht="15">
      <c r="A1302" s="690"/>
      <c r="B1302" s="554"/>
      <c r="C1302" s="657"/>
      <c r="D1302" s="657"/>
      <c r="E1302" s="605" t="s">
        <v>185</v>
      </c>
      <c r="F1302" s="559">
        <v>20862.95</v>
      </c>
      <c r="G1302" s="559">
        <v>21593.97</v>
      </c>
      <c r="H1302" s="559">
        <v>21733.51</v>
      </c>
      <c r="I1302" s="559">
        <v>21577.29</v>
      </c>
      <c r="J1302" s="559">
        <v>20914.21</v>
      </c>
      <c r="K1302" s="559">
        <v>20855.72</v>
      </c>
      <c r="L1302" s="559">
        <v>21567.98</v>
      </c>
      <c r="M1302" s="559">
        <v>21547.1</v>
      </c>
      <c r="N1302" s="559">
        <v>20843.75</v>
      </c>
      <c r="O1302" s="641"/>
      <c r="P1302" s="605"/>
      <c r="Q1302" s="658"/>
      <c r="R1302" s="658"/>
      <c r="S1302" s="659"/>
      <c r="T1302" s="600"/>
      <c r="U1302" s="660"/>
    </row>
    <row r="1303" spans="1:30" ht="57.75" thickBot="1">
      <c r="A1303" s="690"/>
      <c r="B1303" s="663"/>
      <c r="C1303" s="664"/>
      <c r="D1303" s="664"/>
      <c r="E1303" s="605" t="s">
        <v>186</v>
      </c>
      <c r="F1303" s="627">
        <f t="shared" ref="F1303:N1303" si="429">IF(((F1301="")*AND(F1302="")),"",(F1301-F1302)*3)</f>
        <v>4957.1999999999935</v>
      </c>
      <c r="G1303" s="627">
        <f t="shared" si="429"/>
        <v>4102.4699999999939</v>
      </c>
      <c r="H1303" s="627">
        <f t="shared" si="429"/>
        <v>4336.7700000000004</v>
      </c>
      <c r="I1303" s="627">
        <f t="shared" si="429"/>
        <v>4367.0699999999961</v>
      </c>
      <c r="J1303" s="627">
        <f t="shared" si="429"/>
        <v>4796.5800000000017</v>
      </c>
      <c r="K1303" s="627">
        <f t="shared" si="429"/>
        <v>5142.2399999999943</v>
      </c>
      <c r="L1303" s="627">
        <f t="shared" si="429"/>
        <v>4461.3300000000017</v>
      </c>
      <c r="M1303" s="627">
        <f t="shared" si="429"/>
        <v>4388.3700000000026</v>
      </c>
      <c r="N1303" s="627">
        <f t="shared" si="429"/>
        <v>4880.7599999999948</v>
      </c>
      <c r="O1303" s="627"/>
      <c r="P1303" s="627"/>
      <c r="Q1303" s="665"/>
      <c r="R1303" s="665"/>
      <c r="S1303" s="666"/>
      <c r="T1303" s="667"/>
      <c r="U1303" s="668"/>
    </row>
    <row r="1304" spans="1:30" ht="15">
      <c r="A1304" s="713">
        <v>43690</v>
      </c>
      <c r="B1304" s="654" t="s">
        <v>172</v>
      </c>
      <c r="C1304" s="615" t="s">
        <v>174</v>
      </c>
      <c r="D1304" s="615" t="s">
        <v>173</v>
      </c>
      <c r="E1304" s="605" t="s">
        <v>184</v>
      </c>
      <c r="F1304" s="559">
        <v>6981.67</v>
      </c>
      <c r="G1304" s="559">
        <v>6964.32</v>
      </c>
      <c r="H1304" s="559">
        <v>6968.39</v>
      </c>
      <c r="I1304" s="559">
        <v>6940.9</v>
      </c>
      <c r="J1304" s="559">
        <v>6883.55</v>
      </c>
      <c r="K1304" s="559">
        <v>6940.14</v>
      </c>
      <c r="L1304" s="559">
        <v>6934.84</v>
      </c>
      <c r="M1304" s="559">
        <v>6991.78</v>
      </c>
      <c r="N1304" s="559">
        <v>7013.75</v>
      </c>
      <c r="O1304" s="636">
        <f>IF((N1305=""),"",MAX(F1306:N1306))</f>
        <v>3966.119999999999</v>
      </c>
      <c r="P1304" s="636">
        <f>IF(N1305="","",MIN(F1306:N1306))</f>
        <v>3583.74</v>
      </c>
      <c r="Q1304" s="655">
        <f>IF((N1306=""),"",AVERAGE(F1306:N1306))</f>
        <v>3819.7733333333331</v>
      </c>
      <c r="R1304" s="655">
        <f>IF((N1305=""),"",(O1304-P1304)/(O1304+P1304)*100)</f>
        <v>5.0647296771065857</v>
      </c>
      <c r="S1304" s="646">
        <f>STDEV(F1306:N1306)</f>
        <v>139.5661993464081</v>
      </c>
      <c r="T1304" s="676" t="str">
        <f>IF(N1305="","",IF(Q1304&gt;3650,IF(R1304&lt;7,IF(Q1304&lt;4450,"Pass","Fail"),"Fail"),"Fail"))</f>
        <v>Pass</v>
      </c>
      <c r="U1304" s="677">
        <v>1335</v>
      </c>
      <c r="V1304" s="548" t="s">
        <v>318</v>
      </c>
      <c r="Y1304" s="603">
        <v>3650</v>
      </c>
      <c r="Z1304" s="603">
        <v>4450</v>
      </c>
      <c r="AA1304" s="603">
        <v>3700</v>
      </c>
      <c r="AB1304" s="603">
        <v>4100</v>
      </c>
      <c r="AC1304" s="604">
        <v>7</v>
      </c>
      <c r="AD1304" s="604">
        <v>6.5</v>
      </c>
    </row>
    <row r="1305" spans="1:30" ht="15">
      <c r="A1305" s="690"/>
      <c r="B1305" s="554"/>
      <c r="C1305" s="657"/>
      <c r="D1305" s="657"/>
      <c r="E1305" s="605" t="s">
        <v>185</v>
      </c>
      <c r="F1305" s="559">
        <v>5170.3500000000004</v>
      </c>
      <c r="G1305" s="559">
        <v>5021.9399999999996</v>
      </c>
      <c r="H1305" s="559">
        <v>4991.5200000000004</v>
      </c>
      <c r="I1305" s="559">
        <v>4982.2</v>
      </c>
      <c r="J1305" s="559">
        <v>4999.08</v>
      </c>
      <c r="K1305" s="559">
        <v>5148.2700000000004</v>
      </c>
      <c r="L1305" s="559">
        <v>4990.42</v>
      </c>
      <c r="M1305" s="559">
        <v>5008.72</v>
      </c>
      <c r="N1305" s="559">
        <v>5117.8599999999997</v>
      </c>
      <c r="O1305" s="605"/>
      <c r="P1305" s="605"/>
      <c r="Q1305" s="658"/>
      <c r="R1305" s="658"/>
      <c r="S1305" s="659"/>
      <c r="T1305" s="554"/>
      <c r="U1305" s="672"/>
      <c r="Y1305" s="603"/>
      <c r="Z1305" s="603"/>
      <c r="AA1305" s="603"/>
      <c r="AB1305" s="603"/>
    </row>
    <row r="1306" spans="1:30" ht="57.75" thickBot="1">
      <c r="A1306" s="690"/>
      <c r="B1306" s="554"/>
      <c r="C1306" s="657"/>
      <c r="D1306" s="657"/>
      <c r="E1306" s="605" t="s">
        <v>186</v>
      </c>
      <c r="F1306" s="605">
        <f t="shared" ref="F1306:N1306" si="430">IF(((F1304="")*AND(F1305="")),"",(F1304-F1305)*2)</f>
        <v>3622.6399999999994</v>
      </c>
      <c r="G1306" s="605">
        <f t="shared" si="430"/>
        <v>3884.76</v>
      </c>
      <c r="H1306" s="605">
        <f t="shared" si="430"/>
        <v>3953.74</v>
      </c>
      <c r="I1306" s="605">
        <f t="shared" si="430"/>
        <v>3917.3999999999996</v>
      </c>
      <c r="J1306" s="605">
        <f t="shared" si="430"/>
        <v>3768.9400000000005</v>
      </c>
      <c r="K1306" s="605">
        <f t="shared" si="430"/>
        <v>3583.74</v>
      </c>
      <c r="L1306" s="605">
        <f t="shared" si="430"/>
        <v>3888.84</v>
      </c>
      <c r="M1306" s="605">
        <f t="shared" si="430"/>
        <v>3966.119999999999</v>
      </c>
      <c r="N1306" s="605">
        <f t="shared" si="430"/>
        <v>3791.7800000000007</v>
      </c>
      <c r="O1306" s="605"/>
      <c r="P1306" s="605"/>
      <c r="Q1306" s="658"/>
      <c r="R1306" s="658"/>
      <c r="S1306" s="659"/>
      <c r="T1306" s="554"/>
      <c r="U1306" s="672"/>
      <c r="Y1306" s="603"/>
      <c r="Z1306" s="603"/>
      <c r="AA1306" s="603"/>
      <c r="AB1306" s="603"/>
    </row>
    <row r="1307" spans="1:30" ht="15">
      <c r="A1307" s="713">
        <v>43690</v>
      </c>
      <c r="B1307" s="614" t="s">
        <v>167</v>
      </c>
      <c r="C1307" s="657" t="s">
        <v>169</v>
      </c>
      <c r="D1307" s="657" t="s">
        <v>187</v>
      </c>
      <c r="E1307" s="605" t="s">
        <v>184</v>
      </c>
      <c r="F1307" s="559">
        <v>1283.83</v>
      </c>
      <c r="G1307" s="559">
        <v>1262.44</v>
      </c>
      <c r="H1307" s="559">
        <v>1259.69</v>
      </c>
      <c r="I1307" s="559">
        <v>1265.26</v>
      </c>
      <c r="J1307" s="559">
        <v>1290.18</v>
      </c>
      <c r="K1307" s="559">
        <v>1293.58</v>
      </c>
      <c r="L1307" s="559">
        <v>1267.25</v>
      </c>
      <c r="M1307" s="559">
        <v>1261.6099999999999</v>
      </c>
      <c r="N1307" s="559">
        <v>1279.75</v>
      </c>
      <c r="O1307" s="605">
        <f>IF((N1308=""),"",MAX(F1309:N1309))</f>
        <v>2092.44</v>
      </c>
      <c r="P1307" s="605">
        <f>IF(N1308="","",MIN(F1309:N1309))</f>
        <v>1971.0299999999997</v>
      </c>
      <c r="Q1307" s="658">
        <f>IF((N1309=""),"",AVERAGE(F1309:N1309))</f>
        <v>2028.76</v>
      </c>
      <c r="R1307" s="658">
        <f>IF((N1308=""),"",(O1307-P1307)/(O1307+P1307)*100)</f>
        <v>2.9878404417899067</v>
      </c>
      <c r="S1307" s="659">
        <f>STDEV(F1309:N1309)</f>
        <v>46.528319602143235</v>
      </c>
      <c r="T1307" s="600" t="str">
        <f>IF(N1308="","",IF(Q1307&gt;1940,IF(R1307&lt;8.3,IF(Q1307&lt;2180,"Pass","Fail"),"Fail"),"Fail"))</f>
        <v>Pass</v>
      </c>
      <c r="U1307" s="677">
        <v>1335</v>
      </c>
      <c r="V1307" s="548" t="s">
        <v>318</v>
      </c>
      <c r="Y1307" s="603">
        <v>2000</v>
      </c>
      <c r="Z1307" s="603">
        <v>3000</v>
      </c>
      <c r="AA1307" s="603">
        <v>1940</v>
      </c>
      <c r="AB1307" s="603">
        <v>2180</v>
      </c>
      <c r="AC1307" s="604">
        <v>5.2</v>
      </c>
      <c r="AD1307" s="604">
        <v>5.2</v>
      </c>
    </row>
    <row r="1308" spans="1:30" ht="15">
      <c r="A1308" s="690"/>
      <c r="B1308" s="554"/>
      <c r="C1308" s="657"/>
      <c r="D1308" s="657"/>
      <c r="E1308" s="605" t="s">
        <v>185</v>
      </c>
      <c r="F1308" s="559">
        <v>623.41999999999996</v>
      </c>
      <c r="G1308" s="559">
        <v>573.13</v>
      </c>
      <c r="H1308" s="559">
        <v>562.21</v>
      </c>
      <c r="I1308" s="559">
        <v>582.04999999999995</v>
      </c>
      <c r="J1308" s="559">
        <v>630.75</v>
      </c>
      <c r="K1308" s="559">
        <v>636.57000000000005</v>
      </c>
      <c r="L1308" s="559">
        <v>582.07000000000005</v>
      </c>
      <c r="M1308" s="559">
        <v>572.88</v>
      </c>
      <c r="N1308" s="559">
        <v>614.23</v>
      </c>
      <c r="O1308" s="605"/>
      <c r="P1308" s="605"/>
      <c r="Q1308" s="658"/>
      <c r="R1308" s="658"/>
      <c r="S1308" s="659"/>
      <c r="T1308" s="600"/>
      <c r="U1308" s="660"/>
      <c r="Y1308" s="603"/>
      <c r="Z1308" s="603"/>
      <c r="AA1308" s="603"/>
      <c r="AB1308" s="603"/>
    </row>
    <row r="1309" spans="1:30" ht="43.5" thickBot="1">
      <c r="A1309" s="690"/>
      <c r="B1309" s="554"/>
      <c r="C1309" s="657"/>
      <c r="D1309" s="657"/>
      <c r="E1309" s="605" t="s">
        <v>188</v>
      </c>
      <c r="F1309" s="605">
        <f t="shared" ref="F1309:N1309" si="431">IF(((F1307="")*AND(F1308="")),"",(F1307-F1308)*3)</f>
        <v>1981.23</v>
      </c>
      <c r="G1309" s="605">
        <f t="shared" si="431"/>
        <v>2067.9300000000003</v>
      </c>
      <c r="H1309" s="605">
        <f t="shared" si="431"/>
        <v>2092.44</v>
      </c>
      <c r="I1309" s="605">
        <f t="shared" si="431"/>
        <v>2049.63</v>
      </c>
      <c r="J1309" s="605">
        <f t="shared" si="431"/>
        <v>1978.2900000000002</v>
      </c>
      <c r="K1309" s="605">
        <f t="shared" si="431"/>
        <v>1971.0299999999997</v>
      </c>
      <c r="L1309" s="605">
        <f t="shared" si="431"/>
        <v>2055.54</v>
      </c>
      <c r="M1309" s="605">
        <f t="shared" si="431"/>
        <v>2066.1899999999996</v>
      </c>
      <c r="N1309" s="605">
        <f t="shared" si="431"/>
        <v>1996.56</v>
      </c>
      <c r="O1309" s="605"/>
      <c r="P1309" s="605"/>
      <c r="Q1309" s="658"/>
      <c r="R1309" s="658"/>
      <c r="S1309" s="659"/>
      <c r="T1309" s="600"/>
      <c r="U1309" s="660"/>
      <c r="Y1309" s="603"/>
      <c r="Z1309" s="603"/>
      <c r="AA1309" s="603"/>
      <c r="AB1309" s="603"/>
    </row>
    <row r="1310" spans="1:30" ht="15">
      <c r="A1310" s="713">
        <v>43690</v>
      </c>
      <c r="B1310" s="554" t="s">
        <v>183</v>
      </c>
      <c r="C1310" s="657" t="s">
        <v>171</v>
      </c>
      <c r="D1310" s="657" t="s">
        <v>170</v>
      </c>
      <c r="E1310" s="605" t="s">
        <v>184</v>
      </c>
      <c r="F1310" s="559">
        <v>29370.03</v>
      </c>
      <c r="G1310" s="559">
        <v>29269.18</v>
      </c>
      <c r="H1310" s="559">
        <v>29257.52</v>
      </c>
      <c r="I1310" s="559">
        <v>29255.45</v>
      </c>
      <c r="J1310" s="559">
        <v>29391.26</v>
      </c>
      <c r="K1310" s="559">
        <v>29362.66</v>
      </c>
      <c r="L1310" s="559">
        <v>29258.76</v>
      </c>
      <c r="M1310" s="559">
        <v>29250.25</v>
      </c>
      <c r="N1310" s="559">
        <v>29368.3</v>
      </c>
      <c r="O1310" s="605">
        <f>IF((N1311=""),"",MAX(F1312:N1312))</f>
        <v>4908.6899999999987</v>
      </c>
      <c r="P1310" s="605">
        <f>IF(N1311="","",MIN(F1312:N1312))</f>
        <v>4334.6099999999969</v>
      </c>
      <c r="Q1310" s="658">
        <f>IF((N1312=""),"",AVERAGE(F1312:N1312))</f>
        <v>4595.2933333333312</v>
      </c>
      <c r="R1310" s="658">
        <f>IF((N1311=""),"",(O1310-P1310)/(O1310+P1310)*100)</f>
        <v>6.2107688812437338</v>
      </c>
      <c r="S1310" s="659">
        <f>STDEV(F1312:N1312)</f>
        <v>240.59560100923156</v>
      </c>
      <c r="T1310" s="600" t="str">
        <f>IF(N1311="","",IF(Q1310&gt;3200,IF(R1310&lt;16,IF(Q1310&lt;5240,"Pass","Fail"),"Fail"),"Fail"))</f>
        <v>Pass</v>
      </c>
      <c r="U1310" s="677">
        <v>1335</v>
      </c>
      <c r="V1310" s="548" t="s">
        <v>318</v>
      </c>
      <c r="Y1310" s="603">
        <v>4200</v>
      </c>
      <c r="Z1310" s="603">
        <v>5500</v>
      </c>
      <c r="AA1310" s="603">
        <v>3200</v>
      </c>
      <c r="AB1310" s="603">
        <v>5240</v>
      </c>
      <c r="AC1310" s="604">
        <v>16</v>
      </c>
      <c r="AD1310" s="604">
        <v>16</v>
      </c>
    </row>
    <row r="1311" spans="1:30" ht="15">
      <c r="A1311" s="690"/>
      <c r="B1311" s="554"/>
      <c r="C1311" s="657"/>
      <c r="D1311" s="657"/>
      <c r="E1311" s="605" t="s">
        <v>185</v>
      </c>
      <c r="F1311" s="559">
        <v>27733.8</v>
      </c>
      <c r="G1311" s="559">
        <v>27783.73</v>
      </c>
      <c r="H1311" s="559">
        <v>27812.65</v>
      </c>
      <c r="I1311" s="559">
        <v>27796.959999999999</v>
      </c>
      <c r="J1311" s="559">
        <v>27806.84</v>
      </c>
      <c r="K1311" s="559">
        <v>27758.32</v>
      </c>
      <c r="L1311" s="559">
        <v>27795.34</v>
      </c>
      <c r="M1311" s="559">
        <v>27772.560000000001</v>
      </c>
      <c r="N1311" s="559">
        <v>27737.33</v>
      </c>
      <c r="O1311" s="641"/>
      <c r="P1311" s="605"/>
      <c r="Q1311" s="658"/>
      <c r="R1311" s="658"/>
      <c r="S1311" s="659"/>
      <c r="T1311" s="600"/>
      <c r="U1311" s="660"/>
    </row>
    <row r="1312" spans="1:30" ht="57.75" thickBot="1">
      <c r="A1312" s="690"/>
      <c r="B1312" s="663"/>
      <c r="C1312" s="664"/>
      <c r="D1312" s="664"/>
      <c r="E1312" s="605" t="s">
        <v>186</v>
      </c>
      <c r="F1312" s="627">
        <f t="shared" ref="F1312:N1312" si="432">IF(((F1310="")*AND(F1311="")),"",(F1310-F1311)*3)</f>
        <v>4908.6899999999987</v>
      </c>
      <c r="G1312" s="627">
        <f t="shared" si="432"/>
        <v>4456.3500000000022</v>
      </c>
      <c r="H1312" s="627">
        <f t="shared" si="432"/>
        <v>4334.6099999999969</v>
      </c>
      <c r="I1312" s="627">
        <f t="shared" si="432"/>
        <v>4375.4700000000048</v>
      </c>
      <c r="J1312" s="627">
        <f t="shared" si="432"/>
        <v>4753.2599999999948</v>
      </c>
      <c r="K1312" s="627">
        <f t="shared" si="432"/>
        <v>4813.0200000000004</v>
      </c>
      <c r="L1312" s="627">
        <f t="shared" si="432"/>
        <v>4390.2599999999948</v>
      </c>
      <c r="M1312" s="627">
        <f t="shared" si="432"/>
        <v>4433.0699999999961</v>
      </c>
      <c r="N1312" s="627">
        <f t="shared" si="432"/>
        <v>4892.9099999999926</v>
      </c>
      <c r="O1312" s="627"/>
      <c r="P1312" s="627"/>
      <c r="Q1312" s="665"/>
      <c r="R1312" s="665"/>
      <c r="S1312" s="666"/>
      <c r="T1312" s="667"/>
      <c r="U1312" s="668"/>
    </row>
    <row r="1313" spans="1:30" ht="15">
      <c r="A1313" s="713">
        <v>43693</v>
      </c>
      <c r="B1313" s="654" t="s">
        <v>172</v>
      </c>
      <c r="C1313" s="615" t="s">
        <v>174</v>
      </c>
      <c r="D1313" s="615" t="s">
        <v>173</v>
      </c>
      <c r="E1313" s="605" t="s">
        <v>184</v>
      </c>
      <c r="F1313" s="559">
        <v>5175.1400000000003</v>
      </c>
      <c r="G1313" s="559">
        <v>5026.96</v>
      </c>
      <c r="H1313" s="559">
        <v>4996.6499999999996</v>
      </c>
      <c r="I1313" s="559">
        <v>4987.37</v>
      </c>
      <c r="J1313" s="559">
        <v>5003.7700000000004</v>
      </c>
      <c r="K1313" s="559">
        <v>5152.2</v>
      </c>
      <c r="L1313" s="559">
        <v>4995.1099999999997</v>
      </c>
      <c r="M1313" s="559">
        <v>5013.2700000000004</v>
      </c>
      <c r="N1313" s="559">
        <v>5121.83</v>
      </c>
      <c r="O1313" s="636">
        <f>IF((N1314=""),"",MAX(F1315:N1315))</f>
        <v>3989.920000000001</v>
      </c>
      <c r="P1313" s="636">
        <f>IF(N1314="","",MIN(F1315:N1315))</f>
        <v>3608.92</v>
      </c>
      <c r="Q1313" s="655">
        <f>IF((N1315=""),"",AVERAGE(F1315:N1315))</f>
        <v>3841.7955555555559</v>
      </c>
      <c r="R1313" s="655">
        <f>IF((N1314=""),"",(O1313-P1313)/(O1313+P1313)*100)</f>
        <v>5.0139231777481941</v>
      </c>
      <c r="S1313" s="646">
        <f>STDEV(F1315:N1315)</f>
        <v>134.44908098525451</v>
      </c>
      <c r="T1313" s="676" t="str">
        <f>IF(N1314="","",IF(Q1313&gt;3650,IF(R1313&lt;7,IF(Q1313&lt;4450,"Pass","Fail"),"Fail"),"Fail"))</f>
        <v>Pass</v>
      </c>
      <c r="U1313" s="677">
        <v>1159</v>
      </c>
      <c r="V1313" s="548" t="s">
        <v>320</v>
      </c>
      <c r="Y1313" s="603">
        <v>3650</v>
      </c>
      <c r="Z1313" s="603">
        <v>4450</v>
      </c>
      <c r="AA1313" s="603">
        <v>3700</v>
      </c>
      <c r="AB1313" s="603">
        <v>4100</v>
      </c>
      <c r="AC1313" s="604">
        <v>7</v>
      </c>
      <c r="AD1313" s="604">
        <v>6.5</v>
      </c>
    </row>
    <row r="1314" spans="1:30" ht="15">
      <c r="A1314" s="690"/>
      <c r="B1314" s="554"/>
      <c r="C1314" s="657"/>
      <c r="D1314" s="657"/>
      <c r="E1314" s="605" t="s">
        <v>185</v>
      </c>
      <c r="F1314" s="559">
        <v>3341.12</v>
      </c>
      <c r="G1314" s="559">
        <v>3068.53</v>
      </c>
      <c r="H1314" s="559">
        <v>3011.95</v>
      </c>
      <c r="I1314" s="559">
        <v>3023.82</v>
      </c>
      <c r="J1314" s="559">
        <v>3118.64</v>
      </c>
      <c r="K1314" s="559">
        <v>3347.74</v>
      </c>
      <c r="L1314" s="559">
        <v>3044.16</v>
      </c>
      <c r="M1314" s="559">
        <v>3018.31</v>
      </c>
      <c r="N1314" s="559">
        <v>3209.95</v>
      </c>
      <c r="O1314" s="605"/>
      <c r="P1314" s="605"/>
      <c r="Q1314" s="658"/>
      <c r="R1314" s="658"/>
      <c r="S1314" s="659"/>
      <c r="T1314" s="554"/>
      <c r="U1314" s="672"/>
      <c r="Y1314" s="603"/>
      <c r="Z1314" s="603"/>
      <c r="AA1314" s="603"/>
      <c r="AB1314" s="603"/>
    </row>
    <row r="1315" spans="1:30" ht="57.75" thickBot="1">
      <c r="A1315" s="690"/>
      <c r="B1315" s="554"/>
      <c r="C1315" s="657"/>
      <c r="D1315" s="657"/>
      <c r="E1315" s="605" t="s">
        <v>186</v>
      </c>
      <c r="F1315" s="605">
        <f t="shared" ref="F1315:N1315" si="433">IF(((F1313="")*AND(F1314="")),"",(F1313-F1314)*2)</f>
        <v>3668.0400000000009</v>
      </c>
      <c r="G1315" s="605">
        <f t="shared" si="433"/>
        <v>3916.8599999999997</v>
      </c>
      <c r="H1315" s="605">
        <f t="shared" si="433"/>
        <v>3969.3999999999996</v>
      </c>
      <c r="I1315" s="605">
        <f t="shared" si="433"/>
        <v>3927.0999999999995</v>
      </c>
      <c r="J1315" s="605">
        <f t="shared" si="433"/>
        <v>3770.2600000000011</v>
      </c>
      <c r="K1315" s="605">
        <f t="shared" si="433"/>
        <v>3608.92</v>
      </c>
      <c r="L1315" s="605">
        <f t="shared" si="433"/>
        <v>3901.8999999999996</v>
      </c>
      <c r="M1315" s="605">
        <f t="shared" si="433"/>
        <v>3989.920000000001</v>
      </c>
      <c r="N1315" s="605">
        <f t="shared" si="433"/>
        <v>3823.76</v>
      </c>
      <c r="O1315" s="605"/>
      <c r="P1315" s="605"/>
      <c r="Q1315" s="658"/>
      <c r="R1315" s="658"/>
      <c r="S1315" s="659"/>
      <c r="T1315" s="554"/>
      <c r="U1315" s="672"/>
      <c r="Y1315" s="603"/>
      <c r="Z1315" s="603"/>
      <c r="AA1315" s="603"/>
      <c r="AB1315" s="603"/>
    </row>
    <row r="1316" spans="1:30" ht="15">
      <c r="A1316" s="713">
        <v>43693</v>
      </c>
      <c r="B1316" s="614" t="s">
        <v>167</v>
      </c>
      <c r="C1316" s="657" t="s">
        <v>169</v>
      </c>
      <c r="D1316" s="657" t="s">
        <v>187</v>
      </c>
      <c r="E1316" s="605" t="s">
        <v>184</v>
      </c>
      <c r="F1316" s="559">
        <v>1965.42</v>
      </c>
      <c r="G1316" s="559">
        <v>1958.84</v>
      </c>
      <c r="H1316" s="559">
        <v>1958.17</v>
      </c>
      <c r="I1316" s="559">
        <v>1962.62</v>
      </c>
      <c r="J1316" s="559">
        <v>1968.08</v>
      </c>
      <c r="K1316" s="559">
        <v>1970.14</v>
      </c>
      <c r="L1316" s="559">
        <v>1961.63</v>
      </c>
      <c r="M1316" s="559">
        <v>1958.42</v>
      </c>
      <c r="N1316" s="559">
        <v>1965.47</v>
      </c>
      <c r="O1316" s="605">
        <f>IF((N1317=""),"",MAX(F1318:N1318))</f>
        <v>2124.3300000000004</v>
      </c>
      <c r="P1316" s="605">
        <f>IF(N1317="","",MIN(F1318:N1318))</f>
        <v>2007.1200000000006</v>
      </c>
      <c r="Q1316" s="658">
        <f>IF((N1318=""),"",AVERAGE(F1318:N1318))</f>
        <v>2069.7937499999998</v>
      </c>
      <c r="R1316" s="658">
        <f>IF((N1317=""),"",(O1316-P1316)/(O1316+P1316)*100)</f>
        <v>2.8370184801945997</v>
      </c>
      <c r="S1316" s="659">
        <f>STDEV(F1318:N1318)</f>
        <v>42.162013349027454</v>
      </c>
      <c r="T1316" s="600" t="str">
        <f>IF(N1317="","",IF(Q1316&gt;1940,IF(R1316&lt;8.3,IF(Q1316&lt;2180,"Pass","Fail"),"Fail"),"Fail"))</f>
        <v>Pass</v>
      </c>
      <c r="U1316" s="677">
        <v>1159</v>
      </c>
      <c r="V1316" s="548" t="s">
        <v>320</v>
      </c>
      <c r="Y1316" s="603">
        <v>2000</v>
      </c>
      <c r="Z1316" s="603">
        <v>3000</v>
      </c>
      <c r="AA1316" s="603">
        <v>1940</v>
      </c>
      <c r="AB1316" s="603">
        <v>2180</v>
      </c>
      <c r="AC1316" s="604">
        <v>5.2</v>
      </c>
      <c r="AD1316" s="604">
        <v>5.2</v>
      </c>
    </row>
    <row r="1317" spans="1:30" ht="15">
      <c r="A1317" s="690"/>
      <c r="B1317" s="554"/>
      <c r="C1317" s="657"/>
      <c r="D1317" s="657"/>
      <c r="E1317" s="605" t="s">
        <v>185</v>
      </c>
      <c r="F1317" s="559">
        <v>1289.8599999999999</v>
      </c>
      <c r="G1317" s="559">
        <v>1262.46</v>
      </c>
      <c r="H1317" s="559">
        <v>1250.06</v>
      </c>
      <c r="I1317" s="559">
        <v>1263.32</v>
      </c>
      <c r="J1317" s="559">
        <v>1294.21</v>
      </c>
      <c r="K1317" s="559">
        <v>1301.0999999999999</v>
      </c>
      <c r="L1317" s="559">
        <v>1263.3900000000001</v>
      </c>
      <c r="M1317" s="559">
        <v>1262.6500000000001</v>
      </c>
      <c r="N1317" s="559">
        <v>1286.73</v>
      </c>
      <c r="O1317" s="605"/>
      <c r="P1317" s="605"/>
      <c r="Q1317" s="658"/>
      <c r="R1317" s="658"/>
      <c r="S1317" s="659"/>
      <c r="T1317" s="600"/>
      <c r="U1317" s="660"/>
      <c r="Y1317" s="603"/>
      <c r="Z1317" s="603"/>
      <c r="AA1317" s="603"/>
      <c r="AB1317" s="603"/>
    </row>
    <row r="1318" spans="1:30" ht="43.5" thickBot="1">
      <c r="A1318" s="690"/>
      <c r="B1318" s="554"/>
      <c r="C1318" s="657"/>
      <c r="D1318" s="657"/>
      <c r="E1318" s="605" t="s">
        <v>188</v>
      </c>
      <c r="F1318" s="605"/>
      <c r="G1318" s="605">
        <f t="shared" ref="G1318:N1318" si="434">IF(((G1316="")*AND(G1317="")),"",(G1316-G1317)*3)</f>
        <v>2089.1399999999994</v>
      </c>
      <c r="H1318" s="605">
        <f t="shared" si="434"/>
        <v>2124.3300000000004</v>
      </c>
      <c r="I1318" s="605">
        <f t="shared" si="434"/>
        <v>2097.8999999999996</v>
      </c>
      <c r="J1318" s="605">
        <f t="shared" si="434"/>
        <v>2021.6099999999997</v>
      </c>
      <c r="K1318" s="605">
        <f t="shared" si="434"/>
        <v>2007.1200000000006</v>
      </c>
      <c r="L1318" s="605">
        <f t="shared" si="434"/>
        <v>2094.7200000000003</v>
      </c>
      <c r="M1318" s="605">
        <f t="shared" si="434"/>
        <v>2087.31</v>
      </c>
      <c r="N1318" s="605">
        <f t="shared" si="434"/>
        <v>2036.22</v>
      </c>
      <c r="O1318" s="605"/>
      <c r="P1318" s="605"/>
      <c r="Q1318" s="658"/>
      <c r="R1318" s="658"/>
      <c r="S1318" s="659"/>
      <c r="T1318" s="600"/>
      <c r="U1318" s="660"/>
      <c r="Y1318" s="603"/>
      <c r="Z1318" s="603"/>
      <c r="AA1318" s="603"/>
      <c r="AB1318" s="603"/>
    </row>
    <row r="1319" spans="1:30" ht="15">
      <c r="A1319" s="713">
        <v>43693</v>
      </c>
      <c r="B1319" s="554" t="s">
        <v>183</v>
      </c>
      <c r="C1319" s="657" t="s">
        <v>171</v>
      </c>
      <c r="D1319" s="657" t="s">
        <v>170</v>
      </c>
      <c r="E1319" s="605" t="s">
        <v>184</v>
      </c>
      <c r="F1319" s="559">
        <v>27684.09</v>
      </c>
      <c r="G1319" s="559">
        <v>27740.1</v>
      </c>
      <c r="H1319" s="559">
        <v>27768</v>
      </c>
      <c r="I1319" s="559">
        <v>27750.02</v>
      </c>
      <c r="J1319" s="559">
        <v>27750.41</v>
      </c>
      <c r="K1319" s="559">
        <v>27714.43</v>
      </c>
      <c r="L1319" s="559">
        <v>27753.43</v>
      </c>
      <c r="M1319" s="559">
        <v>27725.43</v>
      </c>
      <c r="N1319" s="559">
        <v>27691.4</v>
      </c>
      <c r="O1319" s="605">
        <f>IF((N1320=""),"",MAX(F1321:N1321))</f>
        <v>4887.6300000000083</v>
      </c>
      <c r="P1319" s="605">
        <f>IF(N1320="","",MIN(F1321:N1321))</f>
        <v>4290.2999999999956</v>
      </c>
      <c r="Q1319" s="658">
        <f>IF((N1321=""),"",AVERAGE(F1321:N1321))</f>
        <v>4579.7799999999988</v>
      </c>
      <c r="R1319" s="658">
        <f>IF((N1320=""),"",(O1319-P1319)/(O1319+P1319)*100)</f>
        <v>6.5083303097758689</v>
      </c>
      <c r="S1319" s="659">
        <f>STDEV(F1321:N1321)</f>
        <v>255.00202940368956</v>
      </c>
      <c r="T1319" s="600" t="str">
        <f>IF(N1320="","",IF(Q1319&gt;3200,IF(R1319&lt;16,IF(Q1319&lt;5240,"Pass","Fail"),"Fail"),"Fail"))</f>
        <v>Pass</v>
      </c>
      <c r="U1319" s="677">
        <v>1159</v>
      </c>
      <c r="V1319" s="548" t="s">
        <v>320</v>
      </c>
      <c r="Y1319" s="603">
        <v>4200</v>
      </c>
      <c r="Z1319" s="603">
        <v>5500</v>
      </c>
      <c r="AA1319" s="603">
        <v>3200</v>
      </c>
      <c r="AB1319" s="603">
        <v>5240</v>
      </c>
      <c r="AC1319" s="604">
        <v>16</v>
      </c>
      <c r="AD1319" s="604">
        <v>16</v>
      </c>
    </row>
    <row r="1320" spans="1:30" ht="15">
      <c r="A1320" s="690"/>
      <c r="B1320" s="554"/>
      <c r="C1320" s="657"/>
      <c r="D1320" s="657"/>
      <c r="E1320" s="605" t="s">
        <v>185</v>
      </c>
      <c r="F1320" s="559">
        <v>26082.57</v>
      </c>
      <c r="G1320" s="559">
        <v>26286.560000000001</v>
      </c>
      <c r="H1320" s="559">
        <v>26337.9</v>
      </c>
      <c r="I1320" s="559">
        <v>26279.74</v>
      </c>
      <c r="J1320" s="559">
        <v>26121.74</v>
      </c>
      <c r="K1320" s="559">
        <v>26114.99</v>
      </c>
      <c r="L1320" s="559">
        <v>26297.1</v>
      </c>
      <c r="M1320" s="559">
        <v>26255.18</v>
      </c>
      <c r="N1320" s="559">
        <v>26062.19</v>
      </c>
      <c r="O1320" s="641"/>
      <c r="P1320" s="605"/>
      <c r="Q1320" s="658"/>
      <c r="R1320" s="658"/>
      <c r="S1320" s="659"/>
      <c r="T1320" s="600"/>
      <c r="U1320" s="660"/>
    </row>
    <row r="1321" spans="1:30" ht="57.75" thickBot="1">
      <c r="A1321" s="690"/>
      <c r="B1321" s="663"/>
      <c r="C1321" s="664"/>
      <c r="D1321" s="664"/>
      <c r="E1321" s="605" t="s">
        <v>186</v>
      </c>
      <c r="F1321" s="627">
        <f t="shared" ref="F1321:N1321" si="435">IF(((F1319="")*AND(F1320="")),"",(F1319-F1320)*3)</f>
        <v>4804.5600000000013</v>
      </c>
      <c r="G1321" s="627">
        <f t="shared" si="435"/>
        <v>4360.6199999999917</v>
      </c>
      <c r="H1321" s="627">
        <f t="shared" si="435"/>
        <v>4290.2999999999956</v>
      </c>
      <c r="I1321" s="627">
        <f t="shared" si="435"/>
        <v>4410.8399999999965</v>
      </c>
      <c r="J1321" s="627">
        <f t="shared" si="435"/>
        <v>4886.0099999999948</v>
      </c>
      <c r="K1321" s="627">
        <f t="shared" si="435"/>
        <v>4798.3199999999961</v>
      </c>
      <c r="L1321" s="627">
        <f t="shared" si="435"/>
        <v>4368.9900000000052</v>
      </c>
      <c r="M1321" s="627">
        <f t="shared" si="435"/>
        <v>4410.75</v>
      </c>
      <c r="N1321" s="627">
        <f t="shared" si="435"/>
        <v>4887.6300000000083</v>
      </c>
      <c r="O1321" s="627"/>
      <c r="P1321" s="627"/>
      <c r="Q1321" s="665"/>
      <c r="R1321" s="665"/>
      <c r="S1321" s="666"/>
      <c r="T1321" s="667"/>
      <c r="U1321" s="668"/>
    </row>
    <row r="1322" spans="1:30" ht="15">
      <c r="A1322" s="713">
        <v>43696</v>
      </c>
      <c r="B1322" s="654" t="s">
        <v>172</v>
      </c>
      <c r="C1322" s="615" t="s">
        <v>174</v>
      </c>
      <c r="D1322" s="615" t="s">
        <v>173</v>
      </c>
      <c r="E1322" s="605" t="s">
        <v>184</v>
      </c>
      <c r="F1322" s="559">
        <v>7048.77</v>
      </c>
      <c r="G1322" s="559">
        <v>7032.57</v>
      </c>
      <c r="H1322" s="559">
        <v>7042.38</v>
      </c>
      <c r="I1322" s="559">
        <v>7017.93</v>
      </c>
      <c r="J1322" s="559">
        <v>6957.41</v>
      </c>
      <c r="K1322" s="559">
        <v>7013.06</v>
      </c>
      <c r="L1322" s="559">
        <v>7007.08</v>
      </c>
      <c r="M1322" s="559">
        <v>7066.65</v>
      </c>
      <c r="N1322" s="559">
        <v>7084.87</v>
      </c>
      <c r="O1322" s="636">
        <f>IF((N1323=""),"",MAX(F1324:N1324))</f>
        <v>4010.66</v>
      </c>
      <c r="P1322" s="636">
        <f>IF(N1323="","",MIN(F1324:N1324))</f>
        <v>3612.6400000000012</v>
      </c>
      <c r="Q1322" s="655">
        <f>IF((N1324=""),"",AVERAGE(F1324:N1324))</f>
        <v>3854.0266666666671</v>
      </c>
      <c r="R1322" s="655">
        <f>IF((N1323=""),"",(O1322-P1322)/(O1322+P1322)*100)</f>
        <v>5.2210984744139486</v>
      </c>
      <c r="S1322" s="646">
        <f>STDEV(F1324:N1324)</f>
        <v>151.66395089142372</v>
      </c>
      <c r="T1322" s="676" t="str">
        <f>IF(N1323="","",IF(Q1322&gt;3650,IF(R1322&lt;7,IF(Q1322&lt;4450,"Pass","Fail"),"Fail"),"Fail"))</f>
        <v>Pass</v>
      </c>
      <c r="U1322" s="677">
        <v>1340</v>
      </c>
      <c r="V1322" s="548" t="s">
        <v>322</v>
      </c>
      <c r="Y1322" s="603">
        <v>3650</v>
      </c>
      <c r="Z1322" s="603">
        <v>4450</v>
      </c>
      <c r="AA1322" s="603">
        <v>3700</v>
      </c>
      <c r="AB1322" s="603">
        <v>4100</v>
      </c>
      <c r="AC1322" s="604">
        <v>7</v>
      </c>
      <c r="AD1322" s="604">
        <v>6.5</v>
      </c>
    </row>
    <row r="1323" spans="1:30" ht="15">
      <c r="A1323" s="690"/>
      <c r="B1323" s="554"/>
      <c r="C1323" s="657"/>
      <c r="D1323" s="657"/>
      <c r="E1323" s="605" t="s">
        <v>185</v>
      </c>
      <c r="F1323" s="559">
        <v>5229.37</v>
      </c>
      <c r="G1323" s="559">
        <v>5069.33</v>
      </c>
      <c r="H1323" s="559">
        <v>5039.22</v>
      </c>
      <c r="I1323" s="559">
        <v>5034.3599999999997</v>
      </c>
      <c r="J1323" s="559">
        <v>5065.3599999999997</v>
      </c>
      <c r="K1323" s="559">
        <v>5206.74</v>
      </c>
      <c r="L1323" s="559">
        <v>5039.9399999999996</v>
      </c>
      <c r="M1323" s="559">
        <v>5061.32</v>
      </c>
      <c r="N1323" s="559">
        <v>5181.96</v>
      </c>
      <c r="O1323" s="605"/>
      <c r="P1323" s="605"/>
      <c r="Q1323" s="658"/>
      <c r="R1323" s="658"/>
      <c r="S1323" s="659"/>
      <c r="T1323" s="554"/>
      <c r="U1323" s="672"/>
      <c r="Y1323" s="603"/>
      <c r="Z1323" s="603"/>
      <c r="AA1323" s="603"/>
      <c r="AB1323" s="603"/>
    </row>
    <row r="1324" spans="1:30" ht="57.75" thickBot="1">
      <c r="A1324" s="690"/>
      <c r="B1324" s="554"/>
      <c r="C1324" s="657"/>
      <c r="D1324" s="657"/>
      <c r="E1324" s="605" t="s">
        <v>186</v>
      </c>
      <c r="F1324" s="605">
        <f>IF(((F1322="")*AND(F1323="")),"",(F1322-F1323)*2)</f>
        <v>3638.8000000000011</v>
      </c>
      <c r="G1324" s="605">
        <f t="shared" ref="G1324:N1324" si="436">IF(((G1322="")*AND(G1323="")),"",(G1322-G1323)*2)</f>
        <v>3926.4799999999996</v>
      </c>
      <c r="H1324" s="605">
        <f t="shared" si="436"/>
        <v>4006.3199999999997</v>
      </c>
      <c r="I1324" s="605">
        <f t="shared" si="436"/>
        <v>3967.1400000000012</v>
      </c>
      <c r="J1324" s="605">
        <f t="shared" si="436"/>
        <v>3784.1000000000004</v>
      </c>
      <c r="K1324" s="605">
        <f t="shared" si="436"/>
        <v>3612.6400000000012</v>
      </c>
      <c r="L1324" s="605">
        <f t="shared" si="436"/>
        <v>3934.2800000000007</v>
      </c>
      <c r="M1324" s="605">
        <f t="shared" si="436"/>
        <v>4010.66</v>
      </c>
      <c r="N1324" s="605">
        <f t="shared" si="436"/>
        <v>3805.8199999999997</v>
      </c>
      <c r="O1324" s="605"/>
      <c r="P1324" s="605"/>
      <c r="Q1324" s="658"/>
      <c r="R1324" s="658"/>
      <c r="S1324" s="659"/>
      <c r="T1324" s="554"/>
      <c r="U1324" s="672"/>
      <c r="Y1324" s="603"/>
      <c r="Z1324" s="603"/>
      <c r="AA1324" s="603"/>
      <c r="AB1324" s="603"/>
    </row>
    <row r="1325" spans="1:30" ht="15">
      <c r="A1325" s="713">
        <v>43696</v>
      </c>
      <c r="B1325" s="614" t="s">
        <v>167</v>
      </c>
      <c r="C1325" s="657" t="s">
        <v>169</v>
      </c>
      <c r="D1325" s="657" t="s">
        <v>187</v>
      </c>
      <c r="E1325" s="605" t="s">
        <v>184</v>
      </c>
      <c r="F1325" s="559">
        <v>1947.25</v>
      </c>
      <c r="G1325" s="559">
        <v>1943.1</v>
      </c>
      <c r="H1325" s="559">
        <v>1941.3</v>
      </c>
      <c r="I1325" s="559">
        <v>1940.29</v>
      </c>
      <c r="J1325" s="559">
        <v>1949.76</v>
      </c>
      <c r="K1325" s="559">
        <v>1953.03</v>
      </c>
      <c r="L1325" s="559">
        <v>1949.13</v>
      </c>
      <c r="M1325" s="559">
        <v>1940.18</v>
      </c>
      <c r="N1325" s="559">
        <v>1943.73</v>
      </c>
      <c r="O1325" s="605">
        <f>IF((N1326=""),"",MAX(F1327:N1327))</f>
        <v>2110.0199999999995</v>
      </c>
      <c r="P1325" s="605">
        <f>IF(N1326="","",MIN(F1327:N1327))</f>
        <v>2013.5400000000002</v>
      </c>
      <c r="Q1325" s="658">
        <f>IF((N1327=""),"",AVERAGE(F1327:N1327))</f>
        <v>2065.61</v>
      </c>
      <c r="R1325" s="658">
        <f>IF((N1326=""),"",(O1325-P1325)/(O1325+P1325)*100)</f>
        <v>2.3397258679393373</v>
      </c>
      <c r="S1325" s="659">
        <f>STDEV(F1327:N1327)</f>
        <v>36.799998641297016</v>
      </c>
      <c r="T1325" s="600" t="str">
        <f>IF(N1326="","",IF(Q1325&gt;1940,IF(R1325&lt;8.3,IF(Q1325&lt;2180,"Pass","Fail"),"Fail"),"Fail"))</f>
        <v>Pass</v>
      </c>
      <c r="U1325" s="677">
        <v>1340</v>
      </c>
      <c r="V1325" s="548" t="s">
        <v>322</v>
      </c>
      <c r="Y1325" s="603">
        <v>2000</v>
      </c>
      <c r="Z1325" s="603">
        <v>3000</v>
      </c>
      <c r="AA1325" s="603">
        <v>1940</v>
      </c>
      <c r="AB1325" s="603">
        <v>2180</v>
      </c>
      <c r="AC1325" s="604">
        <v>5.2</v>
      </c>
      <c r="AD1325" s="604">
        <v>5.2</v>
      </c>
    </row>
    <row r="1326" spans="1:30" ht="15">
      <c r="A1326" s="690"/>
      <c r="B1326" s="554"/>
      <c r="C1326" s="657"/>
      <c r="D1326" s="657"/>
      <c r="E1326" s="605" t="s">
        <v>185</v>
      </c>
      <c r="F1326" s="559">
        <v>1262.96</v>
      </c>
      <c r="G1326" s="559">
        <v>1243.8900000000001</v>
      </c>
      <c r="H1326" s="559">
        <v>1237.96</v>
      </c>
      <c r="I1326" s="559">
        <v>1250.03</v>
      </c>
      <c r="J1326" s="559">
        <v>1278.55</v>
      </c>
      <c r="K1326" s="559">
        <v>1281.8499999999999</v>
      </c>
      <c r="L1326" s="559">
        <v>1251.82</v>
      </c>
      <c r="M1326" s="559">
        <v>1241.03</v>
      </c>
      <c r="N1326" s="559">
        <v>1262.8499999999999</v>
      </c>
      <c r="O1326" s="605"/>
      <c r="P1326" s="605"/>
      <c r="Q1326" s="658"/>
      <c r="R1326" s="658"/>
      <c r="S1326" s="659"/>
      <c r="T1326" s="600"/>
      <c r="U1326" s="660"/>
      <c r="Y1326" s="603"/>
      <c r="Z1326" s="603"/>
      <c r="AA1326" s="603"/>
      <c r="AB1326" s="603"/>
    </row>
    <row r="1327" spans="1:30" ht="43.5" thickBot="1">
      <c r="A1327" s="690"/>
      <c r="B1327" s="554"/>
      <c r="C1327" s="657"/>
      <c r="D1327" s="657"/>
      <c r="E1327" s="605" t="s">
        <v>188</v>
      </c>
      <c r="F1327" s="605">
        <f t="shared" ref="F1327:N1327" si="437">IF(((F1325="")*AND(F1326="")),"",(F1325-F1326)*3)</f>
        <v>2052.87</v>
      </c>
      <c r="G1327" s="605">
        <f t="shared" si="437"/>
        <v>2097.6299999999992</v>
      </c>
      <c r="H1327" s="605">
        <f t="shared" si="437"/>
        <v>2110.0199999999995</v>
      </c>
      <c r="I1327" s="605">
        <f t="shared" si="437"/>
        <v>2070.7799999999997</v>
      </c>
      <c r="J1327" s="605">
        <f t="shared" si="437"/>
        <v>2013.63</v>
      </c>
      <c r="K1327" s="605">
        <f t="shared" si="437"/>
        <v>2013.5400000000002</v>
      </c>
      <c r="L1327" s="605">
        <f t="shared" si="437"/>
        <v>2091.9300000000003</v>
      </c>
      <c r="M1327" s="605">
        <f t="shared" si="437"/>
        <v>2097.4500000000003</v>
      </c>
      <c r="N1327" s="605">
        <f t="shared" si="437"/>
        <v>2042.6400000000003</v>
      </c>
      <c r="O1327" s="605"/>
      <c r="P1327" s="605"/>
      <c r="Q1327" s="658"/>
      <c r="R1327" s="658"/>
      <c r="S1327" s="659"/>
      <c r="T1327" s="600"/>
      <c r="U1327" s="660"/>
      <c r="Y1327" s="603"/>
      <c r="Z1327" s="603"/>
      <c r="AA1327" s="603"/>
      <c r="AB1327" s="603"/>
    </row>
    <row r="1328" spans="1:30" ht="15">
      <c r="A1328" s="713">
        <v>43696</v>
      </c>
      <c r="B1328" s="554" t="s">
        <v>183</v>
      </c>
      <c r="C1328" s="657" t="s">
        <v>171</v>
      </c>
      <c r="D1328" s="657" t="s">
        <v>170</v>
      </c>
      <c r="E1328" s="605" t="s">
        <v>184</v>
      </c>
      <c r="F1328" s="559">
        <v>29245.06</v>
      </c>
      <c r="G1328" s="559">
        <v>29122.54</v>
      </c>
      <c r="H1328" s="559">
        <v>29108.04</v>
      </c>
      <c r="I1328" s="559">
        <v>29099.11</v>
      </c>
      <c r="J1328" s="559">
        <v>29194.76</v>
      </c>
      <c r="K1328" s="559">
        <v>29236.81</v>
      </c>
      <c r="L1328" s="559">
        <v>29107.63</v>
      </c>
      <c r="M1328" s="559">
        <v>29093.27</v>
      </c>
      <c r="N1328" s="559">
        <v>29220.29</v>
      </c>
      <c r="O1328" s="605">
        <f>IF((N1329=""),"",MAX(F1330:N1330))</f>
        <v>4656.1199999999917</v>
      </c>
      <c r="P1328" s="605">
        <f>IF(N1329="","",MIN(F1330:N1330))</f>
        <v>4123.4700000000048</v>
      </c>
      <c r="Q1328" s="658">
        <f>IF((N1330=""),"",AVERAGE(F1330:N1330))</f>
        <v>4392.3866666666681</v>
      </c>
      <c r="R1328" s="658">
        <f>IF((N1329=""),"",(O1328-P1328)/(O1328+P1328)*100)</f>
        <v>6.0669120084193802</v>
      </c>
      <c r="S1328" s="659">
        <f>STDEV(F1330:N1330)</f>
        <v>235.96647102924854</v>
      </c>
      <c r="T1328" s="600" t="str">
        <f>IF(N1329="","",IF(Q1328&gt;3200,IF(R1328&lt;16,IF(Q1328&lt;5240,"Pass","Fail"),"Fail"),"Fail"))</f>
        <v>Pass</v>
      </c>
      <c r="U1328" s="677">
        <v>1340</v>
      </c>
      <c r="V1328" s="548" t="s">
        <v>322</v>
      </c>
      <c r="Y1328" s="603">
        <v>4200</v>
      </c>
      <c r="Z1328" s="603">
        <v>5500</v>
      </c>
      <c r="AA1328" s="603">
        <v>3200</v>
      </c>
      <c r="AB1328" s="603">
        <v>5240</v>
      </c>
      <c r="AC1328" s="604">
        <v>16</v>
      </c>
      <c r="AD1328" s="604">
        <v>16</v>
      </c>
    </row>
    <row r="1329" spans="1:30" ht="15">
      <c r="A1329" s="690"/>
      <c r="B1329" s="554"/>
      <c r="C1329" s="657"/>
      <c r="D1329" s="657"/>
      <c r="E1329" s="605" t="s">
        <v>185</v>
      </c>
      <c r="F1329" s="559">
        <v>27699.58</v>
      </c>
      <c r="G1329" s="559">
        <v>27717.22</v>
      </c>
      <c r="H1329" s="559">
        <v>27733.55</v>
      </c>
      <c r="I1329" s="559">
        <v>27692.34</v>
      </c>
      <c r="J1329" s="559">
        <v>27642.720000000001</v>
      </c>
      <c r="K1329" s="559">
        <v>27691.03</v>
      </c>
      <c r="L1329" s="559">
        <v>27705.86</v>
      </c>
      <c r="M1329" s="559">
        <v>27690.01</v>
      </c>
      <c r="N1329" s="559">
        <v>27678.04</v>
      </c>
      <c r="O1329" s="641"/>
      <c r="P1329" s="605"/>
      <c r="Q1329" s="658"/>
      <c r="R1329" s="658"/>
      <c r="S1329" s="659"/>
      <c r="T1329" s="600"/>
      <c r="U1329" s="660"/>
    </row>
    <row r="1330" spans="1:30" ht="57.75" thickBot="1">
      <c r="A1330" s="690"/>
      <c r="B1330" s="663"/>
      <c r="C1330" s="664"/>
      <c r="D1330" s="664"/>
      <c r="E1330" s="605" t="s">
        <v>186</v>
      </c>
      <c r="F1330" s="627">
        <f t="shared" ref="F1330:N1330" si="438">IF(((F1328="")*AND(F1329="")),"",(F1328-F1329)*3)</f>
        <v>4636.4399999999987</v>
      </c>
      <c r="G1330" s="627">
        <f t="shared" si="438"/>
        <v>4215.9599999999991</v>
      </c>
      <c r="H1330" s="627">
        <f t="shared" si="438"/>
        <v>4123.4700000000048</v>
      </c>
      <c r="I1330" s="627">
        <f t="shared" si="438"/>
        <v>4220.3100000000013</v>
      </c>
      <c r="J1330" s="627">
        <f t="shared" si="438"/>
        <v>4656.1199999999917</v>
      </c>
      <c r="K1330" s="627">
        <f t="shared" si="438"/>
        <v>4637.3400000000074</v>
      </c>
      <c r="L1330" s="627">
        <f t="shared" si="438"/>
        <v>4205.3100000000013</v>
      </c>
      <c r="M1330" s="627">
        <f t="shared" si="438"/>
        <v>4209.7800000000061</v>
      </c>
      <c r="N1330" s="627">
        <f t="shared" si="438"/>
        <v>4626.75</v>
      </c>
      <c r="O1330" s="627"/>
      <c r="P1330" s="627"/>
      <c r="Q1330" s="665"/>
      <c r="R1330" s="665"/>
      <c r="S1330" s="666"/>
      <c r="T1330" s="667"/>
      <c r="U1330" s="668"/>
    </row>
    <row r="1331" spans="1:30" ht="15">
      <c r="A1331" s="713">
        <v>43699</v>
      </c>
      <c r="B1331" s="654" t="s">
        <v>172</v>
      </c>
      <c r="C1331" s="615" t="s">
        <v>174</v>
      </c>
      <c r="D1331" s="615" t="s">
        <v>173</v>
      </c>
      <c r="E1331" s="605" t="s">
        <v>184</v>
      </c>
      <c r="F1331" s="559">
        <v>5235.29</v>
      </c>
      <c r="G1331" s="559">
        <v>5075</v>
      </c>
      <c r="H1331" s="559">
        <v>5044.6499999999996</v>
      </c>
      <c r="I1331" s="559">
        <v>5039.3599999999997</v>
      </c>
      <c r="J1331" s="559">
        <v>5069.62</v>
      </c>
      <c r="K1331" s="559">
        <v>5212.49</v>
      </c>
      <c r="L1331" s="559">
        <v>5045.49</v>
      </c>
      <c r="M1331" s="559">
        <v>5066.5</v>
      </c>
      <c r="N1331" s="559">
        <v>5187.8900000000003</v>
      </c>
      <c r="O1331" s="636">
        <f>IF((N1332=""),"",MAX(F1333:N1333))</f>
        <v>4118.76</v>
      </c>
      <c r="P1331" s="636">
        <f>IF(N1332="","",MIN(F1333:N1333))</f>
        <v>3709.08</v>
      </c>
      <c r="Q1331" s="655">
        <f>IF((N1333=""),"",AVERAGE(F1333:N1333))</f>
        <v>3961.1599999999994</v>
      </c>
      <c r="R1331" s="655">
        <f>IF((N1332=""),"",(O1331-P1331)/(O1331+P1331)*100)</f>
        <v>5.2336276674025051</v>
      </c>
      <c r="S1331" s="646">
        <f>STDEV(F1333:N1333)</f>
        <v>151.00329830835165</v>
      </c>
      <c r="T1331" s="676" t="str">
        <f>IF(N1332="","",IF(Q1331&gt;3650,IF(R1331&lt;7,IF(Q1331&lt;4450,"Pass","Fail"),"Fail"),"Fail"))</f>
        <v>Pass</v>
      </c>
      <c r="U1331" s="677" t="s">
        <v>215</v>
      </c>
      <c r="V1331" s="548" t="s">
        <v>324</v>
      </c>
      <c r="Y1331" s="603">
        <v>3650</v>
      </c>
      <c r="Z1331" s="603">
        <v>4450</v>
      </c>
      <c r="AA1331" s="603">
        <v>3700</v>
      </c>
      <c r="AB1331" s="603">
        <v>4100</v>
      </c>
      <c r="AC1331" s="604">
        <v>7</v>
      </c>
      <c r="AD1331" s="604">
        <v>6.5</v>
      </c>
    </row>
    <row r="1332" spans="1:30" ht="15">
      <c r="A1332" s="690"/>
      <c r="B1332" s="554"/>
      <c r="C1332" s="657"/>
      <c r="D1332" s="657"/>
      <c r="E1332" s="605" t="s">
        <v>185</v>
      </c>
      <c r="F1332" s="559">
        <v>3355.28</v>
      </c>
      <c r="G1332" s="559">
        <v>3055.41</v>
      </c>
      <c r="H1332" s="559">
        <v>2989.95</v>
      </c>
      <c r="I1332" s="559">
        <v>3005.14</v>
      </c>
      <c r="J1332" s="559">
        <v>3126.38</v>
      </c>
      <c r="K1332" s="559">
        <v>3357.95</v>
      </c>
      <c r="L1332" s="559">
        <v>3024.59</v>
      </c>
      <c r="M1332" s="559">
        <v>3007.12</v>
      </c>
      <c r="N1332" s="559">
        <v>3229.25</v>
      </c>
      <c r="O1332" s="605"/>
      <c r="P1332" s="605"/>
      <c r="Q1332" s="658"/>
      <c r="R1332" s="658"/>
      <c r="S1332" s="659"/>
      <c r="T1332" s="554"/>
      <c r="U1332" s="672"/>
      <c r="Y1332" s="603"/>
      <c r="Z1332" s="603"/>
      <c r="AA1332" s="603"/>
      <c r="AB1332" s="603"/>
    </row>
    <row r="1333" spans="1:30" ht="57.75" thickBot="1">
      <c r="A1333" s="690"/>
      <c r="B1333" s="554"/>
      <c r="C1333" s="657"/>
      <c r="D1333" s="657"/>
      <c r="E1333" s="605" t="s">
        <v>186</v>
      </c>
      <c r="F1333" s="605">
        <f t="shared" ref="F1333:N1333" si="439">IF(((F1331="")*AND(F1332="")),"",(F1331-F1332)*2)</f>
        <v>3760.0199999999995</v>
      </c>
      <c r="G1333" s="605">
        <f t="shared" si="439"/>
        <v>4039.1800000000003</v>
      </c>
      <c r="H1333" s="605">
        <f t="shared" si="439"/>
        <v>4109.3999999999996</v>
      </c>
      <c r="I1333" s="605">
        <f t="shared" si="439"/>
        <v>4068.4399999999996</v>
      </c>
      <c r="J1333" s="605">
        <f t="shared" si="439"/>
        <v>3886.4799999999996</v>
      </c>
      <c r="K1333" s="605">
        <f t="shared" si="439"/>
        <v>3709.08</v>
      </c>
      <c r="L1333" s="605">
        <f t="shared" si="439"/>
        <v>4041.7999999999993</v>
      </c>
      <c r="M1333" s="605">
        <f t="shared" si="439"/>
        <v>4118.76</v>
      </c>
      <c r="N1333" s="605">
        <f t="shared" si="439"/>
        <v>3917.2800000000007</v>
      </c>
      <c r="O1333" s="605"/>
      <c r="P1333" s="605"/>
      <c r="Q1333" s="658"/>
      <c r="R1333" s="658"/>
      <c r="S1333" s="659"/>
      <c r="T1333" s="554"/>
      <c r="U1333" s="672"/>
      <c r="Y1333" s="603"/>
      <c r="Z1333" s="603"/>
      <c r="AA1333" s="603"/>
      <c r="AB1333" s="603"/>
    </row>
    <row r="1334" spans="1:30" ht="15">
      <c r="A1334" s="713">
        <v>43699</v>
      </c>
      <c r="B1334" s="614" t="s">
        <v>167</v>
      </c>
      <c r="C1334" s="657" t="s">
        <v>169</v>
      </c>
      <c r="D1334" s="657" t="s">
        <v>187</v>
      </c>
      <c r="E1334" s="605" t="s">
        <v>184</v>
      </c>
      <c r="F1334" s="559">
        <v>1959.7</v>
      </c>
      <c r="G1334" s="559">
        <v>1964.43</v>
      </c>
      <c r="H1334" s="559">
        <v>1958.82</v>
      </c>
      <c r="I1334" s="559">
        <v>1962.5</v>
      </c>
      <c r="J1334" s="559">
        <v>1957.36</v>
      </c>
      <c r="K1334" s="559">
        <v>1959.01</v>
      </c>
      <c r="L1334" s="559">
        <v>1965.53</v>
      </c>
      <c r="M1334" s="559">
        <v>1961.35</v>
      </c>
      <c r="N1334" s="559">
        <v>1957.61</v>
      </c>
      <c r="O1334" s="605">
        <f>IF((N1335=""),"",MAX(F1336:N1336))</f>
        <v>2125.0800000000004</v>
      </c>
      <c r="P1334" s="605">
        <f>IF(N1335="","",MIN(F1336:N1336))</f>
        <v>2015.6999999999996</v>
      </c>
      <c r="Q1334" s="658">
        <f>IF((N1336=""),"",AVERAGE(F1336:N1336))</f>
        <v>2081.5033333333331</v>
      </c>
      <c r="R1334" s="658">
        <f>IF((N1335=""),"",(O1334-P1334)/(O1334+P1334)*100)</f>
        <v>2.6415313056960472</v>
      </c>
      <c r="S1334" s="659">
        <f>STDEV(F1336:N1336)</f>
        <v>39.441969081163066</v>
      </c>
      <c r="T1334" s="600" t="str">
        <f>IF(N1335="","",IF(Q1334&gt;1940,IF(R1334&lt;8.3,IF(Q1334&lt;2180,"Pass","Fail"),"Fail"),"Fail"))</f>
        <v>Pass</v>
      </c>
      <c r="U1334" s="677" t="s">
        <v>215</v>
      </c>
      <c r="V1334" s="548" t="s">
        <v>324</v>
      </c>
      <c r="Y1334" s="603">
        <v>2000</v>
      </c>
      <c r="Z1334" s="603">
        <v>3000</v>
      </c>
      <c r="AA1334" s="603">
        <v>1940</v>
      </c>
      <c r="AB1334" s="603">
        <v>2180</v>
      </c>
      <c r="AC1334" s="604">
        <v>5.2</v>
      </c>
      <c r="AD1334" s="604">
        <v>5.2</v>
      </c>
    </row>
    <row r="1335" spans="1:30" ht="15">
      <c r="A1335" s="690"/>
      <c r="B1335" s="554"/>
      <c r="C1335" s="657"/>
      <c r="D1335" s="657"/>
      <c r="E1335" s="605" t="s">
        <v>185</v>
      </c>
      <c r="F1335" s="559">
        <v>1269.9000000000001</v>
      </c>
      <c r="G1335" s="559">
        <v>1256.07</v>
      </c>
      <c r="H1335" s="559">
        <v>1253.53</v>
      </c>
      <c r="I1335" s="559">
        <v>1263.27</v>
      </c>
      <c r="J1335" s="559">
        <v>1285.46</v>
      </c>
      <c r="K1335" s="559">
        <v>1281.07</v>
      </c>
      <c r="L1335" s="559">
        <v>1262.8599999999999</v>
      </c>
      <c r="M1335" s="559">
        <v>1257.1500000000001</v>
      </c>
      <c r="N1335" s="559">
        <v>1272.49</v>
      </c>
      <c r="O1335" s="605"/>
      <c r="P1335" s="605"/>
      <c r="Q1335" s="658"/>
      <c r="R1335" s="658"/>
      <c r="S1335" s="659"/>
      <c r="T1335" s="600"/>
      <c r="U1335" s="660"/>
      <c r="Y1335" s="603"/>
      <c r="Z1335" s="603"/>
      <c r="AA1335" s="603"/>
      <c r="AB1335" s="603"/>
    </row>
    <row r="1336" spans="1:30" ht="43.5" thickBot="1">
      <c r="A1336" s="690"/>
      <c r="B1336" s="554"/>
      <c r="C1336" s="657"/>
      <c r="D1336" s="657"/>
      <c r="E1336" s="605" t="s">
        <v>188</v>
      </c>
      <c r="F1336" s="605">
        <f t="shared" ref="F1336:N1336" si="440">IF(((F1334="")*AND(F1335="")),"",(F1334-F1335)*3)</f>
        <v>2069.3999999999996</v>
      </c>
      <c r="G1336" s="605">
        <f t="shared" si="440"/>
        <v>2125.0800000000004</v>
      </c>
      <c r="H1336" s="605">
        <f t="shared" si="440"/>
        <v>2115.87</v>
      </c>
      <c r="I1336" s="605">
        <f t="shared" si="440"/>
        <v>2097.69</v>
      </c>
      <c r="J1336" s="605">
        <f t="shared" si="440"/>
        <v>2015.6999999999996</v>
      </c>
      <c r="K1336" s="605">
        <f t="shared" si="440"/>
        <v>2033.8200000000002</v>
      </c>
      <c r="L1336" s="605">
        <f t="shared" si="440"/>
        <v>2108.0100000000002</v>
      </c>
      <c r="M1336" s="605">
        <f t="shared" si="440"/>
        <v>2112.5999999999995</v>
      </c>
      <c r="N1336" s="605">
        <f t="shared" si="440"/>
        <v>2055.3599999999997</v>
      </c>
      <c r="O1336" s="605"/>
      <c r="P1336" s="605"/>
      <c r="Q1336" s="658"/>
      <c r="R1336" s="658"/>
      <c r="S1336" s="659"/>
      <c r="T1336" s="600"/>
      <c r="U1336" s="660"/>
      <c r="Y1336" s="603"/>
      <c r="Z1336" s="603"/>
      <c r="AA1336" s="603"/>
      <c r="AB1336" s="603"/>
    </row>
    <row r="1337" spans="1:30" ht="15">
      <c r="A1337" s="713">
        <v>43699</v>
      </c>
      <c r="B1337" s="554" t="s">
        <v>183</v>
      </c>
      <c r="C1337" s="657" t="s">
        <v>171</v>
      </c>
      <c r="D1337" s="657" t="s">
        <v>170</v>
      </c>
      <c r="E1337" s="605" t="s">
        <v>184</v>
      </c>
      <c r="F1337" s="559">
        <v>29276.06</v>
      </c>
      <c r="G1337" s="559">
        <v>29134.57</v>
      </c>
      <c r="H1337" s="559">
        <v>29116.26</v>
      </c>
      <c r="I1337" s="559">
        <v>29133.48</v>
      </c>
      <c r="J1337" s="559">
        <v>29264.01</v>
      </c>
      <c r="K1337" s="559">
        <v>29223.25</v>
      </c>
      <c r="L1337" s="559">
        <v>29132.7</v>
      </c>
      <c r="M1337" s="559">
        <v>29134.07</v>
      </c>
      <c r="N1337" s="559">
        <v>29240.01</v>
      </c>
      <c r="O1337" s="605">
        <f>IF((N1338=""),"",MAX(F1339:N1339))</f>
        <v>4693.7099999999991</v>
      </c>
      <c r="P1337" s="605">
        <f>IF(N1338="","",MIN(F1339:N1339))</f>
        <v>4172.9699999999939</v>
      </c>
      <c r="Q1337" s="658">
        <f>IF((N1339=""),"",AVERAGE(F1339:N1339))</f>
        <v>4420.7333333333327</v>
      </c>
      <c r="R1337" s="658">
        <f>IF((N1338=""),"",(O1337-P1337)/(O1337+P1337)*100)</f>
        <v>5.8729986872200834</v>
      </c>
      <c r="S1337" s="659">
        <f>STDEV(F1339:N1339)</f>
        <v>213.25968119877413</v>
      </c>
      <c r="T1337" s="600" t="str">
        <f>IF(N1338="","",IF(Q1337&gt;3200,IF(R1337&lt;16,IF(Q1337&lt;5240,"Pass","Fail"),"Fail"),"Fail"))</f>
        <v>Pass</v>
      </c>
      <c r="U1337" s="677" t="s">
        <v>215</v>
      </c>
      <c r="V1337" s="548" t="s">
        <v>324</v>
      </c>
      <c r="Y1337" s="603">
        <v>4200</v>
      </c>
      <c r="Z1337" s="603">
        <v>5500</v>
      </c>
      <c r="AA1337" s="603">
        <v>3200</v>
      </c>
      <c r="AB1337" s="603">
        <v>5240</v>
      </c>
      <c r="AC1337" s="604">
        <v>16</v>
      </c>
      <c r="AD1337" s="604">
        <v>16</v>
      </c>
    </row>
    <row r="1338" spans="1:30" ht="15">
      <c r="A1338" s="690"/>
      <c r="B1338" s="554"/>
      <c r="C1338" s="657"/>
      <c r="D1338" s="657"/>
      <c r="E1338" s="605" t="s">
        <v>185</v>
      </c>
      <c r="F1338" s="559">
        <v>27723.77</v>
      </c>
      <c r="G1338" s="559">
        <v>27707.919999999998</v>
      </c>
      <c r="H1338" s="559">
        <v>27725.27</v>
      </c>
      <c r="I1338" s="559">
        <v>27706.06</v>
      </c>
      <c r="J1338" s="559">
        <v>27729.58</v>
      </c>
      <c r="K1338" s="559">
        <v>27686.17</v>
      </c>
      <c r="L1338" s="559">
        <v>27723.54</v>
      </c>
      <c r="M1338" s="559">
        <v>27714.46</v>
      </c>
      <c r="N1338" s="559">
        <v>27675.439999999999</v>
      </c>
      <c r="O1338" s="641"/>
      <c r="P1338" s="605"/>
      <c r="Q1338" s="658"/>
      <c r="R1338" s="658"/>
      <c r="S1338" s="659"/>
      <c r="T1338" s="600"/>
      <c r="U1338" s="660"/>
    </row>
    <row r="1339" spans="1:30" ht="57.75" thickBot="1">
      <c r="A1339" s="690"/>
      <c r="B1339" s="663"/>
      <c r="C1339" s="664"/>
      <c r="D1339" s="664"/>
      <c r="E1339" s="605" t="s">
        <v>186</v>
      </c>
      <c r="F1339" s="627">
        <f t="shared" ref="F1339:N1339" si="441">IF(((F1337="")*AND(F1338="")),"",(F1337-F1338)*3)</f>
        <v>4656.8700000000026</v>
      </c>
      <c r="G1339" s="627">
        <f t="shared" si="441"/>
        <v>4279.9500000000044</v>
      </c>
      <c r="H1339" s="627">
        <f t="shared" si="441"/>
        <v>4172.9699999999939</v>
      </c>
      <c r="I1339" s="627">
        <f t="shared" si="441"/>
        <v>4282.2599999999948</v>
      </c>
      <c r="J1339" s="627">
        <f t="shared" si="441"/>
        <v>4603.28999999999</v>
      </c>
      <c r="K1339" s="627">
        <f t="shared" si="441"/>
        <v>4611.2400000000052</v>
      </c>
      <c r="L1339" s="627">
        <f t="shared" si="441"/>
        <v>4227.4799999999996</v>
      </c>
      <c r="M1339" s="627">
        <f t="shared" si="441"/>
        <v>4258.8300000000017</v>
      </c>
      <c r="N1339" s="627">
        <f t="shared" si="441"/>
        <v>4693.7099999999991</v>
      </c>
      <c r="O1339" s="627"/>
      <c r="P1339" s="627"/>
      <c r="Q1339" s="665"/>
      <c r="R1339" s="665"/>
      <c r="S1339" s="666"/>
      <c r="T1339" s="667"/>
      <c r="U1339" s="668"/>
    </row>
    <row r="1340" spans="1:30" ht="15">
      <c r="A1340" s="713">
        <v>43703</v>
      </c>
      <c r="B1340" s="654" t="s">
        <v>172</v>
      </c>
      <c r="C1340" s="615" t="s">
        <v>174</v>
      </c>
      <c r="D1340" s="615" t="s">
        <v>173</v>
      </c>
      <c r="E1340" s="605" t="s">
        <v>184</v>
      </c>
      <c r="F1340" s="559">
        <v>3355.28</v>
      </c>
      <c r="G1340" s="559">
        <v>3055.41</v>
      </c>
      <c r="H1340" s="559">
        <v>2989.95</v>
      </c>
      <c r="I1340" s="559">
        <v>3005.14</v>
      </c>
      <c r="J1340" s="559">
        <v>3126.38</v>
      </c>
      <c r="K1340" s="559">
        <v>3357.95</v>
      </c>
      <c r="L1340" s="559">
        <v>3024.59</v>
      </c>
      <c r="M1340" s="559">
        <v>3007.12</v>
      </c>
      <c r="N1340" s="559">
        <v>3229.25</v>
      </c>
      <c r="O1340" s="636">
        <f>IF((N1341=""),"",MAX(F1342:N1342))</f>
        <v>4055.8199999999997</v>
      </c>
      <c r="P1340" s="636">
        <f>IF(N1341="","",MIN(F1342:N1342))</f>
        <v>3663.18</v>
      </c>
      <c r="Q1340" s="655">
        <f>IF((N1342=""),"",AVERAGE(F1342:N1342))</f>
        <v>3901.0311111111109</v>
      </c>
      <c r="R1340" s="655">
        <f>IF((N1341=""),"",(O1340-P1340)/(O1340+P1340)*100)</f>
        <v>5.0866692576758634</v>
      </c>
      <c r="S1340" s="646">
        <f>STDEV(F1342:N1342)</f>
        <v>142.42141977636058</v>
      </c>
      <c r="T1340" s="676" t="str">
        <f>IF(N1341="","",IF(Q1340&gt;3650,IF(R1340&lt;7,IF(Q1340&lt;4450,"Pass","Fail"),"Fail"),"Fail"))</f>
        <v>Pass</v>
      </c>
      <c r="U1340" s="677">
        <v>121</v>
      </c>
      <c r="V1340" s="548" t="s">
        <v>326</v>
      </c>
      <c r="Y1340" s="603">
        <v>3650</v>
      </c>
      <c r="Z1340" s="603">
        <v>4450</v>
      </c>
      <c r="AA1340" s="603">
        <v>3700</v>
      </c>
      <c r="AB1340" s="603">
        <v>4100</v>
      </c>
      <c r="AC1340" s="604">
        <v>7</v>
      </c>
      <c r="AD1340" s="604">
        <v>6.5</v>
      </c>
    </row>
    <row r="1341" spans="1:30" ht="15">
      <c r="A1341" s="690"/>
      <c r="B1341" s="554"/>
      <c r="C1341" s="657"/>
      <c r="D1341" s="657"/>
      <c r="E1341" s="605" t="s">
        <v>185</v>
      </c>
      <c r="F1341" s="559">
        <v>1498.01</v>
      </c>
      <c r="G1341" s="559">
        <v>1070.23</v>
      </c>
      <c r="H1341" s="559">
        <v>967.4</v>
      </c>
      <c r="I1341" s="559">
        <v>1007.55</v>
      </c>
      <c r="J1341" s="559">
        <v>1219.23</v>
      </c>
      <c r="K1341" s="559">
        <v>1526.36</v>
      </c>
      <c r="L1341" s="559">
        <v>1040.03</v>
      </c>
      <c r="M1341" s="559">
        <v>979.21</v>
      </c>
      <c r="N1341" s="559">
        <v>1288.4100000000001</v>
      </c>
      <c r="O1341" s="605"/>
      <c r="P1341" s="605"/>
      <c r="Q1341" s="658"/>
      <c r="R1341" s="658"/>
      <c r="S1341" s="659"/>
      <c r="T1341" s="554"/>
      <c r="U1341" s="672"/>
      <c r="Y1341" s="603"/>
      <c r="Z1341" s="603"/>
      <c r="AA1341" s="603"/>
      <c r="AB1341" s="603"/>
    </row>
    <row r="1342" spans="1:30" ht="57.75" thickBot="1">
      <c r="A1342" s="690"/>
      <c r="B1342" s="554"/>
      <c r="C1342" s="657"/>
      <c r="D1342" s="657"/>
      <c r="E1342" s="605" t="s">
        <v>186</v>
      </c>
      <c r="F1342" s="605">
        <f t="shared" ref="F1342:N1342" si="442">IF(((F1340="")*AND(F1341="")),"",(F1340-F1341)*2)</f>
        <v>3714.5400000000004</v>
      </c>
      <c r="G1342" s="605">
        <f t="shared" si="442"/>
        <v>3970.3599999999997</v>
      </c>
      <c r="H1342" s="605">
        <f t="shared" si="442"/>
        <v>4045.0999999999995</v>
      </c>
      <c r="I1342" s="605">
        <f t="shared" si="442"/>
        <v>3995.18</v>
      </c>
      <c r="J1342" s="605">
        <f t="shared" si="442"/>
        <v>3814.3</v>
      </c>
      <c r="K1342" s="605">
        <f t="shared" si="442"/>
        <v>3663.18</v>
      </c>
      <c r="L1342" s="605">
        <f t="shared" si="442"/>
        <v>3969.1200000000003</v>
      </c>
      <c r="M1342" s="605">
        <f t="shared" si="442"/>
        <v>4055.8199999999997</v>
      </c>
      <c r="N1342" s="605">
        <f t="shared" si="442"/>
        <v>3881.68</v>
      </c>
      <c r="O1342" s="605"/>
      <c r="P1342" s="605"/>
      <c r="Q1342" s="658"/>
      <c r="R1342" s="658"/>
      <c r="S1342" s="659"/>
      <c r="T1342" s="554"/>
      <c r="U1342" s="672"/>
      <c r="Y1342" s="603"/>
      <c r="Z1342" s="603"/>
      <c r="AA1342" s="603"/>
      <c r="AB1342" s="603"/>
    </row>
    <row r="1343" spans="1:30" ht="15">
      <c r="A1343" s="713">
        <v>43703</v>
      </c>
      <c r="B1343" s="614" t="s">
        <v>167</v>
      </c>
      <c r="C1343" s="657" t="s">
        <v>169</v>
      </c>
      <c r="D1343" s="657" t="s">
        <v>187</v>
      </c>
      <c r="E1343" s="605" t="s">
        <v>184</v>
      </c>
      <c r="F1343" s="559">
        <v>1269.9000000000001</v>
      </c>
      <c r="G1343" s="559">
        <v>1256.07</v>
      </c>
      <c r="H1343" s="559">
        <v>1253.53</v>
      </c>
      <c r="I1343" s="559">
        <v>1263.27</v>
      </c>
      <c r="J1343" s="559">
        <v>1285.46</v>
      </c>
      <c r="K1343" s="559">
        <v>1281.07</v>
      </c>
      <c r="L1343" s="559">
        <v>1262.8599999999999</v>
      </c>
      <c r="M1343" s="559">
        <v>1257.1500000000001</v>
      </c>
      <c r="N1343" s="559">
        <v>1272.49</v>
      </c>
      <c r="O1343" s="605">
        <f>IF((N1344=""),"",MAX(F1345:N1345))</f>
        <v>2070.7500000000005</v>
      </c>
      <c r="P1343" s="605">
        <f>IF(N1344="","",MIN(F1345:N1345))</f>
        <v>1960.23</v>
      </c>
      <c r="Q1343" s="658">
        <f>IF((N1345=""),"",AVERAGE(F1345:N1345))</f>
        <v>2026.663333333333</v>
      </c>
      <c r="R1343" s="658">
        <f>IF((N1344=""),"",(O1343-P1343)/(O1343+P1343)*100)</f>
        <v>2.74176502984387</v>
      </c>
      <c r="S1343" s="659">
        <f>STDEV(F1345:N1345)</f>
        <v>40.933205652642762</v>
      </c>
      <c r="T1343" s="600" t="str">
        <f>IF(N1344="","",IF(Q1343&gt;1940,IF(R1343&lt;8.3,IF(Q1343&lt;2180,"Pass","Fail"),"Fail"),"Fail"))</f>
        <v>Pass</v>
      </c>
      <c r="U1343" s="677">
        <v>121</v>
      </c>
      <c r="V1343" s="548" t="s">
        <v>326</v>
      </c>
      <c r="Y1343" s="603">
        <v>2000</v>
      </c>
      <c r="Z1343" s="603">
        <v>3000</v>
      </c>
      <c r="AA1343" s="603">
        <v>1940</v>
      </c>
      <c r="AB1343" s="603">
        <v>2180</v>
      </c>
      <c r="AC1343" s="604">
        <v>5.2</v>
      </c>
      <c r="AD1343" s="604">
        <v>5.2</v>
      </c>
    </row>
    <row r="1344" spans="1:30" ht="15">
      <c r="A1344" s="690"/>
      <c r="B1344" s="554"/>
      <c r="C1344" s="657"/>
      <c r="D1344" s="657"/>
      <c r="E1344" s="605" t="s">
        <v>185</v>
      </c>
      <c r="F1344" s="559">
        <v>601.54999999999995</v>
      </c>
      <c r="G1344" s="559">
        <v>566.67999999999995</v>
      </c>
      <c r="H1344" s="559">
        <v>565.77</v>
      </c>
      <c r="I1344" s="559">
        <v>580.84</v>
      </c>
      <c r="J1344" s="559">
        <v>626.87</v>
      </c>
      <c r="K1344" s="559">
        <v>627.66</v>
      </c>
      <c r="L1344" s="559">
        <v>582.72</v>
      </c>
      <c r="M1344" s="559">
        <v>566.9</v>
      </c>
      <c r="N1344" s="559">
        <v>602.82000000000005</v>
      </c>
      <c r="O1344" s="605"/>
      <c r="P1344" s="605"/>
      <c r="Q1344" s="658"/>
      <c r="R1344" s="658"/>
      <c r="S1344" s="659"/>
      <c r="T1344" s="600"/>
      <c r="U1344" s="660"/>
      <c r="Y1344" s="603"/>
      <c r="Z1344" s="603"/>
      <c r="AA1344" s="603"/>
      <c r="AB1344" s="603"/>
    </row>
    <row r="1345" spans="1:30" ht="43.5" thickBot="1">
      <c r="A1345" s="690"/>
      <c r="B1345" s="554"/>
      <c r="C1345" s="657"/>
      <c r="D1345" s="657"/>
      <c r="E1345" s="605" t="s">
        <v>188</v>
      </c>
      <c r="F1345" s="605">
        <f t="shared" ref="F1345:N1345" si="443">IF(((F1343="")*AND(F1344="")),"",(F1343-F1344)*3)</f>
        <v>2005.0500000000004</v>
      </c>
      <c r="G1345" s="605">
        <f t="shared" si="443"/>
        <v>2068.17</v>
      </c>
      <c r="H1345" s="605">
        <f t="shared" si="443"/>
        <v>2063.2799999999997</v>
      </c>
      <c r="I1345" s="605">
        <f t="shared" si="443"/>
        <v>2047.29</v>
      </c>
      <c r="J1345" s="605">
        <f t="shared" si="443"/>
        <v>1975.77</v>
      </c>
      <c r="K1345" s="605">
        <f t="shared" si="443"/>
        <v>1960.23</v>
      </c>
      <c r="L1345" s="605">
        <f t="shared" si="443"/>
        <v>2040.4199999999996</v>
      </c>
      <c r="M1345" s="605">
        <f t="shared" si="443"/>
        <v>2070.7500000000005</v>
      </c>
      <c r="N1345" s="605">
        <f t="shared" si="443"/>
        <v>2009.0099999999998</v>
      </c>
      <c r="O1345" s="605"/>
      <c r="P1345" s="605"/>
      <c r="Q1345" s="658"/>
      <c r="R1345" s="658"/>
      <c r="S1345" s="659"/>
      <c r="T1345" s="600"/>
      <c r="U1345" s="660"/>
      <c r="Y1345" s="603"/>
      <c r="Z1345" s="603"/>
      <c r="AA1345" s="603"/>
      <c r="AB1345" s="603"/>
    </row>
    <row r="1346" spans="1:30" ht="15">
      <c r="A1346" s="713">
        <v>43703</v>
      </c>
      <c r="B1346" s="554" t="s">
        <v>183</v>
      </c>
      <c r="C1346" s="657" t="s">
        <v>171</v>
      </c>
      <c r="D1346" s="657" t="s">
        <v>170</v>
      </c>
      <c r="E1346" s="605" t="s">
        <v>184</v>
      </c>
      <c r="F1346" s="559">
        <v>27723.77</v>
      </c>
      <c r="G1346" s="559">
        <v>27707.919999999998</v>
      </c>
      <c r="H1346" s="559">
        <v>27725.27</v>
      </c>
      <c r="I1346" s="559">
        <v>27706.06</v>
      </c>
      <c r="J1346" s="559">
        <v>27729.58</v>
      </c>
      <c r="K1346" s="559">
        <v>27686.17</v>
      </c>
      <c r="L1346" s="559">
        <v>27723.54</v>
      </c>
      <c r="M1346" s="559">
        <v>27714.46</v>
      </c>
      <c r="N1346" s="559">
        <v>27675.439999999999</v>
      </c>
      <c r="O1346" s="605">
        <f>IF((N1347=""),"",MAX(F1348:N1348))</f>
        <v>5159.5800000000017</v>
      </c>
      <c r="P1346" s="605">
        <f>IF(N1347="","",MIN(F1348:N1348))</f>
        <v>4490.1600000000035</v>
      </c>
      <c r="Q1346" s="658">
        <f>IF((N1348=""),"",AVERAGE(F1348:N1348))</f>
        <v>4796.5933333333332</v>
      </c>
      <c r="R1346" s="658">
        <f>IF((N1347=""),"",(O1346-P1346)/(O1346+P1346)*100)</f>
        <v>6.9371817271760481</v>
      </c>
      <c r="S1346" s="659">
        <f>STDEV(F1348:N1348)</f>
        <v>271.0145854469809</v>
      </c>
      <c r="T1346" s="600" t="str">
        <f>IF(N1347="","",IF(Q1346&gt;3200,IF(R1346&lt;16,IF(Q1346&lt;5240,"Pass","Fail"),"Fail"),"Fail"))</f>
        <v>Pass</v>
      </c>
      <c r="U1346" s="677">
        <v>121</v>
      </c>
      <c r="V1346" s="548" t="s">
        <v>326</v>
      </c>
      <c r="Y1346" s="603">
        <v>4200</v>
      </c>
      <c r="Z1346" s="603">
        <v>5500</v>
      </c>
      <c r="AA1346" s="603">
        <v>3200</v>
      </c>
      <c r="AB1346" s="603">
        <v>5240</v>
      </c>
      <c r="AC1346" s="604">
        <v>16</v>
      </c>
      <c r="AD1346" s="604">
        <v>16</v>
      </c>
    </row>
    <row r="1347" spans="1:30" ht="15">
      <c r="A1347" s="690"/>
      <c r="B1347" s="554"/>
      <c r="C1347" s="657"/>
      <c r="D1347" s="657"/>
      <c r="E1347" s="605" t="s">
        <v>185</v>
      </c>
      <c r="F1347" s="559">
        <v>26053.26</v>
      </c>
      <c r="G1347" s="559">
        <v>26184.57</v>
      </c>
      <c r="H1347" s="559">
        <v>26228.55</v>
      </c>
      <c r="I1347" s="559">
        <v>26177.09</v>
      </c>
      <c r="J1347" s="559">
        <v>26009.72</v>
      </c>
      <c r="K1347" s="559">
        <v>25994.82</v>
      </c>
      <c r="L1347" s="559">
        <v>26190.21</v>
      </c>
      <c r="M1347" s="559">
        <v>26176.63</v>
      </c>
      <c r="N1347" s="559">
        <v>25987.58</v>
      </c>
      <c r="O1347" s="641"/>
      <c r="P1347" s="605"/>
      <c r="Q1347" s="658"/>
      <c r="R1347" s="658"/>
      <c r="S1347" s="659"/>
      <c r="T1347" s="600"/>
      <c r="U1347" s="660"/>
    </row>
    <row r="1348" spans="1:30" ht="57.75" thickBot="1">
      <c r="A1348" s="690"/>
      <c r="B1348" s="663"/>
      <c r="C1348" s="664"/>
      <c r="D1348" s="664"/>
      <c r="E1348" s="605" t="s">
        <v>186</v>
      </c>
      <c r="F1348" s="627">
        <f t="shared" ref="F1348:N1348" si="444">IF(((F1346="")*AND(F1347="")),"",(F1346-F1347)*3)</f>
        <v>5011.5300000000061</v>
      </c>
      <c r="G1348" s="627">
        <f t="shared" si="444"/>
        <v>4570.0499999999956</v>
      </c>
      <c r="H1348" s="627">
        <f t="shared" si="444"/>
        <v>4490.1600000000035</v>
      </c>
      <c r="I1348" s="627">
        <f t="shared" si="444"/>
        <v>4586.9100000000035</v>
      </c>
      <c r="J1348" s="627">
        <f t="shared" si="444"/>
        <v>5159.5800000000017</v>
      </c>
      <c r="K1348" s="627">
        <f t="shared" si="444"/>
        <v>5074.0499999999956</v>
      </c>
      <c r="L1348" s="627">
        <f t="shared" si="444"/>
        <v>4599.9900000000052</v>
      </c>
      <c r="M1348" s="627">
        <f t="shared" si="444"/>
        <v>4613.4899999999943</v>
      </c>
      <c r="N1348" s="627">
        <f t="shared" si="444"/>
        <v>5063.5799999999908</v>
      </c>
      <c r="O1348" s="627"/>
      <c r="P1348" s="627"/>
      <c r="Q1348" s="665"/>
      <c r="R1348" s="665"/>
      <c r="S1348" s="666"/>
      <c r="T1348" s="667"/>
      <c r="U1348" s="668"/>
    </row>
    <row r="1349" spans="1:30" ht="15">
      <c r="A1349" s="713">
        <v>43706</v>
      </c>
      <c r="B1349" s="654" t="s">
        <v>172</v>
      </c>
      <c r="C1349" s="615" t="s">
        <v>174</v>
      </c>
      <c r="D1349" s="615" t="s">
        <v>173</v>
      </c>
      <c r="E1349" s="605" t="s">
        <v>184</v>
      </c>
      <c r="F1349" s="559">
        <v>6952.45</v>
      </c>
      <c r="G1349" s="559">
        <v>6946.87</v>
      </c>
      <c r="H1349" s="559">
        <v>6962.61</v>
      </c>
      <c r="I1349" s="559">
        <v>6932.67</v>
      </c>
      <c r="J1349" s="559">
        <v>6848.04</v>
      </c>
      <c r="K1349" s="559">
        <v>6907.93</v>
      </c>
      <c r="L1349" s="559">
        <v>6916.56</v>
      </c>
      <c r="M1349" s="559">
        <v>6986.67</v>
      </c>
      <c r="N1349" s="559">
        <v>6984.62</v>
      </c>
      <c r="O1349" s="636">
        <f>IF((N1350=""),"",MAX(F1351:N1351))</f>
        <v>4017.2000000000007</v>
      </c>
      <c r="P1349" s="636">
        <f>IF(N1350="","",MIN(F1351:N1351))</f>
        <v>3641.880000000001</v>
      </c>
      <c r="Q1349" s="655">
        <f>IF((N1351=""),"",AVERAGE(F1351:N1351))</f>
        <v>3874.5311111111118</v>
      </c>
      <c r="R1349" s="655">
        <f>IF((N1350=""),"",(O1349-P1349)/(O1349+P1349)*100)</f>
        <v>4.9003274544723334</v>
      </c>
      <c r="S1349" s="646">
        <f>STDEV(F1351:N1351)</f>
        <v>137.71342131800213</v>
      </c>
      <c r="T1349" s="676" t="str">
        <f>IF(N1350="","",IF(Q1349&gt;3650,IF(R1349&lt;7,IF(Q1349&lt;4450,"Pass","Fail"),"Fail"),"Fail"))</f>
        <v>Pass</v>
      </c>
      <c r="U1349" s="677">
        <v>121</v>
      </c>
      <c r="V1349" s="548" t="s">
        <v>328</v>
      </c>
      <c r="Y1349" s="603">
        <v>3650</v>
      </c>
      <c r="Z1349" s="603">
        <v>4450</v>
      </c>
      <c r="AA1349" s="603">
        <v>3700</v>
      </c>
      <c r="AB1349" s="603">
        <v>4100</v>
      </c>
      <c r="AC1349" s="604">
        <v>7</v>
      </c>
      <c r="AD1349" s="604">
        <v>6.5</v>
      </c>
    </row>
    <row r="1350" spans="1:30" ht="15">
      <c r="A1350" s="690"/>
      <c r="B1350" s="554"/>
      <c r="C1350" s="657"/>
      <c r="D1350" s="657"/>
      <c r="E1350" s="605" t="s">
        <v>185</v>
      </c>
      <c r="F1350" s="559">
        <v>5105.32</v>
      </c>
      <c r="G1350" s="559">
        <v>4968.33</v>
      </c>
      <c r="H1350" s="559">
        <v>4957.57</v>
      </c>
      <c r="I1350" s="559">
        <v>4950.4799999999996</v>
      </c>
      <c r="J1350" s="559">
        <v>4947.88</v>
      </c>
      <c r="K1350" s="559">
        <v>5086.99</v>
      </c>
      <c r="L1350" s="559">
        <v>4944.41</v>
      </c>
      <c r="M1350" s="559">
        <v>4978.07</v>
      </c>
      <c r="N1350" s="559">
        <v>5063.9799999999996</v>
      </c>
      <c r="O1350" s="605"/>
      <c r="P1350" s="605"/>
      <c r="Q1350" s="658"/>
      <c r="R1350" s="658"/>
      <c r="S1350" s="659"/>
      <c r="T1350" s="554"/>
      <c r="U1350" s="672"/>
      <c r="Y1350" s="603"/>
      <c r="Z1350" s="603"/>
      <c r="AA1350" s="603"/>
      <c r="AB1350" s="603"/>
    </row>
    <row r="1351" spans="1:30" ht="57.75" thickBot="1">
      <c r="A1351" s="690"/>
      <c r="B1351" s="554"/>
      <c r="C1351" s="657"/>
      <c r="D1351" s="657"/>
      <c r="E1351" s="605" t="s">
        <v>186</v>
      </c>
      <c r="F1351" s="605">
        <f t="shared" ref="F1351:N1351" si="445">IF(((F1349="")*AND(F1350="")),"",(F1349-F1350)*2)</f>
        <v>3694.26</v>
      </c>
      <c r="G1351" s="605">
        <f t="shared" si="445"/>
        <v>3957.08</v>
      </c>
      <c r="H1351" s="605">
        <f t="shared" si="445"/>
        <v>4010.08</v>
      </c>
      <c r="I1351" s="605">
        <f t="shared" si="445"/>
        <v>3964.380000000001</v>
      </c>
      <c r="J1351" s="605">
        <f t="shared" si="445"/>
        <v>3800.3199999999997</v>
      </c>
      <c r="K1351" s="605">
        <f t="shared" si="445"/>
        <v>3641.880000000001</v>
      </c>
      <c r="L1351" s="605">
        <f t="shared" si="445"/>
        <v>3944.3000000000011</v>
      </c>
      <c r="M1351" s="605">
        <f t="shared" si="445"/>
        <v>4017.2000000000007</v>
      </c>
      <c r="N1351" s="605">
        <f t="shared" si="445"/>
        <v>3841.2800000000007</v>
      </c>
      <c r="O1351" s="605"/>
      <c r="P1351" s="605"/>
      <c r="Q1351" s="658"/>
      <c r="R1351" s="658"/>
      <c r="S1351" s="659"/>
      <c r="T1351" s="554"/>
      <c r="U1351" s="672"/>
      <c r="Y1351" s="603"/>
      <c r="Z1351" s="603"/>
      <c r="AA1351" s="603"/>
      <c r="AB1351" s="603"/>
    </row>
    <row r="1352" spans="1:30" ht="15">
      <c r="A1352" s="713">
        <v>43706</v>
      </c>
      <c r="B1352" s="614" t="s">
        <v>167</v>
      </c>
      <c r="C1352" s="657" t="s">
        <v>169</v>
      </c>
      <c r="D1352" s="657" t="s">
        <v>187</v>
      </c>
      <c r="E1352" s="605" t="s">
        <v>184</v>
      </c>
      <c r="F1352" s="559">
        <v>1946.09</v>
      </c>
      <c r="G1352" s="559">
        <v>1947.15</v>
      </c>
      <c r="H1352" s="559">
        <v>1937.14</v>
      </c>
      <c r="I1352" s="559">
        <v>1951.15</v>
      </c>
      <c r="J1352" s="559">
        <v>1952.68</v>
      </c>
      <c r="K1352" s="559">
        <v>1954.88</v>
      </c>
      <c r="L1352" s="559">
        <v>1946.95</v>
      </c>
      <c r="M1352" s="559">
        <v>1948.23</v>
      </c>
      <c r="N1352" s="559">
        <v>1951.63</v>
      </c>
      <c r="O1352" s="605">
        <f>IF((N1353=""),"",MAX(F1354:N1354))</f>
        <v>2123.0700000000002</v>
      </c>
      <c r="P1352" s="605">
        <f>IF(N1353="","",MIN(F1354:N1354))</f>
        <v>1991.7300000000002</v>
      </c>
      <c r="Q1352" s="658">
        <f>IF((N1354=""),"",AVERAGE(F1354:N1354))</f>
        <v>2058.1666666666665</v>
      </c>
      <c r="R1352" s="658">
        <f>IF((N1353=""),"",(O1352-P1352)/(O1352+P1352)*100)</f>
        <v>3.1918926800816547</v>
      </c>
      <c r="S1352" s="659">
        <f>STDEV(F1354:N1354)</f>
        <v>49.429713988666329</v>
      </c>
      <c r="T1352" s="600" t="str">
        <f>IF(N1353="","",IF(Q1352&gt;1940,IF(R1352&lt;8.3,IF(Q1352&lt;2180,"Pass","Fail"),"Fail"),"Fail"))</f>
        <v>Pass</v>
      </c>
      <c r="U1352" s="677">
        <v>121</v>
      </c>
      <c r="V1352" s="548" t="s">
        <v>328</v>
      </c>
      <c r="Y1352" s="603">
        <v>2000</v>
      </c>
      <c r="Z1352" s="603">
        <v>3000</v>
      </c>
      <c r="AA1352" s="603">
        <v>1940</v>
      </c>
      <c r="AB1352" s="603">
        <v>2180</v>
      </c>
      <c r="AC1352" s="604">
        <v>5.2</v>
      </c>
      <c r="AD1352" s="604">
        <v>5.2</v>
      </c>
    </row>
    <row r="1353" spans="1:30" ht="15">
      <c r="A1353" s="690"/>
      <c r="B1353" s="554"/>
      <c r="C1353" s="657"/>
      <c r="D1353" s="657"/>
      <c r="E1353" s="605" t="s">
        <v>185</v>
      </c>
      <c r="F1353" s="559">
        <v>1282.04</v>
      </c>
      <c r="G1353" s="559">
        <v>1251.29</v>
      </c>
      <c r="H1353" s="559">
        <v>1243.75</v>
      </c>
      <c r="I1353" s="559">
        <v>1247.96</v>
      </c>
      <c r="J1353" s="559">
        <v>1280.96</v>
      </c>
      <c r="K1353" s="559">
        <v>1290.97</v>
      </c>
      <c r="L1353" s="559">
        <v>1253.4100000000001</v>
      </c>
      <c r="M1353" s="559">
        <v>1240.54</v>
      </c>
      <c r="N1353" s="559">
        <v>1270.48</v>
      </c>
      <c r="O1353" s="605"/>
      <c r="P1353" s="605"/>
      <c r="Q1353" s="658"/>
      <c r="R1353" s="658"/>
      <c r="S1353" s="659"/>
      <c r="T1353" s="600"/>
      <c r="U1353" s="660"/>
      <c r="Y1353" s="603"/>
      <c r="Z1353" s="603"/>
      <c r="AA1353" s="603"/>
      <c r="AB1353" s="603"/>
    </row>
    <row r="1354" spans="1:30" ht="43.5" thickBot="1">
      <c r="A1354" s="690"/>
      <c r="B1354" s="554"/>
      <c r="C1354" s="657"/>
      <c r="D1354" s="657"/>
      <c r="E1354" s="605" t="s">
        <v>188</v>
      </c>
      <c r="F1354" s="605">
        <f t="shared" ref="F1354:N1354" si="446">IF(((F1352="")*AND(F1353="")),"",(F1352-F1353)*3)</f>
        <v>1992.1499999999999</v>
      </c>
      <c r="G1354" s="605">
        <f t="shared" si="446"/>
        <v>2087.5800000000004</v>
      </c>
      <c r="H1354" s="605">
        <f t="shared" si="446"/>
        <v>2080.17</v>
      </c>
      <c r="I1354" s="605">
        <f t="shared" si="446"/>
        <v>2109.5700000000002</v>
      </c>
      <c r="J1354" s="605">
        <f t="shared" si="446"/>
        <v>2015.16</v>
      </c>
      <c r="K1354" s="605">
        <f t="shared" si="446"/>
        <v>1991.7300000000002</v>
      </c>
      <c r="L1354" s="605">
        <f t="shared" si="446"/>
        <v>2080.62</v>
      </c>
      <c r="M1354" s="605">
        <f t="shared" si="446"/>
        <v>2123.0700000000002</v>
      </c>
      <c r="N1354" s="605">
        <f t="shared" si="446"/>
        <v>2043.4500000000003</v>
      </c>
      <c r="O1354" s="605"/>
      <c r="P1354" s="605"/>
      <c r="Q1354" s="658"/>
      <c r="R1354" s="658"/>
      <c r="S1354" s="659"/>
      <c r="T1354" s="600"/>
      <c r="U1354" s="660"/>
      <c r="Y1354" s="603"/>
      <c r="Z1354" s="603"/>
      <c r="AA1354" s="603"/>
      <c r="AB1354" s="603"/>
    </row>
    <row r="1355" spans="1:30" ht="15">
      <c r="A1355" s="713">
        <v>43706</v>
      </c>
      <c r="B1355" s="554" t="s">
        <v>183</v>
      </c>
      <c r="C1355" s="657" t="s">
        <v>171</v>
      </c>
      <c r="D1355" s="657" t="s">
        <v>170</v>
      </c>
      <c r="E1355" s="605" t="s">
        <v>184</v>
      </c>
      <c r="F1355" s="559">
        <v>26000.1</v>
      </c>
      <c r="G1355" s="559">
        <v>26153.21</v>
      </c>
      <c r="H1355" s="559">
        <v>26181.83</v>
      </c>
      <c r="I1355" s="559">
        <v>26127.06</v>
      </c>
      <c r="J1355" s="559">
        <v>25965.99</v>
      </c>
      <c r="K1355" s="559">
        <v>25945.24</v>
      </c>
      <c r="L1355" s="559">
        <v>26144.19</v>
      </c>
      <c r="M1355" s="559">
        <v>26132.12</v>
      </c>
      <c r="N1355" s="559">
        <v>25939.97</v>
      </c>
      <c r="O1355" s="605">
        <f>IF((N1356=""),"",MAX(F1357:N1357))</f>
        <v>4799.1600000000035</v>
      </c>
      <c r="P1355" s="605">
        <f>IF(N1356="","",MIN(F1357:N1357))</f>
        <v>4146.6600000000035</v>
      </c>
      <c r="Q1355" s="658">
        <f>IF((N1357=""),"",AVERAGE(F1357:N1357))</f>
        <v>4494.0000000000018</v>
      </c>
      <c r="R1355" s="658">
        <f>IF((N1356=""),"",(O1355-P1355)/(O1355+P1355)*100)</f>
        <v>7.29390933419183</v>
      </c>
      <c r="S1355" s="659">
        <f>STDEV(F1357:N1357)</f>
        <v>263.84914979964486</v>
      </c>
      <c r="T1355" s="600" t="str">
        <f>IF(N1356="","",IF(Q1355&gt;3200,IF(R1355&lt;16,IF(Q1355&lt;5240,"Pass","Fail"),"Fail"),"Fail"))</f>
        <v>Pass</v>
      </c>
      <c r="U1355" s="677">
        <v>121</v>
      </c>
      <c r="V1355" s="548" t="s">
        <v>328</v>
      </c>
      <c r="Y1355" s="603">
        <v>4200</v>
      </c>
      <c r="Z1355" s="603">
        <v>5500</v>
      </c>
      <c r="AA1355" s="603">
        <v>3200</v>
      </c>
      <c r="AB1355" s="603">
        <v>5240</v>
      </c>
      <c r="AC1355" s="604">
        <v>16</v>
      </c>
      <c r="AD1355" s="604">
        <v>16</v>
      </c>
    </row>
    <row r="1356" spans="1:30" ht="15">
      <c r="A1356" s="690"/>
      <c r="B1356" s="554"/>
      <c r="C1356" s="657"/>
      <c r="D1356" s="657"/>
      <c r="E1356" s="605" t="s">
        <v>185</v>
      </c>
      <c r="F1356" s="559">
        <v>24423.73</v>
      </c>
      <c r="G1356" s="559">
        <v>24703.119999999999</v>
      </c>
      <c r="H1356" s="559">
        <v>24799.61</v>
      </c>
      <c r="I1356" s="559">
        <v>24697</v>
      </c>
      <c r="J1356" s="559">
        <v>24368.53</v>
      </c>
      <c r="K1356" s="559">
        <v>24345.52</v>
      </c>
      <c r="L1356" s="559">
        <v>24719.65</v>
      </c>
      <c r="M1356" s="559">
        <v>24690.13</v>
      </c>
      <c r="N1356" s="559">
        <v>24360.42</v>
      </c>
      <c r="O1356" s="641"/>
      <c r="P1356" s="605"/>
      <c r="Q1356" s="658"/>
      <c r="R1356" s="658"/>
      <c r="S1356" s="659"/>
      <c r="T1356" s="600"/>
      <c r="U1356" s="660"/>
    </row>
    <row r="1357" spans="1:30" ht="57.75" thickBot="1">
      <c r="A1357" s="690"/>
      <c r="B1357" s="663"/>
      <c r="C1357" s="664"/>
      <c r="D1357" s="664"/>
      <c r="E1357" s="605" t="s">
        <v>186</v>
      </c>
      <c r="F1357" s="627">
        <f t="shared" ref="F1357:N1357" si="447">IF(((F1355="")*AND(F1356="")),"",(F1355-F1356)*3)</f>
        <v>4729.1099999999969</v>
      </c>
      <c r="G1357" s="627">
        <f t="shared" si="447"/>
        <v>4350.2700000000004</v>
      </c>
      <c r="H1357" s="627">
        <f t="shared" si="447"/>
        <v>4146.6600000000035</v>
      </c>
      <c r="I1357" s="627">
        <f t="shared" si="447"/>
        <v>4290.1800000000039</v>
      </c>
      <c r="J1357" s="627">
        <f t="shared" si="447"/>
        <v>4792.3800000000083</v>
      </c>
      <c r="K1357" s="627">
        <f t="shared" si="447"/>
        <v>4799.1600000000035</v>
      </c>
      <c r="L1357" s="627">
        <f t="shared" si="447"/>
        <v>4273.6199999999917</v>
      </c>
      <c r="M1357" s="627">
        <f t="shared" si="447"/>
        <v>4325.9699999999939</v>
      </c>
      <c r="N1357" s="627">
        <f t="shared" si="447"/>
        <v>4738.6500000000087</v>
      </c>
      <c r="O1357" s="627"/>
      <c r="P1357" s="627"/>
      <c r="Q1357" s="665"/>
      <c r="R1357" s="665"/>
      <c r="S1357" s="666"/>
      <c r="T1357" s="667"/>
      <c r="U1357" s="668"/>
    </row>
    <row r="1358" spans="1:30" ht="15">
      <c r="A1358" s="713">
        <v>43709</v>
      </c>
      <c r="B1358" s="654" t="s">
        <v>172</v>
      </c>
      <c r="C1358" s="615" t="s">
        <v>174</v>
      </c>
      <c r="D1358" s="615" t="s">
        <v>173</v>
      </c>
      <c r="E1358" s="605" t="s">
        <v>184</v>
      </c>
      <c r="F1358" s="559">
        <v>5111.3599999999997</v>
      </c>
      <c r="G1358" s="559">
        <v>4974.5</v>
      </c>
      <c r="H1358" s="559">
        <v>4964.17</v>
      </c>
      <c r="I1358" s="559">
        <v>4956.95</v>
      </c>
      <c r="J1358" s="559">
        <v>4954.21</v>
      </c>
      <c r="K1358" s="559">
        <v>5093.07</v>
      </c>
      <c r="L1358" s="559">
        <v>4950.97</v>
      </c>
      <c r="M1358" s="559">
        <v>4984.3</v>
      </c>
      <c r="N1358" s="559">
        <v>5070.04</v>
      </c>
      <c r="O1358" s="636">
        <f>IF((N1359=""),"",MAX(F1360:N1360))</f>
        <v>4027.6200000000008</v>
      </c>
      <c r="P1358" s="636">
        <f>IF(N1359="","",MIN(F1360:N1360))</f>
        <v>3660.4599999999991</v>
      </c>
      <c r="Q1358" s="655">
        <f>IF((N1360=""),"",AVERAGE(F1360:N1360))</f>
        <v>3888.8933333333334</v>
      </c>
      <c r="R1358" s="655">
        <f>IF((N1359=""),"",(O1358-P1358)/(O1358+P1358)*100)</f>
        <v>4.7757047273181561</v>
      </c>
      <c r="S1358" s="646">
        <f>STDEV(F1360:N1360)</f>
        <v>135.68302694147101</v>
      </c>
      <c r="T1358" s="676" t="str">
        <f>IF(N1359="","",IF(Q1358&gt;3650,IF(R1358&lt;7,IF(Q1358&lt;4450,"Pass","Fail"),"Fail"),"Fail"))</f>
        <v>Pass</v>
      </c>
      <c r="U1358" s="677">
        <v>121</v>
      </c>
      <c r="V1358" s="548" t="s">
        <v>329</v>
      </c>
      <c r="Y1358" s="603">
        <v>3650</v>
      </c>
      <c r="Z1358" s="603">
        <v>4450</v>
      </c>
      <c r="AA1358" s="603">
        <v>3700</v>
      </c>
      <c r="AB1358" s="603">
        <v>4100</v>
      </c>
      <c r="AC1358" s="604">
        <v>7</v>
      </c>
      <c r="AD1358" s="604">
        <v>6.5</v>
      </c>
    </row>
    <row r="1359" spans="1:30" ht="15">
      <c r="A1359" s="690"/>
      <c r="B1359" s="554"/>
      <c r="C1359" s="657"/>
      <c r="D1359" s="657"/>
      <c r="E1359" s="605" t="s">
        <v>185</v>
      </c>
      <c r="F1359" s="559">
        <v>3258.51</v>
      </c>
      <c r="G1359" s="559">
        <v>2993.74</v>
      </c>
      <c r="H1359" s="559">
        <v>2952.28</v>
      </c>
      <c r="I1359" s="559">
        <v>2965.68</v>
      </c>
      <c r="J1359" s="559">
        <v>3038.32</v>
      </c>
      <c r="K1359" s="559">
        <v>3262.84</v>
      </c>
      <c r="L1359" s="559">
        <v>2971.08</v>
      </c>
      <c r="M1359" s="559">
        <v>2970.49</v>
      </c>
      <c r="N1359" s="559">
        <v>3146.61</v>
      </c>
      <c r="O1359" s="605"/>
      <c r="P1359" s="605"/>
      <c r="Q1359" s="658"/>
      <c r="R1359" s="658"/>
      <c r="S1359" s="659"/>
      <c r="T1359" s="554"/>
      <c r="U1359" s="672"/>
      <c r="Y1359" s="603"/>
      <c r="Z1359" s="603"/>
      <c r="AA1359" s="603"/>
      <c r="AB1359" s="603"/>
    </row>
    <row r="1360" spans="1:30" ht="57.75" thickBot="1">
      <c r="A1360" s="690"/>
      <c r="B1360" s="554"/>
      <c r="C1360" s="657"/>
      <c r="D1360" s="657"/>
      <c r="E1360" s="605" t="s">
        <v>186</v>
      </c>
      <c r="F1360" s="605">
        <f t="shared" ref="F1360:N1360" si="448">IF(((F1358="")*AND(F1359="")),"",(F1358-F1359)*2)</f>
        <v>3705.6999999999989</v>
      </c>
      <c r="G1360" s="605">
        <f t="shared" si="448"/>
        <v>3961.5200000000004</v>
      </c>
      <c r="H1360" s="605">
        <f t="shared" si="448"/>
        <v>4023.7799999999997</v>
      </c>
      <c r="I1360" s="605">
        <f t="shared" si="448"/>
        <v>3982.54</v>
      </c>
      <c r="J1360" s="605">
        <f t="shared" si="448"/>
        <v>3831.7799999999997</v>
      </c>
      <c r="K1360" s="605">
        <f t="shared" si="448"/>
        <v>3660.4599999999991</v>
      </c>
      <c r="L1360" s="605">
        <f t="shared" si="448"/>
        <v>3959.7800000000007</v>
      </c>
      <c r="M1360" s="605">
        <f t="shared" si="448"/>
        <v>4027.6200000000008</v>
      </c>
      <c r="N1360" s="605">
        <f t="shared" si="448"/>
        <v>3846.8599999999997</v>
      </c>
      <c r="O1360" s="605"/>
      <c r="P1360" s="605"/>
      <c r="Q1360" s="658"/>
      <c r="R1360" s="658"/>
      <c r="S1360" s="659"/>
      <c r="T1360" s="554"/>
      <c r="U1360" s="672"/>
      <c r="Y1360" s="603"/>
      <c r="Z1360" s="603"/>
      <c r="AA1360" s="603"/>
      <c r="AB1360" s="603"/>
    </row>
    <row r="1361" spans="1:30" ht="15">
      <c r="A1361" s="713">
        <v>43709</v>
      </c>
      <c r="B1361" s="614" t="s">
        <v>167</v>
      </c>
      <c r="C1361" s="657" t="s">
        <v>169</v>
      </c>
      <c r="D1361" s="657" t="s">
        <v>187</v>
      </c>
      <c r="E1361" s="605" t="s">
        <v>184</v>
      </c>
      <c r="F1361" s="559">
        <v>1282.6199999999999</v>
      </c>
      <c r="G1361" s="559">
        <v>1252.28</v>
      </c>
      <c r="H1361" s="559">
        <v>1238.99</v>
      </c>
      <c r="I1361" s="559">
        <v>1249.93</v>
      </c>
      <c r="J1361" s="559">
        <v>1281.04</v>
      </c>
      <c r="K1361" s="559">
        <v>1296.17</v>
      </c>
      <c r="L1361" s="559">
        <v>1256.6400000000001</v>
      </c>
      <c r="M1361" s="559">
        <v>1243.8399999999999</v>
      </c>
      <c r="N1361" s="559">
        <v>1266.71</v>
      </c>
      <c r="O1361" s="605">
        <f>IF((N1362=""),"",MAX(F1363:N1363))</f>
        <v>2073.7199999999998</v>
      </c>
      <c r="P1361" s="605">
        <f>IF(N1362="","",MIN(F1363:N1363))</f>
        <v>1955.91</v>
      </c>
      <c r="Q1361" s="658">
        <f>IF((N1363=""),"",AVERAGE(F1363:N1363))</f>
        <v>2020.6866666666667</v>
      </c>
      <c r="R1361" s="658">
        <f>IF((N1362=""),"",(O1361-P1361)/(O1361+P1361)*100)</f>
        <v>2.923593481287357</v>
      </c>
      <c r="S1361" s="659">
        <f>STDEV(F1363:N1363)</f>
        <v>46.239992701131534</v>
      </c>
      <c r="T1361" s="600" t="str">
        <f>IF(N1362="","",IF(Q1361&gt;1940,IF(R1361&lt;8.3,IF(Q1361&lt;2180,"Pass","Fail"),"Fail"),"Fail"))</f>
        <v>Pass</v>
      </c>
      <c r="U1361" s="677">
        <v>121</v>
      </c>
      <c r="V1361" s="548" t="s">
        <v>329</v>
      </c>
      <c r="Y1361" s="603">
        <v>2000</v>
      </c>
      <c r="Z1361" s="603">
        <v>3000</v>
      </c>
      <c r="AA1361" s="603">
        <v>1940</v>
      </c>
      <c r="AB1361" s="603">
        <v>2180</v>
      </c>
      <c r="AC1361" s="604">
        <v>5.2</v>
      </c>
      <c r="AD1361" s="604">
        <v>5.2</v>
      </c>
    </row>
    <row r="1362" spans="1:30" ht="15">
      <c r="A1362" s="690"/>
      <c r="B1362" s="554"/>
      <c r="C1362" s="657"/>
      <c r="D1362" s="657"/>
      <c r="E1362" s="605" t="s">
        <v>185</v>
      </c>
      <c r="F1362" s="559">
        <v>620.04999999999995</v>
      </c>
      <c r="G1362" s="559">
        <v>566.30999999999995</v>
      </c>
      <c r="H1362" s="559">
        <v>550.41999999999996</v>
      </c>
      <c r="I1362" s="559">
        <v>566.89</v>
      </c>
      <c r="J1362" s="559">
        <v>628.28</v>
      </c>
      <c r="K1362" s="559">
        <v>644.20000000000005</v>
      </c>
      <c r="L1362" s="559">
        <v>576.65</v>
      </c>
      <c r="M1362" s="559">
        <v>552.6</v>
      </c>
      <c r="N1362" s="559">
        <v>600.76</v>
      </c>
      <c r="O1362" s="605"/>
      <c r="P1362" s="605"/>
      <c r="Q1362" s="658"/>
      <c r="R1362" s="658"/>
      <c r="S1362" s="659"/>
      <c r="T1362" s="600"/>
      <c r="U1362" s="660"/>
      <c r="Y1362" s="603"/>
      <c r="Z1362" s="603"/>
      <c r="AA1362" s="603"/>
      <c r="AB1362" s="603"/>
    </row>
    <row r="1363" spans="1:30" ht="43.5" thickBot="1">
      <c r="A1363" s="690"/>
      <c r="B1363" s="554"/>
      <c r="C1363" s="657"/>
      <c r="D1363" s="657"/>
      <c r="E1363" s="605" t="s">
        <v>188</v>
      </c>
      <c r="F1363" s="605">
        <f t="shared" ref="F1363:N1363" si="449">IF(((F1361="")*AND(F1362="")),"",(F1361-F1362)*3)</f>
        <v>1987.7099999999998</v>
      </c>
      <c r="G1363" s="605">
        <f t="shared" si="449"/>
        <v>2057.91</v>
      </c>
      <c r="H1363" s="605">
        <f t="shared" si="449"/>
        <v>2065.71</v>
      </c>
      <c r="I1363" s="605">
        <f t="shared" si="449"/>
        <v>2049.1200000000003</v>
      </c>
      <c r="J1363" s="605">
        <f t="shared" si="449"/>
        <v>1958.28</v>
      </c>
      <c r="K1363" s="605">
        <f t="shared" si="449"/>
        <v>1955.91</v>
      </c>
      <c r="L1363" s="605">
        <f t="shared" si="449"/>
        <v>2039.9700000000003</v>
      </c>
      <c r="M1363" s="605">
        <f t="shared" si="449"/>
        <v>2073.7199999999998</v>
      </c>
      <c r="N1363" s="605">
        <f t="shared" si="449"/>
        <v>1997.8500000000001</v>
      </c>
      <c r="O1363" s="605"/>
      <c r="P1363" s="605"/>
      <c r="Q1363" s="658"/>
      <c r="R1363" s="658"/>
      <c r="S1363" s="659"/>
      <c r="T1363" s="600"/>
      <c r="U1363" s="660"/>
      <c r="Y1363" s="603"/>
      <c r="Z1363" s="603"/>
      <c r="AA1363" s="603"/>
      <c r="AB1363" s="603"/>
    </row>
    <row r="1364" spans="1:30" ht="15">
      <c r="A1364" s="713">
        <v>43709</v>
      </c>
      <c r="B1364" s="554" t="s">
        <v>183</v>
      </c>
      <c r="C1364" s="657" t="s">
        <v>171</v>
      </c>
      <c r="D1364" s="657" t="s">
        <v>170</v>
      </c>
      <c r="E1364" s="605" t="s">
        <v>184</v>
      </c>
      <c r="F1364" s="559">
        <v>24375.57</v>
      </c>
      <c r="G1364" s="559">
        <v>24668.14</v>
      </c>
      <c r="H1364" s="559">
        <v>24755.87</v>
      </c>
      <c r="I1364" s="559">
        <v>24654.05</v>
      </c>
      <c r="J1364" s="559">
        <v>24326.63</v>
      </c>
      <c r="K1364" s="559">
        <v>24288.38</v>
      </c>
      <c r="L1364" s="559">
        <v>24661.51</v>
      </c>
      <c r="M1364" s="559">
        <v>24657.07</v>
      </c>
      <c r="N1364" s="559">
        <v>24296.86</v>
      </c>
      <c r="O1364" s="605">
        <f>IF((N1365=""),"",MAX(F1366:N1366))</f>
        <v>4991.9399999999987</v>
      </c>
      <c r="P1364" s="605">
        <f>IF(N1365="","",MIN(F1366:N1366))</f>
        <v>4339.7399999999943</v>
      </c>
      <c r="Q1364" s="658">
        <f>IF((N1366=""),"",AVERAGE(F1366:N1366))</f>
        <v>4632.373333333333</v>
      </c>
      <c r="R1364" s="658">
        <f>IF((N1365=""),"",(O1364-P1364)/(O1364+P1364)*100)</f>
        <v>6.9890952111517413</v>
      </c>
      <c r="S1364" s="659">
        <f>STDEV(F1366:N1366)</f>
        <v>269.01292157626079</v>
      </c>
      <c r="T1364" s="600" t="str">
        <f>IF(N1365="","",IF(Q1364&gt;3200,IF(R1364&lt;16,IF(Q1364&lt;5240,"Pass","Fail"),"Fail"),"Fail"))</f>
        <v>Pass</v>
      </c>
      <c r="U1364" s="677">
        <v>121</v>
      </c>
      <c r="V1364" s="548" t="s">
        <v>329</v>
      </c>
      <c r="Y1364" s="603">
        <v>4200</v>
      </c>
      <c r="Z1364" s="603">
        <v>5500</v>
      </c>
      <c r="AA1364" s="603">
        <v>3200</v>
      </c>
      <c r="AB1364" s="603">
        <v>5240</v>
      </c>
      <c r="AC1364" s="604">
        <v>16</v>
      </c>
      <c r="AD1364" s="604">
        <v>16</v>
      </c>
    </row>
    <row r="1365" spans="1:30" ht="15">
      <c r="A1365" s="690"/>
      <c r="B1365" s="554"/>
      <c r="C1365" s="657"/>
      <c r="D1365" s="657"/>
      <c r="E1365" s="605" t="s">
        <v>185</v>
      </c>
      <c r="F1365" s="559">
        <v>22753.919999999998</v>
      </c>
      <c r="G1365" s="559">
        <v>23198.54</v>
      </c>
      <c r="H1365" s="559">
        <v>23309.29</v>
      </c>
      <c r="I1365" s="559">
        <v>23170.51</v>
      </c>
      <c r="J1365" s="559">
        <v>22662.65</v>
      </c>
      <c r="K1365" s="559">
        <v>22690.78</v>
      </c>
      <c r="L1365" s="559">
        <v>23195.03</v>
      </c>
      <c r="M1365" s="559">
        <v>23168.54</v>
      </c>
      <c r="N1365" s="559">
        <v>22637.7</v>
      </c>
      <c r="O1365" s="641"/>
      <c r="P1365" s="605"/>
      <c r="Q1365" s="658"/>
      <c r="R1365" s="658"/>
      <c r="S1365" s="659"/>
      <c r="T1365" s="600"/>
      <c r="U1365" s="660"/>
    </row>
    <row r="1366" spans="1:30" ht="57.75" thickBot="1">
      <c r="A1366" s="690"/>
      <c r="B1366" s="663"/>
      <c r="C1366" s="664"/>
      <c r="D1366" s="664"/>
      <c r="E1366" s="605" t="s">
        <v>186</v>
      </c>
      <c r="F1366" s="627">
        <f t="shared" ref="F1366:N1366" si="450">IF(((F1364="")*AND(F1365="")),"",(F1364-F1365)*3)</f>
        <v>4864.9500000000044</v>
      </c>
      <c r="G1366" s="627">
        <f t="shared" si="450"/>
        <v>4408.7999999999956</v>
      </c>
      <c r="H1366" s="627">
        <f t="shared" si="450"/>
        <v>4339.7399999999943</v>
      </c>
      <c r="I1366" s="627">
        <f t="shared" si="450"/>
        <v>4450.6200000000026</v>
      </c>
      <c r="J1366" s="627">
        <f t="shared" si="450"/>
        <v>4991.9399999999987</v>
      </c>
      <c r="K1366" s="627">
        <f t="shared" si="450"/>
        <v>4792.8000000000065</v>
      </c>
      <c r="L1366" s="627">
        <f t="shared" si="450"/>
        <v>4399.4399999999987</v>
      </c>
      <c r="M1366" s="627">
        <f t="shared" si="450"/>
        <v>4465.5899999999965</v>
      </c>
      <c r="N1366" s="627">
        <f t="shared" si="450"/>
        <v>4977.4799999999996</v>
      </c>
      <c r="O1366" s="627"/>
      <c r="P1366" s="627"/>
      <c r="Q1366" s="665"/>
      <c r="R1366" s="665"/>
      <c r="S1366" s="666"/>
      <c r="T1366" s="667"/>
      <c r="U1366" s="668"/>
    </row>
    <row r="1367" spans="1:30" ht="15">
      <c r="A1367" s="713">
        <v>43710</v>
      </c>
      <c r="B1367" s="654" t="s">
        <v>172</v>
      </c>
      <c r="C1367" s="615" t="s">
        <v>174</v>
      </c>
      <c r="D1367" s="615" t="s">
        <v>173</v>
      </c>
      <c r="E1367" s="605" t="s">
        <v>184</v>
      </c>
      <c r="F1367" s="559">
        <v>3264.32</v>
      </c>
      <c r="G1367" s="559">
        <v>2997.38</v>
      </c>
      <c r="H1367" s="559">
        <v>2955.49</v>
      </c>
      <c r="I1367" s="559">
        <v>2968.86</v>
      </c>
      <c r="J1367" s="559">
        <v>3041.63</v>
      </c>
      <c r="K1367" s="559">
        <v>3267.56</v>
      </c>
      <c r="L1367" s="559">
        <v>2974.39</v>
      </c>
      <c r="M1367" s="559">
        <v>2973.94</v>
      </c>
      <c r="N1367" s="559">
        <v>3151.86</v>
      </c>
      <c r="O1367" s="636">
        <f>IF((N1368=""),"",MAX(F1369:N1369))</f>
        <v>4016.0600000000004</v>
      </c>
      <c r="P1367" s="636">
        <f>IF(N1368="","",MIN(F1369:N1369))</f>
        <v>3658.44</v>
      </c>
      <c r="Q1367" s="655">
        <f>IF((N1369=""),"",AVERAGE(F1369:N1369))</f>
        <v>3869.4755555555553</v>
      </c>
      <c r="R1367" s="655">
        <f>IF((N1368=""),"",(O1367-P1367)/(O1367+P1367)*100)</f>
        <v>4.6598475470714753</v>
      </c>
      <c r="S1367" s="646">
        <f>STDEV(F1369:N1369)</f>
        <v>127.83734383105586</v>
      </c>
      <c r="T1367" s="676" t="str">
        <f>IF(N1368="","",IF(Q1367&gt;3650,IF(R1367&lt;7,IF(Q1367&lt;4450,"Pass","Fail"),"Fail"),"Fail"))</f>
        <v>Pass</v>
      </c>
      <c r="U1367" s="677">
        <v>1335</v>
      </c>
      <c r="Y1367" s="603">
        <v>3650</v>
      </c>
      <c r="Z1367" s="603">
        <v>4450</v>
      </c>
      <c r="AA1367" s="603">
        <v>3700</v>
      </c>
      <c r="AB1367" s="603">
        <v>4100</v>
      </c>
      <c r="AC1367" s="604">
        <v>7</v>
      </c>
      <c r="AD1367" s="604">
        <v>6.5</v>
      </c>
    </row>
    <row r="1368" spans="1:30" ht="15">
      <c r="A1368" s="690"/>
      <c r="B1368" s="554"/>
      <c r="C1368" s="657"/>
      <c r="D1368" s="657"/>
      <c r="E1368" s="605" t="s">
        <v>185</v>
      </c>
      <c r="F1368" s="559">
        <v>1415.62</v>
      </c>
      <c r="G1368" s="559">
        <v>1034.43</v>
      </c>
      <c r="H1368" s="559">
        <v>956.34</v>
      </c>
      <c r="I1368" s="559">
        <v>991.61</v>
      </c>
      <c r="J1368" s="559">
        <v>1140.47</v>
      </c>
      <c r="K1368" s="559">
        <v>1438.34</v>
      </c>
      <c r="L1368" s="559">
        <v>1011.84</v>
      </c>
      <c r="M1368" s="559">
        <v>965.91</v>
      </c>
      <c r="N1368" s="559">
        <v>1228.23</v>
      </c>
      <c r="O1368" s="605"/>
      <c r="P1368" s="605"/>
      <c r="Q1368" s="658"/>
      <c r="R1368" s="658"/>
      <c r="S1368" s="659"/>
      <c r="T1368" s="554"/>
      <c r="U1368" s="672"/>
      <c r="Y1368" s="603"/>
      <c r="Z1368" s="603"/>
      <c r="AA1368" s="603"/>
      <c r="AB1368" s="603"/>
    </row>
    <row r="1369" spans="1:30" ht="57.75" thickBot="1">
      <c r="A1369" s="690"/>
      <c r="B1369" s="554"/>
      <c r="C1369" s="657"/>
      <c r="D1369" s="657"/>
      <c r="E1369" s="605" t="s">
        <v>186</v>
      </c>
      <c r="F1369" s="605">
        <f t="shared" ref="F1369:N1369" si="451">IF(((F1367="")*AND(F1368="")),"",(F1367-F1368)*2)</f>
        <v>3697.4000000000005</v>
      </c>
      <c r="G1369" s="605">
        <f t="shared" si="451"/>
        <v>3925.9</v>
      </c>
      <c r="H1369" s="605">
        <f t="shared" si="451"/>
        <v>3998.2999999999993</v>
      </c>
      <c r="I1369" s="605">
        <f t="shared" si="451"/>
        <v>3954.5</v>
      </c>
      <c r="J1369" s="605">
        <f t="shared" si="451"/>
        <v>3802.32</v>
      </c>
      <c r="K1369" s="605">
        <f t="shared" si="451"/>
        <v>3658.44</v>
      </c>
      <c r="L1369" s="605">
        <f t="shared" si="451"/>
        <v>3925.0999999999995</v>
      </c>
      <c r="M1369" s="605">
        <f t="shared" si="451"/>
        <v>4016.0600000000004</v>
      </c>
      <c r="N1369" s="605">
        <f t="shared" si="451"/>
        <v>3847.26</v>
      </c>
      <c r="O1369" s="605"/>
      <c r="P1369" s="605"/>
      <c r="Q1369" s="658"/>
      <c r="R1369" s="658"/>
      <c r="S1369" s="659"/>
      <c r="T1369" s="554"/>
      <c r="U1369" s="672"/>
      <c r="Y1369" s="603"/>
      <c r="Z1369" s="603"/>
      <c r="AA1369" s="603"/>
      <c r="AB1369" s="603"/>
    </row>
    <row r="1370" spans="1:30" ht="15">
      <c r="A1370" s="713">
        <v>43710</v>
      </c>
      <c r="B1370" s="614" t="s">
        <v>167</v>
      </c>
      <c r="C1370" s="657" t="s">
        <v>169</v>
      </c>
      <c r="D1370" s="657" t="s">
        <v>187</v>
      </c>
      <c r="E1370" s="605" t="s">
        <v>184</v>
      </c>
      <c r="F1370" s="559">
        <v>1960.73</v>
      </c>
      <c r="G1370" s="559">
        <v>1952.79</v>
      </c>
      <c r="H1370" s="559">
        <v>1958.44</v>
      </c>
      <c r="I1370" s="559">
        <v>1955.19</v>
      </c>
      <c r="J1370" s="559">
        <v>1964.12</v>
      </c>
      <c r="K1370" s="559">
        <v>1963.99</v>
      </c>
      <c r="L1370" s="559">
        <v>1958.55</v>
      </c>
      <c r="M1370" s="559">
        <v>1953.05</v>
      </c>
      <c r="N1370" s="559">
        <v>1963.5</v>
      </c>
      <c r="O1370" s="605">
        <f>IF((N1371=""),"",MAX(F1372:N1372))</f>
        <v>2132.0700000000002</v>
      </c>
      <c r="P1370" s="605">
        <f>IF(N1371="","",MIN(F1372:N1372))</f>
        <v>2013.9299999999998</v>
      </c>
      <c r="Q1370" s="658">
        <f>IF((N1372=""),"",AVERAGE(F1372:N1372))</f>
        <v>2087.5766666666668</v>
      </c>
      <c r="R1370" s="658">
        <f>IF((N1371=""),"",(O1370-P1370)/(O1370+P1370)*100)</f>
        <v>2.8494934876989948</v>
      </c>
      <c r="S1370" s="659">
        <f>STDEV(F1372:N1372)</f>
        <v>40.046265119212066</v>
      </c>
      <c r="T1370" s="600" t="str">
        <f>IF(N1371="","",IF(Q1370&gt;1940,IF(R1370&lt;8.3,IF(Q1370&lt;2180,"Pass","Fail"),"Fail"),"Fail"))</f>
        <v>Pass</v>
      </c>
      <c r="U1370" s="677">
        <v>1335</v>
      </c>
      <c r="Y1370" s="603">
        <v>2000</v>
      </c>
      <c r="Z1370" s="603">
        <v>3000</v>
      </c>
      <c r="AA1370" s="603">
        <v>1940</v>
      </c>
      <c r="AB1370" s="603">
        <v>2180</v>
      </c>
      <c r="AC1370" s="604">
        <v>5.2</v>
      </c>
      <c r="AD1370" s="604">
        <v>5.2</v>
      </c>
    </row>
    <row r="1371" spans="1:30" ht="15">
      <c r="A1371" s="690"/>
      <c r="B1371" s="554"/>
      <c r="C1371" s="657"/>
      <c r="D1371" s="657"/>
      <c r="E1371" s="605" t="s">
        <v>185</v>
      </c>
      <c r="F1371" s="559">
        <v>1276.3</v>
      </c>
      <c r="G1371" s="559">
        <v>1248.2</v>
      </c>
      <c r="H1371" s="559">
        <v>1247.75</v>
      </c>
      <c r="I1371" s="559">
        <v>1251.6500000000001</v>
      </c>
      <c r="J1371" s="559">
        <v>1281.1199999999999</v>
      </c>
      <c r="K1371" s="559">
        <v>1292.68</v>
      </c>
      <c r="L1371" s="559">
        <v>1253.97</v>
      </c>
      <c r="M1371" s="559">
        <v>1247.45</v>
      </c>
      <c r="N1371" s="559">
        <v>1268.51</v>
      </c>
      <c r="O1371" s="605"/>
      <c r="P1371" s="605"/>
      <c r="Q1371" s="658"/>
      <c r="R1371" s="658"/>
      <c r="S1371" s="659"/>
      <c r="T1371" s="600"/>
      <c r="U1371" s="660"/>
      <c r="Y1371" s="603"/>
      <c r="Z1371" s="603"/>
      <c r="AA1371" s="603"/>
      <c r="AB1371" s="603"/>
    </row>
    <row r="1372" spans="1:30" ht="43.5" thickBot="1">
      <c r="A1372" s="690"/>
      <c r="B1372" s="554"/>
      <c r="C1372" s="657"/>
      <c r="D1372" s="657"/>
      <c r="E1372" s="605" t="s">
        <v>188</v>
      </c>
      <c r="F1372" s="605">
        <f t="shared" ref="F1372:N1372" si="452">IF(((F1370="")*AND(F1371="")),"",(F1370-F1371)*3)</f>
        <v>2053.29</v>
      </c>
      <c r="G1372" s="605">
        <f t="shared" si="452"/>
        <v>2113.7699999999995</v>
      </c>
      <c r="H1372" s="605">
        <f t="shared" si="452"/>
        <v>2132.0700000000002</v>
      </c>
      <c r="I1372" s="605">
        <f t="shared" si="452"/>
        <v>2110.62</v>
      </c>
      <c r="J1372" s="605">
        <f t="shared" si="452"/>
        <v>2049</v>
      </c>
      <c r="K1372" s="605">
        <f t="shared" si="452"/>
        <v>2013.9299999999998</v>
      </c>
      <c r="L1372" s="605">
        <f t="shared" si="452"/>
        <v>2113.7399999999998</v>
      </c>
      <c r="M1372" s="605">
        <f t="shared" si="452"/>
        <v>2116.7999999999997</v>
      </c>
      <c r="N1372" s="605">
        <f t="shared" si="452"/>
        <v>2084.9700000000003</v>
      </c>
      <c r="O1372" s="605"/>
      <c r="P1372" s="605"/>
      <c r="Q1372" s="658"/>
      <c r="R1372" s="658"/>
      <c r="S1372" s="659"/>
      <c r="T1372" s="600"/>
      <c r="U1372" s="660"/>
      <c r="Y1372" s="603"/>
      <c r="Z1372" s="603"/>
      <c r="AA1372" s="603"/>
      <c r="AB1372" s="603"/>
    </row>
    <row r="1373" spans="1:30" ht="15">
      <c r="A1373" s="713">
        <v>43710</v>
      </c>
      <c r="B1373" s="554" t="s">
        <v>183</v>
      </c>
      <c r="C1373" s="657" t="s">
        <v>171</v>
      </c>
      <c r="D1373" s="657" t="s">
        <v>170</v>
      </c>
      <c r="E1373" s="605" t="s">
        <v>184</v>
      </c>
      <c r="F1373" s="559">
        <v>22730.45</v>
      </c>
      <c r="G1373" s="559">
        <v>23181.49</v>
      </c>
      <c r="H1373" s="559">
        <v>23279.84</v>
      </c>
      <c r="I1373" s="559">
        <v>23145</v>
      </c>
      <c r="J1373" s="559">
        <v>22641.95</v>
      </c>
      <c r="K1373" s="559">
        <v>22655.31</v>
      </c>
      <c r="L1373" s="559">
        <v>23184.13</v>
      </c>
      <c r="M1373" s="559">
        <v>23134.880000000001</v>
      </c>
      <c r="N1373" s="559">
        <v>22617.57</v>
      </c>
      <c r="O1373" s="605">
        <f>IF((N1374=""),"",MAX(F1375:N1375))</f>
        <v>4841.1299999999974</v>
      </c>
      <c r="P1373" s="605">
        <f>IF(N1374="","",MIN(F1375:N1375))</f>
        <v>4169.5200000000004</v>
      </c>
      <c r="Q1373" s="658">
        <f>IF((N1375=""),"",AVERAGE(F1375:N1375))</f>
        <v>4487.8700000000008</v>
      </c>
      <c r="R1373" s="658">
        <f>IF((N1374=""),"",(O1373-P1373)/(O1373+P1373)*100)</f>
        <v>7.4535133425446238</v>
      </c>
      <c r="S1373" s="659">
        <f>STDEV(F1375:N1375)</f>
        <v>253.12003728468349</v>
      </c>
      <c r="T1373" s="600" t="str">
        <f>IF(N1374="","",IF(Q1373&gt;3200,IF(R1373&lt;16,IF(Q1373&lt;5240,"Pass","Fail"),"Fail"),"Fail"))</f>
        <v>Pass</v>
      </c>
      <c r="U1373" s="677">
        <v>1335</v>
      </c>
      <c r="Y1373" s="603">
        <v>4200</v>
      </c>
      <c r="Z1373" s="603">
        <v>5500</v>
      </c>
      <c r="AA1373" s="603">
        <v>3200</v>
      </c>
      <c r="AB1373" s="603">
        <v>5240</v>
      </c>
      <c r="AC1373" s="604">
        <v>16</v>
      </c>
      <c r="AD1373" s="604">
        <v>16</v>
      </c>
    </row>
    <row r="1374" spans="1:30" ht="15">
      <c r="A1374" s="690"/>
      <c r="B1374" s="554"/>
      <c r="C1374" s="657"/>
      <c r="D1374" s="657"/>
      <c r="E1374" s="605" t="s">
        <v>185</v>
      </c>
      <c r="F1374" s="559">
        <v>21154.07</v>
      </c>
      <c r="G1374" s="559">
        <v>21741.05</v>
      </c>
      <c r="H1374" s="559">
        <v>21890</v>
      </c>
      <c r="I1374" s="559">
        <v>21717.43</v>
      </c>
      <c r="J1374" s="559">
        <v>21074.29</v>
      </c>
      <c r="K1374" s="559">
        <v>21083.77</v>
      </c>
      <c r="L1374" s="559">
        <v>21752.21</v>
      </c>
      <c r="M1374" s="559">
        <v>21690.33</v>
      </c>
      <c r="N1374" s="559">
        <v>21003.86</v>
      </c>
      <c r="O1374" s="641"/>
      <c r="P1374" s="605"/>
      <c r="Q1374" s="658"/>
      <c r="R1374" s="658"/>
      <c r="S1374" s="659"/>
      <c r="T1374" s="600"/>
      <c r="U1374" s="660"/>
    </row>
    <row r="1375" spans="1:30" ht="57.75" thickBot="1">
      <c r="A1375" s="690"/>
      <c r="B1375" s="663"/>
      <c r="C1375" s="664"/>
      <c r="D1375" s="664"/>
      <c r="E1375" s="605" t="s">
        <v>186</v>
      </c>
      <c r="F1375" s="627">
        <f t="shared" ref="F1375:N1375" si="453">IF(((F1373="")*AND(F1374="")),"",(F1373-F1374)*3)</f>
        <v>4729.1400000000031</v>
      </c>
      <c r="G1375" s="627">
        <f t="shared" si="453"/>
        <v>4321.320000000007</v>
      </c>
      <c r="H1375" s="627">
        <f t="shared" si="453"/>
        <v>4169.5200000000004</v>
      </c>
      <c r="I1375" s="627">
        <f t="shared" si="453"/>
        <v>4282.7099999999991</v>
      </c>
      <c r="J1375" s="627">
        <f t="shared" si="453"/>
        <v>4702.9799999999996</v>
      </c>
      <c r="K1375" s="627">
        <f t="shared" si="453"/>
        <v>4714.6200000000026</v>
      </c>
      <c r="L1375" s="627">
        <f t="shared" si="453"/>
        <v>4295.7600000000057</v>
      </c>
      <c r="M1375" s="627">
        <f t="shared" si="453"/>
        <v>4333.6499999999978</v>
      </c>
      <c r="N1375" s="627">
        <f t="shared" si="453"/>
        <v>4841.1299999999974</v>
      </c>
      <c r="O1375" s="627"/>
      <c r="P1375" s="627"/>
      <c r="Q1375" s="665"/>
      <c r="R1375" s="665"/>
      <c r="S1375" s="666"/>
      <c r="T1375" s="667"/>
      <c r="U1375" s="668"/>
    </row>
    <row r="1376" spans="1:30" ht="15">
      <c r="A1376" s="713">
        <v>43713</v>
      </c>
      <c r="B1376" s="654" t="s">
        <v>172</v>
      </c>
      <c r="C1376" s="615" t="s">
        <v>174</v>
      </c>
      <c r="D1376" s="615" t="s">
        <v>173</v>
      </c>
      <c r="E1376" s="605" t="s">
        <v>184</v>
      </c>
      <c r="F1376" s="559">
        <v>6980.18</v>
      </c>
      <c r="G1376" s="559">
        <v>6964.05</v>
      </c>
      <c r="H1376" s="559">
        <v>6969.15</v>
      </c>
      <c r="I1376" s="559">
        <v>6941.75</v>
      </c>
      <c r="J1376" s="559">
        <v>6882.37</v>
      </c>
      <c r="K1376" s="559">
        <v>6882.37</v>
      </c>
      <c r="L1376" s="559">
        <v>6940.13</v>
      </c>
      <c r="M1376" s="559">
        <v>6983.44</v>
      </c>
      <c r="N1376" s="559">
        <v>6999.98</v>
      </c>
      <c r="O1376" s="636">
        <f>IF((N1377=""),"",MAX(F1378:N1378))</f>
        <v>4080.4399999999987</v>
      </c>
      <c r="P1376" s="636">
        <f>IF(N1377="","",MIN(F1378:N1378))</f>
        <v>3574.2800000000007</v>
      </c>
      <c r="Q1376" s="655">
        <f>IF((N1378=""),"",AVERAGE(F1378:N1378))</f>
        <v>3926.0133333333329</v>
      </c>
      <c r="R1376" s="655">
        <f>IF((N1377=""),"",(O1376-P1376)/(O1376+P1376)*100)</f>
        <v>6.6123907863383389</v>
      </c>
      <c r="S1376" s="646">
        <f>STDEV(F1378:N1378)</f>
        <v>165.90702426360673</v>
      </c>
      <c r="T1376" s="676" t="str">
        <f>IF(N1377="","",IF(Q1376&gt;3650,IF(R1376&lt;7,IF(Q1376&lt;4450,"Pass","Fail"),"Fail"),"Fail"))</f>
        <v>Pass</v>
      </c>
      <c r="U1376" s="677">
        <v>1428</v>
      </c>
      <c r="V1376" s="548" t="s">
        <v>331</v>
      </c>
      <c r="Y1376" s="603">
        <v>3650</v>
      </c>
      <c r="Z1376" s="603">
        <v>4450</v>
      </c>
      <c r="AA1376" s="603">
        <v>3700</v>
      </c>
      <c r="AB1376" s="603">
        <v>4100</v>
      </c>
      <c r="AC1376" s="604">
        <v>7</v>
      </c>
      <c r="AD1376" s="604">
        <v>6.5</v>
      </c>
    </row>
    <row r="1377" spans="1:30" ht="15">
      <c r="A1377" s="690"/>
      <c r="B1377" s="554"/>
      <c r="C1377" s="657"/>
      <c r="D1377" s="657"/>
      <c r="E1377" s="605" t="s">
        <v>185</v>
      </c>
      <c r="F1377" s="559">
        <v>5098.5</v>
      </c>
      <c r="G1377" s="559">
        <v>4960.03</v>
      </c>
      <c r="H1377" s="559">
        <v>4934.46</v>
      </c>
      <c r="I1377" s="559">
        <v>4928.45</v>
      </c>
      <c r="J1377" s="559">
        <v>4942.3599999999997</v>
      </c>
      <c r="K1377" s="559">
        <v>5095.2299999999996</v>
      </c>
      <c r="L1377" s="559">
        <v>4936.3100000000004</v>
      </c>
      <c r="M1377" s="559">
        <v>4943.22</v>
      </c>
      <c r="N1377" s="559">
        <v>5037.8</v>
      </c>
      <c r="O1377" s="605"/>
      <c r="P1377" s="605"/>
      <c r="Q1377" s="658"/>
      <c r="R1377" s="658"/>
      <c r="S1377" s="659"/>
      <c r="T1377" s="554"/>
      <c r="U1377" s="672"/>
      <c r="Y1377" s="603"/>
      <c r="Z1377" s="603"/>
      <c r="AA1377" s="603"/>
      <c r="AB1377" s="603"/>
    </row>
    <row r="1378" spans="1:30" ht="57.75" thickBot="1">
      <c r="A1378" s="690"/>
      <c r="B1378" s="554"/>
      <c r="C1378" s="657"/>
      <c r="D1378" s="657"/>
      <c r="E1378" s="605" t="s">
        <v>186</v>
      </c>
      <c r="F1378" s="605">
        <f t="shared" ref="F1378:N1378" si="454">IF(((F1376="")*AND(F1377="")),"",(F1376-F1377)*2)</f>
        <v>3763.3600000000006</v>
      </c>
      <c r="G1378" s="605">
        <f t="shared" si="454"/>
        <v>4008.0400000000009</v>
      </c>
      <c r="H1378" s="605">
        <f t="shared" si="454"/>
        <v>4069.3799999999992</v>
      </c>
      <c r="I1378" s="605">
        <f t="shared" si="454"/>
        <v>4026.6000000000004</v>
      </c>
      <c r="J1378" s="605">
        <f t="shared" si="454"/>
        <v>3880.0200000000004</v>
      </c>
      <c r="K1378" s="605">
        <f t="shared" si="454"/>
        <v>3574.2800000000007</v>
      </c>
      <c r="L1378" s="605">
        <f t="shared" si="454"/>
        <v>4007.6399999999994</v>
      </c>
      <c r="M1378" s="605">
        <f t="shared" si="454"/>
        <v>4080.4399999999987</v>
      </c>
      <c r="N1378" s="605">
        <f t="shared" si="454"/>
        <v>3924.3599999999988</v>
      </c>
      <c r="O1378" s="605"/>
      <c r="P1378" s="605"/>
      <c r="Q1378" s="658"/>
      <c r="R1378" s="658"/>
      <c r="S1378" s="659"/>
      <c r="T1378" s="554"/>
      <c r="U1378" s="672"/>
      <c r="Y1378" s="603"/>
      <c r="Z1378" s="603"/>
      <c r="AA1378" s="603"/>
      <c r="AB1378" s="603"/>
    </row>
    <row r="1379" spans="1:30" ht="15">
      <c r="A1379" s="713">
        <v>43713</v>
      </c>
      <c r="B1379" s="614" t="s">
        <v>167</v>
      </c>
      <c r="C1379" s="657" t="s">
        <v>169</v>
      </c>
      <c r="D1379" s="657" t="s">
        <v>187</v>
      </c>
      <c r="E1379" s="605" t="s">
        <v>184</v>
      </c>
      <c r="F1379" s="559">
        <v>1943.81</v>
      </c>
      <c r="G1379" s="559">
        <v>1938.04</v>
      </c>
      <c r="H1379" s="559">
        <v>1935.13</v>
      </c>
      <c r="I1379" s="559">
        <v>1936.03</v>
      </c>
      <c r="J1379" s="559">
        <v>1940.58</v>
      </c>
      <c r="K1379" s="559">
        <v>1939.28</v>
      </c>
      <c r="L1379" s="559">
        <v>1936.98</v>
      </c>
      <c r="M1379" s="559">
        <v>1937.9</v>
      </c>
      <c r="N1379" s="559">
        <v>1941.55</v>
      </c>
      <c r="O1379" s="605">
        <f>IF((N1380=""),"",MAX(F1381:N1381))</f>
        <v>2135.2799999999997</v>
      </c>
      <c r="P1379" s="605">
        <f>IF(N1380="","",MIN(F1381:N1381))</f>
        <v>1991.5799999999997</v>
      </c>
      <c r="Q1379" s="658">
        <f>IF((N1381=""),"",AVERAGE(F1381:N1381))</f>
        <v>2082.1666666666665</v>
      </c>
      <c r="R1379" s="658">
        <f>IF((N1380=""),"",(O1379-P1379)/(O1379+P1379)*100)</f>
        <v>3.4820662683008403</v>
      </c>
      <c r="S1379" s="659">
        <f>STDEV(F1381:N1381)</f>
        <v>51.054941239799064</v>
      </c>
      <c r="T1379" s="600" t="str">
        <f>IF(N1380="","",IF(Q1379&gt;1940,IF(R1379&lt;8.3,IF(Q1379&lt;2180,"Pass","Fail"),"Fail"),"Fail"))</f>
        <v>Pass</v>
      </c>
      <c r="U1379" s="677">
        <v>1428</v>
      </c>
      <c r="V1379" s="548" t="s">
        <v>331</v>
      </c>
      <c r="Y1379" s="603">
        <v>2000</v>
      </c>
      <c r="Z1379" s="603">
        <v>3000</v>
      </c>
      <c r="AA1379" s="603">
        <v>1940</v>
      </c>
      <c r="AB1379" s="603">
        <v>2180</v>
      </c>
      <c r="AC1379" s="604">
        <v>5.2</v>
      </c>
      <c r="AD1379" s="604">
        <v>5.2</v>
      </c>
    </row>
    <row r="1380" spans="1:30" ht="15">
      <c r="A1380" s="690"/>
      <c r="B1380" s="554"/>
      <c r="C1380" s="657"/>
      <c r="D1380" s="657"/>
      <c r="E1380" s="605" t="s">
        <v>185</v>
      </c>
      <c r="F1380" s="559">
        <v>1252.3900000000001</v>
      </c>
      <c r="G1380" s="559">
        <v>1229.6600000000001</v>
      </c>
      <c r="H1380" s="559">
        <v>1226.1099999999999</v>
      </c>
      <c r="I1380" s="559">
        <v>1236.31</v>
      </c>
      <c r="J1380" s="559">
        <v>1271.1199999999999</v>
      </c>
      <c r="K1380" s="559">
        <v>1275.42</v>
      </c>
      <c r="L1380" s="559">
        <v>1238.6300000000001</v>
      </c>
      <c r="M1380" s="559">
        <v>1226.1400000000001</v>
      </c>
      <c r="N1380" s="559">
        <v>1247.02</v>
      </c>
      <c r="O1380" s="605"/>
      <c r="P1380" s="605"/>
      <c r="Q1380" s="658"/>
      <c r="R1380" s="658"/>
      <c r="S1380" s="659"/>
      <c r="T1380" s="600"/>
      <c r="U1380" s="660"/>
      <c r="Y1380" s="603"/>
      <c r="Z1380" s="603"/>
      <c r="AA1380" s="603"/>
      <c r="AB1380" s="603"/>
    </row>
    <row r="1381" spans="1:30" ht="43.5" thickBot="1">
      <c r="A1381" s="690"/>
      <c r="B1381" s="554"/>
      <c r="C1381" s="657"/>
      <c r="D1381" s="657"/>
      <c r="E1381" s="605" t="s">
        <v>188</v>
      </c>
      <c r="F1381" s="605">
        <f t="shared" ref="F1381:N1381" si="455">IF(((F1379="")*AND(F1380="")),"",(F1379-F1380)*3)</f>
        <v>2074.2599999999993</v>
      </c>
      <c r="G1381" s="605">
        <f t="shared" si="455"/>
        <v>2125.1399999999994</v>
      </c>
      <c r="H1381" s="605">
        <f t="shared" si="455"/>
        <v>2127.0600000000004</v>
      </c>
      <c r="I1381" s="605">
        <f t="shared" si="455"/>
        <v>2099.16</v>
      </c>
      <c r="J1381" s="605">
        <f t="shared" si="455"/>
        <v>2008.38</v>
      </c>
      <c r="K1381" s="605">
        <f t="shared" si="455"/>
        <v>1991.5799999999997</v>
      </c>
      <c r="L1381" s="605">
        <f t="shared" si="455"/>
        <v>2095.0499999999997</v>
      </c>
      <c r="M1381" s="605">
        <f t="shared" si="455"/>
        <v>2135.2799999999997</v>
      </c>
      <c r="N1381" s="605">
        <f t="shared" si="455"/>
        <v>2083.59</v>
      </c>
      <c r="O1381" s="605"/>
      <c r="P1381" s="605"/>
      <c r="Q1381" s="658"/>
      <c r="R1381" s="658"/>
      <c r="S1381" s="659"/>
      <c r="T1381" s="600"/>
      <c r="U1381" s="660"/>
      <c r="Y1381" s="603"/>
      <c r="Z1381" s="603"/>
      <c r="AA1381" s="603"/>
      <c r="AB1381" s="603"/>
    </row>
    <row r="1382" spans="1:30" ht="15">
      <c r="A1382" s="713">
        <v>43713</v>
      </c>
      <c r="B1382" s="554" t="s">
        <v>183</v>
      </c>
      <c r="C1382" s="657" t="s">
        <v>171</v>
      </c>
      <c r="D1382" s="657" t="s">
        <v>170</v>
      </c>
      <c r="E1382" s="605" t="s">
        <v>184</v>
      </c>
      <c r="F1382" s="559">
        <v>28848.05</v>
      </c>
      <c r="G1382" s="559">
        <v>28703.21</v>
      </c>
      <c r="H1382" s="559">
        <v>28699.58</v>
      </c>
      <c r="I1382" s="559">
        <v>28692.62</v>
      </c>
      <c r="J1382" s="559">
        <v>28827.11</v>
      </c>
      <c r="K1382" s="559">
        <v>28807.279999999999</v>
      </c>
      <c r="L1382" s="559">
        <v>28688.6</v>
      </c>
      <c r="M1382" s="559">
        <v>28684.29</v>
      </c>
      <c r="N1382" s="559">
        <v>28817.9</v>
      </c>
      <c r="O1382" s="605">
        <f>IF((N1383=""),"",MAX(F1384:N1384))</f>
        <v>4624.8300000000017</v>
      </c>
      <c r="P1382" s="605">
        <f>IF(N1383="","",MIN(F1384:N1384))</f>
        <v>4086.4800000000105</v>
      </c>
      <c r="Q1382" s="658">
        <f>IF((N1384=""),"",AVERAGE(F1384:N1384))</f>
        <v>4348.6233333333339</v>
      </c>
      <c r="R1382" s="658">
        <f>IF((N1383=""),"",(O1382-P1382)/(O1382+P1382)*100)</f>
        <v>6.179897168164036</v>
      </c>
      <c r="S1382" s="659">
        <f>STDEV(F1384:N1384)</f>
        <v>211.05933585131515</v>
      </c>
      <c r="T1382" s="600" t="str">
        <f>IF(N1383="","",IF(Q1382&gt;3200,IF(R1382&lt;16,IF(Q1382&lt;5240,"Pass","Fail"),"Fail"),"Fail"))</f>
        <v>Pass</v>
      </c>
      <c r="U1382" s="677">
        <v>1428</v>
      </c>
      <c r="V1382" s="548" t="s">
        <v>331</v>
      </c>
      <c r="Y1382" s="603">
        <v>4200</v>
      </c>
      <c r="Z1382" s="603">
        <v>5500</v>
      </c>
      <c r="AA1382" s="603">
        <v>3200</v>
      </c>
      <c r="AB1382" s="603">
        <v>5240</v>
      </c>
      <c r="AC1382" s="604">
        <v>16</v>
      </c>
      <c r="AD1382" s="604">
        <v>16</v>
      </c>
    </row>
    <row r="1383" spans="1:30" ht="15">
      <c r="A1383" s="690"/>
      <c r="B1383" s="554"/>
      <c r="C1383" s="657"/>
      <c r="D1383" s="657"/>
      <c r="E1383" s="605" t="s">
        <v>185</v>
      </c>
      <c r="F1383" s="559">
        <v>27334.52</v>
      </c>
      <c r="G1383" s="559">
        <v>27301.919999999998</v>
      </c>
      <c r="H1383" s="559">
        <v>27337.42</v>
      </c>
      <c r="I1383" s="559">
        <v>27296.17</v>
      </c>
      <c r="J1383" s="559">
        <v>27304.240000000002</v>
      </c>
      <c r="K1383" s="559">
        <v>27298.14</v>
      </c>
      <c r="L1383" s="559">
        <v>27301.18</v>
      </c>
      <c r="M1383" s="559">
        <v>27272.89</v>
      </c>
      <c r="N1383" s="559">
        <v>27276.29</v>
      </c>
      <c r="O1383" s="641"/>
      <c r="P1383" s="605"/>
      <c r="Q1383" s="658"/>
      <c r="R1383" s="658"/>
      <c r="S1383" s="659"/>
      <c r="T1383" s="600"/>
      <c r="U1383" s="660"/>
    </row>
    <row r="1384" spans="1:30" ht="57.75" thickBot="1">
      <c r="A1384" s="690"/>
      <c r="B1384" s="663"/>
      <c r="C1384" s="664"/>
      <c r="D1384" s="664"/>
      <c r="E1384" s="605" t="s">
        <v>186</v>
      </c>
      <c r="F1384" s="627">
        <f t="shared" ref="F1384:N1384" si="456">IF(((F1382="")*AND(F1383="")),"",(F1382-F1383)*3)</f>
        <v>4540.5899999999965</v>
      </c>
      <c r="G1384" s="627">
        <f t="shared" si="456"/>
        <v>4203.8700000000026</v>
      </c>
      <c r="H1384" s="627">
        <f t="shared" si="456"/>
        <v>4086.4800000000105</v>
      </c>
      <c r="I1384" s="627">
        <f t="shared" si="456"/>
        <v>4189.3500000000022</v>
      </c>
      <c r="J1384" s="627">
        <f t="shared" si="456"/>
        <v>4568.6099999999969</v>
      </c>
      <c r="K1384" s="627">
        <f t="shared" si="456"/>
        <v>4527.4199999999983</v>
      </c>
      <c r="L1384" s="627">
        <f t="shared" si="456"/>
        <v>4162.2599999999948</v>
      </c>
      <c r="M1384" s="627">
        <f t="shared" si="456"/>
        <v>4234.2000000000044</v>
      </c>
      <c r="N1384" s="627">
        <f t="shared" si="456"/>
        <v>4624.8300000000017</v>
      </c>
      <c r="O1384" s="627"/>
      <c r="P1384" s="627"/>
      <c r="Q1384" s="665"/>
      <c r="R1384" s="665"/>
      <c r="S1384" s="666"/>
      <c r="T1384" s="667"/>
      <c r="U1384" s="668"/>
    </row>
    <row r="1385" spans="1:30" ht="15">
      <c r="A1385" s="713">
        <v>43716</v>
      </c>
      <c r="B1385" s="654" t="s">
        <v>172</v>
      </c>
      <c r="C1385" s="615" t="s">
        <v>174</v>
      </c>
      <c r="D1385" s="615" t="s">
        <v>173</v>
      </c>
      <c r="E1385" s="605" t="s">
        <v>184</v>
      </c>
      <c r="F1385" s="559">
        <v>5103.4799999999996</v>
      </c>
      <c r="G1385" s="559">
        <v>4964.6400000000003</v>
      </c>
      <c r="H1385" s="559">
        <v>4938.99</v>
      </c>
      <c r="I1385" s="559">
        <v>4933.0200000000004</v>
      </c>
      <c r="J1385" s="559">
        <v>4945.6499999999996</v>
      </c>
      <c r="K1385" s="559">
        <v>5100.2299999999996</v>
      </c>
      <c r="L1385" s="559">
        <v>4940.87</v>
      </c>
      <c r="M1385" s="559">
        <v>4947.8100000000004</v>
      </c>
      <c r="N1385" s="559">
        <v>5043.25</v>
      </c>
      <c r="O1385" s="636">
        <f>IF((N1386=""),"",MAX(F1387:N1387))</f>
        <v>4067.3400000000011</v>
      </c>
      <c r="P1385" s="636">
        <f>IF(N1386="","",MIN(F1387:N1387))</f>
        <v>3691.0999999999995</v>
      </c>
      <c r="Q1385" s="655">
        <f>IF((N1387=""),"",AVERAGE(F1387:N1387))</f>
        <v>3921.2999999999997</v>
      </c>
      <c r="R1385" s="655">
        <f>IF((N1386=""),"",(O1385-P1385)/(O1385+P1385)*100)</f>
        <v>4.8494284933569327</v>
      </c>
      <c r="S1385" s="646">
        <f>STDEV(F1387:N1387)</f>
        <v>134.76709576155258</v>
      </c>
      <c r="T1385" s="676" t="str">
        <f>IF(N1386="","",IF(Q1385&gt;3650,IF(R1385&lt;7,IF(Q1385&lt;4450,"Pass","Fail"),"Fail"),"Fail"))</f>
        <v>Pass</v>
      </c>
      <c r="U1385" s="677">
        <v>64</v>
      </c>
      <c r="V1385" s="548" t="s">
        <v>332</v>
      </c>
      <c r="Y1385" s="603">
        <v>3650</v>
      </c>
      <c r="Z1385" s="603">
        <v>4450</v>
      </c>
      <c r="AA1385" s="603">
        <v>3700</v>
      </c>
      <c r="AB1385" s="603">
        <v>4100</v>
      </c>
      <c r="AC1385" s="604">
        <v>7</v>
      </c>
      <c r="AD1385" s="604">
        <v>6.5</v>
      </c>
    </row>
    <row r="1386" spans="1:30" ht="15">
      <c r="A1386" s="690"/>
      <c r="B1386" s="554"/>
      <c r="C1386" s="657"/>
      <c r="D1386" s="657"/>
      <c r="E1386" s="605" t="s">
        <v>185</v>
      </c>
      <c r="F1386" s="559">
        <v>3237.47</v>
      </c>
      <c r="G1386" s="559">
        <v>2973.05</v>
      </c>
      <c r="H1386" s="559">
        <v>2914.68</v>
      </c>
      <c r="I1386" s="559">
        <v>2926.03</v>
      </c>
      <c r="J1386" s="559">
        <v>3010.27</v>
      </c>
      <c r="K1386" s="559">
        <v>3254.68</v>
      </c>
      <c r="L1386" s="559">
        <v>2950.07</v>
      </c>
      <c r="M1386" s="559">
        <v>2914.14</v>
      </c>
      <c r="N1386" s="559">
        <v>3091.7</v>
      </c>
      <c r="O1386" s="605"/>
      <c r="P1386" s="605"/>
      <c r="Q1386" s="658"/>
      <c r="R1386" s="658"/>
      <c r="S1386" s="659"/>
      <c r="T1386" s="554"/>
      <c r="U1386" s="672"/>
      <c r="Y1386" s="603"/>
      <c r="Z1386" s="603"/>
      <c r="AA1386" s="603"/>
      <c r="AB1386" s="603"/>
    </row>
    <row r="1387" spans="1:30" ht="57.75" thickBot="1">
      <c r="A1387" s="690"/>
      <c r="B1387" s="554"/>
      <c r="C1387" s="657"/>
      <c r="D1387" s="657"/>
      <c r="E1387" s="605" t="s">
        <v>186</v>
      </c>
      <c r="F1387" s="605">
        <f t="shared" ref="F1387:N1387" si="457">IF(((F1385="")*AND(F1386="")),"",(F1385-F1386)*2)</f>
        <v>3732.0199999999995</v>
      </c>
      <c r="G1387" s="605">
        <f t="shared" si="457"/>
        <v>3983.1800000000003</v>
      </c>
      <c r="H1387" s="605">
        <f t="shared" si="457"/>
        <v>4048.62</v>
      </c>
      <c r="I1387" s="605">
        <f t="shared" si="457"/>
        <v>4013.9800000000005</v>
      </c>
      <c r="J1387" s="605">
        <f t="shared" si="457"/>
        <v>3870.7599999999993</v>
      </c>
      <c r="K1387" s="605">
        <f t="shared" si="457"/>
        <v>3691.0999999999995</v>
      </c>
      <c r="L1387" s="605">
        <f t="shared" si="457"/>
        <v>3981.5999999999995</v>
      </c>
      <c r="M1387" s="605">
        <f t="shared" si="457"/>
        <v>4067.3400000000011</v>
      </c>
      <c r="N1387" s="605">
        <f t="shared" si="457"/>
        <v>3903.1000000000004</v>
      </c>
      <c r="O1387" s="605"/>
      <c r="P1387" s="605"/>
      <c r="Q1387" s="658"/>
      <c r="R1387" s="658"/>
      <c r="S1387" s="659"/>
      <c r="T1387" s="554"/>
      <c r="U1387" s="672"/>
      <c r="Y1387" s="603"/>
      <c r="Z1387" s="603"/>
      <c r="AA1387" s="603"/>
      <c r="AB1387" s="603"/>
    </row>
    <row r="1388" spans="1:30" ht="15">
      <c r="A1388" s="713">
        <v>43716</v>
      </c>
      <c r="B1388" s="614" t="s">
        <v>167</v>
      </c>
      <c r="C1388" s="657" t="s">
        <v>169</v>
      </c>
      <c r="D1388" s="657" t="s">
        <v>187</v>
      </c>
      <c r="E1388" s="605" t="s">
        <v>184</v>
      </c>
      <c r="F1388" s="559">
        <v>1254.5</v>
      </c>
      <c r="G1388" s="559">
        <v>1227.75</v>
      </c>
      <c r="H1388" s="559">
        <v>1227.6500000000001</v>
      </c>
      <c r="I1388" s="559">
        <v>1236.67</v>
      </c>
      <c r="J1388" s="559">
        <v>1268.04</v>
      </c>
      <c r="K1388" s="559">
        <v>1274.94</v>
      </c>
      <c r="L1388" s="559">
        <v>1236.83</v>
      </c>
      <c r="M1388" s="559">
        <v>1229.05</v>
      </c>
      <c r="N1388" s="559">
        <v>1247.93</v>
      </c>
      <c r="O1388" s="605">
        <f>IF((N1389=""),"",MAX(F1390:N1390))</f>
        <v>2065.08</v>
      </c>
      <c r="P1388" s="605">
        <f>IF(N1389="","",MIN(F1390:N1390))</f>
        <v>1970.8799999999997</v>
      </c>
      <c r="Q1388" s="658">
        <f>IF((N1390=""),"",AVERAGE(F1390:N1390))</f>
        <v>2027.0733333333333</v>
      </c>
      <c r="R1388" s="658">
        <f>IF((N1389=""),"",(O1388-P1388)/(O1388+P1388)*100)</f>
        <v>2.3340171855023408</v>
      </c>
      <c r="S1388" s="659">
        <f>STDEV(F1390:N1390)</f>
        <v>34.984989281127589</v>
      </c>
      <c r="T1388" s="600" t="str">
        <f>IF(N1389="","",IF(Q1388&gt;1940,IF(R1388&lt;8.3,IF(Q1388&lt;2180,"Pass","Fail"),"Fail"),"Fail"))</f>
        <v>Pass</v>
      </c>
      <c r="U1388" s="677">
        <v>64</v>
      </c>
      <c r="V1388" s="548" t="s">
        <v>332</v>
      </c>
      <c r="Y1388" s="603">
        <v>2000</v>
      </c>
      <c r="Z1388" s="603">
        <v>3000</v>
      </c>
      <c r="AA1388" s="603">
        <v>1940</v>
      </c>
      <c r="AB1388" s="603">
        <v>2180</v>
      </c>
      <c r="AC1388" s="604">
        <v>5.2</v>
      </c>
      <c r="AD1388" s="604">
        <v>5.2</v>
      </c>
    </row>
    <row r="1389" spans="1:30" ht="15">
      <c r="A1389" s="690"/>
      <c r="B1389" s="554"/>
      <c r="C1389" s="657"/>
      <c r="D1389" s="657"/>
      <c r="E1389" s="605" t="s">
        <v>185</v>
      </c>
      <c r="F1389" s="559">
        <v>585.16</v>
      </c>
      <c r="G1389" s="559">
        <v>539.9</v>
      </c>
      <c r="H1389" s="559">
        <v>543.95000000000005</v>
      </c>
      <c r="I1389" s="559">
        <v>553.59</v>
      </c>
      <c r="J1389" s="559">
        <v>611.08000000000004</v>
      </c>
      <c r="K1389" s="559">
        <v>608.9</v>
      </c>
      <c r="L1389" s="559">
        <v>554.9</v>
      </c>
      <c r="M1389" s="559">
        <v>540.69000000000005</v>
      </c>
      <c r="N1389" s="559">
        <v>583.97</v>
      </c>
      <c r="O1389" s="605"/>
      <c r="P1389" s="605"/>
      <c r="Q1389" s="658"/>
      <c r="R1389" s="658"/>
      <c r="S1389" s="659"/>
      <c r="T1389" s="600"/>
      <c r="U1389" s="660"/>
      <c r="Y1389" s="603"/>
      <c r="Z1389" s="603"/>
      <c r="AA1389" s="603"/>
      <c r="AB1389" s="603"/>
    </row>
    <row r="1390" spans="1:30" ht="43.5" thickBot="1">
      <c r="A1390" s="690"/>
      <c r="B1390" s="554"/>
      <c r="C1390" s="657"/>
      <c r="D1390" s="657"/>
      <c r="E1390" s="605" t="s">
        <v>188</v>
      </c>
      <c r="F1390" s="605">
        <f t="shared" ref="F1390:N1390" si="458">IF(((F1388="")*AND(F1389="")),"",(F1388-F1389)*3)</f>
        <v>2008.02</v>
      </c>
      <c r="G1390" s="605">
        <f t="shared" si="458"/>
        <v>2063.5500000000002</v>
      </c>
      <c r="H1390" s="605">
        <f t="shared" si="458"/>
        <v>2051.1000000000004</v>
      </c>
      <c r="I1390" s="605">
        <f t="shared" si="458"/>
        <v>2049.2400000000002</v>
      </c>
      <c r="J1390" s="605">
        <f t="shared" si="458"/>
        <v>1970.8799999999997</v>
      </c>
      <c r="K1390" s="605">
        <f t="shared" si="458"/>
        <v>1998.1200000000003</v>
      </c>
      <c r="L1390" s="605">
        <f t="shared" si="458"/>
        <v>2045.79</v>
      </c>
      <c r="M1390" s="605">
        <f t="shared" si="458"/>
        <v>2065.08</v>
      </c>
      <c r="N1390" s="605">
        <f t="shared" si="458"/>
        <v>1991.88</v>
      </c>
      <c r="O1390" s="605"/>
      <c r="P1390" s="605"/>
      <c r="Q1390" s="658"/>
      <c r="R1390" s="658"/>
      <c r="S1390" s="659"/>
      <c r="T1390" s="600"/>
      <c r="U1390" s="660"/>
      <c r="Y1390" s="603"/>
      <c r="Z1390" s="603"/>
      <c r="AA1390" s="603"/>
      <c r="AB1390" s="603"/>
    </row>
    <row r="1391" spans="1:30" ht="15">
      <c r="A1391" s="713">
        <v>43716</v>
      </c>
      <c r="B1391" s="554" t="s">
        <v>183</v>
      </c>
      <c r="C1391" s="657" t="s">
        <v>171</v>
      </c>
      <c r="D1391" s="657" t="s">
        <v>170</v>
      </c>
      <c r="E1391" s="605" t="s">
        <v>184</v>
      </c>
      <c r="F1391" s="559">
        <v>27308.98</v>
      </c>
      <c r="G1391" s="559">
        <v>27285.83</v>
      </c>
      <c r="H1391" s="559">
        <v>27306.91</v>
      </c>
      <c r="I1391" s="559">
        <v>27272.15</v>
      </c>
      <c r="J1391" s="559">
        <v>27280.73</v>
      </c>
      <c r="K1391" s="559">
        <v>27276.04</v>
      </c>
      <c r="L1391" s="559">
        <v>27284.29</v>
      </c>
      <c r="M1391" s="559">
        <v>27252.55</v>
      </c>
      <c r="N1391" s="559">
        <v>27248.19</v>
      </c>
      <c r="O1391" s="605">
        <f>IF((N1392=""),"",MAX(F1393:N1393))</f>
        <v>4885.1400000000031</v>
      </c>
      <c r="P1391" s="605">
        <f>IF(N1392="","",MIN(F1393:N1393))</f>
        <v>4278.7200000000048</v>
      </c>
      <c r="Q1391" s="658">
        <f>IF((N1393=""),"",AVERAGE(F1393:N1393))</f>
        <v>4591.4600000000019</v>
      </c>
      <c r="R1391" s="658">
        <f>IF((N1392=""),"",(O1391-P1391)/(O1391+P1391)*100)</f>
        <v>6.6175170724999912</v>
      </c>
      <c r="S1391" s="659">
        <f>STDEV(F1393:N1393)</f>
        <v>244.3322668519252</v>
      </c>
      <c r="T1391" s="600" t="str">
        <f>IF(N1392="","",IF(Q1391&gt;3200,IF(R1391&lt;16,IF(Q1391&lt;5240,"Pass","Fail"),"Fail"),"Fail"))</f>
        <v>Pass</v>
      </c>
      <c r="U1391" s="677">
        <v>64</v>
      </c>
      <c r="V1391" s="548" t="s">
        <v>332</v>
      </c>
      <c r="Y1391" s="603">
        <v>4200</v>
      </c>
      <c r="Z1391" s="603">
        <v>5500</v>
      </c>
      <c r="AA1391" s="603">
        <v>3200</v>
      </c>
      <c r="AB1391" s="603">
        <v>5240</v>
      </c>
      <c r="AC1391" s="604">
        <v>16</v>
      </c>
      <c r="AD1391" s="604">
        <v>16</v>
      </c>
    </row>
    <row r="1392" spans="1:30" ht="15">
      <c r="A1392" s="690"/>
      <c r="B1392" s="554"/>
      <c r="C1392" s="657"/>
      <c r="D1392" s="657"/>
      <c r="E1392" s="605" t="s">
        <v>185</v>
      </c>
      <c r="F1392" s="559">
        <v>25698.76</v>
      </c>
      <c r="G1392" s="559">
        <v>25811.11</v>
      </c>
      <c r="H1392" s="559">
        <v>25880.67</v>
      </c>
      <c r="I1392" s="559">
        <v>25800.54</v>
      </c>
      <c r="J1392" s="559">
        <v>25655.87</v>
      </c>
      <c r="K1392" s="559">
        <v>25647.66</v>
      </c>
      <c r="L1392" s="559">
        <v>25798.86</v>
      </c>
      <c r="M1392" s="559">
        <v>25792.09</v>
      </c>
      <c r="N1392" s="559">
        <v>25655.73</v>
      </c>
      <c r="O1392" s="641"/>
      <c r="P1392" s="605"/>
      <c r="Q1392" s="658"/>
      <c r="R1392" s="658"/>
      <c r="S1392" s="659"/>
      <c r="T1392" s="600"/>
      <c r="U1392" s="660"/>
    </row>
    <row r="1393" spans="1:30" ht="57.75" thickBot="1">
      <c r="A1393" s="690"/>
      <c r="B1393" s="663"/>
      <c r="C1393" s="664"/>
      <c r="D1393" s="664"/>
      <c r="E1393" s="605" t="s">
        <v>186</v>
      </c>
      <c r="F1393" s="627">
        <f t="shared" ref="F1393:N1393" si="459">IF(((F1391="")*AND(F1392="")),"",(F1391-F1392)*3)</f>
        <v>4830.6600000000035</v>
      </c>
      <c r="G1393" s="627">
        <f t="shared" si="459"/>
        <v>4424.1600000000035</v>
      </c>
      <c r="H1393" s="627">
        <f t="shared" si="459"/>
        <v>4278.7200000000048</v>
      </c>
      <c r="I1393" s="627">
        <f t="shared" si="459"/>
        <v>4414.8300000000017</v>
      </c>
      <c r="J1393" s="627">
        <f t="shared" si="459"/>
        <v>4874.5800000000017</v>
      </c>
      <c r="K1393" s="627">
        <f t="shared" si="459"/>
        <v>4885.1400000000031</v>
      </c>
      <c r="L1393" s="627">
        <f t="shared" si="459"/>
        <v>4456.2900000000009</v>
      </c>
      <c r="M1393" s="627">
        <f t="shared" si="459"/>
        <v>4381.3799999999974</v>
      </c>
      <c r="N1393" s="627">
        <f t="shared" si="459"/>
        <v>4777.3799999999974</v>
      </c>
      <c r="O1393" s="627"/>
      <c r="P1393" s="627"/>
      <c r="Q1393" s="665"/>
      <c r="R1393" s="665"/>
      <c r="S1393" s="666"/>
      <c r="T1393" s="667"/>
      <c r="U1393" s="668"/>
    </row>
    <row r="1394" spans="1:30" ht="15">
      <c r="A1394" s="713">
        <v>43719</v>
      </c>
      <c r="B1394" s="654" t="s">
        <v>172</v>
      </c>
      <c r="C1394" s="615" t="s">
        <v>174</v>
      </c>
      <c r="D1394" s="615" t="s">
        <v>173</v>
      </c>
      <c r="E1394" s="605" t="s">
        <v>184</v>
      </c>
      <c r="F1394" s="715">
        <v>3248.94</v>
      </c>
      <c r="G1394" s="715">
        <v>2982.14</v>
      </c>
      <c r="H1394" s="715">
        <v>2923.34</v>
      </c>
      <c r="I1394" s="715">
        <v>2934.73</v>
      </c>
      <c r="J1394" s="715">
        <v>3019.22</v>
      </c>
      <c r="K1394" s="715">
        <v>3267.47</v>
      </c>
      <c r="L1394" s="715">
        <v>2959.14</v>
      </c>
      <c r="M1394" s="715">
        <v>2922.89</v>
      </c>
      <c r="N1394" s="715">
        <v>3101.26</v>
      </c>
      <c r="O1394" s="636">
        <f>IF((N1395=""),"",MAX(F1396:N1396))</f>
        <v>4086.9399999999996</v>
      </c>
      <c r="P1394" s="636">
        <f>IF(N1395="","",MIN(F1396:N1396))</f>
        <v>3684.9399999999996</v>
      </c>
      <c r="Q1394" s="655">
        <f>IF((N1396=""),"",AVERAGE(F1396:N1396))</f>
        <v>3938.1533333333332</v>
      </c>
      <c r="R1394" s="655">
        <f>IF((N1395=""),"",(O1394-P1394)/(O1394+P1394)*100)</f>
        <v>5.1724936566184763</v>
      </c>
      <c r="S1394" s="646">
        <f>STDEV(F1396:N1396)</f>
        <v>143.49287682670038</v>
      </c>
      <c r="T1394" s="676" t="str">
        <f>IF(N1395="","",IF(Q1394&gt;3650,IF(R1394&lt;7,IF(Q1394&lt;4450,"Pass","Fail"),"Fail"),"Fail"))</f>
        <v>Pass</v>
      </c>
      <c r="U1394" s="677" t="s">
        <v>334</v>
      </c>
      <c r="Y1394" s="603">
        <v>3650</v>
      </c>
      <c r="Z1394" s="603">
        <v>4450</v>
      </c>
      <c r="AA1394" s="603">
        <v>3700</v>
      </c>
      <c r="AB1394" s="603">
        <v>4100</v>
      </c>
      <c r="AC1394" s="604">
        <v>7</v>
      </c>
      <c r="AD1394" s="604">
        <v>6.5</v>
      </c>
    </row>
    <row r="1395" spans="1:30" ht="15">
      <c r="A1395" s="690"/>
      <c r="B1395" s="554"/>
      <c r="C1395" s="657"/>
      <c r="D1395" s="657"/>
      <c r="E1395" s="605" t="s">
        <v>185</v>
      </c>
      <c r="F1395" s="715">
        <v>1372.8</v>
      </c>
      <c r="G1395" s="715">
        <v>969.14</v>
      </c>
      <c r="H1395" s="715">
        <v>887.05</v>
      </c>
      <c r="I1395" s="715">
        <v>922.16</v>
      </c>
      <c r="J1395" s="715">
        <v>1089.21</v>
      </c>
      <c r="K1395" s="715">
        <v>1425</v>
      </c>
      <c r="L1395" s="715">
        <v>956.87</v>
      </c>
      <c r="M1395" s="715">
        <v>879.42</v>
      </c>
      <c r="N1395" s="715">
        <v>1135.79</v>
      </c>
      <c r="O1395" s="605"/>
      <c r="P1395" s="605"/>
      <c r="Q1395" s="658"/>
      <c r="R1395" s="658"/>
      <c r="S1395" s="659"/>
      <c r="T1395" s="554"/>
      <c r="U1395" s="672"/>
      <c r="Y1395" s="603"/>
      <c r="Z1395" s="603"/>
      <c r="AA1395" s="603"/>
      <c r="AB1395" s="603"/>
    </row>
    <row r="1396" spans="1:30" ht="57.75" thickBot="1">
      <c r="A1396" s="690"/>
      <c r="B1396" s="554"/>
      <c r="C1396" s="657"/>
      <c r="D1396" s="657"/>
      <c r="E1396" s="605" t="s">
        <v>186</v>
      </c>
      <c r="F1396" s="605">
        <f t="shared" ref="F1396:N1396" si="460">IF(((F1394="")*AND(F1395="")),"",(F1394-F1395)*2)</f>
        <v>3752.28</v>
      </c>
      <c r="G1396" s="605">
        <f t="shared" si="460"/>
        <v>4026</v>
      </c>
      <c r="H1396" s="605">
        <f t="shared" si="460"/>
        <v>4072.5800000000004</v>
      </c>
      <c r="I1396" s="605">
        <f t="shared" si="460"/>
        <v>4025.1400000000003</v>
      </c>
      <c r="J1396" s="605">
        <f t="shared" si="460"/>
        <v>3860.0199999999995</v>
      </c>
      <c r="K1396" s="605">
        <f t="shared" si="460"/>
        <v>3684.9399999999996</v>
      </c>
      <c r="L1396" s="605">
        <f t="shared" si="460"/>
        <v>4004.54</v>
      </c>
      <c r="M1396" s="605">
        <f t="shared" si="460"/>
        <v>4086.9399999999996</v>
      </c>
      <c r="N1396" s="605">
        <f t="shared" si="460"/>
        <v>3930.9400000000005</v>
      </c>
      <c r="O1396" s="605"/>
      <c r="P1396" s="605"/>
      <c r="Q1396" s="658"/>
      <c r="R1396" s="658"/>
      <c r="S1396" s="659"/>
      <c r="T1396" s="554"/>
      <c r="U1396" s="672"/>
      <c r="Y1396" s="603"/>
      <c r="Z1396" s="603"/>
      <c r="AA1396" s="603"/>
      <c r="AB1396" s="603"/>
    </row>
    <row r="1397" spans="1:30" ht="15">
      <c r="A1397" s="713">
        <v>43719</v>
      </c>
      <c r="B1397" s="614" t="s">
        <v>167</v>
      </c>
      <c r="C1397" s="657" t="s">
        <v>169</v>
      </c>
      <c r="D1397" s="657" t="s">
        <v>187</v>
      </c>
      <c r="E1397" s="605" t="s">
        <v>184</v>
      </c>
      <c r="F1397" s="559">
        <v>1944.99</v>
      </c>
      <c r="G1397" s="559">
        <v>1945.17</v>
      </c>
      <c r="H1397" s="559">
        <v>1944.46</v>
      </c>
      <c r="I1397" s="559">
        <v>1943.38</v>
      </c>
      <c r="J1397" s="559">
        <v>1947.62</v>
      </c>
      <c r="K1397" s="559">
        <v>1952.9</v>
      </c>
      <c r="L1397" s="559">
        <v>1942.97</v>
      </c>
      <c r="M1397" s="559">
        <v>1942.94</v>
      </c>
      <c r="N1397" s="559">
        <v>1946.89</v>
      </c>
      <c r="O1397" s="605">
        <f>IF((N1398=""),"",MAX(F1399:N1399))</f>
        <v>2166.3600000000006</v>
      </c>
      <c r="P1397" s="605">
        <f>IF(N1398="","",MIN(F1399:N1399))</f>
        <v>2052.6299999999992</v>
      </c>
      <c r="Q1397" s="658">
        <f>IF((N1399=""),"",AVERAGE(F1399:N1399))</f>
        <v>2117.4033333333336</v>
      </c>
      <c r="R1397" s="658">
        <f>IF((N1398=""),"",(O1397-P1397)/(O1397+P1397)*100)</f>
        <v>2.6956688686155075</v>
      </c>
      <c r="S1397" s="659">
        <f>STDEV(F1399:N1399)</f>
        <v>42.128112051193348</v>
      </c>
      <c r="T1397" s="600" t="str">
        <f>IF(N1398="","",IF(Q1397&gt;1940,IF(R1397&lt;8.3,IF(Q1397&lt;2180,"Pass","Fail"),"Fail"),"Fail"))</f>
        <v>Pass</v>
      </c>
      <c r="U1397" s="677" t="s">
        <v>334</v>
      </c>
      <c r="Y1397" s="603">
        <v>2000</v>
      </c>
      <c r="Z1397" s="603">
        <v>3000</v>
      </c>
      <c r="AA1397" s="603">
        <v>1940</v>
      </c>
      <c r="AB1397" s="603">
        <v>2180</v>
      </c>
      <c r="AC1397" s="604">
        <v>5.2</v>
      </c>
      <c r="AD1397" s="604">
        <v>5.2</v>
      </c>
    </row>
    <row r="1398" spans="1:30" ht="15">
      <c r="A1398" s="690"/>
      <c r="B1398" s="554"/>
      <c r="C1398" s="657"/>
      <c r="D1398" s="657"/>
      <c r="E1398" s="605" t="s">
        <v>185</v>
      </c>
      <c r="F1398" s="559">
        <v>1252.99</v>
      </c>
      <c r="G1398" s="559">
        <v>1224.3900000000001</v>
      </c>
      <c r="H1398" s="559">
        <v>1227.79</v>
      </c>
      <c r="I1398" s="559">
        <v>1231.46</v>
      </c>
      <c r="J1398" s="559">
        <v>1263.4100000000001</v>
      </c>
      <c r="K1398" s="559">
        <v>1256.02</v>
      </c>
      <c r="L1398" s="559">
        <v>1229.48</v>
      </c>
      <c r="M1398" s="559">
        <v>1220.82</v>
      </c>
      <c r="N1398" s="559">
        <v>1252.75</v>
      </c>
      <c r="O1398" s="605"/>
      <c r="P1398" s="605"/>
      <c r="Q1398" s="658"/>
      <c r="R1398" s="658"/>
      <c r="S1398" s="659"/>
      <c r="T1398" s="600"/>
      <c r="U1398" s="660"/>
      <c r="Y1398" s="603"/>
      <c r="Z1398" s="603"/>
      <c r="AA1398" s="603"/>
      <c r="AB1398" s="603"/>
    </row>
    <row r="1399" spans="1:30" ht="43.5" thickBot="1">
      <c r="A1399" s="690"/>
      <c r="B1399" s="554"/>
      <c r="C1399" s="657"/>
      <c r="D1399" s="657"/>
      <c r="E1399" s="605" t="s">
        <v>188</v>
      </c>
      <c r="F1399" s="605">
        <f t="shared" ref="F1399:N1399" si="461">IF(((F1397="")*AND(F1398="")),"",(F1397-F1398)*3)</f>
        <v>2076</v>
      </c>
      <c r="G1399" s="605">
        <f t="shared" si="461"/>
        <v>2162.34</v>
      </c>
      <c r="H1399" s="605">
        <f t="shared" si="461"/>
        <v>2150.0100000000002</v>
      </c>
      <c r="I1399" s="605">
        <f t="shared" si="461"/>
        <v>2135.7600000000002</v>
      </c>
      <c r="J1399" s="605">
        <f t="shared" si="461"/>
        <v>2052.6299999999992</v>
      </c>
      <c r="K1399" s="605">
        <f t="shared" si="461"/>
        <v>2090.6400000000003</v>
      </c>
      <c r="L1399" s="605">
        <f t="shared" si="461"/>
        <v>2140.4700000000003</v>
      </c>
      <c r="M1399" s="605">
        <f t="shared" si="461"/>
        <v>2166.3600000000006</v>
      </c>
      <c r="N1399" s="605">
        <f t="shared" si="461"/>
        <v>2082.42</v>
      </c>
      <c r="O1399" s="605"/>
      <c r="P1399" s="605"/>
      <c r="Q1399" s="658"/>
      <c r="R1399" s="658"/>
      <c r="S1399" s="659"/>
      <c r="T1399" s="600"/>
      <c r="U1399" s="660"/>
      <c r="Y1399" s="603"/>
      <c r="Z1399" s="603"/>
      <c r="AA1399" s="603"/>
      <c r="AB1399" s="603"/>
    </row>
    <row r="1400" spans="1:30" ht="15">
      <c r="A1400" s="713">
        <v>43719</v>
      </c>
      <c r="B1400" s="554" t="s">
        <v>183</v>
      </c>
      <c r="C1400" s="657" t="s">
        <v>171</v>
      </c>
      <c r="D1400" s="657" t="s">
        <v>170</v>
      </c>
      <c r="E1400" s="605" t="s">
        <v>184</v>
      </c>
      <c r="F1400" s="559">
        <v>25677.75</v>
      </c>
      <c r="G1400" s="559">
        <v>25784.29</v>
      </c>
      <c r="H1400" s="559">
        <v>25855.200000000001</v>
      </c>
      <c r="I1400" s="559">
        <v>25778.48</v>
      </c>
      <c r="J1400" s="559">
        <v>25628.639999999999</v>
      </c>
      <c r="K1400" s="559">
        <v>25618.05</v>
      </c>
      <c r="L1400" s="559">
        <v>25773.48</v>
      </c>
      <c r="M1400" s="559">
        <v>25768.86</v>
      </c>
      <c r="N1400" s="559">
        <v>25626.83</v>
      </c>
      <c r="O1400" s="605">
        <f>IF((N1401=""),"",MAX(F1402:N1402))</f>
        <v>4745.25</v>
      </c>
      <c r="P1400" s="605">
        <f>IF(N1401="","",MIN(F1402:N1402))</f>
        <v>4195.5900000000074</v>
      </c>
      <c r="Q1400" s="658">
        <f>IF((N1402=""),"",AVERAGE(F1402:N1402))</f>
        <v>4473.6800000000012</v>
      </c>
      <c r="R1400" s="658">
        <f>IF((N1401=""),"",(O1400-P1400)/(O1400+P1400)*100)</f>
        <v>6.1477445072274204</v>
      </c>
      <c r="S1400" s="659">
        <f>STDEV(F1402:N1402)</f>
        <v>244.42164603407002</v>
      </c>
      <c r="T1400" s="600" t="str">
        <f>IF(N1401="","",IF(Q1400&gt;3200,IF(R1400&lt;16,IF(Q1400&lt;5240,"Pass","Fail"),"Fail"),"Fail"))</f>
        <v>Pass</v>
      </c>
      <c r="U1400" s="677" t="s">
        <v>334</v>
      </c>
      <c r="Y1400" s="603">
        <v>4200</v>
      </c>
      <c r="Z1400" s="603">
        <v>5500</v>
      </c>
      <c r="AA1400" s="603">
        <v>3200</v>
      </c>
      <c r="AB1400" s="603">
        <v>5240</v>
      </c>
      <c r="AC1400" s="604">
        <v>16</v>
      </c>
      <c r="AD1400" s="604">
        <v>16</v>
      </c>
    </row>
    <row r="1401" spans="1:30" ht="15">
      <c r="A1401" s="690"/>
      <c r="B1401" s="554"/>
      <c r="C1401" s="657"/>
      <c r="D1401" s="657"/>
      <c r="E1401" s="605" t="s">
        <v>185</v>
      </c>
      <c r="F1401" s="559">
        <v>24102.07</v>
      </c>
      <c r="G1401" s="559">
        <v>24359.23</v>
      </c>
      <c r="H1401" s="559">
        <v>24456.67</v>
      </c>
      <c r="I1401" s="559">
        <v>24349.72</v>
      </c>
      <c r="J1401" s="559">
        <v>24046.89</v>
      </c>
      <c r="K1401" s="559">
        <v>24046.12</v>
      </c>
      <c r="L1401" s="559">
        <v>24340.34</v>
      </c>
      <c r="M1401" s="559">
        <v>24339.03</v>
      </c>
      <c r="N1401" s="559">
        <v>24050.47</v>
      </c>
      <c r="O1401" s="641"/>
      <c r="P1401" s="605"/>
      <c r="Q1401" s="658"/>
      <c r="R1401" s="658"/>
      <c r="S1401" s="659"/>
      <c r="T1401" s="600"/>
      <c r="U1401" s="660"/>
    </row>
    <row r="1402" spans="1:30" ht="57.75" thickBot="1">
      <c r="A1402" s="690"/>
      <c r="B1402" s="663"/>
      <c r="C1402" s="664"/>
      <c r="D1402" s="664"/>
      <c r="E1402" s="605" t="s">
        <v>186</v>
      </c>
      <c r="F1402" s="627">
        <f t="shared" ref="F1402:N1402" si="462">IF(((F1400="")*AND(F1401="")),"",(F1400-F1401)*3)</f>
        <v>4727.0400000000009</v>
      </c>
      <c r="G1402" s="627">
        <f t="shared" si="462"/>
        <v>4275.1800000000039</v>
      </c>
      <c r="H1402" s="627">
        <f t="shared" si="462"/>
        <v>4195.5900000000074</v>
      </c>
      <c r="I1402" s="627">
        <f t="shared" si="462"/>
        <v>4286.2799999999952</v>
      </c>
      <c r="J1402" s="627">
        <f t="shared" si="462"/>
        <v>4745.25</v>
      </c>
      <c r="K1402" s="627">
        <f t="shared" si="462"/>
        <v>4715.7900000000009</v>
      </c>
      <c r="L1402" s="627">
        <f t="shared" si="462"/>
        <v>4299.4199999999983</v>
      </c>
      <c r="M1402" s="627">
        <f t="shared" si="462"/>
        <v>4289.4900000000052</v>
      </c>
      <c r="N1402" s="627">
        <f t="shared" si="462"/>
        <v>4729.0800000000017</v>
      </c>
      <c r="O1402" s="627"/>
      <c r="P1402" s="627"/>
      <c r="Q1402" s="665"/>
      <c r="R1402" s="665"/>
      <c r="S1402" s="666"/>
      <c r="T1402" s="667"/>
      <c r="U1402" s="668"/>
    </row>
    <row r="1403" spans="1:30" ht="15">
      <c r="A1403" s="713">
        <v>43720</v>
      </c>
      <c r="B1403" s="654" t="s">
        <v>172</v>
      </c>
      <c r="C1403" s="615" t="s">
        <v>174</v>
      </c>
      <c r="D1403" s="615" t="s">
        <v>173</v>
      </c>
      <c r="E1403" s="605" t="s">
        <v>184</v>
      </c>
      <c r="F1403" s="559">
        <v>6981.14</v>
      </c>
      <c r="G1403" s="559">
        <v>7022.57</v>
      </c>
      <c r="H1403" s="559">
        <v>7021.64</v>
      </c>
      <c r="I1403" s="559">
        <v>7003.2</v>
      </c>
      <c r="J1403" s="559">
        <v>6907.05</v>
      </c>
      <c r="K1403" s="559">
        <v>6939.84</v>
      </c>
      <c r="L1403" s="559">
        <v>6999.84</v>
      </c>
      <c r="M1403" s="559">
        <v>7035.58</v>
      </c>
      <c r="N1403" s="559">
        <v>7043.64</v>
      </c>
      <c r="O1403" s="636">
        <f>IF((N1404=""),"",MAX(F1405:N1405))</f>
        <v>3877.42</v>
      </c>
      <c r="P1403" s="636">
        <f>IF(N1404="","",MIN(F1405:N1405))</f>
        <v>3546.4600000000009</v>
      </c>
      <c r="Q1403" s="655">
        <f>IF((N1405=""),"",AVERAGE(F1405:N1405))</f>
        <v>3742.0511111111118</v>
      </c>
      <c r="R1403" s="655">
        <f>IF((N1404=""),"",(O1403-P1403)/(O1403+P1403)*100)</f>
        <v>4.4580461968673939</v>
      </c>
      <c r="S1403" s="646">
        <f>STDEV(F1405:N1405)</f>
        <v>127.59618846621916</v>
      </c>
      <c r="T1403" s="676" t="str">
        <f>IF(N1404="","",IF(Q1403&gt;3650,IF(R1403&lt;7,IF(Q1403&lt;4450,"Pass","Fail"),"Fail"),"Fail"))</f>
        <v>Pass</v>
      </c>
      <c r="U1403" s="677">
        <v>74</v>
      </c>
      <c r="Y1403" s="603">
        <v>3650</v>
      </c>
      <c r="Z1403" s="603">
        <v>4450</v>
      </c>
      <c r="AA1403" s="603">
        <v>3700</v>
      </c>
      <c r="AB1403" s="603">
        <v>4100</v>
      </c>
      <c r="AC1403" s="604">
        <v>7</v>
      </c>
      <c r="AD1403" s="604">
        <v>6.5</v>
      </c>
    </row>
    <row r="1404" spans="1:30" ht="15">
      <c r="A1404" s="690"/>
      <c r="B1404" s="554"/>
      <c r="C1404" s="657"/>
      <c r="D1404" s="657"/>
      <c r="E1404" s="605" t="s">
        <v>185</v>
      </c>
      <c r="F1404" s="559">
        <v>5201.38</v>
      </c>
      <c r="G1404" s="559">
        <v>5122.8</v>
      </c>
      <c r="H1404" s="559">
        <v>5084.0200000000004</v>
      </c>
      <c r="I1404" s="559">
        <v>5084.03</v>
      </c>
      <c r="J1404" s="559">
        <v>5069.79</v>
      </c>
      <c r="K1404" s="559">
        <v>5166.6099999999997</v>
      </c>
      <c r="L1404" s="559">
        <v>5097.49</v>
      </c>
      <c r="M1404" s="559">
        <v>5096.87</v>
      </c>
      <c r="N1404" s="559">
        <v>5192.28</v>
      </c>
      <c r="O1404" s="605"/>
      <c r="P1404" s="605"/>
      <c r="Q1404" s="658"/>
      <c r="R1404" s="658"/>
      <c r="S1404" s="659"/>
      <c r="T1404" s="554"/>
      <c r="U1404" s="672"/>
      <c r="Y1404" s="603"/>
      <c r="Z1404" s="603"/>
      <c r="AA1404" s="603"/>
      <c r="AB1404" s="603"/>
    </row>
    <row r="1405" spans="1:30" ht="57.75" thickBot="1">
      <c r="A1405" s="690"/>
      <c r="B1405" s="554"/>
      <c r="C1405" s="657"/>
      <c r="D1405" s="657"/>
      <c r="E1405" s="605" t="s">
        <v>186</v>
      </c>
      <c r="F1405" s="605">
        <f t="shared" ref="F1405:N1405" si="463">IF(((F1403="")*AND(F1404="")),"",(F1403-F1404)*2)</f>
        <v>3559.5200000000004</v>
      </c>
      <c r="G1405" s="605">
        <f t="shared" si="463"/>
        <v>3799.5399999999991</v>
      </c>
      <c r="H1405" s="605">
        <f t="shared" si="463"/>
        <v>3875.24</v>
      </c>
      <c r="I1405" s="605">
        <f t="shared" si="463"/>
        <v>3838.34</v>
      </c>
      <c r="J1405" s="605">
        <f t="shared" si="463"/>
        <v>3674.5200000000004</v>
      </c>
      <c r="K1405" s="605">
        <f t="shared" si="463"/>
        <v>3546.4600000000009</v>
      </c>
      <c r="L1405" s="605">
        <f t="shared" si="463"/>
        <v>3804.7000000000007</v>
      </c>
      <c r="M1405" s="605">
        <f t="shared" si="463"/>
        <v>3877.42</v>
      </c>
      <c r="N1405" s="605">
        <f t="shared" si="463"/>
        <v>3702.7200000000012</v>
      </c>
      <c r="O1405" s="605"/>
      <c r="P1405" s="605"/>
      <c r="Q1405" s="658"/>
      <c r="R1405" s="658"/>
      <c r="S1405" s="659"/>
      <c r="T1405" s="554"/>
      <c r="U1405" s="672"/>
      <c r="Y1405" s="603"/>
      <c r="Z1405" s="603"/>
      <c r="AA1405" s="603"/>
      <c r="AB1405" s="603"/>
    </row>
    <row r="1406" spans="1:30" ht="15">
      <c r="A1406" s="713">
        <v>43720</v>
      </c>
      <c r="B1406" s="614" t="s">
        <v>167</v>
      </c>
      <c r="C1406" s="657" t="s">
        <v>169</v>
      </c>
      <c r="D1406" s="657" t="s">
        <v>187</v>
      </c>
      <c r="E1406" s="605" t="s">
        <v>184</v>
      </c>
      <c r="F1406" s="559">
        <v>1251.1300000000001</v>
      </c>
      <c r="G1406" s="559">
        <v>1223.33</v>
      </c>
      <c r="H1406" s="559">
        <v>1228.77</v>
      </c>
      <c r="I1406" s="559">
        <v>1229.57</v>
      </c>
      <c r="J1406" s="559">
        <v>1264.72</v>
      </c>
      <c r="K1406" s="559">
        <v>1260.81</v>
      </c>
      <c r="L1406" s="559">
        <v>1230.05</v>
      </c>
      <c r="M1406" s="559">
        <v>1223.26</v>
      </c>
      <c r="N1406" s="559">
        <v>1250.81</v>
      </c>
      <c r="O1406" s="605">
        <f>IF((N1407=""),"",MAX(F1408:N1408))</f>
        <v>2047.1100000000001</v>
      </c>
      <c r="P1406" s="605">
        <f>IF(N1407="","",MIN(F1408:N1408))</f>
        <v>1983.96</v>
      </c>
      <c r="Q1406" s="658">
        <f>IF((N1408=""),"",AVERAGE(F1408:N1408))</f>
        <v>2020.4533333333336</v>
      </c>
      <c r="R1406" s="658">
        <f>IF((N1407=""),"",(O1406-P1406)/(O1406+P1406)*100)</f>
        <v>1.566581577596025</v>
      </c>
      <c r="S1406" s="659">
        <f>STDEV(F1408:N1408)</f>
        <v>18.217702928701616</v>
      </c>
      <c r="T1406" s="600" t="str">
        <f>IF(N1407="","",IF(Q1406&gt;1940,IF(R1406&lt;8.3,IF(Q1406&lt;2180,"Pass","Fail"),"Fail"),"Fail"))</f>
        <v>Pass</v>
      </c>
      <c r="U1406" s="677">
        <v>74</v>
      </c>
      <c r="Y1406" s="603">
        <v>2000</v>
      </c>
      <c r="Z1406" s="603">
        <v>3000</v>
      </c>
      <c r="AA1406" s="603">
        <v>1940</v>
      </c>
      <c r="AB1406" s="603">
        <v>2180</v>
      </c>
      <c r="AC1406" s="604">
        <v>5.2</v>
      </c>
      <c r="AD1406" s="604">
        <v>5.2</v>
      </c>
    </row>
    <row r="1407" spans="1:30" ht="15">
      <c r="A1407" s="690"/>
      <c r="B1407" s="554"/>
      <c r="C1407" s="657"/>
      <c r="D1407" s="657"/>
      <c r="E1407" s="605" t="s">
        <v>185</v>
      </c>
      <c r="F1407" s="559">
        <v>578.08000000000004</v>
      </c>
      <c r="G1407" s="559">
        <v>547.69000000000005</v>
      </c>
      <c r="H1407" s="559">
        <v>546.4</v>
      </c>
      <c r="I1407" s="559">
        <v>555.32000000000005</v>
      </c>
      <c r="J1407" s="559">
        <v>603.4</v>
      </c>
      <c r="K1407" s="559">
        <v>585.42999999999995</v>
      </c>
      <c r="L1407" s="559">
        <v>558.35</v>
      </c>
      <c r="M1407" s="559">
        <v>544.16</v>
      </c>
      <c r="N1407" s="559">
        <v>582.26</v>
      </c>
      <c r="O1407" s="605"/>
      <c r="P1407" s="605"/>
      <c r="Q1407" s="658"/>
      <c r="R1407" s="658"/>
      <c r="S1407" s="659"/>
      <c r="T1407" s="600"/>
      <c r="U1407" s="660"/>
      <c r="Y1407" s="603"/>
      <c r="Z1407" s="603"/>
      <c r="AA1407" s="603"/>
      <c r="AB1407" s="603"/>
    </row>
    <row r="1408" spans="1:30" ht="43.5" thickBot="1">
      <c r="A1408" s="690"/>
      <c r="B1408" s="554"/>
      <c r="C1408" s="657"/>
      <c r="D1408" s="657"/>
      <c r="E1408" s="605" t="s">
        <v>188</v>
      </c>
      <c r="F1408" s="605">
        <f t="shared" ref="F1408:N1408" si="464">IF(((F1406="")*AND(F1407="")),"",(F1406-F1407)*3)</f>
        <v>2019.15</v>
      </c>
      <c r="G1408" s="605">
        <f t="shared" si="464"/>
        <v>2026.9199999999996</v>
      </c>
      <c r="H1408" s="605">
        <f t="shared" si="464"/>
        <v>2047.1100000000001</v>
      </c>
      <c r="I1408" s="605">
        <f t="shared" si="464"/>
        <v>2022.7499999999995</v>
      </c>
      <c r="J1408" s="605">
        <f t="shared" si="464"/>
        <v>1983.96</v>
      </c>
      <c r="K1408" s="605">
        <f t="shared" si="464"/>
        <v>2026.1399999999999</v>
      </c>
      <c r="L1408" s="605">
        <f t="shared" si="464"/>
        <v>2015.1</v>
      </c>
      <c r="M1408" s="605">
        <f t="shared" si="464"/>
        <v>2037.3000000000002</v>
      </c>
      <c r="N1408" s="605">
        <f t="shared" si="464"/>
        <v>2005.6499999999999</v>
      </c>
      <c r="O1408" s="605"/>
      <c r="P1408" s="605"/>
      <c r="Q1408" s="658"/>
      <c r="R1408" s="658"/>
      <c r="S1408" s="659"/>
      <c r="T1408" s="600"/>
      <c r="U1408" s="660"/>
      <c r="Y1408" s="603"/>
      <c r="Z1408" s="603"/>
      <c r="AA1408" s="603"/>
      <c r="AB1408" s="603"/>
    </row>
    <row r="1409" spans="1:30" ht="15">
      <c r="A1409" s="713">
        <v>43720</v>
      </c>
      <c r="B1409" s="554" t="s">
        <v>183</v>
      </c>
      <c r="C1409" s="657" t="s">
        <v>171</v>
      </c>
      <c r="D1409" s="657" t="s">
        <v>170</v>
      </c>
      <c r="E1409" s="605" t="s">
        <v>184</v>
      </c>
      <c r="F1409" s="559">
        <v>24115.29</v>
      </c>
      <c r="G1409" s="559">
        <v>24360.87</v>
      </c>
      <c r="H1409" s="559">
        <v>24452.41</v>
      </c>
      <c r="I1409" s="559">
        <v>24352.07</v>
      </c>
      <c r="J1409" s="559">
        <v>24046.18</v>
      </c>
      <c r="K1409" s="559">
        <v>24040.1</v>
      </c>
      <c r="L1409" s="559">
        <v>24344.400000000001</v>
      </c>
      <c r="M1409" s="559">
        <v>24339.96</v>
      </c>
      <c r="N1409" s="559">
        <v>24053.56</v>
      </c>
      <c r="O1409" s="605">
        <f>IF((N1410=""),"",MAX(F1411:N1411))</f>
        <v>4667.25</v>
      </c>
      <c r="P1409" s="605">
        <f>IF(N1410="","",MIN(F1411:N1411))</f>
        <v>4022.0699999999961</v>
      </c>
      <c r="Q1409" s="658">
        <f>IF((N1411=""),"",AVERAGE(F1411:N1411))</f>
        <v>4346.3733333333321</v>
      </c>
      <c r="R1409" s="658">
        <f>IF((N1410=""),"",(O1409-P1409)/(O1409+P1409)*100)</f>
        <v>7.4249768681554391</v>
      </c>
      <c r="S1409" s="659">
        <f>STDEV(F1411:N1411)</f>
        <v>269.31672228066975</v>
      </c>
      <c r="T1409" s="600" t="str">
        <f>IF(N1410="","",IF(Q1409&gt;3200,IF(R1409&lt;16,IF(Q1409&lt;5240,"Pass","Fail"),"Fail"),"Fail"))</f>
        <v>Pass</v>
      </c>
      <c r="U1409" s="677">
        <v>74</v>
      </c>
      <c r="Y1409" s="603">
        <v>4200</v>
      </c>
      <c r="Z1409" s="603">
        <v>5500</v>
      </c>
      <c r="AA1409" s="603">
        <v>3200</v>
      </c>
      <c r="AB1409" s="603">
        <v>5240</v>
      </c>
      <c r="AC1409" s="604">
        <v>16</v>
      </c>
      <c r="AD1409" s="604">
        <v>16</v>
      </c>
    </row>
    <row r="1410" spans="1:30" ht="15">
      <c r="A1410" s="690"/>
      <c r="B1410" s="554"/>
      <c r="C1410" s="657"/>
      <c r="D1410" s="657"/>
      <c r="E1410" s="605" t="s">
        <v>185</v>
      </c>
      <c r="F1410" s="559">
        <v>22577.45</v>
      </c>
      <c r="G1410" s="559">
        <v>22982.560000000001</v>
      </c>
      <c r="H1410" s="559">
        <v>23111.72</v>
      </c>
      <c r="I1410" s="559">
        <v>22965.79</v>
      </c>
      <c r="J1410" s="559">
        <v>22490.43</v>
      </c>
      <c r="K1410" s="559">
        <v>22508.04</v>
      </c>
      <c r="L1410" s="559">
        <v>22959.14</v>
      </c>
      <c r="M1410" s="559">
        <v>22959.89</v>
      </c>
      <c r="N1410" s="559">
        <v>22510.7</v>
      </c>
      <c r="O1410" s="641"/>
      <c r="P1410" s="605"/>
      <c r="Q1410" s="658"/>
      <c r="R1410" s="658"/>
      <c r="S1410" s="659"/>
      <c r="T1410" s="600"/>
      <c r="U1410" s="660"/>
    </row>
    <row r="1411" spans="1:30" ht="57.75" thickBot="1">
      <c r="A1411" s="690"/>
      <c r="B1411" s="663"/>
      <c r="C1411" s="664"/>
      <c r="D1411" s="664"/>
      <c r="E1411" s="605" t="s">
        <v>186</v>
      </c>
      <c r="F1411" s="627">
        <f t="shared" ref="F1411:N1411" si="465">IF(((F1409="")*AND(F1410="")),"",(F1409-F1410)*3)</f>
        <v>4613.5200000000004</v>
      </c>
      <c r="G1411" s="627">
        <f t="shared" si="465"/>
        <v>4134.929999999993</v>
      </c>
      <c r="H1411" s="627">
        <f t="shared" si="465"/>
        <v>4022.0699999999961</v>
      </c>
      <c r="I1411" s="627">
        <f t="shared" si="465"/>
        <v>4158.8399999999965</v>
      </c>
      <c r="J1411" s="627">
        <f t="shared" si="465"/>
        <v>4667.25</v>
      </c>
      <c r="K1411" s="627">
        <f t="shared" si="465"/>
        <v>4596.179999999993</v>
      </c>
      <c r="L1411" s="627">
        <f t="shared" si="465"/>
        <v>4155.7800000000061</v>
      </c>
      <c r="M1411" s="627">
        <f t="shared" si="465"/>
        <v>4140.2099999999991</v>
      </c>
      <c r="N1411" s="627">
        <f t="shared" si="465"/>
        <v>4628.5800000000017</v>
      </c>
      <c r="O1411" s="627"/>
      <c r="P1411" s="627"/>
      <c r="Q1411" s="665"/>
      <c r="R1411" s="665"/>
      <c r="S1411" s="666"/>
      <c r="T1411" s="667"/>
      <c r="U1411" s="668"/>
    </row>
    <row r="1412" spans="1:30" ht="15">
      <c r="A1412" s="713">
        <v>43724</v>
      </c>
      <c r="B1412" s="654" t="s">
        <v>172</v>
      </c>
      <c r="C1412" s="615" t="s">
        <v>174</v>
      </c>
      <c r="D1412" s="615" t="s">
        <v>173</v>
      </c>
      <c r="E1412" s="605" t="s">
        <v>184</v>
      </c>
      <c r="F1412" s="559">
        <v>5205.8999999999996</v>
      </c>
      <c r="G1412" s="559">
        <v>5127.4799999999996</v>
      </c>
      <c r="H1412" s="559">
        <v>5088.34</v>
      </c>
      <c r="I1412" s="559">
        <v>5088.1400000000003</v>
      </c>
      <c r="J1412" s="559">
        <v>5074.07</v>
      </c>
      <c r="K1412" s="559">
        <v>5170.57</v>
      </c>
      <c r="L1412" s="559">
        <v>5101.5600000000004</v>
      </c>
      <c r="M1412" s="559">
        <v>5101.18</v>
      </c>
      <c r="N1412" s="559">
        <v>5196.96</v>
      </c>
      <c r="O1412" s="636">
        <f>IF((N1413=""),"",MAX(F1414:N1414))</f>
        <v>3736.5000000000009</v>
      </c>
      <c r="P1412" s="636">
        <f>IF(N1413="","",MIN(F1414:N1414))</f>
        <v>3514.1799999999994</v>
      </c>
      <c r="Q1412" s="655">
        <f>IF((N1414=""),"",AVERAGE(F1414:N1414))</f>
        <v>3654.8377777777778</v>
      </c>
      <c r="R1412" s="655">
        <f>IF((N1413=""),"",(O1412-P1412)/(O1412+P1412)*100)</f>
        <v>3.066195170659876</v>
      </c>
      <c r="S1412" s="646">
        <f>STDEV(F1414:N1414)</f>
        <v>82.858439790067806</v>
      </c>
      <c r="T1412" s="676" t="str">
        <f>IF(N1413="","",IF(Q1412&gt;3650,IF(R1412&lt;7,IF(Q1412&lt;4450,"Pass","Fail"),"Fail"),"Fail"))</f>
        <v>Pass</v>
      </c>
      <c r="U1412" s="677">
        <v>1340</v>
      </c>
      <c r="Y1412" s="603">
        <v>3650</v>
      </c>
      <c r="Z1412" s="603">
        <v>4450</v>
      </c>
      <c r="AA1412" s="603">
        <v>3700</v>
      </c>
      <c r="AB1412" s="603">
        <v>4100</v>
      </c>
      <c r="AC1412" s="604">
        <v>7</v>
      </c>
      <c r="AD1412" s="604">
        <v>6.5</v>
      </c>
    </row>
    <row r="1413" spans="1:30" ht="15">
      <c r="A1413" s="690"/>
      <c r="B1413" s="554"/>
      <c r="C1413" s="657"/>
      <c r="D1413" s="657"/>
      <c r="E1413" s="605" t="s">
        <v>185</v>
      </c>
      <c r="F1413" s="559">
        <v>3436.77</v>
      </c>
      <c r="G1413" s="559">
        <v>3278.8</v>
      </c>
      <c r="H1413" s="559">
        <v>3221.9</v>
      </c>
      <c r="I1413" s="559">
        <v>3231.17</v>
      </c>
      <c r="J1413" s="559">
        <v>3264.45</v>
      </c>
      <c r="K1413" s="559">
        <v>3413.48</v>
      </c>
      <c r="L1413" s="559">
        <v>3251.58</v>
      </c>
      <c r="M1413" s="559">
        <v>3232.93</v>
      </c>
      <c r="N1413" s="559">
        <v>3376.35</v>
      </c>
      <c r="O1413" s="605"/>
      <c r="P1413" s="605"/>
      <c r="Q1413" s="658"/>
      <c r="R1413" s="658"/>
      <c r="S1413" s="659"/>
      <c r="T1413" s="554"/>
      <c r="U1413" s="672"/>
      <c r="Y1413" s="603"/>
      <c r="Z1413" s="603"/>
      <c r="AA1413" s="603"/>
      <c r="AB1413" s="603"/>
    </row>
    <row r="1414" spans="1:30" ht="57.75" thickBot="1">
      <c r="A1414" s="690"/>
      <c r="B1414" s="554"/>
      <c r="C1414" s="657"/>
      <c r="D1414" s="657"/>
      <c r="E1414" s="605" t="s">
        <v>186</v>
      </c>
      <c r="F1414" s="605">
        <f t="shared" ref="F1414:N1414" si="466">IF(((F1412="")*AND(F1413="")),"",(F1412-F1413)*2)</f>
        <v>3538.2599999999993</v>
      </c>
      <c r="G1414" s="605">
        <f t="shared" si="466"/>
        <v>3697.3599999999988</v>
      </c>
      <c r="H1414" s="605">
        <f t="shared" si="466"/>
        <v>3732.88</v>
      </c>
      <c r="I1414" s="605">
        <f t="shared" si="466"/>
        <v>3713.9400000000005</v>
      </c>
      <c r="J1414" s="605">
        <f t="shared" si="466"/>
        <v>3619.24</v>
      </c>
      <c r="K1414" s="605">
        <f t="shared" si="466"/>
        <v>3514.1799999999994</v>
      </c>
      <c r="L1414" s="605">
        <f t="shared" si="466"/>
        <v>3699.9600000000009</v>
      </c>
      <c r="M1414" s="605">
        <f t="shared" si="466"/>
        <v>3736.5000000000009</v>
      </c>
      <c r="N1414" s="605">
        <f t="shared" si="466"/>
        <v>3641.2200000000003</v>
      </c>
      <c r="O1414" s="605"/>
      <c r="P1414" s="605"/>
      <c r="Q1414" s="658"/>
      <c r="R1414" s="658"/>
      <c r="S1414" s="659"/>
      <c r="T1414" s="554"/>
      <c r="U1414" s="672"/>
      <c r="Y1414" s="603"/>
      <c r="Z1414" s="603"/>
      <c r="AA1414" s="603"/>
      <c r="AB1414" s="603"/>
    </row>
    <row r="1415" spans="1:30" ht="15">
      <c r="A1415" s="713">
        <v>43724</v>
      </c>
      <c r="B1415" s="614" t="s">
        <v>167</v>
      </c>
      <c r="C1415" s="657" t="s">
        <v>169</v>
      </c>
      <c r="D1415" s="657" t="s">
        <v>187</v>
      </c>
      <c r="E1415" s="605" t="s">
        <v>184</v>
      </c>
      <c r="F1415" s="559">
        <v>1943.79</v>
      </c>
      <c r="G1415" s="559">
        <v>1936</v>
      </c>
      <c r="H1415" s="559">
        <v>1928.43</v>
      </c>
      <c r="I1415" s="559">
        <v>1937.36</v>
      </c>
      <c r="J1415" s="559">
        <v>1948.61</v>
      </c>
      <c r="K1415" s="559">
        <v>1947.91</v>
      </c>
      <c r="L1415" s="559">
        <v>1939.39</v>
      </c>
      <c r="M1415" s="559">
        <v>1936.11</v>
      </c>
      <c r="N1415" s="559">
        <v>1943.36</v>
      </c>
      <c r="O1415" s="605">
        <f>IF((N1416=""),"",MAX(F1417:N1417))</f>
        <v>2092.9800000000005</v>
      </c>
      <c r="P1415" s="605">
        <f>IF(N1416="","",MIN(F1417:N1417))</f>
        <v>2014.7099999999998</v>
      </c>
      <c r="Q1415" s="658">
        <f>IF((N1417=""),"",AVERAGE(F1417:N1417))</f>
        <v>2045.1433333333334</v>
      </c>
      <c r="R1415" s="658">
        <f>IF((N1416=""),"",(O1415-P1415)/(O1415+P1415)*100)</f>
        <v>1.905450508680077</v>
      </c>
      <c r="S1415" s="659">
        <f>STDEV(F1417:N1417)</f>
        <v>26.232092939759529</v>
      </c>
      <c r="T1415" s="600" t="str">
        <f>IF(N1416="","",IF(Q1415&gt;1940,IF(R1415&lt;8.3,IF(Q1415&lt;2180,"Pass","Fail"),"Fail"),"Fail"))</f>
        <v>Pass</v>
      </c>
      <c r="U1415" s="677">
        <v>1340</v>
      </c>
      <c r="Y1415" s="603">
        <v>2000</v>
      </c>
      <c r="Z1415" s="603">
        <v>3000</v>
      </c>
      <c r="AA1415" s="603">
        <v>1940</v>
      </c>
      <c r="AB1415" s="603">
        <v>2180</v>
      </c>
      <c r="AC1415" s="604">
        <v>5.2</v>
      </c>
      <c r="AD1415" s="604">
        <v>5.2</v>
      </c>
    </row>
    <row r="1416" spans="1:30" ht="15">
      <c r="A1416" s="690"/>
      <c r="B1416" s="554"/>
      <c r="C1416" s="657"/>
      <c r="D1416" s="657"/>
      <c r="E1416" s="605" t="s">
        <v>185</v>
      </c>
      <c r="F1416" s="559">
        <v>1257.04</v>
      </c>
      <c r="G1416" s="559">
        <v>1264.43</v>
      </c>
      <c r="H1416" s="559">
        <v>1256.77</v>
      </c>
      <c r="I1416" s="559">
        <v>1259.03</v>
      </c>
      <c r="J1416" s="559">
        <v>1260.53</v>
      </c>
      <c r="K1416" s="559">
        <v>1250.25</v>
      </c>
      <c r="L1416" s="559">
        <v>1263.05</v>
      </c>
      <c r="M1416" s="559">
        <v>1258.3800000000001</v>
      </c>
      <c r="N1416" s="559">
        <v>1256.05</v>
      </c>
      <c r="O1416" s="605"/>
      <c r="P1416" s="605"/>
      <c r="Q1416" s="658"/>
      <c r="R1416" s="658"/>
      <c r="S1416" s="659"/>
      <c r="T1416" s="600"/>
      <c r="U1416" s="660"/>
      <c r="Y1416" s="603"/>
      <c r="Z1416" s="603"/>
      <c r="AA1416" s="603"/>
      <c r="AB1416" s="603"/>
    </row>
    <row r="1417" spans="1:30" ht="43.5" thickBot="1">
      <c r="A1417" s="690"/>
      <c r="B1417" s="554"/>
      <c r="C1417" s="657"/>
      <c r="D1417" s="657"/>
      <c r="E1417" s="605" t="s">
        <v>188</v>
      </c>
      <c r="F1417" s="605">
        <f t="shared" ref="F1417:N1417" si="467">IF(((F1415="")*AND(F1416="")),"",(F1415-F1416)*3)</f>
        <v>2060.25</v>
      </c>
      <c r="G1417" s="605">
        <f t="shared" si="467"/>
        <v>2014.7099999999998</v>
      </c>
      <c r="H1417" s="605">
        <f t="shared" si="467"/>
        <v>2014.9800000000002</v>
      </c>
      <c r="I1417" s="605">
        <f t="shared" si="467"/>
        <v>2034.9899999999998</v>
      </c>
      <c r="J1417" s="605">
        <f t="shared" si="467"/>
        <v>2064.2399999999998</v>
      </c>
      <c r="K1417" s="605">
        <f t="shared" si="467"/>
        <v>2092.9800000000005</v>
      </c>
      <c r="L1417" s="605">
        <f t="shared" si="467"/>
        <v>2029.0200000000004</v>
      </c>
      <c r="M1417" s="605">
        <f t="shared" si="467"/>
        <v>2033.1899999999994</v>
      </c>
      <c r="N1417" s="605">
        <f t="shared" si="467"/>
        <v>2061.9299999999998</v>
      </c>
      <c r="O1417" s="605"/>
      <c r="P1417" s="605"/>
      <c r="Q1417" s="658"/>
      <c r="R1417" s="658"/>
      <c r="S1417" s="659"/>
      <c r="T1417" s="600"/>
      <c r="U1417" s="660"/>
      <c r="Y1417" s="603"/>
      <c r="Z1417" s="603"/>
      <c r="AA1417" s="603"/>
      <c r="AB1417" s="603"/>
    </row>
    <row r="1418" spans="1:30" ht="15">
      <c r="A1418" s="713">
        <v>43724</v>
      </c>
      <c r="B1418" s="554" t="s">
        <v>183</v>
      </c>
      <c r="C1418" s="657" t="s">
        <v>171</v>
      </c>
      <c r="D1418" s="657" t="s">
        <v>170</v>
      </c>
      <c r="E1418" s="605" t="s">
        <v>184</v>
      </c>
      <c r="F1418" s="559">
        <v>29392.03</v>
      </c>
      <c r="G1418" s="559">
        <v>29246.29</v>
      </c>
      <c r="H1418" s="559">
        <v>29273.45</v>
      </c>
      <c r="I1418" s="559">
        <v>29236.09</v>
      </c>
      <c r="J1418" s="559">
        <v>29326.58</v>
      </c>
      <c r="K1418" s="559">
        <v>29365.7</v>
      </c>
      <c r="L1418" s="559">
        <v>29242.09</v>
      </c>
      <c r="M1418" s="559">
        <v>29231.27</v>
      </c>
      <c r="N1418" s="559">
        <v>29343.3</v>
      </c>
      <c r="O1418" s="605">
        <f>IF((N1419=""),"",MAX(F1420:N1420))</f>
        <v>4682.4900000000052</v>
      </c>
      <c r="P1418" s="605">
        <f>IF(N1419="","",MIN(F1420:N1420))</f>
        <v>4099.2299999999996</v>
      </c>
      <c r="Q1418" s="658">
        <f>IF((N1420=""),"",AVERAGE(F1420:N1420))</f>
        <v>4394.220000000003</v>
      </c>
      <c r="R1418" s="658">
        <f>IF((N1419=""),"",(O1418-P1418)/(O1418+P1418)*100)</f>
        <v>6.6417512742379099</v>
      </c>
      <c r="S1418" s="659">
        <f>STDEV(F1420:N1420)</f>
        <v>251.74183740491023</v>
      </c>
      <c r="T1418" s="600" t="str">
        <f>IF(N1419="","",IF(Q1418&gt;3200,IF(R1418&lt;16,IF(Q1418&lt;5240,"Pass","Fail"),"Fail"),"Fail"))</f>
        <v>Pass</v>
      </c>
      <c r="U1418" s="677">
        <v>1340</v>
      </c>
      <c r="Y1418" s="603">
        <v>4200</v>
      </c>
      <c r="Z1418" s="603">
        <v>5500</v>
      </c>
      <c r="AA1418" s="603">
        <v>3200</v>
      </c>
      <c r="AB1418" s="603">
        <v>5240</v>
      </c>
      <c r="AC1418" s="604">
        <v>16</v>
      </c>
      <c r="AD1418" s="604">
        <v>16</v>
      </c>
    </row>
    <row r="1419" spans="1:30" ht="15">
      <c r="A1419" s="690"/>
      <c r="B1419" s="554"/>
      <c r="C1419" s="657"/>
      <c r="D1419" s="657"/>
      <c r="E1419" s="605" t="s">
        <v>185</v>
      </c>
      <c r="F1419" s="559">
        <v>27846.06</v>
      </c>
      <c r="G1419" s="559">
        <v>27850.6</v>
      </c>
      <c r="H1419" s="559">
        <v>27907.040000000001</v>
      </c>
      <c r="I1419" s="559">
        <v>27830.26</v>
      </c>
      <c r="J1419" s="559">
        <v>27769.439999999999</v>
      </c>
      <c r="K1419" s="559">
        <v>27804.87</v>
      </c>
      <c r="L1419" s="559">
        <v>27830.42</v>
      </c>
      <c r="M1419" s="559">
        <v>27836.52</v>
      </c>
      <c r="N1419" s="559">
        <v>27798.93</v>
      </c>
      <c r="O1419" s="641"/>
      <c r="P1419" s="605"/>
      <c r="Q1419" s="658"/>
      <c r="R1419" s="658"/>
      <c r="S1419" s="659"/>
      <c r="T1419" s="600"/>
      <c r="U1419" s="660"/>
    </row>
    <row r="1420" spans="1:30" ht="57.75" thickBot="1">
      <c r="A1420" s="690"/>
      <c r="B1420" s="663"/>
      <c r="C1420" s="664"/>
      <c r="D1420" s="664"/>
      <c r="E1420" s="605" t="s">
        <v>186</v>
      </c>
      <c r="F1420" s="627">
        <f t="shared" ref="F1420:N1420" si="468">IF(((F1418="")*AND(F1419="")),"",(F1418-F1419)*3)</f>
        <v>4637.9099999999926</v>
      </c>
      <c r="G1420" s="627">
        <f t="shared" si="468"/>
        <v>4187.070000000007</v>
      </c>
      <c r="H1420" s="627">
        <f t="shared" si="468"/>
        <v>4099.2299999999996</v>
      </c>
      <c r="I1420" s="627">
        <f t="shared" si="468"/>
        <v>4217.4900000000052</v>
      </c>
      <c r="J1420" s="627">
        <f t="shared" si="468"/>
        <v>4671.4200000000092</v>
      </c>
      <c r="K1420" s="627">
        <f t="shared" si="468"/>
        <v>4682.4900000000052</v>
      </c>
      <c r="L1420" s="627">
        <f t="shared" si="468"/>
        <v>4235.0100000000057</v>
      </c>
      <c r="M1420" s="627">
        <f t="shared" si="468"/>
        <v>4184.25</v>
      </c>
      <c r="N1420" s="627">
        <f t="shared" si="468"/>
        <v>4633.1099999999969</v>
      </c>
      <c r="O1420" s="627"/>
      <c r="P1420" s="627"/>
      <c r="Q1420" s="665"/>
      <c r="R1420" s="665"/>
      <c r="S1420" s="666"/>
      <c r="T1420" s="667"/>
      <c r="U1420" s="668"/>
    </row>
    <row r="1421" spans="1:30" ht="15">
      <c r="A1421" s="713">
        <v>43725</v>
      </c>
      <c r="B1421" s="654" t="s">
        <v>172</v>
      </c>
      <c r="C1421" s="615" t="s">
        <v>174</v>
      </c>
      <c r="D1421" s="615" t="s">
        <v>173</v>
      </c>
      <c r="E1421" s="605" t="s">
        <v>184</v>
      </c>
      <c r="F1421" s="559">
        <v>7020.05</v>
      </c>
      <c r="G1421" s="559">
        <v>6996.06</v>
      </c>
      <c r="H1421" s="559">
        <v>7026.69</v>
      </c>
      <c r="I1421" s="559">
        <v>6988.86</v>
      </c>
      <c r="J1421" s="559">
        <v>7041.09</v>
      </c>
      <c r="K1421" s="559">
        <v>6986</v>
      </c>
      <c r="L1421" s="559">
        <v>6985.55</v>
      </c>
      <c r="M1421" s="559">
        <v>7021.36</v>
      </c>
      <c r="N1421" s="559">
        <v>7085.43</v>
      </c>
      <c r="O1421" s="636">
        <f>IF((N1422=""),"",MAX(F1423:N1423))</f>
        <v>3157.7199999999993</v>
      </c>
      <c r="P1421" s="636">
        <f>IF(N1422="","",MIN(F1423:N1423))</f>
        <v>1977</v>
      </c>
      <c r="Q1421" s="655">
        <f>IF((N1423=""),"",AVERAGE(F1423:N1423))</f>
        <v>2402.1022222222218</v>
      </c>
      <c r="R1421" s="655">
        <f>IF((N1422=""),"",(O1421-P1421)/(O1421+P1421)*100)</f>
        <v>22.99482737130748</v>
      </c>
      <c r="S1421" s="646">
        <f>STDEV(F1423:N1423)</f>
        <v>424.19015175324978</v>
      </c>
      <c r="T1421" s="676" t="str">
        <f>IF(N1422="","",IF(Q1421&gt;3650,IF(R1421&lt;7,IF(Q1421&lt;4450,"Pass","Fail"),"Fail"),"Fail"))</f>
        <v>Fail</v>
      </c>
      <c r="U1421" s="677">
        <v>1159</v>
      </c>
      <c r="Y1421" s="603">
        <v>3650</v>
      </c>
      <c r="Z1421" s="603">
        <v>4450</v>
      </c>
      <c r="AA1421" s="603">
        <v>3700</v>
      </c>
      <c r="AB1421" s="603">
        <v>4100</v>
      </c>
      <c r="AC1421" s="604">
        <v>7</v>
      </c>
      <c r="AD1421" s="604">
        <v>6.5</v>
      </c>
    </row>
    <row r="1422" spans="1:30" ht="15">
      <c r="A1422" s="690"/>
      <c r="B1422" s="554"/>
      <c r="C1422" s="657"/>
      <c r="D1422" s="657"/>
      <c r="E1422" s="605" t="s">
        <v>185</v>
      </c>
      <c r="F1422" s="559">
        <v>5613.14</v>
      </c>
      <c r="G1422" s="559">
        <v>5940.71</v>
      </c>
      <c r="H1422" s="559">
        <v>6038.19</v>
      </c>
      <c r="I1422" s="559">
        <v>5922.58</v>
      </c>
      <c r="J1422" s="559">
        <v>5658.46</v>
      </c>
      <c r="K1422" s="559">
        <v>5407.14</v>
      </c>
      <c r="L1422" s="559">
        <v>5894.35</v>
      </c>
      <c r="M1422" s="559">
        <v>6027.92</v>
      </c>
      <c r="N1422" s="559">
        <v>5839.14</v>
      </c>
      <c r="O1422" s="605"/>
      <c r="P1422" s="605"/>
      <c r="Q1422" s="658"/>
      <c r="R1422" s="658"/>
      <c r="S1422" s="659"/>
      <c r="T1422" s="554"/>
      <c r="U1422" s="672"/>
      <c r="Y1422" s="603"/>
      <c r="Z1422" s="603"/>
      <c r="AA1422" s="603"/>
      <c r="AB1422" s="603"/>
    </row>
    <row r="1423" spans="1:30" ht="57.75" thickBot="1">
      <c r="A1423" s="690"/>
      <c r="B1423" s="554"/>
      <c r="C1423" s="657"/>
      <c r="D1423" s="657"/>
      <c r="E1423" s="605" t="s">
        <v>186</v>
      </c>
      <c r="F1423" s="605">
        <f t="shared" ref="F1423:N1423" si="469">IF(((F1421="")*AND(F1422="")),"",(F1421-F1422)*2)</f>
        <v>2813.8199999999997</v>
      </c>
      <c r="G1423" s="605">
        <f t="shared" si="469"/>
        <v>2110.7000000000007</v>
      </c>
      <c r="H1423" s="605">
        <f t="shared" si="469"/>
        <v>1977</v>
      </c>
      <c r="I1423" s="605">
        <f t="shared" si="469"/>
        <v>2132.5599999999995</v>
      </c>
      <c r="J1423" s="605">
        <f t="shared" si="469"/>
        <v>2765.26</v>
      </c>
      <c r="K1423" s="605">
        <f t="shared" si="469"/>
        <v>3157.7199999999993</v>
      </c>
      <c r="L1423" s="605">
        <f t="shared" si="469"/>
        <v>2182.3999999999996</v>
      </c>
      <c r="M1423" s="605">
        <f t="shared" si="469"/>
        <v>1986.8799999999992</v>
      </c>
      <c r="N1423" s="605">
        <f t="shared" si="469"/>
        <v>2492.58</v>
      </c>
      <c r="O1423" s="605"/>
      <c r="P1423" s="605"/>
      <c r="Q1423" s="658"/>
      <c r="R1423" s="658"/>
      <c r="S1423" s="659"/>
      <c r="T1423" s="554"/>
      <c r="U1423" s="672"/>
      <c r="Y1423" s="603"/>
      <c r="Z1423" s="603"/>
      <c r="AA1423" s="603"/>
      <c r="AB1423" s="603"/>
    </row>
    <row r="1424" spans="1:30" ht="15">
      <c r="A1424" s="713">
        <v>43725</v>
      </c>
      <c r="B1424" s="614" t="s">
        <v>167</v>
      </c>
      <c r="C1424" s="657" t="s">
        <v>169</v>
      </c>
      <c r="D1424" s="657" t="s">
        <v>187</v>
      </c>
      <c r="E1424" s="605" t="s">
        <v>184</v>
      </c>
      <c r="F1424" s="559">
        <v>1259.3599999999999</v>
      </c>
      <c r="G1424" s="559">
        <v>1265.8399999999999</v>
      </c>
      <c r="H1424" s="559">
        <v>1262.74</v>
      </c>
      <c r="I1424" s="559">
        <v>1260.72</v>
      </c>
      <c r="J1424" s="559">
        <v>1265.03</v>
      </c>
      <c r="K1424" s="559">
        <v>1253.69</v>
      </c>
      <c r="L1424" s="559">
        <v>1266.47</v>
      </c>
      <c r="M1424" s="559">
        <v>1260.6199999999999</v>
      </c>
      <c r="N1424" s="559">
        <v>1259.2</v>
      </c>
      <c r="O1424" s="605">
        <f>IF((N1425=""),"",MAX(F1426:N1426))</f>
        <v>1979.8500000000001</v>
      </c>
      <c r="P1424" s="605">
        <f>IF(N1425="","",MIN(F1426:N1426))</f>
        <v>1914.3899999999999</v>
      </c>
      <c r="Q1424" s="658">
        <f>IF((N1426=""),"",AVERAGE(F1426:N1426))</f>
        <v>1943.5633333333333</v>
      </c>
      <c r="R1424" s="658">
        <f>IF((N1425=""),"",(O1424-P1424)/(O1424+P1424)*100)</f>
        <v>1.6809441636879152</v>
      </c>
      <c r="S1424" s="659">
        <f>STDEV(F1426:N1426)</f>
        <v>19.602022217109592</v>
      </c>
      <c r="T1424" s="600" t="str">
        <f>IF(N1425="","",IF(Q1424&gt;1940,IF(R1424&lt;8.3,IF(Q1424&lt;2180,"Pass","Fail"),"Fail"),"Fail"))</f>
        <v>Pass</v>
      </c>
      <c r="U1424" s="677">
        <v>1159</v>
      </c>
      <c r="Y1424" s="603">
        <v>2000</v>
      </c>
      <c r="Z1424" s="603">
        <v>3000</v>
      </c>
      <c r="AA1424" s="603">
        <v>1940</v>
      </c>
      <c r="AB1424" s="603">
        <v>2180</v>
      </c>
      <c r="AC1424" s="604">
        <v>5.2</v>
      </c>
      <c r="AD1424" s="604">
        <v>5.2</v>
      </c>
    </row>
    <row r="1425" spans="1:30" ht="15">
      <c r="A1425" s="690"/>
      <c r="B1425" s="554"/>
      <c r="C1425" s="657"/>
      <c r="D1425" s="657"/>
      <c r="E1425" s="605" t="s">
        <v>185</v>
      </c>
      <c r="F1425" s="559">
        <v>604.79999999999995</v>
      </c>
      <c r="G1425" s="559">
        <v>617.84</v>
      </c>
      <c r="H1425" s="559">
        <v>613.59</v>
      </c>
      <c r="I1425" s="559">
        <v>616.78</v>
      </c>
      <c r="J1425" s="559">
        <v>626.9</v>
      </c>
      <c r="K1425" s="559">
        <v>593.74</v>
      </c>
      <c r="L1425" s="559">
        <v>619.63</v>
      </c>
      <c r="M1425" s="559">
        <v>612.24</v>
      </c>
      <c r="N1425" s="559">
        <v>617.46</v>
      </c>
      <c r="O1425" s="605"/>
      <c r="P1425" s="605"/>
      <c r="Q1425" s="658"/>
      <c r="R1425" s="658"/>
      <c r="S1425" s="659"/>
      <c r="T1425" s="600"/>
      <c r="U1425" s="660"/>
      <c r="Y1425" s="603"/>
      <c r="Z1425" s="603"/>
      <c r="AA1425" s="603"/>
      <c r="AB1425" s="603"/>
    </row>
    <row r="1426" spans="1:30" ht="43.5" thickBot="1">
      <c r="A1426" s="690"/>
      <c r="B1426" s="554"/>
      <c r="C1426" s="657"/>
      <c r="D1426" s="657"/>
      <c r="E1426" s="605" t="s">
        <v>188</v>
      </c>
      <c r="F1426" s="605">
        <f t="shared" ref="F1426:N1426" si="470">IF(((F1424="")*AND(F1425="")),"",(F1424-F1425)*3)</f>
        <v>1963.6799999999998</v>
      </c>
      <c r="G1426" s="605">
        <f t="shared" si="470"/>
        <v>1943.9999999999995</v>
      </c>
      <c r="H1426" s="605">
        <f t="shared" si="470"/>
        <v>1947.4499999999998</v>
      </c>
      <c r="I1426" s="605">
        <f t="shared" si="470"/>
        <v>1931.8200000000002</v>
      </c>
      <c r="J1426" s="605">
        <f t="shared" si="470"/>
        <v>1914.3899999999999</v>
      </c>
      <c r="K1426" s="605">
        <f t="shared" si="470"/>
        <v>1979.8500000000001</v>
      </c>
      <c r="L1426" s="605">
        <f t="shared" si="470"/>
        <v>1940.52</v>
      </c>
      <c r="M1426" s="605">
        <f t="shared" si="470"/>
        <v>1945.1399999999996</v>
      </c>
      <c r="N1426" s="605">
        <f t="shared" si="470"/>
        <v>1925.22</v>
      </c>
      <c r="O1426" s="605"/>
      <c r="P1426" s="605"/>
      <c r="Q1426" s="658"/>
      <c r="R1426" s="658"/>
      <c r="S1426" s="659"/>
      <c r="T1426" s="600"/>
      <c r="U1426" s="660"/>
      <c r="Y1426" s="603"/>
      <c r="Z1426" s="603"/>
      <c r="AA1426" s="603"/>
      <c r="AB1426" s="603"/>
    </row>
    <row r="1427" spans="1:30" ht="15">
      <c r="A1427" s="713">
        <v>43725</v>
      </c>
      <c r="B1427" s="554" t="s">
        <v>183</v>
      </c>
      <c r="C1427" s="657" t="s">
        <v>171</v>
      </c>
      <c r="D1427" s="657" t="s">
        <v>170</v>
      </c>
      <c r="E1427" s="605" t="s">
        <v>184</v>
      </c>
      <c r="F1427" s="559">
        <v>27827.83</v>
      </c>
      <c r="G1427" s="559">
        <v>27834.5</v>
      </c>
      <c r="H1427" s="559">
        <v>27888.48</v>
      </c>
      <c r="I1427" s="559">
        <v>27811.52</v>
      </c>
      <c r="J1427" s="559">
        <v>27748.7</v>
      </c>
      <c r="K1427" s="559">
        <v>27775</v>
      </c>
      <c r="L1427" s="559">
        <v>27807.66</v>
      </c>
      <c r="M1427" s="559">
        <v>27817.99</v>
      </c>
      <c r="N1427" s="559">
        <v>27781.040000000001</v>
      </c>
      <c r="O1427" s="605">
        <f>IF((N1428=""),"",MAX(F1429:N1429))</f>
        <v>4638.6000000000022</v>
      </c>
      <c r="P1427" s="605">
        <f>IF(N1428="","",MIN(F1429:N1429))</f>
        <v>3976.4100000000035</v>
      </c>
      <c r="Q1427" s="658">
        <f>IF((N1429=""),"",AVERAGE(F1429:N1429))</f>
        <v>4295.4033333333336</v>
      </c>
      <c r="R1427" s="658">
        <f>IF((N1428=""),"",(O1427-P1427)/(O1427+P1427)*100)</f>
        <v>7.6864681526776906</v>
      </c>
      <c r="S1427" s="659">
        <f>STDEV(F1429:N1429)</f>
        <v>260.72611467784043</v>
      </c>
      <c r="T1427" s="600" t="str">
        <f>IF(N1428="","",IF(Q1427&gt;3200,IF(R1427&lt;16,IF(Q1427&lt;5240,"Pass","Fail"),"Fail"),"Fail"))</f>
        <v>Pass</v>
      </c>
      <c r="U1427" s="677">
        <v>1159</v>
      </c>
      <c r="Y1427" s="603">
        <v>4200</v>
      </c>
      <c r="Z1427" s="603">
        <v>5500</v>
      </c>
      <c r="AA1427" s="603">
        <v>3200</v>
      </c>
      <c r="AB1427" s="603">
        <v>5240</v>
      </c>
      <c r="AC1427" s="604">
        <v>16</v>
      </c>
      <c r="AD1427" s="604">
        <v>16</v>
      </c>
    </row>
    <row r="1428" spans="1:30" ht="15">
      <c r="A1428" s="690"/>
      <c r="B1428" s="554"/>
      <c r="C1428" s="657"/>
      <c r="D1428" s="657"/>
      <c r="E1428" s="605" t="s">
        <v>185</v>
      </c>
      <c r="F1428" s="559">
        <v>26302.21</v>
      </c>
      <c r="G1428" s="559">
        <v>26457.27</v>
      </c>
      <c r="H1428" s="559">
        <v>26563.01</v>
      </c>
      <c r="I1428" s="559">
        <v>26445.08</v>
      </c>
      <c r="J1428" s="559">
        <v>26234.84</v>
      </c>
      <c r="K1428" s="559">
        <v>26276.15</v>
      </c>
      <c r="L1428" s="559">
        <v>26450.38</v>
      </c>
      <c r="M1428" s="559">
        <v>26442.73</v>
      </c>
      <c r="N1428" s="559">
        <v>26234.84</v>
      </c>
      <c r="O1428" s="641"/>
      <c r="P1428" s="605"/>
      <c r="Q1428" s="658"/>
      <c r="R1428" s="658"/>
      <c r="S1428" s="659"/>
      <c r="T1428" s="600"/>
      <c r="U1428" s="660"/>
    </row>
    <row r="1429" spans="1:30" ht="57.75" thickBot="1">
      <c r="A1429" s="690"/>
      <c r="B1429" s="663"/>
      <c r="C1429" s="664"/>
      <c r="D1429" s="664"/>
      <c r="E1429" s="605" t="s">
        <v>186</v>
      </c>
      <c r="F1429" s="627">
        <f t="shared" ref="F1429:N1429" si="471">IF(((F1427="")*AND(F1428="")),"",(F1427-F1428)*3)</f>
        <v>4576.8600000000079</v>
      </c>
      <c r="G1429" s="627">
        <f t="shared" si="471"/>
        <v>4131.6899999999987</v>
      </c>
      <c r="H1429" s="627">
        <f t="shared" si="471"/>
        <v>3976.4100000000035</v>
      </c>
      <c r="I1429" s="627">
        <f t="shared" si="471"/>
        <v>4099.3199999999961</v>
      </c>
      <c r="J1429" s="627">
        <f t="shared" si="471"/>
        <v>4541.5800000000017</v>
      </c>
      <c r="K1429" s="627">
        <f t="shared" si="471"/>
        <v>4496.5499999999956</v>
      </c>
      <c r="L1429" s="627">
        <f t="shared" si="471"/>
        <v>4071.8399999999965</v>
      </c>
      <c r="M1429" s="627">
        <f t="shared" si="471"/>
        <v>4125.7800000000061</v>
      </c>
      <c r="N1429" s="627">
        <f t="shared" si="471"/>
        <v>4638.6000000000022</v>
      </c>
      <c r="O1429" s="627"/>
      <c r="P1429" s="627"/>
      <c r="Q1429" s="665"/>
      <c r="R1429" s="665"/>
      <c r="S1429" s="666"/>
      <c r="T1429" s="667"/>
      <c r="U1429" s="668"/>
    </row>
    <row r="1430" spans="1:30" ht="15">
      <c r="A1430" s="713">
        <v>43726</v>
      </c>
      <c r="B1430" s="654" t="s">
        <v>172</v>
      </c>
      <c r="C1430" s="615" t="s">
        <v>174</v>
      </c>
      <c r="D1430" s="615" t="s">
        <v>173</v>
      </c>
      <c r="E1430" s="605" t="s">
        <v>184</v>
      </c>
      <c r="F1430" s="559">
        <v>7116.24</v>
      </c>
      <c r="G1430" s="559">
        <v>7118.49</v>
      </c>
      <c r="H1430" s="559">
        <v>7132</v>
      </c>
      <c r="I1430" s="559">
        <v>7108.04</v>
      </c>
      <c r="J1430" s="559">
        <v>7032.69</v>
      </c>
      <c r="K1430" s="559">
        <v>7087.29</v>
      </c>
      <c r="L1430" s="559">
        <v>7097.91</v>
      </c>
      <c r="M1430" s="559">
        <v>7151.69</v>
      </c>
      <c r="N1430" s="559">
        <v>7154.26</v>
      </c>
      <c r="O1430" s="636">
        <f>IF((N1431=""),"",MAX(F1432:N1432))</f>
        <v>3830.6799999999985</v>
      </c>
      <c r="P1430" s="636">
        <f>IF(N1431="","",MIN(F1432:N1432))</f>
        <v>3569.84</v>
      </c>
      <c r="Q1430" s="655">
        <f>IF((N1432=""),"",AVERAGE(F1432:N1432))</f>
        <v>3748.74</v>
      </c>
      <c r="R1430" s="655">
        <f>IF((N1431=""),"",(O1430-P1430)/(O1430+P1430)*100)</f>
        <v>3.5246171890623685</v>
      </c>
      <c r="S1430" s="646">
        <f>STDEV(F1432:N1432)</f>
        <v>97.582910389082102</v>
      </c>
      <c r="T1430" s="676" t="str">
        <f>IF(N1431="","",IF(Q1430&gt;3650,IF(R1430&lt;7,IF(Q1430&lt;4450,"Pass","Fail"),"Fail"),"Fail"))</f>
        <v>Pass</v>
      </c>
      <c r="U1430" s="677">
        <v>64</v>
      </c>
      <c r="Y1430" s="603">
        <v>3650</v>
      </c>
      <c r="Z1430" s="603">
        <v>4450</v>
      </c>
      <c r="AA1430" s="603">
        <v>3700</v>
      </c>
      <c r="AB1430" s="603">
        <v>4100</v>
      </c>
      <c r="AC1430" s="604">
        <v>7</v>
      </c>
      <c r="AD1430" s="604">
        <v>6.5</v>
      </c>
    </row>
    <row r="1431" spans="1:30" ht="15">
      <c r="A1431" s="690"/>
      <c r="B1431" s="554"/>
      <c r="C1431" s="657"/>
      <c r="D1431" s="657"/>
      <c r="E1431" s="605" t="s">
        <v>185</v>
      </c>
      <c r="F1431" s="559">
        <v>5331.32</v>
      </c>
      <c r="G1431" s="559">
        <v>5227.8</v>
      </c>
      <c r="H1431" s="559">
        <v>5216.87</v>
      </c>
      <c r="I1431" s="559">
        <v>5193.9799999999996</v>
      </c>
      <c r="J1431" s="559">
        <v>5155.83</v>
      </c>
      <c r="K1431" s="559">
        <v>5281.92</v>
      </c>
      <c r="L1431" s="559">
        <v>5192.88</v>
      </c>
      <c r="M1431" s="559">
        <v>5236.3500000000004</v>
      </c>
      <c r="N1431" s="559">
        <v>5292.33</v>
      </c>
      <c r="O1431" s="605"/>
      <c r="P1431" s="605"/>
      <c r="Q1431" s="658"/>
      <c r="R1431" s="658"/>
      <c r="S1431" s="659"/>
      <c r="T1431" s="554"/>
      <c r="U1431" s="672"/>
      <c r="Y1431" s="603"/>
      <c r="Z1431" s="603"/>
      <c r="AA1431" s="603"/>
      <c r="AB1431" s="603"/>
    </row>
    <row r="1432" spans="1:30" ht="57.75" thickBot="1">
      <c r="A1432" s="690"/>
      <c r="B1432" s="554"/>
      <c r="C1432" s="657"/>
      <c r="D1432" s="657"/>
      <c r="E1432" s="605" t="s">
        <v>186</v>
      </c>
      <c r="F1432" s="605">
        <f t="shared" ref="F1432:N1432" si="472">IF(((F1430="")*AND(F1431="")),"",(F1430-F1431)*2)</f>
        <v>3569.84</v>
      </c>
      <c r="G1432" s="605">
        <f t="shared" si="472"/>
        <v>3781.3799999999992</v>
      </c>
      <c r="H1432" s="605">
        <f t="shared" si="472"/>
        <v>3830.26</v>
      </c>
      <c r="I1432" s="605">
        <f t="shared" si="472"/>
        <v>3828.1200000000008</v>
      </c>
      <c r="J1432" s="605">
        <f t="shared" si="472"/>
        <v>3753.7199999999993</v>
      </c>
      <c r="K1432" s="605">
        <f t="shared" si="472"/>
        <v>3610.74</v>
      </c>
      <c r="L1432" s="605">
        <f t="shared" si="472"/>
        <v>3810.0599999999995</v>
      </c>
      <c r="M1432" s="605">
        <f t="shared" si="472"/>
        <v>3830.6799999999985</v>
      </c>
      <c r="N1432" s="605">
        <f t="shared" si="472"/>
        <v>3723.8600000000006</v>
      </c>
      <c r="O1432" s="605"/>
      <c r="P1432" s="605"/>
      <c r="Q1432" s="658"/>
      <c r="R1432" s="658"/>
      <c r="S1432" s="659"/>
      <c r="T1432" s="554"/>
      <c r="U1432" s="672"/>
      <c r="Y1432" s="603"/>
      <c r="Z1432" s="603"/>
      <c r="AA1432" s="603"/>
      <c r="AB1432" s="603"/>
    </row>
    <row r="1433" spans="1:30" ht="15">
      <c r="A1433" s="713">
        <v>43726</v>
      </c>
      <c r="B1433" s="654" t="s">
        <v>172</v>
      </c>
      <c r="C1433" s="615" t="s">
        <v>174</v>
      </c>
      <c r="D1433" s="615" t="s">
        <v>173</v>
      </c>
      <c r="E1433" s="605" t="s">
        <v>184</v>
      </c>
      <c r="F1433" s="559">
        <v>5326.93</v>
      </c>
      <c r="G1433" s="559">
        <v>5224.46</v>
      </c>
      <c r="H1433" s="559">
        <v>5223.1099999999997</v>
      </c>
      <c r="I1433" s="559">
        <v>5183.45</v>
      </c>
      <c r="J1433" s="559">
        <v>5169.5200000000004</v>
      </c>
      <c r="K1433" s="559">
        <v>5304.63</v>
      </c>
      <c r="L1433" s="559">
        <v>5200.42</v>
      </c>
      <c r="M1433" s="559">
        <v>5241.1000000000004</v>
      </c>
      <c r="N1433" s="559">
        <v>5305.24</v>
      </c>
      <c r="O1433" s="636">
        <f>IF((N1434=""),"",MAX(F1435:N1435))</f>
        <v>3696.9800000000005</v>
      </c>
      <c r="P1433" s="636">
        <f>IF(N1434="","",MIN(F1435:N1435))</f>
        <v>3405.96</v>
      </c>
      <c r="Q1433" s="655">
        <f>IF((N1435=""),"",AVERAGE(F1435:N1435))</f>
        <v>3600.9488888888886</v>
      </c>
      <c r="R1433" s="655">
        <f>IF((N1434=""),"",(O1433-P1433)/(O1433+P1433)*100)</f>
        <v>4.0971766620582519</v>
      </c>
      <c r="S1433" s="646">
        <f>STDEV(F1435:N1435)</f>
        <v>100.33714571938191</v>
      </c>
      <c r="T1433" s="676" t="str">
        <f>IF(N1434="","",IF(Q1433&gt;3650,IF(R1433&lt;7,IF(Q1433&lt;4450,"Pass","Fail"),"Fail"),"Fail"))</f>
        <v>Fail</v>
      </c>
      <c r="U1433" s="677">
        <v>1159</v>
      </c>
      <c r="Y1433" s="603">
        <v>3650</v>
      </c>
      <c r="Z1433" s="603">
        <v>4450</v>
      </c>
      <c r="AA1433" s="603">
        <v>3700</v>
      </c>
      <c r="AB1433" s="603">
        <v>4100</v>
      </c>
      <c r="AC1433" s="604">
        <v>7</v>
      </c>
      <c r="AD1433" s="604">
        <v>6.5</v>
      </c>
    </row>
    <row r="1434" spans="1:30" ht="15">
      <c r="A1434" s="690"/>
      <c r="B1434" s="554"/>
      <c r="C1434" s="657"/>
      <c r="D1434" s="657"/>
      <c r="E1434" s="605" t="s">
        <v>185</v>
      </c>
      <c r="F1434" s="559">
        <v>3573.85</v>
      </c>
      <c r="G1434" s="559">
        <v>3392.52</v>
      </c>
      <c r="H1434" s="559">
        <v>3378.51</v>
      </c>
      <c r="I1434" s="559">
        <v>3349.62</v>
      </c>
      <c r="J1434" s="559">
        <v>3405.9</v>
      </c>
      <c r="K1434" s="559">
        <v>3601.65</v>
      </c>
      <c r="L1434" s="559">
        <v>3374.08</v>
      </c>
      <c r="M1434" s="559">
        <v>3392.61</v>
      </c>
      <c r="N1434" s="559">
        <v>3505.85</v>
      </c>
      <c r="O1434" s="605"/>
      <c r="P1434" s="605"/>
      <c r="Q1434" s="658"/>
      <c r="R1434" s="658"/>
      <c r="S1434" s="659"/>
      <c r="T1434" s="554"/>
      <c r="U1434" s="672"/>
      <c r="Y1434" s="603"/>
      <c r="Z1434" s="603"/>
      <c r="AA1434" s="603"/>
      <c r="AB1434" s="603"/>
    </row>
    <row r="1435" spans="1:30" ht="57.75" thickBot="1">
      <c r="A1435" s="690"/>
      <c r="B1435" s="554"/>
      <c r="C1435" s="657"/>
      <c r="D1435" s="657"/>
      <c r="E1435" s="605" t="s">
        <v>186</v>
      </c>
      <c r="F1435" s="605">
        <f t="shared" ref="F1435:N1435" si="473">IF(((F1433="")*AND(F1434="")),"",(F1433-F1434)*2)</f>
        <v>3506.1600000000008</v>
      </c>
      <c r="G1435" s="605">
        <f t="shared" si="473"/>
        <v>3663.88</v>
      </c>
      <c r="H1435" s="605">
        <f t="shared" si="473"/>
        <v>3689.1999999999989</v>
      </c>
      <c r="I1435" s="605">
        <f t="shared" si="473"/>
        <v>3667.66</v>
      </c>
      <c r="J1435" s="605">
        <f t="shared" si="473"/>
        <v>3527.2400000000007</v>
      </c>
      <c r="K1435" s="605">
        <f t="shared" si="473"/>
        <v>3405.96</v>
      </c>
      <c r="L1435" s="605">
        <f t="shared" si="473"/>
        <v>3652.6800000000003</v>
      </c>
      <c r="M1435" s="605">
        <f t="shared" si="473"/>
        <v>3696.9800000000005</v>
      </c>
      <c r="N1435" s="605">
        <f t="shared" si="473"/>
        <v>3598.7799999999997</v>
      </c>
      <c r="O1435" s="605"/>
      <c r="P1435" s="605"/>
      <c r="Q1435" s="658"/>
      <c r="R1435" s="658"/>
      <c r="S1435" s="659"/>
      <c r="T1435" s="554"/>
      <c r="U1435" s="672"/>
      <c r="Y1435" s="603"/>
      <c r="Z1435" s="603"/>
      <c r="AA1435" s="603"/>
      <c r="AB1435" s="603"/>
    </row>
    <row r="1436" spans="1:30" ht="15">
      <c r="A1436" s="713">
        <v>43726</v>
      </c>
      <c r="B1436" s="614" t="s">
        <v>167</v>
      </c>
      <c r="C1436" s="657" t="s">
        <v>169</v>
      </c>
      <c r="D1436" s="657" t="s">
        <v>187</v>
      </c>
      <c r="E1436" s="605" t="s">
        <v>184</v>
      </c>
      <c r="F1436" s="559">
        <v>1947.88</v>
      </c>
      <c r="G1436" s="559">
        <v>1941.24</v>
      </c>
      <c r="H1436" s="559">
        <v>1930.64</v>
      </c>
      <c r="I1436" s="559">
        <v>1944.49</v>
      </c>
      <c r="J1436" s="559">
        <v>1946.79</v>
      </c>
      <c r="K1436" s="559">
        <v>1947.06</v>
      </c>
      <c r="L1436" s="559">
        <v>1938</v>
      </c>
      <c r="M1436" s="559">
        <v>1940.31</v>
      </c>
      <c r="N1436" s="559">
        <v>1944.91</v>
      </c>
      <c r="O1436" s="605">
        <f>IF((N1437=""),"",MAX(F1438:N1438))</f>
        <v>2067.3599999999997</v>
      </c>
      <c r="P1436" s="605">
        <f>IF(N1437="","",MIN(F1438:N1438))</f>
        <v>2002.7099999999998</v>
      </c>
      <c r="Q1436" s="658">
        <f>IF((N1438=""),"",AVERAGE(F1438:N1438))</f>
        <v>2028.2399999999996</v>
      </c>
      <c r="R1436" s="658">
        <f>IF((N1437=""),"",(O1436-P1436)/(O1436+P1436)*100)</f>
        <v>1.588424769107162</v>
      </c>
      <c r="S1436" s="659">
        <f>STDEV(F1438:N1438)</f>
        <v>21.470418603322397</v>
      </c>
      <c r="T1436" s="600" t="str">
        <f>IF(N1437="","",IF(Q1436&gt;1940,IF(R1436&lt;8.3,IF(Q1436&lt;2180,"Pass","Fail"),"Fail"),"Fail"))</f>
        <v>Pass</v>
      </c>
      <c r="U1436" s="677">
        <v>1159</v>
      </c>
      <c r="Y1436" s="603">
        <v>2000</v>
      </c>
      <c r="Z1436" s="603">
        <v>3000</v>
      </c>
      <c r="AA1436" s="603">
        <v>1940</v>
      </c>
      <c r="AB1436" s="603">
        <v>2180</v>
      </c>
      <c r="AC1436" s="604">
        <v>5.2</v>
      </c>
      <c r="AD1436" s="604">
        <v>5.2</v>
      </c>
    </row>
    <row r="1437" spans="1:30" ht="15">
      <c r="A1437" s="690"/>
      <c r="B1437" s="554"/>
      <c r="C1437" s="657"/>
      <c r="D1437" s="657"/>
      <c r="E1437" s="605" t="s">
        <v>185</v>
      </c>
      <c r="F1437" s="559">
        <v>1263.8399999999999</v>
      </c>
      <c r="G1437" s="559">
        <v>1270.81</v>
      </c>
      <c r="H1437" s="559">
        <v>1259.8699999999999</v>
      </c>
      <c r="I1437" s="559">
        <v>1264.8900000000001</v>
      </c>
      <c r="J1437" s="559">
        <v>1268.9000000000001</v>
      </c>
      <c r="K1437" s="559">
        <v>1257.94</v>
      </c>
      <c r="L1437" s="559">
        <v>1270.43</v>
      </c>
      <c r="M1437" s="559">
        <v>1269.18</v>
      </c>
      <c r="N1437" s="559">
        <v>1270.74</v>
      </c>
      <c r="O1437" s="605"/>
      <c r="P1437" s="605"/>
      <c r="Q1437" s="658"/>
      <c r="R1437" s="658"/>
      <c r="S1437" s="659"/>
      <c r="T1437" s="600"/>
      <c r="U1437" s="660"/>
      <c r="Y1437" s="603"/>
      <c r="Z1437" s="603"/>
      <c r="AA1437" s="603"/>
      <c r="AB1437" s="603"/>
    </row>
    <row r="1438" spans="1:30" ht="43.5" thickBot="1">
      <c r="A1438" s="690"/>
      <c r="B1438" s="554"/>
      <c r="C1438" s="657"/>
      <c r="D1438" s="657"/>
      <c r="E1438" s="605" t="s">
        <v>188</v>
      </c>
      <c r="F1438" s="605">
        <f t="shared" ref="F1438:N1438" si="474">IF(((F1436="")*AND(F1437="")),"",(F1436-F1437)*3)</f>
        <v>2052.1200000000008</v>
      </c>
      <c r="G1438" s="605">
        <f t="shared" si="474"/>
        <v>2011.2900000000002</v>
      </c>
      <c r="H1438" s="605">
        <f t="shared" si="474"/>
        <v>2012.3100000000006</v>
      </c>
      <c r="I1438" s="605">
        <f t="shared" si="474"/>
        <v>2038.7999999999997</v>
      </c>
      <c r="J1438" s="605">
        <f t="shared" si="474"/>
        <v>2033.6699999999996</v>
      </c>
      <c r="K1438" s="605">
        <f t="shared" si="474"/>
        <v>2067.3599999999997</v>
      </c>
      <c r="L1438" s="605">
        <f t="shared" si="474"/>
        <v>2002.7099999999998</v>
      </c>
      <c r="M1438" s="605">
        <f t="shared" si="474"/>
        <v>2013.3899999999996</v>
      </c>
      <c r="N1438" s="605">
        <f t="shared" si="474"/>
        <v>2022.5100000000002</v>
      </c>
      <c r="O1438" s="605"/>
      <c r="P1438" s="605"/>
      <c r="Q1438" s="658"/>
      <c r="R1438" s="658"/>
      <c r="S1438" s="659"/>
      <c r="T1438" s="600"/>
      <c r="U1438" s="660"/>
      <c r="Y1438" s="603"/>
      <c r="Z1438" s="603"/>
      <c r="AA1438" s="603"/>
      <c r="AB1438" s="603"/>
    </row>
    <row r="1439" spans="1:30" ht="15">
      <c r="A1439" s="713">
        <v>43726</v>
      </c>
      <c r="B1439" s="554" t="s">
        <v>183</v>
      </c>
      <c r="C1439" s="657" t="s">
        <v>171</v>
      </c>
      <c r="D1439" s="657" t="s">
        <v>170</v>
      </c>
      <c r="E1439" s="605" t="s">
        <v>184</v>
      </c>
      <c r="F1439" s="559">
        <v>29296.21</v>
      </c>
      <c r="G1439" s="559">
        <v>29159.72</v>
      </c>
      <c r="H1439" s="559">
        <v>29129.68</v>
      </c>
      <c r="I1439" s="559">
        <v>29161.87</v>
      </c>
      <c r="J1439" s="559">
        <v>29285.71</v>
      </c>
      <c r="K1439" s="559">
        <v>29279.279999999999</v>
      </c>
      <c r="L1439" s="559">
        <v>29144.93</v>
      </c>
      <c r="M1439" s="559">
        <v>29141.59</v>
      </c>
      <c r="N1439" s="559">
        <v>29279.77</v>
      </c>
      <c r="O1439" s="605">
        <f>IF((N1440=""),"",MAX(F1441:N1441))</f>
        <v>4687.4399999999987</v>
      </c>
      <c r="P1439" s="605">
        <f>IF(N1440="","",MIN(F1441:N1441))</f>
        <v>4021.2600000000057</v>
      </c>
      <c r="Q1439" s="658">
        <f>IF((N1441=""),"",AVERAGE(F1441:N1441))</f>
        <v>4346.8999999999987</v>
      </c>
      <c r="R1439" s="658">
        <f>IF((N1440=""),"",(O1439-P1439)/(O1439+P1439)*100)</f>
        <v>7.6495917875227377</v>
      </c>
      <c r="S1439" s="659">
        <f>STDEV(F1441:N1441)</f>
        <v>262.40101948162948</v>
      </c>
      <c r="T1439" s="600" t="str">
        <f>IF(N1440="","",IF(Q1439&gt;3200,IF(R1439&lt;16,IF(Q1439&lt;5240,"Pass","Fail"),"Fail"),"Fail"))</f>
        <v>Pass</v>
      </c>
      <c r="U1439" s="677">
        <v>1159</v>
      </c>
      <c r="Y1439" s="603">
        <v>4200</v>
      </c>
      <c r="Z1439" s="603">
        <v>5500</v>
      </c>
      <c r="AA1439" s="603">
        <v>3200</v>
      </c>
      <c r="AB1439" s="603">
        <v>5240</v>
      </c>
      <c r="AC1439" s="604">
        <v>16</v>
      </c>
      <c r="AD1439" s="604">
        <v>16</v>
      </c>
    </row>
    <row r="1440" spans="1:30" ht="15">
      <c r="A1440" s="690"/>
      <c r="B1440" s="554"/>
      <c r="C1440" s="657"/>
      <c r="D1440" s="657"/>
      <c r="E1440" s="605" t="s">
        <v>185</v>
      </c>
      <c r="F1440" s="559">
        <v>27733.73</v>
      </c>
      <c r="G1440" s="559">
        <v>27756.240000000002</v>
      </c>
      <c r="H1440" s="559">
        <v>27789.26</v>
      </c>
      <c r="I1440" s="559">
        <v>27784.880000000001</v>
      </c>
      <c r="J1440" s="559">
        <v>27750.58</v>
      </c>
      <c r="K1440" s="559">
        <v>27759.02</v>
      </c>
      <c r="L1440" s="559">
        <v>27765.25</v>
      </c>
      <c r="M1440" s="559">
        <v>27756.89</v>
      </c>
      <c r="N1440" s="559">
        <v>27742.21</v>
      </c>
      <c r="O1440" s="641"/>
      <c r="P1440" s="605"/>
      <c r="Q1440" s="658"/>
      <c r="R1440" s="658"/>
      <c r="S1440" s="659"/>
      <c r="T1440" s="600"/>
      <c r="U1440" s="660"/>
    </row>
    <row r="1441" spans="1:30" ht="57.75" thickBot="1">
      <c r="A1441" s="690"/>
      <c r="B1441" s="663"/>
      <c r="C1441" s="664"/>
      <c r="D1441" s="664"/>
      <c r="E1441" s="605" t="s">
        <v>186</v>
      </c>
      <c r="F1441" s="627">
        <f t="shared" ref="F1441:N1441" si="475">IF(((F1439="")*AND(F1440="")),"",(F1439-F1440)*3)</f>
        <v>4687.4399999999987</v>
      </c>
      <c r="G1441" s="627">
        <f t="shared" si="475"/>
        <v>4210.4399999999987</v>
      </c>
      <c r="H1441" s="627">
        <f t="shared" si="475"/>
        <v>4021.2600000000057</v>
      </c>
      <c r="I1441" s="627">
        <f t="shared" si="475"/>
        <v>4130.9699999999939</v>
      </c>
      <c r="J1441" s="627">
        <f t="shared" si="475"/>
        <v>4605.3899999999921</v>
      </c>
      <c r="K1441" s="627">
        <f t="shared" si="475"/>
        <v>4560.7799999999952</v>
      </c>
      <c r="L1441" s="627">
        <f t="shared" si="475"/>
        <v>4139.0400000000009</v>
      </c>
      <c r="M1441" s="627">
        <f t="shared" si="475"/>
        <v>4154.1000000000022</v>
      </c>
      <c r="N1441" s="627">
        <f t="shared" si="475"/>
        <v>4612.6800000000039</v>
      </c>
      <c r="O1441" s="627"/>
      <c r="P1441" s="627"/>
      <c r="Q1441" s="665"/>
      <c r="R1441" s="665"/>
      <c r="S1441" s="666"/>
      <c r="T1441" s="667"/>
      <c r="U1441" s="668"/>
    </row>
    <row r="1442" spans="1:30" ht="15">
      <c r="A1442" s="713">
        <v>43728</v>
      </c>
      <c r="B1442" s="654" t="s">
        <v>172</v>
      </c>
      <c r="C1442" s="615" t="s">
        <v>174</v>
      </c>
      <c r="D1442" s="615" t="s">
        <v>173</v>
      </c>
      <c r="E1442" s="605" t="s">
        <v>184</v>
      </c>
      <c r="F1442" s="559">
        <v>3596.98</v>
      </c>
      <c r="G1442" s="559">
        <v>3401.94</v>
      </c>
      <c r="H1442" s="559">
        <v>3373.4</v>
      </c>
      <c r="I1442" s="559">
        <v>3361.13</v>
      </c>
      <c r="J1442" s="559">
        <v>3381.27</v>
      </c>
      <c r="K1442" s="559">
        <v>3568.83</v>
      </c>
      <c r="L1442" s="559">
        <v>3369.06</v>
      </c>
      <c r="M1442" s="559">
        <v>3390.55</v>
      </c>
      <c r="N1442" s="559">
        <v>3498.19</v>
      </c>
      <c r="O1442" s="636">
        <f>IF((N1443=""),"",MAX(F1444:N1444))</f>
        <v>3767.0000000000005</v>
      </c>
      <c r="P1442" s="636">
        <f>IF(N1443="","",MIN(F1444:N1444))</f>
        <v>3473.8999999999996</v>
      </c>
      <c r="Q1442" s="655">
        <f>IF((N1444=""),"",AVERAGE(F1444:N1444))</f>
        <v>3673.5688888888885</v>
      </c>
      <c r="R1442" s="655">
        <f>IF((N1443=""),"",(O1442-P1442)/(O1442+P1442)*100)</f>
        <v>4.0478393569860218</v>
      </c>
      <c r="S1442" s="646">
        <f>STDEV(F1444:N1444)</f>
        <v>107.16223780379434</v>
      </c>
      <c r="T1442" s="676" t="str">
        <f>IF(N1443="","",IF(Q1442&gt;3650,IF(R1442&lt;7,IF(Q1442&lt;4450,"Pass","Fail"),"Fail"),"Fail"))</f>
        <v>Pass</v>
      </c>
      <c r="U1442" s="677">
        <v>121</v>
      </c>
      <c r="V1442" s="548" t="s">
        <v>376</v>
      </c>
      <c r="Y1442" s="603">
        <v>3650</v>
      </c>
      <c r="Z1442" s="603">
        <v>4450</v>
      </c>
      <c r="AA1442" s="603">
        <v>3700</v>
      </c>
      <c r="AB1442" s="603">
        <v>4100</v>
      </c>
      <c r="AC1442" s="604">
        <v>7</v>
      </c>
      <c r="AD1442" s="604">
        <v>6.5</v>
      </c>
    </row>
    <row r="1443" spans="1:30" ht="15">
      <c r="A1443" s="690"/>
      <c r="B1443" s="554"/>
      <c r="C1443" s="657"/>
      <c r="D1443" s="657"/>
      <c r="E1443" s="605" t="s">
        <v>185</v>
      </c>
      <c r="F1443" s="559">
        <v>1837.83</v>
      </c>
      <c r="G1443" s="559">
        <v>1536.27</v>
      </c>
      <c r="H1443" s="559">
        <v>1494.11</v>
      </c>
      <c r="I1443" s="559">
        <v>1487.8</v>
      </c>
      <c r="J1443" s="559">
        <v>1547.36</v>
      </c>
      <c r="K1443" s="559">
        <v>1831.88</v>
      </c>
      <c r="L1443" s="559">
        <v>1504</v>
      </c>
      <c r="M1443" s="559">
        <v>1507.05</v>
      </c>
      <c r="N1443" s="559">
        <v>1663.99</v>
      </c>
      <c r="O1443" s="605"/>
      <c r="P1443" s="605"/>
      <c r="Q1443" s="658"/>
      <c r="R1443" s="658"/>
      <c r="S1443" s="659"/>
      <c r="T1443" s="554"/>
      <c r="U1443" s="672"/>
      <c r="Y1443" s="603"/>
      <c r="Z1443" s="603"/>
      <c r="AA1443" s="603"/>
      <c r="AB1443" s="603"/>
    </row>
    <row r="1444" spans="1:30" ht="57.75" thickBot="1">
      <c r="A1444" s="690"/>
      <c r="B1444" s="554"/>
      <c r="C1444" s="657"/>
      <c r="D1444" s="657"/>
      <c r="E1444" s="605" t="s">
        <v>186</v>
      </c>
      <c r="F1444" s="605">
        <f t="shared" ref="F1444:N1444" si="476">IF(((F1442="")*AND(F1443="")),"",(F1442-F1443)*2)</f>
        <v>3518.3</v>
      </c>
      <c r="G1444" s="605">
        <f t="shared" si="476"/>
        <v>3731.34</v>
      </c>
      <c r="H1444" s="605">
        <f t="shared" si="476"/>
        <v>3758.5800000000004</v>
      </c>
      <c r="I1444" s="605">
        <f t="shared" si="476"/>
        <v>3746.6600000000003</v>
      </c>
      <c r="J1444" s="605">
        <f t="shared" si="476"/>
        <v>3667.82</v>
      </c>
      <c r="K1444" s="605">
        <f t="shared" si="476"/>
        <v>3473.8999999999996</v>
      </c>
      <c r="L1444" s="605">
        <f t="shared" si="476"/>
        <v>3730.12</v>
      </c>
      <c r="M1444" s="605">
        <f t="shared" si="476"/>
        <v>3767.0000000000005</v>
      </c>
      <c r="N1444" s="605">
        <f t="shared" si="476"/>
        <v>3668.4</v>
      </c>
      <c r="O1444" s="605"/>
      <c r="P1444" s="605"/>
      <c r="Q1444" s="658"/>
      <c r="R1444" s="658"/>
      <c r="S1444" s="659"/>
      <c r="T1444" s="554"/>
      <c r="U1444" s="672"/>
      <c r="Y1444" s="603"/>
      <c r="Z1444" s="603"/>
      <c r="AA1444" s="603"/>
      <c r="AB1444" s="603"/>
    </row>
    <row r="1445" spans="1:30" ht="15">
      <c r="A1445" s="713">
        <v>43728</v>
      </c>
      <c r="B1445" s="614" t="s">
        <v>167</v>
      </c>
      <c r="C1445" s="657" t="s">
        <v>169</v>
      </c>
      <c r="D1445" s="657" t="s">
        <v>187</v>
      </c>
      <c r="E1445" s="605" t="s">
        <v>184</v>
      </c>
      <c r="F1445" s="559">
        <v>1263.8399999999999</v>
      </c>
      <c r="G1445" s="559">
        <v>1270.81</v>
      </c>
      <c r="H1445" s="559">
        <v>1259.8699999999999</v>
      </c>
      <c r="I1445" s="559">
        <v>1264.8900000000001</v>
      </c>
      <c r="J1445" s="559">
        <v>1268.9000000000001</v>
      </c>
      <c r="K1445" s="559">
        <v>1257.94</v>
      </c>
      <c r="L1445" s="559">
        <v>1270.43</v>
      </c>
      <c r="M1445" s="559">
        <v>1269.18</v>
      </c>
      <c r="N1445" s="559">
        <v>1270.74</v>
      </c>
      <c r="O1445" s="605">
        <f>IF((N1446=""),"",MAX(F1447:N1447))</f>
        <v>2053.41</v>
      </c>
      <c r="P1445" s="605">
        <f>IF(N1446="","",MIN(F1447:N1447))</f>
        <v>1952.0100000000002</v>
      </c>
      <c r="Q1445" s="658">
        <f>IF((N1447=""),"",AVERAGE(F1447:N1447))</f>
        <v>2016.87</v>
      </c>
      <c r="R1445" s="658">
        <f>IF((N1446=""),"",(O1445-P1445)/(O1445+P1445)*100)</f>
        <v>2.5315697230252914</v>
      </c>
      <c r="S1445" s="659">
        <f>STDEV(F1447:N1447)</f>
        <v>34.667667573695169</v>
      </c>
      <c r="T1445" s="600" t="str">
        <f>IF(N1446="","",IF(Q1445&gt;1940,IF(R1445&lt;8.3,IF(Q1445&lt;2180,"Pass","Fail"),"Fail"),"Fail"))</f>
        <v>Pass</v>
      </c>
      <c r="U1445" s="677">
        <v>121</v>
      </c>
      <c r="V1445" s="548" t="s">
        <v>376</v>
      </c>
      <c r="Y1445" s="603">
        <v>2000</v>
      </c>
      <c r="Z1445" s="603">
        <v>3000</v>
      </c>
      <c r="AA1445" s="603">
        <v>1940</v>
      </c>
      <c r="AB1445" s="603">
        <v>2180</v>
      </c>
      <c r="AC1445" s="604">
        <v>5.2</v>
      </c>
      <c r="AD1445" s="604">
        <v>5.2</v>
      </c>
    </row>
    <row r="1446" spans="1:30" ht="15">
      <c r="A1446" s="690"/>
      <c r="B1446" s="554"/>
      <c r="C1446" s="657"/>
      <c r="D1446" s="657"/>
      <c r="E1446" s="605" t="s">
        <v>185</v>
      </c>
      <c r="F1446" s="559">
        <v>589.14</v>
      </c>
      <c r="G1446" s="559">
        <v>587.11</v>
      </c>
      <c r="H1446" s="559">
        <v>585.39</v>
      </c>
      <c r="I1446" s="559">
        <v>588.6</v>
      </c>
      <c r="J1446" s="559">
        <v>613.26</v>
      </c>
      <c r="K1446" s="559">
        <v>607.27</v>
      </c>
      <c r="L1446" s="559">
        <v>594.97</v>
      </c>
      <c r="M1446" s="559">
        <v>584.71</v>
      </c>
      <c r="N1446" s="559">
        <v>595.54</v>
      </c>
      <c r="O1446" s="605"/>
      <c r="P1446" s="605"/>
      <c r="Q1446" s="658"/>
      <c r="R1446" s="658"/>
      <c r="S1446" s="659"/>
      <c r="T1446" s="600"/>
      <c r="U1446" s="660"/>
      <c r="Y1446" s="603"/>
      <c r="Z1446" s="603"/>
      <c r="AA1446" s="603"/>
      <c r="AB1446" s="603"/>
    </row>
    <row r="1447" spans="1:30" ht="43.5" thickBot="1">
      <c r="A1447" s="690"/>
      <c r="B1447" s="554"/>
      <c r="C1447" s="657"/>
      <c r="D1447" s="657"/>
      <c r="E1447" s="605" t="s">
        <v>188</v>
      </c>
      <c r="F1447" s="605">
        <f t="shared" ref="F1447:N1447" si="477">IF(((F1445="")*AND(F1446="")),"",(F1445-F1446)*3)</f>
        <v>2024.1</v>
      </c>
      <c r="G1447" s="605">
        <f t="shared" si="477"/>
        <v>2051.1</v>
      </c>
      <c r="H1447" s="605">
        <f t="shared" si="477"/>
        <v>2023.4399999999996</v>
      </c>
      <c r="I1447" s="605">
        <f t="shared" si="477"/>
        <v>2028.8700000000003</v>
      </c>
      <c r="J1447" s="605">
        <f t="shared" si="477"/>
        <v>1966.9200000000003</v>
      </c>
      <c r="K1447" s="605">
        <f t="shared" si="477"/>
        <v>1952.0100000000002</v>
      </c>
      <c r="L1447" s="605">
        <f t="shared" si="477"/>
        <v>2026.38</v>
      </c>
      <c r="M1447" s="605">
        <f t="shared" si="477"/>
        <v>2053.41</v>
      </c>
      <c r="N1447" s="605">
        <f t="shared" si="477"/>
        <v>2025.6000000000001</v>
      </c>
      <c r="O1447" s="605"/>
      <c r="P1447" s="605"/>
      <c r="Q1447" s="658"/>
      <c r="R1447" s="658"/>
      <c r="S1447" s="659"/>
      <c r="T1447" s="600"/>
      <c r="U1447" s="660"/>
      <c r="Y1447" s="603"/>
      <c r="Z1447" s="603"/>
      <c r="AA1447" s="603"/>
      <c r="AB1447" s="603"/>
    </row>
    <row r="1448" spans="1:30" ht="15">
      <c r="A1448" s="713">
        <v>43728</v>
      </c>
      <c r="B1448" s="554" t="s">
        <v>183</v>
      </c>
      <c r="C1448" s="657" t="s">
        <v>171</v>
      </c>
      <c r="D1448" s="657" t="s">
        <v>170</v>
      </c>
      <c r="E1448" s="605" t="s">
        <v>184</v>
      </c>
      <c r="F1448" s="559">
        <v>27733.73</v>
      </c>
      <c r="G1448" s="559">
        <v>27756.240000000002</v>
      </c>
      <c r="H1448" s="559">
        <v>27789.26</v>
      </c>
      <c r="I1448" s="559">
        <v>27784.880000000001</v>
      </c>
      <c r="J1448" s="559">
        <v>27750.58</v>
      </c>
      <c r="K1448" s="559">
        <v>27759.02</v>
      </c>
      <c r="L1448" s="559">
        <v>27765.25</v>
      </c>
      <c r="M1448" s="559">
        <v>27756.89</v>
      </c>
      <c r="N1448" s="559">
        <v>27742.21</v>
      </c>
      <c r="O1448" s="605">
        <f>IF((N1449=""),"",MAX(F1450:N1450))</f>
        <v>5081.3999999999978</v>
      </c>
      <c r="P1448" s="605">
        <f>IF(N1449="","",MIN(F1450:N1450))</f>
        <v>4436.429999999993</v>
      </c>
      <c r="Q1448" s="658">
        <f>IF((N1450=""),"",AVERAGE(F1450:N1450))</f>
        <v>4735.6833333333325</v>
      </c>
      <c r="R1448" s="658">
        <f>IF((N1449=""),"",(O1448-P1448)/(O1448+P1448)*100)</f>
        <v>6.7764395875951289</v>
      </c>
      <c r="S1448" s="659">
        <f>STDEV(F1450:N1450)</f>
        <v>275.07219152434601</v>
      </c>
      <c r="T1448" s="600" t="str">
        <f>IF(N1449="","",IF(Q1448&gt;3200,IF(R1448&lt;16,IF(Q1448&lt;5240,"Pass","Fail"),"Fail"),"Fail"))</f>
        <v>Pass</v>
      </c>
      <c r="U1448" s="677">
        <v>121</v>
      </c>
      <c r="V1448" s="548" t="s">
        <v>376</v>
      </c>
      <c r="Y1448" s="603">
        <v>4200</v>
      </c>
      <c r="Z1448" s="603">
        <v>5500</v>
      </c>
      <c r="AA1448" s="603">
        <v>3200</v>
      </c>
      <c r="AB1448" s="603">
        <v>5240</v>
      </c>
      <c r="AC1448" s="604">
        <v>16</v>
      </c>
      <c r="AD1448" s="604">
        <v>16</v>
      </c>
    </row>
    <row r="1449" spans="1:30" ht="15">
      <c r="A1449" s="690"/>
      <c r="B1449" s="554"/>
      <c r="C1449" s="657"/>
      <c r="D1449" s="657"/>
      <c r="E1449" s="605" t="s">
        <v>185</v>
      </c>
      <c r="F1449" s="559">
        <v>26039.93</v>
      </c>
      <c r="G1449" s="559">
        <v>26236.21</v>
      </c>
      <c r="H1449" s="559">
        <v>26310.45</v>
      </c>
      <c r="I1449" s="559">
        <v>26285.14</v>
      </c>
      <c r="J1449" s="559">
        <v>26089.53</v>
      </c>
      <c r="K1449" s="559">
        <v>26086.15</v>
      </c>
      <c r="L1449" s="559">
        <v>26262.09</v>
      </c>
      <c r="M1449" s="559">
        <v>26248.080000000002</v>
      </c>
      <c r="N1449" s="559">
        <v>26073.43</v>
      </c>
      <c r="O1449" s="641"/>
      <c r="P1449" s="605"/>
      <c r="Q1449" s="658"/>
      <c r="R1449" s="658"/>
      <c r="S1449" s="659"/>
      <c r="T1449" s="600"/>
      <c r="U1449" s="660"/>
    </row>
    <row r="1450" spans="1:30" ht="57.75" thickBot="1">
      <c r="A1450" s="690"/>
      <c r="B1450" s="663"/>
      <c r="C1450" s="664"/>
      <c r="D1450" s="664"/>
      <c r="E1450" s="605" t="s">
        <v>186</v>
      </c>
      <c r="F1450" s="627">
        <f t="shared" ref="F1450:N1450" si="478">IF(((F1448="")*AND(F1449="")),"",(F1448-F1449)*3)</f>
        <v>5081.3999999999978</v>
      </c>
      <c r="G1450" s="627">
        <f t="shared" si="478"/>
        <v>4560.0900000000074</v>
      </c>
      <c r="H1450" s="627">
        <f t="shared" si="478"/>
        <v>4436.429999999993</v>
      </c>
      <c r="I1450" s="627">
        <f t="shared" si="478"/>
        <v>4499.2200000000048</v>
      </c>
      <c r="J1450" s="627">
        <f t="shared" si="478"/>
        <v>4983.1500000000087</v>
      </c>
      <c r="K1450" s="627">
        <f t="shared" si="478"/>
        <v>5018.6099999999969</v>
      </c>
      <c r="L1450" s="627">
        <f t="shared" si="478"/>
        <v>4509.4799999999996</v>
      </c>
      <c r="M1450" s="627">
        <f t="shared" si="478"/>
        <v>4526.429999999993</v>
      </c>
      <c r="N1450" s="627">
        <f t="shared" si="478"/>
        <v>5006.3399999999965</v>
      </c>
      <c r="O1450" s="627"/>
      <c r="P1450" s="627"/>
      <c r="Q1450" s="665"/>
      <c r="R1450" s="665"/>
      <c r="S1450" s="666"/>
      <c r="T1450" s="667"/>
      <c r="U1450" s="668"/>
    </row>
    <row r="1451" spans="1:30" ht="15">
      <c r="A1451" s="713">
        <v>43731</v>
      </c>
      <c r="B1451" s="654" t="s">
        <v>172</v>
      </c>
      <c r="C1451" s="615" t="s">
        <v>174</v>
      </c>
      <c r="D1451" s="615" t="s">
        <v>173</v>
      </c>
      <c r="E1451" s="605" t="s">
        <v>184</v>
      </c>
      <c r="F1451" s="715">
        <v>3676.68</v>
      </c>
      <c r="G1451" s="715">
        <v>3649.82</v>
      </c>
      <c r="H1451" s="715">
        <v>3661.37</v>
      </c>
      <c r="I1451" s="715">
        <v>3654.39</v>
      </c>
      <c r="J1451" s="715">
        <v>3657.44</v>
      </c>
      <c r="K1451" s="715">
        <v>3667.78</v>
      </c>
      <c r="L1451" s="715">
        <v>3643.51</v>
      </c>
      <c r="M1451" s="715">
        <v>3675.75</v>
      </c>
      <c r="N1451" s="715">
        <v>3711.71</v>
      </c>
      <c r="O1451" s="636">
        <f>IF((N1452=""),"",MAX(F1453:N1453))</f>
        <v>3848.74</v>
      </c>
      <c r="P1451" s="636">
        <f>IF(N1452="","",MIN(F1453:N1453))</f>
        <v>3567.9200000000005</v>
      </c>
      <c r="Q1451" s="655">
        <f>IF((N1453=""),"",AVERAGE(F1453:N1453))</f>
        <v>3755.9688888888891</v>
      </c>
      <c r="R1451" s="655">
        <f>IF((N1452=""),"",(O1451-P1451)/(O1451+P1451)*100)</f>
        <v>3.7863404821037943</v>
      </c>
      <c r="S1451" s="646">
        <f>STDEV(F1453:N1453)</f>
        <v>97.658287979623623</v>
      </c>
      <c r="T1451" s="676" t="str">
        <f>IF(N1452="","",IF(Q1451&gt;3650,IF(R1451&lt;7,IF(Q1451&lt;4450,"Pass","Fail"),"Fail"),"Fail"))</f>
        <v>Pass</v>
      </c>
      <c r="U1451" s="677">
        <v>1428</v>
      </c>
      <c r="V1451" s="548" t="s">
        <v>378</v>
      </c>
      <c r="Y1451" s="603">
        <v>3650</v>
      </c>
      <c r="Z1451" s="603">
        <v>4450</v>
      </c>
      <c r="AA1451" s="603">
        <v>3700</v>
      </c>
      <c r="AB1451" s="603">
        <v>4100</v>
      </c>
      <c r="AC1451" s="604">
        <v>7</v>
      </c>
      <c r="AD1451" s="604">
        <v>6.5</v>
      </c>
    </row>
    <row r="1452" spans="1:30" ht="15">
      <c r="A1452" s="690"/>
      <c r="B1452" s="554"/>
      <c r="C1452" s="657"/>
      <c r="D1452" s="657"/>
      <c r="E1452" s="605" t="s">
        <v>185</v>
      </c>
      <c r="F1452" s="715">
        <v>1863.06</v>
      </c>
      <c r="G1452" s="715">
        <v>1741.98</v>
      </c>
      <c r="H1452" s="715">
        <v>1744.23</v>
      </c>
      <c r="I1452" s="715">
        <v>1746.25</v>
      </c>
      <c r="J1452" s="715">
        <v>1788.85</v>
      </c>
      <c r="K1452" s="715">
        <v>1883.82</v>
      </c>
      <c r="L1452" s="715">
        <v>1742.79</v>
      </c>
      <c r="M1452" s="715">
        <v>1751.38</v>
      </c>
      <c r="N1452" s="715">
        <v>1834.23</v>
      </c>
      <c r="O1452" s="605"/>
      <c r="P1452" s="605"/>
      <c r="Q1452" s="658"/>
      <c r="R1452" s="658"/>
      <c r="S1452" s="659"/>
      <c r="T1452" s="554"/>
      <c r="U1452" s="672"/>
      <c r="Y1452" s="603"/>
      <c r="Z1452" s="603"/>
      <c r="AA1452" s="603"/>
      <c r="AB1452" s="603"/>
    </row>
    <row r="1453" spans="1:30" ht="57.75" thickBot="1">
      <c r="A1453" s="690"/>
      <c r="B1453" s="554"/>
      <c r="C1453" s="657"/>
      <c r="D1453" s="657"/>
      <c r="E1453" s="605" t="s">
        <v>186</v>
      </c>
      <c r="F1453" s="605">
        <f t="shared" ref="F1453:N1453" si="479">IF(((F1451="")*AND(F1452="")),"",(F1451-F1452)*2)</f>
        <v>3627.24</v>
      </c>
      <c r="G1453" s="605">
        <f t="shared" si="479"/>
        <v>3815.6800000000003</v>
      </c>
      <c r="H1453" s="605">
        <f t="shared" si="479"/>
        <v>3834.2799999999997</v>
      </c>
      <c r="I1453" s="605">
        <f t="shared" si="479"/>
        <v>3816.2799999999997</v>
      </c>
      <c r="J1453" s="605">
        <f t="shared" si="479"/>
        <v>3737.1800000000003</v>
      </c>
      <c r="K1453" s="605">
        <f t="shared" si="479"/>
        <v>3567.9200000000005</v>
      </c>
      <c r="L1453" s="605">
        <f t="shared" si="479"/>
        <v>3801.4400000000005</v>
      </c>
      <c r="M1453" s="605">
        <f t="shared" si="479"/>
        <v>3848.74</v>
      </c>
      <c r="N1453" s="605">
        <f t="shared" si="479"/>
        <v>3754.96</v>
      </c>
      <c r="O1453" s="605"/>
      <c r="P1453" s="605"/>
      <c r="Q1453" s="658"/>
      <c r="R1453" s="658"/>
      <c r="S1453" s="659"/>
      <c r="T1453" s="554"/>
      <c r="U1453" s="672"/>
      <c r="Y1453" s="603"/>
      <c r="Z1453" s="603"/>
      <c r="AA1453" s="603"/>
      <c r="AB1453" s="603"/>
    </row>
    <row r="1454" spans="1:30" ht="15">
      <c r="A1454" s="713">
        <v>43731</v>
      </c>
      <c r="B1454" s="614" t="s">
        <v>167</v>
      </c>
      <c r="C1454" s="657" t="s">
        <v>169</v>
      </c>
      <c r="D1454" s="657" t="s">
        <v>187</v>
      </c>
      <c r="E1454" s="605" t="s">
        <v>184</v>
      </c>
      <c r="F1454" s="559">
        <v>1952.87</v>
      </c>
      <c r="G1454" s="559">
        <v>1952.36</v>
      </c>
      <c r="H1454" s="559">
        <v>1951.14</v>
      </c>
      <c r="I1454" s="559">
        <v>1950.35</v>
      </c>
      <c r="J1454" s="559">
        <v>1953.78</v>
      </c>
      <c r="K1454" s="559">
        <v>1956.18</v>
      </c>
      <c r="L1454" s="559">
        <v>1951.07</v>
      </c>
      <c r="M1454" s="559">
        <v>1950.55</v>
      </c>
      <c r="N1454" s="559">
        <v>1954.63</v>
      </c>
      <c r="O1454" s="605">
        <f>IF((N1455=""),"",MAX(F1456:N1456))</f>
        <v>2123.91</v>
      </c>
      <c r="P1454" s="605">
        <f>IF(N1455="","",MIN(F1456:N1456))</f>
        <v>1996.47</v>
      </c>
      <c r="Q1454" s="658">
        <f>IF((N1456=""),"",AVERAGE(F1456:N1456))</f>
        <v>2086.7199999999998</v>
      </c>
      <c r="R1454" s="658">
        <f>IF((N1455=""),"",(O1454-P1454)/(O1454+P1454)*100)</f>
        <v>3.09291861430256</v>
      </c>
      <c r="S1454" s="659">
        <f>STDEV(F1456:N1456)</f>
        <v>40.294358476102104</v>
      </c>
      <c r="T1454" s="600" t="str">
        <f>IF(N1455="","",IF(Q1454&gt;1940,IF(R1454&lt;8.3,IF(Q1454&lt;2180,"Pass","Fail"),"Fail"),"Fail"))</f>
        <v>Pass</v>
      </c>
      <c r="U1454" s="677">
        <v>1428</v>
      </c>
      <c r="V1454" s="548" t="s">
        <v>378</v>
      </c>
      <c r="Y1454" s="603">
        <v>2000</v>
      </c>
      <c r="Z1454" s="603">
        <v>3000</v>
      </c>
      <c r="AA1454" s="603">
        <v>1940</v>
      </c>
      <c r="AB1454" s="603">
        <v>2180</v>
      </c>
      <c r="AC1454" s="604">
        <v>5.2</v>
      </c>
      <c r="AD1454" s="604">
        <v>5.2</v>
      </c>
    </row>
    <row r="1455" spans="1:30" ht="15">
      <c r="A1455" s="690"/>
      <c r="B1455" s="554"/>
      <c r="C1455" s="657"/>
      <c r="D1455" s="657"/>
      <c r="E1455" s="605" t="s">
        <v>185</v>
      </c>
      <c r="F1455" s="559">
        <v>1261.97</v>
      </c>
      <c r="G1455" s="559">
        <v>1247.97</v>
      </c>
      <c r="H1455" s="559">
        <v>1251.3599999999999</v>
      </c>
      <c r="I1455" s="559">
        <v>1248.69</v>
      </c>
      <c r="J1455" s="559">
        <v>1269.25</v>
      </c>
      <c r="K1455" s="559">
        <v>1290.69</v>
      </c>
      <c r="L1455" s="559">
        <v>1250.0999999999999</v>
      </c>
      <c r="M1455" s="559">
        <v>1246.08</v>
      </c>
      <c r="N1455" s="559">
        <v>1246.6600000000001</v>
      </c>
      <c r="O1455" s="605"/>
      <c r="P1455" s="605"/>
      <c r="Q1455" s="658"/>
      <c r="R1455" s="658"/>
      <c r="S1455" s="659"/>
      <c r="T1455" s="600"/>
      <c r="U1455" s="660"/>
      <c r="Y1455" s="603"/>
      <c r="Z1455" s="603"/>
      <c r="AA1455" s="603"/>
      <c r="AB1455" s="603"/>
    </row>
    <row r="1456" spans="1:30" ht="43.5" thickBot="1">
      <c r="A1456" s="690"/>
      <c r="B1456" s="554"/>
      <c r="C1456" s="657"/>
      <c r="D1456" s="657"/>
      <c r="E1456" s="605" t="s">
        <v>188</v>
      </c>
      <c r="F1456" s="605">
        <f t="shared" ref="F1456:N1456" si="480">IF(((F1454="")*AND(F1455="")),"",(F1454-F1455)*3)</f>
        <v>2072.6999999999998</v>
      </c>
      <c r="G1456" s="605">
        <f t="shared" si="480"/>
        <v>2113.1699999999996</v>
      </c>
      <c r="H1456" s="605">
        <f t="shared" si="480"/>
        <v>2099.3400000000006</v>
      </c>
      <c r="I1456" s="605">
        <f t="shared" si="480"/>
        <v>2104.9799999999996</v>
      </c>
      <c r="J1456" s="605">
        <f t="shared" si="480"/>
        <v>2053.59</v>
      </c>
      <c r="K1456" s="605">
        <f t="shared" si="480"/>
        <v>1996.47</v>
      </c>
      <c r="L1456" s="605">
        <f t="shared" si="480"/>
        <v>2102.91</v>
      </c>
      <c r="M1456" s="605">
        <f t="shared" si="480"/>
        <v>2113.41</v>
      </c>
      <c r="N1456" s="605">
        <f t="shared" si="480"/>
        <v>2123.91</v>
      </c>
      <c r="O1456" s="605"/>
      <c r="P1456" s="605"/>
      <c r="Q1456" s="658"/>
      <c r="R1456" s="658"/>
      <c r="S1456" s="659"/>
      <c r="T1456" s="600"/>
      <c r="U1456" s="660"/>
      <c r="Y1456" s="603"/>
      <c r="Z1456" s="603"/>
      <c r="AA1456" s="603"/>
      <c r="AB1456" s="603"/>
    </row>
    <row r="1457" spans="1:30" ht="15">
      <c r="A1457" s="713">
        <v>43731</v>
      </c>
      <c r="B1457" s="554" t="s">
        <v>183</v>
      </c>
      <c r="C1457" s="657" t="s">
        <v>171</v>
      </c>
      <c r="D1457" s="657" t="s">
        <v>170</v>
      </c>
      <c r="E1457" s="605" t="s">
        <v>184</v>
      </c>
      <c r="F1457" s="559">
        <v>25984.09</v>
      </c>
      <c r="G1457" s="559">
        <v>26190.77</v>
      </c>
      <c r="H1457" s="559">
        <v>26262.91</v>
      </c>
      <c r="I1457" s="559">
        <v>26244.1</v>
      </c>
      <c r="J1457" s="559">
        <v>26060.43</v>
      </c>
      <c r="K1457" s="559">
        <v>26035.25</v>
      </c>
      <c r="L1457" s="559">
        <v>26217.78</v>
      </c>
      <c r="M1457" s="559">
        <v>26198.720000000001</v>
      </c>
      <c r="N1457" s="559">
        <v>26020.78</v>
      </c>
      <c r="O1457" s="605">
        <f>IF((N1458=""),"",MAX(F1459:N1459))</f>
        <v>4943.7900000000009</v>
      </c>
      <c r="P1457" s="605">
        <f>IF(N1458="","",MIN(F1459:N1459))</f>
        <v>4355.3700000000026</v>
      </c>
      <c r="Q1457" s="658">
        <f>IF((N1459=""),"",AVERAGE(F1459:N1459))</f>
        <v>4645.4000000000005</v>
      </c>
      <c r="R1457" s="658">
        <f>IF((N1458=""),"",(O1457-P1457)/(O1457+P1457)*100)</f>
        <v>6.327668305524349</v>
      </c>
      <c r="S1457" s="659">
        <f>STDEV(F1459:N1459)</f>
        <v>248.84645612303925</v>
      </c>
      <c r="T1457" s="600" t="str">
        <f>IF(N1458="","",IF(Q1457&gt;3200,IF(R1457&lt;16,IF(Q1457&lt;5240,"Pass","Fail"),"Fail"),"Fail"))</f>
        <v>Pass</v>
      </c>
      <c r="U1457" s="677">
        <v>1428</v>
      </c>
      <c r="V1457" s="548" t="s">
        <v>378</v>
      </c>
      <c r="Y1457" s="603">
        <v>4200</v>
      </c>
      <c r="Z1457" s="603">
        <v>5500</v>
      </c>
      <c r="AA1457" s="603">
        <v>3200</v>
      </c>
      <c r="AB1457" s="603">
        <v>5240</v>
      </c>
      <c r="AC1457" s="604">
        <v>16</v>
      </c>
      <c r="AD1457" s="604">
        <v>16</v>
      </c>
    </row>
    <row r="1458" spans="1:30" ht="15">
      <c r="A1458" s="690"/>
      <c r="B1458" s="554"/>
      <c r="C1458" s="657"/>
      <c r="D1458" s="657"/>
      <c r="E1458" s="605" t="s">
        <v>185</v>
      </c>
      <c r="F1458" s="559">
        <v>24355.8</v>
      </c>
      <c r="G1458" s="559">
        <v>24707.95</v>
      </c>
      <c r="H1458" s="559">
        <v>24811.119999999999</v>
      </c>
      <c r="I1458" s="559">
        <v>24745.77</v>
      </c>
      <c r="J1458" s="559">
        <v>24414.55</v>
      </c>
      <c r="K1458" s="559">
        <v>24387.32</v>
      </c>
      <c r="L1458" s="559">
        <v>24724.22</v>
      </c>
      <c r="M1458" s="559">
        <v>24725.85</v>
      </c>
      <c r="N1458" s="559">
        <v>24406.05</v>
      </c>
      <c r="O1458" s="641"/>
      <c r="P1458" s="605"/>
      <c r="Q1458" s="658"/>
      <c r="R1458" s="658"/>
      <c r="S1458" s="659"/>
      <c r="T1458" s="600"/>
      <c r="U1458" s="660"/>
    </row>
    <row r="1459" spans="1:30" ht="57.75" thickBot="1">
      <c r="A1459" s="690"/>
      <c r="B1459" s="663"/>
      <c r="C1459" s="664"/>
      <c r="D1459" s="664"/>
      <c r="E1459" s="605" t="s">
        <v>186</v>
      </c>
      <c r="F1459" s="627">
        <f t="shared" ref="F1459:N1459" si="481">IF(((F1457="")*AND(F1458="")),"",(F1457-F1458)*3)</f>
        <v>4884.8700000000026</v>
      </c>
      <c r="G1459" s="627">
        <f t="shared" si="481"/>
        <v>4448.4599999999991</v>
      </c>
      <c r="H1459" s="627">
        <f t="shared" si="481"/>
        <v>4355.3700000000026</v>
      </c>
      <c r="I1459" s="627">
        <f t="shared" si="481"/>
        <v>4494.9899999999943</v>
      </c>
      <c r="J1459" s="627">
        <f t="shared" si="481"/>
        <v>4937.6400000000031</v>
      </c>
      <c r="K1459" s="627">
        <f t="shared" si="481"/>
        <v>4943.7900000000009</v>
      </c>
      <c r="L1459" s="627">
        <f t="shared" si="481"/>
        <v>4480.679999999993</v>
      </c>
      <c r="M1459" s="627">
        <f t="shared" si="481"/>
        <v>4418.6100000000079</v>
      </c>
      <c r="N1459" s="627">
        <f t="shared" si="481"/>
        <v>4844.1899999999987</v>
      </c>
      <c r="O1459" s="627"/>
      <c r="P1459" s="627"/>
      <c r="Q1459" s="665"/>
      <c r="R1459" s="665"/>
      <c r="S1459" s="666"/>
      <c r="T1459" s="667"/>
      <c r="U1459" s="668"/>
    </row>
    <row r="1460" spans="1:30" ht="15">
      <c r="A1460" s="713">
        <v>43735</v>
      </c>
      <c r="B1460" s="654" t="s">
        <v>172</v>
      </c>
      <c r="C1460" s="615" t="s">
        <v>174</v>
      </c>
      <c r="D1460" s="615" t="s">
        <v>173</v>
      </c>
      <c r="E1460" s="605" t="s">
        <v>184</v>
      </c>
      <c r="F1460" s="559">
        <v>3289.66</v>
      </c>
      <c r="G1460" s="559">
        <v>3048.24</v>
      </c>
      <c r="H1460" s="559">
        <v>3015.9</v>
      </c>
      <c r="I1460" s="559">
        <v>3020.36</v>
      </c>
      <c r="J1460" s="559">
        <v>3088.81</v>
      </c>
      <c r="K1460" s="559">
        <v>3323.95</v>
      </c>
      <c r="L1460" s="559">
        <v>3032.09</v>
      </c>
      <c r="M1460" s="559">
        <v>3008.38</v>
      </c>
      <c r="N1460" s="559">
        <v>3144.57</v>
      </c>
      <c r="O1460" s="636">
        <f>IF((N1461=""),"",MAX(F1462:N1462))</f>
        <v>3936.2000000000003</v>
      </c>
      <c r="P1460" s="636">
        <f>IF(N1461="","",MIN(F1462:N1462))</f>
        <v>3618.8799999999997</v>
      </c>
      <c r="Q1460" s="655">
        <f>IF((N1462=""),"",AVERAGE(F1462:N1462))</f>
        <v>3830.9488888888891</v>
      </c>
      <c r="R1460" s="655">
        <f>IF((N1461=""),"",(O1460-P1460)/(O1460+P1460)*100)</f>
        <v>4.2000878878847159</v>
      </c>
      <c r="S1460" s="646">
        <f>STDEV(F1462:N1462)</f>
        <v>108.91297402564655</v>
      </c>
      <c r="T1460" s="676" t="str">
        <f>IF(N1461="","",IF(Q1460&gt;3650,IF(R1460&lt;7,IF(Q1460&lt;4450,"Pass","Fail"),"Fail"),"Fail"))</f>
        <v>Pass</v>
      </c>
      <c r="U1460" s="677">
        <v>1428</v>
      </c>
      <c r="V1460" s="548" t="s">
        <v>380</v>
      </c>
      <c r="Y1460" s="603">
        <v>3650</v>
      </c>
      <c r="Z1460" s="603">
        <v>4450</v>
      </c>
      <c r="AA1460" s="603">
        <v>3700</v>
      </c>
      <c r="AB1460" s="603">
        <v>4100</v>
      </c>
      <c r="AC1460" s="604">
        <v>7</v>
      </c>
      <c r="AD1460" s="604">
        <v>6.5</v>
      </c>
    </row>
    <row r="1461" spans="1:30" ht="15">
      <c r="A1461" s="690"/>
      <c r="B1461" s="554"/>
      <c r="C1461" s="657"/>
      <c r="D1461" s="657"/>
      <c r="E1461" s="605" t="s">
        <v>185</v>
      </c>
      <c r="F1461" s="559">
        <v>1443.19</v>
      </c>
      <c r="G1461" s="559">
        <v>1099.23</v>
      </c>
      <c r="H1461" s="559">
        <v>1057.48</v>
      </c>
      <c r="I1461" s="559">
        <v>1072.33</v>
      </c>
      <c r="J1461" s="559">
        <v>1190.6600000000001</v>
      </c>
      <c r="K1461" s="559">
        <v>1514.51</v>
      </c>
      <c r="L1461" s="559">
        <v>1092.6199999999999</v>
      </c>
      <c r="M1461" s="559">
        <v>1040.28</v>
      </c>
      <c r="N1461" s="559">
        <v>1222.3900000000001</v>
      </c>
      <c r="O1461" s="605"/>
      <c r="P1461" s="605"/>
      <c r="Q1461" s="658"/>
      <c r="R1461" s="658"/>
      <c r="S1461" s="659"/>
      <c r="T1461" s="554"/>
      <c r="U1461" s="672"/>
      <c r="Y1461" s="603"/>
      <c r="Z1461" s="603"/>
      <c r="AA1461" s="603"/>
      <c r="AB1461" s="603"/>
    </row>
    <row r="1462" spans="1:30" ht="57.75" thickBot="1">
      <c r="A1462" s="690"/>
      <c r="B1462" s="554"/>
      <c r="C1462" s="657"/>
      <c r="D1462" s="657"/>
      <c r="E1462" s="605" t="s">
        <v>186</v>
      </c>
      <c r="F1462" s="605">
        <f t="shared" ref="F1462:N1462" si="482">IF(((F1460="")*AND(F1461="")),"",(F1460-F1461)*2)</f>
        <v>3692.9399999999996</v>
      </c>
      <c r="G1462" s="605">
        <f t="shared" si="482"/>
        <v>3898.0199999999995</v>
      </c>
      <c r="H1462" s="605">
        <f t="shared" si="482"/>
        <v>3916.84</v>
      </c>
      <c r="I1462" s="605">
        <f t="shared" si="482"/>
        <v>3896.0600000000004</v>
      </c>
      <c r="J1462" s="605">
        <f t="shared" si="482"/>
        <v>3796.2999999999997</v>
      </c>
      <c r="K1462" s="605">
        <f t="shared" si="482"/>
        <v>3618.8799999999997</v>
      </c>
      <c r="L1462" s="605">
        <f t="shared" si="482"/>
        <v>3878.9400000000005</v>
      </c>
      <c r="M1462" s="605">
        <f t="shared" si="482"/>
        <v>3936.2000000000003</v>
      </c>
      <c r="N1462" s="605">
        <f t="shared" si="482"/>
        <v>3844.36</v>
      </c>
      <c r="O1462" s="605"/>
      <c r="P1462" s="605"/>
      <c r="Q1462" s="658"/>
      <c r="R1462" s="658"/>
      <c r="S1462" s="659"/>
      <c r="T1462" s="554"/>
      <c r="U1462" s="672"/>
      <c r="Y1462" s="603"/>
      <c r="Z1462" s="603"/>
      <c r="AA1462" s="603"/>
      <c r="AB1462" s="603"/>
    </row>
    <row r="1463" spans="1:30" ht="15">
      <c r="A1463" s="713">
        <v>43735</v>
      </c>
      <c r="B1463" s="614" t="s">
        <v>167</v>
      </c>
      <c r="C1463" s="657" t="s">
        <v>169</v>
      </c>
      <c r="D1463" s="657" t="s">
        <v>187</v>
      </c>
      <c r="E1463" s="605" t="s">
        <v>184</v>
      </c>
      <c r="F1463" s="559">
        <v>1259.78</v>
      </c>
      <c r="G1463" s="559">
        <v>1244.26</v>
      </c>
      <c r="H1463" s="559">
        <v>1251.1600000000001</v>
      </c>
      <c r="I1463" s="559">
        <v>1247.23</v>
      </c>
      <c r="J1463" s="559">
        <v>1269.6199999999999</v>
      </c>
      <c r="K1463" s="559">
        <v>1287.4100000000001</v>
      </c>
      <c r="L1463" s="559">
        <v>1249.03</v>
      </c>
      <c r="M1463" s="559">
        <v>1243.1099999999999</v>
      </c>
      <c r="N1463" s="559">
        <v>1247.8699999999999</v>
      </c>
      <c r="O1463" s="605">
        <f>IF((N1464=""),"",MAX(F1465:N1465))</f>
        <v>2052.63</v>
      </c>
      <c r="P1463" s="605">
        <f>IF(N1464="","",MIN(F1465:N1465))</f>
        <v>1983.9900000000002</v>
      </c>
      <c r="Q1463" s="658">
        <f>IF((N1465=""),"",AVERAGE(F1465:N1465))</f>
        <v>2031.2366666666667</v>
      </c>
      <c r="R1463" s="658">
        <f>IF((N1464=""),"",(O1463-P1463)/(O1463+P1463)*100)</f>
        <v>1.7004325400954232</v>
      </c>
      <c r="S1463" s="659">
        <f>STDEV(F1465:N1465)</f>
        <v>24.105725460960418</v>
      </c>
      <c r="T1463" s="600" t="str">
        <f>IF(N1464="","",IF(Q1463&gt;1940,IF(R1463&lt;8.3,IF(Q1463&lt;2180,"Pass","Fail"),"Fail"),"Fail"))</f>
        <v>Pass</v>
      </c>
      <c r="U1463" s="677">
        <v>1428</v>
      </c>
      <c r="V1463" s="548" t="s">
        <v>380</v>
      </c>
      <c r="Y1463" s="603">
        <v>2000</v>
      </c>
      <c r="Z1463" s="603">
        <v>3000</v>
      </c>
      <c r="AA1463" s="603">
        <v>1940</v>
      </c>
      <c r="AB1463" s="603">
        <v>2180</v>
      </c>
      <c r="AC1463" s="604">
        <v>5.2</v>
      </c>
      <c r="AD1463" s="604">
        <v>5.2</v>
      </c>
    </row>
    <row r="1464" spans="1:30" ht="15">
      <c r="A1464" s="690"/>
      <c r="B1464" s="554"/>
      <c r="C1464" s="657"/>
      <c r="D1464" s="657"/>
      <c r="E1464" s="605" t="s">
        <v>185</v>
      </c>
      <c r="F1464" s="559">
        <v>590.87</v>
      </c>
      <c r="G1464" s="559">
        <v>561.24</v>
      </c>
      <c r="H1464" s="559">
        <v>566.95000000000005</v>
      </c>
      <c r="I1464" s="559">
        <v>563.53</v>
      </c>
      <c r="J1464" s="559">
        <v>595.41999999999996</v>
      </c>
      <c r="K1464" s="559">
        <v>626.08000000000004</v>
      </c>
      <c r="L1464" s="559">
        <v>566.89</v>
      </c>
      <c r="M1464" s="559">
        <v>560.78</v>
      </c>
      <c r="N1464" s="559">
        <v>574</v>
      </c>
      <c r="O1464" s="605"/>
      <c r="P1464" s="605"/>
      <c r="Q1464" s="658"/>
      <c r="R1464" s="658"/>
      <c r="S1464" s="659"/>
      <c r="T1464" s="600"/>
      <c r="U1464" s="660"/>
      <c r="Y1464" s="603"/>
      <c r="Z1464" s="603"/>
      <c r="AA1464" s="603"/>
      <c r="AB1464" s="603"/>
    </row>
    <row r="1465" spans="1:30" ht="43.5" thickBot="1">
      <c r="A1465" s="690"/>
      <c r="B1465" s="554"/>
      <c r="C1465" s="657"/>
      <c r="D1465" s="657"/>
      <c r="E1465" s="605" t="s">
        <v>188</v>
      </c>
      <c r="F1465" s="605">
        <f t="shared" ref="F1465:N1465" si="483">IF(((F1463="")*AND(F1464="")),"",(F1463-F1464)*3)</f>
        <v>2006.73</v>
      </c>
      <c r="G1465" s="605">
        <f t="shared" si="483"/>
        <v>2049.06</v>
      </c>
      <c r="H1465" s="605">
        <f t="shared" si="483"/>
        <v>2052.63</v>
      </c>
      <c r="I1465" s="605">
        <f t="shared" si="483"/>
        <v>2051.1000000000004</v>
      </c>
      <c r="J1465" s="605">
        <f t="shared" si="483"/>
        <v>2022.6</v>
      </c>
      <c r="K1465" s="605">
        <f t="shared" si="483"/>
        <v>1983.9900000000002</v>
      </c>
      <c r="L1465" s="605">
        <f t="shared" si="483"/>
        <v>2046.42</v>
      </c>
      <c r="M1465" s="605">
        <f t="shared" si="483"/>
        <v>2046.9899999999998</v>
      </c>
      <c r="N1465" s="605">
        <f t="shared" si="483"/>
        <v>2021.6099999999997</v>
      </c>
      <c r="O1465" s="605"/>
      <c r="P1465" s="605"/>
      <c r="Q1465" s="658"/>
      <c r="R1465" s="658"/>
      <c r="S1465" s="659"/>
      <c r="T1465" s="600"/>
      <c r="U1465" s="660"/>
      <c r="Y1465" s="603"/>
      <c r="Z1465" s="603"/>
      <c r="AA1465" s="603"/>
      <c r="AB1465" s="603"/>
    </row>
    <row r="1466" spans="1:30" ht="15">
      <c r="A1466" s="713">
        <v>43735</v>
      </c>
      <c r="B1466" s="554" t="s">
        <v>183</v>
      </c>
      <c r="C1466" s="657" t="s">
        <v>171</v>
      </c>
      <c r="D1466" s="657" t="s">
        <v>170</v>
      </c>
      <c r="E1466" s="605" t="s">
        <v>184</v>
      </c>
      <c r="F1466" s="559">
        <v>24288.17</v>
      </c>
      <c r="G1466" s="559">
        <v>24645.72</v>
      </c>
      <c r="H1466" s="559">
        <v>24752.04</v>
      </c>
      <c r="I1466" s="559">
        <v>24692.06</v>
      </c>
      <c r="J1466" s="559">
        <v>24342.71</v>
      </c>
      <c r="K1466" s="559">
        <v>24314.76</v>
      </c>
      <c r="L1466" s="559">
        <v>24668.42</v>
      </c>
      <c r="M1466" s="559">
        <v>24659.279999999999</v>
      </c>
      <c r="N1466" s="559">
        <v>24338.87</v>
      </c>
      <c r="O1466" s="605">
        <f>IF((N1467=""),"",MAX(F1468:N1468))</f>
        <v>5024.5799999999908</v>
      </c>
      <c r="P1466" s="605">
        <f>IF(N1467="","",MIN(F1468:N1468))</f>
        <v>4378.6800000000039</v>
      </c>
      <c r="Q1466" s="658">
        <f>IF((N1468=""),"",AVERAGE(F1468:N1468))</f>
        <v>4661.0933333333314</v>
      </c>
      <c r="R1466" s="658">
        <f>IF((N1467=""),"",(O1466-P1466)/(O1466+P1466)*100)</f>
        <v>6.8688944047063174</v>
      </c>
      <c r="S1466" s="659">
        <f>STDEV(F1468:N1468)</f>
        <v>271.50329118629742</v>
      </c>
      <c r="T1466" s="600" t="str">
        <f>IF(N1467="","",IF(Q1466&gt;3200,IF(R1466&lt;16,IF(Q1466&lt;5240,"Pass","Fail"),"Fail"),"Fail"))</f>
        <v>Pass</v>
      </c>
      <c r="U1466" s="677">
        <v>1428</v>
      </c>
      <c r="V1466" s="548" t="s">
        <v>380</v>
      </c>
      <c r="Y1466" s="603">
        <v>4200</v>
      </c>
      <c r="Z1466" s="603">
        <v>5500</v>
      </c>
      <c r="AA1466" s="603">
        <v>3200</v>
      </c>
      <c r="AB1466" s="603">
        <v>5240</v>
      </c>
      <c r="AC1466" s="604">
        <v>16</v>
      </c>
      <c r="AD1466" s="604">
        <v>16</v>
      </c>
    </row>
    <row r="1467" spans="1:30" ht="15">
      <c r="A1467" s="690"/>
      <c r="B1467" s="554"/>
      <c r="C1467" s="657"/>
      <c r="D1467" s="657"/>
      <c r="E1467" s="605" t="s">
        <v>185</v>
      </c>
      <c r="F1467" s="559">
        <v>22636.35</v>
      </c>
      <c r="G1467" s="559">
        <v>23156.31</v>
      </c>
      <c r="H1467" s="559">
        <v>23292.48</v>
      </c>
      <c r="I1467" s="559">
        <v>23217.54</v>
      </c>
      <c r="J1467" s="559">
        <v>22700.560000000001</v>
      </c>
      <c r="K1467" s="559">
        <v>22639.9</v>
      </c>
      <c r="L1467" s="559">
        <v>23175.72</v>
      </c>
      <c r="M1467" s="559">
        <v>23182.14</v>
      </c>
      <c r="N1467" s="559">
        <v>22717.75</v>
      </c>
      <c r="O1467" s="641"/>
      <c r="P1467" s="605"/>
      <c r="Q1467" s="658"/>
      <c r="R1467" s="658"/>
      <c r="S1467" s="659"/>
      <c r="T1467" s="600"/>
      <c r="U1467" s="660"/>
    </row>
    <row r="1468" spans="1:30" ht="57.75" thickBot="1">
      <c r="A1468" s="690"/>
      <c r="B1468" s="663"/>
      <c r="C1468" s="664"/>
      <c r="D1468" s="664"/>
      <c r="E1468" s="605" t="s">
        <v>186</v>
      </c>
      <c r="F1468" s="627">
        <f t="shared" ref="F1468:N1468" si="484">IF(((F1466="")*AND(F1467="")),"",(F1466-F1467)*3)</f>
        <v>4955.4599999999991</v>
      </c>
      <c r="G1468" s="627">
        <f t="shared" si="484"/>
        <v>4468.2299999999996</v>
      </c>
      <c r="H1468" s="627">
        <f t="shared" si="484"/>
        <v>4378.6800000000039</v>
      </c>
      <c r="I1468" s="627">
        <f t="shared" si="484"/>
        <v>4423.5600000000013</v>
      </c>
      <c r="J1468" s="627">
        <f t="shared" si="484"/>
        <v>4926.4499999999935</v>
      </c>
      <c r="K1468" s="627">
        <f t="shared" si="484"/>
        <v>5024.5799999999908</v>
      </c>
      <c r="L1468" s="627">
        <f t="shared" si="484"/>
        <v>4478.0999999999913</v>
      </c>
      <c r="M1468" s="627">
        <f t="shared" si="484"/>
        <v>4431.4199999999983</v>
      </c>
      <c r="N1468" s="627">
        <f t="shared" si="484"/>
        <v>4863.3599999999969</v>
      </c>
      <c r="O1468" s="627"/>
      <c r="P1468" s="627"/>
      <c r="Q1468" s="665"/>
      <c r="R1468" s="665"/>
      <c r="S1468" s="666"/>
      <c r="T1468" s="667"/>
      <c r="U1468" s="668"/>
    </row>
    <row r="1469" spans="1:30" ht="15">
      <c r="A1469" s="713">
        <v>43739</v>
      </c>
      <c r="B1469" s="654" t="s">
        <v>172</v>
      </c>
      <c r="C1469" s="615" t="s">
        <v>174</v>
      </c>
      <c r="D1469" s="615" t="s">
        <v>173</v>
      </c>
      <c r="E1469" s="605" t="s">
        <v>184</v>
      </c>
      <c r="F1469" s="559">
        <v>6923.06</v>
      </c>
      <c r="G1469" s="559">
        <v>6898.17</v>
      </c>
      <c r="H1469" s="559">
        <v>6926.02</v>
      </c>
      <c r="I1469" s="559">
        <v>6890.92</v>
      </c>
      <c r="J1469" s="559">
        <v>6950.59</v>
      </c>
      <c r="K1469" s="559">
        <v>6900.08</v>
      </c>
      <c r="L1469" s="559">
        <v>6890.4</v>
      </c>
      <c r="M1469" s="559">
        <v>6920.17</v>
      </c>
      <c r="N1469" s="559">
        <v>6994.78</v>
      </c>
      <c r="O1469" s="636">
        <f>IF((N1470=""),"",MAX(F1471:N1471))</f>
        <v>3921.5</v>
      </c>
      <c r="P1469" s="636">
        <f>IF(N1470="","",MIN(F1471:N1471))</f>
        <v>3616.4799999999996</v>
      </c>
      <c r="Q1469" s="655">
        <f>IF((N1471=""),"",AVERAGE(F1471:N1471))</f>
        <v>3817.4111111111106</v>
      </c>
      <c r="R1469" s="655">
        <f>IF((N1470=""),"",(O1469-P1469)/(O1469+P1469)*100)</f>
        <v>4.0464421502842995</v>
      </c>
      <c r="S1469" s="646">
        <f>STDEV(F1471:N1471)</f>
        <v>102.14216421787366</v>
      </c>
      <c r="T1469" s="676" t="str">
        <f>IF(N1470="","",IF(Q1469&gt;3650,IF(R1469&lt;7,IF(Q1469&lt;4450,"Pass","Fail"),"Fail"),"Fail"))</f>
        <v>Pass</v>
      </c>
      <c r="U1469" s="677">
        <v>121</v>
      </c>
      <c r="V1469" s="548" t="s">
        <v>383</v>
      </c>
      <c r="Y1469" s="603">
        <v>3650</v>
      </c>
      <c r="Z1469" s="603">
        <v>4450</v>
      </c>
      <c r="AA1469" s="603">
        <v>3700</v>
      </c>
      <c r="AB1469" s="603">
        <v>4100</v>
      </c>
      <c r="AC1469" s="604">
        <v>7</v>
      </c>
      <c r="AD1469" s="604">
        <v>6.5</v>
      </c>
    </row>
    <row r="1470" spans="1:30" ht="15">
      <c r="A1470" s="690"/>
      <c r="B1470" s="554"/>
      <c r="C1470" s="657"/>
      <c r="D1470" s="657"/>
      <c r="E1470" s="605" t="s">
        <v>185</v>
      </c>
      <c r="F1470" s="559">
        <v>5079.84</v>
      </c>
      <c r="G1470" s="559">
        <v>4961.8100000000004</v>
      </c>
      <c r="H1470" s="559">
        <v>4979.1099999999997</v>
      </c>
      <c r="I1470" s="559">
        <v>4952.74</v>
      </c>
      <c r="J1470" s="559">
        <v>5054.84</v>
      </c>
      <c r="K1470" s="559">
        <v>5091.84</v>
      </c>
      <c r="L1470" s="559">
        <v>4962.95</v>
      </c>
      <c r="M1470" s="559">
        <v>4959.42</v>
      </c>
      <c r="N1470" s="559">
        <v>5073.29</v>
      </c>
      <c r="O1470" s="605"/>
      <c r="P1470" s="605"/>
      <c r="Q1470" s="658"/>
      <c r="R1470" s="658"/>
      <c r="S1470" s="659"/>
      <c r="T1470" s="554"/>
      <c r="U1470" s="672"/>
      <c r="Y1470" s="603"/>
      <c r="Z1470" s="603"/>
      <c r="AA1470" s="603"/>
      <c r="AB1470" s="603"/>
    </row>
    <row r="1471" spans="1:30" ht="57.75" thickBot="1">
      <c r="A1471" s="690"/>
      <c r="B1471" s="554"/>
      <c r="C1471" s="657"/>
      <c r="D1471" s="657"/>
      <c r="E1471" s="605" t="s">
        <v>186</v>
      </c>
      <c r="F1471" s="605">
        <f t="shared" ref="F1471:N1471" si="485">IF(((F1469="")*AND(F1470="")),"",(F1469-F1470)*2)</f>
        <v>3686.4400000000005</v>
      </c>
      <c r="G1471" s="605">
        <f t="shared" si="485"/>
        <v>3872.7199999999993</v>
      </c>
      <c r="H1471" s="605">
        <f t="shared" si="485"/>
        <v>3893.8200000000015</v>
      </c>
      <c r="I1471" s="605">
        <f t="shared" si="485"/>
        <v>3876.3600000000006</v>
      </c>
      <c r="J1471" s="605">
        <f t="shared" si="485"/>
        <v>3791.5</v>
      </c>
      <c r="K1471" s="605">
        <f t="shared" si="485"/>
        <v>3616.4799999999996</v>
      </c>
      <c r="L1471" s="605">
        <f t="shared" si="485"/>
        <v>3854.8999999999996</v>
      </c>
      <c r="M1471" s="605">
        <f t="shared" si="485"/>
        <v>3921.5</v>
      </c>
      <c r="N1471" s="605">
        <f t="shared" si="485"/>
        <v>3842.9799999999996</v>
      </c>
      <c r="O1471" s="605"/>
      <c r="P1471" s="605"/>
      <c r="Q1471" s="658"/>
      <c r="R1471" s="658"/>
      <c r="S1471" s="659"/>
      <c r="T1471" s="554"/>
      <c r="U1471" s="672"/>
      <c r="Y1471" s="603"/>
      <c r="Z1471" s="603"/>
      <c r="AA1471" s="603"/>
      <c r="AB1471" s="603"/>
    </row>
    <row r="1472" spans="1:30" ht="15">
      <c r="A1472" s="713">
        <v>43739</v>
      </c>
      <c r="B1472" s="614" t="s">
        <v>167</v>
      </c>
      <c r="C1472" s="657" t="s">
        <v>169</v>
      </c>
      <c r="D1472" s="657" t="s">
        <v>187</v>
      </c>
      <c r="E1472" s="605" t="s">
        <v>184</v>
      </c>
      <c r="F1472" s="559">
        <v>1956.23</v>
      </c>
      <c r="G1472" s="559">
        <v>1949.98</v>
      </c>
      <c r="H1472" s="559">
        <v>1940.53</v>
      </c>
      <c r="I1472" s="559">
        <v>1948.72</v>
      </c>
      <c r="J1472" s="559">
        <v>1956.68</v>
      </c>
      <c r="K1472" s="559">
        <v>1961.51</v>
      </c>
      <c r="L1472" s="559">
        <v>1953.86</v>
      </c>
      <c r="M1472" s="559">
        <v>1947.78</v>
      </c>
      <c r="N1472" s="559">
        <v>1953.04</v>
      </c>
      <c r="O1472" s="605">
        <f>IF((N1473=""),"",MAX(F1474:N1474))</f>
        <v>2091.33</v>
      </c>
      <c r="P1472" s="605">
        <f>IF(N1473="","",MIN(F1474:N1474))</f>
        <v>2027.4599999999998</v>
      </c>
      <c r="Q1472" s="658">
        <f>IF((N1474=""),"",AVERAGE(F1474:N1474))</f>
        <v>2057.8133333333335</v>
      </c>
      <c r="R1472" s="658">
        <f>IF((N1473=""),"",(O1472-P1472)/(O1472+P1472)*100)</f>
        <v>1.5506981419300359</v>
      </c>
      <c r="S1472" s="659">
        <f>STDEV(F1474:N1474)</f>
        <v>23.628993842297138</v>
      </c>
      <c r="T1472" s="600" t="str">
        <f>IF(N1473="","",IF(Q1472&gt;1940,IF(R1472&lt;8.3,IF(Q1472&lt;2180,"Pass","Fail"),"Fail"),"Fail"))</f>
        <v>Pass</v>
      </c>
      <c r="U1472" s="677">
        <v>121</v>
      </c>
      <c r="V1472" s="548" t="s">
        <v>383</v>
      </c>
      <c r="Y1472" s="603">
        <v>2000</v>
      </c>
      <c r="Z1472" s="603">
        <v>3000</v>
      </c>
      <c r="AA1472" s="603">
        <v>1940</v>
      </c>
      <c r="AB1472" s="603">
        <v>2180</v>
      </c>
      <c r="AC1472" s="604">
        <v>5.2</v>
      </c>
      <c r="AD1472" s="604">
        <v>5.2</v>
      </c>
    </row>
    <row r="1473" spans="1:30" ht="15">
      <c r="A1473" s="690"/>
      <c r="B1473" s="554"/>
      <c r="C1473" s="657"/>
      <c r="D1473" s="657"/>
      <c r="E1473" s="605" t="s">
        <v>185</v>
      </c>
      <c r="F1473" s="559">
        <v>1272.25</v>
      </c>
      <c r="G1473" s="559">
        <v>1255.4100000000001</v>
      </c>
      <c r="H1473" s="559">
        <v>1251.05</v>
      </c>
      <c r="I1473" s="559">
        <v>1259.05</v>
      </c>
      <c r="J1473" s="559">
        <v>1279.56</v>
      </c>
      <c r="K1473" s="559">
        <v>1284.47</v>
      </c>
      <c r="L1473" s="559">
        <v>1256.75</v>
      </c>
      <c r="M1473" s="559">
        <v>1259.1300000000001</v>
      </c>
      <c r="N1473" s="559">
        <v>1277.22</v>
      </c>
      <c r="O1473" s="605"/>
      <c r="P1473" s="605"/>
      <c r="Q1473" s="658"/>
      <c r="R1473" s="658"/>
      <c r="S1473" s="659"/>
      <c r="T1473" s="600"/>
      <c r="U1473" s="660"/>
      <c r="Y1473" s="603"/>
      <c r="Z1473" s="603"/>
      <c r="AA1473" s="603"/>
      <c r="AB1473" s="603"/>
    </row>
    <row r="1474" spans="1:30" ht="43.5" thickBot="1">
      <c r="A1474" s="690"/>
      <c r="B1474" s="554"/>
      <c r="C1474" s="657"/>
      <c r="D1474" s="657"/>
      <c r="E1474" s="605" t="s">
        <v>188</v>
      </c>
      <c r="F1474" s="605">
        <f t="shared" ref="F1474:N1474" si="486">IF(((F1472="")*AND(F1473="")),"",(F1472-F1473)*3)</f>
        <v>2051.94</v>
      </c>
      <c r="G1474" s="605">
        <f t="shared" si="486"/>
        <v>2083.71</v>
      </c>
      <c r="H1474" s="605">
        <f t="shared" si="486"/>
        <v>2068.44</v>
      </c>
      <c r="I1474" s="605">
        <f t="shared" si="486"/>
        <v>2069.0100000000002</v>
      </c>
      <c r="J1474" s="605">
        <f t="shared" si="486"/>
        <v>2031.3600000000004</v>
      </c>
      <c r="K1474" s="605">
        <f t="shared" si="486"/>
        <v>2031.12</v>
      </c>
      <c r="L1474" s="605">
        <f t="shared" si="486"/>
        <v>2091.33</v>
      </c>
      <c r="M1474" s="605">
        <f t="shared" si="486"/>
        <v>2065.9499999999998</v>
      </c>
      <c r="N1474" s="605">
        <f t="shared" si="486"/>
        <v>2027.4599999999998</v>
      </c>
      <c r="O1474" s="605"/>
      <c r="P1474" s="605"/>
      <c r="Q1474" s="658"/>
      <c r="R1474" s="658"/>
      <c r="S1474" s="659"/>
      <c r="T1474" s="600"/>
      <c r="U1474" s="660"/>
      <c r="Y1474" s="603"/>
      <c r="Z1474" s="603"/>
      <c r="AA1474" s="603"/>
      <c r="AB1474" s="603"/>
    </row>
    <row r="1475" spans="1:30" ht="15">
      <c r="A1475" s="713">
        <v>43739</v>
      </c>
      <c r="B1475" s="554" t="s">
        <v>183</v>
      </c>
      <c r="C1475" s="657" t="s">
        <v>171</v>
      </c>
      <c r="D1475" s="657" t="s">
        <v>170</v>
      </c>
      <c r="E1475" s="605" t="s">
        <v>184</v>
      </c>
      <c r="F1475" s="559">
        <v>22593.59</v>
      </c>
      <c r="G1475" s="559">
        <v>23115.46</v>
      </c>
      <c r="H1475" s="559">
        <v>23262.22</v>
      </c>
      <c r="I1475" s="559">
        <v>23149.08</v>
      </c>
      <c r="J1475" s="559">
        <v>22654.46</v>
      </c>
      <c r="K1475" s="559">
        <v>22604.17</v>
      </c>
      <c r="L1475" s="559">
        <v>23130.27</v>
      </c>
      <c r="M1475" s="559">
        <v>23142.880000000001</v>
      </c>
      <c r="N1475" s="559">
        <v>22665.19</v>
      </c>
      <c r="O1475" s="605">
        <f>IF((N1476=""),"",MAX(F1477:N1477))</f>
        <v>5056.2599999999948</v>
      </c>
      <c r="P1475" s="605">
        <f>IF(N1476="","",MIN(F1477:N1477))</f>
        <v>4430.9399999999987</v>
      </c>
      <c r="Q1475" s="658">
        <f>IF((N1477=""),"",AVERAGE(F1477:N1477))</f>
        <v>4738.6166666666668</v>
      </c>
      <c r="R1475" s="658">
        <f>IF((N1476=""),"",(O1475-P1475)/(O1475+P1475)*100)</f>
        <v>6.5911965595749686</v>
      </c>
      <c r="S1475" s="659">
        <f>STDEV(F1477:N1477)</f>
        <v>274.31182379730512</v>
      </c>
      <c r="T1475" s="600" t="str">
        <f>IF(N1476="","",IF(Q1475&gt;3200,IF(R1475&lt;16,IF(Q1475&lt;5240,"Pass","Fail"),"Fail"),"Fail"))</f>
        <v>Pass</v>
      </c>
      <c r="U1475" s="677">
        <v>121</v>
      </c>
      <c r="V1475" s="548" t="s">
        <v>383</v>
      </c>
      <c r="Y1475" s="603">
        <v>4200</v>
      </c>
      <c r="Z1475" s="603">
        <v>5500</v>
      </c>
      <c r="AA1475" s="603">
        <v>3200</v>
      </c>
      <c r="AB1475" s="603">
        <v>5240</v>
      </c>
      <c r="AC1475" s="604">
        <v>16</v>
      </c>
      <c r="AD1475" s="604">
        <v>16</v>
      </c>
    </row>
    <row r="1476" spans="1:30" ht="15">
      <c r="A1476" s="690"/>
      <c r="B1476" s="554"/>
      <c r="C1476" s="657"/>
      <c r="D1476" s="657"/>
      <c r="E1476" s="605" t="s">
        <v>185</v>
      </c>
      <c r="F1476" s="559">
        <v>20929.189999999999</v>
      </c>
      <c r="G1476" s="559">
        <v>21604.16</v>
      </c>
      <c r="H1476" s="559">
        <v>21785.24</v>
      </c>
      <c r="I1476" s="559">
        <v>21651.53</v>
      </c>
      <c r="J1476" s="559">
        <v>20970.34</v>
      </c>
      <c r="K1476" s="559">
        <v>20918.75</v>
      </c>
      <c r="L1476" s="559">
        <v>21610.12</v>
      </c>
      <c r="M1476" s="559">
        <v>21632.28</v>
      </c>
      <c r="N1476" s="559">
        <v>20999.86</v>
      </c>
      <c r="O1476" s="641"/>
      <c r="P1476" s="605"/>
      <c r="Q1476" s="658"/>
      <c r="R1476" s="658"/>
      <c r="S1476" s="659"/>
      <c r="T1476" s="600"/>
      <c r="U1476" s="660"/>
    </row>
    <row r="1477" spans="1:30" ht="57.75" thickBot="1">
      <c r="A1477" s="690"/>
      <c r="B1477" s="663"/>
      <c r="C1477" s="664"/>
      <c r="D1477" s="664"/>
      <c r="E1477" s="605" t="s">
        <v>186</v>
      </c>
      <c r="F1477" s="627">
        <f t="shared" ref="F1477:N1477" si="487">IF(((F1475="")*AND(F1476="")),"",(F1475-F1476)*3)</f>
        <v>4993.2000000000044</v>
      </c>
      <c r="G1477" s="627">
        <f t="shared" si="487"/>
        <v>4533.8999999999978</v>
      </c>
      <c r="H1477" s="627">
        <f t="shared" si="487"/>
        <v>4430.9399999999987</v>
      </c>
      <c r="I1477" s="627">
        <f t="shared" si="487"/>
        <v>4492.6500000000087</v>
      </c>
      <c r="J1477" s="627">
        <f t="shared" si="487"/>
        <v>5052.3599999999969</v>
      </c>
      <c r="K1477" s="627">
        <f t="shared" si="487"/>
        <v>5056.2599999999948</v>
      </c>
      <c r="L1477" s="627">
        <f t="shared" si="487"/>
        <v>4560.4500000000044</v>
      </c>
      <c r="M1477" s="627">
        <f t="shared" si="487"/>
        <v>4531.8000000000065</v>
      </c>
      <c r="N1477" s="627">
        <f t="shared" si="487"/>
        <v>4995.9899999999943</v>
      </c>
      <c r="O1477" s="627"/>
      <c r="P1477" s="627"/>
      <c r="Q1477" s="665"/>
      <c r="R1477" s="665"/>
      <c r="S1477" s="666"/>
      <c r="T1477" s="667"/>
      <c r="U1477" s="668"/>
    </row>
    <row r="1478" spans="1:30" ht="15">
      <c r="A1478" s="713">
        <v>43745</v>
      </c>
      <c r="B1478" s="654" t="s">
        <v>172</v>
      </c>
      <c r="C1478" s="615" t="s">
        <v>174</v>
      </c>
      <c r="D1478" s="615" t="s">
        <v>173</v>
      </c>
      <c r="E1478" s="605" t="s">
        <v>184</v>
      </c>
      <c r="F1478" s="559">
        <v>5080.7700000000004</v>
      </c>
      <c r="G1478" s="559">
        <v>4966.76</v>
      </c>
      <c r="H1478" s="559">
        <v>4982.8999999999996</v>
      </c>
      <c r="I1478" s="559">
        <v>4957.68</v>
      </c>
      <c r="J1478" s="559">
        <v>5056.29</v>
      </c>
      <c r="K1478" s="559">
        <v>5092.8</v>
      </c>
      <c r="L1478" s="559">
        <v>4967.5200000000004</v>
      </c>
      <c r="M1478" s="559">
        <v>4964.05</v>
      </c>
      <c r="N1478" s="559">
        <v>5074.6499999999996</v>
      </c>
      <c r="O1478" s="636">
        <f>IF((N1479=""),"",MAX(F1480:N1480))</f>
        <v>3825.84</v>
      </c>
      <c r="P1478" s="636">
        <f>IF(N1479="","",MIN(F1480:N1480))</f>
        <v>3558.5600000000004</v>
      </c>
      <c r="Q1478" s="655">
        <f>IF((N1480=""),"",AVERAGE(F1480:N1480))</f>
        <v>3726.8488888888896</v>
      </c>
      <c r="R1478" s="655">
        <f>IF((N1479=""),"",(O1478-P1478)/(O1478+P1478)*100)</f>
        <v>3.6195222360652144</v>
      </c>
      <c r="S1478" s="646">
        <f>STDEV(F1480:N1480)</f>
        <v>91.417209053358945</v>
      </c>
      <c r="T1478" s="676" t="str">
        <f>IF(N1479="","",IF(Q1478&gt;3650,IF(R1478&lt;7,IF(Q1478&lt;4450,"Pass","Fail"),"Fail"),"Fail"))</f>
        <v>Pass</v>
      </c>
      <c r="U1478" s="677">
        <v>1159</v>
      </c>
      <c r="V1478" s="548" t="s">
        <v>390</v>
      </c>
      <c r="Y1478" s="603">
        <v>3650</v>
      </c>
      <c r="Z1478" s="603">
        <v>4450</v>
      </c>
      <c r="AA1478" s="603">
        <v>3700</v>
      </c>
      <c r="AB1478" s="603">
        <v>4100</v>
      </c>
      <c r="AC1478" s="604">
        <v>7</v>
      </c>
      <c r="AD1478" s="604">
        <v>6.5</v>
      </c>
    </row>
    <row r="1479" spans="1:30" ht="15">
      <c r="A1479" s="690"/>
      <c r="B1479" s="554"/>
      <c r="C1479" s="657"/>
      <c r="D1479" s="657"/>
      <c r="E1479" s="605" t="s">
        <v>185</v>
      </c>
      <c r="F1479" s="559">
        <v>3273.71</v>
      </c>
      <c r="G1479" s="559">
        <v>3077.58</v>
      </c>
      <c r="H1479" s="559">
        <v>3079.51</v>
      </c>
      <c r="I1479" s="559">
        <v>3065.29</v>
      </c>
      <c r="J1479" s="559">
        <v>3217.5</v>
      </c>
      <c r="K1479" s="559">
        <v>3313.52</v>
      </c>
      <c r="L1479" s="559">
        <v>3087.25</v>
      </c>
      <c r="M1479" s="559">
        <v>3051.13</v>
      </c>
      <c r="N1479" s="559">
        <v>3207.11</v>
      </c>
      <c r="O1479" s="605"/>
      <c r="P1479" s="605"/>
      <c r="Q1479" s="658"/>
      <c r="R1479" s="658"/>
      <c r="S1479" s="659"/>
      <c r="T1479" s="554"/>
      <c r="U1479" s="672"/>
      <c r="Y1479" s="603"/>
      <c r="Z1479" s="603"/>
      <c r="AA1479" s="603"/>
      <c r="AB1479" s="603"/>
    </row>
    <row r="1480" spans="1:30" ht="57.75" thickBot="1">
      <c r="A1480" s="690"/>
      <c r="B1480" s="554"/>
      <c r="C1480" s="657"/>
      <c r="D1480" s="657"/>
      <c r="E1480" s="605" t="s">
        <v>186</v>
      </c>
      <c r="F1480" s="605">
        <f t="shared" ref="F1480:N1480" si="488">IF(((F1478="")*AND(F1479="")),"",(F1478-F1479)*2)</f>
        <v>3614.1200000000008</v>
      </c>
      <c r="G1480" s="605">
        <f t="shared" si="488"/>
        <v>3778.3600000000006</v>
      </c>
      <c r="H1480" s="605">
        <f t="shared" si="488"/>
        <v>3806.7799999999988</v>
      </c>
      <c r="I1480" s="605">
        <f t="shared" si="488"/>
        <v>3784.7800000000007</v>
      </c>
      <c r="J1480" s="605">
        <f t="shared" si="488"/>
        <v>3677.58</v>
      </c>
      <c r="K1480" s="605">
        <f t="shared" si="488"/>
        <v>3558.5600000000004</v>
      </c>
      <c r="L1480" s="605">
        <f t="shared" si="488"/>
        <v>3760.5400000000009</v>
      </c>
      <c r="M1480" s="605">
        <f t="shared" si="488"/>
        <v>3825.84</v>
      </c>
      <c r="N1480" s="605">
        <f t="shared" si="488"/>
        <v>3735.079999999999</v>
      </c>
      <c r="O1480" s="605"/>
      <c r="P1480" s="605"/>
      <c r="Q1480" s="658"/>
      <c r="R1480" s="658"/>
      <c r="S1480" s="659"/>
      <c r="T1480" s="554"/>
      <c r="U1480" s="672"/>
      <c r="Y1480" s="603"/>
      <c r="Z1480" s="603"/>
      <c r="AA1480" s="603"/>
      <c r="AB1480" s="603"/>
    </row>
    <row r="1481" spans="1:30" ht="15">
      <c r="A1481" s="713">
        <v>43745</v>
      </c>
      <c r="B1481" s="614" t="s">
        <v>167</v>
      </c>
      <c r="C1481" s="657" t="s">
        <v>169</v>
      </c>
      <c r="D1481" s="657" t="s">
        <v>187</v>
      </c>
      <c r="E1481" s="605" t="s">
        <v>184</v>
      </c>
      <c r="F1481" s="559">
        <v>1277.8599999999999</v>
      </c>
      <c r="G1481" s="559">
        <v>1264.32</v>
      </c>
      <c r="H1481" s="559">
        <v>1252.43</v>
      </c>
      <c r="I1481" s="559">
        <v>1265.1199999999999</v>
      </c>
      <c r="J1481" s="559">
        <v>1287.81</v>
      </c>
      <c r="K1481" s="559">
        <v>1298.77</v>
      </c>
      <c r="L1481" s="559">
        <v>1263.99</v>
      </c>
      <c r="M1481" s="559">
        <v>1264.78</v>
      </c>
      <c r="N1481" s="559">
        <v>1281.0999999999999</v>
      </c>
      <c r="O1481" s="605">
        <f>IF((N1482=""),"",MAX(F1483:N1483))</f>
        <v>2052.9299999999998</v>
      </c>
      <c r="P1481" s="605">
        <f>IF(N1482="","",MIN(F1483:N1483))</f>
        <v>1978.0500000000002</v>
      </c>
      <c r="Q1481" s="658">
        <f>IF((N1483=""),"",AVERAGE(F1483:N1483))</f>
        <v>2006.3599999999997</v>
      </c>
      <c r="R1481" s="658">
        <f>IF((N1482=""),"",(O1481-P1481)/(O1481+P1481)*100)</f>
        <v>1.857612788949577</v>
      </c>
      <c r="S1481" s="659">
        <f>STDEV(F1483:N1483)</f>
        <v>26.99601220551353</v>
      </c>
      <c r="T1481" s="600" t="str">
        <f>IF(N1482="","",IF(Q1481&gt;1940,IF(R1481&lt;8.3,IF(Q1481&lt;2180,"Pass","Fail"),"Fail"),"Fail"))</f>
        <v>Pass</v>
      </c>
      <c r="U1481" s="677">
        <v>1159</v>
      </c>
      <c r="V1481" s="548" t="s">
        <v>390</v>
      </c>
      <c r="Y1481" s="603">
        <v>2000</v>
      </c>
      <c r="Z1481" s="603">
        <v>3000</v>
      </c>
      <c r="AA1481" s="603">
        <v>1940</v>
      </c>
      <c r="AB1481" s="603">
        <v>2180</v>
      </c>
      <c r="AC1481" s="604">
        <v>5.2</v>
      </c>
      <c r="AD1481" s="604">
        <v>5.2</v>
      </c>
    </row>
    <row r="1482" spans="1:30" ht="15">
      <c r="A1482" s="690"/>
      <c r="B1482" s="554"/>
      <c r="C1482" s="657"/>
      <c r="D1482" s="657"/>
      <c r="E1482" s="605" t="s">
        <v>185</v>
      </c>
      <c r="F1482" s="559">
        <v>593.54999999999995</v>
      </c>
      <c r="G1482" s="559">
        <v>597.15</v>
      </c>
      <c r="H1482" s="559">
        <v>593.08000000000004</v>
      </c>
      <c r="I1482" s="559">
        <v>602.37</v>
      </c>
      <c r="J1482" s="559">
        <v>623.24</v>
      </c>
      <c r="K1482" s="559">
        <v>618.24</v>
      </c>
      <c r="L1482" s="559">
        <v>603.73</v>
      </c>
      <c r="M1482" s="559">
        <v>599.55999999999995</v>
      </c>
      <c r="N1482" s="559">
        <v>606.17999999999995</v>
      </c>
      <c r="O1482" s="605"/>
      <c r="P1482" s="605"/>
      <c r="Q1482" s="658"/>
      <c r="R1482" s="658"/>
      <c r="S1482" s="659"/>
      <c r="T1482" s="600"/>
      <c r="U1482" s="660"/>
      <c r="Y1482" s="603"/>
      <c r="Z1482" s="603"/>
      <c r="AA1482" s="603"/>
      <c r="AB1482" s="603"/>
    </row>
    <row r="1483" spans="1:30" ht="43.5" thickBot="1">
      <c r="A1483" s="690"/>
      <c r="B1483" s="554"/>
      <c r="C1483" s="657"/>
      <c r="D1483" s="657"/>
      <c r="E1483" s="605" t="s">
        <v>188</v>
      </c>
      <c r="F1483" s="605">
        <f t="shared" ref="F1483:N1483" si="489">IF(((F1481="")*AND(F1482="")),"",(F1481-F1482)*3)</f>
        <v>2052.9299999999998</v>
      </c>
      <c r="G1483" s="605">
        <f t="shared" si="489"/>
        <v>2001.5099999999998</v>
      </c>
      <c r="H1483" s="605">
        <f t="shared" si="489"/>
        <v>1978.0500000000002</v>
      </c>
      <c r="I1483" s="605">
        <f t="shared" si="489"/>
        <v>1988.2499999999995</v>
      </c>
      <c r="J1483" s="605">
        <f t="shared" si="489"/>
        <v>1993.7099999999998</v>
      </c>
      <c r="K1483" s="605">
        <f t="shared" si="489"/>
        <v>2041.59</v>
      </c>
      <c r="L1483" s="605">
        <f t="shared" si="489"/>
        <v>1980.78</v>
      </c>
      <c r="M1483" s="605">
        <f t="shared" si="489"/>
        <v>1995.66</v>
      </c>
      <c r="N1483" s="605">
        <f t="shared" si="489"/>
        <v>2024.7599999999998</v>
      </c>
      <c r="O1483" s="605"/>
      <c r="P1483" s="605"/>
      <c r="Q1483" s="658"/>
      <c r="R1483" s="658"/>
      <c r="S1483" s="659"/>
      <c r="T1483" s="600"/>
      <c r="U1483" s="660"/>
      <c r="Y1483" s="603"/>
      <c r="Z1483" s="603"/>
      <c r="AA1483" s="603"/>
      <c r="AB1483" s="603"/>
    </row>
    <row r="1484" spans="1:30" ht="15">
      <c r="A1484" s="713">
        <v>43745</v>
      </c>
      <c r="B1484" s="554" t="s">
        <v>183</v>
      </c>
      <c r="C1484" s="657" t="s">
        <v>171</v>
      </c>
      <c r="D1484" s="657" t="s">
        <v>170</v>
      </c>
      <c r="E1484" s="605" t="s">
        <v>184</v>
      </c>
      <c r="F1484" s="559">
        <v>29301.63</v>
      </c>
      <c r="G1484" s="559">
        <v>29173.59</v>
      </c>
      <c r="H1484" s="559">
        <v>29187.77</v>
      </c>
      <c r="I1484" s="559">
        <v>29163.58</v>
      </c>
      <c r="J1484" s="559">
        <v>29282.66</v>
      </c>
      <c r="K1484" s="559">
        <v>29258.35</v>
      </c>
      <c r="L1484" s="559">
        <v>29144.84</v>
      </c>
      <c r="M1484" s="559">
        <v>29178.799999999999</v>
      </c>
      <c r="N1484" s="559">
        <v>29290.39</v>
      </c>
      <c r="O1484" s="605">
        <f>IF((N1485=""),"",MAX(F1486:N1486))</f>
        <v>4958.7600000000057</v>
      </c>
      <c r="P1484" s="605">
        <f>IF(N1485="","",MIN(F1486:N1486))</f>
        <v>4232.2800000000061</v>
      </c>
      <c r="Q1484" s="658">
        <f>IF((N1486=""),"",AVERAGE(F1486:N1486))</f>
        <v>4561.0733333333337</v>
      </c>
      <c r="R1484" s="658">
        <f>IF((N1485=""),"",(O1484-P1484)/(O1484+P1484)*100)</f>
        <v>7.9042197618550096</v>
      </c>
      <c r="S1484" s="659">
        <f>STDEV(F1486:N1486)</f>
        <v>294.86694694387489</v>
      </c>
      <c r="T1484" s="600" t="str">
        <f>IF(N1485="","",IF(Q1484&gt;3200,IF(R1484&lt;16,IF(Q1484&lt;5240,"Pass","Fail"),"Fail"),"Fail"))</f>
        <v>Pass</v>
      </c>
      <c r="U1484" s="677">
        <v>1159</v>
      </c>
      <c r="V1484" s="548" t="s">
        <v>390</v>
      </c>
      <c r="Y1484" s="603">
        <v>4200</v>
      </c>
      <c r="Z1484" s="603">
        <v>5500</v>
      </c>
      <c r="AA1484" s="603">
        <v>3200</v>
      </c>
      <c r="AB1484" s="603">
        <v>5240</v>
      </c>
      <c r="AC1484" s="604">
        <v>16</v>
      </c>
      <c r="AD1484" s="604">
        <v>16</v>
      </c>
    </row>
    <row r="1485" spans="1:30" ht="15">
      <c r="A1485" s="690"/>
      <c r="B1485" s="554"/>
      <c r="C1485" s="657"/>
      <c r="D1485" s="657"/>
      <c r="E1485" s="605" t="s">
        <v>185</v>
      </c>
      <c r="F1485" s="559">
        <v>27648.71</v>
      </c>
      <c r="G1485" s="559">
        <v>27710.36</v>
      </c>
      <c r="H1485" s="559">
        <v>27777.01</v>
      </c>
      <c r="I1485" s="559">
        <v>27732.06</v>
      </c>
      <c r="J1485" s="559">
        <v>27693.29</v>
      </c>
      <c r="K1485" s="559">
        <v>27633.79</v>
      </c>
      <c r="L1485" s="559">
        <v>27701.8</v>
      </c>
      <c r="M1485" s="559">
        <v>27730.27</v>
      </c>
      <c r="N1485" s="559">
        <v>27671.1</v>
      </c>
      <c r="O1485" s="641"/>
      <c r="P1485" s="605"/>
      <c r="Q1485" s="658"/>
      <c r="R1485" s="658"/>
      <c r="S1485" s="659"/>
      <c r="T1485" s="600"/>
      <c r="U1485" s="660"/>
    </row>
    <row r="1486" spans="1:30" ht="57.75" thickBot="1">
      <c r="A1486" s="690"/>
      <c r="B1486" s="663"/>
      <c r="C1486" s="664"/>
      <c r="D1486" s="664"/>
      <c r="E1486" s="605" t="s">
        <v>186</v>
      </c>
      <c r="F1486" s="627">
        <f t="shared" ref="F1486:N1486" si="490">IF(((F1484="")*AND(F1485="")),"",(F1484-F1485)*3)</f>
        <v>4958.7600000000057</v>
      </c>
      <c r="G1486" s="627">
        <f t="shared" si="490"/>
        <v>4389.6899999999987</v>
      </c>
      <c r="H1486" s="627">
        <f t="shared" si="490"/>
        <v>4232.2800000000061</v>
      </c>
      <c r="I1486" s="627">
        <f t="shared" si="490"/>
        <v>4294.5600000000013</v>
      </c>
      <c r="J1486" s="627">
        <f t="shared" si="490"/>
        <v>4768.1099999999969</v>
      </c>
      <c r="K1486" s="627">
        <f t="shared" si="490"/>
        <v>4873.679999999993</v>
      </c>
      <c r="L1486" s="627">
        <f t="shared" si="490"/>
        <v>4329.1200000000026</v>
      </c>
      <c r="M1486" s="627">
        <f t="shared" si="490"/>
        <v>4345.5899999999965</v>
      </c>
      <c r="N1486" s="627">
        <f t="shared" si="490"/>
        <v>4857.8700000000026</v>
      </c>
      <c r="O1486" s="627"/>
      <c r="P1486" s="627"/>
      <c r="Q1486" s="665"/>
      <c r="R1486" s="665"/>
      <c r="S1486" s="666"/>
      <c r="T1486" s="667"/>
      <c r="U1486" s="668"/>
    </row>
    <row r="1487" spans="1:30" ht="15">
      <c r="A1487" s="713">
        <v>43749</v>
      </c>
      <c r="B1487" s="654" t="s">
        <v>172</v>
      </c>
      <c r="C1487" s="615" t="s">
        <v>174</v>
      </c>
      <c r="D1487" s="615" t="s">
        <v>173</v>
      </c>
      <c r="E1487" s="605" t="s">
        <v>184</v>
      </c>
      <c r="F1487" s="559">
        <v>3282.34</v>
      </c>
      <c r="G1487" s="559">
        <v>3084.65</v>
      </c>
      <c r="H1487" s="559">
        <v>3086.3</v>
      </c>
      <c r="I1487" s="559">
        <v>3071.77</v>
      </c>
      <c r="J1487" s="559">
        <v>3224.72</v>
      </c>
      <c r="K1487" s="559">
        <v>3321.78</v>
      </c>
      <c r="L1487" s="559">
        <v>3093.98</v>
      </c>
      <c r="M1487" s="559">
        <v>3057.54</v>
      </c>
      <c r="N1487" s="559">
        <v>3214.57</v>
      </c>
      <c r="O1487" s="636">
        <f>IF((N1488=""),"",MAX(F1489:N1489))</f>
        <v>3829.2799999999997</v>
      </c>
      <c r="P1487" s="636">
        <f>IF(N1488="","",MIN(F1489:N1489))</f>
        <v>3653.6000000000004</v>
      </c>
      <c r="Q1487" s="655">
        <f>IF((N1489=""),"",AVERAGE(F1489:N1489))</f>
        <v>3770.0977777777775</v>
      </c>
      <c r="R1487" s="655">
        <f>IF((N1488=""),"",(O1487-P1487)/(O1487+P1487)*100)</f>
        <v>2.3477591515566116</v>
      </c>
      <c r="S1487" s="646">
        <f>STDEV(F1489:N1489)</f>
        <v>56.481457527649113</v>
      </c>
      <c r="T1487" s="676" t="str">
        <f>IF(N1488="","",IF(Q1487&gt;3650,IF(R1487&lt;7,IF(Q1487&lt;4450,"Pass","Fail"),"Fail"),"Fail"))</f>
        <v>Pass</v>
      </c>
      <c r="U1487" s="677" t="s">
        <v>392</v>
      </c>
      <c r="V1487" s="548" t="s">
        <v>393</v>
      </c>
      <c r="Y1487" s="603">
        <v>3650</v>
      </c>
      <c r="Z1487" s="603">
        <v>4450</v>
      </c>
      <c r="AA1487" s="603">
        <v>3700</v>
      </c>
      <c r="AB1487" s="603">
        <v>4100</v>
      </c>
      <c r="AC1487" s="604">
        <v>7</v>
      </c>
      <c r="AD1487" s="604">
        <v>6.5</v>
      </c>
    </row>
    <row r="1488" spans="1:30" ht="15">
      <c r="A1488" s="690"/>
      <c r="B1488" s="554"/>
      <c r="C1488" s="657"/>
      <c r="D1488" s="657"/>
      <c r="E1488" s="605" t="s">
        <v>185</v>
      </c>
      <c r="F1488" s="559">
        <v>1429.54</v>
      </c>
      <c r="G1488" s="559">
        <v>1193.07</v>
      </c>
      <c r="H1488" s="559">
        <v>1180.4100000000001</v>
      </c>
      <c r="I1488" s="559">
        <v>1179.55</v>
      </c>
      <c r="J1488" s="559">
        <v>1338.21</v>
      </c>
      <c r="K1488" s="559">
        <v>1494.98</v>
      </c>
      <c r="L1488" s="559">
        <v>1207.23</v>
      </c>
      <c r="M1488" s="559">
        <v>1142.9000000000001</v>
      </c>
      <c r="N1488" s="559">
        <v>1306.32</v>
      </c>
      <c r="O1488" s="605"/>
      <c r="P1488" s="605"/>
      <c r="Q1488" s="658"/>
      <c r="R1488" s="658"/>
      <c r="S1488" s="659"/>
      <c r="T1488" s="554"/>
      <c r="U1488" s="672"/>
      <c r="Y1488" s="603"/>
      <c r="Z1488" s="603"/>
      <c r="AA1488" s="603"/>
      <c r="AB1488" s="603"/>
    </row>
    <row r="1489" spans="1:30" ht="57.75" thickBot="1">
      <c r="A1489" s="690"/>
      <c r="B1489" s="554"/>
      <c r="C1489" s="657"/>
      <c r="D1489" s="657"/>
      <c r="E1489" s="605" t="s">
        <v>186</v>
      </c>
      <c r="F1489" s="605">
        <f t="shared" ref="F1489:N1489" si="491">IF(((F1487="")*AND(F1488="")),"",(F1487-F1488)*2)</f>
        <v>3705.6000000000004</v>
      </c>
      <c r="G1489" s="605">
        <f t="shared" si="491"/>
        <v>3783.1600000000003</v>
      </c>
      <c r="H1489" s="605">
        <f t="shared" si="491"/>
        <v>3811.78</v>
      </c>
      <c r="I1489" s="605">
        <f t="shared" si="491"/>
        <v>3784.44</v>
      </c>
      <c r="J1489" s="605">
        <f t="shared" si="491"/>
        <v>3773.0199999999995</v>
      </c>
      <c r="K1489" s="605">
        <f t="shared" si="491"/>
        <v>3653.6000000000004</v>
      </c>
      <c r="L1489" s="605">
        <f t="shared" si="491"/>
        <v>3773.5</v>
      </c>
      <c r="M1489" s="605">
        <f t="shared" si="491"/>
        <v>3829.2799999999997</v>
      </c>
      <c r="N1489" s="605">
        <f t="shared" si="491"/>
        <v>3816.5000000000005</v>
      </c>
      <c r="O1489" s="605"/>
      <c r="P1489" s="605"/>
      <c r="Q1489" s="658"/>
      <c r="R1489" s="658"/>
      <c r="S1489" s="659"/>
      <c r="T1489" s="554"/>
      <c r="U1489" s="672"/>
      <c r="Y1489" s="603"/>
      <c r="Z1489" s="603"/>
      <c r="AA1489" s="603"/>
      <c r="AB1489" s="603"/>
    </row>
    <row r="1490" spans="1:30" ht="15">
      <c r="A1490" s="713">
        <v>43749</v>
      </c>
      <c r="B1490" s="614" t="s">
        <v>167</v>
      </c>
      <c r="C1490" s="657" t="s">
        <v>169</v>
      </c>
      <c r="D1490" s="657" t="s">
        <v>187</v>
      </c>
      <c r="E1490" s="605" t="s">
        <v>184</v>
      </c>
      <c r="F1490" s="559">
        <v>1930.35</v>
      </c>
      <c r="G1490" s="559">
        <v>1930.59</v>
      </c>
      <c r="H1490" s="559">
        <v>1926.4</v>
      </c>
      <c r="I1490" s="559">
        <v>1927.15</v>
      </c>
      <c r="J1490" s="559">
        <v>1934.35</v>
      </c>
      <c r="K1490" s="559">
        <v>1938.14</v>
      </c>
      <c r="L1490" s="559">
        <v>1925.62</v>
      </c>
      <c r="M1490" s="559">
        <v>1926.33</v>
      </c>
      <c r="N1490" s="559">
        <v>1932.06</v>
      </c>
      <c r="O1490" s="605">
        <f>IF((N1491=""),"",MAX(F1492:N1492))</f>
        <v>2046.3900000000003</v>
      </c>
      <c r="P1490" s="605">
        <f>IF(N1491="","",MIN(F1492:N1492))</f>
        <v>1977.03</v>
      </c>
      <c r="Q1490" s="658">
        <f>IF((N1492=""),"",AVERAGE(F1492:N1492))</f>
        <v>2004.4100000000003</v>
      </c>
      <c r="R1490" s="658">
        <f>IF((N1491=""),"",(O1490-P1490)/(O1490+P1490)*100)</f>
        <v>1.7239065272827683</v>
      </c>
      <c r="S1490" s="659">
        <f>STDEV(F1492:N1492)</f>
        <v>21.670032302683385</v>
      </c>
      <c r="T1490" s="600" t="str">
        <f>IF(N1491="","",IF(Q1490&gt;1940,IF(R1490&lt;8.3,IF(Q1490&lt;2180,"Pass","Fail"),"Fail"),"Fail"))</f>
        <v>Pass</v>
      </c>
      <c r="U1490" s="677" t="s">
        <v>392</v>
      </c>
      <c r="V1490" s="548" t="s">
        <v>393</v>
      </c>
      <c r="Y1490" s="603">
        <v>2000</v>
      </c>
      <c r="Z1490" s="603">
        <v>3000</v>
      </c>
      <c r="AA1490" s="603">
        <v>1940</v>
      </c>
      <c r="AB1490" s="603">
        <v>2180</v>
      </c>
      <c r="AC1490" s="604">
        <v>5.2</v>
      </c>
      <c r="AD1490" s="604">
        <v>5.2</v>
      </c>
    </row>
    <row r="1491" spans="1:30" ht="15">
      <c r="A1491" s="690"/>
      <c r="B1491" s="554"/>
      <c r="C1491" s="657"/>
      <c r="D1491" s="657"/>
      <c r="E1491" s="605" t="s">
        <v>185</v>
      </c>
      <c r="F1491" s="559">
        <v>1254.3</v>
      </c>
      <c r="G1491" s="559">
        <v>1260.0999999999999</v>
      </c>
      <c r="H1491" s="559">
        <v>1258.71</v>
      </c>
      <c r="I1491" s="559">
        <v>1262.28</v>
      </c>
      <c r="J1491" s="559">
        <v>1275.3399999999999</v>
      </c>
      <c r="K1491" s="559">
        <v>1256.01</v>
      </c>
      <c r="L1491" s="559">
        <v>1260.81</v>
      </c>
      <c r="M1491" s="559">
        <v>1259.46</v>
      </c>
      <c r="N1491" s="559">
        <v>1270.75</v>
      </c>
      <c r="O1491" s="605"/>
      <c r="P1491" s="605"/>
      <c r="Q1491" s="658"/>
      <c r="R1491" s="658"/>
      <c r="S1491" s="659"/>
      <c r="T1491" s="600"/>
      <c r="U1491" s="660"/>
      <c r="Y1491" s="603"/>
      <c r="Z1491" s="603"/>
      <c r="AA1491" s="603"/>
      <c r="AB1491" s="603"/>
    </row>
    <row r="1492" spans="1:30" ht="43.5" thickBot="1">
      <c r="A1492" s="690"/>
      <c r="B1492" s="554"/>
      <c r="C1492" s="657"/>
      <c r="D1492" s="657"/>
      <c r="E1492" s="605" t="s">
        <v>188</v>
      </c>
      <c r="F1492" s="605">
        <f t="shared" ref="F1492:N1492" si="492">IF(((F1490="")*AND(F1491="")),"",(F1490-F1491)*3)</f>
        <v>2028.1499999999999</v>
      </c>
      <c r="G1492" s="605">
        <f t="shared" si="492"/>
        <v>2011.47</v>
      </c>
      <c r="H1492" s="605">
        <f t="shared" si="492"/>
        <v>2003.0700000000002</v>
      </c>
      <c r="I1492" s="605">
        <f t="shared" si="492"/>
        <v>1994.6100000000004</v>
      </c>
      <c r="J1492" s="605">
        <f t="shared" si="492"/>
        <v>1977.03</v>
      </c>
      <c r="K1492" s="605">
        <f t="shared" si="492"/>
        <v>2046.3900000000003</v>
      </c>
      <c r="L1492" s="605">
        <f t="shared" si="492"/>
        <v>1994.4299999999998</v>
      </c>
      <c r="M1492" s="605">
        <f t="shared" si="492"/>
        <v>2000.6099999999997</v>
      </c>
      <c r="N1492" s="605">
        <f t="shared" si="492"/>
        <v>1983.9299999999998</v>
      </c>
      <c r="O1492" s="605"/>
      <c r="P1492" s="605"/>
      <c r="Q1492" s="658"/>
      <c r="R1492" s="658"/>
      <c r="S1492" s="659"/>
      <c r="T1492" s="600"/>
      <c r="U1492" s="660"/>
      <c r="Y1492" s="603"/>
      <c r="Z1492" s="603"/>
      <c r="AA1492" s="603"/>
      <c r="AB1492" s="603"/>
    </row>
    <row r="1493" spans="1:30" ht="15">
      <c r="A1493" s="713">
        <v>43749</v>
      </c>
      <c r="B1493" s="554" t="s">
        <v>183</v>
      </c>
      <c r="C1493" s="657" t="s">
        <v>171</v>
      </c>
      <c r="D1493" s="657" t="s">
        <v>170</v>
      </c>
      <c r="E1493" s="605" t="s">
        <v>184</v>
      </c>
      <c r="F1493" s="559">
        <v>27586.37</v>
      </c>
      <c r="G1493" s="559">
        <v>27657.07</v>
      </c>
      <c r="H1493" s="559">
        <v>27720.52</v>
      </c>
      <c r="I1493" s="559">
        <v>27672.04</v>
      </c>
      <c r="J1493" s="559">
        <v>27629.3</v>
      </c>
      <c r="K1493" s="559">
        <v>27575.91</v>
      </c>
      <c r="L1493" s="559">
        <v>27635.94</v>
      </c>
      <c r="M1493" s="559">
        <v>27668.19</v>
      </c>
      <c r="N1493" s="559">
        <v>27613.79</v>
      </c>
      <c r="O1493" s="605">
        <f>IF((N1494=""),"",MAX(F1495:N1495))</f>
        <v>3920.3700000000026</v>
      </c>
      <c r="P1493" s="605">
        <f>IF(N1494="","",MIN(F1495:N1495))</f>
        <v>3474.8699999999917</v>
      </c>
      <c r="Q1493" s="658">
        <f>IF((N1495=""),"",AVERAGE(F1495:N1495))</f>
        <v>3665.5633333333326</v>
      </c>
      <c r="R1493" s="658">
        <f>IF((N1494=""),"",(O1493-P1493)/(O1493+P1493)*100)</f>
        <v>6.0241452610058799</v>
      </c>
      <c r="S1493" s="659">
        <f>STDEV(F1495:N1495)</f>
        <v>178.38181262394846</v>
      </c>
      <c r="T1493" s="600" t="str">
        <f>IF(N1494="","",IF(Q1493&gt;3200,IF(R1493&lt;16,IF(Q1493&lt;5240,"Pass","Fail"),"Fail"),"Fail"))</f>
        <v>Pass</v>
      </c>
      <c r="U1493" s="677" t="s">
        <v>392</v>
      </c>
      <c r="V1493" s="548" t="s">
        <v>393</v>
      </c>
      <c r="Y1493" s="603">
        <v>4200</v>
      </c>
      <c r="Z1493" s="603">
        <v>5500</v>
      </c>
      <c r="AA1493" s="603">
        <v>3200</v>
      </c>
      <c r="AB1493" s="603">
        <v>5240</v>
      </c>
      <c r="AC1493" s="604">
        <v>16</v>
      </c>
      <c r="AD1493" s="604">
        <v>16</v>
      </c>
    </row>
    <row r="1494" spans="1:30" ht="15">
      <c r="A1494" s="690"/>
      <c r="B1494" s="554"/>
      <c r="C1494" s="657"/>
      <c r="D1494" s="657"/>
      <c r="E1494" s="605" t="s">
        <v>185</v>
      </c>
      <c r="F1494" s="559">
        <v>26304.26</v>
      </c>
      <c r="G1494" s="559">
        <v>26474.5</v>
      </c>
      <c r="H1494" s="559">
        <v>26554.59</v>
      </c>
      <c r="I1494" s="559">
        <v>26495.94</v>
      </c>
      <c r="J1494" s="559">
        <v>26342.71</v>
      </c>
      <c r="K1494" s="559">
        <v>26321.9</v>
      </c>
      <c r="L1494" s="559">
        <v>26477.65</v>
      </c>
      <c r="M1494" s="559">
        <v>26483.89</v>
      </c>
      <c r="N1494" s="559">
        <v>26307</v>
      </c>
      <c r="O1494" s="641"/>
      <c r="P1494" s="605"/>
      <c r="Q1494" s="658"/>
      <c r="R1494" s="658"/>
      <c r="S1494" s="659"/>
      <c r="T1494" s="600"/>
      <c r="U1494" s="660"/>
    </row>
    <row r="1495" spans="1:30" ht="57.75" thickBot="1">
      <c r="A1495" s="690"/>
      <c r="B1495" s="663"/>
      <c r="C1495" s="664"/>
      <c r="D1495" s="664"/>
      <c r="E1495" s="605" t="s">
        <v>186</v>
      </c>
      <c r="F1495" s="627">
        <f t="shared" ref="F1495:N1495" si="493">IF(((F1493="")*AND(F1494="")),"",(F1493-F1494)*3)</f>
        <v>3846.3300000000017</v>
      </c>
      <c r="G1495" s="627">
        <f t="shared" si="493"/>
        <v>3547.7099999999991</v>
      </c>
      <c r="H1495" s="627">
        <f t="shared" si="493"/>
        <v>3497.7900000000009</v>
      </c>
      <c r="I1495" s="627">
        <f t="shared" si="493"/>
        <v>3528.3000000000065</v>
      </c>
      <c r="J1495" s="627">
        <f t="shared" si="493"/>
        <v>3859.7700000000004</v>
      </c>
      <c r="K1495" s="627">
        <f t="shared" si="493"/>
        <v>3762.0299999999952</v>
      </c>
      <c r="L1495" s="627">
        <f t="shared" si="493"/>
        <v>3474.8699999999917</v>
      </c>
      <c r="M1495" s="627">
        <f t="shared" si="493"/>
        <v>3552.8999999999978</v>
      </c>
      <c r="N1495" s="627">
        <f t="shared" si="493"/>
        <v>3920.3700000000026</v>
      </c>
      <c r="O1495" s="627"/>
      <c r="P1495" s="627"/>
      <c r="Q1495" s="665"/>
      <c r="R1495" s="665"/>
      <c r="S1495" s="666"/>
      <c r="T1495" s="667"/>
      <c r="U1495" s="668"/>
    </row>
    <row r="1496" spans="1:30" ht="15">
      <c r="A1496" s="713">
        <v>43752</v>
      </c>
      <c r="B1496" s="654" t="s">
        <v>172</v>
      </c>
      <c r="C1496" s="615" t="s">
        <v>174</v>
      </c>
      <c r="D1496" s="615" t="s">
        <v>173</v>
      </c>
      <c r="E1496" s="605" t="s">
        <v>184</v>
      </c>
      <c r="F1496" s="559">
        <v>7059.58</v>
      </c>
      <c r="G1496" s="559">
        <v>7043.87</v>
      </c>
      <c r="H1496" s="559">
        <v>7056.72</v>
      </c>
      <c r="I1496" s="559">
        <v>7033.32</v>
      </c>
      <c r="J1496" s="559">
        <v>6972.69</v>
      </c>
      <c r="K1496" s="559">
        <v>7024.2</v>
      </c>
      <c r="L1496" s="559">
        <v>7018.62</v>
      </c>
      <c r="M1496" s="559">
        <v>7081.67</v>
      </c>
      <c r="N1496" s="559">
        <v>7093.87</v>
      </c>
      <c r="O1496" s="636">
        <f>IF((N1497=""),"",MAX(F1498:N1498))</f>
        <v>3857.0599999999995</v>
      </c>
      <c r="P1496" s="636">
        <f>IF(N1497="","",MIN(F1498:N1498))</f>
        <v>3558.7199999999993</v>
      </c>
      <c r="Q1496" s="655">
        <f>IF((N1498=""),"",AVERAGE(F1498:N1498))</f>
        <v>3741.5177777777772</v>
      </c>
      <c r="R1496" s="655">
        <f>IF((N1497=""),"",(O1496-P1496)/(O1496+P1496)*100)</f>
        <v>4.0230427547742815</v>
      </c>
      <c r="S1496" s="646">
        <f>STDEV(F1498:N1498)</f>
        <v>106.06432126047304</v>
      </c>
      <c r="T1496" s="676" t="str">
        <f>IF(N1497="","",IF(Q1496&gt;3650,IF(R1496&lt;7,IF(Q1496&lt;4450,"Pass","Fail"),"Fail"),"Fail"))</f>
        <v>Pass</v>
      </c>
      <c r="U1496" s="677">
        <v>1340</v>
      </c>
      <c r="V1496" s="548" t="s">
        <v>395</v>
      </c>
      <c r="Y1496" s="603">
        <v>3650</v>
      </c>
      <c r="Z1496" s="603">
        <v>4450</v>
      </c>
      <c r="AA1496" s="603">
        <v>3700</v>
      </c>
      <c r="AB1496" s="603">
        <v>4100</v>
      </c>
      <c r="AC1496" s="604">
        <v>7</v>
      </c>
      <c r="AD1496" s="604">
        <v>6.5</v>
      </c>
    </row>
    <row r="1497" spans="1:30" ht="15">
      <c r="A1497" s="690"/>
      <c r="B1497" s="554"/>
      <c r="C1497" s="657"/>
      <c r="D1497" s="657"/>
      <c r="E1497" s="605" t="s">
        <v>185</v>
      </c>
      <c r="F1497" s="559">
        <v>5258.92</v>
      </c>
      <c r="G1497" s="559">
        <v>5141.0600000000004</v>
      </c>
      <c r="H1497" s="559">
        <v>5139.26</v>
      </c>
      <c r="I1497" s="559">
        <v>5126.57</v>
      </c>
      <c r="J1497" s="559">
        <v>5130.88</v>
      </c>
      <c r="K1497" s="559">
        <v>5244.84</v>
      </c>
      <c r="L1497" s="559">
        <v>5124.8999999999996</v>
      </c>
      <c r="M1497" s="559">
        <v>5153.1400000000003</v>
      </c>
      <c r="N1497" s="559">
        <v>5228.1400000000003</v>
      </c>
      <c r="O1497" s="605"/>
      <c r="P1497" s="605"/>
      <c r="Q1497" s="658"/>
      <c r="R1497" s="658"/>
      <c r="S1497" s="659"/>
      <c r="T1497" s="554"/>
      <c r="U1497" s="672"/>
      <c r="Y1497" s="603"/>
      <c r="Z1497" s="603"/>
      <c r="AA1497" s="603"/>
      <c r="AB1497" s="603"/>
    </row>
    <row r="1498" spans="1:30" ht="57.75" thickBot="1">
      <c r="A1498" s="690"/>
      <c r="B1498" s="554"/>
      <c r="C1498" s="657"/>
      <c r="D1498" s="657"/>
      <c r="E1498" s="605" t="s">
        <v>186</v>
      </c>
      <c r="F1498" s="605">
        <f t="shared" ref="F1498:N1498" si="494">IF(((F1496="")*AND(F1497="")),"",(F1496-F1497)*2)</f>
        <v>3601.3199999999997</v>
      </c>
      <c r="G1498" s="605">
        <f t="shared" si="494"/>
        <v>3805.619999999999</v>
      </c>
      <c r="H1498" s="605">
        <f t="shared" si="494"/>
        <v>3834.92</v>
      </c>
      <c r="I1498" s="605">
        <f t="shared" si="494"/>
        <v>3813.5</v>
      </c>
      <c r="J1498" s="605">
        <f t="shared" si="494"/>
        <v>3683.619999999999</v>
      </c>
      <c r="K1498" s="605">
        <f t="shared" si="494"/>
        <v>3558.7199999999993</v>
      </c>
      <c r="L1498" s="605">
        <f t="shared" si="494"/>
        <v>3787.4400000000005</v>
      </c>
      <c r="M1498" s="605">
        <f t="shared" si="494"/>
        <v>3857.0599999999995</v>
      </c>
      <c r="N1498" s="605">
        <f t="shared" si="494"/>
        <v>3731.4599999999991</v>
      </c>
      <c r="O1498" s="605"/>
      <c r="P1498" s="605"/>
      <c r="Q1498" s="658"/>
      <c r="R1498" s="658"/>
      <c r="S1498" s="659"/>
      <c r="T1498" s="554"/>
      <c r="U1498" s="672"/>
      <c r="Y1498" s="603"/>
      <c r="Z1498" s="603"/>
      <c r="AA1498" s="603"/>
      <c r="AB1498" s="603"/>
    </row>
    <row r="1499" spans="1:30" ht="15">
      <c r="A1499" s="713">
        <v>43752</v>
      </c>
      <c r="B1499" s="614" t="s">
        <v>167</v>
      </c>
      <c r="C1499" s="657" t="s">
        <v>169</v>
      </c>
      <c r="D1499" s="657" t="s">
        <v>187</v>
      </c>
      <c r="E1499" s="605" t="s">
        <v>184</v>
      </c>
      <c r="F1499" s="559">
        <v>1968.96</v>
      </c>
      <c r="G1499" s="559">
        <v>1963.51</v>
      </c>
      <c r="H1499" s="559">
        <v>1954.21</v>
      </c>
      <c r="I1499" s="559">
        <v>1964.2</v>
      </c>
      <c r="J1499" s="559">
        <v>1969.02</v>
      </c>
      <c r="K1499" s="559">
        <v>1973.36</v>
      </c>
      <c r="L1499" s="559">
        <v>1962.54</v>
      </c>
      <c r="M1499" s="559">
        <v>1963.89</v>
      </c>
      <c r="N1499" s="559">
        <v>1969.6</v>
      </c>
      <c r="O1499" s="605">
        <f>IF((N1500=""),"",MAX(F1501:N1501))</f>
        <v>2032.8600000000004</v>
      </c>
      <c r="P1499" s="605">
        <f>IF(N1500="","",MIN(F1501:N1501))</f>
        <v>1991.16</v>
      </c>
      <c r="Q1499" s="658">
        <f>IF((N1501=""),"",AVERAGE(F1501:N1501))</f>
        <v>2009.5400000000004</v>
      </c>
      <c r="R1499" s="658">
        <f>IF((N1500=""),"",(O1499-P1499)/(O1499+P1499)*100)</f>
        <v>1.0362771556801476</v>
      </c>
      <c r="S1499" s="659">
        <f>STDEV(F1501:N1501)</f>
        <v>13.279075645472881</v>
      </c>
      <c r="T1499" s="600" t="str">
        <f>IF(N1500="","",IF(Q1499&gt;1940,IF(R1499&lt;8.3,IF(Q1499&lt;2180,"Pass","Fail"),"Fail"),"Fail"))</f>
        <v>Pass</v>
      </c>
      <c r="U1499" s="677">
        <v>1340</v>
      </c>
      <c r="V1499" s="548" t="s">
        <v>395</v>
      </c>
      <c r="Y1499" s="603">
        <v>2000</v>
      </c>
      <c r="Z1499" s="603">
        <v>3000</v>
      </c>
      <c r="AA1499" s="603">
        <v>1940</v>
      </c>
      <c r="AB1499" s="603">
        <v>2180</v>
      </c>
      <c r="AC1499" s="604">
        <v>5.2</v>
      </c>
      <c r="AD1499" s="604">
        <v>5.2</v>
      </c>
    </row>
    <row r="1500" spans="1:30" ht="15">
      <c r="A1500" s="690"/>
      <c r="B1500" s="554"/>
      <c r="C1500" s="657"/>
      <c r="D1500" s="657"/>
      <c r="E1500" s="605" t="s">
        <v>185</v>
      </c>
      <c r="F1500" s="715">
        <v>1291.3399999999999</v>
      </c>
      <c r="G1500" s="715">
        <v>1293.58</v>
      </c>
      <c r="H1500" s="715">
        <v>1287.1199999999999</v>
      </c>
      <c r="I1500" s="715">
        <v>1293.94</v>
      </c>
      <c r="J1500" s="715">
        <v>1304.8499999999999</v>
      </c>
      <c r="K1500" s="715">
        <v>1300.5999999999999</v>
      </c>
      <c r="L1500" s="715">
        <v>1298.82</v>
      </c>
      <c r="M1500" s="715">
        <v>1290.8399999999999</v>
      </c>
      <c r="N1500" s="715">
        <v>1299.58</v>
      </c>
      <c r="O1500" s="605"/>
      <c r="P1500" s="605"/>
      <c r="Q1500" s="658"/>
      <c r="R1500" s="658"/>
      <c r="S1500" s="659"/>
      <c r="T1500" s="600"/>
      <c r="U1500" s="660"/>
      <c r="Y1500" s="603"/>
      <c r="Z1500" s="603"/>
      <c r="AA1500" s="603"/>
      <c r="AB1500" s="603"/>
    </row>
    <row r="1501" spans="1:30" ht="43.5" thickBot="1">
      <c r="A1501" s="690"/>
      <c r="B1501" s="554"/>
      <c r="C1501" s="657"/>
      <c r="D1501" s="657"/>
      <c r="E1501" s="605" t="s">
        <v>188</v>
      </c>
      <c r="F1501" s="605">
        <f t="shared" ref="F1501:N1501" si="495">IF(((F1499="")*AND(F1500="")),"",(F1499-F1500)*3)</f>
        <v>2032.8600000000004</v>
      </c>
      <c r="G1501" s="605">
        <f t="shared" si="495"/>
        <v>2009.7900000000002</v>
      </c>
      <c r="H1501" s="605">
        <f t="shared" si="495"/>
        <v>2001.2700000000004</v>
      </c>
      <c r="I1501" s="605">
        <f t="shared" si="495"/>
        <v>2010.78</v>
      </c>
      <c r="J1501" s="605">
        <f t="shared" si="495"/>
        <v>1992.5100000000002</v>
      </c>
      <c r="K1501" s="605">
        <f t="shared" si="495"/>
        <v>2018.28</v>
      </c>
      <c r="L1501" s="605">
        <f t="shared" si="495"/>
        <v>1991.16</v>
      </c>
      <c r="M1501" s="605">
        <f t="shared" si="495"/>
        <v>2019.1500000000005</v>
      </c>
      <c r="N1501" s="605">
        <f t="shared" si="495"/>
        <v>2010.06</v>
      </c>
      <c r="O1501" s="605"/>
      <c r="P1501" s="605"/>
      <c r="Q1501" s="658"/>
      <c r="R1501" s="658"/>
      <c r="S1501" s="659"/>
      <c r="T1501" s="600"/>
      <c r="U1501" s="660"/>
      <c r="Y1501" s="603"/>
      <c r="Z1501" s="603"/>
      <c r="AA1501" s="603"/>
      <c r="AB1501" s="603"/>
    </row>
    <row r="1502" spans="1:30" ht="15">
      <c r="A1502" s="713">
        <v>43752</v>
      </c>
      <c r="B1502" s="554" t="s">
        <v>183</v>
      </c>
      <c r="C1502" s="657" t="s">
        <v>171</v>
      </c>
      <c r="D1502" s="657" t="s">
        <v>170</v>
      </c>
      <c r="E1502" s="605" t="s">
        <v>184</v>
      </c>
      <c r="F1502" s="559">
        <v>29305.55</v>
      </c>
      <c r="G1502" s="559">
        <v>29192.29</v>
      </c>
      <c r="H1502" s="559">
        <v>29157.09</v>
      </c>
      <c r="I1502" s="559">
        <v>29189.35</v>
      </c>
      <c r="J1502" s="559">
        <v>29311.21</v>
      </c>
      <c r="K1502" s="559">
        <v>29297.32</v>
      </c>
      <c r="L1502" s="559">
        <v>29190</v>
      </c>
      <c r="M1502" s="559">
        <v>29166.38</v>
      </c>
      <c r="N1502" s="559">
        <v>29293.37</v>
      </c>
      <c r="O1502" s="605">
        <f>IF((N1503=""),"",MAX(F1504:N1504))</f>
        <v>4454.0099999999948</v>
      </c>
      <c r="P1502" s="605">
        <f>IF(N1503="","",MIN(F1504:N1504))</f>
        <v>3938.3399999999965</v>
      </c>
      <c r="Q1502" s="658">
        <f>IF((N1504=""),"",AVERAGE(F1504:N1504))</f>
        <v>4167.063333333329</v>
      </c>
      <c r="R1502" s="658">
        <f>IF((N1503=""),"",(O1502-P1502)/(O1502+P1502)*100)</f>
        <v>6.1445244776492736</v>
      </c>
      <c r="S1502" s="659">
        <f>STDEV(F1504:N1504)</f>
        <v>204.91464393740591</v>
      </c>
      <c r="T1502" s="600" t="str">
        <f>IF(N1503="","",IF(Q1502&gt;3200,IF(R1502&lt;16,IF(Q1502&lt;5240,"Pass","Fail"),"Fail"),"Fail"))</f>
        <v>Pass</v>
      </c>
      <c r="U1502" s="677">
        <v>1340</v>
      </c>
      <c r="V1502" s="548" t="s">
        <v>395</v>
      </c>
      <c r="Y1502" s="603">
        <v>4200</v>
      </c>
      <c r="Z1502" s="603">
        <v>5500</v>
      </c>
      <c r="AA1502" s="603">
        <v>3200</v>
      </c>
      <c r="AB1502" s="603">
        <v>5240</v>
      </c>
      <c r="AC1502" s="604">
        <v>16</v>
      </c>
      <c r="AD1502" s="604">
        <v>16</v>
      </c>
    </row>
    <row r="1503" spans="1:30" ht="15">
      <c r="A1503" s="690"/>
      <c r="B1503" s="554"/>
      <c r="C1503" s="657"/>
      <c r="D1503" s="657"/>
      <c r="E1503" s="605" t="s">
        <v>185</v>
      </c>
      <c r="F1503" s="559">
        <v>27820.880000000001</v>
      </c>
      <c r="G1503" s="559">
        <v>27845.52</v>
      </c>
      <c r="H1503" s="559">
        <v>27844.31</v>
      </c>
      <c r="I1503" s="559">
        <v>27857.99</v>
      </c>
      <c r="J1503" s="559">
        <v>27872.34</v>
      </c>
      <c r="K1503" s="559">
        <v>27828.86</v>
      </c>
      <c r="L1503" s="559">
        <v>27845.81</v>
      </c>
      <c r="M1503" s="559">
        <v>27836.080000000002</v>
      </c>
      <c r="N1503" s="559">
        <v>27849.58</v>
      </c>
      <c r="O1503" s="641"/>
      <c r="P1503" s="605"/>
      <c r="Q1503" s="658"/>
      <c r="R1503" s="658"/>
      <c r="S1503" s="659"/>
      <c r="T1503" s="600"/>
      <c r="U1503" s="660"/>
    </row>
    <row r="1504" spans="1:30" ht="57.75" thickBot="1">
      <c r="A1504" s="690"/>
      <c r="B1504" s="663"/>
      <c r="C1504" s="664"/>
      <c r="D1504" s="664"/>
      <c r="E1504" s="605" t="s">
        <v>186</v>
      </c>
      <c r="F1504" s="627">
        <f t="shared" ref="F1504:N1504" si="496">IF(((F1502="")*AND(F1503="")),"",(F1502-F1503)*3)</f>
        <v>4454.0099999999948</v>
      </c>
      <c r="G1504" s="627">
        <f t="shared" si="496"/>
        <v>4040.3100000000013</v>
      </c>
      <c r="H1504" s="627">
        <f t="shared" si="496"/>
        <v>3938.3399999999965</v>
      </c>
      <c r="I1504" s="627">
        <f t="shared" si="496"/>
        <v>3994.0799999999908</v>
      </c>
      <c r="J1504" s="627">
        <f t="shared" si="496"/>
        <v>4316.6099999999969</v>
      </c>
      <c r="K1504" s="627">
        <f t="shared" si="496"/>
        <v>4405.3799999999974</v>
      </c>
      <c r="L1504" s="627">
        <f t="shared" si="496"/>
        <v>4032.5699999999961</v>
      </c>
      <c r="M1504" s="627">
        <f t="shared" si="496"/>
        <v>3990.8999999999978</v>
      </c>
      <c r="N1504" s="627">
        <f t="shared" si="496"/>
        <v>4331.3699999999917</v>
      </c>
      <c r="O1504" s="627"/>
      <c r="P1504" s="627"/>
      <c r="Q1504" s="665"/>
      <c r="R1504" s="665"/>
      <c r="S1504" s="666"/>
      <c r="T1504" s="667"/>
      <c r="U1504" s="668"/>
    </row>
    <row r="1505" spans="1:30" ht="15">
      <c r="A1505" s="713">
        <v>43755</v>
      </c>
      <c r="B1505" s="654" t="s">
        <v>172</v>
      </c>
      <c r="C1505" s="615" t="s">
        <v>174</v>
      </c>
      <c r="D1505" s="615" t="s">
        <v>173</v>
      </c>
      <c r="E1505" s="605" t="s">
        <v>184</v>
      </c>
      <c r="F1505" s="559">
        <v>5258.92</v>
      </c>
      <c r="G1505" s="559">
        <v>5141.0600000000004</v>
      </c>
      <c r="H1505" s="559">
        <v>5139.26</v>
      </c>
      <c r="I1505" s="559">
        <v>5126.57</v>
      </c>
      <c r="J1505" s="559">
        <v>5130.88</v>
      </c>
      <c r="K1505" s="559">
        <v>5244.84</v>
      </c>
      <c r="L1505" s="559">
        <v>5124.8999999999996</v>
      </c>
      <c r="M1505" s="559">
        <v>5153.1400000000003</v>
      </c>
      <c r="N1505" s="559">
        <v>5228.1400000000003</v>
      </c>
      <c r="O1505" s="636">
        <f>IF((N1506=""),"",MAX(F1507:N1507))</f>
        <v>3842.1200000000008</v>
      </c>
      <c r="P1505" s="636">
        <f>IF(N1506="","",MIN(F1507:N1507))</f>
        <v>3567.38</v>
      </c>
      <c r="Q1505" s="655">
        <f>IF((N1507=""),"",AVERAGE(F1507:N1507))</f>
        <v>3739.1555555555556</v>
      </c>
      <c r="R1505" s="655">
        <f>IF((N1506=""),"",(O1505-P1505)/(O1505+P1505)*100)</f>
        <v>3.707942506241996</v>
      </c>
      <c r="S1505" s="646">
        <f>STDEV(F1507:N1507)</f>
        <v>100.60231795430583</v>
      </c>
      <c r="T1505" s="676" t="str">
        <f>IF(N1506="","",IF(Q1505&gt;3650,IF(R1505&lt;7,IF(Q1505&lt;4450,"Pass","Fail"),"Fail"),"Fail"))</f>
        <v>Pass</v>
      </c>
      <c r="U1505" s="677">
        <v>1340</v>
      </c>
      <c r="V1505" s="548" t="s">
        <v>397</v>
      </c>
      <c r="Y1505" s="603">
        <v>3650</v>
      </c>
      <c r="Z1505" s="603">
        <v>4450</v>
      </c>
      <c r="AA1505" s="603">
        <v>3700</v>
      </c>
      <c r="AB1505" s="603">
        <v>4100</v>
      </c>
      <c r="AC1505" s="604">
        <v>7</v>
      </c>
      <c r="AD1505" s="604">
        <v>6.5</v>
      </c>
    </row>
    <row r="1506" spans="1:30" ht="15">
      <c r="A1506" s="690"/>
      <c r="B1506" s="554"/>
      <c r="C1506" s="657"/>
      <c r="D1506" s="657"/>
      <c r="E1506" s="605" t="s">
        <v>185</v>
      </c>
      <c r="F1506" s="559">
        <v>3455.37</v>
      </c>
      <c r="G1506" s="559">
        <v>3239.43</v>
      </c>
      <c r="H1506" s="559">
        <v>3223.71</v>
      </c>
      <c r="I1506" s="559">
        <v>3220.92</v>
      </c>
      <c r="J1506" s="559">
        <v>3287.87</v>
      </c>
      <c r="K1506" s="559">
        <v>3461.15</v>
      </c>
      <c r="L1506" s="559">
        <v>3231.21</v>
      </c>
      <c r="M1506" s="559">
        <v>3232.08</v>
      </c>
      <c r="N1506" s="559">
        <v>3369.77</v>
      </c>
      <c r="O1506" s="605"/>
      <c r="P1506" s="605"/>
      <c r="Q1506" s="658"/>
      <c r="R1506" s="658"/>
      <c r="S1506" s="659"/>
      <c r="T1506" s="554"/>
      <c r="U1506" s="672"/>
      <c r="Y1506" s="603"/>
      <c r="Z1506" s="603"/>
      <c r="AA1506" s="603"/>
      <c r="AB1506" s="603"/>
    </row>
    <row r="1507" spans="1:30" ht="57.75" thickBot="1">
      <c r="A1507" s="690"/>
      <c r="B1507" s="554"/>
      <c r="C1507" s="657"/>
      <c r="D1507" s="657"/>
      <c r="E1507" s="605" t="s">
        <v>186</v>
      </c>
      <c r="F1507" s="605">
        <f t="shared" ref="F1507:N1507" si="497">IF(((F1505="")*AND(F1506="")),"",(F1505-F1506)*2)</f>
        <v>3607.1000000000004</v>
      </c>
      <c r="G1507" s="605">
        <f t="shared" si="497"/>
        <v>3803.2600000000011</v>
      </c>
      <c r="H1507" s="605">
        <f t="shared" si="497"/>
        <v>3831.1000000000004</v>
      </c>
      <c r="I1507" s="605">
        <f t="shared" si="497"/>
        <v>3811.2999999999993</v>
      </c>
      <c r="J1507" s="605">
        <f t="shared" si="497"/>
        <v>3686.0200000000004</v>
      </c>
      <c r="K1507" s="605">
        <f t="shared" si="497"/>
        <v>3567.38</v>
      </c>
      <c r="L1507" s="605">
        <f t="shared" si="497"/>
        <v>3787.3799999999992</v>
      </c>
      <c r="M1507" s="605">
        <f t="shared" si="497"/>
        <v>3842.1200000000008</v>
      </c>
      <c r="N1507" s="605">
        <f t="shared" si="497"/>
        <v>3716.7400000000007</v>
      </c>
      <c r="O1507" s="605"/>
      <c r="P1507" s="605"/>
      <c r="Q1507" s="658"/>
      <c r="R1507" s="658"/>
      <c r="S1507" s="659"/>
      <c r="T1507" s="554"/>
      <c r="U1507" s="672"/>
      <c r="Y1507" s="603"/>
      <c r="Z1507" s="603"/>
      <c r="AA1507" s="603"/>
      <c r="AB1507" s="603"/>
    </row>
    <row r="1508" spans="1:30" ht="15">
      <c r="A1508" s="713">
        <v>43755</v>
      </c>
      <c r="B1508" s="614" t="s">
        <v>167</v>
      </c>
      <c r="C1508" s="657" t="s">
        <v>169</v>
      </c>
      <c r="D1508" s="657" t="s">
        <v>187</v>
      </c>
      <c r="E1508" s="605" t="s">
        <v>184</v>
      </c>
      <c r="F1508" s="559">
        <v>1946.3</v>
      </c>
      <c r="G1508" s="559">
        <v>1947.7</v>
      </c>
      <c r="H1508" s="559">
        <v>1946.24</v>
      </c>
      <c r="I1508" s="559">
        <v>1943.63</v>
      </c>
      <c r="J1508" s="559">
        <v>1947.79</v>
      </c>
      <c r="K1508" s="559">
        <v>1948.35</v>
      </c>
      <c r="L1508" s="559">
        <v>1942.11</v>
      </c>
      <c r="M1508" s="559">
        <v>1944.5</v>
      </c>
      <c r="N1508" s="559">
        <v>1950.15</v>
      </c>
      <c r="O1508" s="605">
        <f>IF((N1509=""),"",MAX(F1510:N1510))</f>
        <v>2071.2299999999996</v>
      </c>
      <c r="P1508" s="605">
        <f>IF(N1509="","",MIN(F1510:N1510))</f>
        <v>2000.7299999999996</v>
      </c>
      <c r="Q1508" s="658">
        <f>IF((N1510=""),"",AVERAGE(F1510:N1510))</f>
        <v>2027.5733333333333</v>
      </c>
      <c r="R1508" s="658">
        <f>IF((N1509=""),"",(O1508-P1508)/(O1508+P1508)*100)</f>
        <v>1.7313529602451896</v>
      </c>
      <c r="S1508" s="659">
        <f>STDEV(F1510:N1510)</f>
        <v>21.781414095501283</v>
      </c>
      <c r="T1508" s="600" t="str">
        <f>IF(N1509="","",IF(Q1508&gt;1940,IF(R1508&lt;8.3,IF(Q1508&lt;2180,"Pass","Fail"),"Fail"),"Fail"))</f>
        <v>Pass</v>
      </c>
      <c r="U1508" s="677">
        <v>1340</v>
      </c>
      <c r="V1508" s="548" t="s">
        <v>397</v>
      </c>
      <c r="Y1508" s="603">
        <v>2000</v>
      </c>
      <c r="Z1508" s="603">
        <v>3000</v>
      </c>
      <c r="AA1508" s="603">
        <v>1940</v>
      </c>
      <c r="AB1508" s="603">
        <v>2180</v>
      </c>
      <c r="AC1508" s="604">
        <v>5.2</v>
      </c>
      <c r="AD1508" s="604">
        <v>5.2</v>
      </c>
    </row>
    <row r="1509" spans="1:30" ht="15">
      <c r="A1509" s="690"/>
      <c r="B1509" s="554"/>
      <c r="C1509" s="657"/>
      <c r="D1509" s="657"/>
      <c r="E1509" s="605" t="s">
        <v>185</v>
      </c>
      <c r="F1509" s="559">
        <v>1255.8900000000001</v>
      </c>
      <c r="G1509" s="559">
        <v>1269.48</v>
      </c>
      <c r="H1509" s="559">
        <v>1268.2</v>
      </c>
      <c r="I1509" s="559">
        <v>1274.17</v>
      </c>
      <c r="J1509" s="559">
        <v>1278.21</v>
      </c>
      <c r="K1509" s="559">
        <v>1276.6199999999999</v>
      </c>
      <c r="L1509" s="559">
        <v>1275.2</v>
      </c>
      <c r="M1509" s="559">
        <v>1265.21</v>
      </c>
      <c r="N1509" s="559">
        <v>1271.07</v>
      </c>
      <c r="O1509" s="605"/>
      <c r="P1509" s="605"/>
      <c r="Q1509" s="658"/>
      <c r="R1509" s="658"/>
      <c r="S1509" s="659"/>
      <c r="T1509" s="600"/>
      <c r="U1509" s="660"/>
      <c r="Y1509" s="603"/>
      <c r="Z1509" s="603"/>
      <c r="AA1509" s="603"/>
      <c r="AB1509" s="603"/>
    </row>
    <row r="1510" spans="1:30" ht="43.5" thickBot="1">
      <c r="A1510" s="690"/>
      <c r="B1510" s="554"/>
      <c r="C1510" s="657"/>
      <c r="D1510" s="657"/>
      <c r="E1510" s="605" t="s">
        <v>188</v>
      </c>
      <c r="F1510" s="605">
        <f t="shared" ref="F1510:N1510" si="498">IF(((F1508="")*AND(F1509="")),"",(F1508-F1509)*3)</f>
        <v>2071.2299999999996</v>
      </c>
      <c r="G1510" s="605">
        <f t="shared" si="498"/>
        <v>2034.66</v>
      </c>
      <c r="H1510" s="605">
        <f t="shared" si="498"/>
        <v>2034.12</v>
      </c>
      <c r="I1510" s="605">
        <f t="shared" si="498"/>
        <v>2008.38</v>
      </c>
      <c r="J1510" s="605">
        <f t="shared" si="498"/>
        <v>2008.7399999999998</v>
      </c>
      <c r="K1510" s="605">
        <f t="shared" si="498"/>
        <v>2015.19</v>
      </c>
      <c r="L1510" s="605">
        <f t="shared" si="498"/>
        <v>2000.7299999999996</v>
      </c>
      <c r="M1510" s="605">
        <f t="shared" si="498"/>
        <v>2037.87</v>
      </c>
      <c r="N1510" s="605">
        <f t="shared" si="498"/>
        <v>2037.2400000000005</v>
      </c>
      <c r="O1510" s="605"/>
      <c r="P1510" s="605"/>
      <c r="Q1510" s="658"/>
      <c r="R1510" s="658"/>
      <c r="S1510" s="659"/>
      <c r="T1510" s="600"/>
      <c r="U1510" s="660"/>
      <c r="Y1510" s="603"/>
      <c r="Z1510" s="603"/>
      <c r="AA1510" s="603"/>
      <c r="AB1510" s="603"/>
    </row>
    <row r="1511" spans="1:30" ht="15">
      <c r="A1511" s="713">
        <v>43755</v>
      </c>
      <c r="B1511" s="554" t="s">
        <v>183</v>
      </c>
      <c r="C1511" s="657" t="s">
        <v>171</v>
      </c>
      <c r="D1511" s="657" t="s">
        <v>170</v>
      </c>
      <c r="E1511" s="605" t="s">
        <v>184</v>
      </c>
      <c r="F1511" s="559">
        <v>28682.66</v>
      </c>
      <c r="G1511" s="559">
        <v>28572.21</v>
      </c>
      <c r="H1511" s="559">
        <v>28574.799999999999</v>
      </c>
      <c r="I1511" s="559">
        <v>28569.57</v>
      </c>
      <c r="J1511" s="559">
        <v>28690.94</v>
      </c>
      <c r="K1511" s="559">
        <v>28661.58</v>
      </c>
      <c r="L1511" s="559">
        <v>28566.19</v>
      </c>
      <c r="M1511" s="559">
        <v>28566.99</v>
      </c>
      <c r="N1511" s="559">
        <v>28653.27</v>
      </c>
      <c r="O1511" s="605">
        <f>IF((N1512=""),"",MAX(F1513:N1513))</f>
        <v>4272.9899999999943</v>
      </c>
      <c r="P1511" s="605">
        <f>IF(N1512="","",MIN(F1513:N1513))</f>
        <v>3724.8900000000031</v>
      </c>
      <c r="Q1511" s="658">
        <f>IF((N1513=""),"",AVERAGE(F1513:N1513))</f>
        <v>3984.5999999999995</v>
      </c>
      <c r="R1511" s="658">
        <f>IF((N1512=""),"",(O1511-P1511)/(O1511+P1511)*100)</f>
        <v>6.8530660625064579</v>
      </c>
      <c r="S1511" s="659">
        <f>STDEV(F1513:N1513)</f>
        <v>208.25022773098578</v>
      </c>
      <c r="T1511" s="600" t="str">
        <f>IF(N1512="","",IF(Q1511&gt;3200,IF(R1511&lt;16,IF(Q1511&lt;5240,"Pass","Fail"),"Fail"),"Fail"))</f>
        <v>Pass</v>
      </c>
      <c r="U1511" s="677">
        <v>1340</v>
      </c>
      <c r="V1511" s="548" t="s">
        <v>397</v>
      </c>
      <c r="Y1511" s="603">
        <v>4200</v>
      </c>
      <c r="Z1511" s="603">
        <v>5500</v>
      </c>
      <c r="AA1511" s="603">
        <v>3200</v>
      </c>
      <c r="AB1511" s="603">
        <v>5240</v>
      </c>
      <c r="AC1511" s="604">
        <v>16</v>
      </c>
      <c r="AD1511" s="604">
        <v>16</v>
      </c>
    </row>
    <row r="1512" spans="1:30" ht="15">
      <c r="A1512" s="690"/>
      <c r="B1512" s="554"/>
      <c r="C1512" s="657"/>
      <c r="D1512" s="657"/>
      <c r="E1512" s="605" t="s">
        <v>185</v>
      </c>
      <c r="F1512" s="559">
        <v>27258.33</v>
      </c>
      <c r="G1512" s="559">
        <v>27287.85</v>
      </c>
      <c r="H1512" s="559">
        <v>27333.17</v>
      </c>
      <c r="I1512" s="559">
        <v>27299.200000000001</v>
      </c>
      <c r="J1512" s="559">
        <v>27313.42</v>
      </c>
      <c r="K1512" s="559">
        <v>27264.560000000001</v>
      </c>
      <c r="L1512" s="559">
        <v>27285.57</v>
      </c>
      <c r="M1512" s="559">
        <v>27286.68</v>
      </c>
      <c r="N1512" s="559">
        <v>27255.63</v>
      </c>
      <c r="O1512" s="641"/>
      <c r="P1512" s="605"/>
      <c r="Q1512" s="658"/>
      <c r="R1512" s="658"/>
      <c r="S1512" s="659"/>
      <c r="T1512" s="600"/>
      <c r="U1512" s="660"/>
    </row>
    <row r="1513" spans="1:30" ht="57.75" thickBot="1">
      <c r="A1513" s="690"/>
      <c r="B1513" s="663"/>
      <c r="C1513" s="664"/>
      <c r="D1513" s="664"/>
      <c r="E1513" s="605" t="s">
        <v>186</v>
      </c>
      <c r="F1513" s="627">
        <f t="shared" ref="F1513:N1513" si="499">IF(((F1511="")*AND(F1512="")),"",(F1511-F1512)*3)</f>
        <v>4272.9899999999943</v>
      </c>
      <c r="G1513" s="627">
        <f t="shared" si="499"/>
        <v>3853.0800000000017</v>
      </c>
      <c r="H1513" s="627">
        <f t="shared" si="499"/>
        <v>3724.8900000000031</v>
      </c>
      <c r="I1513" s="627">
        <f t="shared" si="499"/>
        <v>3811.1099999999969</v>
      </c>
      <c r="J1513" s="627">
        <f t="shared" si="499"/>
        <v>4132.5600000000013</v>
      </c>
      <c r="K1513" s="627">
        <f t="shared" si="499"/>
        <v>4191.0600000000013</v>
      </c>
      <c r="L1513" s="627">
        <f t="shared" si="499"/>
        <v>3841.8599999999969</v>
      </c>
      <c r="M1513" s="627">
        <f t="shared" si="499"/>
        <v>3840.9300000000039</v>
      </c>
      <c r="N1513" s="627">
        <f t="shared" si="499"/>
        <v>4192.9199999999983</v>
      </c>
      <c r="O1513" s="627"/>
      <c r="P1513" s="627"/>
      <c r="Q1513" s="665"/>
      <c r="R1513" s="665"/>
      <c r="S1513" s="666"/>
      <c r="T1513" s="667"/>
      <c r="U1513" s="668"/>
    </row>
    <row r="1514" spans="1:30" ht="15">
      <c r="A1514" s="713">
        <v>43760</v>
      </c>
      <c r="B1514" s="654" t="s">
        <v>172</v>
      </c>
      <c r="C1514" s="615" t="s">
        <v>174</v>
      </c>
      <c r="D1514" s="615" t="s">
        <v>173</v>
      </c>
      <c r="E1514" s="605" t="s">
        <v>184</v>
      </c>
      <c r="F1514" s="559">
        <v>3465.17</v>
      </c>
      <c r="G1514" s="559">
        <v>3247.73</v>
      </c>
      <c r="H1514" s="559">
        <v>3232.13</v>
      </c>
      <c r="I1514" s="559">
        <v>3229.08</v>
      </c>
      <c r="J1514" s="559">
        <v>3296.47</v>
      </c>
      <c r="K1514" s="559">
        <v>3471.02</v>
      </c>
      <c r="L1514" s="559">
        <v>3240.06</v>
      </c>
      <c r="M1514" s="559">
        <v>3240.38</v>
      </c>
      <c r="N1514" s="559">
        <v>3378.59</v>
      </c>
      <c r="O1514" s="636">
        <f>IF((N1515=""),"",MAX(F1516:N1516))</f>
        <v>3887.9</v>
      </c>
      <c r="P1514" s="636">
        <f>IF(N1515="","",MIN(F1516:N1516))</f>
        <v>3606.38</v>
      </c>
      <c r="Q1514" s="655">
        <f>IF((N1516=""),"",AVERAGE(F1516:N1516))</f>
        <v>3785.7066666666669</v>
      </c>
      <c r="R1514" s="655">
        <f>IF((N1515=""),"",(O1514-P1514)/(O1514+P1514)*100)</f>
        <v>3.7564649305870605</v>
      </c>
      <c r="S1514" s="646">
        <f>STDEV(F1516:N1516)</f>
        <v>104.24822060831856</v>
      </c>
      <c r="T1514" s="676" t="str">
        <f>IF(N1515="","",IF(Q1514&gt;3650,IF(R1514&lt;7,IF(Q1514&lt;4450,"Pass","Fail"),"Fail"),"Fail"))</f>
        <v>Pass</v>
      </c>
      <c r="U1514" s="677">
        <v>74</v>
      </c>
      <c r="V1514" s="548" t="s">
        <v>398</v>
      </c>
      <c r="Y1514" s="603">
        <v>3650</v>
      </c>
      <c r="Z1514" s="603">
        <v>4450</v>
      </c>
      <c r="AA1514" s="603">
        <v>3700</v>
      </c>
      <c r="AB1514" s="603">
        <v>4100</v>
      </c>
      <c r="AC1514" s="604">
        <v>7</v>
      </c>
      <c r="AD1514" s="604">
        <v>6.5</v>
      </c>
    </row>
    <row r="1515" spans="1:30" ht="15">
      <c r="A1515" s="690"/>
      <c r="B1515" s="554"/>
      <c r="C1515" s="657"/>
      <c r="D1515" s="657"/>
      <c r="E1515" s="605" t="s">
        <v>185</v>
      </c>
      <c r="F1515" s="559">
        <v>1644.08</v>
      </c>
      <c r="G1515" s="559">
        <v>1322.72</v>
      </c>
      <c r="H1515" s="559">
        <v>1292.31</v>
      </c>
      <c r="I1515" s="559">
        <v>1299.26</v>
      </c>
      <c r="J1515" s="559">
        <v>1427.27</v>
      </c>
      <c r="K1515" s="559">
        <v>1667.83</v>
      </c>
      <c r="L1515" s="559">
        <v>1320.81</v>
      </c>
      <c r="M1515" s="559">
        <v>1296.43</v>
      </c>
      <c r="N1515" s="559">
        <v>1494.24</v>
      </c>
      <c r="O1515" s="605"/>
      <c r="P1515" s="605"/>
      <c r="Q1515" s="658"/>
      <c r="R1515" s="658"/>
      <c r="S1515" s="659"/>
      <c r="T1515" s="554"/>
      <c r="U1515" s="672"/>
      <c r="Y1515" s="603"/>
      <c r="Z1515" s="603"/>
      <c r="AA1515" s="603"/>
      <c r="AB1515" s="603"/>
    </row>
    <row r="1516" spans="1:30" ht="57.75" thickBot="1">
      <c r="A1516" s="690"/>
      <c r="B1516" s="554"/>
      <c r="C1516" s="657"/>
      <c r="D1516" s="657"/>
      <c r="E1516" s="605" t="s">
        <v>186</v>
      </c>
      <c r="F1516" s="605">
        <f t="shared" ref="F1516:N1516" si="500">IF(((F1514="")*AND(F1515="")),"",(F1514-F1515)*2)</f>
        <v>3642.1800000000003</v>
      </c>
      <c r="G1516" s="605">
        <f t="shared" si="500"/>
        <v>3850.02</v>
      </c>
      <c r="H1516" s="605">
        <f t="shared" si="500"/>
        <v>3879.6400000000003</v>
      </c>
      <c r="I1516" s="605">
        <f t="shared" si="500"/>
        <v>3859.64</v>
      </c>
      <c r="J1516" s="605">
        <f t="shared" si="500"/>
        <v>3738.3999999999996</v>
      </c>
      <c r="K1516" s="605">
        <f t="shared" si="500"/>
        <v>3606.38</v>
      </c>
      <c r="L1516" s="605">
        <f t="shared" si="500"/>
        <v>3838.5</v>
      </c>
      <c r="M1516" s="605">
        <f t="shared" si="500"/>
        <v>3887.9</v>
      </c>
      <c r="N1516" s="605">
        <f t="shared" si="500"/>
        <v>3768.7000000000003</v>
      </c>
      <c r="O1516" s="605"/>
      <c r="P1516" s="605"/>
      <c r="Q1516" s="658"/>
      <c r="R1516" s="658"/>
      <c r="S1516" s="659"/>
      <c r="T1516" s="554"/>
      <c r="U1516" s="672"/>
      <c r="Y1516" s="603"/>
      <c r="Z1516" s="603"/>
      <c r="AA1516" s="603"/>
      <c r="AB1516" s="603"/>
    </row>
    <row r="1517" spans="1:30" ht="15">
      <c r="A1517" s="713">
        <v>43760</v>
      </c>
      <c r="B1517" s="614" t="s">
        <v>167</v>
      </c>
      <c r="C1517" s="657" t="s">
        <v>169</v>
      </c>
      <c r="D1517" s="657" t="s">
        <v>187</v>
      </c>
      <c r="E1517" s="605" t="s">
        <v>184</v>
      </c>
      <c r="F1517" s="559">
        <v>1260.3900000000001</v>
      </c>
      <c r="G1517" s="559">
        <v>1272.6400000000001</v>
      </c>
      <c r="H1517" s="559">
        <v>1276.3599999999999</v>
      </c>
      <c r="I1517" s="559">
        <v>1275.98</v>
      </c>
      <c r="J1517" s="559">
        <v>1284.17</v>
      </c>
      <c r="K1517" s="559">
        <v>1279.72</v>
      </c>
      <c r="L1517" s="559">
        <v>1280.1099999999999</v>
      </c>
      <c r="M1517" s="559">
        <v>1270.83</v>
      </c>
      <c r="N1517" s="559">
        <v>1273.3900000000001</v>
      </c>
      <c r="O1517" s="605">
        <f>IF((N1518=""),"",MAX(F1519:N1519))</f>
        <v>2006.9100000000003</v>
      </c>
      <c r="P1517" s="605">
        <f>IF(N1518="","",MIN(F1519:N1519))</f>
        <v>1977.4500000000003</v>
      </c>
      <c r="Q1517" s="658">
        <f>IF((N1519=""),"",AVERAGE(F1519:N1519))</f>
        <v>1989.3266666666666</v>
      </c>
      <c r="R1517" s="658">
        <f>IF((N1518=""),"",(O1517-P1517)/(O1517+P1517)*100)</f>
        <v>0.73939101888383663</v>
      </c>
      <c r="S1517" s="659">
        <f>STDEV(F1519:N1519)</f>
        <v>10.001293666288966</v>
      </c>
      <c r="T1517" s="600" t="str">
        <f>IF(N1518="","",IF(Q1517&gt;1940,IF(R1517&lt;8.3,IF(Q1517&lt;2180,"Pass","Fail"),"Fail"),"Fail"))</f>
        <v>Pass</v>
      </c>
      <c r="U1517" s="677">
        <v>74</v>
      </c>
      <c r="V1517" s="548" t="s">
        <v>398</v>
      </c>
      <c r="Y1517" s="603">
        <v>2000</v>
      </c>
      <c r="Z1517" s="603">
        <v>3000</v>
      </c>
      <c r="AA1517" s="603">
        <v>1940</v>
      </c>
      <c r="AB1517" s="603">
        <v>2180</v>
      </c>
      <c r="AC1517" s="604">
        <v>5.2</v>
      </c>
      <c r="AD1517" s="604">
        <v>5.2</v>
      </c>
    </row>
    <row r="1518" spans="1:30" ht="15">
      <c r="A1518" s="690"/>
      <c r="B1518" s="554"/>
      <c r="C1518" s="657"/>
      <c r="D1518" s="657"/>
      <c r="E1518" s="605" t="s">
        <v>185</v>
      </c>
      <c r="F1518" s="559">
        <v>591.41999999999996</v>
      </c>
      <c r="G1518" s="559">
        <v>613.49</v>
      </c>
      <c r="H1518" s="559">
        <v>612.52</v>
      </c>
      <c r="I1518" s="559">
        <v>614.72</v>
      </c>
      <c r="J1518" s="559">
        <v>623.12</v>
      </c>
      <c r="K1518" s="559">
        <v>617.19000000000005</v>
      </c>
      <c r="L1518" s="559">
        <v>620.70000000000005</v>
      </c>
      <c r="M1518" s="559">
        <v>604.15</v>
      </c>
      <c r="N1518" s="559">
        <v>608.29999999999995</v>
      </c>
      <c r="O1518" s="605"/>
      <c r="P1518" s="605"/>
      <c r="Q1518" s="658"/>
      <c r="R1518" s="658"/>
      <c r="S1518" s="659"/>
      <c r="T1518" s="600"/>
      <c r="U1518" s="660"/>
      <c r="Y1518" s="603"/>
      <c r="Z1518" s="603"/>
      <c r="AA1518" s="603"/>
      <c r="AB1518" s="603"/>
    </row>
    <row r="1519" spans="1:30" ht="43.5" thickBot="1">
      <c r="A1519" s="690"/>
      <c r="B1519" s="554"/>
      <c r="C1519" s="657"/>
      <c r="D1519" s="657"/>
      <c r="E1519" s="605" t="s">
        <v>188</v>
      </c>
      <c r="F1519" s="605">
        <f t="shared" ref="F1519:N1519" si="501">IF(((F1517="")*AND(F1518="")),"",(F1517-F1518)*3)</f>
        <v>2006.9100000000003</v>
      </c>
      <c r="G1519" s="605">
        <f t="shared" si="501"/>
        <v>1977.4500000000003</v>
      </c>
      <c r="H1519" s="605">
        <f t="shared" si="501"/>
        <v>1991.5199999999998</v>
      </c>
      <c r="I1519" s="605">
        <f t="shared" si="501"/>
        <v>1983.78</v>
      </c>
      <c r="J1519" s="605">
        <f t="shared" si="501"/>
        <v>1983.15</v>
      </c>
      <c r="K1519" s="605">
        <f t="shared" si="501"/>
        <v>1987.59</v>
      </c>
      <c r="L1519" s="605">
        <f t="shared" si="501"/>
        <v>1978.2299999999996</v>
      </c>
      <c r="M1519" s="605">
        <f t="shared" si="501"/>
        <v>2000.04</v>
      </c>
      <c r="N1519" s="605">
        <f t="shared" si="501"/>
        <v>1995.2700000000004</v>
      </c>
      <c r="O1519" s="605"/>
      <c r="P1519" s="605"/>
      <c r="Q1519" s="658"/>
      <c r="R1519" s="658"/>
      <c r="S1519" s="659"/>
      <c r="T1519" s="600"/>
      <c r="U1519" s="660"/>
      <c r="Y1519" s="603"/>
      <c r="Z1519" s="603"/>
      <c r="AA1519" s="603"/>
      <c r="AB1519" s="603"/>
    </row>
    <row r="1520" spans="1:30" ht="15">
      <c r="A1520" s="713">
        <v>43760</v>
      </c>
      <c r="B1520" s="554" t="s">
        <v>183</v>
      </c>
      <c r="C1520" s="657" t="s">
        <v>171</v>
      </c>
      <c r="D1520" s="657" t="s">
        <v>170</v>
      </c>
      <c r="E1520" s="605" t="s">
        <v>184</v>
      </c>
      <c r="F1520" s="559">
        <v>27242.44</v>
      </c>
      <c r="G1520" s="559">
        <v>27268.25</v>
      </c>
      <c r="H1520" s="559">
        <v>27322.46</v>
      </c>
      <c r="I1520" s="559">
        <v>27280.77</v>
      </c>
      <c r="J1520" s="559">
        <v>27281.95</v>
      </c>
      <c r="K1520" s="559">
        <v>27244.9</v>
      </c>
      <c r="L1520" s="559">
        <v>27282.959999999999</v>
      </c>
      <c r="M1520" s="559">
        <v>27273.599999999999</v>
      </c>
      <c r="N1520" s="559">
        <v>27228.560000000001</v>
      </c>
      <c r="O1520" s="605">
        <f>IF((N1521=""),"",MAX(F1522:N1522))</f>
        <v>4513.7099999999991</v>
      </c>
      <c r="P1520" s="605">
        <f>IF(N1521="","",MIN(F1522:N1522))</f>
        <v>3896.6099999999969</v>
      </c>
      <c r="Q1520" s="658">
        <f>IF((N1522=""),"",AVERAGE(F1522:N1522))</f>
        <v>4166.0099999999993</v>
      </c>
      <c r="R1520" s="658">
        <f>IF((N1521=""),"",(O1520-P1520)/(O1520+P1520)*100)</f>
        <v>7.3374140341866001</v>
      </c>
      <c r="S1520" s="659">
        <f>STDEV(F1522:N1522)</f>
        <v>250.45619257667488</v>
      </c>
      <c r="T1520" s="600" t="str">
        <f>IF(N1521="","",IF(Q1520&gt;3200,IF(R1520&lt;16,IF(Q1520&lt;5240,"Pass","Fail"),"Fail"),"Fail"))</f>
        <v>Pass</v>
      </c>
      <c r="U1520" s="677">
        <v>74</v>
      </c>
      <c r="V1520" s="548" t="s">
        <v>398</v>
      </c>
      <c r="Y1520" s="603">
        <v>4200</v>
      </c>
      <c r="Z1520" s="603">
        <v>5500</v>
      </c>
      <c r="AA1520" s="603">
        <v>3200</v>
      </c>
      <c r="AB1520" s="603">
        <v>5240</v>
      </c>
      <c r="AC1520" s="604">
        <v>16</v>
      </c>
      <c r="AD1520" s="604">
        <v>16</v>
      </c>
    </row>
    <row r="1521" spans="1:30" ht="15">
      <c r="A1521" s="690"/>
      <c r="B1521" s="554"/>
      <c r="C1521" s="657"/>
      <c r="D1521" s="657"/>
      <c r="E1521" s="605" t="s">
        <v>185</v>
      </c>
      <c r="F1521" s="559">
        <v>25750.92</v>
      </c>
      <c r="G1521" s="559">
        <v>25941.67</v>
      </c>
      <c r="H1521" s="559">
        <v>26023.59</v>
      </c>
      <c r="I1521" s="559">
        <v>25965.31</v>
      </c>
      <c r="J1521" s="559">
        <v>25817.22</v>
      </c>
      <c r="K1521" s="559">
        <v>25812.37</v>
      </c>
      <c r="L1521" s="559">
        <v>25963.54</v>
      </c>
      <c r="M1521" s="559">
        <v>25929.25</v>
      </c>
      <c r="N1521" s="559">
        <v>25723.99</v>
      </c>
      <c r="O1521" s="641"/>
      <c r="P1521" s="605"/>
      <c r="Q1521" s="658"/>
      <c r="R1521" s="658"/>
      <c r="S1521" s="659"/>
      <c r="T1521" s="600"/>
      <c r="U1521" s="660"/>
    </row>
    <row r="1522" spans="1:30" ht="57.75" thickBot="1">
      <c r="A1522" s="690"/>
      <c r="B1522" s="663"/>
      <c r="C1522" s="664"/>
      <c r="D1522" s="664"/>
      <c r="E1522" s="605" t="s">
        <v>186</v>
      </c>
      <c r="F1522" s="627">
        <f t="shared" ref="F1522:N1522" si="502">IF(((F1520="")*AND(F1521="")),"",(F1520-F1521)*3)</f>
        <v>4474.5600000000013</v>
      </c>
      <c r="G1522" s="627">
        <f t="shared" si="502"/>
        <v>3979.7400000000052</v>
      </c>
      <c r="H1522" s="627">
        <f t="shared" si="502"/>
        <v>3896.6099999999969</v>
      </c>
      <c r="I1522" s="627">
        <f t="shared" si="502"/>
        <v>3946.3799999999974</v>
      </c>
      <c r="J1522" s="627">
        <f t="shared" si="502"/>
        <v>4394.1899999999987</v>
      </c>
      <c r="K1522" s="627">
        <f t="shared" si="502"/>
        <v>4297.5900000000074</v>
      </c>
      <c r="L1522" s="627">
        <f t="shared" si="502"/>
        <v>3958.2599999999948</v>
      </c>
      <c r="M1522" s="627">
        <f t="shared" si="502"/>
        <v>4033.0499999999956</v>
      </c>
      <c r="N1522" s="627">
        <f t="shared" si="502"/>
        <v>4513.7099999999991</v>
      </c>
      <c r="O1522" s="627"/>
      <c r="P1522" s="627"/>
      <c r="Q1522" s="665"/>
      <c r="R1522" s="665"/>
      <c r="S1522" s="666"/>
      <c r="T1522" s="667"/>
      <c r="U1522" s="668"/>
    </row>
    <row r="1523" spans="1:30" ht="15">
      <c r="A1523" s="713">
        <v>43766</v>
      </c>
      <c r="B1523" s="654" t="s">
        <v>172</v>
      </c>
      <c r="C1523" s="615" t="s">
        <v>174</v>
      </c>
      <c r="D1523" s="615" t="s">
        <v>173</v>
      </c>
      <c r="E1523" s="605" t="s">
        <v>184</v>
      </c>
      <c r="F1523" s="559">
        <v>3494.67</v>
      </c>
      <c r="G1523" s="559">
        <v>3510.86</v>
      </c>
      <c r="H1523" s="559">
        <v>3534.63</v>
      </c>
      <c r="I1523" s="559">
        <v>3522.3</v>
      </c>
      <c r="J1523" s="559">
        <v>3484.06</v>
      </c>
      <c r="K1523" s="559">
        <v>3454.83</v>
      </c>
      <c r="L1523" s="559">
        <v>3497.22</v>
      </c>
      <c r="M1523" s="559">
        <v>3546.11</v>
      </c>
      <c r="N1523" s="559">
        <v>3543.17</v>
      </c>
      <c r="O1523" s="636">
        <f>IF((N1524=""),"",MAX(F1525:N1525))</f>
        <v>3917.96</v>
      </c>
      <c r="P1523" s="636">
        <f>IF(N1524="","",MIN(F1525:N1525))</f>
        <v>3568.58</v>
      </c>
      <c r="Q1523" s="655">
        <f>IF((N1525=""),"",AVERAGE(F1525:N1525))</f>
        <v>3784.6022222222218</v>
      </c>
      <c r="R1523" s="655">
        <f>IF((N1524=""),"",(O1523-P1523)/(O1523+P1523)*100)</f>
        <v>4.6667753060826511</v>
      </c>
      <c r="S1523" s="646">
        <f>STDEV(F1525:N1525)</f>
        <v>117.49073258961688</v>
      </c>
      <c r="T1523" s="676" t="str">
        <f>IF(N1524="","",IF(Q1523&gt;3650,IF(R1523&lt;7,IF(Q1523&lt;4450,"Pass","Fail"),"Fail"),"Fail"))</f>
        <v>Pass</v>
      </c>
      <c r="U1523" s="677">
        <v>1159</v>
      </c>
      <c r="V1523" s="548" t="s">
        <v>399</v>
      </c>
      <c r="Y1523" s="603">
        <v>3650</v>
      </c>
      <c r="Z1523" s="603">
        <v>4450</v>
      </c>
      <c r="AA1523" s="603">
        <v>3700</v>
      </c>
      <c r="AB1523" s="603">
        <v>4100</v>
      </c>
      <c r="AC1523" s="604">
        <v>7</v>
      </c>
      <c r="AD1523" s="604">
        <v>6.5</v>
      </c>
    </row>
    <row r="1524" spans="1:30" ht="15">
      <c r="A1524" s="690"/>
      <c r="B1524" s="554"/>
      <c r="C1524" s="657"/>
      <c r="D1524" s="657"/>
      <c r="E1524" s="605" t="s">
        <v>185</v>
      </c>
      <c r="F1524" s="559">
        <v>1668.49</v>
      </c>
      <c r="G1524" s="559">
        <v>1583.66</v>
      </c>
      <c r="H1524" s="559">
        <v>1589.39</v>
      </c>
      <c r="I1524" s="559">
        <v>1592.97</v>
      </c>
      <c r="J1524" s="559">
        <v>1625.75</v>
      </c>
      <c r="K1524" s="559">
        <v>1670.54</v>
      </c>
      <c r="L1524" s="559">
        <v>1581.81</v>
      </c>
      <c r="M1524" s="559">
        <v>1587.13</v>
      </c>
      <c r="N1524" s="559">
        <v>1657.4</v>
      </c>
      <c r="O1524" s="605"/>
      <c r="P1524" s="605"/>
      <c r="Q1524" s="658"/>
      <c r="R1524" s="658"/>
      <c r="S1524" s="659"/>
      <c r="T1524" s="554"/>
      <c r="U1524" s="672"/>
      <c r="Y1524" s="603"/>
      <c r="Z1524" s="603"/>
      <c r="AA1524" s="603"/>
      <c r="AB1524" s="603"/>
    </row>
    <row r="1525" spans="1:30" ht="57.75" thickBot="1">
      <c r="A1525" s="690"/>
      <c r="B1525" s="554"/>
      <c r="C1525" s="657"/>
      <c r="D1525" s="657"/>
      <c r="E1525" s="605" t="s">
        <v>186</v>
      </c>
      <c r="F1525" s="605">
        <f t="shared" ref="F1525:N1525" si="503">IF(((F1523="")*AND(F1524="")),"",(F1523-F1524)*2)</f>
        <v>3652.36</v>
      </c>
      <c r="G1525" s="605">
        <f t="shared" si="503"/>
        <v>3854.4</v>
      </c>
      <c r="H1525" s="605">
        <f t="shared" si="503"/>
        <v>3890.48</v>
      </c>
      <c r="I1525" s="605">
        <f t="shared" si="503"/>
        <v>3858.6600000000003</v>
      </c>
      <c r="J1525" s="605">
        <f t="shared" si="503"/>
        <v>3716.62</v>
      </c>
      <c r="K1525" s="605">
        <f t="shared" si="503"/>
        <v>3568.58</v>
      </c>
      <c r="L1525" s="605">
        <f t="shared" si="503"/>
        <v>3830.8199999999997</v>
      </c>
      <c r="M1525" s="605">
        <f t="shared" si="503"/>
        <v>3917.96</v>
      </c>
      <c r="N1525" s="605">
        <f t="shared" si="503"/>
        <v>3771.54</v>
      </c>
      <c r="O1525" s="605"/>
      <c r="P1525" s="605"/>
      <c r="Q1525" s="658"/>
      <c r="R1525" s="658"/>
      <c r="S1525" s="659"/>
      <c r="T1525" s="554"/>
      <c r="U1525" s="672"/>
      <c r="Y1525" s="603"/>
      <c r="Z1525" s="603"/>
      <c r="AA1525" s="603"/>
      <c r="AB1525" s="603"/>
    </row>
    <row r="1526" spans="1:30" ht="15">
      <c r="A1526" s="713">
        <v>43766</v>
      </c>
      <c r="B1526" s="614" t="s">
        <v>167</v>
      </c>
      <c r="C1526" s="657" t="s">
        <v>169</v>
      </c>
      <c r="D1526" s="657" t="s">
        <v>187</v>
      </c>
      <c r="E1526" s="605" t="s">
        <v>184</v>
      </c>
      <c r="F1526" s="559">
        <v>2002.52</v>
      </c>
      <c r="G1526" s="559">
        <v>1997.38</v>
      </c>
      <c r="H1526" s="559">
        <v>1982.34</v>
      </c>
      <c r="I1526" s="559">
        <v>1996.41</v>
      </c>
      <c r="J1526" s="559">
        <v>2004.96</v>
      </c>
      <c r="K1526" s="559">
        <v>2009.36</v>
      </c>
      <c r="L1526" s="559">
        <v>1994.04</v>
      </c>
      <c r="M1526" s="559">
        <v>1996.71</v>
      </c>
      <c r="N1526" s="559">
        <v>2003.19</v>
      </c>
      <c r="O1526" s="605">
        <f>IF((N1527=""),"",MAX(F1528:N1528))</f>
        <v>2121.2999999999997</v>
      </c>
      <c r="P1526" s="605">
        <f>IF(N1527="","",MIN(F1528:N1528))</f>
        <v>2051.94</v>
      </c>
      <c r="Q1526" s="658">
        <f>IF((N1528=""),"",AVERAGE(F1528:N1528))</f>
        <v>2083.3666666666668</v>
      </c>
      <c r="R1526" s="658">
        <f>IF((N1527=""),"",(O1526-P1526)/(O1526+P1526)*100)</f>
        <v>1.6620180004025569</v>
      </c>
      <c r="S1526" s="659">
        <f>STDEV(F1528:N1528)</f>
        <v>25.433808700248317</v>
      </c>
      <c r="T1526" s="600" t="str">
        <f>IF(N1527="","",IF(Q1526&gt;1940,IF(R1526&lt;8.3,IF(Q1526&lt;2180,"Pass","Fail"),"Fail"),"Fail"))</f>
        <v>Pass</v>
      </c>
      <c r="U1526" s="677">
        <v>1159</v>
      </c>
      <c r="V1526" s="548" t="s">
        <v>399</v>
      </c>
      <c r="Y1526" s="603">
        <v>2000</v>
      </c>
      <c r="Z1526" s="603">
        <v>3000</v>
      </c>
      <c r="AA1526" s="603">
        <v>1940</v>
      </c>
      <c r="AB1526" s="603">
        <v>2180</v>
      </c>
      <c r="AC1526" s="604">
        <v>5.2</v>
      </c>
      <c r="AD1526" s="604">
        <v>5.2</v>
      </c>
    </row>
    <row r="1527" spans="1:30" ht="15">
      <c r="A1527" s="690"/>
      <c r="B1527" s="554"/>
      <c r="C1527" s="657"/>
      <c r="D1527" s="657"/>
      <c r="E1527" s="605" t="s">
        <v>185</v>
      </c>
      <c r="F1527" s="559">
        <v>1295.42</v>
      </c>
      <c r="G1527" s="559">
        <v>1307.54</v>
      </c>
      <c r="H1527" s="559">
        <v>1295.8599999999999</v>
      </c>
      <c r="I1527" s="559">
        <v>1308.17</v>
      </c>
      <c r="J1527" s="559">
        <v>1305.75</v>
      </c>
      <c r="K1527" s="559">
        <v>1303.73</v>
      </c>
      <c r="L1527" s="559">
        <v>1310.06</v>
      </c>
      <c r="M1527" s="559">
        <v>1306.03</v>
      </c>
      <c r="N1527" s="559">
        <v>1304.25</v>
      </c>
      <c r="O1527" s="605"/>
      <c r="P1527" s="605"/>
      <c r="Q1527" s="658"/>
      <c r="R1527" s="658"/>
      <c r="S1527" s="659"/>
      <c r="T1527" s="600"/>
      <c r="U1527" s="660"/>
      <c r="Y1527" s="603"/>
      <c r="Z1527" s="603"/>
      <c r="AA1527" s="603"/>
      <c r="AB1527" s="603"/>
    </row>
    <row r="1528" spans="1:30" ht="43.5" thickBot="1">
      <c r="A1528" s="690"/>
      <c r="B1528" s="554"/>
      <c r="C1528" s="657"/>
      <c r="D1528" s="657"/>
      <c r="E1528" s="605" t="s">
        <v>188</v>
      </c>
      <c r="F1528" s="605">
        <f t="shared" ref="F1528:N1528" si="504">IF(((F1526="")*AND(F1527="")),"",(F1526-F1527)*3)</f>
        <v>2121.2999999999997</v>
      </c>
      <c r="G1528" s="605">
        <f t="shared" si="504"/>
        <v>2069.5200000000004</v>
      </c>
      <c r="H1528" s="605">
        <f t="shared" si="504"/>
        <v>2059.44</v>
      </c>
      <c r="I1528" s="605">
        <f t="shared" si="504"/>
        <v>2064.7200000000003</v>
      </c>
      <c r="J1528" s="605">
        <f t="shared" si="504"/>
        <v>2097.63</v>
      </c>
      <c r="K1528" s="605">
        <f t="shared" si="504"/>
        <v>2116.8899999999994</v>
      </c>
      <c r="L1528" s="605">
        <f t="shared" si="504"/>
        <v>2051.94</v>
      </c>
      <c r="M1528" s="605">
        <f t="shared" si="504"/>
        <v>2072.04</v>
      </c>
      <c r="N1528" s="605">
        <f t="shared" si="504"/>
        <v>2096.8200000000002</v>
      </c>
      <c r="O1528" s="605"/>
      <c r="P1528" s="605"/>
      <c r="Q1528" s="658"/>
      <c r="R1528" s="658"/>
      <c r="S1528" s="659"/>
      <c r="T1528" s="600"/>
      <c r="U1528" s="660"/>
      <c r="Y1528" s="603"/>
      <c r="Z1528" s="603"/>
      <c r="AA1528" s="603"/>
      <c r="AB1528" s="603"/>
    </row>
    <row r="1529" spans="1:30" ht="15">
      <c r="A1529" s="713">
        <v>43766</v>
      </c>
      <c r="B1529" s="554" t="s">
        <v>183</v>
      </c>
      <c r="C1529" s="657" t="s">
        <v>171</v>
      </c>
      <c r="D1529" s="657" t="s">
        <v>170</v>
      </c>
      <c r="E1529" s="605" t="s">
        <v>184</v>
      </c>
      <c r="F1529" s="559">
        <v>25724.01</v>
      </c>
      <c r="G1529" s="559">
        <v>25908.06</v>
      </c>
      <c r="H1529" s="559">
        <v>25992.65</v>
      </c>
      <c r="I1529" s="559">
        <v>25944.5</v>
      </c>
      <c r="J1529" s="559">
        <v>25799.74</v>
      </c>
      <c r="K1529" s="559">
        <v>25781.39</v>
      </c>
      <c r="L1529" s="559">
        <v>25941.74</v>
      </c>
      <c r="M1529" s="559">
        <v>25915.200000000001</v>
      </c>
      <c r="N1529" s="559">
        <v>25694.080000000002</v>
      </c>
      <c r="O1529" s="605">
        <f>IF((N1530=""),"",MAX(F1531:N1531))</f>
        <v>4356.9000000000087</v>
      </c>
      <c r="P1529" s="605">
        <f>IF(N1530="","",MIN(F1531:N1531))</f>
        <v>3756.4799999999996</v>
      </c>
      <c r="Q1529" s="658">
        <f>IF((N1531=""),"",AVERAGE(F1531:N1531))</f>
        <v>4039.0833333333348</v>
      </c>
      <c r="R1529" s="658">
        <f>IF((N1530=""),"",(O1529-P1529)/(O1529+P1529)*100)</f>
        <v>7.4003682805440949</v>
      </c>
      <c r="S1529" s="659">
        <f>STDEV(F1531:N1531)</f>
        <v>241.16179195717595</v>
      </c>
      <c r="T1529" s="600" t="str">
        <f>IF(N1530="","",IF(Q1529&gt;3200,IF(R1529&lt;16,IF(Q1529&lt;5240,"Pass","Fail"),"Fail"),"Fail"))</f>
        <v>Pass</v>
      </c>
      <c r="U1529" s="677">
        <v>1159</v>
      </c>
      <c r="V1529" s="548" t="s">
        <v>399</v>
      </c>
      <c r="Y1529" s="603">
        <v>4200</v>
      </c>
      <c r="Z1529" s="603">
        <v>5500</v>
      </c>
      <c r="AA1529" s="603">
        <v>3200</v>
      </c>
      <c r="AB1529" s="603">
        <v>5240</v>
      </c>
      <c r="AC1529" s="604">
        <v>16</v>
      </c>
      <c r="AD1529" s="604">
        <v>16</v>
      </c>
    </row>
    <row r="1530" spans="1:30" ht="15">
      <c r="A1530" s="690"/>
      <c r="B1530" s="554"/>
      <c r="C1530" s="657"/>
      <c r="D1530" s="657"/>
      <c r="E1530" s="605" t="s">
        <v>185</v>
      </c>
      <c r="F1530" s="559">
        <v>24311.71</v>
      </c>
      <c r="G1530" s="559">
        <v>24640.13</v>
      </c>
      <c r="H1530" s="559">
        <v>24740.49</v>
      </c>
      <c r="I1530" s="559">
        <v>24643.63</v>
      </c>
      <c r="J1530" s="559">
        <v>24347.439999999999</v>
      </c>
      <c r="K1530" s="559">
        <v>24350.52</v>
      </c>
      <c r="L1530" s="559">
        <v>24651.759999999998</v>
      </c>
      <c r="M1530" s="559">
        <v>24625.15</v>
      </c>
      <c r="N1530" s="559">
        <v>24273.29</v>
      </c>
      <c r="O1530" s="641"/>
      <c r="P1530" s="605"/>
      <c r="Q1530" s="658"/>
      <c r="R1530" s="658"/>
      <c r="S1530" s="659"/>
      <c r="T1530" s="600"/>
      <c r="U1530" s="660"/>
    </row>
    <row r="1531" spans="1:30" ht="57.75" thickBot="1">
      <c r="A1531" s="690"/>
      <c r="B1531" s="663"/>
      <c r="C1531" s="664"/>
      <c r="D1531" s="664"/>
      <c r="E1531" s="605" t="s">
        <v>186</v>
      </c>
      <c r="F1531" s="627">
        <f t="shared" ref="F1531:N1531" si="505">IF(((F1529="")*AND(F1530="")),"",(F1529-F1530)*3)</f>
        <v>4236.8999999999978</v>
      </c>
      <c r="G1531" s="627">
        <f t="shared" si="505"/>
        <v>3803.7900000000009</v>
      </c>
      <c r="H1531" s="627">
        <f t="shared" si="505"/>
        <v>3756.4799999999996</v>
      </c>
      <c r="I1531" s="627">
        <f t="shared" si="505"/>
        <v>3902.6099999999969</v>
      </c>
      <c r="J1531" s="627">
        <f t="shared" si="505"/>
        <v>4356.9000000000087</v>
      </c>
      <c r="K1531" s="627">
        <f t="shared" si="505"/>
        <v>4292.6099999999969</v>
      </c>
      <c r="L1531" s="627">
        <f t="shared" si="505"/>
        <v>3869.9400000000096</v>
      </c>
      <c r="M1531" s="627">
        <f t="shared" si="505"/>
        <v>3870.1499999999978</v>
      </c>
      <c r="N1531" s="627">
        <f t="shared" si="505"/>
        <v>4262.3700000000026</v>
      </c>
      <c r="O1531" s="627"/>
      <c r="P1531" s="627"/>
      <c r="Q1531" s="665"/>
      <c r="R1531" s="665"/>
      <c r="S1531" s="666"/>
      <c r="T1531" s="667"/>
      <c r="U1531" s="668"/>
    </row>
    <row r="1532" spans="1:30" ht="15">
      <c r="A1532" s="713">
        <v>43769</v>
      </c>
      <c r="B1532" s="654" t="s">
        <v>172</v>
      </c>
      <c r="C1532" s="615" t="s">
        <v>174</v>
      </c>
      <c r="D1532" s="615" t="s">
        <v>173</v>
      </c>
      <c r="E1532" s="605" t="s">
        <v>184</v>
      </c>
      <c r="F1532" s="559">
        <v>3226.63</v>
      </c>
      <c r="G1532" s="559">
        <v>3011.14</v>
      </c>
      <c r="H1532" s="559">
        <v>2979.67</v>
      </c>
      <c r="I1532" s="559">
        <v>2977.51</v>
      </c>
      <c r="J1532" s="559">
        <v>3033.84</v>
      </c>
      <c r="K1532" s="559">
        <v>3233.29</v>
      </c>
      <c r="L1532" s="559">
        <v>2978.61</v>
      </c>
      <c r="M1532" s="559">
        <v>2990.63</v>
      </c>
      <c r="N1532" s="559">
        <v>3109.44</v>
      </c>
      <c r="O1532" s="636">
        <f>IF((N1533=""),"",MAX(F1534:N1534))</f>
        <v>3877.0600000000004</v>
      </c>
      <c r="P1532" s="636">
        <f>IF(N1533="","",MIN(F1534:N1534))</f>
        <v>3596.74</v>
      </c>
      <c r="Q1532" s="655">
        <f>IF((N1534=""),"",AVERAGE(F1534:N1534))</f>
        <v>3772.068888888889</v>
      </c>
      <c r="R1532" s="655">
        <f>IF((N1533=""),"",(O1532-P1532)/(O1532+P1532)*100)</f>
        <v>3.7507024539056522</v>
      </c>
      <c r="S1532" s="646">
        <f>STDEV(F1534:N1534)</f>
        <v>99.731367739083467</v>
      </c>
      <c r="T1532" s="676" t="str">
        <f>IF(N1533="","",IF(Q1532&gt;3650,IF(R1532&lt;7,IF(Q1532&lt;4450,"Pass","Fail"),"Fail"),"Fail"))</f>
        <v>Pass</v>
      </c>
      <c r="U1532" s="677">
        <v>1428</v>
      </c>
      <c r="V1532" s="548" t="s">
        <v>400</v>
      </c>
      <c r="Y1532" s="603">
        <v>3650</v>
      </c>
      <c r="Z1532" s="603">
        <v>4450</v>
      </c>
      <c r="AA1532" s="603">
        <v>3700</v>
      </c>
      <c r="AB1532" s="603">
        <v>4100</v>
      </c>
      <c r="AC1532" s="604">
        <v>7</v>
      </c>
      <c r="AD1532" s="604">
        <v>6.5</v>
      </c>
    </row>
    <row r="1533" spans="1:30" ht="15">
      <c r="A1533" s="690"/>
      <c r="B1533" s="554"/>
      <c r="C1533" s="657"/>
      <c r="D1533" s="657"/>
      <c r="E1533" s="605" t="s">
        <v>185</v>
      </c>
      <c r="F1533" s="559">
        <v>1411.75</v>
      </c>
      <c r="G1533" s="559">
        <v>1100.8699999999999</v>
      </c>
      <c r="H1533" s="559">
        <v>1051.6400000000001</v>
      </c>
      <c r="I1533" s="559">
        <v>1057.73</v>
      </c>
      <c r="J1533" s="559">
        <v>1169</v>
      </c>
      <c r="K1533" s="559">
        <v>1434.92</v>
      </c>
      <c r="L1533" s="559">
        <v>1072.8599999999999</v>
      </c>
      <c r="M1533" s="559">
        <v>1052.0999999999999</v>
      </c>
      <c r="N1533" s="559">
        <v>1215.58</v>
      </c>
      <c r="O1533" s="605"/>
      <c r="P1533" s="605"/>
      <c r="Q1533" s="658"/>
      <c r="R1533" s="658"/>
      <c r="S1533" s="659"/>
      <c r="T1533" s="554"/>
      <c r="U1533" s="672"/>
      <c r="Y1533" s="603"/>
      <c r="Z1533" s="603"/>
      <c r="AA1533" s="603"/>
      <c r="AB1533" s="603"/>
    </row>
    <row r="1534" spans="1:30" ht="57.75" thickBot="1">
      <c r="A1534" s="690"/>
      <c r="B1534" s="554"/>
      <c r="C1534" s="657"/>
      <c r="D1534" s="657"/>
      <c r="E1534" s="605" t="s">
        <v>186</v>
      </c>
      <c r="F1534" s="605">
        <f t="shared" ref="F1534:N1534" si="506">IF(((F1532="")*AND(F1533="")),"",(F1532-F1533)*2)</f>
        <v>3629.76</v>
      </c>
      <c r="G1534" s="605">
        <f t="shared" si="506"/>
        <v>3820.54</v>
      </c>
      <c r="H1534" s="605">
        <f t="shared" si="506"/>
        <v>3856.06</v>
      </c>
      <c r="I1534" s="605">
        <f t="shared" si="506"/>
        <v>3839.5600000000004</v>
      </c>
      <c r="J1534" s="605">
        <f t="shared" si="506"/>
        <v>3729.6800000000003</v>
      </c>
      <c r="K1534" s="605">
        <f t="shared" si="506"/>
        <v>3596.74</v>
      </c>
      <c r="L1534" s="605">
        <f t="shared" si="506"/>
        <v>3811.5000000000005</v>
      </c>
      <c r="M1534" s="605">
        <f t="shared" si="506"/>
        <v>3877.0600000000004</v>
      </c>
      <c r="N1534" s="605">
        <f t="shared" si="506"/>
        <v>3787.7200000000003</v>
      </c>
      <c r="O1534" s="605"/>
      <c r="P1534" s="605"/>
      <c r="Q1534" s="658"/>
      <c r="R1534" s="658"/>
      <c r="S1534" s="659"/>
      <c r="T1534" s="554"/>
      <c r="U1534" s="672"/>
      <c r="Y1534" s="603"/>
      <c r="Z1534" s="603"/>
      <c r="AA1534" s="603"/>
      <c r="AB1534" s="603"/>
    </row>
    <row r="1535" spans="1:30" ht="15">
      <c r="A1535" s="713">
        <v>43769</v>
      </c>
      <c r="B1535" s="614" t="s">
        <v>167</v>
      </c>
      <c r="C1535" s="657" t="s">
        <v>169</v>
      </c>
      <c r="D1535" s="657" t="s">
        <v>187</v>
      </c>
      <c r="E1535" s="605" t="s">
        <v>184</v>
      </c>
      <c r="F1535" s="559">
        <v>1295.42</v>
      </c>
      <c r="G1535" s="559">
        <v>1307.54</v>
      </c>
      <c r="H1535" s="559">
        <v>1295.8599999999999</v>
      </c>
      <c r="I1535" s="559">
        <v>1308.17</v>
      </c>
      <c r="J1535" s="559">
        <v>1305.75</v>
      </c>
      <c r="K1535" s="559">
        <v>1303.73</v>
      </c>
      <c r="L1535" s="559">
        <v>1310.06</v>
      </c>
      <c r="M1535" s="559">
        <v>1306.03</v>
      </c>
      <c r="N1535" s="559">
        <v>1304.25</v>
      </c>
      <c r="O1535" s="605">
        <f>IF((N1536=""),"",MAX(F1537:N1537))</f>
        <v>2033.7900000000002</v>
      </c>
      <c r="P1535" s="605">
        <f>IF(N1536="","",MIN(F1537:N1537))</f>
        <v>1971.33</v>
      </c>
      <c r="Q1535" s="658">
        <f>IF((N1537=""),"",AVERAGE(F1537:N1537))</f>
        <v>1993.0133333333335</v>
      </c>
      <c r="R1535" s="658">
        <f>IF((N1536=""),"",(O1535-P1535)/(O1535+P1535)*100)</f>
        <v>1.5595038350910899</v>
      </c>
      <c r="S1535" s="659">
        <f>STDEV(F1537:N1537)</f>
        <v>18.557163037445754</v>
      </c>
      <c r="T1535" s="600" t="str">
        <f>IF(N1536="","",IF(Q1535&gt;1940,IF(R1535&lt;8.3,IF(Q1535&lt;2180,"Pass","Fail"),"Fail"),"Fail"))</f>
        <v>Pass</v>
      </c>
      <c r="U1535" s="677">
        <v>1428</v>
      </c>
      <c r="V1535" s="548" t="s">
        <v>400</v>
      </c>
      <c r="Y1535" s="603">
        <v>2000</v>
      </c>
      <c r="Z1535" s="603">
        <v>3000</v>
      </c>
      <c r="AA1535" s="603">
        <v>1940</v>
      </c>
      <c r="AB1535" s="603">
        <v>2180</v>
      </c>
      <c r="AC1535" s="604">
        <v>5.2</v>
      </c>
      <c r="AD1535" s="604">
        <v>5.2</v>
      </c>
    </row>
    <row r="1536" spans="1:30" ht="15">
      <c r="A1536" s="690"/>
      <c r="B1536" s="554"/>
      <c r="C1536" s="657"/>
      <c r="D1536" s="657"/>
      <c r="E1536" s="605" t="s">
        <v>185</v>
      </c>
      <c r="F1536" s="559">
        <v>617.49</v>
      </c>
      <c r="G1536" s="559">
        <v>640.6</v>
      </c>
      <c r="H1536" s="559">
        <v>635.88</v>
      </c>
      <c r="I1536" s="559">
        <v>646.89</v>
      </c>
      <c r="J1536" s="559">
        <v>648.64</v>
      </c>
      <c r="K1536" s="559">
        <v>636.54999999999995</v>
      </c>
      <c r="L1536" s="559">
        <v>649.75</v>
      </c>
      <c r="M1536" s="559">
        <v>639.67999999999995</v>
      </c>
      <c r="N1536" s="559">
        <v>642.29</v>
      </c>
      <c r="O1536" s="605"/>
      <c r="P1536" s="605"/>
      <c r="Q1536" s="658"/>
      <c r="R1536" s="658"/>
      <c r="S1536" s="659"/>
      <c r="T1536" s="600"/>
      <c r="U1536" s="660"/>
      <c r="Y1536" s="603"/>
      <c r="Z1536" s="603"/>
      <c r="AA1536" s="603"/>
      <c r="AB1536" s="603"/>
    </row>
    <row r="1537" spans="1:30" ht="43.5" thickBot="1">
      <c r="A1537" s="690"/>
      <c r="B1537" s="554"/>
      <c r="C1537" s="657"/>
      <c r="D1537" s="657"/>
      <c r="E1537" s="605" t="s">
        <v>188</v>
      </c>
      <c r="F1537" s="605">
        <f t="shared" ref="F1537:N1537" si="507">IF(((F1535="")*AND(F1536="")),"",(F1535-F1536)*3)</f>
        <v>2033.7900000000002</v>
      </c>
      <c r="G1537" s="605">
        <f t="shared" si="507"/>
        <v>2000.8199999999997</v>
      </c>
      <c r="H1537" s="605">
        <f t="shared" si="507"/>
        <v>1979.9399999999996</v>
      </c>
      <c r="I1537" s="605">
        <f t="shared" si="507"/>
        <v>1983.8400000000001</v>
      </c>
      <c r="J1537" s="605">
        <f t="shared" si="507"/>
        <v>1971.33</v>
      </c>
      <c r="K1537" s="605">
        <f t="shared" si="507"/>
        <v>2001.5400000000002</v>
      </c>
      <c r="L1537" s="605">
        <f t="shared" si="507"/>
        <v>1980.9299999999998</v>
      </c>
      <c r="M1537" s="605">
        <f t="shared" si="507"/>
        <v>1999.0500000000002</v>
      </c>
      <c r="N1537" s="605">
        <f t="shared" si="507"/>
        <v>1985.88</v>
      </c>
      <c r="O1537" s="605"/>
      <c r="P1537" s="605"/>
      <c r="Q1537" s="658"/>
      <c r="R1537" s="658"/>
      <c r="S1537" s="659"/>
      <c r="T1537" s="600"/>
      <c r="U1537" s="660"/>
      <c r="Y1537" s="603"/>
      <c r="Z1537" s="603"/>
      <c r="AA1537" s="603"/>
      <c r="AB1537" s="603"/>
    </row>
    <row r="1538" spans="1:30" ht="15">
      <c r="A1538" s="713">
        <v>43769</v>
      </c>
      <c r="B1538" s="554" t="s">
        <v>183</v>
      </c>
      <c r="C1538" s="657" t="s">
        <v>171</v>
      </c>
      <c r="D1538" s="657" t="s">
        <v>170</v>
      </c>
      <c r="E1538" s="605" t="s">
        <v>184</v>
      </c>
      <c r="F1538" s="559">
        <v>29281.65</v>
      </c>
      <c r="G1538" s="559">
        <v>29202.62</v>
      </c>
      <c r="H1538" s="559">
        <v>29102.6</v>
      </c>
      <c r="I1538" s="559">
        <v>29192.44</v>
      </c>
      <c r="J1538" s="559">
        <v>29217.48</v>
      </c>
      <c r="K1538" s="559">
        <v>29273.86</v>
      </c>
      <c r="L1538" s="559">
        <v>29156.66</v>
      </c>
      <c r="M1538" s="559">
        <v>29109.53</v>
      </c>
      <c r="N1538" s="559">
        <v>29174.9</v>
      </c>
      <c r="O1538" s="605">
        <f>IF((N1539=""),"",MAX(F1540:N1540))</f>
        <v>4541.070000000007</v>
      </c>
      <c r="P1538" s="605">
        <f>IF(N1539="","",MIN(F1540:N1540))</f>
        <v>3703.8599999999969</v>
      </c>
      <c r="Q1538" s="658">
        <f>IF((N1540=""),"",AVERAGE(F1540:N1540))</f>
        <v>4165.3466666666682</v>
      </c>
      <c r="R1538" s="658">
        <f>IF((N1539=""),"",(O1538-P1538)/(O1538+P1538)*100)</f>
        <v>10.154240242185313</v>
      </c>
      <c r="S1538" s="659">
        <f>STDEV(F1540:N1540)</f>
        <v>279.38818818984458</v>
      </c>
      <c r="T1538" s="600" t="str">
        <f>IF(N1539="","",IF(Q1538&gt;3200,IF(R1538&lt;16,IF(Q1538&lt;5240,"Pass","Fail"),"Fail"),"Fail"))</f>
        <v>Pass</v>
      </c>
      <c r="U1538" s="677">
        <v>1428</v>
      </c>
      <c r="V1538" s="548" t="s">
        <v>400</v>
      </c>
      <c r="Y1538" s="603">
        <v>4200</v>
      </c>
      <c r="Z1538" s="603">
        <v>5500</v>
      </c>
      <c r="AA1538" s="603">
        <v>3200</v>
      </c>
      <c r="AB1538" s="603">
        <v>5240</v>
      </c>
      <c r="AC1538" s="604">
        <v>16</v>
      </c>
      <c r="AD1538" s="604">
        <v>16</v>
      </c>
    </row>
    <row r="1539" spans="1:30" ht="15">
      <c r="A1539" s="690"/>
      <c r="B1539" s="554"/>
      <c r="C1539" s="657"/>
      <c r="D1539" s="657"/>
      <c r="E1539" s="605" t="s">
        <v>185</v>
      </c>
      <c r="F1539" s="559">
        <v>27813.08</v>
      </c>
      <c r="G1539" s="559">
        <v>27828.76</v>
      </c>
      <c r="H1539" s="559">
        <v>27867.98</v>
      </c>
      <c r="I1539" s="559">
        <v>27794.21</v>
      </c>
      <c r="J1539" s="559">
        <v>27731.87</v>
      </c>
      <c r="K1539" s="559">
        <v>27760.17</v>
      </c>
      <c r="L1539" s="559">
        <v>27802.959999999999</v>
      </c>
      <c r="M1539" s="559">
        <v>27833.55</v>
      </c>
      <c r="N1539" s="559">
        <v>27783.119999999999</v>
      </c>
      <c r="O1539" s="641"/>
      <c r="P1539" s="605"/>
      <c r="Q1539" s="658"/>
      <c r="R1539" s="658"/>
      <c r="S1539" s="659"/>
      <c r="T1539" s="600"/>
      <c r="U1539" s="660"/>
    </row>
    <row r="1540" spans="1:30" ht="57.75" thickBot="1">
      <c r="A1540" s="690"/>
      <c r="B1540" s="663"/>
      <c r="C1540" s="664"/>
      <c r="D1540" s="664"/>
      <c r="E1540" s="605" t="s">
        <v>186</v>
      </c>
      <c r="F1540" s="627">
        <f t="shared" ref="F1540:N1540" si="508">IF(((F1538="")*AND(F1539="")),"",(F1538-F1539)*3)</f>
        <v>4405.7099999999991</v>
      </c>
      <c r="G1540" s="627">
        <f t="shared" si="508"/>
        <v>4121.5800000000017</v>
      </c>
      <c r="H1540" s="627">
        <f t="shared" si="508"/>
        <v>3703.8599999999969</v>
      </c>
      <c r="I1540" s="627">
        <f t="shared" si="508"/>
        <v>4194.6899999999987</v>
      </c>
      <c r="J1540" s="627">
        <f t="shared" si="508"/>
        <v>4456.8300000000017</v>
      </c>
      <c r="K1540" s="627">
        <f t="shared" si="508"/>
        <v>4541.070000000007</v>
      </c>
      <c r="L1540" s="627">
        <f t="shared" si="508"/>
        <v>4061.1000000000022</v>
      </c>
      <c r="M1540" s="627">
        <f t="shared" si="508"/>
        <v>3827.9399999999987</v>
      </c>
      <c r="N1540" s="627">
        <f t="shared" si="508"/>
        <v>4175.3400000000074</v>
      </c>
      <c r="O1540" s="627"/>
      <c r="P1540" s="627"/>
      <c r="Q1540" s="665"/>
      <c r="R1540" s="665"/>
      <c r="S1540" s="666"/>
      <c r="T1540" s="667"/>
      <c r="U1540" s="668"/>
    </row>
    <row r="1541" spans="1:30" ht="15">
      <c r="A1541" s="713">
        <v>43773</v>
      </c>
      <c r="B1541" s="654" t="s">
        <v>172</v>
      </c>
      <c r="C1541" s="615" t="s">
        <v>174</v>
      </c>
      <c r="D1541" s="615" t="s">
        <v>173</v>
      </c>
      <c r="E1541" s="605" t="s">
        <v>184</v>
      </c>
      <c r="F1541" s="559">
        <v>4987.2</v>
      </c>
      <c r="G1541" s="559">
        <v>4975.68</v>
      </c>
      <c r="H1541" s="559">
        <v>5151.37</v>
      </c>
      <c r="I1541" s="559">
        <v>5165.99</v>
      </c>
      <c r="J1541" s="559">
        <v>5291.22</v>
      </c>
      <c r="K1541" s="559">
        <v>5268.77</v>
      </c>
      <c r="L1541" s="559">
        <v>5151.01</v>
      </c>
      <c r="M1541" s="559">
        <v>5040.9799999999996</v>
      </c>
      <c r="N1541" s="559">
        <v>4971.58</v>
      </c>
      <c r="O1541" s="636">
        <f>IF((N1542=""),"",MAX(F1543:N1543))</f>
        <v>3952.8599999999988</v>
      </c>
      <c r="P1541" s="636">
        <f>IF(N1542="","",MIN(F1543:N1543))</f>
        <v>3641.3200000000006</v>
      </c>
      <c r="Q1541" s="655">
        <f>IF((N1543=""),"",AVERAGE(F1543:N1543))</f>
        <v>3825.0466666666671</v>
      </c>
      <c r="R1541" s="655">
        <f>IF((N1542=""),"",(O1541-P1541)/(O1541+P1541)*100)</f>
        <v>4.1023520643439868</v>
      </c>
      <c r="S1541" s="646">
        <f>STDEV(F1543:N1543)</f>
        <v>113.87560142538098</v>
      </c>
      <c r="T1541" s="676" t="str">
        <f>IF(N1542="","",IF(Q1541&gt;3650,IF(R1541&lt;7,IF(Q1541&lt;4450,"Pass","Fail"),"Fail"),"Fail"))</f>
        <v>Pass</v>
      </c>
      <c r="U1541" s="677">
        <v>121</v>
      </c>
      <c r="V1541" s="548" t="s">
        <v>403</v>
      </c>
      <c r="Y1541" s="603">
        <v>3650</v>
      </c>
      <c r="Z1541" s="603">
        <v>4450</v>
      </c>
      <c r="AA1541" s="603">
        <v>3700</v>
      </c>
      <c r="AB1541" s="603">
        <v>4100</v>
      </c>
      <c r="AC1541" s="604">
        <v>7</v>
      </c>
      <c r="AD1541" s="604">
        <v>6.5</v>
      </c>
    </row>
    <row r="1542" spans="1:30" ht="15">
      <c r="A1542" s="690"/>
      <c r="B1542" s="554"/>
      <c r="C1542" s="657"/>
      <c r="D1542" s="657"/>
      <c r="E1542" s="605" t="s">
        <v>185</v>
      </c>
      <c r="F1542" s="559">
        <v>3163.72</v>
      </c>
      <c r="G1542" s="559">
        <v>3037.53</v>
      </c>
      <c r="H1542" s="559">
        <v>3189.68</v>
      </c>
      <c r="I1542" s="559">
        <v>3216.14</v>
      </c>
      <c r="J1542" s="559">
        <v>3399.76</v>
      </c>
      <c r="K1542" s="559">
        <v>3448.11</v>
      </c>
      <c r="L1542" s="559">
        <v>3214.65</v>
      </c>
      <c r="M1542" s="559">
        <v>3064.55</v>
      </c>
      <c r="N1542" s="559">
        <v>3056.95</v>
      </c>
      <c r="O1542" s="605"/>
      <c r="P1542" s="605"/>
      <c r="Q1542" s="658"/>
      <c r="R1542" s="658"/>
      <c r="S1542" s="659"/>
      <c r="T1542" s="554"/>
      <c r="U1542" s="672"/>
      <c r="Y1542" s="603"/>
      <c r="Z1542" s="603"/>
      <c r="AA1542" s="603"/>
      <c r="AB1542" s="603"/>
    </row>
    <row r="1543" spans="1:30" ht="57.75" thickBot="1">
      <c r="A1543" s="690"/>
      <c r="B1543" s="554"/>
      <c r="C1543" s="657"/>
      <c r="D1543" s="657"/>
      <c r="E1543" s="605" t="s">
        <v>186</v>
      </c>
      <c r="F1543" s="605">
        <f t="shared" ref="F1543:N1543" si="509">IF(((F1541="")*AND(F1542="")),"",(F1541-F1542)*2)</f>
        <v>3646.96</v>
      </c>
      <c r="G1543" s="605">
        <f t="shared" si="509"/>
        <v>3876.3</v>
      </c>
      <c r="H1543" s="605">
        <f t="shared" si="509"/>
        <v>3923.38</v>
      </c>
      <c r="I1543" s="605">
        <f t="shared" si="509"/>
        <v>3899.7</v>
      </c>
      <c r="J1543" s="605">
        <f t="shared" si="509"/>
        <v>3782.92</v>
      </c>
      <c r="K1543" s="605">
        <f t="shared" si="509"/>
        <v>3641.3200000000006</v>
      </c>
      <c r="L1543" s="605">
        <f t="shared" si="509"/>
        <v>3872.7200000000003</v>
      </c>
      <c r="M1543" s="605">
        <f t="shared" si="509"/>
        <v>3952.8599999999988</v>
      </c>
      <c r="N1543" s="605">
        <f t="shared" si="509"/>
        <v>3829.26</v>
      </c>
      <c r="O1543" s="605"/>
      <c r="P1543" s="605"/>
      <c r="Q1543" s="658"/>
      <c r="R1543" s="658"/>
      <c r="S1543" s="659"/>
      <c r="T1543" s="554"/>
      <c r="U1543" s="672"/>
      <c r="Y1543" s="603"/>
      <c r="Z1543" s="603"/>
      <c r="AA1543" s="603"/>
      <c r="AB1543" s="603"/>
    </row>
    <row r="1544" spans="1:30" ht="15">
      <c r="A1544" s="713">
        <v>43773</v>
      </c>
      <c r="B1544" s="614" t="s">
        <v>167</v>
      </c>
      <c r="C1544" s="657" t="s">
        <v>169</v>
      </c>
      <c r="D1544" s="657" t="s">
        <v>187</v>
      </c>
      <c r="E1544" s="605" t="s">
        <v>184</v>
      </c>
      <c r="F1544" s="559">
        <v>2004.58</v>
      </c>
      <c r="G1544" s="559">
        <v>2000.17</v>
      </c>
      <c r="H1544" s="559">
        <v>1997.49</v>
      </c>
      <c r="I1544" s="559">
        <v>2006.19</v>
      </c>
      <c r="J1544" s="559">
        <v>2010.19</v>
      </c>
      <c r="K1544" s="559">
        <v>2014.37</v>
      </c>
      <c r="L1544" s="559">
        <v>2001.56</v>
      </c>
      <c r="M1544" s="559">
        <v>1999.67</v>
      </c>
      <c r="N1544" s="559">
        <v>2008.57</v>
      </c>
      <c r="O1544" s="605">
        <f>IF((N1545=""),"",MAX(F1546:N1546))</f>
        <v>2133.06</v>
      </c>
      <c r="P1544" s="605">
        <f>IF(N1545="","",MIN(F1546:N1546))</f>
        <v>2085.9899999999998</v>
      </c>
      <c r="Q1544" s="658">
        <f>IF((N1546=""),"",AVERAGE(F1546:N1546))</f>
        <v>2101.7633333333338</v>
      </c>
      <c r="R1544" s="658">
        <f>IF((N1545=""),"",(O1544-P1544)/(O1544+P1544)*100)</f>
        <v>1.1156539979379285</v>
      </c>
      <c r="S1544" s="659">
        <f>STDEV(F1546:N1546)</f>
        <v>13.856320759748945</v>
      </c>
      <c r="T1544" s="600" t="str">
        <f>IF(N1545="","",IF(Q1544&gt;1940,IF(R1544&lt;8.3,IF(Q1544&lt;2180,"Pass","Fail"),"Fail"),"Fail"))</f>
        <v>Pass</v>
      </c>
      <c r="U1544" s="677">
        <v>121</v>
      </c>
      <c r="V1544" s="548" t="s">
        <v>403</v>
      </c>
      <c r="Y1544" s="603">
        <v>2000</v>
      </c>
      <c r="Z1544" s="603">
        <v>3000</v>
      </c>
      <c r="AA1544" s="603">
        <v>1940</v>
      </c>
      <c r="AB1544" s="603">
        <v>2180</v>
      </c>
      <c r="AC1544" s="604">
        <v>5.2</v>
      </c>
      <c r="AD1544" s="604">
        <v>5.2</v>
      </c>
    </row>
    <row r="1545" spans="1:30" ht="15">
      <c r="A1545" s="690"/>
      <c r="B1545" s="554"/>
      <c r="C1545" s="657"/>
      <c r="D1545" s="657"/>
      <c r="E1545" s="605" t="s">
        <v>185</v>
      </c>
      <c r="F1545" s="559">
        <v>1304.5899999999999</v>
      </c>
      <c r="G1545" s="559">
        <v>1302.53</v>
      </c>
      <c r="H1545" s="559">
        <v>1301.31</v>
      </c>
      <c r="I1545" s="559">
        <v>1295.17</v>
      </c>
      <c r="J1545" s="559">
        <v>1309.8900000000001</v>
      </c>
      <c r="K1545" s="559">
        <v>1311.47</v>
      </c>
      <c r="L1545" s="559">
        <v>1300.5999999999999</v>
      </c>
      <c r="M1545" s="559">
        <v>1298.7</v>
      </c>
      <c r="N1545" s="559">
        <v>1313.24</v>
      </c>
      <c r="O1545" s="605"/>
      <c r="P1545" s="605"/>
      <c r="Q1545" s="658"/>
      <c r="R1545" s="658"/>
      <c r="S1545" s="659"/>
      <c r="T1545" s="600"/>
      <c r="U1545" s="660"/>
      <c r="Y1545" s="603"/>
      <c r="Z1545" s="603"/>
      <c r="AA1545" s="603"/>
      <c r="AB1545" s="603"/>
    </row>
    <row r="1546" spans="1:30" ht="43.5" thickBot="1">
      <c r="A1546" s="690"/>
      <c r="B1546" s="554"/>
      <c r="C1546" s="657"/>
      <c r="D1546" s="657"/>
      <c r="E1546" s="605" t="s">
        <v>188</v>
      </c>
      <c r="F1546" s="605">
        <f t="shared" ref="F1546:N1546" si="510">IF(((F1544="")*AND(F1545="")),"",(F1544-F1545)*3)</f>
        <v>2099.9700000000003</v>
      </c>
      <c r="G1546" s="605">
        <f t="shared" si="510"/>
        <v>2092.92</v>
      </c>
      <c r="H1546" s="605">
        <f t="shared" si="510"/>
        <v>2088.54</v>
      </c>
      <c r="I1546" s="605">
        <f t="shared" si="510"/>
        <v>2133.06</v>
      </c>
      <c r="J1546" s="605">
        <f t="shared" si="510"/>
        <v>2100.8999999999996</v>
      </c>
      <c r="K1546" s="605">
        <f t="shared" si="510"/>
        <v>2108.6999999999998</v>
      </c>
      <c r="L1546" s="605">
        <f t="shared" si="510"/>
        <v>2102.88</v>
      </c>
      <c r="M1546" s="605">
        <f t="shared" si="510"/>
        <v>2102.91</v>
      </c>
      <c r="N1546" s="605">
        <f t="shared" si="510"/>
        <v>2085.9899999999998</v>
      </c>
      <c r="O1546" s="605"/>
      <c r="P1546" s="605"/>
      <c r="Q1546" s="658"/>
      <c r="R1546" s="658"/>
      <c r="S1546" s="659"/>
      <c r="T1546" s="600"/>
      <c r="U1546" s="660"/>
      <c r="Y1546" s="603"/>
      <c r="Z1546" s="603"/>
      <c r="AA1546" s="603"/>
      <c r="AB1546" s="603"/>
    </row>
    <row r="1547" spans="1:30" ht="15">
      <c r="A1547" s="713">
        <v>43773</v>
      </c>
      <c r="B1547" s="554" t="s">
        <v>183</v>
      </c>
      <c r="C1547" s="657" t="s">
        <v>171</v>
      </c>
      <c r="D1547" s="657" t="s">
        <v>170</v>
      </c>
      <c r="E1547" s="605" t="s">
        <v>184</v>
      </c>
      <c r="F1547" s="559">
        <v>27696.49</v>
      </c>
      <c r="G1547" s="559">
        <v>27765.33</v>
      </c>
      <c r="H1547" s="559">
        <v>27774.87</v>
      </c>
      <c r="I1547" s="559">
        <v>27725.63</v>
      </c>
      <c r="J1547" s="559">
        <v>27704.61</v>
      </c>
      <c r="K1547" s="559">
        <v>27670.04</v>
      </c>
      <c r="L1547" s="559">
        <v>27756.17</v>
      </c>
      <c r="M1547" s="559">
        <v>27741.53</v>
      </c>
      <c r="N1547" s="559">
        <v>27754.54</v>
      </c>
      <c r="O1547" s="605">
        <f>IF((N1548=""),"",MAX(F1549:N1549))</f>
        <v>4451.2200000000048</v>
      </c>
      <c r="P1547" s="605">
        <f>IF(N1548="","",MIN(F1549:N1549))</f>
        <v>3801.5099999999948</v>
      </c>
      <c r="Q1547" s="658">
        <f>IF((N1549=""),"",AVERAGE(F1549:N1549))</f>
        <v>4103.2666666666673</v>
      </c>
      <c r="R1547" s="658">
        <f>IF((N1548=""),"",(O1547-P1547)/(O1547+P1547)*100)</f>
        <v>7.8726675899976142</v>
      </c>
      <c r="S1547" s="659">
        <f>STDEV(F1549:N1549)</f>
        <v>233.55897820464475</v>
      </c>
      <c r="T1547" s="600" t="str">
        <f>IF(N1548="","",IF(Q1547&gt;3200,IF(R1547&lt;16,IF(Q1547&lt;5240,"Pass","Fail"),"Fail"),"Fail"))</f>
        <v>Pass</v>
      </c>
      <c r="U1547" s="677">
        <v>121</v>
      </c>
      <c r="V1547" s="548" t="s">
        <v>403</v>
      </c>
      <c r="Y1547" s="603">
        <v>4200</v>
      </c>
      <c r="Z1547" s="603">
        <v>5500</v>
      </c>
      <c r="AA1547" s="603">
        <v>3200</v>
      </c>
      <c r="AB1547" s="603">
        <v>5240</v>
      </c>
      <c r="AC1547" s="604">
        <v>16</v>
      </c>
      <c r="AD1547" s="604">
        <v>16</v>
      </c>
    </row>
    <row r="1548" spans="1:30" ht="15">
      <c r="A1548" s="690"/>
      <c r="B1548" s="554"/>
      <c r="C1548" s="657"/>
      <c r="D1548" s="657"/>
      <c r="E1548" s="605" t="s">
        <v>185</v>
      </c>
      <c r="F1548" s="559">
        <v>26275.39</v>
      </c>
      <c r="G1548" s="559">
        <v>26458.69</v>
      </c>
      <c r="H1548" s="559">
        <v>26507.7</v>
      </c>
      <c r="I1548" s="559">
        <v>26427.25</v>
      </c>
      <c r="J1548" s="559">
        <v>26220.87</v>
      </c>
      <c r="K1548" s="559">
        <v>26259.49</v>
      </c>
      <c r="L1548" s="559">
        <v>26431.1</v>
      </c>
      <c r="M1548" s="559">
        <v>26406.09</v>
      </c>
      <c r="N1548" s="559">
        <v>26292.83</v>
      </c>
      <c r="O1548" s="641"/>
      <c r="P1548" s="605"/>
      <c r="Q1548" s="658"/>
      <c r="R1548" s="658"/>
      <c r="S1548" s="659"/>
      <c r="T1548" s="600"/>
      <c r="U1548" s="660"/>
    </row>
    <row r="1549" spans="1:30" ht="57.75" thickBot="1">
      <c r="A1549" s="690"/>
      <c r="B1549" s="663"/>
      <c r="C1549" s="664"/>
      <c r="D1549" s="664"/>
      <c r="E1549" s="605" t="s">
        <v>186</v>
      </c>
      <c r="F1549" s="627">
        <f t="shared" ref="F1549:N1549" si="511">IF(((F1547="")*AND(F1548="")),"",(F1547-F1548)*3)</f>
        <v>4263.3000000000065</v>
      </c>
      <c r="G1549" s="627">
        <f t="shared" si="511"/>
        <v>3919.9200000000092</v>
      </c>
      <c r="H1549" s="627">
        <f t="shared" si="511"/>
        <v>3801.5099999999948</v>
      </c>
      <c r="I1549" s="627">
        <f t="shared" si="511"/>
        <v>3895.1400000000031</v>
      </c>
      <c r="J1549" s="627">
        <f t="shared" si="511"/>
        <v>4451.2200000000048</v>
      </c>
      <c r="K1549" s="627">
        <f t="shared" si="511"/>
        <v>4231.6499999999978</v>
      </c>
      <c r="L1549" s="627">
        <f t="shared" si="511"/>
        <v>3975.2099999999991</v>
      </c>
      <c r="M1549" s="627">
        <f t="shared" si="511"/>
        <v>4006.3199999999961</v>
      </c>
      <c r="N1549" s="627">
        <f t="shared" si="511"/>
        <v>4385.1299999999974</v>
      </c>
      <c r="O1549" s="627"/>
      <c r="P1549" s="627"/>
      <c r="Q1549" s="665"/>
      <c r="R1549" s="665"/>
      <c r="S1549" s="666"/>
      <c r="T1549" s="667"/>
      <c r="U1549" s="668"/>
    </row>
    <row r="1550" spans="1:30" ht="15">
      <c r="A1550" s="713">
        <v>43776</v>
      </c>
      <c r="B1550" s="654" t="s">
        <v>172</v>
      </c>
      <c r="C1550" s="615" t="s">
        <v>174</v>
      </c>
      <c r="D1550" s="615" t="s">
        <v>173</v>
      </c>
      <c r="E1550" s="605" t="s">
        <v>184</v>
      </c>
      <c r="F1550" s="559">
        <v>3184.26</v>
      </c>
      <c r="G1550" s="559">
        <v>3056.05</v>
      </c>
      <c r="H1550" s="559">
        <v>3211.18</v>
      </c>
      <c r="I1550" s="559">
        <v>3237.7</v>
      </c>
      <c r="J1550" s="559">
        <v>3426.72</v>
      </c>
      <c r="K1550" s="559">
        <v>3480.31</v>
      </c>
      <c r="L1550" s="559">
        <v>3236.43</v>
      </c>
      <c r="M1550" s="559">
        <v>3083.14</v>
      </c>
      <c r="N1550" s="559">
        <v>3075.82</v>
      </c>
      <c r="O1550" s="636">
        <f>IF((N1551=""),"",MAX(F1552:N1552))</f>
        <v>3935.9799999999996</v>
      </c>
      <c r="P1550" s="636">
        <f>IF(N1551="","",MIN(F1552:N1552))</f>
        <v>3643.98</v>
      </c>
      <c r="Q1550" s="655">
        <f>IF((N1552=""),"",AVERAGE(F1552:N1552))</f>
        <v>3830.1622222222222</v>
      </c>
      <c r="R1550" s="655">
        <f>IF((N1551=""),"",(O1550-P1550)/(O1550+P1550)*100)</f>
        <v>3.8522630726283458</v>
      </c>
      <c r="S1550" s="646">
        <f>STDEV(F1552:N1552)</f>
        <v>102.5127721039901</v>
      </c>
      <c r="T1550" s="676" t="str">
        <f>IF(N1551="","",IF(Q1550&gt;3650,IF(R1550&lt;7,IF(Q1550&lt;4450,"Pass","Fail"),"Fail"),"Fail"))</f>
        <v>Pass</v>
      </c>
      <c r="U1550" s="677">
        <v>1335</v>
      </c>
      <c r="Y1550" s="603">
        <v>3650</v>
      </c>
      <c r="Z1550" s="603">
        <v>4450</v>
      </c>
      <c r="AA1550" s="603">
        <v>3700</v>
      </c>
      <c r="AB1550" s="603">
        <v>4100</v>
      </c>
      <c r="AC1550" s="604">
        <v>7</v>
      </c>
      <c r="AD1550" s="604">
        <v>6.5</v>
      </c>
    </row>
    <row r="1551" spans="1:30" ht="15">
      <c r="A1551" s="690"/>
      <c r="B1551" s="554"/>
      <c r="C1551" s="657"/>
      <c r="D1551" s="657"/>
      <c r="E1551" s="605" t="s">
        <v>185</v>
      </c>
      <c r="F1551" s="559">
        <v>1337.27</v>
      </c>
      <c r="G1551" s="559">
        <v>1119.1099999999999</v>
      </c>
      <c r="H1551" s="559">
        <v>1251.98</v>
      </c>
      <c r="I1551" s="559">
        <v>1285.67</v>
      </c>
      <c r="J1551" s="559">
        <v>1532.48</v>
      </c>
      <c r="K1551" s="559">
        <v>1658.32</v>
      </c>
      <c r="L1551" s="559">
        <v>1295.04</v>
      </c>
      <c r="M1551" s="559">
        <v>1115.1500000000001</v>
      </c>
      <c r="N1551" s="559">
        <v>1160.8599999999999</v>
      </c>
      <c r="O1551" s="605"/>
      <c r="P1551" s="605"/>
      <c r="Q1551" s="658"/>
      <c r="R1551" s="658"/>
      <c r="S1551" s="659"/>
      <c r="T1551" s="554"/>
      <c r="U1551" s="672"/>
      <c r="Y1551" s="603"/>
      <c r="Z1551" s="603"/>
      <c r="AA1551" s="603"/>
      <c r="AB1551" s="603"/>
    </row>
    <row r="1552" spans="1:30" ht="57.75" thickBot="1">
      <c r="A1552" s="690"/>
      <c r="B1552" s="554"/>
      <c r="C1552" s="657"/>
      <c r="D1552" s="657"/>
      <c r="E1552" s="605" t="s">
        <v>186</v>
      </c>
      <c r="F1552" s="605">
        <f t="shared" ref="F1552:N1552" si="512">IF(((F1550="")*AND(F1551="")),"",(F1550-F1551)*2)</f>
        <v>3693.9800000000005</v>
      </c>
      <c r="G1552" s="605">
        <f t="shared" si="512"/>
        <v>3873.8800000000006</v>
      </c>
      <c r="H1552" s="605">
        <f t="shared" si="512"/>
        <v>3918.3999999999996</v>
      </c>
      <c r="I1552" s="605">
        <f t="shared" si="512"/>
        <v>3904.0599999999995</v>
      </c>
      <c r="J1552" s="605">
        <f t="shared" si="512"/>
        <v>3788.4799999999996</v>
      </c>
      <c r="K1552" s="605">
        <f t="shared" si="512"/>
        <v>3643.98</v>
      </c>
      <c r="L1552" s="605">
        <f t="shared" si="512"/>
        <v>3882.7799999999997</v>
      </c>
      <c r="M1552" s="605">
        <f t="shared" si="512"/>
        <v>3935.9799999999996</v>
      </c>
      <c r="N1552" s="605">
        <f t="shared" si="512"/>
        <v>3829.9200000000005</v>
      </c>
      <c r="O1552" s="605"/>
      <c r="P1552" s="605"/>
      <c r="Q1552" s="658"/>
      <c r="R1552" s="658"/>
      <c r="S1552" s="659"/>
      <c r="T1552" s="554"/>
      <c r="U1552" s="672"/>
      <c r="Y1552" s="603"/>
      <c r="Z1552" s="603"/>
      <c r="AA1552" s="603"/>
      <c r="AB1552" s="603"/>
    </row>
    <row r="1553" spans="1:30" ht="15">
      <c r="A1553" s="713">
        <v>43776</v>
      </c>
      <c r="B1553" s="614" t="s">
        <v>167</v>
      </c>
      <c r="C1553" s="657" t="s">
        <v>169</v>
      </c>
      <c r="D1553" s="657" t="s">
        <v>187</v>
      </c>
      <c r="E1553" s="605" t="s">
        <v>184</v>
      </c>
      <c r="F1553" s="559">
        <v>1297.5899999999999</v>
      </c>
      <c r="G1553" s="559">
        <v>1295.44</v>
      </c>
      <c r="H1553" s="559">
        <v>1292.01</v>
      </c>
      <c r="I1553" s="559">
        <v>1291.98</v>
      </c>
      <c r="J1553" s="559">
        <v>1301.33</v>
      </c>
      <c r="K1553" s="559">
        <v>1304.17</v>
      </c>
      <c r="L1553" s="559">
        <v>1293.6400000000001</v>
      </c>
      <c r="M1553" s="559">
        <v>1293.07</v>
      </c>
      <c r="N1553" s="559">
        <v>1307.33</v>
      </c>
      <c r="O1553" s="605">
        <f>IF((N1554=""),"",MAX(F1555:N1555))</f>
        <v>2001.9899999999998</v>
      </c>
      <c r="P1553" s="605">
        <f>IF(N1554="","",MIN(F1555:N1555))</f>
        <v>1962.4499999999998</v>
      </c>
      <c r="Q1553" s="658">
        <f>IF((N1555=""),"",AVERAGE(F1555:N1555))</f>
        <v>1990.7500000000005</v>
      </c>
      <c r="R1553" s="658">
        <f>IF((N1554=""),"",(O1553-P1553)/(O1553+P1553)*100)</f>
        <v>0.99736658897599584</v>
      </c>
      <c r="S1553" s="659">
        <f>STDEV(F1555:N1555)</f>
        <v>11.491909110237517</v>
      </c>
      <c r="T1553" s="600" t="str">
        <f>IF(N1554="","",IF(Q1553&gt;1940,IF(R1553&lt;8.3,IF(Q1553&lt;2180,"Pass","Fail"),"Fail"),"Fail"))</f>
        <v>Pass</v>
      </c>
      <c r="U1553" s="677">
        <v>1335</v>
      </c>
      <c r="Y1553" s="603">
        <v>2000</v>
      </c>
      <c r="Z1553" s="603">
        <v>3000</v>
      </c>
      <c r="AA1553" s="603">
        <v>1940</v>
      </c>
      <c r="AB1553" s="603">
        <v>2180</v>
      </c>
      <c r="AC1553" s="604">
        <v>5.2</v>
      </c>
      <c r="AD1553" s="604">
        <v>5.2</v>
      </c>
    </row>
    <row r="1554" spans="1:30" ht="15">
      <c r="A1554" s="690"/>
      <c r="B1554" s="554"/>
      <c r="C1554" s="657"/>
      <c r="D1554" s="657"/>
      <c r="E1554" s="605" t="s">
        <v>185</v>
      </c>
      <c r="F1554" s="559">
        <v>632.14</v>
      </c>
      <c r="G1554" s="559">
        <v>630.04</v>
      </c>
      <c r="H1554" s="559">
        <v>628.52</v>
      </c>
      <c r="I1554" s="559">
        <v>626.99</v>
      </c>
      <c r="J1554" s="559">
        <v>647.17999999999995</v>
      </c>
      <c r="K1554" s="559">
        <v>639.41</v>
      </c>
      <c r="L1554" s="559">
        <v>628.87</v>
      </c>
      <c r="M1554" s="559">
        <v>625.74</v>
      </c>
      <c r="N1554" s="559">
        <v>645.41999999999996</v>
      </c>
      <c r="O1554" s="605"/>
      <c r="P1554" s="605"/>
      <c r="Q1554" s="658"/>
      <c r="R1554" s="658"/>
      <c r="S1554" s="659"/>
      <c r="T1554" s="600"/>
      <c r="U1554" s="660"/>
      <c r="Y1554" s="603"/>
      <c r="Z1554" s="603"/>
      <c r="AA1554" s="603"/>
      <c r="AB1554" s="603"/>
    </row>
    <row r="1555" spans="1:30" ht="43.5" thickBot="1">
      <c r="A1555" s="690"/>
      <c r="B1555" s="554"/>
      <c r="C1555" s="657"/>
      <c r="D1555" s="657"/>
      <c r="E1555" s="605" t="s">
        <v>188</v>
      </c>
      <c r="F1555" s="605">
        <f t="shared" ref="F1555:N1555" si="513">IF(((F1553="")*AND(F1554="")),"",(F1553-F1554)*3)</f>
        <v>1996.35</v>
      </c>
      <c r="G1555" s="605">
        <f t="shared" si="513"/>
        <v>1996.2000000000003</v>
      </c>
      <c r="H1555" s="605">
        <f t="shared" si="513"/>
        <v>1990.47</v>
      </c>
      <c r="I1555" s="605">
        <f t="shared" si="513"/>
        <v>1994.97</v>
      </c>
      <c r="J1555" s="605">
        <f t="shared" si="513"/>
        <v>1962.4499999999998</v>
      </c>
      <c r="K1555" s="605">
        <f t="shared" si="513"/>
        <v>1994.2800000000002</v>
      </c>
      <c r="L1555" s="605">
        <f t="shared" si="513"/>
        <v>1994.3100000000004</v>
      </c>
      <c r="M1555" s="605">
        <f t="shared" si="513"/>
        <v>2001.9899999999998</v>
      </c>
      <c r="N1555" s="605">
        <f t="shared" si="513"/>
        <v>1985.73</v>
      </c>
      <c r="O1555" s="605"/>
      <c r="P1555" s="605"/>
      <c r="Q1555" s="658"/>
      <c r="R1555" s="658"/>
      <c r="S1555" s="659"/>
      <c r="T1555" s="600"/>
      <c r="U1555" s="660"/>
      <c r="Y1555" s="603"/>
      <c r="Z1555" s="603"/>
      <c r="AA1555" s="603"/>
      <c r="AB1555" s="603"/>
    </row>
    <row r="1556" spans="1:30" ht="15">
      <c r="A1556" s="713">
        <v>43776</v>
      </c>
      <c r="B1556" s="554" t="s">
        <v>183</v>
      </c>
      <c r="C1556" s="657" t="s">
        <v>171</v>
      </c>
      <c r="D1556" s="657" t="s">
        <v>170</v>
      </c>
      <c r="E1556" s="605" t="s">
        <v>184</v>
      </c>
      <c r="F1556" s="559">
        <v>26200.9</v>
      </c>
      <c r="G1556" s="559">
        <v>26382.18</v>
      </c>
      <c r="H1556" s="559">
        <v>26484.79</v>
      </c>
      <c r="I1556" s="559">
        <v>26420.02</v>
      </c>
      <c r="J1556" s="559">
        <v>26189.07</v>
      </c>
      <c r="K1556" s="559">
        <v>26153.02</v>
      </c>
      <c r="L1556" s="559">
        <v>26410.21</v>
      </c>
      <c r="M1556" s="559">
        <v>26426.15</v>
      </c>
      <c r="N1556" s="559">
        <v>26208.66</v>
      </c>
      <c r="O1556" s="605">
        <f>IF((N1557=""),"",MAX(F1558:N1558))</f>
        <v>4848</v>
      </c>
      <c r="P1556" s="605">
        <f>IF(N1557="","",MIN(F1558:N1558))</f>
        <v>4061.25</v>
      </c>
      <c r="Q1556" s="658">
        <f>IF((N1558=""),"",AVERAGE(F1558:N1558))</f>
        <v>4445.1600000000008</v>
      </c>
      <c r="R1556" s="658">
        <f>IF((N1557=""),"",(O1556-P1556)/(O1556+P1556)*100)</f>
        <v>8.8307096556949247</v>
      </c>
      <c r="S1556" s="659">
        <f>STDEV(F1558:N1558)</f>
        <v>320.32843442317142</v>
      </c>
      <c r="T1556" s="600" t="str">
        <f>IF(N1557="","",IF(Q1556&gt;3200,IF(R1556&lt;16,IF(Q1556&lt;5240,"Pass","Fail"),"Fail"),"Fail"))</f>
        <v>Pass</v>
      </c>
      <c r="U1556" s="677">
        <v>1335</v>
      </c>
      <c r="Y1556" s="603">
        <v>4200</v>
      </c>
      <c r="Z1556" s="603">
        <v>5500</v>
      </c>
      <c r="AA1556" s="603">
        <v>3200</v>
      </c>
      <c r="AB1556" s="603">
        <v>5240</v>
      </c>
      <c r="AC1556" s="604">
        <v>16</v>
      </c>
      <c r="AD1556" s="604">
        <v>16</v>
      </c>
    </row>
    <row r="1557" spans="1:30" ht="15">
      <c r="A1557" s="690"/>
      <c r="B1557" s="554"/>
      <c r="C1557" s="657"/>
      <c r="D1557" s="657"/>
      <c r="E1557" s="605" t="s">
        <v>185</v>
      </c>
      <c r="F1557" s="559">
        <v>24612.59</v>
      </c>
      <c r="G1557" s="559">
        <v>24989.56</v>
      </c>
      <c r="H1557" s="559">
        <v>25131.040000000001</v>
      </c>
      <c r="I1557" s="559">
        <v>25040.29</v>
      </c>
      <c r="J1557" s="559">
        <v>24580.25</v>
      </c>
      <c r="K1557" s="559">
        <v>24605.46</v>
      </c>
      <c r="L1557" s="559">
        <v>24989.5</v>
      </c>
      <c r="M1557" s="559">
        <v>24998.17</v>
      </c>
      <c r="N1557" s="559">
        <v>24592.66</v>
      </c>
      <c r="O1557" s="641"/>
      <c r="P1557" s="605"/>
      <c r="Q1557" s="658"/>
      <c r="R1557" s="658"/>
      <c r="S1557" s="659"/>
      <c r="T1557" s="600"/>
      <c r="U1557" s="660"/>
    </row>
    <row r="1558" spans="1:30" ht="57.75" thickBot="1">
      <c r="A1558" s="690"/>
      <c r="B1558" s="663"/>
      <c r="C1558" s="664"/>
      <c r="D1558" s="664"/>
      <c r="E1558" s="605" t="s">
        <v>186</v>
      </c>
      <c r="F1558" s="627">
        <f t="shared" ref="F1558:N1558" si="514">IF(((F1556="")*AND(F1557="")),"",(F1556-F1557)*3)</f>
        <v>4764.9300000000039</v>
      </c>
      <c r="G1558" s="627">
        <f t="shared" si="514"/>
        <v>4177.8599999999969</v>
      </c>
      <c r="H1558" s="627">
        <f t="shared" si="514"/>
        <v>4061.25</v>
      </c>
      <c r="I1558" s="627">
        <f t="shared" si="514"/>
        <v>4139.1899999999987</v>
      </c>
      <c r="J1558" s="627">
        <f t="shared" si="514"/>
        <v>4826.4599999999991</v>
      </c>
      <c r="K1558" s="627">
        <f t="shared" si="514"/>
        <v>4642.6800000000039</v>
      </c>
      <c r="L1558" s="627">
        <f t="shared" si="514"/>
        <v>4262.1299999999974</v>
      </c>
      <c r="M1558" s="627">
        <f t="shared" si="514"/>
        <v>4283.9400000000096</v>
      </c>
      <c r="N1558" s="627">
        <f t="shared" si="514"/>
        <v>4848</v>
      </c>
      <c r="O1558" s="627"/>
      <c r="P1558" s="627"/>
      <c r="Q1558" s="665"/>
      <c r="R1558" s="665"/>
      <c r="S1558" s="666"/>
      <c r="T1558" s="667"/>
      <c r="U1558" s="668"/>
    </row>
    <row r="1559" spans="1:30" ht="15">
      <c r="A1559" s="713">
        <v>43780</v>
      </c>
      <c r="B1559" s="654" t="s">
        <v>172</v>
      </c>
      <c r="C1559" s="615" t="s">
        <v>174</v>
      </c>
      <c r="D1559" s="615" t="s">
        <v>173</v>
      </c>
      <c r="E1559" s="605" t="s">
        <v>184</v>
      </c>
      <c r="F1559" s="559">
        <v>6848.93</v>
      </c>
      <c r="G1559" s="559">
        <v>6859.72</v>
      </c>
      <c r="H1559" s="559">
        <v>6988.61</v>
      </c>
      <c r="I1559" s="559">
        <v>6959.48</v>
      </c>
      <c r="J1559" s="559">
        <v>6958.15</v>
      </c>
      <c r="K1559" s="559">
        <v>6850.91</v>
      </c>
      <c r="L1559" s="559">
        <v>6926.2</v>
      </c>
      <c r="M1559" s="559">
        <v>6968.39</v>
      </c>
      <c r="N1559" s="559">
        <v>6932.94</v>
      </c>
      <c r="O1559" s="636">
        <f>IF((N1560=""),"",MAX(F1561:N1561))</f>
        <v>3938.3000000000011</v>
      </c>
      <c r="P1559" s="636">
        <f>IF(N1560="","",MIN(F1561:N1561))</f>
        <v>3647.08</v>
      </c>
      <c r="Q1559" s="655">
        <f>IF((N1561=""),"",AVERAGE(F1561:N1561))</f>
        <v>3829.7733333333331</v>
      </c>
      <c r="R1559" s="655">
        <f>IF((N1560=""),"",(O1559-P1559)/(O1559+P1559)*100)</f>
        <v>3.8392275667138778</v>
      </c>
      <c r="S1559" s="646">
        <f>STDEV(F1561:N1561)</f>
        <v>104.54927642025413</v>
      </c>
      <c r="T1559" s="676" t="str">
        <f>IF(N1560="","",IF(Q1559&gt;3650,IF(R1559&lt;7,IF(Q1559&lt;4450,"Pass","Fail"),"Fail"),"Fail"))</f>
        <v>Pass</v>
      </c>
      <c r="U1559" s="677">
        <v>1340</v>
      </c>
      <c r="V1559" s="548" t="s">
        <v>407</v>
      </c>
      <c r="Y1559" s="603">
        <v>3650</v>
      </c>
      <c r="Z1559" s="603">
        <v>4450</v>
      </c>
      <c r="AA1559" s="603">
        <v>3700</v>
      </c>
      <c r="AB1559" s="603">
        <v>4100</v>
      </c>
      <c r="AC1559" s="604">
        <v>7</v>
      </c>
      <c r="AD1559" s="604">
        <v>6.5</v>
      </c>
    </row>
    <row r="1560" spans="1:30" ht="15">
      <c r="A1560" s="690"/>
      <c r="B1560" s="554"/>
      <c r="C1560" s="657"/>
      <c r="D1560" s="657"/>
      <c r="E1560" s="605" t="s">
        <v>185</v>
      </c>
      <c r="F1560" s="559">
        <v>5003.6099999999997</v>
      </c>
      <c r="G1560" s="559">
        <v>4917.6000000000004</v>
      </c>
      <c r="H1560" s="559">
        <v>5026.29</v>
      </c>
      <c r="I1560" s="559">
        <v>5009.05</v>
      </c>
      <c r="J1560" s="559">
        <v>5069.17</v>
      </c>
      <c r="K1560" s="559">
        <v>5027.37</v>
      </c>
      <c r="L1560" s="559">
        <v>4983.45</v>
      </c>
      <c r="M1560" s="559">
        <v>4999.24</v>
      </c>
      <c r="N1560" s="559">
        <v>5023.57</v>
      </c>
      <c r="O1560" s="605"/>
      <c r="P1560" s="605"/>
      <c r="Q1560" s="658"/>
      <c r="R1560" s="658"/>
      <c r="S1560" s="659"/>
      <c r="T1560" s="554"/>
      <c r="U1560" s="672"/>
      <c r="Y1560" s="603"/>
      <c r="Z1560" s="603"/>
      <c r="AA1560" s="603"/>
      <c r="AB1560" s="603"/>
    </row>
    <row r="1561" spans="1:30" ht="57.75" thickBot="1">
      <c r="A1561" s="690"/>
      <c r="B1561" s="554"/>
      <c r="C1561" s="657"/>
      <c r="D1561" s="657"/>
      <c r="E1561" s="605" t="s">
        <v>186</v>
      </c>
      <c r="F1561" s="605">
        <f t="shared" ref="F1561:N1561" si="515">IF(((F1559="")*AND(F1560="")),"",(F1559-F1560)*2)</f>
        <v>3690.6400000000012</v>
      </c>
      <c r="G1561" s="605">
        <f t="shared" si="515"/>
        <v>3884.24</v>
      </c>
      <c r="H1561" s="605">
        <f t="shared" si="515"/>
        <v>3924.6399999999994</v>
      </c>
      <c r="I1561" s="605">
        <f t="shared" si="515"/>
        <v>3900.8599999999988</v>
      </c>
      <c r="J1561" s="605">
        <f t="shared" si="515"/>
        <v>3777.9599999999991</v>
      </c>
      <c r="K1561" s="605">
        <f t="shared" si="515"/>
        <v>3647.08</v>
      </c>
      <c r="L1561" s="605">
        <f t="shared" si="515"/>
        <v>3885.5</v>
      </c>
      <c r="M1561" s="605">
        <f t="shared" si="515"/>
        <v>3938.3000000000011</v>
      </c>
      <c r="N1561" s="605">
        <f t="shared" si="515"/>
        <v>3818.74</v>
      </c>
      <c r="O1561" s="605"/>
      <c r="P1561" s="605"/>
      <c r="Q1561" s="658"/>
      <c r="R1561" s="658"/>
      <c r="S1561" s="659"/>
      <c r="T1561" s="554"/>
      <c r="U1561" s="672"/>
      <c r="Y1561" s="603"/>
      <c r="Z1561" s="603"/>
      <c r="AA1561" s="603"/>
      <c r="AB1561" s="603"/>
    </row>
    <row r="1562" spans="1:30" ht="15">
      <c r="A1562" s="713">
        <v>43780</v>
      </c>
      <c r="B1562" s="614" t="s">
        <v>167</v>
      </c>
      <c r="C1562" s="657" t="s">
        <v>169</v>
      </c>
      <c r="D1562" s="657" t="s">
        <v>187</v>
      </c>
      <c r="E1562" s="605" t="s">
        <v>184</v>
      </c>
      <c r="F1562" s="559">
        <v>1951.4</v>
      </c>
      <c r="G1562" s="559">
        <v>1945.64</v>
      </c>
      <c r="H1562" s="559">
        <v>1933.37</v>
      </c>
      <c r="I1562" s="559">
        <v>1941.93</v>
      </c>
      <c r="J1562" s="559">
        <v>1949.58</v>
      </c>
      <c r="K1562" s="559">
        <v>1952.34</v>
      </c>
      <c r="L1562" s="559">
        <v>1943.14</v>
      </c>
      <c r="M1562" s="559">
        <v>1943.8</v>
      </c>
      <c r="N1562" s="559">
        <v>1952.71</v>
      </c>
      <c r="O1562" s="605">
        <f>IF((N1563=""),"",MAX(F1564:N1564))</f>
        <v>2046.9600000000005</v>
      </c>
      <c r="P1562" s="605">
        <f>IF(N1563="","",MIN(F1564:N1564))</f>
        <v>1994.7599999999995</v>
      </c>
      <c r="Q1562" s="658">
        <f>IF((N1564=""),"",AVERAGE(F1564:N1564))</f>
        <v>2023.2033333333336</v>
      </c>
      <c r="R1562" s="658">
        <f>IF((N1563=""),"",(O1562-P1562)/(O1562+P1562)*100)</f>
        <v>1.2915293488910897</v>
      </c>
      <c r="S1562" s="659">
        <f>STDEV(F1564:N1564)</f>
        <v>17.780951183744296</v>
      </c>
      <c r="T1562" s="600" t="str">
        <f>IF(N1563="","",IF(Q1562&gt;1940,IF(R1562&lt;8.3,IF(Q1562&lt;2180,"Pass","Fail"),"Fail"),"Fail"))</f>
        <v>Pass</v>
      </c>
      <c r="U1562" s="677">
        <v>1340</v>
      </c>
      <c r="V1562" s="548" t="s">
        <v>407</v>
      </c>
      <c r="Y1562" s="603">
        <v>2000</v>
      </c>
      <c r="Z1562" s="603">
        <v>3000</v>
      </c>
      <c r="AA1562" s="603">
        <v>1940</v>
      </c>
      <c r="AB1562" s="603">
        <v>2180</v>
      </c>
      <c r="AC1562" s="604">
        <v>5.2</v>
      </c>
      <c r="AD1562" s="604">
        <v>5.2</v>
      </c>
    </row>
    <row r="1563" spans="1:30" ht="15">
      <c r="A1563" s="690"/>
      <c r="B1563" s="554"/>
      <c r="C1563" s="657"/>
      <c r="D1563" s="657"/>
      <c r="E1563" s="605" t="s">
        <v>185</v>
      </c>
      <c r="F1563" s="559">
        <v>1269.08</v>
      </c>
      <c r="G1563" s="559">
        <v>1267.68</v>
      </c>
      <c r="H1563" s="559">
        <v>1258.3</v>
      </c>
      <c r="I1563" s="559">
        <v>1269.1500000000001</v>
      </c>
      <c r="J1563" s="559">
        <v>1284.6600000000001</v>
      </c>
      <c r="K1563" s="559">
        <v>1282.03</v>
      </c>
      <c r="L1563" s="559">
        <v>1275.5899999999999</v>
      </c>
      <c r="M1563" s="559">
        <v>1264.32</v>
      </c>
      <c r="N1563" s="559">
        <v>1273.49</v>
      </c>
      <c r="O1563" s="605"/>
      <c r="P1563" s="605"/>
      <c r="Q1563" s="658"/>
      <c r="R1563" s="658"/>
      <c r="S1563" s="659"/>
      <c r="T1563" s="600"/>
      <c r="U1563" s="660"/>
      <c r="Y1563" s="603"/>
      <c r="Z1563" s="603"/>
      <c r="AA1563" s="603"/>
      <c r="AB1563" s="603"/>
    </row>
    <row r="1564" spans="1:30" ht="43.5" thickBot="1">
      <c r="A1564" s="690"/>
      <c r="B1564" s="554"/>
      <c r="C1564" s="657"/>
      <c r="D1564" s="657"/>
      <c r="E1564" s="605" t="s">
        <v>188</v>
      </c>
      <c r="F1564" s="605">
        <f t="shared" ref="F1564:N1564" si="516">IF(((F1562="")*AND(F1563="")),"",(F1562-F1563)*3)</f>
        <v>2046.9600000000005</v>
      </c>
      <c r="G1564" s="605">
        <f t="shared" si="516"/>
        <v>2033.88</v>
      </c>
      <c r="H1564" s="605">
        <f t="shared" si="516"/>
        <v>2025.2099999999998</v>
      </c>
      <c r="I1564" s="605">
        <f t="shared" si="516"/>
        <v>2018.34</v>
      </c>
      <c r="J1564" s="605">
        <f t="shared" si="516"/>
        <v>1994.7599999999995</v>
      </c>
      <c r="K1564" s="605">
        <f t="shared" si="516"/>
        <v>2010.9299999999998</v>
      </c>
      <c r="L1564" s="605">
        <f t="shared" si="516"/>
        <v>2002.6500000000005</v>
      </c>
      <c r="M1564" s="605">
        <f t="shared" si="516"/>
        <v>2038.44</v>
      </c>
      <c r="N1564" s="605">
        <f t="shared" si="516"/>
        <v>2037.66</v>
      </c>
      <c r="O1564" s="605"/>
      <c r="P1564" s="605"/>
      <c r="Q1564" s="658"/>
      <c r="R1564" s="658"/>
      <c r="S1564" s="659"/>
      <c r="T1564" s="600"/>
      <c r="U1564" s="660"/>
      <c r="Y1564" s="603"/>
      <c r="Z1564" s="603"/>
      <c r="AA1564" s="603"/>
      <c r="AB1564" s="603"/>
    </row>
    <row r="1565" spans="1:30" ht="15">
      <c r="A1565" s="713">
        <v>43780</v>
      </c>
      <c r="B1565" s="554" t="s">
        <v>183</v>
      </c>
      <c r="C1565" s="657" t="s">
        <v>171</v>
      </c>
      <c r="D1565" s="657" t="s">
        <v>170</v>
      </c>
      <c r="E1565" s="605" t="s">
        <v>184</v>
      </c>
      <c r="F1565" s="559">
        <v>29128.99</v>
      </c>
      <c r="G1565" s="559">
        <v>29049.32</v>
      </c>
      <c r="H1565" s="559">
        <v>29037.94</v>
      </c>
      <c r="I1565" s="559">
        <v>29008.23</v>
      </c>
      <c r="J1565" s="559">
        <v>29123.14</v>
      </c>
      <c r="K1565" s="559">
        <v>29164.35</v>
      </c>
      <c r="L1565" s="559">
        <v>29037.01</v>
      </c>
      <c r="M1565" s="559">
        <v>29006.47</v>
      </c>
      <c r="N1565" s="559">
        <v>29120.73</v>
      </c>
      <c r="O1565" s="605">
        <f>IF((N1566=""),"",MAX(F1567:N1567))</f>
        <v>4683.2700000000004</v>
      </c>
      <c r="P1565" s="605">
        <f>IF(N1566="","",MIN(F1567:N1567))</f>
        <v>4010.9399999999987</v>
      </c>
      <c r="Q1565" s="658">
        <f>IF((N1567=""),"",AVERAGE(F1567:N1567))</f>
        <v>4322.5666666666648</v>
      </c>
      <c r="R1565" s="658">
        <f>IF((N1566=""),"",(O1565-P1565)/(O1565+P1565)*100)</f>
        <v>7.7330775309085222</v>
      </c>
      <c r="S1565" s="659">
        <f>STDEV(F1567:N1567)</f>
        <v>278.13316513856842</v>
      </c>
      <c r="T1565" s="600" t="str">
        <f>IF(N1566="","",IF(Q1565&gt;3200,IF(R1565&lt;16,IF(Q1565&lt;5240,"Pass","Fail"),"Fail"),"Fail"))</f>
        <v>Pass</v>
      </c>
      <c r="U1565" s="677">
        <v>1340</v>
      </c>
      <c r="V1565" s="548" t="s">
        <v>407</v>
      </c>
      <c r="Y1565" s="603">
        <v>4200</v>
      </c>
      <c r="Z1565" s="603">
        <v>5500</v>
      </c>
      <c r="AA1565" s="603">
        <v>3200</v>
      </c>
      <c r="AB1565" s="603">
        <v>5240</v>
      </c>
      <c r="AC1565" s="604">
        <v>16</v>
      </c>
      <c r="AD1565" s="604">
        <v>16</v>
      </c>
    </row>
    <row r="1566" spans="1:30" ht="15">
      <c r="A1566" s="690"/>
      <c r="B1566" s="554"/>
      <c r="C1566" s="657"/>
      <c r="D1566" s="657"/>
      <c r="E1566" s="605" t="s">
        <v>185</v>
      </c>
      <c r="F1566" s="559">
        <v>27612.04</v>
      </c>
      <c r="G1566" s="559">
        <v>27670.55</v>
      </c>
      <c r="H1566" s="559">
        <v>27700.959999999999</v>
      </c>
      <c r="I1566" s="559">
        <v>27643.45</v>
      </c>
      <c r="J1566" s="559">
        <v>27562.05</v>
      </c>
      <c r="K1566" s="559">
        <v>27626.47</v>
      </c>
      <c r="L1566" s="559">
        <v>27656.93</v>
      </c>
      <c r="M1566" s="559">
        <v>27647.29</v>
      </c>
      <c r="N1566" s="559">
        <v>27588.74</v>
      </c>
      <c r="O1566" s="641"/>
      <c r="P1566" s="605"/>
      <c r="Q1566" s="658"/>
      <c r="R1566" s="658"/>
      <c r="S1566" s="659"/>
      <c r="T1566" s="600"/>
      <c r="U1566" s="660"/>
    </row>
    <row r="1567" spans="1:30" ht="57.75" thickBot="1">
      <c r="A1567" s="690"/>
      <c r="B1567" s="663"/>
      <c r="C1567" s="664"/>
      <c r="D1567" s="664"/>
      <c r="E1567" s="605" t="s">
        <v>186</v>
      </c>
      <c r="F1567" s="627">
        <f t="shared" ref="F1567:N1567" si="517">IF(((F1565="")*AND(F1566="")),"",(F1565-F1566)*3)</f>
        <v>4550.8500000000022</v>
      </c>
      <c r="G1567" s="627">
        <f t="shared" si="517"/>
        <v>4136.3100000000013</v>
      </c>
      <c r="H1567" s="627">
        <f t="shared" si="517"/>
        <v>4010.9399999999987</v>
      </c>
      <c r="I1567" s="627">
        <f t="shared" si="517"/>
        <v>4094.3399999999965</v>
      </c>
      <c r="J1567" s="627">
        <f t="shared" si="517"/>
        <v>4683.2700000000004</v>
      </c>
      <c r="K1567" s="627">
        <f t="shared" si="517"/>
        <v>4613.6399999999921</v>
      </c>
      <c r="L1567" s="627">
        <f t="shared" si="517"/>
        <v>4140.2399999999943</v>
      </c>
      <c r="M1567" s="627">
        <f t="shared" si="517"/>
        <v>4077.5400000000009</v>
      </c>
      <c r="N1567" s="627">
        <f t="shared" si="517"/>
        <v>4595.9699999999939</v>
      </c>
      <c r="O1567" s="627"/>
      <c r="P1567" s="627"/>
      <c r="Q1567" s="665"/>
      <c r="R1567" s="665"/>
      <c r="S1567" s="666"/>
      <c r="T1567" s="667"/>
      <c r="U1567" s="668"/>
    </row>
    <row r="1568" spans="1:30" ht="15">
      <c r="A1568" s="713">
        <v>43783</v>
      </c>
      <c r="B1568" s="654" t="s">
        <v>172</v>
      </c>
      <c r="C1568" s="615" t="s">
        <v>174</v>
      </c>
      <c r="D1568" s="615" t="s">
        <v>173</v>
      </c>
      <c r="E1568" s="605" t="s">
        <v>184</v>
      </c>
      <c r="F1568" s="559">
        <v>5003.6099999999997</v>
      </c>
      <c r="G1568" s="559">
        <v>4917.6000000000004</v>
      </c>
      <c r="H1568" s="559">
        <v>5026.29</v>
      </c>
      <c r="I1568" s="559">
        <v>5009.05</v>
      </c>
      <c r="J1568" s="559">
        <v>5069.17</v>
      </c>
      <c r="K1568" s="559">
        <v>5027.37</v>
      </c>
      <c r="L1568" s="559">
        <v>4983.45</v>
      </c>
      <c r="M1568" s="559">
        <v>4999.24</v>
      </c>
      <c r="N1568" s="559">
        <v>5023.57</v>
      </c>
      <c r="O1568" s="636">
        <f>IF((N1569=""),"",MAX(F1570:N1570))</f>
        <v>3928.8599999999997</v>
      </c>
      <c r="P1568" s="636">
        <f>IF(N1569="","",MIN(F1570:N1570))</f>
        <v>3642.42</v>
      </c>
      <c r="Q1568" s="655">
        <f>IF((N1570=""),"",AVERAGE(F1570:N1570))</f>
        <v>3818.3600000000006</v>
      </c>
      <c r="R1568" s="655">
        <f>IF((N1569=""),"",(O1568-P1568)/(O1568+P1568)*100)</f>
        <v>3.783244048562457</v>
      </c>
      <c r="S1568" s="646">
        <f>STDEV(F1570:N1570)</f>
        <v>102.74619603662272</v>
      </c>
      <c r="T1568" s="676" t="str">
        <f>IF(N1569="","",IF(Q1568&gt;3650,IF(R1568&lt;7,IF(Q1568&lt;4450,"Pass","Fail"),"Fail"),"Fail"))</f>
        <v>Pass</v>
      </c>
      <c r="U1568" s="677" t="s">
        <v>215</v>
      </c>
      <c r="V1568" s="548" t="s">
        <v>410</v>
      </c>
      <c r="Y1568" s="603">
        <v>3650</v>
      </c>
      <c r="Z1568" s="603">
        <v>4450</v>
      </c>
      <c r="AA1568" s="603">
        <v>3700</v>
      </c>
      <c r="AB1568" s="603">
        <v>4100</v>
      </c>
      <c r="AC1568" s="604">
        <v>7</v>
      </c>
      <c r="AD1568" s="604">
        <v>6.5</v>
      </c>
    </row>
    <row r="1569" spans="1:30" ht="15">
      <c r="A1569" s="690"/>
      <c r="B1569" s="554"/>
      <c r="C1569" s="657"/>
      <c r="D1569" s="657"/>
      <c r="E1569" s="605" t="s">
        <v>185</v>
      </c>
      <c r="F1569" s="559">
        <v>3170.26</v>
      </c>
      <c r="G1569" s="559">
        <v>2978.1</v>
      </c>
      <c r="H1569" s="559">
        <v>3076.62</v>
      </c>
      <c r="I1569" s="559">
        <v>3066.31</v>
      </c>
      <c r="J1569" s="559">
        <v>3179.97</v>
      </c>
      <c r="K1569" s="559">
        <v>3206.16</v>
      </c>
      <c r="L1569" s="559">
        <v>3052.29</v>
      </c>
      <c r="M1569" s="559">
        <v>3034.81</v>
      </c>
      <c r="N1569" s="559">
        <v>3112.21</v>
      </c>
      <c r="O1569" s="605"/>
      <c r="P1569" s="605"/>
      <c r="Q1569" s="658"/>
      <c r="R1569" s="658"/>
      <c r="S1569" s="659"/>
      <c r="T1569" s="554"/>
      <c r="U1569" s="672"/>
      <c r="Y1569" s="603"/>
      <c r="Z1569" s="603"/>
      <c r="AA1569" s="603"/>
      <c r="AB1569" s="603"/>
    </row>
    <row r="1570" spans="1:30" ht="57.75" thickBot="1">
      <c r="A1570" s="690"/>
      <c r="B1570" s="554"/>
      <c r="C1570" s="657"/>
      <c r="D1570" s="657"/>
      <c r="E1570" s="605" t="s">
        <v>186</v>
      </c>
      <c r="F1570" s="605">
        <f t="shared" ref="F1570:N1570" si="518">IF(((F1568="")*AND(F1569="")),"",(F1568-F1569)*2)</f>
        <v>3666.6999999999989</v>
      </c>
      <c r="G1570" s="605">
        <f t="shared" si="518"/>
        <v>3879.0000000000009</v>
      </c>
      <c r="H1570" s="605">
        <f t="shared" si="518"/>
        <v>3899.34</v>
      </c>
      <c r="I1570" s="605">
        <f t="shared" si="518"/>
        <v>3885.4800000000005</v>
      </c>
      <c r="J1570" s="605">
        <f t="shared" si="518"/>
        <v>3778.4000000000005</v>
      </c>
      <c r="K1570" s="605">
        <f t="shared" si="518"/>
        <v>3642.42</v>
      </c>
      <c r="L1570" s="605">
        <f t="shared" si="518"/>
        <v>3862.3199999999997</v>
      </c>
      <c r="M1570" s="605">
        <f t="shared" si="518"/>
        <v>3928.8599999999997</v>
      </c>
      <c r="N1570" s="605">
        <f t="shared" si="518"/>
        <v>3822.7199999999993</v>
      </c>
      <c r="O1570" s="605"/>
      <c r="P1570" s="605"/>
      <c r="Q1570" s="658"/>
      <c r="R1570" s="658"/>
      <c r="S1570" s="659"/>
      <c r="T1570" s="554"/>
      <c r="U1570" s="672"/>
      <c r="Y1570" s="603"/>
      <c r="Z1570" s="603"/>
      <c r="AA1570" s="603"/>
      <c r="AB1570" s="603"/>
    </row>
    <row r="1571" spans="1:30" ht="15">
      <c r="A1571" s="713">
        <v>43783</v>
      </c>
      <c r="B1571" s="614" t="s">
        <v>167</v>
      </c>
      <c r="C1571" s="657" t="s">
        <v>169</v>
      </c>
      <c r="D1571" s="657" t="s">
        <v>187</v>
      </c>
      <c r="E1571" s="605" t="s">
        <v>184</v>
      </c>
      <c r="F1571" s="559">
        <v>1964.41</v>
      </c>
      <c r="G1571" s="559">
        <v>1960.06</v>
      </c>
      <c r="H1571" s="559">
        <v>1956.47</v>
      </c>
      <c r="I1571" s="559">
        <v>1961.35</v>
      </c>
      <c r="J1571" s="559">
        <v>1962.4</v>
      </c>
      <c r="K1571" s="559">
        <v>1967.34</v>
      </c>
      <c r="L1571" s="559">
        <v>1958.5</v>
      </c>
      <c r="M1571" s="559">
        <v>1960.96</v>
      </c>
      <c r="N1571" s="559">
        <v>1960.19</v>
      </c>
      <c r="O1571" s="605">
        <f>IF((N1572=""),"",MAX(F1573:N1573))</f>
        <v>2077.8300000000004</v>
      </c>
      <c r="P1571" s="605">
        <f>IF(N1572="","",MIN(F1573:N1573))</f>
        <v>2016.4800000000002</v>
      </c>
      <c r="Q1571" s="658">
        <f>IF((N1573=""),"",AVERAGE(F1573:N1573))</f>
        <v>2040.6566666666668</v>
      </c>
      <c r="R1571" s="658">
        <f>IF((N1572=""),"",(O1571-P1571)/(O1571+P1571)*100)</f>
        <v>1.4984209793591627</v>
      </c>
      <c r="S1571" s="659">
        <f>STDEV(F1573:N1573)</f>
        <v>18.769522503236526</v>
      </c>
      <c r="T1571" s="600" t="str">
        <f>IF(N1572="","",IF(Q1571&gt;1940,IF(R1571&lt;8.3,IF(Q1571&lt;2180,"Pass","Fail"),"Fail"),"Fail"))</f>
        <v>Pass</v>
      </c>
      <c r="U1571" s="677" t="s">
        <v>215</v>
      </c>
      <c r="V1571" s="548" t="s">
        <v>410</v>
      </c>
      <c r="Y1571" s="603">
        <v>2000</v>
      </c>
      <c r="Z1571" s="603">
        <v>3000</v>
      </c>
      <c r="AA1571" s="603">
        <v>1940</v>
      </c>
      <c r="AB1571" s="603">
        <v>2180</v>
      </c>
      <c r="AC1571" s="604">
        <v>5.2</v>
      </c>
      <c r="AD1571" s="604">
        <v>5.2</v>
      </c>
    </row>
    <row r="1572" spans="1:30" ht="15">
      <c r="A1572" s="690"/>
      <c r="B1572" s="554"/>
      <c r="C1572" s="657"/>
      <c r="D1572" s="657"/>
      <c r="E1572" s="605" t="s">
        <v>185</v>
      </c>
      <c r="F1572" s="559">
        <v>1271.8</v>
      </c>
      <c r="G1572" s="559">
        <v>1277.75</v>
      </c>
      <c r="H1572" s="559">
        <v>1280.22</v>
      </c>
      <c r="I1572" s="559">
        <v>1283.9000000000001</v>
      </c>
      <c r="J1572" s="559">
        <v>1290.24</v>
      </c>
      <c r="K1572" s="559">
        <v>1285.3499999999999</v>
      </c>
      <c r="L1572" s="559">
        <v>1284.19</v>
      </c>
      <c r="M1572" s="559">
        <v>1275.44</v>
      </c>
      <c r="N1572" s="559">
        <v>1280.82</v>
      </c>
      <c r="O1572" s="605"/>
      <c r="P1572" s="605"/>
      <c r="Q1572" s="658"/>
      <c r="R1572" s="658"/>
      <c r="S1572" s="659"/>
      <c r="T1572" s="600"/>
      <c r="U1572" s="660"/>
      <c r="Y1572" s="603"/>
      <c r="Z1572" s="603"/>
      <c r="AA1572" s="603"/>
      <c r="AB1572" s="603"/>
    </row>
    <row r="1573" spans="1:30" ht="43.5" thickBot="1">
      <c r="A1573" s="690"/>
      <c r="B1573" s="554"/>
      <c r="C1573" s="657"/>
      <c r="D1573" s="657"/>
      <c r="E1573" s="605" t="s">
        <v>188</v>
      </c>
      <c r="F1573" s="605">
        <f t="shared" ref="F1573:N1573" si="519">IF(((F1571="")*AND(F1572="")),"",(F1571-F1572)*3)</f>
        <v>2077.8300000000004</v>
      </c>
      <c r="G1573" s="605">
        <f t="shared" si="519"/>
        <v>2046.9299999999998</v>
      </c>
      <c r="H1573" s="605">
        <f t="shared" si="519"/>
        <v>2028.75</v>
      </c>
      <c r="I1573" s="605">
        <f t="shared" si="519"/>
        <v>2032.3499999999995</v>
      </c>
      <c r="J1573" s="605">
        <f t="shared" si="519"/>
        <v>2016.4800000000002</v>
      </c>
      <c r="K1573" s="605">
        <f t="shared" si="519"/>
        <v>2045.97</v>
      </c>
      <c r="L1573" s="605">
        <f t="shared" si="519"/>
        <v>2022.9299999999998</v>
      </c>
      <c r="M1573" s="605">
        <f t="shared" si="519"/>
        <v>2056.56</v>
      </c>
      <c r="N1573" s="605">
        <f t="shared" si="519"/>
        <v>2038.1100000000004</v>
      </c>
      <c r="O1573" s="605"/>
      <c r="P1573" s="605"/>
      <c r="Q1573" s="658"/>
      <c r="R1573" s="658"/>
      <c r="S1573" s="659"/>
      <c r="T1573" s="600"/>
      <c r="U1573" s="660"/>
      <c r="Y1573" s="603"/>
      <c r="Z1573" s="603"/>
      <c r="AA1573" s="603"/>
      <c r="AB1573" s="603"/>
    </row>
    <row r="1574" spans="1:30" ht="15">
      <c r="A1574" s="713">
        <v>43783</v>
      </c>
      <c r="B1574" s="554" t="s">
        <v>183</v>
      </c>
      <c r="C1574" s="657" t="s">
        <v>171</v>
      </c>
      <c r="D1574" s="657" t="s">
        <v>170</v>
      </c>
      <c r="E1574" s="605" t="s">
        <v>184</v>
      </c>
      <c r="F1574" s="559">
        <v>28947.53</v>
      </c>
      <c r="G1574" s="559">
        <v>28879.22</v>
      </c>
      <c r="H1574" s="559">
        <v>28867.27</v>
      </c>
      <c r="I1574" s="559">
        <v>28846.93</v>
      </c>
      <c r="J1574" s="559">
        <v>28955.54</v>
      </c>
      <c r="K1574" s="559">
        <v>29028.83</v>
      </c>
      <c r="L1574" s="559">
        <v>28900.99</v>
      </c>
      <c r="M1574" s="559">
        <v>28839.22</v>
      </c>
      <c r="N1574" s="559">
        <v>29004.07</v>
      </c>
      <c r="O1574" s="605">
        <f>IF((N1575=""),"",MAX(F1576:N1576))</f>
        <v>4557.5699999999961</v>
      </c>
      <c r="P1574" s="605">
        <f>IF(N1575="","",MIN(F1576:N1576))</f>
        <v>3967.6800000000039</v>
      </c>
      <c r="Q1574" s="658">
        <f>IF((N1576=""),"",AVERAGE(F1576:N1576))</f>
        <v>4208.9366666666692</v>
      </c>
      <c r="R1574" s="658">
        <f>IF((N1575=""),"",(O1574-P1574)/(O1574+P1574)*100)</f>
        <v>6.9193278789477395</v>
      </c>
      <c r="S1574" s="659">
        <f>STDEV(F1576:N1576)</f>
        <v>231.4337533723245</v>
      </c>
      <c r="T1574" s="600" t="str">
        <f>IF(N1575="","",IF(Q1574&gt;3200,IF(R1574&lt;16,IF(Q1574&lt;5240,"Pass","Fail"),"Fail"),"Fail"))</f>
        <v>Pass</v>
      </c>
      <c r="U1574" s="677" t="s">
        <v>215</v>
      </c>
      <c r="V1574" s="548" t="s">
        <v>410</v>
      </c>
      <c r="Y1574" s="603">
        <v>4200</v>
      </c>
      <c r="Z1574" s="603">
        <v>5500</v>
      </c>
      <c r="AA1574" s="603">
        <v>3200</v>
      </c>
      <c r="AB1574" s="603">
        <v>5240</v>
      </c>
      <c r="AC1574" s="604">
        <v>16</v>
      </c>
      <c r="AD1574" s="604">
        <v>16</v>
      </c>
    </row>
    <row r="1575" spans="1:30" ht="15">
      <c r="A1575" s="690"/>
      <c r="B1575" s="554"/>
      <c r="C1575" s="657"/>
      <c r="D1575" s="657"/>
      <c r="E1575" s="605" t="s">
        <v>185</v>
      </c>
      <c r="F1575" s="559">
        <v>27510.2</v>
      </c>
      <c r="G1575" s="559">
        <v>27528.69</v>
      </c>
      <c r="H1575" s="559">
        <v>27522.69</v>
      </c>
      <c r="I1575" s="559">
        <v>27524.37</v>
      </c>
      <c r="J1575" s="559">
        <v>27492.89</v>
      </c>
      <c r="K1575" s="559">
        <v>27526.95</v>
      </c>
      <c r="L1575" s="559">
        <v>27554.91</v>
      </c>
      <c r="M1575" s="559">
        <v>27497.21</v>
      </c>
      <c r="N1575" s="559">
        <v>27484.880000000001</v>
      </c>
      <c r="O1575" s="641"/>
      <c r="P1575" s="605"/>
      <c r="Q1575" s="658"/>
      <c r="R1575" s="658"/>
      <c r="S1575" s="659"/>
      <c r="T1575" s="600"/>
      <c r="U1575" s="660"/>
    </row>
    <row r="1576" spans="1:30" ht="57.75" thickBot="1">
      <c r="A1576" s="690"/>
      <c r="B1576" s="663"/>
      <c r="C1576" s="664"/>
      <c r="D1576" s="664"/>
      <c r="E1576" s="605" t="s">
        <v>186</v>
      </c>
      <c r="F1576" s="627">
        <f t="shared" ref="F1576:N1576" si="520">IF(((F1574="")*AND(F1575="")),"",(F1574-F1575)*3)</f>
        <v>4311.9899999999943</v>
      </c>
      <c r="G1576" s="627">
        <f t="shared" si="520"/>
        <v>4051.5900000000074</v>
      </c>
      <c r="H1576" s="627">
        <f t="shared" si="520"/>
        <v>4033.7400000000052</v>
      </c>
      <c r="I1576" s="627">
        <f t="shared" si="520"/>
        <v>3967.6800000000039</v>
      </c>
      <c r="J1576" s="627">
        <f t="shared" si="520"/>
        <v>4387.9500000000044</v>
      </c>
      <c r="K1576" s="627">
        <f t="shared" si="520"/>
        <v>4505.6400000000031</v>
      </c>
      <c r="L1576" s="627">
        <f t="shared" si="520"/>
        <v>4038.2400000000052</v>
      </c>
      <c r="M1576" s="627">
        <f t="shared" si="520"/>
        <v>4026.0300000000061</v>
      </c>
      <c r="N1576" s="627">
        <f t="shared" si="520"/>
        <v>4557.5699999999961</v>
      </c>
      <c r="O1576" s="627"/>
      <c r="P1576" s="627"/>
      <c r="Q1576" s="665"/>
      <c r="R1576" s="665"/>
      <c r="S1576" s="666"/>
      <c r="T1576" s="667"/>
      <c r="U1576" s="668"/>
    </row>
    <row r="1577" spans="1:30" ht="15">
      <c r="A1577" s="713">
        <v>43787</v>
      </c>
      <c r="B1577" s="654" t="s">
        <v>172</v>
      </c>
      <c r="C1577" s="615" t="s">
        <v>174</v>
      </c>
      <c r="D1577" s="615" t="s">
        <v>173</v>
      </c>
      <c r="E1577" s="605" t="s">
        <v>184</v>
      </c>
      <c r="F1577" s="559">
        <v>3181.6</v>
      </c>
      <c r="G1577" s="559">
        <v>2990.27</v>
      </c>
      <c r="H1577" s="559">
        <v>3089.84</v>
      </c>
      <c r="I1577" s="559">
        <v>3079.44</v>
      </c>
      <c r="J1577" s="559">
        <v>3191.12</v>
      </c>
      <c r="K1577" s="559">
        <v>3215.43</v>
      </c>
      <c r="L1577" s="559">
        <v>3064.91</v>
      </c>
      <c r="M1577" s="559">
        <v>3047.93</v>
      </c>
      <c r="N1577" s="559">
        <v>3123.81</v>
      </c>
      <c r="O1577" s="636">
        <f>IF((N1578=""),"",MAX(F1579:N1579))</f>
        <v>3977.66</v>
      </c>
      <c r="P1577" s="636">
        <f>IF(N1578="","",MIN(F1579:N1579))</f>
        <v>3662.0799999999995</v>
      </c>
      <c r="Q1577" s="655">
        <f>IF((N1579=""),"",AVERAGE(F1579:N1579))</f>
        <v>3859.1622222222213</v>
      </c>
      <c r="R1577" s="655">
        <f>IF((N1578=""),"",(O1577-P1577)/(O1577+P1577)*100)</f>
        <v>4.1307688481545233</v>
      </c>
      <c r="S1577" s="646">
        <f>STDEV(F1579:N1579)</f>
        <v>113.76865053454036</v>
      </c>
      <c r="T1577" s="676" t="str">
        <f>IF(N1578="","",IF(Q1577&gt;3650,IF(R1577&lt;7,IF(Q1577&lt;4450,"Pass","Fail"),"Fail"),"Fail"))</f>
        <v>Pass</v>
      </c>
      <c r="U1577" s="677">
        <v>1159</v>
      </c>
      <c r="V1577" s="548" t="s">
        <v>412</v>
      </c>
      <c r="Y1577" s="603">
        <v>3650</v>
      </c>
      <c r="Z1577" s="603">
        <v>4450</v>
      </c>
      <c r="AA1577" s="603">
        <v>3700</v>
      </c>
      <c r="AB1577" s="603">
        <v>4100</v>
      </c>
      <c r="AC1577" s="604">
        <v>7</v>
      </c>
      <c r="AD1577" s="604">
        <v>6.5</v>
      </c>
    </row>
    <row r="1578" spans="1:30" ht="15">
      <c r="A1578" s="690"/>
      <c r="B1578" s="554"/>
      <c r="C1578" s="657"/>
      <c r="D1578" s="657"/>
      <c r="E1578" s="605" t="s">
        <v>185</v>
      </c>
      <c r="F1578" s="559">
        <v>1335.91</v>
      </c>
      <c r="G1578" s="559">
        <v>1033.6600000000001</v>
      </c>
      <c r="H1578" s="559">
        <v>1114.26</v>
      </c>
      <c r="I1578" s="559">
        <v>1112</v>
      </c>
      <c r="J1578" s="559">
        <v>1285.8900000000001</v>
      </c>
      <c r="K1578" s="559">
        <v>1384.39</v>
      </c>
      <c r="L1578" s="559">
        <v>1110.53</v>
      </c>
      <c r="M1578" s="559">
        <v>1059.0999999999999</v>
      </c>
      <c r="N1578" s="559">
        <v>1182.3800000000001</v>
      </c>
      <c r="O1578" s="605"/>
      <c r="P1578" s="605"/>
      <c r="Q1578" s="658"/>
      <c r="R1578" s="658"/>
      <c r="S1578" s="659"/>
      <c r="T1578" s="554"/>
      <c r="U1578" s="672"/>
      <c r="Y1578" s="603"/>
      <c r="Z1578" s="603"/>
      <c r="AA1578" s="603"/>
      <c r="AB1578" s="603"/>
    </row>
    <row r="1579" spans="1:30" ht="57.75" thickBot="1">
      <c r="A1579" s="690"/>
      <c r="B1579" s="554"/>
      <c r="C1579" s="657"/>
      <c r="D1579" s="657"/>
      <c r="E1579" s="605" t="s">
        <v>186</v>
      </c>
      <c r="F1579" s="605">
        <f t="shared" ref="F1579:N1579" si="521">IF(((F1577="")*AND(F1578="")),"",(F1577-F1578)*2)</f>
        <v>3691.3799999999997</v>
      </c>
      <c r="G1579" s="605">
        <f t="shared" si="521"/>
        <v>3913.22</v>
      </c>
      <c r="H1579" s="605">
        <f t="shared" si="521"/>
        <v>3951.1600000000003</v>
      </c>
      <c r="I1579" s="605">
        <f t="shared" si="521"/>
        <v>3934.88</v>
      </c>
      <c r="J1579" s="605">
        <f t="shared" si="521"/>
        <v>3810.4599999999996</v>
      </c>
      <c r="K1579" s="605">
        <f t="shared" si="521"/>
        <v>3662.0799999999995</v>
      </c>
      <c r="L1579" s="605">
        <f t="shared" si="521"/>
        <v>3908.7599999999998</v>
      </c>
      <c r="M1579" s="605">
        <f t="shared" si="521"/>
        <v>3977.66</v>
      </c>
      <c r="N1579" s="605">
        <f t="shared" si="521"/>
        <v>3882.8599999999997</v>
      </c>
      <c r="O1579" s="605"/>
      <c r="P1579" s="605"/>
      <c r="Q1579" s="658"/>
      <c r="R1579" s="658"/>
      <c r="S1579" s="659"/>
      <c r="T1579" s="554"/>
      <c r="U1579" s="672"/>
      <c r="Y1579" s="603"/>
      <c r="Z1579" s="603"/>
      <c r="AA1579" s="603"/>
      <c r="AB1579" s="603"/>
    </row>
    <row r="1580" spans="1:30" ht="15">
      <c r="A1580" s="713">
        <v>43787</v>
      </c>
      <c r="B1580" s="614" t="s">
        <v>167</v>
      </c>
      <c r="C1580" s="657" t="s">
        <v>169</v>
      </c>
      <c r="D1580" s="657" t="s">
        <v>187</v>
      </c>
      <c r="E1580" s="605" t="s">
        <v>184</v>
      </c>
      <c r="F1580" s="559">
        <v>1272.8599999999999</v>
      </c>
      <c r="G1580" s="559">
        <v>1281.1600000000001</v>
      </c>
      <c r="H1580" s="559">
        <v>1279.44</v>
      </c>
      <c r="I1580" s="559">
        <v>1284.71</v>
      </c>
      <c r="J1580" s="559">
        <v>1292.54</v>
      </c>
      <c r="K1580" s="559">
        <v>1288.92</v>
      </c>
      <c r="L1580" s="559">
        <v>1287.93</v>
      </c>
      <c r="M1580" s="559">
        <v>1277.32</v>
      </c>
      <c r="N1580" s="559">
        <v>1283.3800000000001</v>
      </c>
      <c r="O1580" s="605">
        <f>IF((N1581=""),"",MAX(F1582:N1582))</f>
        <v>2018.2800000000002</v>
      </c>
      <c r="P1580" s="605">
        <f>IF(N1581="","",MIN(F1582:N1582))</f>
        <v>1971.2699999999998</v>
      </c>
      <c r="Q1580" s="658">
        <f>IF((N1582=""),"",AVERAGE(F1582:N1582))</f>
        <v>1998.9399999999998</v>
      </c>
      <c r="R1580" s="658">
        <f>IF((N1581=""),"",(O1580-P1580)/(O1580+P1580)*100)</f>
        <v>1.1783283829003381</v>
      </c>
      <c r="S1580" s="659">
        <f>STDEV(F1582:N1582)</f>
        <v>15.030726030382521</v>
      </c>
      <c r="T1580" s="600" t="str">
        <f>IF(N1581="","",IF(Q1580&gt;1940,IF(R1580&lt;8.3,IF(Q1580&lt;2180,"Pass","Fail"),"Fail"),"Fail"))</f>
        <v>Pass</v>
      </c>
      <c r="U1580" s="677">
        <v>1159</v>
      </c>
      <c r="V1580" s="548" t="s">
        <v>412</v>
      </c>
      <c r="Y1580" s="603">
        <v>2000</v>
      </c>
      <c r="Z1580" s="603">
        <v>3000</v>
      </c>
      <c r="AA1580" s="603">
        <v>1940</v>
      </c>
      <c r="AB1580" s="603">
        <v>2180</v>
      </c>
      <c r="AC1580" s="604">
        <v>5.2</v>
      </c>
      <c r="AD1580" s="604">
        <v>5.2</v>
      </c>
    </row>
    <row r="1581" spans="1:30" ht="15">
      <c r="A1581" s="690"/>
      <c r="B1581" s="554"/>
      <c r="C1581" s="657"/>
      <c r="D1581" s="657"/>
      <c r="E1581" s="605" t="s">
        <v>185</v>
      </c>
      <c r="F1581" s="559">
        <v>600.20000000000005</v>
      </c>
      <c r="G1581" s="559">
        <v>608.4</v>
      </c>
      <c r="H1581" s="559">
        <v>613.12</v>
      </c>
      <c r="I1581" s="559">
        <v>621.39</v>
      </c>
      <c r="J1581" s="559">
        <v>635.45000000000005</v>
      </c>
      <c r="K1581" s="559">
        <v>622.48</v>
      </c>
      <c r="L1581" s="559">
        <v>623.87</v>
      </c>
      <c r="M1581" s="559">
        <v>607.17999999999995</v>
      </c>
      <c r="N1581" s="559">
        <v>619.35</v>
      </c>
      <c r="O1581" s="605"/>
      <c r="P1581" s="605"/>
      <c r="Q1581" s="658"/>
      <c r="R1581" s="658"/>
      <c r="S1581" s="659"/>
      <c r="T1581" s="600"/>
      <c r="U1581" s="660"/>
      <c r="Y1581" s="603"/>
      <c r="Z1581" s="603"/>
      <c r="AA1581" s="603"/>
      <c r="AB1581" s="603"/>
    </row>
    <row r="1582" spans="1:30" ht="43.5" thickBot="1">
      <c r="A1582" s="690"/>
      <c r="B1582" s="554"/>
      <c r="C1582" s="657"/>
      <c r="D1582" s="657"/>
      <c r="E1582" s="605" t="s">
        <v>188</v>
      </c>
      <c r="F1582" s="605">
        <f t="shared" ref="F1582:N1582" si="522">IF(((F1580="")*AND(F1581="")),"",(F1580-F1581)*3)</f>
        <v>2017.9799999999996</v>
      </c>
      <c r="G1582" s="605">
        <f t="shared" si="522"/>
        <v>2018.2800000000002</v>
      </c>
      <c r="H1582" s="605">
        <f t="shared" si="522"/>
        <v>1998.96</v>
      </c>
      <c r="I1582" s="605">
        <f t="shared" si="522"/>
        <v>1989.96</v>
      </c>
      <c r="J1582" s="605">
        <f t="shared" si="522"/>
        <v>1971.2699999999998</v>
      </c>
      <c r="K1582" s="605">
        <f t="shared" si="522"/>
        <v>1999.3200000000002</v>
      </c>
      <c r="L1582" s="605">
        <f t="shared" si="522"/>
        <v>1992.1800000000003</v>
      </c>
      <c r="M1582" s="605">
        <f t="shared" si="522"/>
        <v>2010.42</v>
      </c>
      <c r="N1582" s="605">
        <f t="shared" si="522"/>
        <v>1992.0900000000001</v>
      </c>
      <c r="O1582" s="605"/>
      <c r="P1582" s="605"/>
      <c r="Q1582" s="658"/>
      <c r="R1582" s="658"/>
      <c r="S1582" s="659"/>
      <c r="T1582" s="600"/>
      <c r="U1582" s="660"/>
      <c r="Y1582" s="603"/>
      <c r="Z1582" s="603"/>
      <c r="AA1582" s="603"/>
      <c r="AB1582" s="603"/>
    </row>
    <row r="1583" spans="1:30" ht="15">
      <c r="A1583" s="713">
        <v>43787</v>
      </c>
      <c r="B1583" s="554" t="s">
        <v>183</v>
      </c>
      <c r="C1583" s="657" t="s">
        <v>171</v>
      </c>
      <c r="D1583" s="657" t="s">
        <v>170</v>
      </c>
      <c r="E1583" s="605" t="s">
        <v>184</v>
      </c>
      <c r="F1583" s="559">
        <v>27452.47</v>
      </c>
      <c r="G1583" s="559">
        <v>27493.45</v>
      </c>
      <c r="H1583" s="559">
        <v>27506.73</v>
      </c>
      <c r="I1583" s="559">
        <v>27513.52</v>
      </c>
      <c r="J1583" s="559">
        <v>27449.46</v>
      </c>
      <c r="K1583" s="559">
        <v>27534.79</v>
      </c>
      <c r="L1583" s="559">
        <v>27520.14</v>
      </c>
      <c r="M1583" s="559">
        <v>27501.06</v>
      </c>
      <c r="N1583" s="559">
        <v>27453.25</v>
      </c>
      <c r="O1583" s="605">
        <f>IF((N1584=""),"",MAX(F1585:N1585))</f>
        <v>4692.8100000000013</v>
      </c>
      <c r="P1583" s="605">
        <f>IF(N1584="","",MIN(F1585:N1585))</f>
        <v>4018.4100000000035</v>
      </c>
      <c r="Q1583" s="658">
        <f>IF((N1585=""),"",AVERAGE(F1585:N1585))</f>
        <v>4353.760000000002</v>
      </c>
      <c r="R1583" s="658">
        <f>IF((N1584=""),"",(O1583-P1583)/(O1583+P1583)*100)</f>
        <v>7.7417399629443118</v>
      </c>
      <c r="S1583" s="659">
        <f>STDEV(F1585:N1585)</f>
        <v>280.40283089690791</v>
      </c>
      <c r="T1583" s="600" t="str">
        <f>IF(N1584="","",IF(Q1583&gt;3200,IF(R1583&lt;16,IF(Q1583&lt;5240,"Pass","Fail"),"Fail"),"Fail"))</f>
        <v>Pass</v>
      </c>
      <c r="U1583" s="677">
        <v>1159</v>
      </c>
      <c r="V1583" s="548" t="s">
        <v>412</v>
      </c>
      <c r="Y1583" s="603">
        <v>4200</v>
      </c>
      <c r="Z1583" s="603">
        <v>5500</v>
      </c>
      <c r="AA1583" s="603">
        <v>3200</v>
      </c>
      <c r="AB1583" s="603">
        <v>5240</v>
      </c>
      <c r="AC1583" s="604">
        <v>16</v>
      </c>
      <c r="AD1583" s="604">
        <v>16</v>
      </c>
    </row>
    <row r="1584" spans="1:30" ht="15">
      <c r="A1584" s="690"/>
      <c r="B1584" s="554"/>
      <c r="C1584" s="657"/>
      <c r="D1584" s="657"/>
      <c r="E1584" s="605" t="s">
        <v>185</v>
      </c>
      <c r="F1584" s="559">
        <v>25931.05</v>
      </c>
      <c r="G1584" s="559">
        <v>26116.17</v>
      </c>
      <c r="H1584" s="559">
        <v>26167.26</v>
      </c>
      <c r="I1584" s="559">
        <v>26145.71</v>
      </c>
      <c r="J1584" s="559">
        <v>25893.84</v>
      </c>
      <c r="K1584" s="559">
        <v>25970.52</v>
      </c>
      <c r="L1584" s="559">
        <v>26133.93</v>
      </c>
      <c r="M1584" s="559">
        <v>26100.79</v>
      </c>
      <c r="N1584" s="559">
        <v>25904.32</v>
      </c>
      <c r="O1584" s="641"/>
      <c r="P1584" s="605"/>
      <c r="Q1584" s="658"/>
      <c r="R1584" s="658"/>
      <c r="S1584" s="659"/>
      <c r="T1584" s="600"/>
      <c r="U1584" s="660"/>
    </row>
    <row r="1585" spans="1:30" ht="57.75" thickBot="1">
      <c r="A1585" s="690"/>
      <c r="B1585" s="663"/>
      <c r="C1585" s="664"/>
      <c r="D1585" s="664"/>
      <c r="E1585" s="605" t="s">
        <v>186</v>
      </c>
      <c r="F1585" s="627">
        <f t="shared" ref="F1585:N1585" si="523">IF(((F1583="")*AND(F1584="")),"",(F1583-F1584)*3)</f>
        <v>4564.2600000000057</v>
      </c>
      <c r="G1585" s="627">
        <f t="shared" si="523"/>
        <v>4131.8400000000074</v>
      </c>
      <c r="H1585" s="627">
        <f t="shared" si="523"/>
        <v>4018.4100000000035</v>
      </c>
      <c r="I1585" s="627">
        <f t="shared" si="523"/>
        <v>4103.4300000000039</v>
      </c>
      <c r="J1585" s="627">
        <f t="shared" si="523"/>
        <v>4666.8599999999969</v>
      </c>
      <c r="K1585" s="627">
        <f t="shared" si="523"/>
        <v>4692.8100000000013</v>
      </c>
      <c r="L1585" s="627">
        <f t="shared" si="523"/>
        <v>4158.6299999999974</v>
      </c>
      <c r="M1585" s="627">
        <f t="shared" si="523"/>
        <v>4200.8100000000013</v>
      </c>
      <c r="N1585" s="627">
        <f t="shared" si="523"/>
        <v>4646.7900000000009</v>
      </c>
      <c r="O1585" s="627"/>
      <c r="P1585" s="627"/>
      <c r="Q1585" s="665"/>
      <c r="R1585" s="665"/>
      <c r="S1585" s="666"/>
      <c r="T1585" s="667"/>
      <c r="U1585" s="668"/>
    </row>
    <row r="1586" spans="1:30" ht="15">
      <c r="A1586" s="713">
        <v>43790</v>
      </c>
      <c r="B1586" s="654" t="s">
        <v>172</v>
      </c>
      <c r="C1586" s="615" t="s">
        <v>174</v>
      </c>
      <c r="D1586" s="615" t="s">
        <v>173</v>
      </c>
      <c r="E1586" s="605" t="s">
        <v>184</v>
      </c>
      <c r="F1586" s="559">
        <v>6765.26</v>
      </c>
      <c r="G1586" s="559">
        <v>6800.83</v>
      </c>
      <c r="H1586" s="559">
        <v>6939.05</v>
      </c>
      <c r="I1586" s="559">
        <v>6902.46</v>
      </c>
      <c r="J1586" s="559">
        <v>6865.94</v>
      </c>
      <c r="K1586" s="559">
        <v>6747.34</v>
      </c>
      <c r="L1586" s="559">
        <v>6863.44</v>
      </c>
      <c r="M1586" s="559">
        <v>6919.18</v>
      </c>
      <c r="N1586" s="559">
        <v>6849.36</v>
      </c>
      <c r="O1586" s="636">
        <f>IF((N1587=""),"",MAX(F1588:N1588))</f>
        <v>3952.7800000000007</v>
      </c>
      <c r="P1586" s="636">
        <f>IF(N1587="","",MIN(F1588:N1588))</f>
        <v>3625.7800000000007</v>
      </c>
      <c r="Q1586" s="655">
        <f>IF((N1588=""),"",AVERAGE(F1588:N1588))</f>
        <v>3830.7000000000003</v>
      </c>
      <c r="R1586" s="655">
        <f>IF((N1587=""),"",(O1586-P1586)/(O1586+P1586)*100)</f>
        <v>4.3148038677532394</v>
      </c>
      <c r="S1586" s="646">
        <f>STDEV(F1588:N1588)</f>
        <v>116.69704666356414</v>
      </c>
      <c r="T1586" s="676" t="str">
        <f>IF(N1587="","",IF(Q1586&gt;3650,IF(R1586&lt;7,IF(Q1586&lt;4450,"Pass","Fail"),"Fail"),"Fail"))</f>
        <v>Pass</v>
      </c>
      <c r="U1586" s="677">
        <v>74</v>
      </c>
      <c r="V1586" s="548" t="s">
        <v>414</v>
      </c>
      <c r="Y1586" s="603">
        <v>3650</v>
      </c>
      <c r="Z1586" s="603">
        <v>4450</v>
      </c>
      <c r="AA1586" s="603">
        <v>3700</v>
      </c>
      <c r="AB1586" s="603">
        <v>4100</v>
      </c>
      <c r="AC1586" s="604">
        <v>7</v>
      </c>
      <c r="AD1586" s="604">
        <v>6.5</v>
      </c>
    </row>
    <row r="1587" spans="1:30" ht="15">
      <c r="B1587" s="554"/>
      <c r="C1587" s="657"/>
      <c r="D1587" s="657"/>
      <c r="E1587" s="605" t="s">
        <v>185</v>
      </c>
      <c r="F1587" s="559">
        <v>4934.34</v>
      </c>
      <c r="G1587" s="559">
        <v>4860.1499999999996</v>
      </c>
      <c r="H1587" s="559">
        <v>4974.22</v>
      </c>
      <c r="I1587" s="559">
        <v>4944.01</v>
      </c>
      <c r="J1587" s="559">
        <v>4967.53</v>
      </c>
      <c r="K1587" s="559">
        <v>4934.45</v>
      </c>
      <c r="L1587" s="559">
        <v>4922.6099999999997</v>
      </c>
      <c r="M1587" s="559">
        <v>4942.79</v>
      </c>
      <c r="N1587" s="559">
        <v>4934.6099999999997</v>
      </c>
      <c r="O1587" s="605"/>
      <c r="P1587" s="605"/>
      <c r="Q1587" s="658"/>
      <c r="R1587" s="658"/>
      <c r="S1587" s="659"/>
      <c r="T1587" s="554"/>
      <c r="U1587" s="672"/>
      <c r="Y1587" s="603"/>
      <c r="Z1587" s="603"/>
      <c r="AA1587" s="603"/>
      <c r="AB1587" s="603"/>
    </row>
    <row r="1588" spans="1:30" ht="57.75" thickBot="1">
      <c r="B1588" s="554"/>
      <c r="C1588" s="657"/>
      <c r="D1588" s="657"/>
      <c r="E1588" s="605" t="s">
        <v>186</v>
      </c>
      <c r="F1588" s="605">
        <f t="shared" ref="F1588:N1588" si="524">IF(((F1586="")*AND(F1587="")),"",(F1586-F1587)*2)</f>
        <v>3661.84</v>
      </c>
      <c r="G1588" s="605">
        <f t="shared" si="524"/>
        <v>3881.3600000000006</v>
      </c>
      <c r="H1588" s="605">
        <f t="shared" si="524"/>
        <v>3929.66</v>
      </c>
      <c r="I1588" s="605">
        <f t="shared" si="524"/>
        <v>3916.8999999999996</v>
      </c>
      <c r="J1588" s="605">
        <f t="shared" si="524"/>
        <v>3796.8199999999997</v>
      </c>
      <c r="K1588" s="605">
        <f t="shared" si="524"/>
        <v>3625.7800000000007</v>
      </c>
      <c r="L1588" s="605">
        <f t="shared" si="524"/>
        <v>3881.66</v>
      </c>
      <c r="M1588" s="605">
        <f t="shared" si="524"/>
        <v>3952.7800000000007</v>
      </c>
      <c r="N1588" s="605">
        <f t="shared" si="524"/>
        <v>3829.5</v>
      </c>
      <c r="O1588" s="605"/>
      <c r="P1588" s="605"/>
      <c r="Q1588" s="658"/>
      <c r="R1588" s="658"/>
      <c r="S1588" s="659"/>
      <c r="T1588" s="554"/>
      <c r="U1588" s="672"/>
      <c r="Y1588" s="603"/>
      <c r="Z1588" s="603"/>
      <c r="AA1588" s="603"/>
      <c r="AB1588" s="603"/>
    </row>
    <row r="1589" spans="1:30" ht="15">
      <c r="A1589" s="713">
        <v>43790</v>
      </c>
      <c r="B1589" s="614" t="s">
        <v>167</v>
      </c>
      <c r="C1589" s="657" t="s">
        <v>169</v>
      </c>
      <c r="D1589" s="657" t="s">
        <v>187</v>
      </c>
      <c r="E1589" s="605" t="s">
        <v>184</v>
      </c>
      <c r="F1589" s="559">
        <v>1979.55</v>
      </c>
      <c r="G1589" s="559">
        <v>1970.59</v>
      </c>
      <c r="H1589" s="559">
        <v>1969.28</v>
      </c>
      <c r="I1589" s="559">
        <v>1971.78</v>
      </c>
      <c r="J1589" s="559">
        <v>1978.6</v>
      </c>
      <c r="K1589" s="559">
        <v>1976.28</v>
      </c>
      <c r="L1589" s="559">
        <v>1973.62</v>
      </c>
      <c r="M1589" s="559">
        <v>1971.77</v>
      </c>
      <c r="N1589" s="559">
        <v>1978.99</v>
      </c>
      <c r="O1589" s="605">
        <f>IF((N1590=""),"",MAX(F1591:N1591))</f>
        <v>2099.6099999999997</v>
      </c>
      <c r="P1589" s="605">
        <f>IF(N1590="","",MIN(F1591:N1591))</f>
        <v>2032.0499999999997</v>
      </c>
      <c r="Q1589" s="658">
        <f>IF((N1591=""),"",AVERAGE(F1591:N1591))</f>
        <v>2063.8500000000004</v>
      </c>
      <c r="R1589" s="658">
        <f>IF((N1590=""),"",(O1589-P1589)/(O1589+P1589)*100)</f>
        <v>1.6351781124293856</v>
      </c>
      <c r="S1589" s="659">
        <f>STDEV(F1591:N1591)</f>
        <v>20.918848558163596</v>
      </c>
      <c r="T1589" s="600" t="str">
        <f>IF(N1590="","",IF(Q1589&gt;1940,IF(R1589&lt;8.3,IF(Q1589&lt;2180,"Pass","Fail"),"Fail"),"Fail"))</f>
        <v>Pass</v>
      </c>
      <c r="U1589" s="677">
        <v>74</v>
      </c>
      <c r="V1589" s="548" t="s">
        <v>414</v>
      </c>
      <c r="Y1589" s="603">
        <v>2000</v>
      </c>
      <c r="Z1589" s="603">
        <v>3000</v>
      </c>
      <c r="AA1589" s="603">
        <v>1940</v>
      </c>
      <c r="AB1589" s="603">
        <v>2180</v>
      </c>
      <c r="AC1589" s="604">
        <v>5.2</v>
      </c>
      <c r="AD1589" s="604">
        <v>5.2</v>
      </c>
    </row>
    <row r="1590" spans="1:30" ht="15">
      <c r="B1590" s="554"/>
      <c r="C1590" s="657"/>
      <c r="D1590" s="657"/>
      <c r="E1590" s="605" t="s">
        <v>185</v>
      </c>
      <c r="F1590" s="559">
        <v>1285.78</v>
      </c>
      <c r="G1590" s="559">
        <v>1280.3499999999999</v>
      </c>
      <c r="H1590" s="559">
        <v>1269.4100000000001</v>
      </c>
      <c r="I1590" s="559">
        <v>1284.1099999999999</v>
      </c>
      <c r="J1590" s="559">
        <v>1301.25</v>
      </c>
      <c r="K1590" s="559">
        <v>1297.73</v>
      </c>
      <c r="L1590" s="559">
        <v>1287.21</v>
      </c>
      <c r="M1590" s="559">
        <v>1281.7</v>
      </c>
      <c r="N1590" s="559">
        <v>1291.3699999999999</v>
      </c>
      <c r="O1590" s="605"/>
      <c r="P1590" s="605"/>
      <c r="Q1590" s="658"/>
      <c r="R1590" s="658"/>
      <c r="S1590" s="659"/>
      <c r="T1590" s="600"/>
      <c r="U1590" s="660"/>
      <c r="Y1590" s="603"/>
      <c r="Z1590" s="603"/>
      <c r="AA1590" s="603"/>
      <c r="AB1590" s="603"/>
    </row>
    <row r="1591" spans="1:30" ht="43.5" thickBot="1">
      <c r="B1591" s="554"/>
      <c r="C1591" s="657"/>
      <c r="D1591" s="657"/>
      <c r="E1591" s="605" t="s">
        <v>188</v>
      </c>
      <c r="F1591" s="605">
        <f t="shared" ref="F1591:N1591" si="525">IF(((F1589="")*AND(F1590="")),"",(F1589-F1590)*3)</f>
        <v>2081.31</v>
      </c>
      <c r="G1591" s="605">
        <f t="shared" si="525"/>
        <v>2070.7200000000003</v>
      </c>
      <c r="H1591" s="605">
        <f t="shared" si="525"/>
        <v>2099.6099999999997</v>
      </c>
      <c r="I1591" s="605">
        <f t="shared" si="525"/>
        <v>2063.0100000000002</v>
      </c>
      <c r="J1591" s="605">
        <f t="shared" si="525"/>
        <v>2032.0499999999997</v>
      </c>
      <c r="K1591" s="605">
        <f t="shared" si="525"/>
        <v>2035.6499999999999</v>
      </c>
      <c r="L1591" s="605">
        <f t="shared" si="525"/>
        <v>2059.2299999999996</v>
      </c>
      <c r="M1591" s="605">
        <f t="shared" si="525"/>
        <v>2070.21</v>
      </c>
      <c r="N1591" s="605">
        <f t="shared" si="525"/>
        <v>2062.8600000000006</v>
      </c>
      <c r="O1591" s="605"/>
      <c r="P1591" s="605"/>
      <c r="Q1591" s="658"/>
      <c r="R1591" s="658"/>
      <c r="S1591" s="659"/>
      <c r="T1591" s="600"/>
      <c r="U1591" s="660"/>
      <c r="Y1591" s="603"/>
      <c r="Z1591" s="603"/>
      <c r="AA1591" s="603"/>
      <c r="AB1591" s="603"/>
    </row>
    <row r="1592" spans="1:30" ht="15">
      <c r="A1592" s="713">
        <v>43790</v>
      </c>
      <c r="B1592" s="554" t="s">
        <v>183</v>
      </c>
      <c r="C1592" s="657" t="s">
        <v>171</v>
      </c>
      <c r="D1592" s="657" t="s">
        <v>170</v>
      </c>
      <c r="E1592" s="605" t="s">
        <v>184</v>
      </c>
      <c r="F1592" s="559">
        <v>29085.26</v>
      </c>
      <c r="G1592" s="559">
        <v>28931.91</v>
      </c>
      <c r="H1592" s="559">
        <v>28911.08</v>
      </c>
      <c r="I1592" s="559">
        <v>28905.65</v>
      </c>
      <c r="J1592" s="559">
        <v>29025.81</v>
      </c>
      <c r="K1592" s="559">
        <v>29012.27</v>
      </c>
      <c r="L1592" s="559">
        <v>28904.44</v>
      </c>
      <c r="M1592" s="559">
        <v>28938.36</v>
      </c>
      <c r="N1592" s="559">
        <v>29054.91</v>
      </c>
      <c r="O1592" s="605">
        <f>IF((N1593=""),"",MAX(F1594:N1594))</f>
        <v>4644.4799999999996</v>
      </c>
      <c r="P1592" s="605">
        <f>IF(N1593="","",MIN(F1594:N1594))</f>
        <v>3979.2900000000009</v>
      </c>
      <c r="Q1592" s="658">
        <f>IF((N1594=""),"",AVERAGE(F1594:N1594))</f>
        <v>4287.953333333332</v>
      </c>
      <c r="R1592" s="658">
        <f>IF((N1593=""),"",(O1592-P1592)/(O1592+P1592)*100)</f>
        <v>7.7134478308210754</v>
      </c>
      <c r="S1592" s="659">
        <f>STDEV(F1594:N1594)</f>
        <v>273.8489043706449</v>
      </c>
      <c r="T1592" s="600" t="str">
        <f>IF(N1593="","",IF(Q1592&gt;3200,IF(R1592&lt;16,IF(Q1592&lt;5240,"Pass","Fail"),"Fail"),"Fail"))</f>
        <v>Pass</v>
      </c>
      <c r="U1592" s="677">
        <v>74</v>
      </c>
      <c r="V1592" s="548" t="s">
        <v>414</v>
      </c>
      <c r="Y1592" s="603">
        <v>4200</v>
      </c>
      <c r="Z1592" s="603">
        <v>5500</v>
      </c>
      <c r="AA1592" s="603">
        <v>3200</v>
      </c>
      <c r="AB1592" s="603">
        <v>5240</v>
      </c>
      <c r="AC1592" s="604">
        <v>16</v>
      </c>
      <c r="AD1592" s="604">
        <v>16</v>
      </c>
    </row>
    <row r="1593" spans="1:30" ht="15">
      <c r="B1593" s="554"/>
      <c r="C1593" s="657"/>
      <c r="D1593" s="657"/>
      <c r="E1593" s="605" t="s">
        <v>185</v>
      </c>
      <c r="F1593" s="559">
        <v>27542.83</v>
      </c>
      <c r="G1593" s="559">
        <v>27559.040000000001</v>
      </c>
      <c r="H1593" s="559">
        <v>27584.65</v>
      </c>
      <c r="I1593" s="559">
        <v>27562.54</v>
      </c>
      <c r="J1593" s="559">
        <v>27520.61</v>
      </c>
      <c r="K1593" s="559">
        <v>27517.31</v>
      </c>
      <c r="L1593" s="559">
        <v>27551.09</v>
      </c>
      <c r="M1593" s="559">
        <v>27561.01</v>
      </c>
      <c r="N1593" s="559">
        <v>27506.75</v>
      </c>
      <c r="O1593" s="641"/>
      <c r="P1593" s="605"/>
      <c r="Q1593" s="658"/>
      <c r="R1593" s="658"/>
      <c r="S1593" s="659"/>
      <c r="T1593" s="600"/>
      <c r="U1593" s="660"/>
    </row>
    <row r="1594" spans="1:30" ht="57.75" thickBot="1">
      <c r="B1594" s="663"/>
      <c r="C1594" s="664"/>
      <c r="D1594" s="664"/>
      <c r="E1594" s="605" t="s">
        <v>186</v>
      </c>
      <c r="F1594" s="627">
        <f t="shared" ref="F1594:N1594" si="526">IF(((F1592="")*AND(F1593="")),"",(F1592-F1593)*3)</f>
        <v>4627.28999999999</v>
      </c>
      <c r="G1594" s="627">
        <f t="shared" si="526"/>
        <v>4118.6099999999969</v>
      </c>
      <c r="H1594" s="627">
        <f t="shared" si="526"/>
        <v>3979.2900000000009</v>
      </c>
      <c r="I1594" s="627">
        <f t="shared" si="526"/>
        <v>4029.3300000000017</v>
      </c>
      <c r="J1594" s="627">
        <f t="shared" si="526"/>
        <v>4515.6000000000022</v>
      </c>
      <c r="K1594" s="627">
        <f t="shared" si="526"/>
        <v>4484.8799999999974</v>
      </c>
      <c r="L1594" s="627">
        <f t="shared" si="526"/>
        <v>4060.0499999999956</v>
      </c>
      <c r="M1594" s="627">
        <f t="shared" si="526"/>
        <v>4132.0500000000065</v>
      </c>
      <c r="N1594" s="627">
        <f t="shared" si="526"/>
        <v>4644.4799999999996</v>
      </c>
      <c r="O1594" s="627"/>
      <c r="P1594" s="627"/>
      <c r="Q1594" s="665"/>
      <c r="R1594" s="665"/>
      <c r="S1594" s="666"/>
      <c r="T1594" s="667"/>
      <c r="U1594" s="668"/>
    </row>
    <row r="1595" spans="1:30" ht="15">
      <c r="A1595" s="713">
        <v>43794</v>
      </c>
      <c r="B1595" s="654" t="s">
        <v>172</v>
      </c>
      <c r="C1595" s="615" t="s">
        <v>174</v>
      </c>
      <c r="D1595" s="615" t="s">
        <v>173</v>
      </c>
      <c r="E1595" s="605" t="s">
        <v>184</v>
      </c>
      <c r="F1595" s="715">
        <v>4939.96</v>
      </c>
      <c r="G1595" s="715">
        <v>4868.3999999999996</v>
      </c>
      <c r="H1595" s="715">
        <v>4979.51</v>
      </c>
      <c r="I1595" s="715">
        <v>4950.09</v>
      </c>
      <c r="J1595" s="715">
        <v>4971.6400000000003</v>
      </c>
      <c r="K1595" s="715">
        <v>4940.2299999999996</v>
      </c>
      <c r="L1595" s="715">
        <v>4928.99</v>
      </c>
      <c r="M1595" s="715">
        <v>4949.29</v>
      </c>
      <c r="N1595" s="715">
        <v>4941.0200000000004</v>
      </c>
      <c r="O1595" s="636">
        <f>IF((N1596=""),"",MAX(F1597:N1597))</f>
        <v>3972.34</v>
      </c>
      <c r="P1595" s="636">
        <f>IF(N1596="","",MIN(F1597:N1597))</f>
        <v>3685.2799999999988</v>
      </c>
      <c r="Q1595" s="655">
        <f>IF((N1597=""),"",AVERAGE(F1597:N1597))</f>
        <v>3867.0333333333338</v>
      </c>
      <c r="R1595" s="655">
        <f>IF((N1596=""),"",(O1595-P1595)/(O1595+P1595)*100)</f>
        <v>3.7486843170593649</v>
      </c>
      <c r="S1595" s="646">
        <f>STDEV(F1597:N1597)</f>
        <v>106.75693841620691</v>
      </c>
      <c r="T1595" s="676" t="str">
        <f>IF(N1596="","",IF(Q1595&gt;3650,IF(R1595&lt;7,IF(Q1595&lt;4450,"Pass","Fail"),"Fail"),"Fail"))</f>
        <v>Pass</v>
      </c>
      <c r="U1595" s="677">
        <v>1428</v>
      </c>
      <c r="V1595" s="548" t="s">
        <v>415</v>
      </c>
      <c r="Y1595" s="603">
        <v>3650</v>
      </c>
      <c r="Z1595" s="603">
        <v>4450</v>
      </c>
      <c r="AA1595" s="603">
        <v>3700</v>
      </c>
      <c r="AB1595" s="603">
        <v>4100</v>
      </c>
      <c r="AC1595" s="604">
        <v>7</v>
      </c>
      <c r="AD1595" s="604">
        <v>6.5</v>
      </c>
    </row>
    <row r="1596" spans="1:30" ht="15">
      <c r="B1596" s="554"/>
      <c r="C1596" s="657"/>
      <c r="D1596" s="657"/>
      <c r="E1596" s="605" t="s">
        <v>185</v>
      </c>
      <c r="F1596" s="715">
        <v>3084.22</v>
      </c>
      <c r="G1596" s="715">
        <v>2897.66</v>
      </c>
      <c r="H1596" s="715">
        <v>3003.67</v>
      </c>
      <c r="I1596" s="715">
        <v>2981.58</v>
      </c>
      <c r="J1596" s="715">
        <v>3063.38</v>
      </c>
      <c r="K1596" s="715">
        <v>3097.59</v>
      </c>
      <c r="L1596" s="715">
        <v>2969.51</v>
      </c>
      <c r="M1596" s="715">
        <v>2963.12</v>
      </c>
      <c r="N1596" s="715">
        <v>3006.75</v>
      </c>
      <c r="O1596" s="605"/>
      <c r="P1596" s="605"/>
      <c r="Q1596" s="658"/>
      <c r="R1596" s="658"/>
      <c r="S1596" s="659"/>
      <c r="T1596" s="554"/>
      <c r="U1596" s="672"/>
      <c r="Y1596" s="603"/>
      <c r="Z1596" s="603"/>
      <c r="AA1596" s="603"/>
      <c r="AB1596" s="603"/>
    </row>
    <row r="1597" spans="1:30" ht="57.75" thickBot="1">
      <c r="B1597" s="554"/>
      <c r="C1597" s="657"/>
      <c r="D1597" s="657"/>
      <c r="E1597" s="605" t="s">
        <v>186</v>
      </c>
      <c r="F1597" s="605">
        <f t="shared" ref="F1597:N1597" si="527">IF(((F1595="")*AND(F1596="")),"",(F1595-F1596)*2)</f>
        <v>3711.4800000000005</v>
      </c>
      <c r="G1597" s="605">
        <f t="shared" si="527"/>
        <v>3941.4799999999996</v>
      </c>
      <c r="H1597" s="605">
        <f t="shared" si="527"/>
        <v>3951.6800000000003</v>
      </c>
      <c r="I1597" s="605">
        <f t="shared" si="527"/>
        <v>3937.0200000000004</v>
      </c>
      <c r="J1597" s="605">
        <f t="shared" si="527"/>
        <v>3816.5200000000004</v>
      </c>
      <c r="K1597" s="605">
        <f t="shared" si="527"/>
        <v>3685.2799999999988</v>
      </c>
      <c r="L1597" s="605">
        <f t="shared" si="527"/>
        <v>3918.9599999999991</v>
      </c>
      <c r="M1597" s="605">
        <f t="shared" si="527"/>
        <v>3972.34</v>
      </c>
      <c r="N1597" s="605">
        <f t="shared" si="527"/>
        <v>3868.5400000000009</v>
      </c>
      <c r="O1597" s="605"/>
      <c r="P1597" s="605"/>
      <c r="Q1597" s="658"/>
      <c r="R1597" s="658"/>
      <c r="S1597" s="659"/>
      <c r="T1597" s="554"/>
      <c r="U1597" s="672"/>
      <c r="Y1597" s="603"/>
      <c r="Z1597" s="603"/>
      <c r="AA1597" s="603"/>
      <c r="AB1597" s="603"/>
    </row>
    <row r="1598" spans="1:30" ht="15">
      <c r="A1598" s="713">
        <v>43794</v>
      </c>
      <c r="B1598" s="614" t="s">
        <v>167</v>
      </c>
      <c r="C1598" s="657" t="s">
        <v>169</v>
      </c>
      <c r="D1598" s="657" t="s">
        <v>187</v>
      </c>
      <c r="E1598" s="605" t="s">
        <v>184</v>
      </c>
      <c r="F1598" s="715">
        <v>1287.6400000000001</v>
      </c>
      <c r="G1598" s="715">
        <v>1281.02</v>
      </c>
      <c r="H1598" s="715">
        <v>1277.6199999999999</v>
      </c>
      <c r="I1598" s="715">
        <v>1289.04</v>
      </c>
      <c r="J1598" s="715">
        <v>1304.8399999999999</v>
      </c>
      <c r="K1598" s="715">
        <v>1299.27</v>
      </c>
      <c r="L1598" s="715">
        <v>1288.9000000000001</v>
      </c>
      <c r="M1598" s="715">
        <v>1284</v>
      </c>
      <c r="N1598" s="715">
        <v>1294.1099999999999</v>
      </c>
      <c r="O1598" s="605">
        <f>IF((N1599=""),"",MAX(F1600:N1600))</f>
        <v>2022.33</v>
      </c>
      <c r="P1598" s="605">
        <f>IF(N1599="","",MIN(F1600:N1600))</f>
        <v>1976.91</v>
      </c>
      <c r="Q1598" s="658">
        <f>IF((N1600=""),"",AVERAGE(F1600:N1600))</f>
        <v>1997.3400000000001</v>
      </c>
      <c r="R1598" s="658">
        <f>IF((N1599=""),"",(O1598-P1598)/(O1598+P1598)*100)</f>
        <v>1.1357157859993361</v>
      </c>
      <c r="S1598" s="659">
        <f>STDEV(F1600:N1600)</f>
        <v>16.474910470153468</v>
      </c>
      <c r="T1598" s="600" t="str">
        <f>IF(N1599="","",IF(Q1598&gt;1940,IF(R1598&lt;8.3,IF(Q1598&lt;2180,"Pass","Fail"),"Fail"),"Fail"))</f>
        <v>Pass</v>
      </c>
      <c r="U1598" s="677">
        <v>1428</v>
      </c>
      <c r="V1598" s="548" t="s">
        <v>415</v>
      </c>
      <c r="Y1598" s="603">
        <v>2000</v>
      </c>
      <c r="Z1598" s="603">
        <v>3000</v>
      </c>
      <c r="AA1598" s="603">
        <v>1940</v>
      </c>
      <c r="AB1598" s="603">
        <v>2180</v>
      </c>
      <c r="AC1598" s="604">
        <v>5.2</v>
      </c>
      <c r="AD1598" s="604">
        <v>5.2</v>
      </c>
    </row>
    <row r="1599" spans="1:30" ht="15">
      <c r="B1599" s="554"/>
      <c r="C1599" s="657"/>
      <c r="D1599" s="657"/>
      <c r="E1599" s="605" t="s">
        <v>185</v>
      </c>
      <c r="F1599" s="715">
        <v>624.71</v>
      </c>
      <c r="G1599" s="715">
        <v>611.86</v>
      </c>
      <c r="H1599" s="715">
        <v>609.42999999999995</v>
      </c>
      <c r="I1599" s="715">
        <v>617.16</v>
      </c>
      <c r="J1599" s="715">
        <v>643.15</v>
      </c>
      <c r="K1599" s="715">
        <v>640.29999999999995</v>
      </c>
      <c r="L1599" s="715">
        <v>622.79999999999995</v>
      </c>
      <c r="M1599" s="715">
        <v>609.89</v>
      </c>
      <c r="N1599" s="715">
        <v>635.12</v>
      </c>
      <c r="O1599" s="605"/>
      <c r="P1599" s="605"/>
      <c r="Q1599" s="658"/>
      <c r="R1599" s="658"/>
      <c r="S1599" s="659"/>
      <c r="T1599" s="600"/>
      <c r="U1599" s="660"/>
      <c r="Y1599" s="603"/>
      <c r="Z1599" s="603"/>
      <c r="AA1599" s="603"/>
      <c r="AB1599" s="603"/>
    </row>
    <row r="1600" spans="1:30" ht="43.5" thickBot="1">
      <c r="B1600" s="554"/>
      <c r="C1600" s="657"/>
      <c r="D1600" s="657"/>
      <c r="E1600" s="605" t="s">
        <v>188</v>
      </c>
      <c r="F1600" s="605">
        <f t="shared" ref="F1600:N1600" si="528">IF(((F1598="")*AND(F1599="")),"",(F1598-F1599)*3)</f>
        <v>1988.7900000000002</v>
      </c>
      <c r="G1600" s="605">
        <f t="shared" si="528"/>
        <v>2007.48</v>
      </c>
      <c r="H1600" s="605">
        <f t="shared" si="528"/>
        <v>2004.5699999999997</v>
      </c>
      <c r="I1600" s="605">
        <f t="shared" si="528"/>
        <v>2015.6399999999999</v>
      </c>
      <c r="J1600" s="605">
        <f t="shared" si="528"/>
        <v>1985.0699999999997</v>
      </c>
      <c r="K1600" s="605">
        <f t="shared" si="528"/>
        <v>1976.91</v>
      </c>
      <c r="L1600" s="605">
        <f t="shared" si="528"/>
        <v>1998.3000000000004</v>
      </c>
      <c r="M1600" s="605">
        <f t="shared" si="528"/>
        <v>2022.33</v>
      </c>
      <c r="N1600" s="605">
        <f t="shared" si="528"/>
        <v>1976.9699999999998</v>
      </c>
      <c r="O1600" s="605"/>
      <c r="P1600" s="605"/>
      <c r="Q1600" s="658"/>
      <c r="R1600" s="658"/>
      <c r="S1600" s="659"/>
      <c r="T1600" s="600"/>
      <c r="U1600" s="660"/>
      <c r="Y1600" s="603"/>
      <c r="Z1600" s="603"/>
      <c r="AA1600" s="603"/>
      <c r="AB1600" s="603"/>
    </row>
    <row r="1601" spans="1:30" ht="15">
      <c r="A1601" s="713">
        <v>43794</v>
      </c>
      <c r="B1601" s="554" t="s">
        <v>183</v>
      </c>
      <c r="C1601" s="657" t="s">
        <v>171</v>
      </c>
      <c r="D1601" s="657" t="s">
        <v>170</v>
      </c>
      <c r="E1601" s="605" t="s">
        <v>184</v>
      </c>
      <c r="F1601" s="715">
        <v>27495.33</v>
      </c>
      <c r="G1601" s="715">
        <v>27514.43</v>
      </c>
      <c r="H1601" s="715">
        <v>27538.67</v>
      </c>
      <c r="I1601" s="715">
        <v>27507.16</v>
      </c>
      <c r="J1601" s="715">
        <v>27460.57</v>
      </c>
      <c r="K1601" s="715">
        <v>27468.42</v>
      </c>
      <c r="L1601" s="715">
        <v>27505.97</v>
      </c>
      <c r="M1601" s="715">
        <v>27512.38</v>
      </c>
      <c r="N1601" s="715">
        <v>27456.080000000002</v>
      </c>
      <c r="O1601" s="605">
        <f>IF((N1602=""),"",MAX(F1603:N1603))</f>
        <v>4905.0900000000074</v>
      </c>
      <c r="P1601" s="605">
        <f>IF(N1602="","",MIN(F1603:N1603))</f>
        <v>4170.3599999999969</v>
      </c>
      <c r="Q1601" s="658">
        <f>IF((N1603=""),"",AVERAGE(F1603:N1603))</f>
        <v>4504.5333333333338</v>
      </c>
      <c r="R1601" s="658">
        <f>IF((N1602=""),"",(O1601-P1601)/(O1601+P1601)*100)</f>
        <v>8.0957969026330385</v>
      </c>
      <c r="S1601" s="659">
        <f>STDEV(F1603:N1603)</f>
        <v>299.49038932827557</v>
      </c>
      <c r="T1601" s="600" t="str">
        <f>IF(N1602="","",IF(Q1601&gt;3200,IF(R1601&lt;16,IF(Q1601&lt;5240,"Pass","Fail"),"Fail"),"Fail"))</f>
        <v>Pass</v>
      </c>
      <c r="U1601" s="677">
        <v>1428</v>
      </c>
      <c r="V1601" s="548" t="s">
        <v>415</v>
      </c>
      <c r="Y1601" s="603">
        <v>4200</v>
      </c>
      <c r="Z1601" s="603">
        <v>5500</v>
      </c>
      <c r="AA1601" s="603">
        <v>3200</v>
      </c>
      <c r="AB1601" s="603">
        <v>5240</v>
      </c>
      <c r="AC1601" s="604">
        <v>16</v>
      </c>
      <c r="AD1601" s="604">
        <v>16</v>
      </c>
    </row>
    <row r="1602" spans="1:30" ht="15">
      <c r="B1602" s="554"/>
      <c r="C1602" s="657"/>
      <c r="D1602" s="657"/>
      <c r="E1602" s="605" t="s">
        <v>185</v>
      </c>
      <c r="F1602" s="715">
        <v>25873.88</v>
      </c>
      <c r="G1602" s="715">
        <v>26082.12</v>
      </c>
      <c r="H1602" s="715">
        <v>26148.55</v>
      </c>
      <c r="I1602" s="715">
        <v>26091.13</v>
      </c>
      <c r="J1602" s="715">
        <v>25878.74</v>
      </c>
      <c r="K1602" s="715">
        <v>25890.55</v>
      </c>
      <c r="L1602" s="715">
        <v>26089.78</v>
      </c>
      <c r="M1602" s="715">
        <v>26069.61</v>
      </c>
      <c r="N1602" s="715">
        <v>25821.05</v>
      </c>
      <c r="O1602" s="641"/>
      <c r="P1602" s="605"/>
      <c r="Q1602" s="658"/>
      <c r="R1602" s="658"/>
      <c r="S1602" s="659"/>
      <c r="T1602" s="600"/>
      <c r="U1602" s="660"/>
    </row>
    <row r="1603" spans="1:30" ht="57.75" thickBot="1">
      <c r="B1603" s="663"/>
      <c r="C1603" s="664"/>
      <c r="D1603" s="664"/>
      <c r="E1603" s="605" t="s">
        <v>186</v>
      </c>
      <c r="F1603" s="627">
        <f t="shared" ref="F1603:N1603" si="529">IF(((F1601="")*AND(F1602="")),"",(F1601-F1602)*3)</f>
        <v>4864.3500000000022</v>
      </c>
      <c r="G1603" s="627">
        <f t="shared" si="529"/>
        <v>4296.9300000000039</v>
      </c>
      <c r="H1603" s="627">
        <f t="shared" si="529"/>
        <v>4170.3599999999969</v>
      </c>
      <c r="I1603" s="627">
        <f t="shared" si="529"/>
        <v>4248.0899999999965</v>
      </c>
      <c r="J1603" s="627">
        <f t="shared" si="529"/>
        <v>4745.4899999999943</v>
      </c>
      <c r="K1603" s="627">
        <f t="shared" si="529"/>
        <v>4733.6099999999969</v>
      </c>
      <c r="L1603" s="627">
        <f t="shared" si="529"/>
        <v>4248.570000000007</v>
      </c>
      <c r="M1603" s="627">
        <f t="shared" si="529"/>
        <v>4328.3100000000013</v>
      </c>
      <c r="N1603" s="627">
        <f t="shared" si="529"/>
        <v>4905.0900000000074</v>
      </c>
      <c r="O1603" s="627"/>
      <c r="P1603" s="627"/>
      <c r="Q1603" s="665"/>
      <c r="R1603" s="665"/>
      <c r="S1603" s="666"/>
      <c r="T1603" s="667"/>
      <c r="U1603" s="668"/>
    </row>
    <row r="1604" spans="1:30" ht="15">
      <c r="A1604" s="713">
        <v>43797</v>
      </c>
      <c r="B1604" s="654" t="s">
        <v>172</v>
      </c>
      <c r="C1604" s="615" t="s">
        <v>174</v>
      </c>
      <c r="D1604" s="615" t="s">
        <v>173</v>
      </c>
      <c r="E1604" s="605" t="s">
        <v>184</v>
      </c>
      <c r="F1604" s="715">
        <v>4787.6899999999996</v>
      </c>
      <c r="G1604" s="715">
        <v>4963.4799999999996</v>
      </c>
      <c r="H1604" s="715">
        <v>5028.87</v>
      </c>
      <c r="I1604" s="715">
        <v>4983.08</v>
      </c>
      <c r="J1604" s="715">
        <v>4762.1000000000004</v>
      </c>
      <c r="K1604" s="715">
        <v>4810.97</v>
      </c>
      <c r="L1604" s="715">
        <v>4950.82</v>
      </c>
      <c r="M1604" s="715">
        <v>5049.5</v>
      </c>
      <c r="N1604" s="715">
        <v>4946.42</v>
      </c>
      <c r="O1604" s="636">
        <f>IF((N1605=""),"",MAX(F1606:N1606))</f>
        <v>3959.5200000000004</v>
      </c>
      <c r="P1604" s="636">
        <f>IF(N1605="","",MIN(F1606:N1606))</f>
        <v>3658.3200000000006</v>
      </c>
      <c r="Q1604" s="655">
        <f>IF((N1606=""),"",AVERAGE(F1606:N1606))</f>
        <v>3845.726666666666</v>
      </c>
      <c r="R1604" s="655">
        <f>IF((N1605=""),"",(O1604-P1604)/(O1604+P1604)*100)</f>
        <v>3.9538766894552753</v>
      </c>
      <c r="S1604" s="646">
        <f>STDEV(F1606:N1606)</f>
        <v>112.78167847663019</v>
      </c>
      <c r="T1604" s="676" t="str">
        <f>IF(N1605="","",IF(Q1604&gt;3650,IF(R1604&lt;7,IF(Q1604&lt;4450,"Pass","Fail"),"Fail"),"Fail"))</f>
        <v>Pass</v>
      </c>
      <c r="U1604" s="677">
        <v>1428</v>
      </c>
      <c r="V1604" s="548" t="s">
        <v>417</v>
      </c>
      <c r="Y1604" s="603">
        <v>3650</v>
      </c>
      <c r="Z1604" s="603">
        <v>4450</v>
      </c>
      <c r="AA1604" s="603">
        <v>3700</v>
      </c>
      <c r="AB1604" s="603">
        <v>4100</v>
      </c>
      <c r="AC1604" s="604">
        <v>7</v>
      </c>
      <c r="AD1604" s="604">
        <v>6.5</v>
      </c>
    </row>
    <row r="1605" spans="1:30" ht="15">
      <c r="B1605" s="554"/>
      <c r="C1605" s="657"/>
      <c r="D1605" s="657"/>
      <c r="E1605" s="605" t="s">
        <v>185</v>
      </c>
      <c r="F1605" s="715">
        <v>2941.37</v>
      </c>
      <c r="G1605" s="715">
        <v>3004.84</v>
      </c>
      <c r="H1605" s="715">
        <v>3052.46</v>
      </c>
      <c r="I1605" s="715">
        <v>3021.11</v>
      </c>
      <c r="J1605" s="715">
        <v>2873.93</v>
      </c>
      <c r="K1605" s="715">
        <v>2981.81</v>
      </c>
      <c r="L1605" s="715">
        <v>3002.49</v>
      </c>
      <c r="M1605" s="715">
        <v>3069.74</v>
      </c>
      <c r="N1605" s="715">
        <v>3029.41</v>
      </c>
      <c r="O1605" s="605"/>
      <c r="P1605" s="605"/>
      <c r="Q1605" s="658"/>
      <c r="R1605" s="658"/>
      <c r="S1605" s="659"/>
      <c r="T1605" s="554"/>
      <c r="U1605" s="672"/>
      <c r="Y1605" s="603"/>
      <c r="Z1605" s="603"/>
      <c r="AA1605" s="603"/>
      <c r="AB1605" s="603"/>
    </row>
    <row r="1606" spans="1:30" ht="57.75" thickBot="1">
      <c r="B1606" s="554"/>
      <c r="C1606" s="657"/>
      <c r="D1606" s="657"/>
      <c r="E1606" s="605" t="s">
        <v>186</v>
      </c>
      <c r="F1606" s="605">
        <f t="shared" ref="F1606:N1606" si="530">IF(((F1604="")*AND(F1605="")),"",(F1604-F1605)*2)</f>
        <v>3692.6399999999994</v>
      </c>
      <c r="G1606" s="605">
        <f t="shared" si="530"/>
        <v>3917.2799999999988</v>
      </c>
      <c r="H1606" s="605">
        <f t="shared" si="530"/>
        <v>3952.8199999999997</v>
      </c>
      <c r="I1606" s="605">
        <f t="shared" si="530"/>
        <v>3923.9399999999996</v>
      </c>
      <c r="J1606" s="605">
        <f t="shared" si="530"/>
        <v>3776.3400000000011</v>
      </c>
      <c r="K1606" s="605">
        <f t="shared" si="530"/>
        <v>3658.3200000000006</v>
      </c>
      <c r="L1606" s="605">
        <f t="shared" si="530"/>
        <v>3896.66</v>
      </c>
      <c r="M1606" s="605">
        <f t="shared" si="530"/>
        <v>3959.5200000000004</v>
      </c>
      <c r="N1606" s="605">
        <f t="shared" si="530"/>
        <v>3834.0200000000004</v>
      </c>
      <c r="O1606" s="605"/>
      <c r="P1606" s="605"/>
      <c r="Q1606" s="658"/>
      <c r="R1606" s="658"/>
      <c r="S1606" s="659"/>
      <c r="T1606" s="554"/>
      <c r="U1606" s="672"/>
      <c r="Y1606" s="603"/>
      <c r="Z1606" s="603"/>
      <c r="AA1606" s="603"/>
      <c r="AB1606" s="603"/>
    </row>
    <row r="1607" spans="1:30" ht="15">
      <c r="A1607" s="713">
        <v>43797</v>
      </c>
      <c r="B1607" s="614" t="s">
        <v>167</v>
      </c>
      <c r="C1607" s="657" t="s">
        <v>169</v>
      </c>
      <c r="D1607" s="657" t="s">
        <v>187</v>
      </c>
      <c r="E1607" s="605" t="s">
        <v>184</v>
      </c>
      <c r="F1607" s="715">
        <v>1197.06</v>
      </c>
      <c r="G1607" s="715">
        <v>1211.05</v>
      </c>
      <c r="H1607" s="715">
        <v>1219.33</v>
      </c>
      <c r="I1607" s="715">
        <v>1197.45</v>
      </c>
      <c r="J1607" s="715">
        <v>1163.24</v>
      </c>
      <c r="K1607" s="715">
        <v>1190.03</v>
      </c>
      <c r="L1607" s="715">
        <v>1212.5899999999999</v>
      </c>
      <c r="M1607" s="715">
        <v>1191.0899999999999</v>
      </c>
      <c r="N1607" s="715">
        <v>1149.96</v>
      </c>
      <c r="O1607" s="605">
        <f>IF((N1608=""),"",MAX(F1609:N1609))</f>
        <v>2146.3500000000004</v>
      </c>
      <c r="P1607" s="605">
        <f>IF(N1608="","",MIN(F1609:N1609))</f>
        <v>1900.65</v>
      </c>
      <c r="Q1607" s="658">
        <f>IF((N1609=""),"",AVERAGE(F1609:N1609))</f>
        <v>2023.0533333333333</v>
      </c>
      <c r="R1607" s="658">
        <f>IF((N1608=""),"",(O1607-P1607)/(O1607+P1607)*100)</f>
        <v>6.0711638250556028</v>
      </c>
      <c r="S1607" s="659">
        <f>STDEV(F1609:N1609)</f>
        <v>88.313915522981532</v>
      </c>
      <c r="T1607" s="600" t="str">
        <f>IF(N1608="","",IF(Q1607&gt;1940,IF(R1607&lt;8.3,IF(Q1607&lt;2180,"Pass","Fail"),"Fail"),"Fail"))</f>
        <v>Pass</v>
      </c>
      <c r="U1607" s="677">
        <v>1428</v>
      </c>
      <c r="V1607" s="548" t="s">
        <v>417</v>
      </c>
      <c r="Y1607" s="603">
        <v>2000</v>
      </c>
      <c r="Z1607" s="603">
        <v>3000</v>
      </c>
      <c r="AA1607" s="603">
        <v>1940</v>
      </c>
      <c r="AB1607" s="603">
        <v>2180</v>
      </c>
      <c r="AC1607" s="604">
        <v>5.2</v>
      </c>
      <c r="AD1607" s="604">
        <v>5.2</v>
      </c>
    </row>
    <row r="1608" spans="1:30" ht="15">
      <c r="B1608" s="554"/>
      <c r="C1608" s="657"/>
      <c r="D1608" s="657"/>
      <c r="E1608" s="605" t="s">
        <v>185</v>
      </c>
      <c r="F1608" s="715">
        <v>486.47</v>
      </c>
      <c r="G1608" s="715">
        <v>522.27</v>
      </c>
      <c r="H1608" s="715">
        <v>549.4</v>
      </c>
      <c r="I1608" s="715">
        <v>535.37</v>
      </c>
      <c r="J1608" s="715">
        <v>520.5</v>
      </c>
      <c r="K1608" s="715">
        <v>474.58</v>
      </c>
      <c r="L1608" s="715">
        <v>518.54</v>
      </c>
      <c r="M1608" s="715">
        <v>539.1</v>
      </c>
      <c r="N1608" s="715">
        <v>516.41</v>
      </c>
      <c r="O1608" s="605"/>
      <c r="P1608" s="605"/>
      <c r="Q1608" s="658"/>
      <c r="R1608" s="658"/>
      <c r="S1608" s="659"/>
      <c r="T1608" s="600"/>
      <c r="U1608" s="660"/>
      <c r="Y1608" s="603"/>
      <c r="Z1608" s="603"/>
      <c r="AA1608" s="603"/>
      <c r="AB1608" s="603"/>
    </row>
    <row r="1609" spans="1:30" ht="43.5" thickBot="1">
      <c r="B1609" s="554"/>
      <c r="C1609" s="657"/>
      <c r="D1609" s="657"/>
      <c r="E1609" s="605" t="s">
        <v>188</v>
      </c>
      <c r="F1609" s="605">
        <f t="shared" ref="F1609:N1609" si="531">IF(((F1607="")*AND(F1608="")),"",(F1607-F1608)*3)</f>
        <v>2131.7699999999995</v>
      </c>
      <c r="G1609" s="605">
        <f t="shared" si="531"/>
        <v>2066.34</v>
      </c>
      <c r="H1609" s="605">
        <f t="shared" si="531"/>
        <v>2009.79</v>
      </c>
      <c r="I1609" s="605">
        <f t="shared" si="531"/>
        <v>1986.2400000000002</v>
      </c>
      <c r="J1609" s="605">
        <f t="shared" si="531"/>
        <v>1928.22</v>
      </c>
      <c r="K1609" s="605">
        <f t="shared" si="531"/>
        <v>2146.3500000000004</v>
      </c>
      <c r="L1609" s="605">
        <f t="shared" si="531"/>
        <v>2082.1499999999996</v>
      </c>
      <c r="M1609" s="605">
        <f t="shared" si="531"/>
        <v>1955.9699999999998</v>
      </c>
      <c r="N1609" s="605">
        <f t="shared" si="531"/>
        <v>1900.65</v>
      </c>
      <c r="O1609" s="605"/>
      <c r="P1609" s="605"/>
      <c r="Q1609" s="658"/>
      <c r="R1609" s="658"/>
      <c r="S1609" s="659"/>
      <c r="T1609" s="600"/>
      <c r="U1609" s="660"/>
      <c r="Y1609" s="603"/>
      <c r="Z1609" s="603"/>
      <c r="AA1609" s="603"/>
      <c r="AB1609" s="603"/>
    </row>
    <row r="1610" spans="1:30" ht="15">
      <c r="A1610" s="713">
        <v>43797</v>
      </c>
      <c r="B1610" s="554" t="s">
        <v>183</v>
      </c>
      <c r="C1610" s="657" t="s">
        <v>171</v>
      </c>
      <c r="D1610" s="657" t="s">
        <v>170</v>
      </c>
      <c r="E1610" s="605" t="s">
        <v>184</v>
      </c>
      <c r="F1610" s="715">
        <v>28980.1</v>
      </c>
      <c r="G1610" s="715">
        <v>28861.87</v>
      </c>
      <c r="H1610" s="715">
        <v>28856.240000000002</v>
      </c>
      <c r="I1610" s="715">
        <v>28866.65</v>
      </c>
      <c r="J1610" s="715">
        <v>28998.880000000001</v>
      </c>
      <c r="K1610" s="715">
        <v>28991.78</v>
      </c>
      <c r="L1610" s="715">
        <v>28864.27</v>
      </c>
      <c r="M1610" s="715">
        <v>28847.24</v>
      </c>
      <c r="N1610" s="715">
        <v>29006.01</v>
      </c>
      <c r="O1610" s="605">
        <f>IF((N1611=""),"",MAX(F1612:N1612))</f>
        <v>4822.7399999999943</v>
      </c>
      <c r="P1610" s="605">
        <f>IF(N1611="","",MIN(F1612:N1612))</f>
        <v>4155.21000000001</v>
      </c>
      <c r="Q1610" s="658">
        <f>IF((N1612=""),"",AVERAGE(F1612:N1612))</f>
        <v>4452.506666666668</v>
      </c>
      <c r="R1610" s="658">
        <f>IF((N1611=""),"",(O1610-P1610)/(O1610+P1610)*100)</f>
        <v>7.435216279885541</v>
      </c>
      <c r="S1610" s="659">
        <f>STDEV(F1612:N1612)</f>
        <v>271.50283276606609</v>
      </c>
      <c r="T1610" s="600" t="str">
        <f>IF(N1611="","",IF(Q1610&gt;3200,IF(R1610&lt;16,IF(Q1610&lt;5240,"Pass","Fail"),"Fail"),"Fail"))</f>
        <v>Pass</v>
      </c>
      <c r="U1610" s="677">
        <v>1428</v>
      </c>
      <c r="V1610" s="548" t="s">
        <v>417</v>
      </c>
      <c r="Y1610" s="603">
        <v>4200</v>
      </c>
      <c r="Z1610" s="603">
        <v>5500</v>
      </c>
      <c r="AA1610" s="603">
        <v>3200</v>
      </c>
      <c r="AB1610" s="603">
        <v>5240</v>
      </c>
      <c r="AC1610" s="604">
        <v>16</v>
      </c>
      <c r="AD1610" s="604">
        <v>16</v>
      </c>
    </row>
    <row r="1611" spans="1:30" ht="15">
      <c r="B1611" s="554"/>
      <c r="C1611" s="657"/>
      <c r="D1611" s="657"/>
      <c r="E1611" s="605" t="s">
        <v>185</v>
      </c>
      <c r="F1611" s="715">
        <v>27372.52</v>
      </c>
      <c r="G1611" s="715">
        <v>27431.72</v>
      </c>
      <c r="H1611" s="715">
        <v>27471.17</v>
      </c>
      <c r="I1611" s="715">
        <v>27460.15</v>
      </c>
      <c r="J1611" s="715">
        <v>27457.51</v>
      </c>
      <c r="K1611" s="715">
        <v>27419.91</v>
      </c>
      <c r="L1611" s="715">
        <v>27453.85</v>
      </c>
      <c r="M1611" s="715">
        <v>27430</v>
      </c>
      <c r="N1611" s="715">
        <v>27418.69</v>
      </c>
      <c r="O1611" s="641"/>
      <c r="P1611" s="605"/>
      <c r="Q1611" s="658"/>
      <c r="R1611" s="658"/>
      <c r="S1611" s="659"/>
      <c r="T1611" s="600"/>
      <c r="U1611" s="660"/>
    </row>
    <row r="1612" spans="1:30" ht="57.75" thickBot="1">
      <c r="B1612" s="663"/>
      <c r="C1612" s="664"/>
      <c r="D1612" s="664"/>
      <c r="E1612" s="605" t="s">
        <v>186</v>
      </c>
      <c r="F1612" s="627">
        <f t="shared" ref="F1612:N1612" si="532">IF(((F1610="")*AND(F1611="")),"",(F1610-F1611)*3)</f>
        <v>4822.7399999999943</v>
      </c>
      <c r="G1612" s="627">
        <f t="shared" si="532"/>
        <v>4290.4499999999935</v>
      </c>
      <c r="H1612" s="627">
        <f t="shared" si="532"/>
        <v>4155.21000000001</v>
      </c>
      <c r="I1612" s="627">
        <f t="shared" si="532"/>
        <v>4219.5</v>
      </c>
      <c r="J1612" s="627">
        <f t="shared" si="532"/>
        <v>4624.1100000000079</v>
      </c>
      <c r="K1612" s="627">
        <f t="shared" si="532"/>
        <v>4715.6099999999969</v>
      </c>
      <c r="L1612" s="627">
        <f t="shared" si="532"/>
        <v>4231.2600000000057</v>
      </c>
      <c r="M1612" s="627">
        <f t="shared" si="532"/>
        <v>4251.7200000000048</v>
      </c>
      <c r="N1612" s="627">
        <f t="shared" si="532"/>
        <v>4761.9599999999991</v>
      </c>
      <c r="O1612" s="627"/>
      <c r="P1612" s="627"/>
      <c r="Q1612" s="665"/>
      <c r="R1612" s="665"/>
      <c r="S1612" s="666"/>
      <c r="T1612" s="667"/>
      <c r="U1612" s="668"/>
    </row>
    <row r="1613" spans="1:30" ht="15">
      <c r="A1613" s="713">
        <v>43800</v>
      </c>
      <c r="B1613" s="654" t="s">
        <v>172</v>
      </c>
      <c r="C1613" s="615" t="s">
        <v>174</v>
      </c>
      <c r="D1613" s="615" t="s">
        <v>173</v>
      </c>
      <c r="E1613" s="605" t="s">
        <v>184</v>
      </c>
      <c r="F1613" s="559">
        <v>6737.19</v>
      </c>
      <c r="G1613" s="559">
        <v>6757.4</v>
      </c>
      <c r="H1613" s="559">
        <v>6885.78</v>
      </c>
      <c r="I1613" s="559">
        <v>6851.83</v>
      </c>
      <c r="J1613" s="559">
        <v>6835.38</v>
      </c>
      <c r="K1613" s="559">
        <v>6726.25</v>
      </c>
      <c r="L1613" s="559">
        <v>6818.8</v>
      </c>
      <c r="M1613" s="559">
        <v>6865.4</v>
      </c>
      <c r="N1613" s="559">
        <v>6820.86</v>
      </c>
      <c r="O1613" s="636">
        <f>IF((N1614=""),"",MAX(F1615:N1615))</f>
        <v>3948.7999999999993</v>
      </c>
      <c r="P1613" s="636">
        <f>IF(N1614="","",MIN(F1615:N1615))</f>
        <v>3612.9400000000005</v>
      </c>
      <c r="Q1613" s="655">
        <f>IF((N1615=""),"",AVERAGE(F1615:N1615))</f>
        <v>3826.2644444444441</v>
      </c>
      <c r="R1613" s="655">
        <f>IF((N1614=""),"",(O1613-P1613)/(O1613+P1613)*100)</f>
        <v>4.4415703264063398</v>
      </c>
      <c r="S1613" s="646">
        <f>STDEV(F1615:N1615)</f>
        <v>114.38115919056864</v>
      </c>
      <c r="T1613" s="676" t="str">
        <f>IF(N1614="","",IF(Q1613&gt;3650,IF(R1613&lt;7,IF(Q1613&lt;4450,"Pass","Fail"),"Fail"),"Fail"))</f>
        <v>Pass</v>
      </c>
      <c r="U1613" s="677">
        <v>1335</v>
      </c>
      <c r="V1613" s="548" t="s">
        <v>420</v>
      </c>
      <c r="Y1613" s="603">
        <v>3650</v>
      </c>
      <c r="Z1613" s="603">
        <v>4450</v>
      </c>
      <c r="AA1613" s="603">
        <v>3700</v>
      </c>
      <c r="AB1613" s="603">
        <v>4100</v>
      </c>
      <c r="AC1613" s="604">
        <v>7</v>
      </c>
      <c r="AD1613" s="604">
        <v>6.5</v>
      </c>
    </row>
    <row r="1614" spans="1:30" ht="15">
      <c r="B1614" s="554"/>
      <c r="C1614" s="657"/>
      <c r="D1614" s="657"/>
      <c r="E1614" s="605" t="s">
        <v>185</v>
      </c>
      <c r="F1614" s="559">
        <v>4895.33</v>
      </c>
      <c r="G1614" s="559">
        <v>4818.09</v>
      </c>
      <c r="H1614" s="559">
        <v>4921.55</v>
      </c>
      <c r="I1614" s="559">
        <v>4902.47</v>
      </c>
      <c r="J1614" s="559">
        <v>4948.97</v>
      </c>
      <c r="K1614" s="559">
        <v>4919.78</v>
      </c>
      <c r="L1614" s="559">
        <v>4881.07</v>
      </c>
      <c r="M1614" s="559">
        <v>4891</v>
      </c>
      <c r="N1614" s="559">
        <v>4902.4399999999996</v>
      </c>
      <c r="O1614" s="605"/>
      <c r="P1614" s="605"/>
      <c r="Q1614" s="658"/>
      <c r="R1614" s="658"/>
      <c r="S1614" s="659"/>
      <c r="T1614" s="554"/>
      <c r="U1614" s="672"/>
      <c r="Y1614" s="603"/>
      <c r="Z1614" s="603"/>
      <c r="AA1614" s="603"/>
      <c r="AB1614" s="603"/>
    </row>
    <row r="1615" spans="1:30" ht="57.75" thickBot="1">
      <c r="B1615" s="554"/>
      <c r="C1615" s="657"/>
      <c r="D1615" s="657"/>
      <c r="E1615" s="605" t="s">
        <v>186</v>
      </c>
      <c r="F1615" s="605">
        <f t="shared" ref="F1615:N1615" si="533">IF(((F1613="")*AND(F1614="")),"",(F1613-F1614)*2)</f>
        <v>3683.7199999999993</v>
      </c>
      <c r="G1615" s="605">
        <f t="shared" si="533"/>
        <v>3878.619999999999</v>
      </c>
      <c r="H1615" s="605">
        <f t="shared" si="533"/>
        <v>3928.4599999999991</v>
      </c>
      <c r="I1615" s="605">
        <f t="shared" si="533"/>
        <v>3898.7199999999993</v>
      </c>
      <c r="J1615" s="605">
        <f t="shared" si="533"/>
        <v>3772.8199999999997</v>
      </c>
      <c r="K1615" s="605">
        <f t="shared" si="533"/>
        <v>3612.9400000000005</v>
      </c>
      <c r="L1615" s="605">
        <f t="shared" si="533"/>
        <v>3875.4600000000009</v>
      </c>
      <c r="M1615" s="605">
        <f t="shared" si="533"/>
        <v>3948.7999999999993</v>
      </c>
      <c r="N1615" s="605">
        <f t="shared" si="533"/>
        <v>3836.84</v>
      </c>
      <c r="O1615" s="605"/>
      <c r="P1615" s="605"/>
      <c r="Q1615" s="658"/>
      <c r="R1615" s="658"/>
      <c r="S1615" s="659"/>
      <c r="T1615" s="554"/>
      <c r="U1615" s="672"/>
      <c r="Y1615" s="603"/>
      <c r="Z1615" s="603"/>
      <c r="AA1615" s="603"/>
      <c r="AB1615" s="603"/>
    </row>
    <row r="1616" spans="1:30" ht="15">
      <c r="A1616" s="713">
        <v>43800</v>
      </c>
      <c r="B1616" s="614" t="s">
        <v>167</v>
      </c>
      <c r="C1616" s="657" t="s">
        <v>169</v>
      </c>
      <c r="D1616" s="657" t="s">
        <v>187</v>
      </c>
      <c r="E1616" s="605" t="s">
        <v>184</v>
      </c>
      <c r="F1616" s="559">
        <v>1939.8</v>
      </c>
      <c r="G1616" s="559">
        <v>1938.95</v>
      </c>
      <c r="H1616" s="559">
        <v>1931.49</v>
      </c>
      <c r="I1616" s="559">
        <v>1937.95</v>
      </c>
      <c r="J1616" s="559">
        <v>1941.62</v>
      </c>
      <c r="K1616" s="559">
        <v>1944.7</v>
      </c>
      <c r="L1616" s="559">
        <v>1934.9</v>
      </c>
      <c r="M1616" s="559">
        <v>1938.01</v>
      </c>
      <c r="N1616" s="559">
        <v>1941.69</v>
      </c>
      <c r="O1616" s="605">
        <f>IF((N1617=""),"",MAX(F1618:N1618))</f>
        <v>2061.0299999999997</v>
      </c>
      <c r="P1616" s="605">
        <f>IF(N1617="","",MIN(F1618:N1618))</f>
        <v>2013.3000000000004</v>
      </c>
      <c r="Q1616" s="658">
        <f>IF((N1618=""),"",AVERAGE(F1618:N1618))</f>
        <v>2039.9933333333331</v>
      </c>
      <c r="R1616" s="658">
        <f>IF((N1617=""),"",(O1616-P1616)/(O1616+P1616)*100)</f>
        <v>1.171480955150892</v>
      </c>
      <c r="S1616" s="659">
        <f>STDEV(F1618:N1618)</f>
        <v>17.226543472240603</v>
      </c>
      <c r="T1616" s="600" t="str">
        <f>IF(N1617="","",IF(Q1616&gt;1940,IF(R1616&lt;8.3,IF(Q1616&lt;2180,"Pass","Fail"),"Fail"),"Fail"))</f>
        <v>Pass</v>
      </c>
      <c r="U1616" s="677">
        <v>1335</v>
      </c>
      <c r="V1616" s="548" t="s">
        <v>420</v>
      </c>
      <c r="Y1616" s="603">
        <v>2000</v>
      </c>
      <c r="Z1616" s="603">
        <v>3000</v>
      </c>
      <c r="AA1616" s="603">
        <v>1940</v>
      </c>
      <c r="AB1616" s="603">
        <v>2180</v>
      </c>
      <c r="AC1616" s="604">
        <v>5.2</v>
      </c>
      <c r="AD1616" s="604">
        <v>5.2</v>
      </c>
    </row>
    <row r="1617" spans="1:30" ht="15">
      <c r="B1617" s="554"/>
      <c r="C1617" s="657"/>
      <c r="D1617" s="657"/>
      <c r="E1617" s="605" t="s">
        <v>185</v>
      </c>
      <c r="F1617" s="559">
        <v>1261.33</v>
      </c>
      <c r="G1617" s="559">
        <v>1251.94</v>
      </c>
      <c r="H1617" s="559">
        <v>1247.6500000000001</v>
      </c>
      <c r="I1617" s="559">
        <v>1252.9000000000001</v>
      </c>
      <c r="J1617" s="559">
        <v>1269.0999999999999</v>
      </c>
      <c r="K1617" s="559">
        <v>1266.32</v>
      </c>
      <c r="L1617" s="559">
        <v>1256.82</v>
      </c>
      <c r="M1617" s="559">
        <v>1252.48</v>
      </c>
      <c r="N1617" s="559">
        <v>1270.5899999999999</v>
      </c>
      <c r="O1617" s="605"/>
      <c r="P1617" s="605"/>
      <c r="Q1617" s="658"/>
      <c r="R1617" s="658"/>
      <c r="S1617" s="659"/>
      <c r="T1617" s="600"/>
      <c r="U1617" s="660"/>
      <c r="Y1617" s="603"/>
      <c r="Z1617" s="603"/>
      <c r="AA1617" s="603"/>
      <c r="AB1617" s="603"/>
    </row>
    <row r="1618" spans="1:30" ht="43.5" thickBot="1">
      <c r="B1618" s="554"/>
      <c r="C1618" s="657"/>
      <c r="D1618" s="657"/>
      <c r="E1618" s="605" t="s">
        <v>188</v>
      </c>
      <c r="F1618" s="605">
        <f t="shared" ref="F1618:N1618" si="534">IF(((F1616="")*AND(F1617="")),"",(F1616-F1617)*3)</f>
        <v>2035.41</v>
      </c>
      <c r="G1618" s="605">
        <f t="shared" si="534"/>
        <v>2061.0299999999997</v>
      </c>
      <c r="H1618" s="605">
        <f t="shared" si="534"/>
        <v>2051.5199999999995</v>
      </c>
      <c r="I1618" s="605">
        <f t="shared" si="534"/>
        <v>2055.1499999999996</v>
      </c>
      <c r="J1618" s="605">
        <f t="shared" si="534"/>
        <v>2017.56</v>
      </c>
      <c r="K1618" s="605">
        <f t="shared" si="534"/>
        <v>2035.1400000000003</v>
      </c>
      <c r="L1618" s="605">
        <f t="shared" si="534"/>
        <v>2034.2400000000005</v>
      </c>
      <c r="M1618" s="605">
        <f t="shared" si="534"/>
        <v>2056.59</v>
      </c>
      <c r="N1618" s="605">
        <f t="shared" si="534"/>
        <v>2013.3000000000004</v>
      </c>
      <c r="O1618" s="605"/>
      <c r="P1618" s="605"/>
      <c r="Q1618" s="658"/>
      <c r="R1618" s="658"/>
      <c r="S1618" s="659"/>
      <c r="T1618" s="600"/>
      <c r="U1618" s="660"/>
      <c r="Y1618" s="603"/>
      <c r="Z1618" s="603"/>
      <c r="AA1618" s="603"/>
      <c r="AB1618" s="603"/>
    </row>
    <row r="1619" spans="1:30" ht="15">
      <c r="A1619" s="713">
        <v>43800</v>
      </c>
      <c r="B1619" s="554" t="s">
        <v>183</v>
      </c>
      <c r="C1619" s="657" t="s">
        <v>171</v>
      </c>
      <c r="D1619" s="657" t="s">
        <v>170</v>
      </c>
      <c r="E1619" s="605" t="s">
        <v>184</v>
      </c>
      <c r="F1619" s="559">
        <v>29277.67</v>
      </c>
      <c r="G1619" s="559">
        <v>29160.48</v>
      </c>
      <c r="H1619" s="559">
        <v>29144.11</v>
      </c>
      <c r="I1619" s="559">
        <v>29122.07</v>
      </c>
      <c r="J1619" s="559">
        <v>29195.99</v>
      </c>
      <c r="K1619" s="559">
        <v>29122.07</v>
      </c>
      <c r="L1619" s="559">
        <v>29101.040000000001</v>
      </c>
      <c r="M1619" s="559">
        <v>29139.38</v>
      </c>
      <c r="N1619" s="559">
        <v>29257.35</v>
      </c>
      <c r="O1619" s="605">
        <f>IF((N1620=""),"",MAX(F1621:N1621))</f>
        <v>4866.8099999999904</v>
      </c>
      <c r="P1619" s="605">
        <f>IF(N1620="","",MIN(F1621:N1621))</f>
        <v>3956.4900000000052</v>
      </c>
      <c r="Q1619" s="658">
        <f>IF((N1621=""),"",AVERAGE(F1621:N1621))</f>
        <v>4295.083333333333</v>
      </c>
      <c r="R1619" s="658">
        <f>IF((N1620=""),"",(O1619-P1619)/(O1619+P1619)*100)</f>
        <v>10.317228247934283</v>
      </c>
      <c r="S1619" s="659">
        <f>STDEV(F1621:N1621)</f>
        <v>295.95151144233154</v>
      </c>
      <c r="T1619" s="600" t="str">
        <f>IF(N1620="","",IF(Q1619&gt;3200,IF(R1619&lt;16,IF(Q1619&lt;5240,"Pass","Fail"),"Fail"),"Fail"))</f>
        <v>Pass</v>
      </c>
      <c r="U1619" s="677">
        <v>1335</v>
      </c>
      <c r="V1619" s="548" t="s">
        <v>420</v>
      </c>
      <c r="Y1619" s="603">
        <v>4200</v>
      </c>
      <c r="Z1619" s="603">
        <v>5500</v>
      </c>
      <c r="AA1619" s="603">
        <v>3200</v>
      </c>
      <c r="AB1619" s="603">
        <v>5240</v>
      </c>
      <c r="AC1619" s="604">
        <v>16</v>
      </c>
      <c r="AD1619" s="604">
        <v>16</v>
      </c>
    </row>
    <row r="1620" spans="1:30" ht="15">
      <c r="B1620" s="554"/>
      <c r="C1620" s="657"/>
      <c r="D1620" s="657"/>
      <c r="E1620" s="605" t="s">
        <v>185</v>
      </c>
      <c r="F1620" s="559">
        <v>27778.16</v>
      </c>
      <c r="G1620" s="559">
        <v>27798.84</v>
      </c>
      <c r="H1620" s="559">
        <v>27825.279999999999</v>
      </c>
      <c r="I1620" s="559">
        <v>27722.13</v>
      </c>
      <c r="J1620" s="559">
        <v>27661.69</v>
      </c>
      <c r="K1620" s="559">
        <v>27751.31</v>
      </c>
      <c r="L1620" s="559">
        <v>27726.12</v>
      </c>
      <c r="M1620" s="559">
        <v>27736.3</v>
      </c>
      <c r="N1620" s="559">
        <v>27635.08</v>
      </c>
      <c r="O1620" s="641"/>
      <c r="P1620" s="605"/>
      <c r="Q1620" s="658"/>
      <c r="R1620" s="658"/>
      <c r="S1620" s="659"/>
      <c r="T1620" s="600"/>
      <c r="U1620" s="660"/>
    </row>
    <row r="1621" spans="1:30" ht="57.75" thickBot="1">
      <c r="B1621" s="663"/>
      <c r="C1621" s="664"/>
      <c r="D1621" s="664"/>
      <c r="E1621" s="605" t="s">
        <v>186</v>
      </c>
      <c r="F1621" s="627">
        <f t="shared" ref="F1621:N1621" si="535">IF(((F1619="")*AND(F1620="")),"",(F1619-F1620)*3)</f>
        <v>4498.5299999999952</v>
      </c>
      <c r="G1621" s="627">
        <f t="shared" si="535"/>
        <v>4084.9199999999983</v>
      </c>
      <c r="H1621" s="627">
        <f t="shared" si="535"/>
        <v>3956.4900000000052</v>
      </c>
      <c r="I1621" s="627">
        <f t="shared" si="535"/>
        <v>4199.8199999999961</v>
      </c>
      <c r="J1621" s="627">
        <f t="shared" si="535"/>
        <v>4602.9000000000087</v>
      </c>
      <c r="K1621" s="627">
        <f t="shared" si="535"/>
        <v>4112.2799999999952</v>
      </c>
      <c r="L1621" s="627">
        <f t="shared" si="535"/>
        <v>4124.7600000000057</v>
      </c>
      <c r="M1621" s="627">
        <f t="shared" si="535"/>
        <v>4209.2400000000052</v>
      </c>
      <c r="N1621" s="627">
        <f t="shared" si="535"/>
        <v>4866.8099999999904</v>
      </c>
      <c r="O1621" s="627"/>
      <c r="P1621" s="627"/>
      <c r="Q1621" s="665"/>
      <c r="R1621" s="665"/>
      <c r="S1621" s="666"/>
      <c r="T1621" s="667"/>
      <c r="U1621" s="668"/>
    </row>
    <row r="1622" spans="1:30" ht="15">
      <c r="A1622" s="713">
        <v>43804</v>
      </c>
      <c r="B1622" s="654" t="s">
        <v>172</v>
      </c>
      <c r="C1622" s="615" t="s">
        <v>174</v>
      </c>
      <c r="D1622" s="615" t="s">
        <v>173</v>
      </c>
      <c r="E1622" s="605" t="s">
        <v>184</v>
      </c>
      <c r="F1622" s="559">
        <v>4907.1899999999996</v>
      </c>
      <c r="G1622" s="559">
        <v>4832.8999999999996</v>
      </c>
      <c r="H1622" s="559">
        <v>4930.95</v>
      </c>
      <c r="I1622" s="559">
        <v>4913.2</v>
      </c>
      <c r="J1622" s="559">
        <v>4957.3999999999996</v>
      </c>
      <c r="K1622" s="559">
        <v>4928.9799999999996</v>
      </c>
      <c r="L1622" s="559">
        <v>4892.7</v>
      </c>
      <c r="M1622" s="559">
        <v>4902.16</v>
      </c>
      <c r="N1622" s="559">
        <v>4913.32</v>
      </c>
      <c r="O1622" s="636">
        <f>IF((N1623=""),"",MAX(F1624:N1624))</f>
        <v>4091.0999999999995</v>
      </c>
      <c r="P1622" s="636">
        <f>IF(N1623="","",MIN(F1624:N1624))</f>
        <v>3776.8199999999988</v>
      </c>
      <c r="Q1622" s="655">
        <f>IF((N1624=""),"",AVERAGE(F1624:N1624))</f>
        <v>3972.4488888888882</v>
      </c>
      <c r="R1622" s="655">
        <f>IF((N1623=""),"",(O1622-P1622)/(O1622+P1622)*100)</f>
        <v>3.9944483421285515</v>
      </c>
      <c r="S1622" s="646">
        <f>STDEV(F1624:N1624)</f>
        <v>109.69883277005933</v>
      </c>
      <c r="T1622" s="676" t="str">
        <f>IF(N1623="","",IF(Q1622&gt;3650,IF(R1622&lt;7,IF(Q1622&lt;4450,"Pass","Fail"),"Fail"),"Fail"))</f>
        <v>Pass</v>
      </c>
      <c r="U1622" s="677" t="s">
        <v>423</v>
      </c>
      <c r="Y1622" s="603">
        <v>3650</v>
      </c>
      <c r="Z1622" s="603">
        <v>4450</v>
      </c>
      <c r="AA1622" s="603">
        <v>3700</v>
      </c>
      <c r="AB1622" s="603">
        <v>4100</v>
      </c>
      <c r="AC1622" s="604">
        <v>7</v>
      </c>
      <c r="AD1622" s="604">
        <v>6.5</v>
      </c>
    </row>
    <row r="1623" spans="1:30" ht="15">
      <c r="B1623" s="554"/>
      <c r="C1623" s="657"/>
      <c r="D1623" s="657"/>
      <c r="E1623" s="605" t="s">
        <v>185</v>
      </c>
      <c r="F1623" s="559">
        <v>2995.33</v>
      </c>
      <c r="G1623" s="559">
        <v>2808.52</v>
      </c>
      <c r="H1623" s="559">
        <v>2905.69</v>
      </c>
      <c r="I1623" s="559">
        <v>2892.73</v>
      </c>
      <c r="J1623" s="559">
        <v>2998.93</v>
      </c>
      <c r="K1623" s="559">
        <v>3040.57</v>
      </c>
      <c r="L1623" s="559">
        <v>2884.74</v>
      </c>
      <c r="M1623" s="559">
        <v>2856.61</v>
      </c>
      <c r="N1623" s="559">
        <v>2919.66</v>
      </c>
      <c r="O1623" s="605"/>
      <c r="P1623" s="605"/>
      <c r="Q1623" s="658"/>
      <c r="R1623" s="658"/>
      <c r="S1623" s="659"/>
      <c r="T1623" s="554"/>
      <c r="U1623" s="672"/>
      <c r="Y1623" s="603"/>
      <c r="Z1623" s="603"/>
      <c r="AA1623" s="603"/>
      <c r="AB1623" s="603"/>
    </row>
    <row r="1624" spans="1:30" ht="57.75" thickBot="1">
      <c r="B1624" s="554"/>
      <c r="C1624" s="657"/>
      <c r="D1624" s="657"/>
      <c r="E1624" s="605" t="s">
        <v>186</v>
      </c>
      <c r="F1624" s="605">
        <f t="shared" ref="F1624:N1624" si="536">IF(((F1622="")*AND(F1623="")),"",(F1622-F1623)*2)</f>
        <v>3823.7199999999993</v>
      </c>
      <c r="G1624" s="605">
        <f t="shared" si="536"/>
        <v>4048.7599999999993</v>
      </c>
      <c r="H1624" s="605">
        <f t="shared" si="536"/>
        <v>4050.5199999999995</v>
      </c>
      <c r="I1624" s="605">
        <f t="shared" si="536"/>
        <v>4040.9399999999996</v>
      </c>
      <c r="J1624" s="605">
        <f t="shared" si="536"/>
        <v>3916.9399999999996</v>
      </c>
      <c r="K1624" s="605">
        <f t="shared" si="536"/>
        <v>3776.8199999999988</v>
      </c>
      <c r="L1624" s="605">
        <f t="shared" si="536"/>
        <v>4015.92</v>
      </c>
      <c r="M1624" s="605">
        <f t="shared" si="536"/>
        <v>4091.0999999999995</v>
      </c>
      <c r="N1624" s="605">
        <f t="shared" si="536"/>
        <v>3987.3199999999997</v>
      </c>
      <c r="O1624" s="605"/>
      <c r="P1624" s="605"/>
      <c r="Q1624" s="658"/>
      <c r="R1624" s="658"/>
      <c r="S1624" s="659"/>
      <c r="T1624" s="554"/>
      <c r="U1624" s="672"/>
      <c r="Y1624" s="603"/>
      <c r="Z1624" s="603"/>
      <c r="AA1624" s="603"/>
      <c r="AB1624" s="603"/>
    </row>
    <row r="1625" spans="1:30" ht="15">
      <c r="A1625" s="713">
        <v>43804</v>
      </c>
      <c r="B1625" s="614" t="s">
        <v>167</v>
      </c>
      <c r="C1625" s="657" t="s">
        <v>169</v>
      </c>
      <c r="D1625" s="657" t="s">
        <v>187</v>
      </c>
      <c r="E1625" s="605" t="s">
        <v>184</v>
      </c>
      <c r="F1625" s="559">
        <v>1276.08</v>
      </c>
      <c r="G1625" s="559">
        <v>1268.6400000000001</v>
      </c>
      <c r="H1625" s="559">
        <v>1268.5999999999999</v>
      </c>
      <c r="I1625" s="559">
        <v>1269.04</v>
      </c>
      <c r="J1625" s="559">
        <v>1286.27</v>
      </c>
      <c r="K1625" s="559">
        <v>1282.3900000000001</v>
      </c>
      <c r="L1625" s="559">
        <v>1271.53</v>
      </c>
      <c r="M1625" s="559">
        <v>1266.24</v>
      </c>
      <c r="N1625" s="559">
        <v>1286.17</v>
      </c>
      <c r="O1625" s="605">
        <f>IF((N1626=""),"",MAX(F1627:N1627))</f>
        <v>2025</v>
      </c>
      <c r="P1625" s="605">
        <f>IF(N1626="","",MIN(F1627:N1627))</f>
        <v>1997.5500000000002</v>
      </c>
      <c r="Q1625" s="658">
        <f>IF((N1627=""),"",AVERAGE(F1627:N1627))</f>
        <v>2013.9133333333334</v>
      </c>
      <c r="R1625" s="658">
        <f>IF((N1626=""),"",(O1625-P1625)/(O1625+P1625)*100)</f>
        <v>0.68240295335048207</v>
      </c>
      <c r="S1625" s="659">
        <f>STDEV(F1627:N1627)</f>
        <v>8.2458959488657246</v>
      </c>
      <c r="T1625" s="600" t="str">
        <f>IF(N1626="","",IF(Q1625&gt;1940,IF(R1625&lt;8.3,IF(Q1625&lt;2180,"Pass","Fail"),"Fail"),"Fail"))</f>
        <v>Pass</v>
      </c>
      <c r="U1625" s="677" t="s">
        <v>423</v>
      </c>
      <c r="Y1625" s="603">
        <v>2000</v>
      </c>
      <c r="Z1625" s="603">
        <v>3000</v>
      </c>
      <c r="AA1625" s="603">
        <v>1940</v>
      </c>
      <c r="AB1625" s="603">
        <v>2180</v>
      </c>
      <c r="AC1625" s="604">
        <v>5.2</v>
      </c>
      <c r="AD1625" s="604">
        <v>5.2</v>
      </c>
    </row>
    <row r="1626" spans="1:30" ht="15">
      <c r="B1626" s="554"/>
      <c r="C1626" s="657"/>
      <c r="D1626" s="657"/>
      <c r="E1626" s="605" t="s">
        <v>185</v>
      </c>
      <c r="F1626" s="559">
        <v>604.65</v>
      </c>
      <c r="G1626" s="559">
        <v>595.20000000000005</v>
      </c>
      <c r="H1626" s="559">
        <v>594.79999999999995</v>
      </c>
      <c r="I1626" s="559">
        <v>598.79999999999995</v>
      </c>
      <c r="J1626" s="559">
        <v>620.41999999999996</v>
      </c>
      <c r="K1626" s="559">
        <v>611.64</v>
      </c>
      <c r="L1626" s="559">
        <v>599.53</v>
      </c>
      <c r="M1626" s="559">
        <v>591.24</v>
      </c>
      <c r="N1626" s="559">
        <v>616.94000000000005</v>
      </c>
      <c r="O1626" s="605"/>
      <c r="P1626" s="605"/>
      <c r="Q1626" s="658"/>
      <c r="R1626" s="658"/>
      <c r="S1626" s="659"/>
      <c r="T1626" s="600"/>
      <c r="U1626" s="660"/>
      <c r="Y1626" s="603"/>
      <c r="Z1626" s="603"/>
      <c r="AA1626" s="603"/>
      <c r="AB1626" s="603"/>
    </row>
    <row r="1627" spans="1:30" ht="43.5" thickBot="1">
      <c r="B1627" s="554"/>
      <c r="C1627" s="657"/>
      <c r="D1627" s="657"/>
      <c r="E1627" s="605" t="s">
        <v>188</v>
      </c>
      <c r="F1627" s="605">
        <f t="shared" ref="F1627:N1627" si="537">IF(((F1625="")*AND(F1626="")),"",(F1625-F1626)*3)</f>
        <v>2014.29</v>
      </c>
      <c r="G1627" s="605">
        <f t="shared" si="537"/>
        <v>2020.3200000000002</v>
      </c>
      <c r="H1627" s="605">
        <f t="shared" si="537"/>
        <v>2021.3999999999999</v>
      </c>
      <c r="I1627" s="605">
        <f t="shared" si="537"/>
        <v>2010.72</v>
      </c>
      <c r="J1627" s="605">
        <f t="shared" si="537"/>
        <v>1997.5500000000002</v>
      </c>
      <c r="K1627" s="605">
        <f t="shared" si="537"/>
        <v>2012.2500000000005</v>
      </c>
      <c r="L1627" s="605">
        <f t="shared" si="537"/>
        <v>2016</v>
      </c>
      <c r="M1627" s="605">
        <f t="shared" si="537"/>
        <v>2025</v>
      </c>
      <c r="N1627" s="605">
        <f t="shared" si="537"/>
        <v>2007.69</v>
      </c>
      <c r="O1627" s="605"/>
      <c r="P1627" s="605"/>
      <c r="Q1627" s="658"/>
      <c r="R1627" s="658"/>
      <c r="S1627" s="659"/>
      <c r="T1627" s="600"/>
      <c r="U1627" s="660"/>
      <c r="Y1627" s="603"/>
      <c r="Z1627" s="603"/>
      <c r="AA1627" s="603"/>
      <c r="AB1627" s="603"/>
    </row>
    <row r="1628" spans="1:30" ht="15">
      <c r="A1628" s="713">
        <v>43804</v>
      </c>
      <c r="B1628" s="554" t="s">
        <v>183</v>
      </c>
      <c r="C1628" s="657" t="s">
        <v>171</v>
      </c>
      <c r="D1628" s="657" t="s">
        <v>170</v>
      </c>
      <c r="E1628" s="605" t="s">
        <v>184</v>
      </c>
      <c r="F1628" s="559">
        <v>27707.599999999999</v>
      </c>
      <c r="G1628" s="559">
        <v>27728.32</v>
      </c>
      <c r="H1628" s="559">
        <v>27772.22</v>
      </c>
      <c r="I1628" s="559">
        <v>27688.53</v>
      </c>
      <c r="J1628" s="559">
        <v>27598.560000000001</v>
      </c>
      <c r="K1628" s="559">
        <v>27704.82</v>
      </c>
      <c r="L1628" s="559">
        <v>27729.74</v>
      </c>
      <c r="M1628" s="559">
        <v>27714.28</v>
      </c>
      <c r="N1628" s="559">
        <v>27645.69</v>
      </c>
      <c r="O1628" s="605">
        <f>IF((N1629=""),"",MAX(F1630:N1630))</f>
        <v>4734.0299999999952</v>
      </c>
      <c r="P1628" s="605">
        <f>IF(N1629="","",MIN(F1630:N1630))</f>
        <v>3904.4700000000048</v>
      </c>
      <c r="Q1628" s="658">
        <f>IF((N1630=""),"",AVERAGE(F1630:N1630))</f>
        <v>4323.2533333333331</v>
      </c>
      <c r="R1628" s="658">
        <f>IF((N1629=""),"",(O1628-P1628)/(O1628+P1628)*100)</f>
        <v>9.6030560861259531</v>
      </c>
      <c r="S1628" s="659">
        <f>STDEV(F1630:N1630)</f>
        <v>299.02667949531752</v>
      </c>
      <c r="T1628" s="600" t="str">
        <f>IF(N1629="","",IF(Q1628&gt;3200,IF(R1628&lt;16,IF(Q1628&lt;5240,"Pass","Fail"),"Fail"),"Fail"))</f>
        <v>Pass</v>
      </c>
      <c r="U1628" s="677" t="s">
        <v>423</v>
      </c>
      <c r="Y1628" s="603">
        <v>4200</v>
      </c>
      <c r="Z1628" s="603">
        <v>5500</v>
      </c>
      <c r="AA1628" s="603">
        <v>3200</v>
      </c>
      <c r="AB1628" s="603">
        <v>5240</v>
      </c>
      <c r="AC1628" s="604">
        <v>16</v>
      </c>
      <c r="AD1628" s="604">
        <v>16</v>
      </c>
    </row>
    <row r="1629" spans="1:30" ht="15">
      <c r="B1629" s="554"/>
      <c r="C1629" s="657"/>
      <c r="D1629" s="657"/>
      <c r="E1629" s="605" t="s">
        <v>185</v>
      </c>
      <c r="F1629" s="559">
        <v>26170.3</v>
      </c>
      <c r="G1629" s="559">
        <v>26371</v>
      </c>
      <c r="H1629" s="559">
        <v>26470.73</v>
      </c>
      <c r="I1629" s="559">
        <v>26328.06</v>
      </c>
      <c r="J1629" s="559">
        <v>26070.97</v>
      </c>
      <c r="K1629" s="559">
        <v>26183.72</v>
      </c>
      <c r="L1629" s="559">
        <v>26334.26</v>
      </c>
      <c r="M1629" s="559">
        <v>26323.279999999999</v>
      </c>
      <c r="N1629" s="559">
        <v>26067.68</v>
      </c>
      <c r="O1629" s="641"/>
      <c r="P1629" s="605"/>
      <c r="Q1629" s="658"/>
      <c r="R1629" s="658"/>
      <c r="S1629" s="659"/>
      <c r="T1629" s="600"/>
      <c r="U1629" s="660"/>
    </row>
    <row r="1630" spans="1:30" ht="57.75" thickBot="1">
      <c r="B1630" s="663"/>
      <c r="C1630" s="664"/>
      <c r="D1630" s="664"/>
      <c r="E1630" s="605" t="s">
        <v>186</v>
      </c>
      <c r="F1630" s="627">
        <f t="shared" ref="F1630:N1630" si="538">IF(((F1628="")*AND(F1629="")),"",(F1628-F1629)*3)</f>
        <v>4611.8999999999978</v>
      </c>
      <c r="G1630" s="627">
        <f t="shared" si="538"/>
        <v>4071.9599999999991</v>
      </c>
      <c r="H1630" s="627">
        <f t="shared" si="538"/>
        <v>3904.4700000000048</v>
      </c>
      <c r="I1630" s="627">
        <f t="shared" si="538"/>
        <v>4081.4099999999926</v>
      </c>
      <c r="J1630" s="627">
        <f t="shared" si="538"/>
        <v>4582.7700000000004</v>
      </c>
      <c r="K1630" s="627">
        <f t="shared" si="538"/>
        <v>4563.2999999999956</v>
      </c>
      <c r="L1630" s="627">
        <f t="shared" si="538"/>
        <v>4186.4400000000096</v>
      </c>
      <c r="M1630" s="627">
        <f t="shared" si="538"/>
        <v>4173</v>
      </c>
      <c r="N1630" s="627">
        <f t="shared" si="538"/>
        <v>4734.0299999999952</v>
      </c>
      <c r="O1630" s="627"/>
      <c r="P1630" s="627"/>
      <c r="Q1630" s="665"/>
      <c r="R1630" s="665"/>
      <c r="S1630" s="666"/>
      <c r="T1630" s="667"/>
      <c r="U1630" s="668"/>
    </row>
    <row r="1631" spans="1:30" ht="15">
      <c r="A1631" s="713">
        <v>43807</v>
      </c>
      <c r="B1631" s="654" t="s">
        <v>172</v>
      </c>
      <c r="C1631" s="615" t="s">
        <v>174</v>
      </c>
      <c r="D1631" s="615" t="s">
        <v>173</v>
      </c>
      <c r="E1631" s="605" t="s">
        <v>184</v>
      </c>
      <c r="F1631" s="559">
        <v>3002.82</v>
      </c>
      <c r="G1631" s="559">
        <v>2816.53</v>
      </c>
      <c r="H1631" s="559">
        <v>2915.08</v>
      </c>
      <c r="I1631" s="559">
        <v>2902.08</v>
      </c>
      <c r="J1631" s="559">
        <v>3006.84</v>
      </c>
      <c r="K1631" s="559">
        <v>3048.79</v>
      </c>
      <c r="L1631" s="559">
        <v>2893.41</v>
      </c>
      <c r="M1631" s="559">
        <v>2865.54</v>
      </c>
      <c r="N1631" s="559">
        <v>2927.07</v>
      </c>
      <c r="O1631" s="636">
        <f>IF((N1632=""),"",MAX(F1633:N1633))</f>
        <v>4098.24</v>
      </c>
      <c r="P1631" s="636">
        <f>IF(N1632="","",MIN(F1633:N1633))</f>
        <v>3808.7799999999997</v>
      </c>
      <c r="Q1631" s="655">
        <f>IF((N1633=""),"",AVERAGE(F1633:N1633))</f>
        <v>3995.8422222222225</v>
      </c>
      <c r="R1631" s="655">
        <f>IF((N1632=""),"",(O1631-P1631)/(O1631+P1631)*100)</f>
        <v>3.6607976203424304</v>
      </c>
      <c r="S1631" s="646">
        <f>STDEV(F1633:N1633)</f>
        <v>105.0971509815697</v>
      </c>
      <c r="T1631" s="676" t="str">
        <f>IF(N1632="","",IF(Q1631&gt;3650,IF(R1631&lt;7,IF(Q1631&lt;4450,"Pass","Fail"),"Fail"),"Fail"))</f>
        <v>Pass</v>
      </c>
      <c r="U1631" s="677">
        <v>102</v>
      </c>
      <c r="V1631" s="548" t="s">
        <v>425</v>
      </c>
      <c r="Y1631" s="603">
        <v>3650</v>
      </c>
      <c r="Z1631" s="603">
        <v>4450</v>
      </c>
      <c r="AA1631" s="603">
        <v>3700</v>
      </c>
      <c r="AB1631" s="603">
        <v>4100</v>
      </c>
      <c r="AC1631" s="604">
        <v>7</v>
      </c>
      <c r="AD1631" s="604">
        <v>6.5</v>
      </c>
    </row>
    <row r="1632" spans="1:30" ht="15">
      <c r="B1632" s="554"/>
      <c r="C1632" s="657"/>
      <c r="D1632" s="657"/>
      <c r="E1632" s="605" t="s">
        <v>185</v>
      </c>
      <c r="F1632" s="559">
        <v>1081.5999999999999</v>
      </c>
      <c r="G1632" s="559">
        <v>794.84</v>
      </c>
      <c r="H1632" s="559">
        <v>872.96</v>
      </c>
      <c r="I1632" s="559">
        <v>865.94</v>
      </c>
      <c r="J1632" s="559">
        <v>1021.98</v>
      </c>
      <c r="K1632" s="559">
        <v>1144.4000000000001</v>
      </c>
      <c r="L1632" s="559">
        <v>869.25</v>
      </c>
      <c r="M1632" s="559">
        <v>816.42</v>
      </c>
      <c r="N1632" s="559">
        <v>929.48</v>
      </c>
      <c r="O1632" s="605"/>
      <c r="P1632" s="605"/>
      <c r="Q1632" s="658"/>
      <c r="R1632" s="658"/>
      <c r="S1632" s="659"/>
      <c r="T1632" s="554"/>
      <c r="U1632" s="672"/>
      <c r="Y1632" s="603"/>
      <c r="Z1632" s="603"/>
      <c r="AA1632" s="603"/>
      <c r="AB1632" s="603"/>
    </row>
    <row r="1633" spans="1:30" ht="57.75" thickBot="1">
      <c r="B1633" s="554"/>
      <c r="C1633" s="657"/>
      <c r="D1633" s="657"/>
      <c r="E1633" s="605" t="s">
        <v>186</v>
      </c>
      <c r="F1633" s="605">
        <f t="shared" ref="F1633:N1633" si="539">IF(((F1631="")*AND(F1632="")),"",(F1631-F1632)*2)</f>
        <v>3842.4400000000005</v>
      </c>
      <c r="G1633" s="605">
        <f t="shared" si="539"/>
        <v>4043.38</v>
      </c>
      <c r="H1633" s="605">
        <f t="shared" si="539"/>
        <v>4084.24</v>
      </c>
      <c r="I1633" s="605">
        <f t="shared" si="539"/>
        <v>4072.2799999999997</v>
      </c>
      <c r="J1633" s="605">
        <f t="shared" si="539"/>
        <v>3969.7200000000003</v>
      </c>
      <c r="K1633" s="605">
        <f t="shared" si="539"/>
        <v>3808.7799999999997</v>
      </c>
      <c r="L1633" s="605">
        <f t="shared" si="539"/>
        <v>4048.3199999999997</v>
      </c>
      <c r="M1633" s="605">
        <f t="shared" si="539"/>
        <v>4098.24</v>
      </c>
      <c r="N1633" s="605">
        <f t="shared" si="539"/>
        <v>3995.1800000000003</v>
      </c>
      <c r="O1633" s="605"/>
      <c r="P1633" s="605"/>
      <c r="Q1633" s="658"/>
      <c r="R1633" s="658"/>
      <c r="S1633" s="659"/>
      <c r="T1633" s="554"/>
      <c r="U1633" s="672"/>
      <c r="Y1633" s="603"/>
      <c r="Z1633" s="603"/>
      <c r="AA1633" s="603"/>
      <c r="AB1633" s="603"/>
    </row>
    <row r="1634" spans="1:30" ht="15">
      <c r="A1634" s="713">
        <v>43807</v>
      </c>
      <c r="B1634" s="614" t="s">
        <v>167</v>
      </c>
      <c r="C1634" s="657" t="s">
        <v>169</v>
      </c>
      <c r="D1634" s="657" t="s">
        <v>187</v>
      </c>
      <c r="E1634" s="605" t="s">
        <v>184</v>
      </c>
      <c r="F1634" s="559">
        <v>1946.91</v>
      </c>
      <c r="G1634" s="559">
        <v>1938.25</v>
      </c>
      <c r="H1634" s="559">
        <v>1926.98</v>
      </c>
      <c r="I1634" s="559">
        <v>1937.81</v>
      </c>
      <c r="J1634" s="559">
        <v>1946.61</v>
      </c>
      <c r="K1634" s="559">
        <v>1947.06</v>
      </c>
      <c r="L1634" s="559">
        <v>1935.55</v>
      </c>
      <c r="M1634" s="559">
        <v>1938.19</v>
      </c>
      <c r="N1634" s="559">
        <v>1947.66</v>
      </c>
      <c r="O1634" s="605">
        <f>IF((N1635=""),"",MAX(F1636:N1636))</f>
        <v>2068.0200000000004</v>
      </c>
      <c r="P1634" s="605">
        <f>IF(N1635="","",MIN(F1636:N1636))</f>
        <v>2027.7599999999995</v>
      </c>
      <c r="Q1634" s="658">
        <f>IF((N1636=""),"",AVERAGE(F1636:N1636))</f>
        <v>2047.6099999999997</v>
      </c>
      <c r="R1634" s="658">
        <f>IF((N1635=""),"",(O1634-P1634)/(O1634+P1634)*100)</f>
        <v>0.98296295211170781</v>
      </c>
      <c r="S1634" s="659">
        <f>STDEV(F1636:N1636)</f>
        <v>15.157505566597674</v>
      </c>
      <c r="T1634" s="600" t="str">
        <f>IF(N1635="","",IF(Q1634&gt;1940,IF(R1634&lt;8.3,IF(Q1634&lt;2180,"Pass","Fail"),"Fail"),"Fail"))</f>
        <v>Pass</v>
      </c>
      <c r="U1634" s="677">
        <v>102</v>
      </c>
      <c r="V1634" s="548" t="s">
        <v>425</v>
      </c>
      <c r="Y1634" s="603">
        <v>2000</v>
      </c>
      <c r="Z1634" s="603">
        <v>3000</v>
      </c>
      <c r="AA1634" s="603">
        <v>1940</v>
      </c>
      <c r="AB1634" s="603">
        <v>2180</v>
      </c>
      <c r="AC1634" s="604">
        <v>5.2</v>
      </c>
      <c r="AD1634" s="604">
        <v>5.2</v>
      </c>
    </row>
    <row r="1635" spans="1:30" ht="15">
      <c r="B1635" s="554"/>
      <c r="C1635" s="657"/>
      <c r="D1635" s="657"/>
      <c r="E1635" s="605" t="s">
        <v>185</v>
      </c>
      <c r="F1635" s="559">
        <v>1257.57</v>
      </c>
      <c r="G1635" s="559">
        <v>1258.43</v>
      </c>
      <c r="H1635" s="559">
        <v>1244.07</v>
      </c>
      <c r="I1635" s="559">
        <v>1254.23</v>
      </c>
      <c r="J1635" s="559">
        <v>1268.8800000000001</v>
      </c>
      <c r="K1635" s="559">
        <v>1269.4000000000001</v>
      </c>
      <c r="L1635" s="559">
        <v>1259.6300000000001</v>
      </c>
      <c r="M1635" s="559">
        <v>1250.69</v>
      </c>
      <c r="N1635" s="559">
        <v>1259.29</v>
      </c>
      <c r="O1635" s="605"/>
      <c r="P1635" s="605"/>
      <c r="Q1635" s="658"/>
      <c r="R1635" s="658"/>
      <c r="S1635" s="659"/>
      <c r="T1635" s="600"/>
      <c r="U1635" s="660"/>
      <c r="Y1635" s="603"/>
      <c r="Z1635" s="603"/>
      <c r="AA1635" s="603"/>
      <c r="AB1635" s="603"/>
    </row>
    <row r="1636" spans="1:30" ht="43.5" thickBot="1">
      <c r="B1636" s="554"/>
      <c r="C1636" s="657"/>
      <c r="D1636" s="657"/>
      <c r="E1636" s="605" t="s">
        <v>188</v>
      </c>
      <c r="F1636" s="605">
        <f t="shared" ref="F1636:N1636" si="540">IF(((F1634="")*AND(F1635="")),"",(F1634-F1635)*3)</f>
        <v>2068.0200000000004</v>
      </c>
      <c r="G1636" s="605">
        <f t="shared" si="540"/>
        <v>2039.4599999999998</v>
      </c>
      <c r="H1636" s="605">
        <f t="shared" si="540"/>
        <v>2048.7300000000005</v>
      </c>
      <c r="I1636" s="605">
        <f t="shared" si="540"/>
        <v>2050.7399999999998</v>
      </c>
      <c r="J1636" s="605">
        <f t="shared" si="540"/>
        <v>2033.1899999999994</v>
      </c>
      <c r="K1636" s="605">
        <f t="shared" si="540"/>
        <v>2032.9799999999996</v>
      </c>
      <c r="L1636" s="605">
        <f t="shared" si="540"/>
        <v>2027.7599999999995</v>
      </c>
      <c r="M1636" s="605">
        <f t="shared" si="540"/>
        <v>2062.5</v>
      </c>
      <c r="N1636" s="605">
        <f t="shared" si="540"/>
        <v>2065.1100000000006</v>
      </c>
      <c r="O1636" s="605"/>
      <c r="P1636" s="605"/>
      <c r="Q1636" s="658"/>
      <c r="R1636" s="658"/>
      <c r="S1636" s="659"/>
      <c r="T1636" s="600"/>
      <c r="U1636" s="660"/>
      <c r="Y1636" s="603"/>
      <c r="Z1636" s="603"/>
      <c r="AA1636" s="603"/>
      <c r="AB1636" s="603"/>
    </row>
    <row r="1637" spans="1:30" ht="15">
      <c r="A1637" s="713">
        <v>43807</v>
      </c>
      <c r="B1637" s="554" t="s">
        <v>183</v>
      </c>
      <c r="C1637" s="657" t="s">
        <v>171</v>
      </c>
      <c r="D1637" s="657" t="s">
        <v>170</v>
      </c>
      <c r="E1637" s="605" t="s">
        <v>184</v>
      </c>
      <c r="F1637" s="559">
        <v>27452.47</v>
      </c>
      <c r="G1637" s="559">
        <v>27493.45</v>
      </c>
      <c r="H1637" s="559">
        <v>27506.73</v>
      </c>
      <c r="I1637" s="559">
        <v>27513.52</v>
      </c>
      <c r="J1637" s="559">
        <v>27449.46</v>
      </c>
      <c r="K1637" s="559">
        <v>27534.79</v>
      </c>
      <c r="L1637" s="559">
        <v>27520.14</v>
      </c>
      <c r="M1637" s="559">
        <v>27501.06</v>
      </c>
      <c r="N1637" s="559">
        <v>27453.25</v>
      </c>
      <c r="O1637" s="605">
        <f>IF((N1638=""),"",MAX(F1639:N1639))</f>
        <v>4722.8100000000013</v>
      </c>
      <c r="P1637" s="605">
        <f>IF(N1638="","",MIN(F1639:N1639))</f>
        <v>4018.4100000000035</v>
      </c>
      <c r="Q1637" s="658">
        <f>IF((N1639=""),"",AVERAGE(F1639:N1639))</f>
        <v>4357.0933333333351</v>
      </c>
      <c r="R1637" s="658">
        <f>IF((N1638=""),"",(O1637-P1637)/(O1637+P1637)*100)</f>
        <v>8.0583717147034104</v>
      </c>
      <c r="S1637" s="659">
        <f>STDEV(F1639:N1639)</f>
        <v>285.07652056070827</v>
      </c>
      <c r="T1637" s="600" t="str">
        <f>IF(N1638="","",IF(Q1637&gt;3200,IF(R1637&lt;16,IF(Q1637&lt;5240,"Pass","Fail"),"Fail"),"Fail"))</f>
        <v>Pass</v>
      </c>
      <c r="U1637" s="677">
        <v>102</v>
      </c>
      <c r="V1637" s="548" t="s">
        <v>425</v>
      </c>
      <c r="Y1637" s="603">
        <v>4200</v>
      </c>
      <c r="Z1637" s="603">
        <v>5500</v>
      </c>
      <c r="AA1637" s="603">
        <v>3200</v>
      </c>
      <c r="AB1637" s="603">
        <v>5240</v>
      </c>
      <c r="AC1637" s="604">
        <v>16</v>
      </c>
      <c r="AD1637" s="604">
        <v>16</v>
      </c>
    </row>
    <row r="1638" spans="1:30" ht="15">
      <c r="B1638" s="554"/>
      <c r="C1638" s="657"/>
      <c r="D1638" s="657"/>
      <c r="E1638" s="605" t="s">
        <v>185</v>
      </c>
      <c r="F1638" s="559">
        <v>25931.05</v>
      </c>
      <c r="G1638" s="559">
        <v>26116.17</v>
      </c>
      <c r="H1638" s="559">
        <v>26167.26</v>
      </c>
      <c r="I1638" s="559">
        <v>26145.71</v>
      </c>
      <c r="J1638" s="559">
        <v>25893.84</v>
      </c>
      <c r="K1638" s="559">
        <v>25960.52</v>
      </c>
      <c r="L1638" s="559">
        <v>26133.93</v>
      </c>
      <c r="M1638" s="559">
        <v>26100.79</v>
      </c>
      <c r="N1638" s="559">
        <v>25904.32</v>
      </c>
      <c r="O1638" s="641"/>
      <c r="P1638" s="605"/>
      <c r="Q1638" s="658"/>
      <c r="R1638" s="658"/>
      <c r="S1638" s="659"/>
      <c r="T1638" s="600"/>
      <c r="U1638" s="660"/>
    </row>
    <row r="1639" spans="1:30" ht="57.75" thickBot="1">
      <c r="B1639" s="663"/>
      <c r="C1639" s="664"/>
      <c r="D1639" s="664"/>
      <c r="E1639" s="605" t="s">
        <v>186</v>
      </c>
      <c r="F1639" s="627">
        <f t="shared" ref="F1639:N1639" si="541">IF(((F1637="")*AND(F1638="")),"",(F1637-F1638)*3)</f>
        <v>4564.2600000000057</v>
      </c>
      <c r="G1639" s="627">
        <f t="shared" si="541"/>
        <v>4131.8400000000074</v>
      </c>
      <c r="H1639" s="627">
        <f t="shared" si="541"/>
        <v>4018.4100000000035</v>
      </c>
      <c r="I1639" s="627">
        <f t="shared" si="541"/>
        <v>4103.4300000000039</v>
      </c>
      <c r="J1639" s="627">
        <f t="shared" si="541"/>
        <v>4666.8599999999969</v>
      </c>
      <c r="K1639" s="627">
        <f t="shared" si="541"/>
        <v>4722.8100000000013</v>
      </c>
      <c r="L1639" s="627">
        <f t="shared" si="541"/>
        <v>4158.6299999999974</v>
      </c>
      <c r="M1639" s="627">
        <f t="shared" si="541"/>
        <v>4200.8100000000013</v>
      </c>
      <c r="N1639" s="627">
        <f t="shared" si="541"/>
        <v>4646.7900000000009</v>
      </c>
      <c r="O1639" s="627"/>
      <c r="P1639" s="627"/>
      <c r="Q1639" s="665"/>
      <c r="R1639" s="665"/>
      <c r="S1639" s="666"/>
      <c r="T1639" s="667"/>
      <c r="U1639" s="668"/>
    </row>
    <row r="1640" spans="1:30" ht="15">
      <c r="A1640" s="713">
        <v>43810</v>
      </c>
      <c r="B1640" s="654" t="s">
        <v>172</v>
      </c>
      <c r="C1640" s="615" t="s">
        <v>174</v>
      </c>
      <c r="D1640" s="615" t="s">
        <v>173</v>
      </c>
      <c r="E1640" s="605" t="s">
        <v>184</v>
      </c>
      <c r="F1640" s="559">
        <v>6879.64</v>
      </c>
      <c r="G1640" s="559">
        <v>6893.34</v>
      </c>
      <c r="H1640" s="559">
        <v>7014.53</v>
      </c>
      <c r="I1640" s="559">
        <v>6982.76</v>
      </c>
      <c r="J1640" s="559">
        <v>6975.89</v>
      </c>
      <c r="K1640" s="559">
        <v>6875.19</v>
      </c>
      <c r="L1640" s="559">
        <v>6952.94</v>
      </c>
      <c r="M1640" s="559">
        <v>6992.78</v>
      </c>
      <c r="N1640" s="559">
        <v>6953.99</v>
      </c>
      <c r="O1640" s="636">
        <f>IF((N1641=""),"",MAX(F1642:N1642))</f>
        <v>4068.5399999999991</v>
      </c>
      <c r="P1640" s="636">
        <f>IF(N1641="","",MIN(F1642:N1642))</f>
        <v>3747.16</v>
      </c>
      <c r="Q1640" s="655">
        <f>IF((N1642=""),"",AVERAGE(F1642:N1642))</f>
        <v>3948.715555555556</v>
      </c>
      <c r="R1640" s="655">
        <f>IF((N1641=""),"",(O1640-P1640)/(O1640+P1640)*100)</f>
        <v>4.1119797331013119</v>
      </c>
      <c r="S1640" s="646">
        <f>STDEV(F1642:N1642)</f>
        <v>108.58436985944088</v>
      </c>
      <c r="T1640" s="676" t="str">
        <f>IF(N1641="","",IF(Q1640&gt;3650,IF(R1640&lt;7,IF(Q1640&lt;4450,"Pass","Fail"),"Fail"),"Fail"))</f>
        <v>Pass</v>
      </c>
      <c r="U1640" s="677">
        <v>1159</v>
      </c>
      <c r="Y1640" s="603">
        <v>3650</v>
      </c>
      <c r="Z1640" s="603">
        <v>4450</v>
      </c>
      <c r="AA1640" s="603">
        <v>3700</v>
      </c>
      <c r="AB1640" s="603">
        <v>4100</v>
      </c>
      <c r="AC1640" s="604">
        <v>7</v>
      </c>
      <c r="AD1640" s="604">
        <v>6.5</v>
      </c>
    </row>
    <row r="1641" spans="1:30" ht="15">
      <c r="B1641" s="554"/>
      <c r="C1641" s="657"/>
      <c r="D1641" s="657"/>
      <c r="E1641" s="605" t="s">
        <v>185</v>
      </c>
      <c r="F1641" s="559">
        <v>4974.3</v>
      </c>
      <c r="G1641" s="559">
        <v>4888.96</v>
      </c>
      <c r="H1641" s="559">
        <v>4998.3100000000004</v>
      </c>
      <c r="I1641" s="559">
        <v>4976.1099999999997</v>
      </c>
      <c r="J1641" s="559">
        <v>5029.46</v>
      </c>
      <c r="K1641" s="559">
        <v>5001.6099999999997</v>
      </c>
      <c r="L1641" s="559">
        <v>4957.8999999999996</v>
      </c>
      <c r="M1641" s="559">
        <v>4958.51</v>
      </c>
      <c r="N1641" s="559">
        <v>4966.68</v>
      </c>
      <c r="O1641" s="605"/>
      <c r="P1641" s="605"/>
      <c r="Q1641" s="658"/>
      <c r="R1641" s="658"/>
      <c r="S1641" s="659"/>
      <c r="T1641" s="554"/>
      <c r="U1641" s="672"/>
      <c r="Y1641" s="603"/>
      <c r="Z1641" s="603"/>
      <c r="AA1641" s="603"/>
      <c r="AB1641" s="603"/>
    </row>
    <row r="1642" spans="1:30" ht="57.75" thickBot="1">
      <c r="B1642" s="554"/>
      <c r="C1642" s="657"/>
      <c r="D1642" s="657"/>
      <c r="E1642" s="605" t="s">
        <v>186</v>
      </c>
      <c r="F1642" s="605">
        <f t="shared" ref="F1642:N1642" si="542">IF(((F1640="")*AND(F1641="")),"",(F1640-F1641)*2)</f>
        <v>3810.6800000000003</v>
      </c>
      <c r="G1642" s="605">
        <f t="shared" si="542"/>
        <v>4008.76</v>
      </c>
      <c r="H1642" s="605">
        <f t="shared" si="542"/>
        <v>4032.4399999999987</v>
      </c>
      <c r="I1642" s="605">
        <f t="shared" si="542"/>
        <v>4013.3000000000011</v>
      </c>
      <c r="J1642" s="605">
        <f t="shared" si="542"/>
        <v>3892.8600000000006</v>
      </c>
      <c r="K1642" s="605">
        <f t="shared" si="542"/>
        <v>3747.16</v>
      </c>
      <c r="L1642" s="605">
        <f t="shared" si="542"/>
        <v>3990.08</v>
      </c>
      <c r="M1642" s="605">
        <f t="shared" si="542"/>
        <v>4068.5399999999991</v>
      </c>
      <c r="N1642" s="605">
        <f t="shared" si="542"/>
        <v>3974.619999999999</v>
      </c>
      <c r="O1642" s="605"/>
      <c r="P1642" s="605"/>
      <c r="Q1642" s="658"/>
      <c r="R1642" s="658"/>
      <c r="S1642" s="659"/>
      <c r="T1642" s="554"/>
      <c r="U1642" s="672"/>
      <c r="Y1642" s="603"/>
      <c r="Z1642" s="603"/>
      <c r="AA1642" s="603"/>
      <c r="AB1642" s="603"/>
    </row>
    <row r="1643" spans="1:30" ht="15">
      <c r="A1643" s="713">
        <v>43810</v>
      </c>
      <c r="B1643" s="614" t="s">
        <v>167</v>
      </c>
      <c r="C1643" s="657" t="s">
        <v>169</v>
      </c>
      <c r="D1643" s="657" t="s">
        <v>187</v>
      </c>
      <c r="E1643" s="605" t="s">
        <v>184</v>
      </c>
      <c r="F1643" s="559">
        <v>1269.3399999999999</v>
      </c>
      <c r="G1643" s="559">
        <v>1266.94</v>
      </c>
      <c r="H1643" s="559">
        <v>1255.4000000000001</v>
      </c>
      <c r="I1643" s="559">
        <v>1267</v>
      </c>
      <c r="J1643" s="559">
        <v>1280.45</v>
      </c>
      <c r="K1643" s="559">
        <v>1278.97</v>
      </c>
      <c r="L1643" s="559">
        <v>1270.57</v>
      </c>
      <c r="M1643" s="559">
        <v>1261.3</v>
      </c>
      <c r="N1643" s="559">
        <v>1269.18</v>
      </c>
      <c r="O1643" s="605">
        <f>IF((N1644=""),"",MAX(F1645:N1645))</f>
        <v>1971.81</v>
      </c>
      <c r="P1643" s="605">
        <f>IF(N1644="","",MIN(F1645:N1645))</f>
        <v>1925.4300000000003</v>
      </c>
      <c r="Q1643" s="658">
        <f>IF((N1645=""),"",AVERAGE(F1645:N1645))</f>
        <v>1951.5666666666666</v>
      </c>
      <c r="R1643" s="658">
        <f>IF((N1644=""),"",(O1643-P1643)/(O1643+P1643)*100)</f>
        <v>1.1900729747205625</v>
      </c>
      <c r="S1643" s="659">
        <f>STDEV(F1645:N1645)</f>
        <v>14.056198810474482</v>
      </c>
      <c r="T1643" s="600" t="str">
        <f>IF(N1644="","",IF(Q1643&gt;1940,IF(R1643&lt;8.3,IF(Q1643&lt;2180,"Pass","Fail"),"Fail"),"Fail"))</f>
        <v>Pass</v>
      </c>
      <c r="U1643" s="677">
        <v>1159</v>
      </c>
      <c r="Y1643" s="603">
        <v>2000</v>
      </c>
      <c r="Z1643" s="603">
        <v>3000</v>
      </c>
      <c r="AA1643" s="603">
        <v>1940</v>
      </c>
      <c r="AB1643" s="603">
        <v>2180</v>
      </c>
      <c r="AC1643" s="604">
        <v>5.2</v>
      </c>
      <c r="AD1643" s="604">
        <v>5.2</v>
      </c>
    </row>
    <row r="1644" spans="1:30" ht="15">
      <c r="B1644" s="554"/>
      <c r="C1644" s="657"/>
      <c r="D1644" s="657"/>
      <c r="E1644" s="605" t="s">
        <v>185</v>
      </c>
      <c r="F1644" s="559">
        <v>620.29999999999995</v>
      </c>
      <c r="G1644" s="559">
        <v>612.37</v>
      </c>
      <c r="H1644" s="559">
        <v>602.08000000000004</v>
      </c>
      <c r="I1644" s="559">
        <v>614.33000000000004</v>
      </c>
      <c r="J1644" s="559">
        <v>638.64</v>
      </c>
      <c r="K1644" s="559">
        <v>630.37</v>
      </c>
      <c r="L1644" s="559">
        <v>619.32000000000005</v>
      </c>
      <c r="M1644" s="559">
        <v>604.03</v>
      </c>
      <c r="N1644" s="559">
        <v>623.01</v>
      </c>
      <c r="O1644" s="605"/>
      <c r="P1644" s="605"/>
      <c r="Q1644" s="658"/>
      <c r="R1644" s="658"/>
      <c r="S1644" s="659"/>
      <c r="T1644" s="600"/>
      <c r="U1644" s="660"/>
      <c r="Y1644" s="603"/>
      <c r="Z1644" s="603"/>
      <c r="AA1644" s="603"/>
      <c r="AB1644" s="603"/>
    </row>
    <row r="1645" spans="1:30" ht="43.5" thickBot="1">
      <c r="B1645" s="554"/>
      <c r="C1645" s="657"/>
      <c r="D1645" s="657"/>
      <c r="E1645" s="605" t="s">
        <v>188</v>
      </c>
      <c r="F1645" s="605">
        <f t="shared" ref="F1645:N1645" si="543">IF(((F1643="")*AND(F1644="")),"",(F1643-F1644)*3)</f>
        <v>1947.12</v>
      </c>
      <c r="G1645" s="605">
        <f t="shared" si="543"/>
        <v>1963.71</v>
      </c>
      <c r="H1645" s="605">
        <f t="shared" si="543"/>
        <v>1959.96</v>
      </c>
      <c r="I1645" s="605">
        <f t="shared" si="543"/>
        <v>1958.0099999999998</v>
      </c>
      <c r="J1645" s="605">
        <f t="shared" si="543"/>
        <v>1925.4300000000003</v>
      </c>
      <c r="K1645" s="605">
        <f t="shared" si="543"/>
        <v>1945.8000000000002</v>
      </c>
      <c r="L1645" s="605">
        <f t="shared" si="543"/>
        <v>1953.7499999999995</v>
      </c>
      <c r="M1645" s="605">
        <f t="shared" si="543"/>
        <v>1971.81</v>
      </c>
      <c r="N1645" s="605">
        <f t="shared" si="543"/>
        <v>1938.5100000000002</v>
      </c>
      <c r="O1645" s="605"/>
      <c r="P1645" s="605"/>
      <c r="Q1645" s="658"/>
      <c r="R1645" s="658"/>
      <c r="S1645" s="659"/>
      <c r="T1645" s="600"/>
      <c r="U1645" s="660"/>
      <c r="Y1645" s="603"/>
      <c r="Z1645" s="603"/>
      <c r="AA1645" s="603"/>
      <c r="AB1645" s="603"/>
    </row>
    <row r="1646" spans="1:30" ht="15">
      <c r="A1646" s="713">
        <v>43810</v>
      </c>
      <c r="B1646" s="554" t="s">
        <v>183</v>
      </c>
      <c r="C1646" s="657" t="s">
        <v>171</v>
      </c>
      <c r="D1646" s="657" t="s">
        <v>170</v>
      </c>
      <c r="E1646" s="605" t="s">
        <v>184</v>
      </c>
      <c r="F1646" s="559">
        <v>24532.6</v>
      </c>
      <c r="G1646" s="559">
        <v>24853</v>
      </c>
      <c r="H1646" s="559">
        <v>25043.37</v>
      </c>
      <c r="I1646" s="559">
        <v>24861.27</v>
      </c>
      <c r="J1646" s="559">
        <v>24464.55</v>
      </c>
      <c r="K1646" s="559">
        <v>24503.06</v>
      </c>
      <c r="L1646" s="559">
        <v>24838.67</v>
      </c>
      <c r="M1646" s="559">
        <v>24898.22</v>
      </c>
      <c r="N1646" s="559">
        <v>24411.94</v>
      </c>
      <c r="O1646" s="605">
        <f>IF((N1647=""),"",MAX(F1648:N1648))</f>
        <v>4930.4699999999939</v>
      </c>
      <c r="P1646" s="605">
        <f>IF(N1647="","",MIN(F1648:N1648))</f>
        <v>4093.1999999999935</v>
      </c>
      <c r="Q1646" s="658">
        <f>IF((N1648=""),"",AVERAGE(F1648:N1648))</f>
        <v>4485.3033333333324</v>
      </c>
      <c r="R1646" s="658">
        <f>IF((N1647=""),"",(O1646-P1646)/(O1646+P1646)*100)</f>
        <v>9.2785972891296069</v>
      </c>
      <c r="S1646" s="659">
        <f>STDEV(F1648:N1648)</f>
        <v>312.13382987109333</v>
      </c>
      <c r="T1646" s="600" t="str">
        <f>IF(N1647="","",IF(Q1646&gt;3200,IF(R1646&lt;16,IF(Q1646&lt;5240,"Pass","Fail"),"Fail"),"Fail"))</f>
        <v>Pass</v>
      </c>
      <c r="U1646" s="677">
        <v>1159</v>
      </c>
      <c r="Y1646" s="603">
        <v>4200</v>
      </c>
      <c r="Z1646" s="603">
        <v>5500</v>
      </c>
      <c r="AA1646" s="603">
        <v>3200</v>
      </c>
      <c r="AB1646" s="603">
        <v>5240</v>
      </c>
      <c r="AC1646" s="604">
        <v>16</v>
      </c>
      <c r="AD1646" s="604">
        <v>16</v>
      </c>
    </row>
    <row r="1647" spans="1:30" ht="15">
      <c r="B1647" s="554"/>
      <c r="C1647" s="657"/>
      <c r="D1647" s="657"/>
      <c r="E1647" s="605" t="s">
        <v>185</v>
      </c>
      <c r="F1647" s="559">
        <v>22919.29</v>
      </c>
      <c r="G1647" s="559">
        <v>23484.44</v>
      </c>
      <c r="H1647" s="559">
        <v>23678.97</v>
      </c>
      <c r="I1647" s="559">
        <v>23391.26</v>
      </c>
      <c r="J1647" s="559">
        <v>22821.06</v>
      </c>
      <c r="K1647" s="559">
        <v>22964.45</v>
      </c>
      <c r="L1647" s="559">
        <v>23425.78</v>
      </c>
      <c r="M1647" s="559">
        <v>23434</v>
      </c>
      <c r="N1647" s="559">
        <v>22831.52</v>
      </c>
      <c r="O1647" s="641"/>
      <c r="P1647" s="605"/>
      <c r="Q1647" s="658"/>
      <c r="R1647" s="658"/>
      <c r="S1647" s="659"/>
      <c r="T1647" s="600"/>
      <c r="U1647" s="660"/>
    </row>
    <row r="1648" spans="1:30" ht="57.75" thickBot="1">
      <c r="B1648" s="663"/>
      <c r="C1648" s="664"/>
      <c r="D1648" s="664"/>
      <c r="E1648" s="605" t="s">
        <v>186</v>
      </c>
      <c r="F1648" s="627">
        <f t="shared" ref="F1648:N1648" si="544">IF(((F1646="")*AND(F1647="")),"",(F1646-F1647)*3)</f>
        <v>4839.929999999993</v>
      </c>
      <c r="G1648" s="627">
        <f t="shared" si="544"/>
        <v>4105.6800000000039</v>
      </c>
      <c r="H1648" s="627">
        <f t="shared" si="544"/>
        <v>4093.1999999999935</v>
      </c>
      <c r="I1648" s="627">
        <f t="shared" si="544"/>
        <v>4410.0300000000061</v>
      </c>
      <c r="J1648" s="627">
        <f t="shared" si="544"/>
        <v>4930.4699999999939</v>
      </c>
      <c r="K1648" s="627">
        <f t="shared" si="544"/>
        <v>4615.8300000000017</v>
      </c>
      <c r="L1648" s="627">
        <f t="shared" si="544"/>
        <v>4238.6699999999983</v>
      </c>
      <c r="M1648" s="627">
        <f t="shared" si="544"/>
        <v>4392.6600000000035</v>
      </c>
      <c r="N1648" s="627">
        <f t="shared" si="544"/>
        <v>4741.2599999999948</v>
      </c>
      <c r="O1648" s="627"/>
      <c r="P1648" s="627"/>
      <c r="Q1648" s="665"/>
      <c r="R1648" s="665"/>
      <c r="S1648" s="666"/>
      <c r="T1648" s="667"/>
      <c r="U1648" s="668"/>
    </row>
    <row r="1649" spans="1:30" ht="15">
      <c r="A1649" s="713">
        <v>43814</v>
      </c>
      <c r="B1649" s="654" t="s">
        <v>172</v>
      </c>
      <c r="C1649" s="615" t="s">
        <v>174</v>
      </c>
      <c r="D1649" s="615" t="s">
        <v>173</v>
      </c>
      <c r="E1649" s="605" t="s">
        <v>184</v>
      </c>
      <c r="F1649" s="559">
        <v>4981</v>
      </c>
      <c r="G1649" s="559">
        <v>4900.33</v>
      </c>
      <c r="H1649" s="559">
        <v>5003.63</v>
      </c>
      <c r="I1649" s="559">
        <v>4982.57</v>
      </c>
      <c r="J1649" s="559">
        <v>5033.42</v>
      </c>
      <c r="K1649" s="559">
        <v>5006.84</v>
      </c>
      <c r="L1649" s="559">
        <v>4965.21</v>
      </c>
      <c r="M1649" s="559">
        <v>4965.47</v>
      </c>
      <c r="N1649" s="559">
        <v>4972.97</v>
      </c>
      <c r="O1649" s="636">
        <f>IF((N1650=""),"",MAX(F1651:N1651))</f>
        <v>4049.6000000000004</v>
      </c>
      <c r="P1649" s="636">
        <f>IF(N1650="","",MIN(F1651:N1651))</f>
        <v>3694.9800000000005</v>
      </c>
      <c r="Q1649" s="655">
        <f>IF((N1651=""),"",AVERAGE(F1651:N1651))</f>
        <v>3916.7488888888879</v>
      </c>
      <c r="R1649" s="655">
        <f>IF((N1650=""),"",(O1649-P1649)/(O1649+P1649)*100)</f>
        <v>4.5789442422959006</v>
      </c>
      <c r="S1649" s="646">
        <f>STDEV(F1651:N1651)</f>
        <v>126.24129479341275</v>
      </c>
      <c r="T1649" s="676" t="str">
        <f>IF(N1650="","",IF(Q1649&gt;3650,IF(R1649&lt;7,IF(Q1649&lt;4450,"Pass","Fail"),"Fail"),"Fail"))</f>
        <v>Pass</v>
      </c>
      <c r="U1649" s="677">
        <v>1428</v>
      </c>
      <c r="Y1649" s="603">
        <v>3650</v>
      </c>
      <c r="Z1649" s="603">
        <v>4450</v>
      </c>
      <c r="AA1649" s="603">
        <v>3700</v>
      </c>
      <c r="AB1649" s="603">
        <v>4100</v>
      </c>
      <c r="AC1649" s="604">
        <v>7</v>
      </c>
      <c r="AD1649" s="604">
        <v>6.5</v>
      </c>
    </row>
    <row r="1650" spans="1:30" ht="15">
      <c r="B1650" s="554"/>
      <c r="C1650" s="657"/>
      <c r="D1650" s="657"/>
      <c r="E1650" s="605" t="s">
        <v>185</v>
      </c>
      <c r="F1650" s="559">
        <v>3103.77</v>
      </c>
      <c r="G1650" s="559">
        <v>2900.26</v>
      </c>
      <c r="H1650" s="559">
        <v>2993.13</v>
      </c>
      <c r="I1650" s="559">
        <v>2983.84</v>
      </c>
      <c r="J1650" s="559">
        <v>3117.1</v>
      </c>
      <c r="K1650" s="559">
        <v>3159.35</v>
      </c>
      <c r="L1650" s="559">
        <v>2980.92</v>
      </c>
      <c r="M1650" s="559">
        <v>2940.67</v>
      </c>
      <c r="N1650" s="559">
        <v>3007.03</v>
      </c>
      <c r="O1650" s="605"/>
      <c r="P1650" s="605"/>
      <c r="Q1650" s="658"/>
      <c r="R1650" s="658"/>
      <c r="S1650" s="659"/>
      <c r="T1650" s="554"/>
      <c r="U1650" s="672"/>
      <c r="Y1650" s="603"/>
      <c r="Z1650" s="603"/>
      <c r="AA1650" s="603"/>
      <c r="AB1650" s="603"/>
    </row>
    <row r="1651" spans="1:30" ht="57.75" thickBot="1">
      <c r="B1651" s="554"/>
      <c r="C1651" s="657"/>
      <c r="D1651" s="657"/>
      <c r="E1651" s="605" t="s">
        <v>186</v>
      </c>
      <c r="F1651" s="605">
        <f t="shared" ref="F1651:N1651" si="545">IF(((F1649="")*AND(F1650="")),"",(F1649-F1650)*2)</f>
        <v>3754.46</v>
      </c>
      <c r="G1651" s="605">
        <f t="shared" si="545"/>
        <v>4000.1399999999994</v>
      </c>
      <c r="H1651" s="605">
        <f t="shared" si="545"/>
        <v>4021</v>
      </c>
      <c r="I1651" s="605">
        <f t="shared" si="545"/>
        <v>3997.4599999999991</v>
      </c>
      <c r="J1651" s="605">
        <f t="shared" si="545"/>
        <v>3832.6400000000003</v>
      </c>
      <c r="K1651" s="605">
        <f t="shared" si="545"/>
        <v>3694.9800000000005</v>
      </c>
      <c r="L1651" s="605">
        <f t="shared" si="545"/>
        <v>3968.58</v>
      </c>
      <c r="M1651" s="605">
        <f t="shared" si="545"/>
        <v>4049.6000000000004</v>
      </c>
      <c r="N1651" s="605">
        <f t="shared" si="545"/>
        <v>3931.88</v>
      </c>
      <c r="O1651" s="605"/>
      <c r="P1651" s="605"/>
      <c r="Q1651" s="658"/>
      <c r="R1651" s="658"/>
      <c r="S1651" s="659"/>
      <c r="T1651" s="554"/>
      <c r="U1651" s="672"/>
      <c r="Y1651" s="603"/>
      <c r="Z1651" s="603"/>
      <c r="AA1651" s="603"/>
      <c r="AB1651" s="603"/>
    </row>
    <row r="1652" spans="1:30" ht="15">
      <c r="A1652" s="713">
        <v>43814</v>
      </c>
      <c r="B1652" s="614" t="s">
        <v>167</v>
      </c>
      <c r="C1652" s="657" t="s">
        <v>169</v>
      </c>
      <c r="D1652" s="657" t="s">
        <v>187</v>
      </c>
      <c r="E1652" s="605" t="s">
        <v>184</v>
      </c>
      <c r="F1652" s="559">
        <v>1916.18</v>
      </c>
      <c r="G1652" s="559">
        <v>1916.18</v>
      </c>
      <c r="H1652" s="559">
        <v>1912.61</v>
      </c>
      <c r="I1652" s="559">
        <v>1916.18</v>
      </c>
      <c r="J1652" s="559">
        <v>1916.18</v>
      </c>
      <c r="K1652" s="559">
        <v>1902.56</v>
      </c>
      <c r="L1652" s="559">
        <v>1916.18</v>
      </c>
      <c r="M1652" s="559">
        <v>1952.33</v>
      </c>
      <c r="N1652" s="559">
        <v>1891.54</v>
      </c>
      <c r="O1652" s="605">
        <f>IF((N1653=""),"",MAX(F1654:N1654))</f>
        <v>2094.84</v>
      </c>
      <c r="P1652" s="605">
        <f>IF(N1653="","",MIN(F1654:N1654))</f>
        <v>1855.56</v>
      </c>
      <c r="Q1652" s="658">
        <f>IF((N1654=""),"",AVERAGE(F1654:N1654))</f>
        <v>1945.4399999999998</v>
      </c>
      <c r="R1652" s="658">
        <f>IF((N1653=""),"",(O1652-P1652)/(O1652+P1652)*100)</f>
        <v>6.057108140947757</v>
      </c>
      <c r="S1652" s="659">
        <f>STDEV(F1654:N1654)</f>
        <v>66.837478632886288</v>
      </c>
      <c r="T1652" s="600" t="str">
        <f>IF(N1653="","",IF(Q1652&gt;1940,IF(R1652&lt;8.3,IF(Q1652&lt;2180,"Pass","Fail"),"Fail"),"Fail"))</f>
        <v>Pass</v>
      </c>
      <c r="U1652" s="677">
        <v>1428</v>
      </c>
      <c r="Y1652" s="603">
        <v>2000</v>
      </c>
      <c r="Z1652" s="603">
        <v>3000</v>
      </c>
      <c r="AA1652" s="603">
        <v>1940</v>
      </c>
      <c r="AB1652" s="603">
        <v>2180</v>
      </c>
      <c r="AC1652" s="604">
        <v>5.2</v>
      </c>
      <c r="AD1652" s="604">
        <v>5.2</v>
      </c>
    </row>
    <row r="1653" spans="1:30" ht="15">
      <c r="B1653" s="554"/>
      <c r="C1653" s="657"/>
      <c r="D1653" s="657"/>
      <c r="E1653" s="605" t="s">
        <v>185</v>
      </c>
      <c r="F1653" s="559">
        <v>1278.6500000000001</v>
      </c>
      <c r="G1653" s="559">
        <v>1258.42</v>
      </c>
      <c r="H1653" s="559">
        <v>1259.43</v>
      </c>
      <c r="I1653" s="559">
        <v>1263.0899999999999</v>
      </c>
      <c r="J1653" s="559">
        <v>1281.51</v>
      </c>
      <c r="K1653" s="559">
        <v>1284.04</v>
      </c>
      <c r="L1653" s="559">
        <v>1269.07</v>
      </c>
      <c r="M1653" s="559">
        <v>1254.05</v>
      </c>
      <c r="N1653" s="559">
        <v>1255.3599999999999</v>
      </c>
      <c r="O1653" s="605"/>
      <c r="P1653" s="605"/>
      <c r="Q1653" s="658"/>
      <c r="R1653" s="658"/>
      <c r="S1653" s="659"/>
      <c r="T1653" s="600"/>
      <c r="U1653" s="660"/>
      <c r="Y1653" s="603"/>
      <c r="Z1653" s="603"/>
      <c r="AA1653" s="603"/>
      <c r="AB1653" s="603"/>
    </row>
    <row r="1654" spans="1:30" ht="43.5" thickBot="1">
      <c r="B1654" s="554"/>
      <c r="C1654" s="657"/>
      <c r="D1654" s="657"/>
      <c r="E1654" s="605" t="s">
        <v>188</v>
      </c>
      <c r="F1654" s="605">
        <f t="shared" ref="F1654:N1654" si="546">IF(((F1652="")*AND(F1653="")),"",(F1652-F1653)*3)</f>
        <v>1912.59</v>
      </c>
      <c r="G1654" s="605">
        <f t="shared" si="546"/>
        <v>1973.28</v>
      </c>
      <c r="H1654" s="605">
        <f t="shared" si="546"/>
        <v>1959.5399999999995</v>
      </c>
      <c r="I1654" s="605">
        <f t="shared" si="546"/>
        <v>1959.2700000000004</v>
      </c>
      <c r="J1654" s="605">
        <f t="shared" si="546"/>
        <v>1904.0100000000002</v>
      </c>
      <c r="K1654" s="605">
        <f t="shared" si="546"/>
        <v>1855.56</v>
      </c>
      <c r="L1654" s="605">
        <f t="shared" si="546"/>
        <v>1941.3300000000004</v>
      </c>
      <c r="M1654" s="605">
        <f t="shared" si="546"/>
        <v>2094.84</v>
      </c>
      <c r="N1654" s="605">
        <f t="shared" si="546"/>
        <v>1908.5400000000002</v>
      </c>
      <c r="O1654" s="605"/>
      <c r="P1654" s="605"/>
      <c r="Q1654" s="658"/>
      <c r="R1654" s="658"/>
      <c r="S1654" s="659"/>
      <c r="T1654" s="600"/>
      <c r="U1654" s="660"/>
      <c r="Y1654" s="603"/>
      <c r="Z1654" s="603"/>
      <c r="AA1654" s="603"/>
      <c r="AB1654" s="603"/>
    </row>
    <row r="1655" spans="1:30" ht="15">
      <c r="A1655" s="713">
        <v>43814</v>
      </c>
      <c r="B1655" s="554" t="s">
        <v>183</v>
      </c>
      <c r="C1655" s="657" t="s">
        <v>171</v>
      </c>
      <c r="D1655" s="657" t="s">
        <v>170</v>
      </c>
      <c r="E1655" s="605" t="s">
        <v>184</v>
      </c>
      <c r="F1655" s="559">
        <v>22901.01</v>
      </c>
      <c r="G1655" s="559">
        <v>23407.39</v>
      </c>
      <c r="H1655" s="559">
        <v>23641.95</v>
      </c>
      <c r="I1655" s="559">
        <v>23396.51</v>
      </c>
      <c r="J1655" s="559">
        <v>22808.12</v>
      </c>
      <c r="K1655" s="559">
        <v>22827.8</v>
      </c>
      <c r="L1655" s="559">
        <v>23481.37</v>
      </c>
      <c r="M1655" s="559">
        <v>23411.599999999999</v>
      </c>
      <c r="N1655" s="559">
        <v>22757.84</v>
      </c>
      <c r="O1655" s="605">
        <f>IF((N1656=""),"",MAX(F1657:N1657))</f>
        <v>4530.179999999993</v>
      </c>
      <c r="P1655" s="605">
        <f>IF(N1656="","",MIN(F1657:N1657))</f>
        <v>3890.5800000000017</v>
      </c>
      <c r="Q1655" s="658">
        <f>IF((N1657=""),"",AVERAGE(F1657:N1657))</f>
        <v>4228.9599999999964</v>
      </c>
      <c r="R1655" s="658">
        <f>IF((N1656=""),"",(O1655-P1655)/(O1655+P1655)*100)</f>
        <v>7.5955139441094586</v>
      </c>
      <c r="S1655" s="659">
        <f>STDEV(F1657:N1657)</f>
        <v>232.20169863719369</v>
      </c>
      <c r="T1655" s="600" t="str">
        <f>IF(N1656="","",IF(Q1655&gt;3200,IF(R1655&lt;16,IF(Q1655&lt;5240,"Pass","Fail"),"Fail"),"Fail"))</f>
        <v>Pass</v>
      </c>
      <c r="U1655" s="677">
        <v>1428</v>
      </c>
      <c r="Y1655" s="603">
        <v>4200</v>
      </c>
      <c r="Z1655" s="603">
        <v>5500</v>
      </c>
      <c r="AA1655" s="603">
        <v>3200</v>
      </c>
      <c r="AB1655" s="603">
        <v>5240</v>
      </c>
      <c r="AC1655" s="604">
        <v>16</v>
      </c>
      <c r="AD1655" s="604">
        <v>16</v>
      </c>
    </row>
    <row r="1656" spans="1:30" ht="15">
      <c r="B1656" s="554"/>
      <c r="C1656" s="657"/>
      <c r="D1656" s="657"/>
      <c r="E1656" s="605" t="s">
        <v>185</v>
      </c>
      <c r="F1656" s="559">
        <v>21390.95</v>
      </c>
      <c r="G1656" s="559">
        <v>22048.02</v>
      </c>
      <c r="H1656" s="559">
        <v>22345.09</v>
      </c>
      <c r="I1656" s="559">
        <v>22029.27</v>
      </c>
      <c r="J1656" s="559">
        <v>21303.4</v>
      </c>
      <c r="K1656" s="559">
        <v>21356.67</v>
      </c>
      <c r="L1656" s="559">
        <v>22099</v>
      </c>
      <c r="M1656" s="559">
        <v>22072.95</v>
      </c>
      <c r="N1656" s="559">
        <v>21301.360000000001</v>
      </c>
      <c r="O1656" s="641"/>
      <c r="P1656" s="605"/>
      <c r="Q1656" s="658"/>
      <c r="R1656" s="658"/>
      <c r="S1656" s="659"/>
      <c r="T1656" s="600"/>
      <c r="U1656" s="660"/>
    </row>
    <row r="1657" spans="1:30" ht="57.75" thickBot="1">
      <c r="B1657" s="663"/>
      <c r="C1657" s="664"/>
      <c r="D1657" s="664"/>
      <c r="E1657" s="605" t="s">
        <v>186</v>
      </c>
      <c r="F1657" s="627">
        <f t="shared" ref="F1657:N1657" si="547">IF(((F1655="")*AND(F1656="")),"",(F1655-F1656)*3)</f>
        <v>4530.179999999993</v>
      </c>
      <c r="G1657" s="627">
        <f t="shared" si="547"/>
        <v>4078.1099999999969</v>
      </c>
      <c r="H1657" s="627">
        <f t="shared" si="547"/>
        <v>3890.5800000000017</v>
      </c>
      <c r="I1657" s="627">
        <f t="shared" si="547"/>
        <v>4101.7199999999939</v>
      </c>
      <c r="J1657" s="627">
        <f t="shared" si="547"/>
        <v>4514.1599999999926</v>
      </c>
      <c r="K1657" s="627">
        <f t="shared" si="547"/>
        <v>4413.3900000000031</v>
      </c>
      <c r="L1657" s="627">
        <f t="shared" si="547"/>
        <v>4147.1099999999969</v>
      </c>
      <c r="M1657" s="627">
        <f t="shared" si="547"/>
        <v>4015.9499999999935</v>
      </c>
      <c r="N1657" s="627">
        <f t="shared" si="547"/>
        <v>4369.4399999999987</v>
      </c>
      <c r="O1657" s="627"/>
      <c r="P1657" s="627"/>
      <c r="Q1657" s="665"/>
      <c r="R1657" s="665"/>
      <c r="S1657" s="666"/>
      <c r="T1657" s="667"/>
      <c r="U1657" s="668"/>
    </row>
    <row r="1658" spans="1:30" ht="15">
      <c r="A1658" s="713">
        <v>43815</v>
      </c>
      <c r="B1658" s="654" t="s">
        <v>172</v>
      </c>
      <c r="C1658" s="615" t="s">
        <v>174</v>
      </c>
      <c r="D1658" s="615" t="s">
        <v>173</v>
      </c>
      <c r="E1658" s="605" t="s">
        <v>184</v>
      </c>
      <c r="F1658" s="559">
        <v>6801.27</v>
      </c>
      <c r="G1658" s="559">
        <v>6834.62</v>
      </c>
      <c r="H1658" s="559">
        <v>6973.86</v>
      </c>
      <c r="I1658" s="559">
        <v>6939.91</v>
      </c>
      <c r="J1658" s="559">
        <v>6911.22</v>
      </c>
      <c r="K1658" s="559">
        <v>6792.15</v>
      </c>
      <c r="L1658" s="559">
        <v>6901.28</v>
      </c>
      <c r="M1658" s="559">
        <v>6951.77</v>
      </c>
      <c r="N1658" s="559">
        <v>6886.34</v>
      </c>
      <c r="O1658" s="636">
        <f>IF((N1659=""),"",MAX(F1660:N1660))</f>
        <v>3733.0599999999995</v>
      </c>
      <c r="P1658" s="636">
        <f>IF(N1659="","",MIN(F1660:N1660))</f>
        <v>3453.84</v>
      </c>
      <c r="Q1658" s="655">
        <f>IF((N1660=""),"",AVERAGE(F1660:N1660))</f>
        <v>3626.4888888888891</v>
      </c>
      <c r="R1658" s="655">
        <f>IF((N1659=""),"",(O1658-P1658)/(O1658+P1658)*100)</f>
        <v>3.8851243234217723</v>
      </c>
      <c r="S1658" s="646">
        <f>STDEV(F1660:N1660)</f>
        <v>108.88417107693596</v>
      </c>
      <c r="T1658" s="676" t="str">
        <f>IF(N1659="","",IF(Q1658&gt;3650,IF(R1658&lt;7,IF(Q1658&lt;4450,"Pass","Fail"),"Fail"),"Fail"))</f>
        <v>Fail</v>
      </c>
      <c r="U1658" s="677">
        <v>1428</v>
      </c>
      <c r="V1658" s="548" t="s">
        <v>448</v>
      </c>
      <c r="X1658" s="549" t="s">
        <v>447</v>
      </c>
      <c r="Y1658" s="603">
        <v>3650</v>
      </c>
      <c r="Z1658" s="603">
        <v>4450</v>
      </c>
      <c r="AA1658" s="603">
        <v>3700</v>
      </c>
      <c r="AB1658" s="603">
        <v>4100</v>
      </c>
      <c r="AC1658" s="604">
        <v>7</v>
      </c>
      <c r="AD1658" s="604">
        <v>6.5</v>
      </c>
    </row>
    <row r="1659" spans="1:30" ht="15">
      <c r="B1659" s="554"/>
      <c r="C1659" s="657"/>
      <c r="D1659" s="657"/>
      <c r="E1659" s="605" t="s">
        <v>185</v>
      </c>
      <c r="F1659" s="559">
        <v>5069.24</v>
      </c>
      <c r="G1659" s="559">
        <v>4995.42</v>
      </c>
      <c r="H1659" s="559">
        <v>5107.33</v>
      </c>
      <c r="I1659" s="559">
        <v>5086.37</v>
      </c>
      <c r="J1659" s="559">
        <v>5121.17</v>
      </c>
      <c r="K1659" s="559">
        <v>5065.2299999999996</v>
      </c>
      <c r="L1659" s="559">
        <v>5052.91</v>
      </c>
      <c r="M1659" s="559">
        <v>5088.05</v>
      </c>
      <c r="N1659" s="559">
        <v>5087.5</v>
      </c>
      <c r="O1659" s="605"/>
      <c r="P1659" s="605"/>
      <c r="Q1659" s="658"/>
      <c r="R1659" s="658"/>
      <c r="S1659" s="659"/>
      <c r="T1659" s="554"/>
      <c r="U1659" s="672"/>
      <c r="Y1659" s="603"/>
      <c r="Z1659" s="603"/>
      <c r="AA1659" s="603"/>
      <c r="AB1659" s="603"/>
    </row>
    <row r="1660" spans="1:30" ht="57.75" thickBot="1">
      <c r="B1660" s="554"/>
      <c r="C1660" s="657"/>
      <c r="D1660" s="657"/>
      <c r="E1660" s="605" t="s">
        <v>186</v>
      </c>
      <c r="F1660" s="605">
        <f t="shared" ref="F1660:N1660" si="548">IF(((F1658="")*AND(F1659="")),"",(F1658-F1659)*2)</f>
        <v>3464.0600000000013</v>
      </c>
      <c r="G1660" s="605">
        <f t="shared" si="548"/>
        <v>3678.3999999999996</v>
      </c>
      <c r="H1660" s="605">
        <f t="shared" si="548"/>
        <v>3733.0599999999995</v>
      </c>
      <c r="I1660" s="605">
        <f t="shared" si="548"/>
        <v>3707.08</v>
      </c>
      <c r="J1660" s="605">
        <f t="shared" si="548"/>
        <v>3580.1000000000004</v>
      </c>
      <c r="K1660" s="605">
        <f t="shared" si="548"/>
        <v>3453.84</v>
      </c>
      <c r="L1660" s="605">
        <f t="shared" si="548"/>
        <v>3696.74</v>
      </c>
      <c r="M1660" s="605">
        <f t="shared" si="548"/>
        <v>3727.4400000000005</v>
      </c>
      <c r="N1660" s="605">
        <f t="shared" si="548"/>
        <v>3597.6800000000003</v>
      </c>
      <c r="O1660" s="605"/>
      <c r="P1660" s="605"/>
      <c r="Q1660" s="658"/>
      <c r="R1660" s="658"/>
      <c r="S1660" s="659"/>
      <c r="T1660" s="554"/>
      <c r="U1660" s="672"/>
      <c r="Y1660" s="603"/>
      <c r="Z1660" s="603"/>
      <c r="AA1660" s="603"/>
      <c r="AB1660" s="603"/>
    </row>
    <row r="1661" spans="1:30" ht="15">
      <c r="A1661" s="713">
        <v>43815</v>
      </c>
      <c r="B1661" s="614" t="s">
        <v>167</v>
      </c>
      <c r="C1661" s="657" t="s">
        <v>169</v>
      </c>
      <c r="D1661" s="657" t="s">
        <v>187</v>
      </c>
      <c r="E1661" s="605" t="s">
        <v>184</v>
      </c>
      <c r="F1661" s="559">
        <v>1993.37</v>
      </c>
      <c r="G1661" s="559">
        <v>1986.5</v>
      </c>
      <c r="H1661" s="559">
        <v>1977.61</v>
      </c>
      <c r="I1661" s="559">
        <v>1990.25</v>
      </c>
      <c r="J1661" s="559">
        <v>1995.46</v>
      </c>
      <c r="K1661" s="559">
        <v>1995.23</v>
      </c>
      <c r="L1661" s="559">
        <v>1986.83</v>
      </c>
      <c r="M1661" s="559">
        <v>1989.81</v>
      </c>
      <c r="N1661" s="559">
        <v>1996.94</v>
      </c>
      <c r="O1661" s="605">
        <f>IF((N1662=""),"",MAX(F1663:N1663))</f>
        <v>2097.81</v>
      </c>
      <c r="P1661" s="605">
        <f>IF(N1662="","",MIN(F1663:N1663))</f>
        <v>2034.2099999999998</v>
      </c>
      <c r="Q1661" s="658">
        <f>IF((N1663=""),"",AVERAGE(F1663:N1663))</f>
        <v>2065.58</v>
      </c>
      <c r="R1661" s="658">
        <f>IF((N1662=""),"",(O1661-P1661)/(O1661+P1661)*100)</f>
        <v>1.5391987454078186</v>
      </c>
      <c r="S1661" s="659">
        <f>STDEV(F1663:N1663)</f>
        <v>23.07152628238773</v>
      </c>
      <c r="T1661" s="600" t="str">
        <f>IF(N1662="","",IF(Q1661&gt;1940,IF(R1661&lt;8.3,IF(Q1661&lt;2180,"Pass","Fail"),"Fail"),"Fail"))</f>
        <v>Pass</v>
      </c>
      <c r="U1661" s="677">
        <v>1428</v>
      </c>
      <c r="V1661" s="548" t="s">
        <v>449</v>
      </c>
      <c r="X1661" s="549" t="s">
        <v>447</v>
      </c>
      <c r="Y1661" s="603">
        <v>2000</v>
      </c>
      <c r="Z1661" s="603">
        <v>3000</v>
      </c>
      <c r="AA1661" s="603">
        <v>1940</v>
      </c>
      <c r="AB1661" s="603">
        <v>2180</v>
      </c>
      <c r="AC1661" s="604">
        <v>5.2</v>
      </c>
      <c r="AD1661" s="604">
        <v>5.2</v>
      </c>
    </row>
    <row r="1662" spans="1:30" ht="15">
      <c r="B1662" s="554"/>
      <c r="C1662" s="657"/>
      <c r="D1662" s="657"/>
      <c r="E1662" s="605" t="s">
        <v>185</v>
      </c>
      <c r="F1662" s="559">
        <v>1294.0999999999999</v>
      </c>
      <c r="G1662" s="559">
        <v>1305.01</v>
      </c>
      <c r="H1662" s="559">
        <v>1299.54</v>
      </c>
      <c r="I1662" s="559">
        <v>1303.68</v>
      </c>
      <c r="J1662" s="559">
        <v>1305.72</v>
      </c>
      <c r="K1662" s="559">
        <v>1300.6300000000001</v>
      </c>
      <c r="L1662" s="559">
        <v>1307.29</v>
      </c>
      <c r="M1662" s="559">
        <v>1299.3800000000001</v>
      </c>
      <c r="N1662" s="559">
        <v>1299.9100000000001</v>
      </c>
      <c r="O1662" s="605"/>
      <c r="P1662" s="605"/>
      <c r="Q1662" s="658"/>
      <c r="R1662" s="658"/>
      <c r="S1662" s="659"/>
      <c r="T1662" s="600"/>
      <c r="U1662" s="660"/>
      <c r="Y1662" s="603"/>
      <c r="Z1662" s="603"/>
      <c r="AA1662" s="603"/>
      <c r="AB1662" s="603"/>
    </row>
    <row r="1663" spans="1:30" ht="43.5" thickBot="1">
      <c r="B1663" s="554"/>
      <c r="C1663" s="657"/>
      <c r="D1663" s="657"/>
      <c r="E1663" s="605" t="s">
        <v>188</v>
      </c>
      <c r="F1663" s="605">
        <f t="shared" ref="F1663:N1663" si="549">IF(((F1661="")*AND(F1662="")),"",(F1661-F1662)*3)</f>
        <v>2097.81</v>
      </c>
      <c r="G1663" s="605">
        <f t="shared" si="549"/>
        <v>2044.47</v>
      </c>
      <c r="H1663" s="605">
        <f t="shared" si="549"/>
        <v>2034.2099999999998</v>
      </c>
      <c r="I1663" s="605">
        <f t="shared" si="549"/>
        <v>2059.71</v>
      </c>
      <c r="J1663" s="605">
        <f t="shared" si="549"/>
        <v>2069.2200000000003</v>
      </c>
      <c r="K1663" s="605">
        <f t="shared" si="549"/>
        <v>2083.7999999999997</v>
      </c>
      <c r="L1663" s="605">
        <f t="shared" si="549"/>
        <v>2038.62</v>
      </c>
      <c r="M1663" s="605">
        <f t="shared" si="549"/>
        <v>2071.2899999999995</v>
      </c>
      <c r="N1663" s="605">
        <f t="shared" si="549"/>
        <v>2091.09</v>
      </c>
      <c r="O1663" s="605"/>
      <c r="P1663" s="605"/>
      <c r="Q1663" s="658"/>
      <c r="R1663" s="658"/>
      <c r="S1663" s="659"/>
      <c r="T1663" s="600"/>
      <c r="U1663" s="660"/>
      <c r="Y1663" s="603"/>
      <c r="Z1663" s="603"/>
      <c r="AA1663" s="603"/>
      <c r="AB1663" s="603"/>
    </row>
    <row r="1664" spans="1:30" ht="15">
      <c r="A1664" s="713">
        <v>43815</v>
      </c>
      <c r="B1664" s="554" t="s">
        <v>183</v>
      </c>
      <c r="C1664" s="657" t="s">
        <v>171</v>
      </c>
      <c r="D1664" s="657" t="s">
        <v>170</v>
      </c>
      <c r="E1664" s="605" t="s">
        <v>184</v>
      </c>
      <c r="F1664" s="559">
        <v>29238.98</v>
      </c>
      <c r="G1664" s="559">
        <v>29111.88</v>
      </c>
      <c r="H1664" s="559">
        <v>29107.09</v>
      </c>
      <c r="I1664" s="559">
        <v>29096.46</v>
      </c>
      <c r="J1664" s="559">
        <v>29185.89</v>
      </c>
      <c r="K1664" s="559">
        <v>29204.01</v>
      </c>
      <c r="L1664" s="559">
        <v>29092.99</v>
      </c>
      <c r="M1664" s="559">
        <v>29101.59</v>
      </c>
      <c r="N1664" s="559">
        <v>29210.240000000002</v>
      </c>
      <c r="O1664" s="605">
        <f>IF((N1665=""),"",MAX(F1666:N1666))</f>
        <v>4659</v>
      </c>
      <c r="P1664" s="605">
        <f>IF(N1665="","",MIN(F1666:N1666))</f>
        <v>4021.6499999999978</v>
      </c>
      <c r="Q1664" s="658">
        <f>IF((N1666=""),"",AVERAGE(F1666:N1666))</f>
        <v>4319.963333333335</v>
      </c>
      <c r="R1664" s="658">
        <f>IF((N1665=""),"",(O1664-P1664)/(O1664+P1664)*100)</f>
        <v>7.3421921169497946</v>
      </c>
      <c r="S1664" s="659">
        <f>STDEV(F1666:N1666)</f>
        <v>269.46268359458236</v>
      </c>
      <c r="T1664" s="600" t="str">
        <f>IF(N1665="","",IF(Q1664&gt;3200,IF(R1664&lt;16,IF(Q1664&lt;5240,"Pass","Fail"),"Fail"),"Fail"))</f>
        <v>Pass</v>
      </c>
      <c r="U1664" s="677">
        <v>1428</v>
      </c>
      <c r="V1664" s="548" t="s">
        <v>449</v>
      </c>
      <c r="X1664" s="549" t="s">
        <v>447</v>
      </c>
      <c r="Y1664" s="603">
        <v>4200</v>
      </c>
      <c r="Z1664" s="603">
        <v>5500</v>
      </c>
      <c r="AA1664" s="603">
        <v>3200</v>
      </c>
      <c r="AB1664" s="603">
        <v>5240</v>
      </c>
      <c r="AC1664" s="604">
        <v>16</v>
      </c>
      <c r="AD1664" s="604">
        <v>16</v>
      </c>
    </row>
    <row r="1665" spans="1:30" ht="15">
      <c r="B1665" s="554"/>
      <c r="C1665" s="657"/>
      <c r="D1665" s="657"/>
      <c r="E1665" s="605" t="s">
        <v>185</v>
      </c>
      <c r="F1665" s="559">
        <v>27685.98</v>
      </c>
      <c r="G1665" s="559">
        <v>27723.119999999999</v>
      </c>
      <c r="H1665" s="559">
        <v>27766.54</v>
      </c>
      <c r="I1665" s="559">
        <v>27739.13</v>
      </c>
      <c r="J1665" s="559">
        <v>27676.59</v>
      </c>
      <c r="K1665" s="559">
        <v>27681.599999999999</v>
      </c>
      <c r="L1665" s="559">
        <v>27726.38</v>
      </c>
      <c r="M1665" s="559">
        <v>27725.96</v>
      </c>
      <c r="N1665" s="559">
        <v>27663.94</v>
      </c>
      <c r="O1665" s="641"/>
      <c r="P1665" s="605"/>
      <c r="Q1665" s="658"/>
      <c r="R1665" s="658"/>
      <c r="S1665" s="659"/>
      <c r="T1665" s="600"/>
      <c r="U1665" s="660"/>
    </row>
    <row r="1666" spans="1:30" ht="57.75" thickBot="1">
      <c r="B1666" s="663"/>
      <c r="C1666" s="664"/>
      <c r="D1666" s="664"/>
      <c r="E1666" s="605" t="s">
        <v>186</v>
      </c>
      <c r="F1666" s="627">
        <f t="shared" ref="F1666:N1666" si="550">IF(((F1664="")*AND(F1665="")),"",(F1664-F1665)*3)</f>
        <v>4659</v>
      </c>
      <c r="G1666" s="627">
        <f t="shared" si="550"/>
        <v>4166.2800000000061</v>
      </c>
      <c r="H1666" s="627">
        <f t="shared" si="550"/>
        <v>4021.6499999999978</v>
      </c>
      <c r="I1666" s="627">
        <f t="shared" si="550"/>
        <v>4071.9899999999943</v>
      </c>
      <c r="J1666" s="627">
        <f t="shared" si="550"/>
        <v>4527.8999999999978</v>
      </c>
      <c r="K1666" s="627">
        <f t="shared" si="550"/>
        <v>4567.2299999999996</v>
      </c>
      <c r="L1666" s="627">
        <f t="shared" si="550"/>
        <v>4099.8300000000017</v>
      </c>
      <c r="M1666" s="627">
        <f t="shared" si="550"/>
        <v>4126.8900000000031</v>
      </c>
      <c r="N1666" s="627">
        <f t="shared" si="550"/>
        <v>4638.9000000000087</v>
      </c>
      <c r="O1666" s="627"/>
      <c r="P1666" s="627"/>
      <c r="Q1666" s="665"/>
      <c r="R1666" s="665"/>
      <c r="S1666" s="666"/>
      <c r="T1666" s="667"/>
      <c r="U1666" s="668"/>
    </row>
    <row r="1667" spans="1:30" ht="15">
      <c r="A1667" s="713">
        <v>43815</v>
      </c>
      <c r="B1667" s="654" t="s">
        <v>172</v>
      </c>
      <c r="C1667" s="615" t="s">
        <v>174</v>
      </c>
      <c r="D1667" s="615" t="s">
        <v>173</v>
      </c>
      <c r="E1667" s="605" t="s">
        <v>184</v>
      </c>
      <c r="F1667" s="559">
        <v>5069.1400000000003</v>
      </c>
      <c r="G1667" s="559">
        <v>4995.34</v>
      </c>
      <c r="H1667" s="559">
        <v>5106.7299999999996</v>
      </c>
      <c r="I1667" s="559">
        <v>5086.0200000000004</v>
      </c>
      <c r="J1667" s="559">
        <v>5120.8900000000003</v>
      </c>
      <c r="K1667" s="559">
        <v>5099.92</v>
      </c>
      <c r="L1667" s="559">
        <v>5052.78</v>
      </c>
      <c r="M1667" s="559">
        <v>5087.49</v>
      </c>
      <c r="N1667" s="559">
        <v>5087.03</v>
      </c>
      <c r="O1667" s="636">
        <f>IF((N1668=""),"",MAX(F1669:N1669))</f>
        <v>3765.3599999999997</v>
      </c>
      <c r="P1667" s="636">
        <f>IF(N1668="","",MIN(F1669:N1669))</f>
        <v>3491.1400000000003</v>
      </c>
      <c r="Q1667" s="655">
        <f>IF((N1669=""),"",AVERAGE(F1669:N1669))</f>
        <v>3664.3733333333334</v>
      </c>
      <c r="R1667" s="655">
        <f>IF((N1668=""),"",(O1667-P1667)/(O1667+P1667)*100)</f>
        <v>3.7789567973540876</v>
      </c>
      <c r="S1667" s="646">
        <f>STDEV(F1669:N1669)</f>
        <v>98.829176360020668</v>
      </c>
      <c r="T1667" s="676" t="str">
        <f>IF(N1668="","",IF(Q1667&gt;3650,IF(R1667&lt;7,IF(Q1667&lt;4450,"Pass","Fail"),"Fail"),"Fail"))</f>
        <v>Pass</v>
      </c>
      <c r="U1667" s="677">
        <v>1428</v>
      </c>
      <c r="V1667" s="548" t="s">
        <v>449</v>
      </c>
      <c r="X1667" s="549" t="s">
        <v>447</v>
      </c>
      <c r="Y1667" s="603">
        <v>3650</v>
      </c>
      <c r="Z1667" s="603">
        <v>4450</v>
      </c>
      <c r="AA1667" s="603">
        <v>3700</v>
      </c>
      <c r="AB1667" s="603">
        <v>4100</v>
      </c>
      <c r="AC1667" s="604">
        <v>7</v>
      </c>
      <c r="AD1667" s="604">
        <v>6.5</v>
      </c>
    </row>
    <row r="1668" spans="1:30" ht="15">
      <c r="B1668" s="554"/>
      <c r="C1668" s="657"/>
      <c r="D1668" s="657"/>
      <c r="E1668" s="605" t="s">
        <v>185</v>
      </c>
      <c r="F1668" s="559">
        <v>3323.57</v>
      </c>
      <c r="G1668" s="559">
        <v>3145.79</v>
      </c>
      <c r="H1668" s="559">
        <v>3226.85</v>
      </c>
      <c r="I1668" s="559">
        <v>3207.51</v>
      </c>
      <c r="J1668" s="559">
        <v>3314.92</v>
      </c>
      <c r="K1668" s="559">
        <v>3325.38</v>
      </c>
      <c r="L1668" s="559">
        <v>3197.41</v>
      </c>
      <c r="M1668" s="559">
        <v>3204.81</v>
      </c>
      <c r="N1668" s="559">
        <v>3269.42</v>
      </c>
      <c r="O1668" s="605"/>
      <c r="P1668" s="605"/>
      <c r="Q1668" s="658"/>
      <c r="R1668" s="658"/>
      <c r="S1668" s="659"/>
      <c r="T1668" s="554"/>
      <c r="U1668" s="672"/>
      <c r="Y1668" s="603"/>
      <c r="Z1668" s="603"/>
      <c r="AA1668" s="603"/>
      <c r="AB1668" s="603"/>
    </row>
    <row r="1669" spans="1:30" ht="57.75" thickBot="1">
      <c r="B1669" s="554"/>
      <c r="C1669" s="657"/>
      <c r="D1669" s="657"/>
      <c r="E1669" s="605" t="s">
        <v>186</v>
      </c>
      <c r="F1669" s="605">
        <f t="shared" ref="F1669:N1669" si="551">IF(((F1667="")*AND(F1668="")),"",(F1667-F1668)*2)</f>
        <v>3491.1400000000003</v>
      </c>
      <c r="G1669" s="605">
        <f t="shared" si="551"/>
        <v>3699.1000000000004</v>
      </c>
      <c r="H1669" s="605">
        <f t="shared" si="551"/>
        <v>3759.7599999999993</v>
      </c>
      <c r="I1669" s="605">
        <f t="shared" si="551"/>
        <v>3757.0200000000004</v>
      </c>
      <c r="J1669" s="605">
        <f t="shared" si="551"/>
        <v>3611.9400000000005</v>
      </c>
      <c r="K1669" s="605">
        <f t="shared" si="551"/>
        <v>3549.08</v>
      </c>
      <c r="L1669" s="605">
        <f t="shared" si="551"/>
        <v>3710.74</v>
      </c>
      <c r="M1669" s="605">
        <f t="shared" si="551"/>
        <v>3765.3599999999997</v>
      </c>
      <c r="N1669" s="605">
        <f t="shared" si="551"/>
        <v>3635.2199999999993</v>
      </c>
      <c r="O1669" s="605"/>
      <c r="P1669" s="605"/>
      <c r="Q1669" s="658"/>
      <c r="R1669" s="658"/>
      <c r="S1669" s="659"/>
      <c r="T1669" s="554"/>
      <c r="U1669" s="672"/>
      <c r="V1669" s="717"/>
      <c r="W1669" s="717"/>
      <c r="Y1669" s="603"/>
      <c r="Z1669" s="603"/>
      <c r="AA1669" s="603"/>
      <c r="AB1669" s="603"/>
    </row>
    <row r="1670" spans="1:30" ht="15">
      <c r="A1670" s="713">
        <v>43818</v>
      </c>
      <c r="B1670" s="614" t="s">
        <v>167</v>
      </c>
      <c r="C1670" s="657" t="s">
        <v>169</v>
      </c>
      <c r="D1670" s="657" t="s">
        <v>187</v>
      </c>
      <c r="E1670" s="605" t="s">
        <v>184</v>
      </c>
      <c r="F1670" s="559">
        <v>1295.08</v>
      </c>
      <c r="G1670" s="559">
        <v>1309.25</v>
      </c>
      <c r="H1670" s="559">
        <v>1299.18</v>
      </c>
      <c r="I1670" s="559">
        <v>1308.26</v>
      </c>
      <c r="J1670" s="559">
        <v>1307.3499999999999</v>
      </c>
      <c r="K1670" s="559">
        <v>1304.67</v>
      </c>
      <c r="L1670" s="559">
        <v>1309.72</v>
      </c>
      <c r="M1670" s="559">
        <v>1302.03</v>
      </c>
      <c r="N1670" s="559">
        <v>1301.67</v>
      </c>
      <c r="O1670" s="605">
        <f>IF((N1671=""),"",MAX(F1672:N1672))</f>
        <v>2024.8799999999997</v>
      </c>
      <c r="P1670" s="605">
        <f>IF(N1671="","",MIN(F1672:N1672))</f>
        <v>1971.6599999999999</v>
      </c>
      <c r="Q1670" s="658">
        <f>IF((N1672=""),"",AVERAGE(F1672:N1672))</f>
        <v>2007.0066666666669</v>
      </c>
      <c r="R1670" s="658">
        <f>IF((N1671=""),"",(O1670-P1670)/(O1670+P1670)*100)</f>
        <v>1.3316518788752223</v>
      </c>
      <c r="S1670" s="659">
        <f>STDEV(F1672:N1672)</f>
        <v>15.535082072479447</v>
      </c>
      <c r="T1670" s="600" t="str">
        <f>IF(N1671="","",IF(Q1670&gt;1940,IF(R1670&lt;8.3,IF(Q1670&lt;2180,"Pass","Fail"),"Fail"),"Fail"))</f>
        <v>Pass</v>
      </c>
      <c r="U1670" s="677">
        <v>1428</v>
      </c>
      <c r="V1670" s="717" t="s">
        <v>450</v>
      </c>
      <c r="W1670" s="746"/>
      <c r="X1670" s="549" t="s">
        <v>447</v>
      </c>
      <c r="Y1670" s="603">
        <v>2000</v>
      </c>
      <c r="Z1670" s="603">
        <v>3000</v>
      </c>
      <c r="AA1670" s="603">
        <v>1940</v>
      </c>
      <c r="AB1670" s="603">
        <v>2180</v>
      </c>
      <c r="AC1670" s="604">
        <v>5.2</v>
      </c>
      <c r="AD1670" s="604">
        <v>5.2</v>
      </c>
    </row>
    <row r="1671" spans="1:30" ht="15">
      <c r="B1671" s="554"/>
      <c r="C1671" s="657"/>
      <c r="D1671" s="657"/>
      <c r="E1671" s="605" t="s">
        <v>185</v>
      </c>
      <c r="F1671" s="559">
        <v>623.58000000000004</v>
      </c>
      <c r="G1671" s="559">
        <v>635.84</v>
      </c>
      <c r="H1671" s="559">
        <v>630.41999999999996</v>
      </c>
      <c r="I1671" s="559">
        <v>636.21</v>
      </c>
      <c r="J1671" s="559">
        <v>650.13</v>
      </c>
      <c r="K1671" s="559">
        <v>636.69000000000005</v>
      </c>
      <c r="L1671" s="559">
        <v>642.29999999999995</v>
      </c>
      <c r="M1671" s="559">
        <v>627.07000000000005</v>
      </c>
      <c r="N1671" s="559">
        <v>633.95000000000005</v>
      </c>
      <c r="O1671" s="605"/>
      <c r="P1671" s="605"/>
      <c r="Q1671" s="658"/>
      <c r="R1671" s="658"/>
      <c r="S1671" s="659"/>
      <c r="T1671" s="600"/>
      <c r="U1671" s="660"/>
      <c r="Y1671" s="603"/>
      <c r="Z1671" s="603"/>
      <c r="AA1671" s="603"/>
      <c r="AB1671" s="603"/>
    </row>
    <row r="1672" spans="1:30" ht="43.5" thickBot="1">
      <c r="B1672" s="554"/>
      <c r="C1672" s="657"/>
      <c r="D1672" s="657"/>
      <c r="E1672" s="605" t="s">
        <v>188</v>
      </c>
      <c r="F1672" s="605">
        <f t="shared" ref="F1672:N1672" si="552">IF(((F1670="")*AND(F1671="")),"",(F1670-F1671)*3)</f>
        <v>2014.4999999999995</v>
      </c>
      <c r="G1672" s="605">
        <f t="shared" si="552"/>
        <v>2020.23</v>
      </c>
      <c r="H1672" s="605">
        <f t="shared" si="552"/>
        <v>2006.2800000000002</v>
      </c>
      <c r="I1672" s="605">
        <f t="shared" si="552"/>
        <v>2016.1499999999999</v>
      </c>
      <c r="J1672" s="605">
        <f t="shared" si="552"/>
        <v>1971.6599999999999</v>
      </c>
      <c r="K1672" s="605">
        <f t="shared" si="552"/>
        <v>2003.94</v>
      </c>
      <c r="L1672" s="605">
        <f t="shared" si="552"/>
        <v>2002.2600000000002</v>
      </c>
      <c r="M1672" s="605">
        <f t="shared" si="552"/>
        <v>2024.8799999999997</v>
      </c>
      <c r="N1672" s="605">
        <f t="shared" si="552"/>
        <v>2003.16</v>
      </c>
      <c r="O1672" s="605"/>
      <c r="P1672" s="605"/>
      <c r="Q1672" s="658"/>
      <c r="R1672" s="658"/>
      <c r="S1672" s="659"/>
      <c r="T1672" s="600"/>
      <c r="U1672" s="660"/>
      <c r="Y1672" s="603"/>
      <c r="Z1672" s="603"/>
      <c r="AA1672" s="603"/>
      <c r="AB1672" s="603"/>
    </row>
    <row r="1673" spans="1:30" ht="15">
      <c r="A1673" s="713">
        <v>43818</v>
      </c>
      <c r="B1673" s="554" t="s">
        <v>183</v>
      </c>
      <c r="C1673" s="657" t="s">
        <v>171</v>
      </c>
      <c r="D1673" s="657" t="s">
        <v>170</v>
      </c>
      <c r="E1673" s="605" t="s">
        <v>184</v>
      </c>
      <c r="F1673" s="559">
        <v>27652.41</v>
      </c>
      <c r="G1673" s="559">
        <v>27692.97</v>
      </c>
      <c r="H1673" s="559">
        <v>27739.31</v>
      </c>
      <c r="I1673" s="559">
        <v>27706.98</v>
      </c>
      <c r="J1673" s="559">
        <v>27641.17</v>
      </c>
      <c r="K1673" s="559">
        <v>27638.86</v>
      </c>
      <c r="L1673" s="559">
        <v>27691.89</v>
      </c>
      <c r="M1673" s="559">
        <v>27684.46</v>
      </c>
      <c r="N1673" s="559">
        <v>27622.2</v>
      </c>
      <c r="O1673" s="605">
        <f>IF((N1674=""),"",MAX(F1675:N1675))</f>
        <v>4966.0200000000004</v>
      </c>
      <c r="P1673" s="605">
        <f>IF(N1674="","",MIN(F1675:N1675))</f>
        <v>4202.8500000000022</v>
      </c>
      <c r="Q1673" s="658">
        <f>IF((N1675=""),"",AVERAGE(F1675:N1675))</f>
        <v>4545.6933333333336</v>
      </c>
      <c r="R1673" s="658">
        <f>IF((N1674=""),"",(O1673-P1673)/(O1673+P1673)*100)</f>
        <v>8.3234902447084327</v>
      </c>
      <c r="S1673" s="659">
        <f>STDEV(F1675:N1675)</f>
        <v>319.55868490779642</v>
      </c>
      <c r="T1673" s="600" t="str">
        <f>IF(N1674="","",IF(Q1673&gt;3200,IF(R1673&lt;16,IF(Q1673&lt;5240,"Pass","Fail"),"Fail"),"Fail"))</f>
        <v>Pass</v>
      </c>
      <c r="U1673" s="677">
        <v>1428</v>
      </c>
      <c r="V1673" s="717" t="s">
        <v>450</v>
      </c>
      <c r="W1673" s="746"/>
      <c r="X1673" s="549" t="s">
        <v>447</v>
      </c>
      <c r="Y1673" s="603">
        <v>4200</v>
      </c>
      <c r="Z1673" s="603">
        <v>5500</v>
      </c>
      <c r="AA1673" s="603">
        <v>3200</v>
      </c>
      <c r="AB1673" s="603">
        <v>5240</v>
      </c>
      <c r="AC1673" s="604">
        <v>16</v>
      </c>
      <c r="AD1673" s="604">
        <v>16</v>
      </c>
    </row>
    <row r="1674" spans="1:30" ht="15">
      <c r="B1674" s="554"/>
      <c r="C1674" s="657"/>
      <c r="D1674" s="657"/>
      <c r="E1674" s="605" t="s">
        <v>185</v>
      </c>
      <c r="F1674" s="559">
        <v>26021.94</v>
      </c>
      <c r="G1674" s="559">
        <v>26258.58</v>
      </c>
      <c r="H1674" s="559">
        <v>26338.36</v>
      </c>
      <c r="I1674" s="559">
        <v>26268.82</v>
      </c>
      <c r="J1674" s="559">
        <v>26013.759999999998</v>
      </c>
      <c r="K1674" s="559">
        <v>26050.639999999999</v>
      </c>
      <c r="L1674" s="559">
        <v>26271.95</v>
      </c>
      <c r="M1674" s="559">
        <v>26242.26</v>
      </c>
      <c r="N1674" s="559">
        <v>25966.86</v>
      </c>
      <c r="O1674" s="641"/>
      <c r="P1674" s="605"/>
      <c r="Q1674" s="658"/>
      <c r="R1674" s="658"/>
      <c r="S1674" s="659"/>
      <c r="T1674" s="600"/>
      <c r="U1674" s="660"/>
    </row>
    <row r="1675" spans="1:30" ht="57.75" thickBot="1">
      <c r="B1675" s="663"/>
      <c r="C1675" s="664"/>
      <c r="D1675" s="664"/>
      <c r="E1675" s="605" t="s">
        <v>186</v>
      </c>
      <c r="F1675" s="627">
        <f t="shared" ref="F1675:N1675" si="553">IF(((F1673="")*AND(F1674="")),"",(F1673-F1674)*3)</f>
        <v>4891.4100000000035</v>
      </c>
      <c r="G1675" s="627">
        <f t="shared" si="553"/>
        <v>4303.1699999999983</v>
      </c>
      <c r="H1675" s="627">
        <f t="shared" si="553"/>
        <v>4202.8500000000022</v>
      </c>
      <c r="I1675" s="627">
        <f t="shared" si="553"/>
        <v>4314.4799999999996</v>
      </c>
      <c r="J1675" s="627">
        <f t="shared" si="553"/>
        <v>4882.2299999999996</v>
      </c>
      <c r="K1675" s="627">
        <f t="shared" si="553"/>
        <v>4764.6600000000035</v>
      </c>
      <c r="L1675" s="627">
        <f t="shared" si="553"/>
        <v>4259.8199999999961</v>
      </c>
      <c r="M1675" s="627">
        <f t="shared" si="553"/>
        <v>4326.6000000000022</v>
      </c>
      <c r="N1675" s="627">
        <f t="shared" si="553"/>
        <v>4966.0200000000004</v>
      </c>
      <c r="O1675" s="627"/>
      <c r="P1675" s="627"/>
      <c r="Q1675" s="665"/>
      <c r="R1675" s="665"/>
      <c r="S1675" s="666"/>
      <c r="T1675" s="667"/>
      <c r="U1675" s="668"/>
    </row>
    <row r="1676" spans="1:30" ht="15">
      <c r="A1676" s="713">
        <v>43818</v>
      </c>
      <c r="B1676" s="654" t="s">
        <v>172</v>
      </c>
      <c r="C1676" s="615" t="s">
        <v>174</v>
      </c>
      <c r="D1676" s="615" t="s">
        <v>173</v>
      </c>
      <c r="E1676" s="605" t="s">
        <v>184</v>
      </c>
      <c r="F1676" s="559">
        <v>3333.6</v>
      </c>
      <c r="G1676" s="559">
        <v>3155.38</v>
      </c>
      <c r="H1676" s="559">
        <v>3237.51</v>
      </c>
      <c r="I1676" s="559">
        <v>3218.13</v>
      </c>
      <c r="J1676" s="559">
        <v>3324.35</v>
      </c>
      <c r="K1676" s="559">
        <v>3333.88</v>
      </c>
      <c r="L1676" s="559">
        <v>3207.45</v>
      </c>
      <c r="M1676" s="559">
        <v>3215.3</v>
      </c>
      <c r="N1676" s="559">
        <v>3278.95</v>
      </c>
      <c r="O1676" s="636">
        <f>IF((N1677=""),"",MAX(F1678:N1678))</f>
        <v>3906.3400000000006</v>
      </c>
      <c r="P1676" s="636">
        <f>IF(N1677="","",MIN(F1678:N1678))</f>
        <v>3594</v>
      </c>
      <c r="Q1676" s="655">
        <f>IF((N1678=""),"",AVERAGE(F1678:N1678))</f>
        <v>3811.951111111111</v>
      </c>
      <c r="R1676" s="655">
        <f>IF((N1677=""),"",(O1676-P1676)/(O1676+P1676)*100)</f>
        <v>4.1643445497137543</v>
      </c>
      <c r="S1676" s="646">
        <f>STDEV(F1678:N1678)</f>
        <v>114.23113372070139</v>
      </c>
      <c r="T1676" s="676" t="str">
        <f>IF(N1677="","",IF(Q1676&gt;3650,IF(R1676&lt;7,IF(Q1676&lt;4450,"Pass","Fail"),"Fail"),"Fail"))</f>
        <v>Pass</v>
      </c>
      <c r="U1676" s="677">
        <v>1428</v>
      </c>
      <c r="V1676" s="717" t="s">
        <v>450</v>
      </c>
      <c r="W1676" s="746"/>
      <c r="X1676" s="549" t="s">
        <v>447</v>
      </c>
      <c r="Y1676" s="603">
        <v>3650</v>
      </c>
      <c r="Z1676" s="603">
        <v>4450</v>
      </c>
      <c r="AA1676" s="603">
        <v>3700</v>
      </c>
      <c r="AB1676" s="603">
        <v>4100</v>
      </c>
      <c r="AC1676" s="604">
        <v>7</v>
      </c>
      <c r="AD1676" s="604">
        <v>6.5</v>
      </c>
    </row>
    <row r="1677" spans="1:30" ht="15">
      <c r="B1677" s="554"/>
      <c r="C1677" s="657"/>
      <c r="D1677" s="657"/>
      <c r="E1677" s="605" t="s">
        <v>185</v>
      </c>
      <c r="F1677" s="559">
        <v>1445.75</v>
      </c>
      <c r="G1677" s="559">
        <v>1213.96</v>
      </c>
      <c r="H1677" s="559">
        <v>1284.3399999999999</v>
      </c>
      <c r="I1677" s="559">
        <v>1265.57</v>
      </c>
      <c r="J1677" s="559">
        <v>1486.08</v>
      </c>
      <c r="K1677" s="559">
        <v>1536.88</v>
      </c>
      <c r="L1677" s="559">
        <v>1265.23</v>
      </c>
      <c r="M1677" s="559">
        <v>1263.74</v>
      </c>
      <c r="N1677" s="559">
        <v>1389.22</v>
      </c>
      <c r="O1677" s="605"/>
      <c r="P1677" s="605"/>
      <c r="Q1677" s="658"/>
      <c r="R1677" s="658"/>
      <c r="S1677" s="659"/>
      <c r="T1677" s="554"/>
      <c r="U1677" s="672"/>
      <c r="Y1677" s="603"/>
      <c r="Z1677" s="603"/>
      <c r="AA1677" s="603"/>
      <c r="AB1677" s="603"/>
    </row>
    <row r="1678" spans="1:30" ht="57.75" thickBot="1">
      <c r="B1678" s="554"/>
      <c r="C1678" s="657"/>
      <c r="D1678" s="657"/>
      <c r="E1678" s="605" t="s">
        <v>186</v>
      </c>
      <c r="F1678" s="605">
        <f t="shared" ref="F1678:N1678" si="554">IF(((F1676="")*AND(F1677="")),"",(F1676-F1677)*2)</f>
        <v>3775.7</v>
      </c>
      <c r="G1678" s="605">
        <f t="shared" si="554"/>
        <v>3882.84</v>
      </c>
      <c r="H1678" s="605">
        <f t="shared" si="554"/>
        <v>3906.3400000000006</v>
      </c>
      <c r="I1678" s="605">
        <f t="shared" si="554"/>
        <v>3905.1200000000003</v>
      </c>
      <c r="J1678" s="605">
        <f t="shared" si="554"/>
        <v>3676.54</v>
      </c>
      <c r="K1678" s="605">
        <f t="shared" si="554"/>
        <v>3594</v>
      </c>
      <c r="L1678" s="605">
        <f t="shared" si="554"/>
        <v>3884.4399999999996</v>
      </c>
      <c r="M1678" s="605">
        <f t="shared" si="554"/>
        <v>3903.1200000000003</v>
      </c>
      <c r="N1678" s="605">
        <f t="shared" si="554"/>
        <v>3779.4599999999996</v>
      </c>
      <c r="O1678" s="605"/>
      <c r="P1678" s="605"/>
      <c r="Q1678" s="658"/>
      <c r="R1678" s="658"/>
      <c r="S1678" s="659"/>
      <c r="T1678" s="554"/>
      <c r="U1678" s="672"/>
      <c r="V1678" s="717"/>
      <c r="W1678" s="717"/>
      <c r="Y1678" s="603"/>
      <c r="Z1678" s="603"/>
      <c r="AA1678" s="603"/>
      <c r="AB1678" s="603"/>
    </row>
    <row r="1679" spans="1:30" ht="15">
      <c r="A1679" s="713">
        <v>43822</v>
      </c>
      <c r="B1679" s="654" t="s">
        <v>172</v>
      </c>
      <c r="C1679" s="615" t="s">
        <v>174</v>
      </c>
      <c r="D1679" s="615" t="s">
        <v>173</v>
      </c>
      <c r="E1679" s="605" t="s">
        <v>184</v>
      </c>
      <c r="F1679" s="559">
        <v>6849.17</v>
      </c>
      <c r="G1679" s="559">
        <v>6921.41</v>
      </c>
      <c r="H1679" s="559">
        <v>7092.94</v>
      </c>
      <c r="I1679" s="559">
        <v>7090.08</v>
      </c>
      <c r="J1679" s="559">
        <v>7154.82</v>
      </c>
      <c r="K1679" s="559">
        <v>7044.63</v>
      </c>
      <c r="L1679" s="559">
        <v>7058.98</v>
      </c>
      <c r="M1679" s="559">
        <v>7017.34</v>
      </c>
      <c r="N1679" s="559">
        <v>6914</v>
      </c>
      <c r="O1679" s="636">
        <f>IF((N1680=""),"",MAX(F1681:N1681))</f>
        <v>3878.2000000000007</v>
      </c>
      <c r="P1679" s="636">
        <f>IF(N1680="","",MIN(F1681:N1681))</f>
        <v>3626.4400000000005</v>
      </c>
      <c r="Q1679" s="655">
        <f>IF((N1681=""),"",AVERAGE(F1681:N1681))</f>
        <v>3793.0866666666666</v>
      </c>
      <c r="R1679" s="655">
        <f>IF((N1680=""),"",(O1679-P1679)/(O1679+P1679)*100)</f>
        <v>3.3547245437489361</v>
      </c>
      <c r="S1679" s="646">
        <f>STDEV(F1681:N1681)</f>
        <v>82.900361277866821</v>
      </c>
      <c r="T1679" s="676" t="str">
        <f>IF(N1680="","",IF(Q1679&gt;3650,IF(R1679&lt;7,IF(Q1679&lt;4450,"Pass","Fail"),"Fail"),"Fail"))</f>
        <v>Pass</v>
      </c>
      <c r="U1679" s="677">
        <v>74</v>
      </c>
      <c r="V1679" s="717" t="s">
        <v>452</v>
      </c>
      <c r="W1679" s="746"/>
      <c r="Y1679" s="603">
        <v>3650</v>
      </c>
      <c r="Z1679" s="603">
        <v>4450</v>
      </c>
      <c r="AA1679" s="603">
        <v>3700</v>
      </c>
      <c r="AB1679" s="603">
        <v>4100</v>
      </c>
      <c r="AC1679" s="604">
        <v>7</v>
      </c>
      <c r="AD1679" s="604">
        <v>6.5</v>
      </c>
    </row>
    <row r="1680" spans="1:30" ht="15">
      <c r="B1680" s="554"/>
      <c r="C1680" s="657"/>
      <c r="D1680" s="657"/>
      <c r="E1680" s="605" t="s">
        <v>185</v>
      </c>
      <c r="F1680" s="559">
        <v>5035.95</v>
      </c>
      <c r="G1680" s="559">
        <v>5005.3999999999996</v>
      </c>
      <c r="H1680" s="559">
        <v>5160.9399999999996</v>
      </c>
      <c r="I1680" s="559">
        <v>5171.84</v>
      </c>
      <c r="J1680" s="559">
        <v>5306.64</v>
      </c>
      <c r="K1680" s="559">
        <v>5136</v>
      </c>
      <c r="L1680" s="559">
        <v>5148.1000000000004</v>
      </c>
      <c r="M1680" s="559">
        <v>5078.24</v>
      </c>
      <c r="N1680" s="559">
        <v>5031.37</v>
      </c>
      <c r="O1680" s="605"/>
      <c r="P1680" s="605"/>
      <c r="Q1680" s="658"/>
      <c r="R1680" s="658"/>
      <c r="S1680" s="659"/>
      <c r="T1680" s="554"/>
      <c r="U1680" s="672"/>
      <c r="Y1680" s="603"/>
      <c r="Z1680" s="603"/>
      <c r="AA1680" s="603"/>
      <c r="AB1680" s="603"/>
    </row>
    <row r="1681" spans="1:30" ht="57.75" thickBot="1">
      <c r="B1681" s="554"/>
      <c r="C1681" s="657"/>
      <c r="D1681" s="657"/>
      <c r="E1681" s="605" t="s">
        <v>186</v>
      </c>
      <c r="F1681" s="605">
        <f t="shared" ref="F1681:N1681" si="555">IF(((F1679="")*AND(F1680="")),"",(F1679-F1680)*2)</f>
        <v>3626.4400000000005</v>
      </c>
      <c r="G1681" s="605">
        <f t="shared" si="555"/>
        <v>3832.0200000000004</v>
      </c>
      <c r="H1681" s="605">
        <f t="shared" si="555"/>
        <v>3864</v>
      </c>
      <c r="I1681" s="605">
        <f t="shared" si="555"/>
        <v>3836.4799999999996</v>
      </c>
      <c r="J1681" s="605">
        <f t="shared" si="555"/>
        <v>3696.3599999999988</v>
      </c>
      <c r="K1681" s="605">
        <f t="shared" si="555"/>
        <v>3817.26</v>
      </c>
      <c r="L1681" s="605">
        <f t="shared" si="555"/>
        <v>3821.7599999999984</v>
      </c>
      <c r="M1681" s="605">
        <f t="shared" si="555"/>
        <v>3878.2000000000007</v>
      </c>
      <c r="N1681" s="605">
        <f t="shared" si="555"/>
        <v>3765.26</v>
      </c>
      <c r="O1681" s="605"/>
      <c r="P1681" s="605"/>
      <c r="Q1681" s="658"/>
      <c r="R1681" s="658"/>
      <c r="S1681" s="659"/>
      <c r="T1681" s="554"/>
      <c r="U1681" s="672"/>
      <c r="V1681" s="717"/>
      <c r="W1681" s="717"/>
      <c r="Y1681" s="603"/>
      <c r="Z1681" s="603"/>
      <c r="AA1681" s="603"/>
      <c r="AB1681" s="603"/>
    </row>
    <row r="1682" spans="1:30" ht="15">
      <c r="A1682" s="713">
        <v>43822</v>
      </c>
      <c r="B1682" s="614" t="s">
        <v>167</v>
      </c>
      <c r="C1682" s="657" t="s">
        <v>169</v>
      </c>
      <c r="D1682" s="657" t="s">
        <v>187</v>
      </c>
      <c r="E1682" s="605" t="s">
        <v>184</v>
      </c>
      <c r="F1682" s="559">
        <v>2026</v>
      </c>
      <c r="G1682" s="559">
        <v>2015.45</v>
      </c>
      <c r="H1682" s="559">
        <v>2004.92</v>
      </c>
      <c r="I1682" s="559">
        <v>2013.92</v>
      </c>
      <c r="J1682" s="559">
        <v>2027.67</v>
      </c>
      <c r="K1682" s="559">
        <v>2028.2</v>
      </c>
      <c r="L1682" s="559">
        <v>2010.24</v>
      </c>
      <c r="M1682" s="559">
        <v>2015.56</v>
      </c>
      <c r="N1682" s="559">
        <v>2024.48</v>
      </c>
      <c r="O1682" s="605">
        <f>IF((N1683=""),"",MAX(F1684:N1684))</f>
        <v>2164.2600000000002</v>
      </c>
      <c r="P1682" s="605">
        <f>IF(N1683="","",MIN(F1684:N1684))</f>
        <v>2100.8999999999996</v>
      </c>
      <c r="Q1682" s="658">
        <f>IF((N1684=""),"",AVERAGE(F1684:N1684))</f>
        <v>2138.5733333333333</v>
      </c>
      <c r="R1682" s="658">
        <f>IF((N1683=""),"",(O1682-P1682)/(O1682+P1682)*100)</f>
        <v>1.4855245758658664</v>
      </c>
      <c r="S1682" s="659">
        <f>STDEV(F1684:N1684)</f>
        <v>19.052602840592293</v>
      </c>
      <c r="T1682" s="600" t="str">
        <f>IF(N1683="","",IF(Q1682&gt;1940,IF(R1682&lt;8.3,IF(Q1682&lt;2180,"Pass","Fail"),"Fail"),"Fail"))</f>
        <v>Pass</v>
      </c>
      <c r="U1682" s="677">
        <v>74</v>
      </c>
      <c r="V1682" s="717" t="s">
        <v>452</v>
      </c>
      <c r="W1682" s="746"/>
      <c r="Y1682" s="603">
        <v>2000</v>
      </c>
      <c r="Z1682" s="603">
        <v>3000</v>
      </c>
      <c r="AA1682" s="603">
        <v>1940</v>
      </c>
      <c r="AB1682" s="603">
        <v>2180</v>
      </c>
      <c r="AC1682" s="604">
        <v>5.2</v>
      </c>
      <c r="AD1682" s="604">
        <v>5.2</v>
      </c>
    </row>
    <row r="1683" spans="1:30" ht="15">
      <c r="B1683" s="554"/>
      <c r="C1683" s="657"/>
      <c r="D1683" s="657"/>
      <c r="E1683" s="605" t="s">
        <v>185</v>
      </c>
      <c r="F1683" s="559">
        <v>1304.58</v>
      </c>
      <c r="G1683" s="559">
        <v>1304.01</v>
      </c>
      <c r="H1683" s="559">
        <v>1296.6400000000001</v>
      </c>
      <c r="I1683" s="559">
        <v>1304.26</v>
      </c>
      <c r="J1683" s="559">
        <v>1314.01</v>
      </c>
      <c r="K1683" s="559">
        <v>1309.22</v>
      </c>
      <c r="L1683" s="559">
        <v>1309.94</v>
      </c>
      <c r="M1683" s="559">
        <v>1300.17</v>
      </c>
      <c r="N1683" s="559">
        <v>1307.8900000000001</v>
      </c>
      <c r="O1683" s="605"/>
      <c r="P1683" s="605"/>
      <c r="Q1683" s="658"/>
      <c r="R1683" s="658"/>
      <c r="S1683" s="659"/>
      <c r="T1683" s="600"/>
      <c r="U1683" s="660"/>
      <c r="Y1683" s="603"/>
      <c r="Z1683" s="603"/>
      <c r="AA1683" s="603"/>
      <c r="AB1683" s="603"/>
    </row>
    <row r="1684" spans="1:30" ht="43.5" thickBot="1">
      <c r="B1684" s="554"/>
      <c r="C1684" s="657"/>
      <c r="D1684" s="657"/>
      <c r="E1684" s="605" t="s">
        <v>188</v>
      </c>
      <c r="F1684" s="605">
        <f t="shared" ref="F1684:N1684" si="556">IF(((F1682="")*AND(F1683="")),"",(F1682-F1683)*3)</f>
        <v>2164.2600000000002</v>
      </c>
      <c r="G1684" s="605">
        <f t="shared" si="556"/>
        <v>2134.3200000000002</v>
      </c>
      <c r="H1684" s="605">
        <f t="shared" si="556"/>
        <v>2124.84</v>
      </c>
      <c r="I1684" s="605">
        <f t="shared" si="556"/>
        <v>2128.9800000000005</v>
      </c>
      <c r="J1684" s="605">
        <f t="shared" si="556"/>
        <v>2140.9800000000005</v>
      </c>
      <c r="K1684" s="605">
        <f t="shared" si="556"/>
        <v>2156.94</v>
      </c>
      <c r="L1684" s="605">
        <f t="shared" si="556"/>
        <v>2100.8999999999996</v>
      </c>
      <c r="M1684" s="605">
        <f t="shared" si="556"/>
        <v>2146.1699999999996</v>
      </c>
      <c r="N1684" s="605">
        <f t="shared" si="556"/>
        <v>2149.7699999999995</v>
      </c>
      <c r="O1684" s="605"/>
      <c r="P1684" s="605"/>
      <c r="Q1684" s="658"/>
      <c r="R1684" s="658"/>
      <c r="S1684" s="659"/>
      <c r="T1684" s="600"/>
      <c r="U1684" s="660"/>
      <c r="Y1684" s="603"/>
      <c r="Z1684" s="603"/>
      <c r="AA1684" s="603"/>
      <c r="AB1684" s="603"/>
    </row>
    <row r="1685" spans="1:30" ht="15">
      <c r="A1685" s="713">
        <v>43822</v>
      </c>
      <c r="B1685" s="554" t="s">
        <v>183</v>
      </c>
      <c r="C1685" s="657" t="s">
        <v>171</v>
      </c>
      <c r="D1685" s="657" t="s">
        <v>170</v>
      </c>
      <c r="E1685" s="605" t="s">
        <v>184</v>
      </c>
      <c r="F1685" s="559">
        <v>29085.26</v>
      </c>
      <c r="G1685" s="559">
        <v>28931.91</v>
      </c>
      <c r="H1685" s="559">
        <v>28911.08</v>
      </c>
      <c r="I1685" s="559">
        <v>28905.65</v>
      </c>
      <c r="J1685" s="559">
        <v>29025.81</v>
      </c>
      <c r="K1685" s="559">
        <v>29012.27</v>
      </c>
      <c r="L1685" s="559">
        <v>28904.44</v>
      </c>
      <c r="M1685" s="559">
        <v>28938.36</v>
      </c>
      <c r="N1685" s="559">
        <v>29054.91</v>
      </c>
      <c r="O1685" s="605">
        <f>IF((N1686=""),"",MAX(F1687:N1687))</f>
        <v>4644.4799999999996</v>
      </c>
      <c r="P1685" s="605">
        <f>IF(N1686="","",MIN(F1687:N1687))</f>
        <v>3979.2900000000009</v>
      </c>
      <c r="Q1685" s="658">
        <f>IF((N1687=""),"",AVERAGE(F1687:N1687))</f>
        <v>4287.953333333332</v>
      </c>
      <c r="R1685" s="658">
        <f>IF((N1686=""),"",(O1685-P1685)/(O1685+P1685)*100)</f>
        <v>7.7134478308210754</v>
      </c>
      <c r="S1685" s="659">
        <f>STDEV(F1687:N1687)</f>
        <v>273.8489043706449</v>
      </c>
      <c r="T1685" s="600" t="str">
        <f>IF(N1686="","",IF(Q1685&gt;3200,IF(R1685&lt;16,IF(Q1685&lt;5240,"Pass","Fail"),"Fail"),"Fail"))</f>
        <v>Pass</v>
      </c>
      <c r="U1685" s="677">
        <v>74</v>
      </c>
      <c r="V1685" s="717" t="s">
        <v>452</v>
      </c>
      <c r="W1685" s="746"/>
      <c r="Y1685" s="603">
        <v>4200</v>
      </c>
      <c r="Z1685" s="603">
        <v>5500</v>
      </c>
      <c r="AA1685" s="603">
        <v>3200</v>
      </c>
      <c r="AB1685" s="603">
        <v>5240</v>
      </c>
      <c r="AC1685" s="604">
        <v>16</v>
      </c>
      <c r="AD1685" s="604">
        <v>16</v>
      </c>
    </row>
    <row r="1686" spans="1:30" ht="15">
      <c r="B1686" s="554"/>
      <c r="C1686" s="657"/>
      <c r="D1686" s="657"/>
      <c r="E1686" s="605" t="s">
        <v>185</v>
      </c>
      <c r="F1686" s="559">
        <v>27542.83</v>
      </c>
      <c r="G1686" s="559">
        <v>27559.040000000001</v>
      </c>
      <c r="H1686" s="559">
        <v>27584.65</v>
      </c>
      <c r="I1686" s="559">
        <v>27562.54</v>
      </c>
      <c r="J1686" s="559">
        <v>27520.61</v>
      </c>
      <c r="K1686" s="559">
        <v>27517.31</v>
      </c>
      <c r="L1686" s="559">
        <v>27551.09</v>
      </c>
      <c r="M1686" s="559">
        <v>27561.01</v>
      </c>
      <c r="N1686" s="559">
        <v>27506.75</v>
      </c>
      <c r="O1686" s="641"/>
      <c r="P1686" s="605"/>
      <c r="Q1686" s="658"/>
      <c r="R1686" s="658"/>
      <c r="S1686" s="659"/>
      <c r="T1686" s="600"/>
      <c r="U1686" s="660"/>
      <c r="Y1686" s="603"/>
      <c r="Z1686" s="603"/>
      <c r="AA1686" s="603"/>
      <c r="AB1686" s="603"/>
    </row>
    <row r="1687" spans="1:30" ht="57.75" thickBot="1">
      <c r="B1687" s="663"/>
      <c r="C1687" s="664"/>
      <c r="D1687" s="664"/>
      <c r="E1687" s="605" t="s">
        <v>186</v>
      </c>
      <c r="F1687" s="627">
        <f t="shared" ref="F1687:N1687" si="557">IF(((F1685="")*AND(F1686="")),"",(F1685-F1686)*3)</f>
        <v>4627.28999999999</v>
      </c>
      <c r="G1687" s="627">
        <f t="shared" si="557"/>
        <v>4118.6099999999969</v>
      </c>
      <c r="H1687" s="627">
        <f t="shared" si="557"/>
        <v>3979.2900000000009</v>
      </c>
      <c r="I1687" s="627">
        <f t="shared" si="557"/>
        <v>4029.3300000000017</v>
      </c>
      <c r="J1687" s="627">
        <f t="shared" si="557"/>
        <v>4515.6000000000022</v>
      </c>
      <c r="K1687" s="627">
        <f t="shared" si="557"/>
        <v>4484.8799999999974</v>
      </c>
      <c r="L1687" s="627">
        <f t="shared" si="557"/>
        <v>4060.0499999999956</v>
      </c>
      <c r="M1687" s="627">
        <f t="shared" si="557"/>
        <v>4132.0500000000065</v>
      </c>
      <c r="N1687" s="627">
        <f t="shared" si="557"/>
        <v>4644.4799999999996</v>
      </c>
      <c r="O1687" s="627"/>
      <c r="P1687" s="627"/>
      <c r="Q1687" s="665"/>
      <c r="R1687" s="665"/>
      <c r="S1687" s="666"/>
      <c r="T1687" s="667"/>
      <c r="U1687" s="668"/>
      <c r="V1687" s="717"/>
      <c r="W1687" s="717"/>
      <c r="Y1687" s="603"/>
      <c r="Z1687" s="603"/>
      <c r="AA1687" s="603"/>
      <c r="AB1687" s="603"/>
    </row>
    <row r="1688" spans="1:30" ht="15">
      <c r="A1688" s="713">
        <v>43825</v>
      </c>
      <c r="B1688" s="654" t="s">
        <v>172</v>
      </c>
      <c r="C1688" s="615" t="s">
        <v>174</v>
      </c>
      <c r="D1688" s="615" t="s">
        <v>173</v>
      </c>
      <c r="E1688" s="605" t="s">
        <v>184</v>
      </c>
      <c r="F1688" s="559">
        <v>5042.63</v>
      </c>
      <c r="G1688" s="559">
        <v>5013.21</v>
      </c>
      <c r="H1688" s="559">
        <v>5168.34</v>
      </c>
      <c r="I1688" s="559">
        <v>5179.7299999999996</v>
      </c>
      <c r="J1688" s="559">
        <v>5314.09</v>
      </c>
      <c r="K1688" s="559">
        <v>5265.36</v>
      </c>
      <c r="L1688" s="559">
        <v>5155.7700000000004</v>
      </c>
      <c r="M1688" s="559">
        <v>5085.74</v>
      </c>
      <c r="N1688" s="559">
        <v>5038.75</v>
      </c>
      <c r="O1688" s="636">
        <f>IF((N1689=""),"",MAX(F1690:N1690))</f>
        <v>3938.5599999999995</v>
      </c>
      <c r="P1688" s="636">
        <f>IF(N1689="","",MIN(F1690:N1690))</f>
        <v>3659.4199999999992</v>
      </c>
      <c r="Q1688" s="655">
        <f>IF((N1690=""),"",AVERAGE(F1690:N1690))</f>
        <v>3832.9577777777772</v>
      </c>
      <c r="R1688" s="655">
        <f>IF((N1689=""),"",(O1688-P1688)/(O1688+P1688)*100)</f>
        <v>3.6738712131382334</v>
      </c>
      <c r="S1688" s="646">
        <f>STDEV(F1690:N1690)</f>
        <v>101.92681023386388</v>
      </c>
      <c r="T1688" s="676" t="str">
        <f>IF(N1689="","",IF(Q1688&gt;3650,IF(R1688&lt;7,IF(Q1688&lt;4450,"Pass","Fail"),"Fail"),"Fail"))</f>
        <v>Pass</v>
      </c>
      <c r="U1688" s="677">
        <v>74</v>
      </c>
      <c r="V1688" s="717" t="s">
        <v>454</v>
      </c>
      <c r="W1688" s="746"/>
      <c r="Y1688" s="603">
        <v>3650</v>
      </c>
      <c r="Z1688" s="603">
        <v>4450</v>
      </c>
      <c r="AA1688" s="603">
        <v>3700</v>
      </c>
      <c r="AB1688" s="603">
        <v>4100</v>
      </c>
      <c r="AC1688" s="604">
        <v>7</v>
      </c>
      <c r="AD1688" s="604">
        <v>6.5</v>
      </c>
    </row>
    <row r="1689" spans="1:30" ht="15">
      <c r="B1689" s="554"/>
      <c r="C1689" s="657"/>
      <c r="D1689" s="657"/>
      <c r="E1689" s="605" t="s">
        <v>185</v>
      </c>
      <c r="F1689" s="559">
        <v>3198.78</v>
      </c>
      <c r="G1689" s="559">
        <v>3068.15</v>
      </c>
      <c r="H1689" s="559">
        <v>3207.12</v>
      </c>
      <c r="I1689" s="559">
        <v>3230.26</v>
      </c>
      <c r="J1689" s="559">
        <v>3423.13</v>
      </c>
      <c r="K1689" s="559">
        <v>3435.65</v>
      </c>
      <c r="L1689" s="559">
        <v>3214.24</v>
      </c>
      <c r="M1689" s="559">
        <v>3116.46</v>
      </c>
      <c r="N1689" s="559">
        <v>3121.52</v>
      </c>
      <c r="O1689" s="605"/>
      <c r="P1689" s="605"/>
      <c r="Q1689" s="658"/>
      <c r="R1689" s="658"/>
      <c r="S1689" s="659"/>
      <c r="T1689" s="554"/>
      <c r="U1689" s="672"/>
      <c r="Y1689" s="603"/>
      <c r="Z1689" s="603"/>
      <c r="AA1689" s="603"/>
      <c r="AB1689" s="603"/>
    </row>
    <row r="1690" spans="1:30" ht="57.75" thickBot="1">
      <c r="B1690" s="554"/>
      <c r="C1690" s="657"/>
      <c r="D1690" s="657"/>
      <c r="E1690" s="605" t="s">
        <v>186</v>
      </c>
      <c r="F1690" s="605">
        <f t="shared" ref="F1690:N1690" si="558">IF(((F1688="")*AND(F1689="")),"",(F1688-F1689)*2)</f>
        <v>3687.7</v>
      </c>
      <c r="G1690" s="605">
        <f t="shared" si="558"/>
        <v>3890.12</v>
      </c>
      <c r="H1690" s="605">
        <f t="shared" si="558"/>
        <v>3922.4400000000005</v>
      </c>
      <c r="I1690" s="605">
        <f t="shared" si="558"/>
        <v>3898.9399999999987</v>
      </c>
      <c r="J1690" s="605">
        <f t="shared" si="558"/>
        <v>3781.92</v>
      </c>
      <c r="K1690" s="605">
        <f t="shared" si="558"/>
        <v>3659.4199999999992</v>
      </c>
      <c r="L1690" s="605">
        <f t="shared" si="558"/>
        <v>3883.0600000000013</v>
      </c>
      <c r="M1690" s="605">
        <f t="shared" si="558"/>
        <v>3938.5599999999995</v>
      </c>
      <c r="N1690" s="605">
        <f t="shared" si="558"/>
        <v>3834.46</v>
      </c>
      <c r="O1690" s="605"/>
      <c r="P1690" s="605"/>
      <c r="Q1690" s="658"/>
      <c r="R1690" s="658"/>
      <c r="S1690" s="659"/>
      <c r="T1690" s="554"/>
      <c r="U1690" s="672"/>
      <c r="V1690" s="717"/>
      <c r="W1690" s="717"/>
      <c r="Y1690" s="603"/>
      <c r="Z1690" s="603"/>
      <c r="AA1690" s="603"/>
      <c r="AB1690" s="603"/>
    </row>
    <row r="1691" spans="1:30" ht="15">
      <c r="A1691" s="713">
        <v>43825</v>
      </c>
      <c r="B1691" s="614" t="s">
        <v>167</v>
      </c>
      <c r="C1691" s="657" t="s">
        <v>169</v>
      </c>
      <c r="D1691" s="657" t="s">
        <v>187</v>
      </c>
      <c r="E1691" s="605" t="s">
        <v>184</v>
      </c>
      <c r="F1691" s="559">
        <v>1306.5999999999999</v>
      </c>
      <c r="G1691" s="559">
        <v>1305.58</v>
      </c>
      <c r="H1691" s="559">
        <v>1301.57</v>
      </c>
      <c r="I1691" s="559">
        <v>1307.76</v>
      </c>
      <c r="J1691" s="559">
        <v>1315.51</v>
      </c>
      <c r="K1691" s="559">
        <v>1311.04</v>
      </c>
      <c r="L1691" s="559">
        <v>1310.5</v>
      </c>
      <c r="M1691" s="559">
        <v>1303.83</v>
      </c>
      <c r="N1691" s="559">
        <v>1312.4</v>
      </c>
      <c r="O1691" s="605">
        <f>IF((N1692=""),"",MAX(F1693:N1693))</f>
        <v>2012.3099999999995</v>
      </c>
      <c r="P1691" s="605">
        <f>IF(N1692="","",MIN(F1693:N1693))</f>
        <v>1955.37</v>
      </c>
      <c r="Q1691" s="658">
        <f>IF((N1693=""),"",AVERAGE(F1693:N1693))</f>
        <v>1986.5466666666664</v>
      </c>
      <c r="R1691" s="658">
        <f>IF((N1692=""),"",(O1691-P1691)/(O1691+P1691)*100)</f>
        <v>1.4350955722235565</v>
      </c>
      <c r="S1691" s="659">
        <f>STDEV(F1693:N1693)</f>
        <v>16.185464157696622</v>
      </c>
      <c r="T1691" s="600" t="str">
        <f>IF(N1692="","",IF(Q1691&gt;1940,IF(R1691&lt;8.3,IF(Q1691&lt;2180,"Pass","Fail"),"Fail"),"Fail"))</f>
        <v>Pass</v>
      </c>
      <c r="U1691" s="677">
        <v>74</v>
      </c>
      <c r="V1691" s="717" t="s">
        <v>454</v>
      </c>
      <c r="W1691" s="746"/>
      <c r="Y1691" s="603">
        <v>2000</v>
      </c>
      <c r="Z1691" s="603">
        <v>3000</v>
      </c>
      <c r="AA1691" s="603">
        <v>1940</v>
      </c>
      <c r="AB1691" s="603">
        <v>2180</v>
      </c>
      <c r="AC1691" s="604">
        <v>5.2</v>
      </c>
      <c r="AD1691" s="604">
        <v>5.2</v>
      </c>
    </row>
    <row r="1692" spans="1:30" ht="15">
      <c r="B1692" s="554"/>
      <c r="C1692" s="657"/>
      <c r="D1692" s="657"/>
      <c r="E1692" s="605" t="s">
        <v>185</v>
      </c>
      <c r="F1692" s="559">
        <v>635.83000000000004</v>
      </c>
      <c r="G1692" s="559">
        <v>641.28</v>
      </c>
      <c r="H1692" s="559">
        <v>641.72</v>
      </c>
      <c r="I1692" s="559">
        <v>646.72</v>
      </c>
      <c r="J1692" s="559">
        <v>663.72</v>
      </c>
      <c r="K1692" s="559">
        <v>646.54</v>
      </c>
      <c r="L1692" s="559">
        <v>651.29999999999995</v>
      </c>
      <c r="M1692" s="559">
        <v>636.71</v>
      </c>
      <c r="N1692" s="559">
        <v>651.33000000000004</v>
      </c>
      <c r="O1692" s="605"/>
      <c r="P1692" s="605"/>
      <c r="Q1692" s="658"/>
      <c r="R1692" s="658"/>
      <c r="S1692" s="659"/>
      <c r="T1692" s="600"/>
      <c r="U1692" s="660"/>
      <c r="Y1692" s="603"/>
      <c r="Z1692" s="603"/>
      <c r="AA1692" s="603"/>
      <c r="AB1692" s="603"/>
    </row>
    <row r="1693" spans="1:30" ht="43.5" thickBot="1">
      <c r="B1693" s="554"/>
      <c r="C1693" s="657"/>
      <c r="D1693" s="657"/>
      <c r="E1693" s="605" t="s">
        <v>188</v>
      </c>
      <c r="F1693" s="605">
        <f t="shared" ref="F1693:N1693" si="559">IF(((F1691="")*AND(F1692="")),"",(F1691-F1692)*3)</f>
        <v>2012.3099999999995</v>
      </c>
      <c r="G1693" s="605">
        <f t="shared" si="559"/>
        <v>1992.8999999999999</v>
      </c>
      <c r="H1693" s="605">
        <f t="shared" si="559"/>
        <v>1979.5499999999997</v>
      </c>
      <c r="I1693" s="605">
        <f t="shared" si="559"/>
        <v>1983.12</v>
      </c>
      <c r="J1693" s="605">
        <f t="shared" si="559"/>
        <v>1955.37</v>
      </c>
      <c r="K1693" s="605">
        <f t="shared" si="559"/>
        <v>1993.5</v>
      </c>
      <c r="L1693" s="605">
        <f t="shared" si="559"/>
        <v>1977.6000000000001</v>
      </c>
      <c r="M1693" s="605">
        <f t="shared" si="559"/>
        <v>2001.3599999999997</v>
      </c>
      <c r="N1693" s="605">
        <f t="shared" si="559"/>
        <v>1983.21</v>
      </c>
      <c r="O1693" s="605"/>
      <c r="P1693" s="605"/>
      <c r="Q1693" s="658"/>
      <c r="R1693" s="658"/>
      <c r="S1693" s="659"/>
      <c r="T1693" s="600"/>
      <c r="U1693" s="660"/>
      <c r="Y1693" s="603"/>
      <c r="Z1693" s="603"/>
      <c r="AA1693" s="603"/>
      <c r="AB1693" s="603"/>
    </row>
    <row r="1694" spans="1:30" ht="15">
      <c r="A1694" s="713">
        <v>43825</v>
      </c>
      <c r="B1694" s="554" t="s">
        <v>183</v>
      </c>
      <c r="C1694" s="657" t="s">
        <v>171</v>
      </c>
      <c r="D1694" s="657" t="s">
        <v>170</v>
      </c>
      <c r="E1694" s="605" t="s">
        <v>184</v>
      </c>
      <c r="F1694" s="559">
        <v>27682.57</v>
      </c>
      <c r="G1694" s="559">
        <v>27784.31</v>
      </c>
      <c r="H1694" s="559">
        <v>27829.48</v>
      </c>
      <c r="I1694" s="559">
        <v>27799.71</v>
      </c>
      <c r="J1694" s="559">
        <v>27666.01</v>
      </c>
      <c r="K1694" s="559">
        <v>27733.08</v>
      </c>
      <c r="L1694" s="559">
        <v>27806.17</v>
      </c>
      <c r="M1694" s="559">
        <v>27865.22</v>
      </c>
      <c r="N1694" s="559">
        <v>27735.43</v>
      </c>
      <c r="O1694" s="605">
        <f>IF((N1695=""),"",MAX(F1696:N1696))</f>
        <v>5045.8500000000022</v>
      </c>
      <c r="P1694" s="605">
        <f>IF(N1695="","",MIN(F1696:N1696))</f>
        <v>4152.9900000000052</v>
      </c>
      <c r="Q1694" s="658">
        <f>IF((N1696=""),"",AVERAGE(F1696:N1696))</f>
        <v>4588.09</v>
      </c>
      <c r="R1694" s="658">
        <f>IF((N1695=""),"",(O1694-P1694)/(O1694+P1694)*100)</f>
        <v>9.7062238282217788</v>
      </c>
      <c r="S1694" s="659">
        <f>STDEV(F1696:N1696)</f>
        <v>322.41155031265231</v>
      </c>
      <c r="T1694" s="600" t="str">
        <f>IF(N1695="","",IF(Q1694&gt;3200,IF(R1694&lt;16,IF(Q1694&lt;5240,"Pass","Fail"),"Fail"),"Fail"))</f>
        <v>Pass</v>
      </c>
      <c r="U1694" s="677">
        <v>74</v>
      </c>
      <c r="V1694" s="717" t="s">
        <v>454</v>
      </c>
      <c r="W1694" s="746"/>
      <c r="Y1694" s="603">
        <v>4200</v>
      </c>
      <c r="Z1694" s="603">
        <v>5500</v>
      </c>
      <c r="AA1694" s="603">
        <v>3200</v>
      </c>
      <c r="AB1694" s="603">
        <v>5240</v>
      </c>
      <c r="AC1694" s="604">
        <v>16</v>
      </c>
      <c r="AD1694" s="604">
        <v>16</v>
      </c>
    </row>
    <row r="1695" spans="1:30" ht="15">
      <c r="B1695" s="554"/>
      <c r="C1695" s="657"/>
      <c r="D1695" s="657"/>
      <c r="E1695" s="605" t="s">
        <v>185</v>
      </c>
      <c r="F1695" s="559">
        <v>26139.06</v>
      </c>
      <c r="G1695" s="559">
        <v>26399.98</v>
      </c>
      <c r="H1695" s="559">
        <v>26429.35</v>
      </c>
      <c r="I1695" s="559">
        <v>26309.63</v>
      </c>
      <c r="J1695" s="559">
        <v>26048.54</v>
      </c>
      <c r="K1695" s="559">
        <v>26083.09</v>
      </c>
      <c r="L1695" s="559">
        <v>26359.759999999998</v>
      </c>
      <c r="M1695" s="559">
        <v>26314.82</v>
      </c>
      <c r="N1695" s="559">
        <v>26053.48</v>
      </c>
      <c r="O1695" s="641"/>
      <c r="P1695" s="605"/>
      <c r="Q1695" s="658"/>
      <c r="R1695" s="658"/>
      <c r="S1695" s="659"/>
      <c r="T1695" s="600"/>
      <c r="U1695" s="660"/>
      <c r="Y1695" s="603"/>
      <c r="Z1695" s="603"/>
      <c r="AA1695" s="603"/>
      <c r="AB1695" s="603"/>
    </row>
    <row r="1696" spans="1:30" ht="57.75" thickBot="1">
      <c r="B1696" s="663"/>
      <c r="C1696" s="664"/>
      <c r="D1696" s="664"/>
      <c r="E1696" s="605" t="s">
        <v>186</v>
      </c>
      <c r="F1696" s="627">
        <f t="shared" ref="F1696:N1696" si="560">IF(((F1694="")*AND(F1695="")),"",(F1694-F1695)*3)</f>
        <v>4630.5299999999952</v>
      </c>
      <c r="G1696" s="627">
        <f t="shared" si="560"/>
        <v>4152.9900000000052</v>
      </c>
      <c r="H1696" s="627">
        <f t="shared" si="560"/>
        <v>4200.3900000000031</v>
      </c>
      <c r="I1696" s="627">
        <f t="shared" si="560"/>
        <v>4470.2399999999943</v>
      </c>
      <c r="J1696" s="627">
        <f t="shared" si="560"/>
        <v>4852.4099999999926</v>
      </c>
      <c r="K1696" s="627">
        <f t="shared" si="560"/>
        <v>4949.9700000000048</v>
      </c>
      <c r="L1696" s="627">
        <f t="shared" si="560"/>
        <v>4339.2299999999996</v>
      </c>
      <c r="M1696" s="627">
        <f t="shared" si="560"/>
        <v>4651.2000000000044</v>
      </c>
      <c r="N1696" s="627">
        <f t="shared" si="560"/>
        <v>5045.8500000000022</v>
      </c>
      <c r="O1696" s="627"/>
      <c r="P1696" s="627"/>
      <c r="Q1696" s="665"/>
      <c r="R1696" s="665"/>
      <c r="S1696" s="666"/>
      <c r="T1696" s="667"/>
      <c r="U1696" s="668"/>
      <c r="V1696" s="717"/>
      <c r="W1696" s="717"/>
      <c r="Y1696" s="603"/>
      <c r="Z1696" s="603"/>
      <c r="AA1696" s="603"/>
      <c r="AB1696" s="603"/>
    </row>
    <row r="1697" spans="1:30" ht="15">
      <c r="A1697" s="713">
        <v>43829</v>
      </c>
      <c r="B1697" s="654" t="s">
        <v>172</v>
      </c>
      <c r="C1697" s="615" t="s">
        <v>174</v>
      </c>
      <c r="D1697" s="615" t="s">
        <v>173</v>
      </c>
      <c r="E1697" s="605" t="s">
        <v>184</v>
      </c>
      <c r="F1697" s="559">
        <v>3205.6</v>
      </c>
      <c r="G1697" s="559">
        <v>3075.21</v>
      </c>
      <c r="H1697" s="559">
        <v>3214.66</v>
      </c>
      <c r="I1697" s="559">
        <v>3237.77</v>
      </c>
      <c r="J1697" s="559">
        <v>3430.49</v>
      </c>
      <c r="K1697" s="559">
        <v>3444.18</v>
      </c>
      <c r="L1697" s="559">
        <v>3221.93</v>
      </c>
      <c r="M1697" s="559">
        <v>3123.44</v>
      </c>
      <c r="N1697" s="559">
        <v>3127.92</v>
      </c>
      <c r="O1697" s="636">
        <f>IF((N1698=""),"",MAX(F1699:N1699))</f>
        <v>3931.9799999999996</v>
      </c>
      <c r="P1697" s="636">
        <f>IF(N1698="","",MIN(F1699:N1699))</f>
        <v>3645.4999999999995</v>
      </c>
      <c r="Q1697" s="655">
        <f>IF((N1699=""),"",AVERAGE(F1699:N1699))</f>
        <v>3829.8911111111115</v>
      </c>
      <c r="R1697" s="655">
        <f>IF((N1698=""),"",(O1697-P1697)/(O1697+P1697)*100)</f>
        <v>3.7806764254079193</v>
      </c>
      <c r="S1697" s="646">
        <f>STDEV(F1699:N1699)</f>
        <v>105.36064355871616</v>
      </c>
      <c r="T1697" s="676" t="str">
        <f>IF(N1698="","",IF(Q1697&gt;3650,IF(R1697&lt;7,IF(Q1697&lt;4450,"Pass","Fail"),"Fail"),"Fail"))</f>
        <v>Pass</v>
      </c>
      <c r="U1697" s="677">
        <v>121</v>
      </c>
      <c r="V1697" s="717" t="s">
        <v>458</v>
      </c>
      <c r="W1697" s="746"/>
      <c r="Y1697" s="603">
        <v>3650</v>
      </c>
      <c r="Z1697" s="603">
        <v>4450</v>
      </c>
      <c r="AA1697" s="603">
        <v>3700</v>
      </c>
      <c r="AB1697" s="603">
        <v>4100</v>
      </c>
      <c r="AC1697" s="604">
        <v>7</v>
      </c>
      <c r="AD1697" s="604">
        <v>6.5</v>
      </c>
    </row>
    <row r="1698" spans="1:30" ht="15">
      <c r="B1698" s="554"/>
      <c r="C1698" s="657"/>
      <c r="D1698" s="657"/>
      <c r="E1698" s="605" t="s">
        <v>185</v>
      </c>
      <c r="F1698" s="559">
        <v>1364.36</v>
      </c>
      <c r="G1698" s="559">
        <v>1144.18</v>
      </c>
      <c r="H1698" s="559">
        <v>1248.67</v>
      </c>
      <c r="I1698" s="559">
        <v>1280.92</v>
      </c>
      <c r="J1698" s="559">
        <v>1535.16</v>
      </c>
      <c r="K1698" s="559">
        <v>1621.43</v>
      </c>
      <c r="L1698" s="559">
        <v>1274.6199999999999</v>
      </c>
      <c r="M1698" s="559">
        <v>1161.5</v>
      </c>
      <c r="N1698" s="559">
        <v>1215.8499999999999</v>
      </c>
      <c r="O1698" s="605"/>
      <c r="P1698" s="605"/>
      <c r="Q1698" s="658"/>
      <c r="R1698" s="658"/>
      <c r="S1698" s="659"/>
      <c r="T1698" s="554"/>
      <c r="U1698" s="672"/>
      <c r="Y1698" s="603"/>
      <c r="Z1698" s="603"/>
      <c r="AA1698" s="603"/>
      <c r="AB1698" s="603"/>
    </row>
    <row r="1699" spans="1:30" ht="57.75" thickBot="1">
      <c r="B1699" s="554"/>
      <c r="C1699" s="657"/>
      <c r="D1699" s="657"/>
      <c r="E1699" s="605" t="s">
        <v>186</v>
      </c>
      <c r="F1699" s="605">
        <f t="shared" ref="F1699:N1699" si="561">IF(((F1697="")*AND(F1698="")),"",(F1697-F1698)*2)</f>
        <v>3682.48</v>
      </c>
      <c r="G1699" s="605">
        <f t="shared" si="561"/>
        <v>3862.06</v>
      </c>
      <c r="H1699" s="605">
        <f t="shared" si="561"/>
        <v>3931.9799999999996</v>
      </c>
      <c r="I1699" s="605">
        <f t="shared" si="561"/>
        <v>3913.7</v>
      </c>
      <c r="J1699" s="605">
        <f t="shared" si="561"/>
        <v>3790.6599999999994</v>
      </c>
      <c r="K1699" s="605">
        <f t="shared" si="561"/>
        <v>3645.4999999999995</v>
      </c>
      <c r="L1699" s="605">
        <f t="shared" si="561"/>
        <v>3894.62</v>
      </c>
      <c r="M1699" s="605">
        <f t="shared" si="561"/>
        <v>3923.88</v>
      </c>
      <c r="N1699" s="605">
        <f t="shared" si="561"/>
        <v>3824.1400000000003</v>
      </c>
      <c r="O1699" s="605"/>
      <c r="P1699" s="605"/>
      <c r="Q1699" s="658"/>
      <c r="R1699" s="658"/>
      <c r="S1699" s="659"/>
      <c r="T1699" s="554"/>
      <c r="U1699" s="672"/>
      <c r="V1699" s="717"/>
      <c r="W1699" s="717"/>
      <c r="Y1699" s="603"/>
      <c r="Z1699" s="603"/>
      <c r="AA1699" s="603"/>
      <c r="AB1699" s="603"/>
    </row>
    <row r="1700" spans="1:30" ht="15">
      <c r="A1700" s="713">
        <v>43829</v>
      </c>
      <c r="B1700" s="614" t="s">
        <v>167</v>
      </c>
      <c r="C1700" s="657" t="s">
        <v>169</v>
      </c>
      <c r="D1700" s="657" t="s">
        <v>187</v>
      </c>
      <c r="E1700" s="605" t="s">
        <v>184</v>
      </c>
      <c r="F1700" s="559">
        <v>2149.63</v>
      </c>
      <c r="G1700" s="559">
        <v>2122.75</v>
      </c>
      <c r="H1700" s="559">
        <v>2103.7399999999998</v>
      </c>
      <c r="I1700" s="559">
        <v>2121.5500000000002</v>
      </c>
      <c r="J1700" s="559">
        <v>2152.0500000000002</v>
      </c>
      <c r="K1700" s="559">
        <v>2154.48</v>
      </c>
      <c r="L1700" s="559">
        <v>2127.52</v>
      </c>
      <c r="M1700" s="559">
        <v>2123.5500000000002</v>
      </c>
      <c r="N1700" s="559">
        <v>2149.6799999999998</v>
      </c>
      <c r="O1700" s="605">
        <f>IF((N1701=""),"",MAX(F1702:N1702))</f>
        <v>2563.8300000000004</v>
      </c>
      <c r="P1700" s="605">
        <f>IF(N1701="","",MIN(F1702:N1702))</f>
        <v>2451.8999999999992</v>
      </c>
      <c r="Q1700" s="658">
        <f>IF((N1702=""),"",AVERAGE(F1702:N1702))</f>
        <v>2498.2766666666666</v>
      </c>
      <c r="R1700" s="658">
        <f>IF((N1701=""),"",(O1700-P1700)/(O1700+P1700)*100)</f>
        <v>2.2315794510470299</v>
      </c>
      <c r="S1700" s="659">
        <f>STDEV(F1702:N1702)</f>
        <v>43.904465604338924</v>
      </c>
      <c r="T1700" s="600" t="str">
        <f>IF(N1701="","",IF(Q1700&gt;1940,IF(R1700&lt;8.3,IF(Q1700&lt;2180,"Pass","Fail"),"Fail"),"Fail"))</f>
        <v>Fail</v>
      </c>
      <c r="U1700" s="677">
        <v>121</v>
      </c>
      <c r="V1700" s="717"/>
      <c r="W1700" s="746"/>
      <c r="X1700" s="549" t="s">
        <v>459</v>
      </c>
      <c r="Y1700" s="603">
        <v>2000</v>
      </c>
      <c r="Z1700" s="603">
        <v>3000</v>
      </c>
      <c r="AA1700" s="603">
        <v>1940</v>
      </c>
      <c r="AB1700" s="603">
        <v>2180</v>
      </c>
      <c r="AC1700" s="604">
        <v>5.2</v>
      </c>
      <c r="AD1700" s="604">
        <v>5.2</v>
      </c>
    </row>
    <row r="1701" spans="1:30" ht="15">
      <c r="B1701" s="554"/>
      <c r="C1701" s="657"/>
      <c r="D1701" s="657"/>
      <c r="E1701" s="605" t="s">
        <v>185</v>
      </c>
      <c r="F1701" s="559">
        <v>1295.02</v>
      </c>
      <c r="G1701" s="559">
        <v>1299.57</v>
      </c>
      <c r="H1701" s="559">
        <v>1286.44</v>
      </c>
      <c r="I1701" s="559">
        <v>1303.02</v>
      </c>
      <c r="J1701" s="559">
        <v>1316.14</v>
      </c>
      <c r="K1701" s="559">
        <v>1300.82</v>
      </c>
      <c r="L1701" s="559">
        <v>1301.8900000000001</v>
      </c>
      <c r="M1701" s="559">
        <v>1300.67</v>
      </c>
      <c r="N1701" s="559">
        <v>1306.55</v>
      </c>
      <c r="O1701" s="605"/>
      <c r="P1701" s="605"/>
      <c r="Q1701" s="658"/>
      <c r="R1701" s="658"/>
      <c r="S1701" s="659"/>
      <c r="T1701" s="600"/>
      <c r="U1701" s="660"/>
      <c r="Y1701" s="603"/>
      <c r="Z1701" s="603"/>
      <c r="AA1701" s="603"/>
      <c r="AB1701" s="603"/>
    </row>
    <row r="1702" spans="1:30" ht="43.5" thickBot="1">
      <c r="B1702" s="554"/>
      <c r="C1702" s="657"/>
      <c r="D1702" s="657"/>
      <c r="E1702" s="605" t="s">
        <v>188</v>
      </c>
      <c r="F1702" s="605">
        <f t="shared" ref="F1702:N1702" si="562">IF(((F1700="")*AND(F1701="")),"",(F1700-F1701)*3)</f>
        <v>2563.8300000000004</v>
      </c>
      <c r="G1702" s="605">
        <f t="shared" si="562"/>
        <v>2469.54</v>
      </c>
      <c r="H1702" s="605">
        <f t="shared" si="562"/>
        <v>2451.8999999999992</v>
      </c>
      <c r="I1702" s="605">
        <f t="shared" si="562"/>
        <v>2455.5900000000006</v>
      </c>
      <c r="J1702" s="605">
        <f t="shared" si="562"/>
        <v>2507.7300000000005</v>
      </c>
      <c r="K1702" s="605">
        <f t="shared" si="562"/>
        <v>2560.9800000000005</v>
      </c>
      <c r="L1702" s="605">
        <f t="shared" si="562"/>
        <v>2476.8899999999994</v>
      </c>
      <c r="M1702" s="605">
        <f t="shared" si="562"/>
        <v>2468.6400000000003</v>
      </c>
      <c r="N1702" s="605">
        <f t="shared" si="562"/>
        <v>2529.3899999999994</v>
      </c>
      <c r="O1702" s="605"/>
      <c r="P1702" s="605"/>
      <c r="Q1702" s="658"/>
      <c r="R1702" s="658"/>
      <c r="S1702" s="659"/>
      <c r="T1702" s="600"/>
      <c r="U1702" s="660"/>
      <c r="Y1702" s="603"/>
      <c r="Z1702" s="603"/>
      <c r="AA1702" s="603"/>
      <c r="AB1702" s="603"/>
    </row>
    <row r="1703" spans="1:30" ht="15">
      <c r="A1703" s="713">
        <v>43829</v>
      </c>
      <c r="B1703" s="554" t="s">
        <v>183</v>
      </c>
      <c r="C1703" s="657" t="s">
        <v>171</v>
      </c>
      <c r="D1703" s="657" t="s">
        <v>170</v>
      </c>
      <c r="E1703" s="605" t="s">
        <v>184</v>
      </c>
      <c r="F1703" s="715">
        <v>26084.400000000001</v>
      </c>
      <c r="G1703" s="715">
        <v>26294.71</v>
      </c>
      <c r="H1703" s="715">
        <v>26355.94</v>
      </c>
      <c r="I1703" s="715">
        <v>26260.95</v>
      </c>
      <c r="J1703" s="715">
        <v>25923.06</v>
      </c>
      <c r="K1703" s="715">
        <v>26025.81</v>
      </c>
      <c r="L1703" s="715">
        <v>26243.35</v>
      </c>
      <c r="M1703" s="715">
        <v>26222.27</v>
      </c>
      <c r="N1703" s="715">
        <v>25985.24</v>
      </c>
      <c r="O1703" s="605">
        <f>IF((N1704=""),"",MAX(F1705:N1705))</f>
        <v>5342.8199999999961</v>
      </c>
      <c r="P1703" s="605">
        <f>IF(N1704="","",MIN(F1705:N1705))</f>
        <v>4212.6899999999987</v>
      </c>
      <c r="Q1703" s="658">
        <f>IF((N1705=""),"",AVERAGE(F1705:N1705))</f>
        <v>4739.83</v>
      </c>
      <c r="R1703" s="658">
        <f>IF((N1704=""),"",(O1703-P1703)/(O1703+P1703)*100)</f>
        <v>11.826998244991612</v>
      </c>
      <c r="S1703" s="659">
        <f>STDEV(F1705:N1705)</f>
        <v>387.48491451280074</v>
      </c>
      <c r="T1703" s="600" t="str">
        <f>IF(N1704="","",IF(Q1703&gt;3200,IF(R1703&lt;16,IF(Q1703&lt;5240,"Pass","Fail"),"Fail"),"Fail"))</f>
        <v>Pass</v>
      </c>
      <c r="U1703" s="677">
        <v>121</v>
      </c>
      <c r="V1703" s="717" t="s">
        <v>458</v>
      </c>
      <c r="W1703" s="746"/>
      <c r="Y1703" s="603">
        <v>4200</v>
      </c>
      <c r="Z1703" s="603">
        <v>5500</v>
      </c>
      <c r="AA1703" s="603">
        <v>3200</v>
      </c>
      <c r="AB1703" s="603">
        <v>5240</v>
      </c>
      <c r="AC1703" s="604">
        <v>16</v>
      </c>
      <c r="AD1703" s="604">
        <v>16</v>
      </c>
    </row>
    <row r="1704" spans="1:30" ht="15">
      <c r="B1704" s="554"/>
      <c r="C1704" s="657"/>
      <c r="D1704" s="657"/>
      <c r="E1704" s="605" t="s">
        <v>185</v>
      </c>
      <c r="F1704" s="715">
        <v>24454.63</v>
      </c>
      <c r="G1704" s="715">
        <v>24890.48</v>
      </c>
      <c r="H1704" s="715">
        <v>24575</v>
      </c>
      <c r="I1704" s="715">
        <v>24700.49</v>
      </c>
      <c r="J1704" s="715">
        <v>24303.74</v>
      </c>
      <c r="K1704" s="715">
        <v>24317.95</v>
      </c>
      <c r="L1704" s="715">
        <v>24802.41</v>
      </c>
      <c r="M1704" s="715">
        <v>24780.639999999999</v>
      </c>
      <c r="N1704" s="715">
        <v>24350.9</v>
      </c>
      <c r="O1704" s="641"/>
      <c r="P1704" s="605"/>
      <c r="Q1704" s="658"/>
      <c r="R1704" s="658"/>
      <c r="S1704" s="659"/>
      <c r="T1704" s="600"/>
      <c r="U1704" s="660"/>
      <c r="Y1704" s="603"/>
      <c r="Z1704" s="603"/>
      <c r="AA1704" s="603"/>
      <c r="AB1704" s="603"/>
    </row>
    <row r="1705" spans="1:30" ht="57.75" thickBot="1">
      <c r="B1705" s="663"/>
      <c r="C1705" s="664"/>
      <c r="D1705" s="664"/>
      <c r="E1705" s="605" t="s">
        <v>186</v>
      </c>
      <c r="F1705" s="627">
        <f t="shared" ref="F1705:N1705" si="563">IF(((F1703="")*AND(F1704="")),"",(F1703-F1704)*3)</f>
        <v>4889.3100000000013</v>
      </c>
      <c r="G1705" s="627">
        <f t="shared" si="563"/>
        <v>4212.6899999999987</v>
      </c>
      <c r="H1705" s="627">
        <f t="shared" si="563"/>
        <v>5342.8199999999961</v>
      </c>
      <c r="I1705" s="627">
        <f t="shared" si="563"/>
        <v>4681.3799999999974</v>
      </c>
      <c r="J1705" s="627">
        <f t="shared" si="563"/>
        <v>4857.9599999999991</v>
      </c>
      <c r="K1705" s="627">
        <f t="shared" si="563"/>
        <v>5123.5800000000017</v>
      </c>
      <c r="L1705" s="627">
        <f t="shared" si="563"/>
        <v>4322.8199999999961</v>
      </c>
      <c r="M1705" s="627">
        <f t="shared" si="563"/>
        <v>4324.8900000000031</v>
      </c>
      <c r="N1705" s="627">
        <f t="shared" si="563"/>
        <v>4903.0200000000004</v>
      </c>
      <c r="O1705" s="627"/>
      <c r="P1705" s="627"/>
      <c r="Q1705" s="665"/>
      <c r="R1705" s="665"/>
      <c r="S1705" s="666"/>
      <c r="T1705" s="667"/>
      <c r="U1705" s="668"/>
      <c r="V1705" s="717"/>
      <c r="W1705" s="717"/>
      <c r="Y1705" s="603"/>
      <c r="Z1705" s="603"/>
      <c r="AA1705" s="603"/>
      <c r="AB1705" s="603"/>
    </row>
    <row r="1706" spans="1:30" ht="15">
      <c r="A1706" s="713">
        <v>43829</v>
      </c>
      <c r="B1706" s="614" t="s">
        <v>167</v>
      </c>
      <c r="C1706" s="657" t="s">
        <v>169</v>
      </c>
      <c r="D1706" s="657" t="s">
        <v>187</v>
      </c>
      <c r="E1706" s="605" t="s">
        <v>184</v>
      </c>
      <c r="F1706" s="559">
        <v>1295.02</v>
      </c>
      <c r="G1706" s="559">
        <v>1299.57</v>
      </c>
      <c r="H1706" s="559">
        <v>1286.44</v>
      </c>
      <c r="I1706" s="559">
        <v>1303.02</v>
      </c>
      <c r="J1706" s="559">
        <v>1316.14</v>
      </c>
      <c r="K1706" s="559">
        <v>1300.82</v>
      </c>
      <c r="L1706" s="559">
        <v>1301.8900000000001</v>
      </c>
      <c r="M1706" s="559">
        <v>1300.67</v>
      </c>
      <c r="N1706" s="559">
        <v>1306.55</v>
      </c>
      <c r="O1706" s="605">
        <f>IF((N1707=""),"",MAX(F1708:N1708))</f>
        <v>2075.1299999999997</v>
      </c>
      <c r="P1706" s="605">
        <f>IF(N1707="","",MIN(F1708:N1708))</f>
        <v>1953.0300000000002</v>
      </c>
      <c r="Q1706" s="658">
        <f>IF((N1708=""),"",AVERAGE(F1708:N1708))</f>
        <v>2007.2533333333331</v>
      </c>
      <c r="R1706" s="658">
        <f>IF((N1707=""),"",(O1706-P1706)/(O1706+P1706)*100)</f>
        <v>3.0311606291706252</v>
      </c>
      <c r="S1706" s="659">
        <f>STDEV(F1708:N1708)</f>
        <v>47.874694516009804</v>
      </c>
      <c r="T1706" s="600" t="str">
        <f>IF(N1707="","",IF(Q1706&gt;1940,IF(R1706&lt;8.3,IF(Q1706&lt;2180,"Pass","Fail"),"Fail"),"Fail"))</f>
        <v>Pass</v>
      </c>
      <c r="U1706" s="677">
        <v>121</v>
      </c>
      <c r="V1706" s="717"/>
      <c r="W1706" s="746"/>
      <c r="X1706" s="549" t="s">
        <v>456</v>
      </c>
      <c r="Y1706" s="603">
        <v>2000</v>
      </c>
      <c r="Z1706" s="603">
        <v>3000</v>
      </c>
      <c r="AA1706" s="603">
        <v>1940</v>
      </c>
      <c r="AB1706" s="603">
        <v>2180</v>
      </c>
      <c r="AC1706" s="604">
        <v>5.2</v>
      </c>
      <c r="AD1706" s="604">
        <v>5.2</v>
      </c>
    </row>
    <row r="1707" spans="1:30" ht="15">
      <c r="B1707" s="554"/>
      <c r="C1707" s="657"/>
      <c r="D1707" s="657"/>
      <c r="E1707" s="605" t="s">
        <v>185</v>
      </c>
      <c r="F1707" s="559">
        <v>610.47</v>
      </c>
      <c r="G1707" s="559">
        <v>643.05999999999995</v>
      </c>
      <c r="H1707" s="559">
        <v>635.42999999999995</v>
      </c>
      <c r="I1707" s="559">
        <v>645.55999999999995</v>
      </c>
      <c r="J1707" s="559">
        <v>633.46</v>
      </c>
      <c r="K1707" s="559">
        <v>609.11</v>
      </c>
      <c r="L1707" s="559">
        <v>647.23</v>
      </c>
      <c r="M1707" s="559">
        <v>640.5</v>
      </c>
      <c r="N1707" s="559">
        <v>623.54</v>
      </c>
      <c r="O1707" s="605"/>
      <c r="P1707" s="605"/>
      <c r="Q1707" s="658"/>
      <c r="R1707" s="658"/>
      <c r="S1707" s="659"/>
      <c r="T1707" s="600"/>
      <c r="U1707" s="660"/>
      <c r="Y1707" s="603"/>
      <c r="Z1707" s="603"/>
      <c r="AA1707" s="603"/>
      <c r="AB1707" s="603"/>
    </row>
    <row r="1708" spans="1:30" ht="43.5" thickBot="1">
      <c r="B1708" s="554"/>
      <c r="C1708" s="657"/>
      <c r="D1708" s="657"/>
      <c r="E1708" s="605" t="s">
        <v>188</v>
      </c>
      <c r="F1708" s="605">
        <f t="shared" ref="F1708:N1708" si="564">IF(((F1706="")*AND(F1707="")),"",(F1706-F1707)*3)</f>
        <v>2053.6499999999996</v>
      </c>
      <c r="G1708" s="605">
        <f t="shared" si="564"/>
        <v>1969.53</v>
      </c>
      <c r="H1708" s="605">
        <f t="shared" si="564"/>
        <v>1953.0300000000002</v>
      </c>
      <c r="I1708" s="605">
        <f t="shared" si="564"/>
        <v>1972.38</v>
      </c>
      <c r="J1708" s="605">
        <f t="shared" si="564"/>
        <v>2048.04</v>
      </c>
      <c r="K1708" s="605">
        <f t="shared" si="564"/>
        <v>2075.1299999999997</v>
      </c>
      <c r="L1708" s="605">
        <f t="shared" si="564"/>
        <v>1963.9800000000002</v>
      </c>
      <c r="M1708" s="605">
        <f t="shared" si="564"/>
        <v>1980.5100000000002</v>
      </c>
      <c r="N1708" s="605">
        <f t="shared" si="564"/>
        <v>2049.0299999999997</v>
      </c>
      <c r="O1708" s="605"/>
      <c r="P1708" s="605"/>
      <c r="Q1708" s="658"/>
      <c r="R1708" s="658"/>
      <c r="S1708" s="659"/>
      <c r="T1708" s="600"/>
      <c r="U1708" s="660"/>
      <c r="Y1708" s="603"/>
      <c r="Z1708" s="603"/>
      <c r="AA1708" s="603"/>
      <c r="AB1708" s="603"/>
    </row>
    <row r="1709" spans="1:30" ht="15">
      <c r="A1709" s="713">
        <v>43829</v>
      </c>
      <c r="B1709" s="614" t="s">
        <v>167</v>
      </c>
      <c r="C1709" s="657" t="s">
        <v>169</v>
      </c>
      <c r="D1709" s="657" t="s">
        <v>187</v>
      </c>
      <c r="E1709" s="605" t="s">
        <v>184</v>
      </c>
      <c r="F1709" s="559">
        <v>1950.88</v>
      </c>
      <c r="G1709" s="559">
        <v>1947.63</v>
      </c>
      <c r="H1709" s="559">
        <v>1941.02</v>
      </c>
      <c r="I1709" s="559">
        <v>1951.44</v>
      </c>
      <c r="J1709" s="559">
        <v>1957.62</v>
      </c>
      <c r="K1709" s="559">
        <v>1959.91</v>
      </c>
      <c r="L1709" s="559">
        <v>1949.66</v>
      </c>
      <c r="M1709" s="559">
        <v>1948.15</v>
      </c>
      <c r="N1709" s="559">
        <v>1955.07</v>
      </c>
      <c r="O1709" s="605">
        <f>IF((N1710=""),"",MAX(F1711:N1711))</f>
        <v>2217.7200000000003</v>
      </c>
      <c r="P1709" s="605">
        <f>IF(N1710="","",MIN(F1711:N1711))</f>
        <v>2016.9599999999998</v>
      </c>
      <c r="Q1709" s="658">
        <f>IF((N1711=""),"",AVERAGE(F1711:N1711))</f>
        <v>2108.8266666666668</v>
      </c>
      <c r="R1709" s="658">
        <f>IF((N1710=""),"",(O1709-P1709)/(O1709+P1709)*100)</f>
        <v>4.7408540905098011</v>
      </c>
      <c r="S1709" s="659">
        <f>STDEV(F1711:N1711)</f>
        <v>79.70380637082684</v>
      </c>
      <c r="T1709" s="600" t="str">
        <f>IF(N1710="","",IF(Q1709&gt;1940,IF(R1709&lt;8.3,IF(Q1709&lt;2180,"Pass","Fail"),"Fail"),"Fail"))</f>
        <v>Pass</v>
      </c>
      <c r="U1709" s="677">
        <v>121</v>
      </c>
      <c r="V1709" s="717" t="s">
        <v>458</v>
      </c>
      <c r="W1709" s="746"/>
      <c r="X1709" s="549" t="s">
        <v>457</v>
      </c>
      <c r="Y1709" s="603">
        <v>2000</v>
      </c>
      <c r="Z1709" s="603">
        <v>3000</v>
      </c>
      <c r="AA1709" s="603">
        <v>1940</v>
      </c>
      <c r="AB1709" s="603">
        <v>2180</v>
      </c>
      <c r="AC1709" s="604">
        <v>5.2</v>
      </c>
      <c r="AD1709" s="604">
        <v>5.2</v>
      </c>
    </row>
    <row r="1710" spans="1:30" ht="15">
      <c r="B1710" s="554"/>
      <c r="C1710" s="657"/>
      <c r="D1710" s="657"/>
      <c r="E1710" s="605" t="s">
        <v>185</v>
      </c>
      <c r="F1710" s="559">
        <v>1216.67</v>
      </c>
      <c r="G1710" s="559">
        <v>1263.52</v>
      </c>
      <c r="H1710" s="559">
        <v>1268.7</v>
      </c>
      <c r="I1710" s="559">
        <v>1267.4000000000001</v>
      </c>
      <c r="J1710" s="559">
        <v>1231.32</v>
      </c>
      <c r="K1710" s="559">
        <v>1220.67</v>
      </c>
      <c r="L1710" s="559">
        <v>1267.57</v>
      </c>
      <c r="M1710" s="559">
        <v>1265.04</v>
      </c>
      <c r="N1710" s="559">
        <v>1234.01</v>
      </c>
      <c r="O1710" s="605"/>
      <c r="P1710" s="605"/>
      <c r="Q1710" s="658"/>
      <c r="R1710" s="658"/>
      <c r="S1710" s="659"/>
      <c r="T1710" s="600"/>
      <c r="U1710" s="660"/>
      <c r="Y1710" s="603"/>
      <c r="Z1710" s="603"/>
      <c r="AA1710" s="603"/>
      <c r="AB1710" s="603"/>
    </row>
    <row r="1711" spans="1:30" ht="43.5" thickBot="1">
      <c r="B1711" s="554"/>
      <c r="C1711" s="657"/>
      <c r="D1711" s="657"/>
      <c r="E1711" s="605" t="s">
        <v>188</v>
      </c>
      <c r="F1711" s="605">
        <f t="shared" ref="F1711:N1711" si="565">IF(((F1709="")*AND(F1710="")),"",(F1709-F1710)*3)</f>
        <v>2202.63</v>
      </c>
      <c r="G1711" s="605">
        <f t="shared" si="565"/>
        <v>2052.3300000000004</v>
      </c>
      <c r="H1711" s="605">
        <f t="shared" si="565"/>
        <v>2016.9599999999998</v>
      </c>
      <c r="I1711" s="605">
        <f t="shared" si="565"/>
        <v>2052.12</v>
      </c>
      <c r="J1711" s="605">
        <f t="shared" si="565"/>
        <v>2178.8999999999996</v>
      </c>
      <c r="K1711" s="605">
        <f t="shared" si="565"/>
        <v>2217.7200000000003</v>
      </c>
      <c r="L1711" s="605">
        <f t="shared" si="565"/>
        <v>2046.2700000000004</v>
      </c>
      <c r="M1711" s="605">
        <f t="shared" si="565"/>
        <v>2049.3300000000004</v>
      </c>
      <c r="N1711" s="605">
        <f t="shared" si="565"/>
        <v>2163.1799999999998</v>
      </c>
      <c r="O1711" s="605"/>
      <c r="P1711" s="605"/>
      <c r="Q1711" s="658"/>
      <c r="R1711" s="658"/>
      <c r="S1711" s="659"/>
      <c r="T1711" s="600"/>
      <c r="U1711" s="660"/>
      <c r="Y1711" s="603"/>
      <c r="Z1711" s="603"/>
      <c r="AA1711" s="603"/>
      <c r="AB1711" s="603"/>
    </row>
    <row r="1712" spans="1:30" ht="15">
      <c r="A1712" s="713">
        <v>43832</v>
      </c>
      <c r="B1712" s="654" t="s">
        <v>172</v>
      </c>
      <c r="C1712" s="615" t="s">
        <v>174</v>
      </c>
      <c r="D1712" s="615" t="s">
        <v>173</v>
      </c>
      <c r="E1712" s="605" t="s">
        <v>184</v>
      </c>
      <c r="F1712" s="559">
        <v>6748.9</v>
      </c>
      <c r="G1712" s="559">
        <v>6835.17</v>
      </c>
      <c r="H1712" s="559">
        <v>7019.95</v>
      </c>
      <c r="I1712" s="559">
        <v>7021.17</v>
      </c>
      <c r="J1712" s="559">
        <v>7086.88</v>
      </c>
      <c r="K1712" s="559">
        <v>6945.62</v>
      </c>
      <c r="L1712" s="559">
        <v>6979.97</v>
      </c>
      <c r="M1712" s="559">
        <v>6944.27</v>
      </c>
      <c r="N1712" s="559">
        <v>6823.09</v>
      </c>
      <c r="O1712" s="636">
        <f>IF((N1713=""),"",MAX(F1714:N1714))</f>
        <v>3886.0399999999991</v>
      </c>
      <c r="P1712" s="636">
        <f>IF(N1713="","",MIN(F1714:N1714))</f>
        <v>3626.8999999999996</v>
      </c>
      <c r="Q1712" s="655">
        <f>IF((N1714=""),"",AVERAGE(F1714:N1714))</f>
        <v>3786.0777777777776</v>
      </c>
      <c r="R1712" s="655">
        <f>IF((N1713=""),"",(O1712-P1712)/(O1712+P1712)*100)</f>
        <v>3.4492488959049252</v>
      </c>
      <c r="S1712" s="646">
        <f>STDEV(F1714:N1714)</f>
        <v>102.64187471225398</v>
      </c>
      <c r="T1712" s="676" t="str">
        <f>IF(N1713="","",IF(Q1712&gt;3650,IF(R1712&lt;7,IF(Q1712&lt;4450,"Pass","Fail"),"Fail"),"Fail"))</f>
        <v>Pass</v>
      </c>
      <c r="U1712" s="677">
        <v>74</v>
      </c>
      <c r="V1712" s="717" t="s">
        <v>461</v>
      </c>
      <c r="W1712" s="746"/>
      <c r="Y1712" s="603">
        <v>3650</v>
      </c>
      <c r="Z1712" s="603">
        <v>4450</v>
      </c>
      <c r="AA1712" s="603">
        <v>3700</v>
      </c>
      <c r="AB1712" s="603">
        <v>4100</v>
      </c>
      <c r="AC1712" s="604">
        <v>7</v>
      </c>
      <c r="AD1712" s="604">
        <v>6.5</v>
      </c>
    </row>
    <row r="1713" spans="1:30" ht="15">
      <c r="B1713" s="554"/>
      <c r="C1713" s="657"/>
      <c r="D1713" s="657"/>
      <c r="E1713" s="605" t="s">
        <v>185</v>
      </c>
      <c r="F1713" s="559">
        <v>4935.45</v>
      </c>
      <c r="G1713" s="559">
        <v>4916.8999999999996</v>
      </c>
      <c r="H1713" s="559">
        <v>5076.93</v>
      </c>
      <c r="I1713" s="559">
        <v>5090.68</v>
      </c>
      <c r="J1713" s="559">
        <v>5215.6099999999997</v>
      </c>
      <c r="K1713" s="559">
        <v>5130.41</v>
      </c>
      <c r="L1713" s="559">
        <v>5055.8500000000004</v>
      </c>
      <c r="M1713" s="559">
        <v>5001.3100000000004</v>
      </c>
      <c r="N1713" s="559">
        <v>4944.53</v>
      </c>
      <c r="O1713" s="605"/>
      <c r="P1713" s="605"/>
      <c r="Q1713" s="658"/>
      <c r="R1713" s="658"/>
      <c r="S1713" s="659"/>
      <c r="T1713" s="554"/>
      <c r="U1713" s="672"/>
      <c r="Y1713" s="603"/>
      <c r="Z1713" s="603"/>
      <c r="AA1713" s="603"/>
      <c r="AB1713" s="603"/>
    </row>
    <row r="1714" spans="1:30" ht="57.75" thickBot="1">
      <c r="B1714" s="554"/>
      <c r="C1714" s="657"/>
      <c r="D1714" s="657"/>
      <c r="E1714" s="605" t="s">
        <v>186</v>
      </c>
      <c r="F1714" s="605">
        <f t="shared" ref="F1714:N1714" si="566">IF(((F1712="")*AND(F1713="")),"",(F1712-F1713)*2)</f>
        <v>3626.8999999999996</v>
      </c>
      <c r="G1714" s="605">
        <f t="shared" si="566"/>
        <v>3836.5400000000009</v>
      </c>
      <c r="H1714" s="605">
        <f t="shared" si="566"/>
        <v>3886.0399999999991</v>
      </c>
      <c r="I1714" s="605">
        <f t="shared" si="566"/>
        <v>3860.9799999999996</v>
      </c>
      <c r="J1714" s="605">
        <f t="shared" si="566"/>
        <v>3742.5400000000009</v>
      </c>
      <c r="K1714" s="605">
        <f t="shared" si="566"/>
        <v>3630.42</v>
      </c>
      <c r="L1714" s="605">
        <f t="shared" si="566"/>
        <v>3848.24</v>
      </c>
      <c r="M1714" s="605">
        <f t="shared" si="566"/>
        <v>3885.92</v>
      </c>
      <c r="N1714" s="605">
        <f t="shared" si="566"/>
        <v>3757.1200000000008</v>
      </c>
      <c r="O1714" s="605"/>
      <c r="P1714" s="605"/>
      <c r="Q1714" s="658"/>
      <c r="R1714" s="658"/>
      <c r="S1714" s="659"/>
      <c r="T1714" s="554"/>
      <c r="U1714" s="672"/>
      <c r="V1714" s="717"/>
      <c r="W1714" s="717"/>
      <c r="Y1714" s="603"/>
      <c r="Z1714" s="603"/>
      <c r="AA1714" s="603"/>
      <c r="AB1714" s="603"/>
    </row>
    <row r="1715" spans="1:30" ht="15">
      <c r="A1715" s="713">
        <v>43832</v>
      </c>
      <c r="B1715" s="614" t="s">
        <v>167</v>
      </c>
      <c r="C1715" s="657" t="s">
        <v>169</v>
      </c>
      <c r="D1715" s="657" t="s">
        <v>187</v>
      </c>
      <c r="E1715" s="605" t="s">
        <v>184</v>
      </c>
      <c r="F1715" s="559">
        <v>1957.57</v>
      </c>
      <c r="G1715" s="559">
        <v>1953.63</v>
      </c>
      <c r="H1715" s="559">
        <v>1942.78</v>
      </c>
      <c r="I1715" s="559">
        <v>1956.71</v>
      </c>
      <c r="J1715" s="559">
        <v>1957.73</v>
      </c>
      <c r="K1715" s="559">
        <v>1959.89</v>
      </c>
      <c r="L1715" s="559">
        <v>1951.28</v>
      </c>
      <c r="M1715" s="559">
        <v>1958.26</v>
      </c>
      <c r="N1715" s="559">
        <v>1960.88</v>
      </c>
      <c r="O1715" s="605">
        <f>IF((N1716=""),"",MAX(F1717:N1717))</f>
        <v>2074.1099999999997</v>
      </c>
      <c r="P1715" s="605">
        <f>IF(N1716="","",MIN(F1717:N1717))</f>
        <v>1991.4599999999998</v>
      </c>
      <c r="Q1715" s="658">
        <f>IF((N1717=""),"",AVERAGE(F1717:N1717))</f>
        <v>2032.5533333333333</v>
      </c>
      <c r="R1715" s="658">
        <f>IF((N1716=""),"",(O1715-P1715)/(O1715+P1715)*100)</f>
        <v>2.0329252724710156</v>
      </c>
      <c r="S1715" s="659">
        <f>STDEV(F1717:N1717)</f>
        <v>26.940809193500876</v>
      </c>
      <c r="T1715" s="600" t="str">
        <f>IF(N1716="","",IF(Q1715&gt;1940,IF(R1715&lt;8.3,IF(Q1715&lt;2180,"Pass","Fail"),"Fail"),"Fail"))</f>
        <v>Pass</v>
      </c>
      <c r="U1715" s="677">
        <v>74</v>
      </c>
      <c r="V1715" s="717" t="s">
        <v>461</v>
      </c>
      <c r="W1715" s="746"/>
      <c r="Y1715" s="603">
        <v>2000</v>
      </c>
      <c r="Z1715" s="603">
        <v>3000</v>
      </c>
      <c r="AA1715" s="603">
        <v>1940</v>
      </c>
      <c r="AB1715" s="603">
        <v>2180</v>
      </c>
      <c r="AC1715" s="604">
        <v>5.2</v>
      </c>
      <c r="AD1715" s="604">
        <v>5.2</v>
      </c>
    </row>
    <row r="1716" spans="1:30" ht="15">
      <c r="B1716" s="554"/>
      <c r="C1716" s="657"/>
      <c r="D1716" s="657"/>
      <c r="E1716" s="605" t="s">
        <v>185</v>
      </c>
      <c r="F1716" s="559">
        <v>1266.2</v>
      </c>
      <c r="G1716" s="559">
        <v>1283.1300000000001</v>
      </c>
      <c r="H1716" s="559">
        <v>1273.17</v>
      </c>
      <c r="I1716" s="559">
        <v>1284.31</v>
      </c>
      <c r="J1716" s="559">
        <v>1279</v>
      </c>
      <c r="K1716" s="559">
        <v>1277.27</v>
      </c>
      <c r="L1716" s="559">
        <v>1287.46</v>
      </c>
      <c r="M1716" s="559">
        <v>1275.96</v>
      </c>
      <c r="N1716" s="559">
        <v>1274.57</v>
      </c>
      <c r="O1716" s="605"/>
      <c r="P1716" s="605"/>
      <c r="Q1716" s="658"/>
      <c r="R1716" s="658"/>
      <c r="S1716" s="659"/>
      <c r="T1716" s="600"/>
      <c r="U1716" s="660"/>
      <c r="Y1716" s="603"/>
      <c r="Z1716" s="603"/>
      <c r="AA1716" s="603"/>
      <c r="AB1716" s="603"/>
    </row>
    <row r="1717" spans="1:30" ht="43.5" thickBot="1">
      <c r="B1717" s="554"/>
      <c r="C1717" s="657"/>
      <c r="D1717" s="657"/>
      <c r="E1717" s="605" t="s">
        <v>188</v>
      </c>
      <c r="F1717" s="605">
        <f t="shared" ref="F1717:N1717" si="567">IF(((F1715="")*AND(F1716="")),"",(F1715-F1716)*3)</f>
        <v>2074.1099999999997</v>
      </c>
      <c r="G1717" s="605">
        <f t="shared" si="567"/>
        <v>2011.5</v>
      </c>
      <c r="H1717" s="605">
        <f t="shared" si="567"/>
        <v>2008.8299999999997</v>
      </c>
      <c r="I1717" s="605">
        <f t="shared" si="567"/>
        <v>2017.2000000000003</v>
      </c>
      <c r="J1717" s="605">
        <f t="shared" si="567"/>
        <v>2036.19</v>
      </c>
      <c r="K1717" s="605">
        <f t="shared" si="567"/>
        <v>2047.8600000000004</v>
      </c>
      <c r="L1717" s="605">
        <f t="shared" si="567"/>
        <v>1991.4599999999998</v>
      </c>
      <c r="M1717" s="605">
        <f t="shared" si="567"/>
        <v>2046.8999999999999</v>
      </c>
      <c r="N1717" s="605">
        <f t="shared" si="567"/>
        <v>2058.9300000000003</v>
      </c>
      <c r="O1717" s="605"/>
      <c r="P1717" s="605"/>
      <c r="Q1717" s="658"/>
      <c r="R1717" s="658"/>
      <c r="S1717" s="659"/>
      <c r="T1717" s="600"/>
      <c r="U1717" s="660"/>
      <c r="Y1717" s="603"/>
      <c r="Z1717" s="603"/>
      <c r="AA1717" s="603"/>
      <c r="AB1717" s="603"/>
    </row>
    <row r="1718" spans="1:30" ht="15">
      <c r="A1718" s="713">
        <v>43832</v>
      </c>
      <c r="B1718" s="554" t="s">
        <v>183</v>
      </c>
      <c r="C1718" s="657" t="s">
        <v>171</v>
      </c>
      <c r="D1718" s="657" t="s">
        <v>170</v>
      </c>
      <c r="E1718" s="605" t="s">
        <v>184</v>
      </c>
      <c r="F1718" s="559">
        <v>29277.599999999999</v>
      </c>
      <c r="G1718" s="559">
        <v>28928.38</v>
      </c>
      <c r="H1718" s="559">
        <v>29085.23</v>
      </c>
      <c r="I1718" s="559">
        <v>29059.14</v>
      </c>
      <c r="J1718" s="559">
        <v>29148.98</v>
      </c>
      <c r="K1718" s="559">
        <v>29211.48</v>
      </c>
      <c r="L1718" s="559">
        <v>29091.21</v>
      </c>
      <c r="M1718" s="559">
        <v>29119.19</v>
      </c>
      <c r="N1718" s="559">
        <v>29300.12</v>
      </c>
      <c r="O1718" s="605">
        <f>IF((N1719=""),"",MAX(F1720:N1720))</f>
        <v>5380.1099999999969</v>
      </c>
      <c r="P1718" s="605">
        <f>IF(N1719="","",MIN(F1720:N1720))</f>
        <v>4108.0200000000004</v>
      </c>
      <c r="Q1718" s="658">
        <f>IF((N1720=""),"",AVERAGE(F1720:N1720))</f>
        <v>4771.8333333333303</v>
      </c>
      <c r="R1718" s="658">
        <f>IF((N1719=""),"",(O1718-P1718)/(O1718+P1718)*100)</f>
        <v>13.407172962427758</v>
      </c>
      <c r="S1718" s="659">
        <f>STDEV(F1720:N1720)</f>
        <v>401.86124464794136</v>
      </c>
      <c r="T1718" s="600" t="str">
        <f>IF(N1719="","",IF(Q1718&gt;3200,IF(R1718&lt;16,IF(Q1718&lt;5240,"Pass","Fail"),"Fail"),"Fail"))</f>
        <v>Pass</v>
      </c>
      <c r="U1718" s="677">
        <v>74</v>
      </c>
      <c r="V1718" s="717" t="s">
        <v>461</v>
      </c>
      <c r="W1718" s="746"/>
      <c r="Y1718" s="603">
        <v>4200</v>
      </c>
      <c r="Z1718" s="603">
        <v>5500</v>
      </c>
      <c r="AA1718" s="603">
        <v>3200</v>
      </c>
      <c r="AB1718" s="603">
        <v>5240</v>
      </c>
      <c r="AC1718" s="604">
        <v>16</v>
      </c>
      <c r="AD1718" s="604">
        <v>16</v>
      </c>
    </row>
    <row r="1719" spans="1:30" ht="15">
      <c r="B1719" s="554"/>
      <c r="C1719" s="657"/>
      <c r="D1719" s="657"/>
      <c r="E1719" s="605" t="s">
        <v>185</v>
      </c>
      <c r="F1719" s="559">
        <v>27542.83</v>
      </c>
      <c r="G1719" s="559">
        <v>27559.040000000001</v>
      </c>
      <c r="H1719" s="559">
        <v>27584.65</v>
      </c>
      <c r="I1719" s="559">
        <v>27562.54</v>
      </c>
      <c r="J1719" s="559">
        <v>27520.61</v>
      </c>
      <c r="K1719" s="559">
        <v>27517.31</v>
      </c>
      <c r="L1719" s="559">
        <v>27551.09</v>
      </c>
      <c r="M1719" s="559">
        <v>27561.01</v>
      </c>
      <c r="N1719" s="559">
        <v>27506.75</v>
      </c>
      <c r="O1719" s="641"/>
      <c r="P1719" s="605"/>
      <c r="Q1719" s="658"/>
      <c r="R1719" s="658"/>
      <c r="S1719" s="659"/>
      <c r="T1719" s="600"/>
      <c r="U1719" s="660"/>
      <c r="Y1719" s="603"/>
      <c r="Z1719" s="603"/>
      <c r="AA1719" s="603"/>
      <c r="AB1719" s="603"/>
    </row>
    <row r="1720" spans="1:30" ht="57.75" thickBot="1">
      <c r="B1720" s="663"/>
      <c r="C1720" s="664"/>
      <c r="D1720" s="664"/>
      <c r="E1720" s="605" t="s">
        <v>186</v>
      </c>
      <c r="F1720" s="627">
        <f t="shared" ref="F1720:N1720" si="568">IF(((F1718="")*AND(F1719="")),"",(F1718-F1719)*3)</f>
        <v>5204.3099999999904</v>
      </c>
      <c r="G1720" s="627">
        <f t="shared" si="568"/>
        <v>4108.0200000000004</v>
      </c>
      <c r="H1720" s="627">
        <f t="shared" si="568"/>
        <v>4501.7399999999943</v>
      </c>
      <c r="I1720" s="627">
        <f t="shared" si="568"/>
        <v>4489.7999999999956</v>
      </c>
      <c r="J1720" s="627">
        <f t="shared" si="568"/>
        <v>4885.1099999999969</v>
      </c>
      <c r="K1720" s="627">
        <f t="shared" si="568"/>
        <v>5082.5099999999948</v>
      </c>
      <c r="L1720" s="627">
        <f t="shared" si="568"/>
        <v>4620.3599999999969</v>
      </c>
      <c r="M1720" s="627">
        <f t="shared" si="568"/>
        <v>4674.5400000000009</v>
      </c>
      <c r="N1720" s="627">
        <f t="shared" si="568"/>
        <v>5380.1099999999969</v>
      </c>
      <c r="O1720" s="627"/>
      <c r="P1720" s="627"/>
      <c r="Q1720" s="665"/>
      <c r="R1720" s="665"/>
      <c r="S1720" s="666"/>
      <c r="T1720" s="667"/>
      <c r="U1720" s="668"/>
      <c r="V1720" s="717"/>
      <c r="W1720" s="717"/>
      <c r="Y1720" s="603"/>
      <c r="Z1720" s="603"/>
      <c r="AA1720" s="603"/>
      <c r="AB1720" s="603"/>
    </row>
    <row r="1721" spans="1:30" ht="15">
      <c r="A1721" s="716">
        <v>43836</v>
      </c>
      <c r="B1721" s="654" t="s">
        <v>172</v>
      </c>
      <c r="C1721" s="615" t="s">
        <v>174</v>
      </c>
      <c r="D1721" s="615" t="s">
        <v>173</v>
      </c>
      <c r="E1721" s="605" t="s">
        <v>184</v>
      </c>
      <c r="F1721" s="559">
        <v>6862.67</v>
      </c>
      <c r="G1721" s="559">
        <v>6914.67</v>
      </c>
      <c r="H1721" s="559">
        <v>7081.64</v>
      </c>
      <c r="I1721" s="559">
        <v>7080.17</v>
      </c>
      <c r="J1721" s="559">
        <v>7153.05</v>
      </c>
      <c r="K1721" s="559">
        <v>7043.78</v>
      </c>
      <c r="L1721" s="559">
        <v>7049.24</v>
      </c>
      <c r="M1721" s="559">
        <v>7014.88</v>
      </c>
      <c r="N1721" s="559">
        <v>6938.05</v>
      </c>
      <c r="O1721" s="636">
        <f>IF((N1722=""),"",MAX(F1723:N1723))</f>
        <v>3890.8999999999996</v>
      </c>
      <c r="P1721" s="636">
        <f>IF(N1722="","",MIN(F1723:N1723))</f>
        <v>3602.8199999999997</v>
      </c>
      <c r="Q1721" s="655">
        <f>IF((N1723=""),"",AVERAGE(F1723:N1723))</f>
        <v>3782.951111111111</v>
      </c>
      <c r="R1721" s="655">
        <f>IF((N1722=""),"",(O1721-P1721)/(O1721+P1721)*100)</f>
        <v>3.8442856151550893</v>
      </c>
      <c r="S1721" s="646">
        <f>STDEV(F1723:N1723)</f>
        <v>108.35000651183201</v>
      </c>
      <c r="T1721" s="676" t="str">
        <f>IF(N1722="","",IF(Q1721&gt;3650,IF(R1721&lt;7,IF(Q1721&lt;4450,"Pass","Fail"),"Fail"),"Fail"))</f>
        <v>Pass</v>
      </c>
      <c r="U1721" s="677">
        <v>1340</v>
      </c>
      <c r="V1721" s="548" t="s">
        <v>463</v>
      </c>
      <c r="Y1721" s="603">
        <v>3650</v>
      </c>
      <c r="Z1721" s="603">
        <v>4450</v>
      </c>
      <c r="AA1721" s="603">
        <v>3700</v>
      </c>
      <c r="AB1721" s="603">
        <v>4100</v>
      </c>
      <c r="AC1721" s="604">
        <v>7</v>
      </c>
      <c r="AD1721" s="604">
        <v>6.5</v>
      </c>
    </row>
    <row r="1722" spans="1:30" ht="15">
      <c r="B1722" s="554"/>
      <c r="C1722" s="657"/>
      <c r="D1722" s="657"/>
      <c r="E1722" s="605" t="s">
        <v>185</v>
      </c>
      <c r="F1722" s="559">
        <v>5045.71</v>
      </c>
      <c r="G1722" s="559">
        <v>4994.87</v>
      </c>
      <c r="H1722" s="559">
        <v>5137.22</v>
      </c>
      <c r="I1722" s="559">
        <v>5150.8500000000004</v>
      </c>
      <c r="J1722" s="559">
        <v>5292.49</v>
      </c>
      <c r="K1722" s="559">
        <v>5242.37</v>
      </c>
      <c r="L1722" s="559">
        <v>5128.43</v>
      </c>
      <c r="M1722" s="559">
        <v>5069.43</v>
      </c>
      <c r="N1722" s="559">
        <v>5053.5</v>
      </c>
      <c r="O1722" s="605"/>
      <c r="P1722" s="605"/>
      <c r="Q1722" s="658"/>
      <c r="R1722" s="658"/>
      <c r="S1722" s="659"/>
      <c r="T1722" s="554"/>
      <c r="U1722" s="672"/>
    </row>
    <row r="1723" spans="1:30" ht="57.75" thickBot="1">
      <c r="B1723" s="554"/>
      <c r="C1723" s="657"/>
      <c r="D1723" s="657"/>
      <c r="E1723" s="605" t="s">
        <v>186</v>
      </c>
      <c r="F1723" s="605">
        <f t="shared" ref="F1723:N1723" si="569">IF(((F1721="")*AND(F1722="")),"",(F1721-F1722)*2)</f>
        <v>3633.92</v>
      </c>
      <c r="G1723" s="605">
        <f t="shared" si="569"/>
        <v>3839.6000000000004</v>
      </c>
      <c r="H1723" s="605">
        <f t="shared" si="569"/>
        <v>3888.84</v>
      </c>
      <c r="I1723" s="605">
        <f t="shared" si="569"/>
        <v>3858.6399999999994</v>
      </c>
      <c r="J1723" s="605">
        <f t="shared" si="569"/>
        <v>3721.1200000000008</v>
      </c>
      <c r="K1723" s="605">
        <f t="shared" si="569"/>
        <v>3602.8199999999997</v>
      </c>
      <c r="L1723" s="605">
        <f t="shared" si="569"/>
        <v>3841.619999999999</v>
      </c>
      <c r="M1723" s="605">
        <f t="shared" si="569"/>
        <v>3890.8999999999996</v>
      </c>
      <c r="N1723" s="605">
        <f t="shared" si="569"/>
        <v>3769.1000000000004</v>
      </c>
      <c r="O1723" s="605"/>
      <c r="P1723" s="605"/>
      <c r="Q1723" s="658"/>
      <c r="R1723" s="658"/>
      <c r="S1723" s="659"/>
      <c r="T1723" s="554"/>
      <c r="U1723" s="672"/>
    </row>
    <row r="1724" spans="1:30" ht="15">
      <c r="A1724" s="716">
        <v>43836</v>
      </c>
      <c r="B1724" s="614" t="s">
        <v>167</v>
      </c>
      <c r="C1724" s="657" t="s">
        <v>169</v>
      </c>
      <c r="D1724" s="657" t="s">
        <v>187</v>
      </c>
      <c r="E1724" s="605" t="s">
        <v>184</v>
      </c>
      <c r="F1724" s="559">
        <v>1955.81</v>
      </c>
      <c r="G1724" s="559">
        <v>1954.86</v>
      </c>
      <c r="H1724" s="559">
        <v>1952.11</v>
      </c>
      <c r="I1724" s="559">
        <v>1953.26</v>
      </c>
      <c r="J1724" s="559">
        <v>1956.54</v>
      </c>
      <c r="K1724" s="559">
        <v>1957.55</v>
      </c>
      <c r="L1724" s="559">
        <v>1954.04</v>
      </c>
      <c r="M1724" s="559">
        <v>1953.15</v>
      </c>
      <c r="N1724" s="559">
        <v>1954.39</v>
      </c>
      <c r="O1724" s="605">
        <f>IF((N1725=""),"",MAX(F1726:N1726))</f>
        <v>2035.1699999999996</v>
      </c>
      <c r="P1724" s="605">
        <f>IF(N1725="","",MIN(F1726:N1726))</f>
        <v>1980.2999999999997</v>
      </c>
      <c r="Q1724" s="658">
        <f>IF((N1726=""),"",AVERAGE(F1726:N1726))</f>
        <v>2007.6733333333334</v>
      </c>
      <c r="R1724" s="658">
        <f>IF((N1725=""),"",(O1724-P1724)/(O1724+P1724)*100)</f>
        <v>1.3664651958550282</v>
      </c>
      <c r="S1724" s="659">
        <f>STDEV(F1726:N1726)</f>
        <v>16.221049596116618</v>
      </c>
      <c r="T1724" s="600" t="str">
        <f>IF(N1725="","",IF(Q1724&gt;1940,IF(R1724&lt;8.3,IF(Q1724&lt;2180,"Pass","Fail"),"Fail"),"Fail"))</f>
        <v>Pass</v>
      </c>
      <c r="U1724" s="677">
        <v>1340</v>
      </c>
      <c r="V1724" s="548" t="s">
        <v>463</v>
      </c>
      <c r="Y1724" s="603">
        <v>2000</v>
      </c>
      <c r="Z1724" s="603">
        <v>3000</v>
      </c>
      <c r="AA1724" s="603">
        <v>1940</v>
      </c>
      <c r="AB1724" s="603">
        <v>2180</v>
      </c>
      <c r="AC1724" s="604">
        <v>5.2</v>
      </c>
      <c r="AD1724" s="604">
        <v>5.2</v>
      </c>
    </row>
    <row r="1725" spans="1:30" ht="15">
      <c r="B1725" s="554"/>
      <c r="C1725" s="657"/>
      <c r="D1725" s="657"/>
      <c r="E1725" s="605" t="s">
        <v>185</v>
      </c>
      <c r="F1725" s="559">
        <v>1277.42</v>
      </c>
      <c r="G1725" s="559">
        <v>1279.81</v>
      </c>
      <c r="H1725" s="559">
        <v>1285.29</v>
      </c>
      <c r="I1725" s="559">
        <v>1287</v>
      </c>
      <c r="J1725" s="559">
        <v>1296.44</v>
      </c>
      <c r="K1725" s="559">
        <v>1287.01</v>
      </c>
      <c r="L1725" s="559">
        <v>1285.43</v>
      </c>
      <c r="M1725" s="559">
        <v>1281.76</v>
      </c>
      <c r="N1725" s="559">
        <v>1288.53</v>
      </c>
      <c r="O1725" s="605"/>
      <c r="P1725" s="605"/>
      <c r="Q1725" s="658"/>
      <c r="R1725" s="658"/>
      <c r="S1725" s="659"/>
      <c r="T1725" s="600"/>
      <c r="U1725" s="660"/>
    </row>
    <row r="1726" spans="1:30" ht="43.5" thickBot="1">
      <c r="B1726" s="554"/>
      <c r="C1726" s="657"/>
      <c r="D1726" s="657"/>
      <c r="E1726" s="605" t="s">
        <v>188</v>
      </c>
      <c r="F1726" s="605">
        <f t="shared" ref="F1726:N1726" si="570">IF(((F1724="")*AND(F1725="")),"",(F1724-F1725)*3)</f>
        <v>2035.1699999999996</v>
      </c>
      <c r="G1726" s="605">
        <f t="shared" si="570"/>
        <v>2025.1499999999999</v>
      </c>
      <c r="H1726" s="605">
        <f t="shared" si="570"/>
        <v>2000.4599999999998</v>
      </c>
      <c r="I1726" s="605">
        <f t="shared" si="570"/>
        <v>1998.78</v>
      </c>
      <c r="J1726" s="605">
        <f t="shared" si="570"/>
        <v>1980.2999999999997</v>
      </c>
      <c r="K1726" s="605">
        <f t="shared" si="570"/>
        <v>2011.62</v>
      </c>
      <c r="L1726" s="605">
        <f t="shared" si="570"/>
        <v>2005.8299999999997</v>
      </c>
      <c r="M1726" s="605">
        <f t="shared" si="570"/>
        <v>2014.1700000000003</v>
      </c>
      <c r="N1726" s="605">
        <f t="shared" si="570"/>
        <v>1997.5800000000004</v>
      </c>
      <c r="O1726" s="605"/>
      <c r="P1726" s="605"/>
      <c r="Q1726" s="658"/>
      <c r="R1726" s="658"/>
      <c r="S1726" s="659"/>
      <c r="T1726" s="600"/>
      <c r="U1726" s="660"/>
      <c r="Y1726" s="549"/>
      <c r="Z1726" s="549"/>
      <c r="AA1726" s="549"/>
      <c r="AB1726" s="549"/>
      <c r="AC1726" s="549"/>
      <c r="AD1726" s="549"/>
    </row>
    <row r="1727" spans="1:30" ht="15">
      <c r="A1727" s="716">
        <v>43836</v>
      </c>
      <c r="B1727" s="554" t="s">
        <v>183</v>
      </c>
      <c r="C1727" s="657" t="s">
        <v>171</v>
      </c>
      <c r="D1727" s="657" t="s">
        <v>170</v>
      </c>
      <c r="E1727" s="605" t="s">
        <v>184</v>
      </c>
      <c r="F1727" s="559">
        <v>29215.27</v>
      </c>
      <c r="G1727" s="559">
        <v>29102.84</v>
      </c>
      <c r="H1727" s="559">
        <v>29065.34</v>
      </c>
      <c r="I1727" s="559">
        <v>29055.39</v>
      </c>
      <c r="J1727" s="559">
        <v>29223.8</v>
      </c>
      <c r="K1727" s="559">
        <v>29227.01</v>
      </c>
      <c r="L1727" s="559">
        <v>29093.88</v>
      </c>
      <c r="M1727" s="559">
        <v>29067.72</v>
      </c>
      <c r="N1727" s="559">
        <v>29171.81</v>
      </c>
      <c r="O1727" s="605">
        <f>IF((N1728=""),"",MAX(F1729:N1729))</f>
        <v>4951.8900000000031</v>
      </c>
      <c r="P1727" s="605">
        <f>IF(N1728="","",MIN(F1729:N1729))</f>
        <v>4168.9199999999983</v>
      </c>
      <c r="Q1727" s="658">
        <f>IF((N1729=""),"",AVERAGE(F1729:N1729))</f>
        <v>4545.1999999999989</v>
      </c>
      <c r="R1727" s="658">
        <f>IF((N1728=""),"",(O1727-P1727)/(O1727+P1727)*100)</f>
        <v>8.5844349350551621</v>
      </c>
      <c r="S1727" s="659">
        <f>STDEV(F1729:N1729)</f>
        <v>315.04648621276596</v>
      </c>
      <c r="T1727" s="600" t="str">
        <f>IF(N1728="","",IF(Q1727&gt;3200,IF(R1727&lt;16,IF(Q1727&lt;5240,"Pass","Fail"),"Fail"),"Fail"))</f>
        <v>Pass</v>
      </c>
      <c r="U1727" s="677">
        <v>1340</v>
      </c>
      <c r="V1727" s="548" t="s">
        <v>463</v>
      </c>
      <c r="Y1727" s="603">
        <v>4200</v>
      </c>
      <c r="Z1727" s="603">
        <v>5500</v>
      </c>
      <c r="AA1727" s="603">
        <v>3200</v>
      </c>
      <c r="AB1727" s="603">
        <v>5240</v>
      </c>
      <c r="AC1727" s="604">
        <v>16</v>
      </c>
      <c r="AD1727" s="604">
        <v>16</v>
      </c>
    </row>
    <row r="1728" spans="1:30" ht="15">
      <c r="B1728" s="554"/>
      <c r="C1728" s="657"/>
      <c r="D1728" s="657"/>
      <c r="E1728" s="605" t="s">
        <v>185</v>
      </c>
      <c r="F1728" s="559">
        <v>27595.96</v>
      </c>
      <c r="G1728" s="559">
        <v>27648.43</v>
      </c>
      <c r="H1728" s="559">
        <v>27675.7</v>
      </c>
      <c r="I1728" s="559">
        <v>27643.72</v>
      </c>
      <c r="J1728" s="559">
        <v>27596.18</v>
      </c>
      <c r="K1728" s="559">
        <v>27633.96</v>
      </c>
      <c r="L1728" s="559">
        <v>27659.47</v>
      </c>
      <c r="M1728" s="559">
        <v>27612.86</v>
      </c>
      <c r="N1728" s="559">
        <v>27521.18</v>
      </c>
      <c r="O1728" s="641"/>
      <c r="P1728" s="605"/>
      <c r="Q1728" s="658"/>
      <c r="R1728" s="658"/>
      <c r="S1728" s="659"/>
      <c r="T1728" s="600"/>
      <c r="U1728" s="660"/>
      <c r="Y1728" s="549"/>
      <c r="Z1728" s="549"/>
      <c r="AA1728" s="549"/>
      <c r="AB1728" s="549"/>
      <c r="AC1728" s="549"/>
      <c r="AD1728" s="549"/>
    </row>
    <row r="1729" spans="1:30" ht="57.75" thickBot="1">
      <c r="B1729" s="663"/>
      <c r="C1729" s="664"/>
      <c r="D1729" s="664"/>
      <c r="E1729" s="605" t="s">
        <v>186</v>
      </c>
      <c r="F1729" s="627">
        <f t="shared" ref="F1729:N1729" si="571">IF(((F1727="")*AND(F1728="")),"",(F1727-F1728)*3)</f>
        <v>4857.9300000000039</v>
      </c>
      <c r="G1729" s="627">
        <f t="shared" si="571"/>
        <v>4363.2299999999996</v>
      </c>
      <c r="H1729" s="627">
        <f t="shared" si="571"/>
        <v>4168.9199999999983</v>
      </c>
      <c r="I1729" s="627">
        <f t="shared" si="571"/>
        <v>4235.0099999999948</v>
      </c>
      <c r="J1729" s="627">
        <f t="shared" si="571"/>
        <v>4882.8599999999969</v>
      </c>
      <c r="K1729" s="627">
        <f t="shared" si="571"/>
        <v>4779.1499999999978</v>
      </c>
      <c r="L1729" s="627">
        <f t="shared" si="571"/>
        <v>4303.2299999999996</v>
      </c>
      <c r="M1729" s="627">
        <f t="shared" si="571"/>
        <v>4364.5800000000017</v>
      </c>
      <c r="N1729" s="627">
        <f t="shared" si="571"/>
        <v>4951.8900000000031</v>
      </c>
      <c r="O1729" s="627"/>
      <c r="P1729" s="627"/>
      <c r="Q1729" s="665"/>
      <c r="R1729" s="665"/>
      <c r="S1729" s="666"/>
      <c r="T1729" s="667"/>
      <c r="U1729" s="668"/>
      <c r="Y1729" s="549"/>
      <c r="Z1729" s="549"/>
      <c r="AA1729" s="549"/>
      <c r="AB1729" s="549"/>
      <c r="AC1729" s="549"/>
      <c r="AD1729" s="549"/>
    </row>
    <row r="1730" spans="1:30" ht="15">
      <c r="A1730" s="716">
        <v>43839</v>
      </c>
      <c r="B1730" s="654" t="s">
        <v>172</v>
      </c>
      <c r="C1730" s="615" t="s">
        <v>174</v>
      </c>
      <c r="D1730" s="615" t="s">
        <v>173</v>
      </c>
      <c r="E1730" s="605" t="s">
        <v>184</v>
      </c>
      <c r="F1730" s="559">
        <v>6750.18</v>
      </c>
      <c r="G1730" s="559">
        <v>6770.81</v>
      </c>
      <c r="H1730" s="559">
        <v>6902.15</v>
      </c>
      <c r="I1730" s="559">
        <v>6870.84</v>
      </c>
      <c r="J1730" s="559">
        <v>6855.67</v>
      </c>
      <c r="K1730" s="559">
        <v>6744.95</v>
      </c>
      <c r="L1730" s="559">
        <v>6836</v>
      </c>
      <c r="M1730" s="559">
        <v>6879.09</v>
      </c>
      <c r="N1730" s="559">
        <v>6833.39</v>
      </c>
      <c r="O1730" s="636">
        <f>IF((N1731=""),"",MAX(F1732:N1732))</f>
        <v>3948.9400000000005</v>
      </c>
      <c r="P1730" s="636">
        <f>IF(N1731="","",MIN(F1732:N1732))</f>
        <v>3660.6399999999994</v>
      </c>
      <c r="Q1730" s="655">
        <f>IF((N1732=""),"",AVERAGE(F1732:N1732))</f>
        <v>3846.6244444444446</v>
      </c>
      <c r="R1730" s="655">
        <f>IF((N1731=""),"",(O1730-P1730)/(O1730+P1730)*100)</f>
        <v>3.7886453654472532</v>
      </c>
      <c r="S1730" s="646">
        <f>STDEV(F1732:N1732)</f>
        <v>105.56657367642735</v>
      </c>
      <c r="T1730" s="676" t="str">
        <f>IF(N1731="","",IF(Q1730&gt;3650,IF(R1730&lt;7,IF(Q1730&lt;4450,"Pass","Fail"),"Fail"),"Fail"))</f>
        <v>Pass</v>
      </c>
      <c r="U1730" s="677">
        <v>1340</v>
      </c>
      <c r="V1730" s="548" t="s">
        <v>465</v>
      </c>
      <c r="Y1730" s="603">
        <v>3650</v>
      </c>
      <c r="Z1730" s="603">
        <v>4450</v>
      </c>
      <c r="AA1730" s="603">
        <v>3700</v>
      </c>
      <c r="AB1730" s="603">
        <v>4100</v>
      </c>
      <c r="AC1730" s="604">
        <v>7</v>
      </c>
      <c r="AD1730" s="604">
        <v>6.5</v>
      </c>
    </row>
    <row r="1731" spans="1:30" ht="15">
      <c r="B1731" s="554"/>
      <c r="C1731" s="657"/>
      <c r="D1731" s="657"/>
      <c r="E1731" s="605" t="s">
        <v>185</v>
      </c>
      <c r="F1731" s="559">
        <v>4903.24</v>
      </c>
      <c r="G1731" s="559">
        <v>4827.91</v>
      </c>
      <c r="H1731" s="559">
        <v>4931.96</v>
      </c>
      <c r="I1731" s="559">
        <v>4909.8100000000004</v>
      </c>
      <c r="J1731" s="559">
        <v>4948.25</v>
      </c>
      <c r="K1731" s="559">
        <v>4914.63</v>
      </c>
      <c r="L1731" s="559">
        <v>4882.12</v>
      </c>
      <c r="M1731" s="559">
        <v>4904.62</v>
      </c>
      <c r="N1731" s="559">
        <v>4910.7299999999996</v>
      </c>
      <c r="O1731" s="605"/>
      <c r="P1731" s="605"/>
      <c r="Q1731" s="658"/>
      <c r="R1731" s="658"/>
      <c r="S1731" s="659"/>
      <c r="T1731" s="554"/>
      <c r="U1731" s="672"/>
      <c r="Y1731" s="549"/>
      <c r="Z1731" s="549"/>
      <c r="AA1731" s="549"/>
      <c r="AB1731" s="549"/>
      <c r="AC1731" s="549"/>
      <c r="AD1731" s="549"/>
    </row>
    <row r="1732" spans="1:30" ht="57.75" thickBot="1">
      <c r="B1732" s="554"/>
      <c r="C1732" s="657"/>
      <c r="D1732" s="657"/>
      <c r="E1732" s="605" t="s">
        <v>186</v>
      </c>
      <c r="F1732" s="605">
        <f t="shared" ref="F1732:N1732" si="572">IF(((F1730="")*AND(F1731="")),"",(F1730-F1731)*2)</f>
        <v>3693.880000000001</v>
      </c>
      <c r="G1732" s="605">
        <f t="shared" si="572"/>
        <v>3885.8000000000011</v>
      </c>
      <c r="H1732" s="605">
        <f t="shared" si="572"/>
        <v>3940.3799999999992</v>
      </c>
      <c r="I1732" s="605">
        <f t="shared" si="572"/>
        <v>3922.0599999999995</v>
      </c>
      <c r="J1732" s="605">
        <f t="shared" si="572"/>
        <v>3814.84</v>
      </c>
      <c r="K1732" s="605">
        <f t="shared" si="572"/>
        <v>3660.6399999999994</v>
      </c>
      <c r="L1732" s="605">
        <f t="shared" si="572"/>
        <v>3907.76</v>
      </c>
      <c r="M1732" s="605">
        <f t="shared" si="572"/>
        <v>3948.9400000000005</v>
      </c>
      <c r="N1732" s="605">
        <f t="shared" si="572"/>
        <v>3845.3200000000015</v>
      </c>
      <c r="O1732" s="605"/>
      <c r="P1732" s="605"/>
      <c r="Q1732" s="658"/>
      <c r="R1732" s="658"/>
      <c r="S1732" s="659"/>
      <c r="T1732" s="554"/>
      <c r="U1732" s="672"/>
      <c r="Y1732" s="549"/>
      <c r="Z1732" s="549"/>
      <c r="AA1732" s="549"/>
      <c r="AB1732" s="549"/>
      <c r="AC1732" s="549"/>
      <c r="AD1732" s="549"/>
    </row>
    <row r="1733" spans="1:30" ht="15">
      <c r="A1733" s="716">
        <v>43839</v>
      </c>
      <c r="B1733" s="614" t="s">
        <v>167</v>
      </c>
      <c r="C1733" s="657" t="s">
        <v>169</v>
      </c>
      <c r="D1733" s="657" t="s">
        <v>187</v>
      </c>
      <c r="E1733" s="605" t="s">
        <v>184</v>
      </c>
      <c r="F1733" s="559">
        <v>1968.23</v>
      </c>
      <c r="G1733" s="559">
        <v>1961.58</v>
      </c>
      <c r="H1733" s="559">
        <v>1951.46</v>
      </c>
      <c r="I1733" s="559">
        <v>1964.63</v>
      </c>
      <c r="J1733" s="559">
        <v>1968.86</v>
      </c>
      <c r="K1733" s="559">
        <v>1969.81</v>
      </c>
      <c r="L1733" s="559">
        <v>1963.22</v>
      </c>
      <c r="M1733" s="559">
        <v>1963.56</v>
      </c>
      <c r="N1733" s="559">
        <v>1968.9</v>
      </c>
      <c r="O1733" s="605">
        <f>IF((N1734=""),"",MAX(F1735:N1735))</f>
        <v>2053.6799999999998</v>
      </c>
      <c r="P1733" s="605">
        <f>IF(N1734="","",MIN(F1735:N1735))</f>
        <v>1978.0199999999998</v>
      </c>
      <c r="Q1733" s="658">
        <f>IF((N1735=""),"",AVERAGE(F1735:N1735))</f>
        <v>2026.9866666666665</v>
      </c>
      <c r="R1733" s="658">
        <f>IF((N1734=""),"",(O1733-P1733)/(O1733+P1733)*100)</f>
        <v>1.8766277252771806</v>
      </c>
      <c r="S1733" s="659">
        <f>STDEV(F1735:N1735)</f>
        <v>24.051665223048865</v>
      </c>
      <c r="T1733" s="600" t="str">
        <f>IF(N1734="","",IF(Q1733&gt;1940,IF(R1733&lt;8.3,IF(Q1733&lt;2180,"Pass","Fail"),"Fail"),"Fail"))</f>
        <v>Pass</v>
      </c>
      <c r="U1733" s="677">
        <v>1340</v>
      </c>
      <c r="V1733" s="548" t="s">
        <v>465</v>
      </c>
      <c r="Y1733" s="603">
        <v>2000</v>
      </c>
      <c r="Z1733" s="603">
        <v>3000</v>
      </c>
      <c r="AA1733" s="603">
        <v>1940</v>
      </c>
      <c r="AB1733" s="603">
        <v>2180</v>
      </c>
      <c r="AC1733" s="604">
        <v>5.2</v>
      </c>
      <c r="AD1733" s="604">
        <v>5.2</v>
      </c>
    </row>
    <row r="1734" spans="1:30" ht="15">
      <c r="B1734" s="554"/>
      <c r="C1734" s="657"/>
      <c r="D1734" s="657"/>
      <c r="E1734" s="605" t="s">
        <v>185</v>
      </c>
      <c r="F1734" s="559">
        <v>1288.31</v>
      </c>
      <c r="G1734" s="559">
        <v>1282.49</v>
      </c>
      <c r="H1734" s="559">
        <v>1274.3699999999999</v>
      </c>
      <c r="I1734" s="559">
        <v>1283.4100000000001</v>
      </c>
      <c r="J1734" s="559">
        <v>1309.52</v>
      </c>
      <c r="K1734" s="559">
        <v>1303.99</v>
      </c>
      <c r="L1734" s="559">
        <v>1287.93</v>
      </c>
      <c r="M1734" s="559">
        <v>1279</v>
      </c>
      <c r="N1734" s="559">
        <v>1290.27</v>
      </c>
      <c r="O1734" s="605"/>
      <c r="P1734" s="605"/>
      <c r="Q1734" s="658"/>
      <c r="R1734" s="658"/>
      <c r="S1734" s="659"/>
      <c r="T1734" s="600"/>
      <c r="U1734" s="660"/>
      <c r="Y1734" s="549"/>
      <c r="Z1734" s="549"/>
      <c r="AA1734" s="549"/>
      <c r="AB1734" s="549"/>
      <c r="AC1734" s="549"/>
      <c r="AD1734" s="549"/>
    </row>
    <row r="1735" spans="1:30" ht="43.5" thickBot="1">
      <c r="B1735" s="554"/>
      <c r="C1735" s="657"/>
      <c r="D1735" s="657"/>
      <c r="E1735" s="605" t="s">
        <v>188</v>
      </c>
      <c r="F1735" s="605">
        <f t="shared" ref="F1735:N1735" si="573">IF(((F1733="")*AND(F1734="")),"",(F1733-F1734)*3)</f>
        <v>2039.7600000000002</v>
      </c>
      <c r="G1735" s="605">
        <f t="shared" si="573"/>
        <v>2037.2699999999998</v>
      </c>
      <c r="H1735" s="605">
        <f t="shared" si="573"/>
        <v>2031.2700000000004</v>
      </c>
      <c r="I1735" s="605">
        <f t="shared" si="573"/>
        <v>2043.66</v>
      </c>
      <c r="J1735" s="605">
        <f t="shared" si="573"/>
        <v>1978.0199999999998</v>
      </c>
      <c r="K1735" s="605">
        <f t="shared" si="573"/>
        <v>1997.4599999999998</v>
      </c>
      <c r="L1735" s="605">
        <f t="shared" si="573"/>
        <v>2025.87</v>
      </c>
      <c r="M1735" s="605">
        <f t="shared" si="573"/>
        <v>2053.6799999999998</v>
      </c>
      <c r="N1735" s="605">
        <f t="shared" si="573"/>
        <v>2035.8900000000003</v>
      </c>
      <c r="O1735" s="605"/>
      <c r="P1735" s="605"/>
      <c r="Q1735" s="658"/>
      <c r="R1735" s="658"/>
      <c r="S1735" s="659"/>
      <c r="T1735" s="600"/>
      <c r="U1735" s="660"/>
      <c r="Y1735" s="549"/>
      <c r="Z1735" s="549"/>
      <c r="AA1735" s="549"/>
      <c r="AB1735" s="549"/>
      <c r="AC1735" s="549"/>
      <c r="AD1735" s="549"/>
    </row>
    <row r="1736" spans="1:30" ht="15">
      <c r="A1736" s="716">
        <v>43839</v>
      </c>
      <c r="B1736" s="554" t="s">
        <v>183</v>
      </c>
      <c r="C1736" s="657" t="s">
        <v>171</v>
      </c>
      <c r="D1736" s="657" t="s">
        <v>170</v>
      </c>
      <c r="E1736" s="605" t="s">
        <v>184</v>
      </c>
      <c r="F1736" s="559">
        <v>29328.13</v>
      </c>
      <c r="G1736" s="559">
        <v>29217.35</v>
      </c>
      <c r="H1736" s="559">
        <v>29232.82</v>
      </c>
      <c r="I1736" s="559">
        <v>29217.98</v>
      </c>
      <c r="J1736" s="559">
        <v>29354.04</v>
      </c>
      <c r="K1736" s="559">
        <v>29314.65</v>
      </c>
      <c r="L1736" s="559">
        <v>29202.65</v>
      </c>
      <c r="M1736" s="559">
        <v>29203.46</v>
      </c>
      <c r="N1736" s="559">
        <v>29318.16</v>
      </c>
      <c r="O1736" s="605">
        <f>IF((N1737=""),"",MAX(F1738:N1738))</f>
        <v>4985.4000000000087</v>
      </c>
      <c r="P1736" s="605">
        <f>IF(N1737="","",MIN(F1738:N1738))</f>
        <v>4300.2299999999996</v>
      </c>
      <c r="Q1736" s="658">
        <f>IF((N1738=""),"",AVERAGE(F1738:N1738))</f>
        <v>4625.7700000000004</v>
      </c>
      <c r="R1736" s="658">
        <f>IF((N1737=""),"",(O1736-P1736)/(O1736+P1736)*100)</f>
        <v>7.3788208231429477</v>
      </c>
      <c r="S1736" s="659">
        <f>STDEV(F1738:N1738)</f>
        <v>312.04384739968305</v>
      </c>
      <c r="T1736" s="600" t="str">
        <f>IF(N1737="","",IF(Q1736&gt;3200,IF(R1736&lt;16,IF(Q1736&lt;5240,"Pass","Fail"),"Fail"),"Fail"))</f>
        <v>Pass</v>
      </c>
      <c r="U1736" s="677">
        <v>1340</v>
      </c>
      <c r="V1736" s="548" t="s">
        <v>465</v>
      </c>
      <c r="Y1736" s="603">
        <v>4200</v>
      </c>
      <c r="Z1736" s="603">
        <v>5500</v>
      </c>
      <c r="AA1736" s="603">
        <v>3200</v>
      </c>
      <c r="AB1736" s="603">
        <v>5240</v>
      </c>
      <c r="AC1736" s="604">
        <v>16</v>
      </c>
      <c r="AD1736" s="604">
        <v>16</v>
      </c>
    </row>
    <row r="1737" spans="1:30" ht="15">
      <c r="B1737" s="554"/>
      <c r="C1737" s="657"/>
      <c r="D1737" s="657"/>
      <c r="E1737" s="605" t="s">
        <v>185</v>
      </c>
      <c r="F1737" s="559">
        <v>27670.85</v>
      </c>
      <c r="G1737" s="559">
        <v>27752.240000000002</v>
      </c>
      <c r="H1737" s="559">
        <v>27799.41</v>
      </c>
      <c r="I1737" s="559">
        <v>27759.86</v>
      </c>
      <c r="J1737" s="559">
        <v>27695.79</v>
      </c>
      <c r="K1737" s="559">
        <v>27652.85</v>
      </c>
      <c r="L1737" s="559">
        <v>27743.56</v>
      </c>
      <c r="M1737" s="559">
        <v>27744.35</v>
      </c>
      <c r="N1737" s="559">
        <v>27693.02</v>
      </c>
      <c r="O1737" s="641"/>
      <c r="P1737" s="605"/>
      <c r="Q1737" s="658"/>
      <c r="R1737" s="658"/>
      <c r="S1737" s="659"/>
      <c r="T1737" s="600"/>
      <c r="U1737" s="660"/>
      <c r="Y1737" s="549"/>
      <c r="Z1737" s="549"/>
      <c r="AA1737" s="549"/>
      <c r="AB1737" s="549"/>
      <c r="AC1737" s="549"/>
      <c r="AD1737" s="549"/>
    </row>
    <row r="1738" spans="1:30" ht="57.75" thickBot="1">
      <c r="B1738" s="663"/>
      <c r="C1738" s="664"/>
      <c r="D1738" s="664"/>
      <c r="E1738" s="605" t="s">
        <v>186</v>
      </c>
      <c r="F1738" s="627">
        <f t="shared" ref="F1738:N1738" si="574">IF(((F1736="")*AND(F1737="")),"",(F1736-F1737)*3)</f>
        <v>4971.8400000000074</v>
      </c>
      <c r="G1738" s="627">
        <f t="shared" si="574"/>
        <v>4395.3299999999908</v>
      </c>
      <c r="H1738" s="627">
        <f t="shared" si="574"/>
        <v>4300.2299999999996</v>
      </c>
      <c r="I1738" s="627">
        <f t="shared" si="574"/>
        <v>4374.3599999999969</v>
      </c>
      <c r="J1738" s="627">
        <f t="shared" si="574"/>
        <v>4974.75</v>
      </c>
      <c r="K1738" s="627">
        <f t="shared" si="574"/>
        <v>4985.4000000000087</v>
      </c>
      <c r="L1738" s="627">
        <f t="shared" si="574"/>
        <v>4377.2700000000004</v>
      </c>
      <c r="M1738" s="627">
        <f t="shared" si="574"/>
        <v>4377.3300000000017</v>
      </c>
      <c r="N1738" s="627">
        <f t="shared" si="574"/>
        <v>4875.4199999999983</v>
      </c>
      <c r="O1738" s="627"/>
      <c r="P1738" s="627"/>
      <c r="Q1738" s="665"/>
      <c r="R1738" s="665"/>
      <c r="S1738" s="666"/>
      <c r="T1738" s="667"/>
      <c r="U1738" s="668"/>
      <c r="Y1738" s="549"/>
      <c r="Z1738" s="549"/>
      <c r="AA1738" s="549"/>
      <c r="AB1738" s="549"/>
      <c r="AC1738" s="549"/>
      <c r="AD1738" s="549"/>
    </row>
    <row r="1739" spans="1:30" ht="15">
      <c r="A1739" s="716">
        <v>43842</v>
      </c>
      <c r="B1739" s="654" t="s">
        <v>172</v>
      </c>
      <c r="C1739" s="615" t="s">
        <v>174</v>
      </c>
      <c r="D1739" s="615" t="s">
        <v>173</v>
      </c>
      <c r="E1739" s="605" t="s">
        <v>184</v>
      </c>
      <c r="F1739" s="559">
        <v>4912.29</v>
      </c>
      <c r="G1739" s="559">
        <v>4839.0200000000004</v>
      </c>
      <c r="H1739" s="559">
        <v>4939.7299999999996</v>
      </c>
      <c r="I1739" s="559">
        <v>4918.1499999999996</v>
      </c>
      <c r="J1739" s="559">
        <v>4955.59</v>
      </c>
      <c r="K1739" s="559">
        <v>4922.59</v>
      </c>
      <c r="L1739" s="559">
        <v>4891.08</v>
      </c>
      <c r="M1739" s="559">
        <v>4912.87</v>
      </c>
      <c r="N1739" s="559">
        <v>4919.03</v>
      </c>
      <c r="O1739" s="636">
        <f>IF((N1740=""),"",MAX(F1741:N1741))</f>
        <v>3941.38</v>
      </c>
      <c r="P1739" s="636">
        <f>IF(N1740="","",MIN(F1741:N1741))</f>
        <v>3651.92</v>
      </c>
      <c r="Q1739" s="655">
        <f>IF((N1741=""),"",AVERAGE(F1741:N1741))</f>
        <v>3838.02</v>
      </c>
      <c r="R1739" s="655">
        <f>IF((N1740=""),"",(O1739-P1739)/(O1739+P1739)*100)</f>
        <v>3.8120448289939817</v>
      </c>
      <c r="S1739" s="646">
        <f>STDEV(F1741:N1741)</f>
        <v>106.27389425440215</v>
      </c>
      <c r="T1739" s="676" t="str">
        <f>IF(N1740="","",IF(Q1739&gt;3650,IF(R1739&lt;7,IF(Q1739&lt;4450,"Pass","Fail"),"Fail"),"Fail"))</f>
        <v>Pass</v>
      </c>
      <c r="U1739" s="677">
        <v>1534</v>
      </c>
      <c r="V1739" s="548" t="s">
        <v>466</v>
      </c>
      <c r="Y1739" s="603">
        <v>3650</v>
      </c>
      <c r="Z1739" s="603">
        <v>4450</v>
      </c>
      <c r="AA1739" s="603">
        <v>3700</v>
      </c>
      <c r="AB1739" s="603">
        <v>4100</v>
      </c>
      <c r="AC1739" s="604">
        <v>7</v>
      </c>
      <c r="AD1739" s="604">
        <v>6.5</v>
      </c>
    </row>
    <row r="1740" spans="1:30" ht="15">
      <c r="B1740" s="554"/>
      <c r="C1740" s="657"/>
      <c r="D1740" s="657"/>
      <c r="E1740" s="605" t="s">
        <v>185</v>
      </c>
      <c r="F1740" s="559">
        <v>3071.52</v>
      </c>
      <c r="G1740" s="559">
        <v>2893.89</v>
      </c>
      <c r="H1740" s="559">
        <v>2977.25</v>
      </c>
      <c r="I1740" s="559">
        <v>2961.56</v>
      </c>
      <c r="J1740" s="559">
        <v>3055.45</v>
      </c>
      <c r="K1740" s="559">
        <v>3096.63</v>
      </c>
      <c r="L1740" s="559">
        <v>2944.02</v>
      </c>
      <c r="M1740" s="559">
        <v>2942.18</v>
      </c>
      <c r="N1740" s="559">
        <v>2996.76</v>
      </c>
      <c r="O1740" s="605"/>
      <c r="P1740" s="605"/>
      <c r="Q1740" s="658"/>
      <c r="R1740" s="658"/>
      <c r="S1740" s="659"/>
      <c r="T1740" s="554"/>
      <c r="U1740" s="672"/>
      <c r="Y1740" s="549"/>
      <c r="Z1740" s="549"/>
      <c r="AA1740" s="549"/>
      <c r="AB1740" s="549"/>
      <c r="AC1740" s="549"/>
      <c r="AD1740" s="549"/>
    </row>
    <row r="1741" spans="1:30" ht="57.75" thickBot="1">
      <c r="B1741" s="554"/>
      <c r="C1741" s="657"/>
      <c r="D1741" s="657"/>
      <c r="E1741" s="605" t="s">
        <v>186</v>
      </c>
      <c r="F1741" s="605">
        <f t="shared" ref="F1741:N1741" si="575">IF(((F1739="")*AND(F1740="")),"",(F1739-F1740)*2)</f>
        <v>3681.54</v>
      </c>
      <c r="G1741" s="605">
        <f t="shared" si="575"/>
        <v>3890.2600000000011</v>
      </c>
      <c r="H1741" s="605">
        <f t="shared" si="575"/>
        <v>3924.9599999999991</v>
      </c>
      <c r="I1741" s="605">
        <f t="shared" si="575"/>
        <v>3913.1799999999994</v>
      </c>
      <c r="J1741" s="605">
        <f t="shared" si="575"/>
        <v>3800.2800000000007</v>
      </c>
      <c r="K1741" s="605">
        <f t="shared" si="575"/>
        <v>3651.92</v>
      </c>
      <c r="L1741" s="605">
        <f t="shared" si="575"/>
        <v>3894.12</v>
      </c>
      <c r="M1741" s="605">
        <f t="shared" si="575"/>
        <v>3941.38</v>
      </c>
      <c r="N1741" s="605">
        <f t="shared" si="575"/>
        <v>3844.5399999999991</v>
      </c>
      <c r="O1741" s="605"/>
      <c r="P1741" s="605"/>
      <c r="Q1741" s="658"/>
      <c r="R1741" s="658"/>
      <c r="S1741" s="659"/>
      <c r="T1741" s="554"/>
      <c r="U1741" s="672"/>
      <c r="Y1741" s="549"/>
      <c r="Z1741" s="549"/>
      <c r="AA1741" s="549"/>
      <c r="AB1741" s="549"/>
      <c r="AC1741" s="549"/>
      <c r="AD1741" s="549"/>
    </row>
    <row r="1742" spans="1:30" ht="15">
      <c r="A1742" s="716">
        <v>43842</v>
      </c>
      <c r="B1742" s="614" t="s">
        <v>167</v>
      </c>
      <c r="C1742" s="657" t="s">
        <v>169</v>
      </c>
      <c r="D1742" s="657" t="s">
        <v>187</v>
      </c>
      <c r="E1742" s="605" t="s">
        <v>184</v>
      </c>
      <c r="F1742" s="559">
        <v>1291.82</v>
      </c>
      <c r="G1742" s="559">
        <v>1286.46</v>
      </c>
      <c r="H1742" s="559">
        <v>1276.71</v>
      </c>
      <c r="I1742" s="559">
        <v>1290.19</v>
      </c>
      <c r="J1742" s="559">
        <v>1313.55</v>
      </c>
      <c r="K1742" s="559">
        <v>1308.74</v>
      </c>
      <c r="L1742" s="559">
        <v>1292.9000000000001</v>
      </c>
      <c r="M1742" s="559">
        <v>1283.83</v>
      </c>
      <c r="N1742" s="559">
        <v>1296.1500000000001</v>
      </c>
      <c r="O1742" s="605">
        <f>IF((N1743=""),"",MAX(F1744:N1744))</f>
        <v>2038.1099999999997</v>
      </c>
      <c r="P1742" s="605">
        <f>IF(N1743="","",MIN(F1744:N1744))</f>
        <v>1984.4399999999996</v>
      </c>
      <c r="Q1742" s="658">
        <f>IF((N1744=""),"",AVERAGE(F1744:N1744))</f>
        <v>2010.856666666667</v>
      </c>
      <c r="R1742" s="658">
        <f>IF((N1743=""),"",(O1742-P1742)/(O1742+P1742)*100)</f>
        <v>1.3342282880262539</v>
      </c>
      <c r="S1742" s="659">
        <f>STDEV(F1744:N1744)</f>
        <v>15.356367571744652</v>
      </c>
      <c r="T1742" s="600" t="str">
        <f>IF(N1743="","",IF(Q1742&gt;1940,IF(R1742&lt;8.3,IF(Q1742&lt;2180,"Pass","Fail"),"Fail"),"Fail"))</f>
        <v>Pass</v>
      </c>
      <c r="U1742" s="677">
        <v>1534</v>
      </c>
      <c r="V1742" s="548" t="s">
        <v>466</v>
      </c>
      <c r="Y1742" s="603">
        <v>2000</v>
      </c>
      <c r="Z1742" s="603">
        <v>3000</v>
      </c>
      <c r="AA1742" s="603">
        <v>1940</v>
      </c>
      <c r="AB1742" s="603">
        <v>2180</v>
      </c>
      <c r="AC1742" s="604">
        <v>5.2</v>
      </c>
      <c r="AD1742" s="604">
        <v>5.2</v>
      </c>
    </row>
    <row r="1743" spans="1:30" ht="15">
      <c r="B1743" s="554"/>
      <c r="C1743" s="657"/>
      <c r="D1743" s="657"/>
      <c r="E1743" s="605" t="s">
        <v>185</v>
      </c>
      <c r="F1743" s="559">
        <v>621.03</v>
      </c>
      <c r="G1743" s="559">
        <v>613.30999999999995</v>
      </c>
      <c r="H1743" s="559">
        <v>607.44000000000005</v>
      </c>
      <c r="I1743" s="559">
        <v>616.45000000000005</v>
      </c>
      <c r="J1743" s="559">
        <v>652.07000000000005</v>
      </c>
      <c r="K1743" s="559">
        <v>642.65</v>
      </c>
      <c r="L1743" s="559">
        <v>625.65</v>
      </c>
      <c r="M1743" s="559">
        <v>604.46</v>
      </c>
      <c r="N1743" s="559">
        <v>624.72</v>
      </c>
      <c r="O1743" s="605"/>
      <c r="P1743" s="605"/>
      <c r="Q1743" s="658"/>
      <c r="R1743" s="658"/>
      <c r="S1743" s="659"/>
      <c r="T1743" s="600"/>
      <c r="U1743" s="660"/>
      <c r="Y1743" s="549"/>
      <c r="Z1743" s="549"/>
      <c r="AA1743" s="549"/>
      <c r="AB1743" s="549"/>
      <c r="AC1743" s="549"/>
      <c r="AD1743" s="549"/>
    </row>
    <row r="1744" spans="1:30" ht="43.5" thickBot="1">
      <c r="B1744" s="554"/>
      <c r="C1744" s="657"/>
      <c r="D1744" s="657"/>
      <c r="E1744" s="605" t="s">
        <v>188</v>
      </c>
      <c r="F1744" s="605">
        <f t="shared" ref="F1744:N1744" si="576">IF(((F1742="")*AND(F1743="")),"",(F1742-F1743)*3)</f>
        <v>2012.37</v>
      </c>
      <c r="G1744" s="605">
        <f t="shared" si="576"/>
        <v>2019.4500000000003</v>
      </c>
      <c r="H1744" s="605">
        <f t="shared" si="576"/>
        <v>2007.81</v>
      </c>
      <c r="I1744" s="605">
        <f t="shared" si="576"/>
        <v>2021.22</v>
      </c>
      <c r="J1744" s="605">
        <f t="shared" si="576"/>
        <v>1984.4399999999996</v>
      </c>
      <c r="K1744" s="605">
        <f t="shared" si="576"/>
        <v>1998.27</v>
      </c>
      <c r="L1744" s="605">
        <f t="shared" si="576"/>
        <v>2001.7500000000005</v>
      </c>
      <c r="M1744" s="605">
        <f t="shared" si="576"/>
        <v>2038.1099999999997</v>
      </c>
      <c r="N1744" s="605">
        <f t="shared" si="576"/>
        <v>2014.2900000000002</v>
      </c>
      <c r="O1744" s="605"/>
      <c r="P1744" s="605"/>
      <c r="Q1744" s="658"/>
      <c r="R1744" s="658"/>
      <c r="S1744" s="659"/>
      <c r="T1744" s="600"/>
      <c r="U1744" s="660"/>
      <c r="Y1744" s="549"/>
      <c r="Z1744" s="549"/>
      <c r="AA1744" s="549"/>
      <c r="AB1744" s="549"/>
      <c r="AC1744" s="549"/>
      <c r="AD1744" s="549"/>
    </row>
    <row r="1745" spans="1:30" ht="15">
      <c r="A1745" s="716">
        <v>43842</v>
      </c>
      <c r="B1745" s="554" t="s">
        <v>183</v>
      </c>
      <c r="C1745" s="657" t="s">
        <v>171</v>
      </c>
      <c r="D1745" s="657" t="s">
        <v>170</v>
      </c>
      <c r="E1745" s="605" t="s">
        <v>184</v>
      </c>
      <c r="F1745" s="559">
        <v>27601.7</v>
      </c>
      <c r="G1745" s="559">
        <v>27677.48</v>
      </c>
      <c r="H1745" s="559">
        <v>27726.33</v>
      </c>
      <c r="I1745" s="559">
        <v>27676.32</v>
      </c>
      <c r="J1745" s="559">
        <v>27621.52</v>
      </c>
      <c r="K1745" s="559">
        <v>27574.77</v>
      </c>
      <c r="L1745" s="559">
        <v>27663.5</v>
      </c>
      <c r="M1745" s="559">
        <v>27671.54</v>
      </c>
      <c r="N1745" s="559">
        <v>27607.05</v>
      </c>
      <c r="O1745" s="605">
        <f>IF((N1746=""),"",MAX(F1747:N1747))</f>
        <v>5001.0300000000061</v>
      </c>
      <c r="P1745" s="605">
        <f>IF(N1746="","",MIN(F1747:N1747))</f>
        <v>4239.3600000000079</v>
      </c>
      <c r="Q1745" s="658">
        <f>IF((N1747=""),"",AVERAGE(F1747:N1747))</f>
        <v>4582.7266666666674</v>
      </c>
      <c r="R1745" s="658">
        <f>IF((N1746=""),"",(O1745-P1745)/(O1745+P1745)*100)</f>
        <v>8.2428339063610636</v>
      </c>
      <c r="S1745" s="659">
        <f>STDEV(F1747:N1747)</f>
        <v>313.02746652650251</v>
      </c>
      <c r="T1745" s="600" t="str">
        <f>IF(N1746="","",IF(Q1745&gt;3200,IF(R1745&lt;16,IF(Q1745&lt;5240,"Pass","Fail"),"Fail"),"Fail"))</f>
        <v>Pass</v>
      </c>
      <c r="U1745" s="677">
        <v>1534</v>
      </c>
      <c r="V1745" s="548" t="s">
        <v>466</v>
      </c>
      <c r="Y1745" s="603">
        <v>4200</v>
      </c>
      <c r="Z1745" s="603">
        <v>5500</v>
      </c>
      <c r="AA1745" s="603">
        <v>3200</v>
      </c>
      <c r="AB1745" s="603">
        <v>5240</v>
      </c>
      <c r="AC1745" s="604">
        <v>16</v>
      </c>
      <c r="AD1745" s="604">
        <v>16</v>
      </c>
    </row>
    <row r="1746" spans="1:30" ht="15">
      <c r="B1746" s="554"/>
      <c r="C1746" s="657"/>
      <c r="D1746" s="657"/>
      <c r="E1746" s="605" t="s">
        <v>185</v>
      </c>
      <c r="F1746" s="559">
        <v>25934.69</v>
      </c>
      <c r="G1746" s="559">
        <v>26214.46</v>
      </c>
      <c r="H1746" s="559">
        <v>26313.21</v>
      </c>
      <c r="I1746" s="559">
        <v>26235.68</v>
      </c>
      <c r="J1746" s="559">
        <v>26011.08</v>
      </c>
      <c r="K1746" s="559">
        <v>25931.439999999999</v>
      </c>
      <c r="L1746" s="559">
        <v>26215.09</v>
      </c>
      <c r="M1746" s="559">
        <v>26230.639999999999</v>
      </c>
      <c r="N1746" s="559">
        <v>25985.74</v>
      </c>
      <c r="O1746" s="641"/>
      <c r="P1746" s="605"/>
      <c r="Q1746" s="658"/>
      <c r="R1746" s="658"/>
      <c r="S1746" s="659"/>
      <c r="T1746" s="600"/>
      <c r="U1746" s="660"/>
      <c r="Y1746" s="549"/>
      <c r="Z1746" s="549"/>
      <c r="AA1746" s="549"/>
      <c r="AB1746" s="549"/>
      <c r="AC1746" s="549"/>
      <c r="AD1746" s="549"/>
    </row>
    <row r="1747" spans="1:30" ht="57.75" thickBot="1">
      <c r="B1747" s="663"/>
      <c r="C1747" s="664"/>
      <c r="D1747" s="664"/>
      <c r="E1747" s="605" t="s">
        <v>186</v>
      </c>
      <c r="F1747" s="627">
        <f t="shared" ref="F1747:N1747" si="577">IF(((F1745="")*AND(F1746="")),"",(F1745-F1746)*3)</f>
        <v>5001.0300000000061</v>
      </c>
      <c r="G1747" s="627">
        <f t="shared" si="577"/>
        <v>4389.0600000000013</v>
      </c>
      <c r="H1747" s="627">
        <f t="shared" si="577"/>
        <v>4239.3600000000079</v>
      </c>
      <c r="I1747" s="627">
        <f t="shared" si="577"/>
        <v>4321.9199999999983</v>
      </c>
      <c r="J1747" s="627">
        <f t="shared" si="577"/>
        <v>4831.3199999999961</v>
      </c>
      <c r="K1747" s="627">
        <f t="shared" si="577"/>
        <v>4929.9900000000052</v>
      </c>
      <c r="L1747" s="627">
        <f t="shared" si="577"/>
        <v>4345.2299999999996</v>
      </c>
      <c r="M1747" s="627">
        <f t="shared" si="577"/>
        <v>4322.7000000000044</v>
      </c>
      <c r="N1747" s="627">
        <f t="shared" si="577"/>
        <v>4863.929999999993</v>
      </c>
      <c r="O1747" s="627"/>
      <c r="P1747" s="627"/>
      <c r="Q1747" s="665"/>
      <c r="R1747" s="665"/>
      <c r="S1747" s="666"/>
      <c r="T1747" s="667"/>
      <c r="U1747" s="668"/>
      <c r="Y1747" s="549"/>
      <c r="Z1747" s="549"/>
      <c r="AA1747" s="549"/>
      <c r="AB1747" s="549"/>
      <c r="AC1747" s="549"/>
      <c r="AD1747" s="549"/>
    </row>
    <row r="1748" spans="1:30" ht="15">
      <c r="A1748" s="716">
        <v>43846</v>
      </c>
      <c r="B1748" s="654" t="s">
        <v>172</v>
      </c>
      <c r="C1748" s="615" t="s">
        <v>174</v>
      </c>
      <c r="D1748" s="615" t="s">
        <v>173</v>
      </c>
      <c r="E1748" s="605" t="s">
        <v>184</v>
      </c>
      <c r="F1748" s="559">
        <v>6754.25</v>
      </c>
      <c r="G1748" s="559">
        <v>6825.08</v>
      </c>
      <c r="H1748" s="559">
        <v>7000.59</v>
      </c>
      <c r="I1748" s="559">
        <v>6997.13</v>
      </c>
      <c r="J1748" s="559">
        <v>7066.54</v>
      </c>
      <c r="K1748" s="559">
        <v>6969.49</v>
      </c>
      <c r="L1748" s="559">
        <v>6970.82</v>
      </c>
      <c r="M1748" s="559">
        <v>6919.85</v>
      </c>
      <c r="N1748" s="559">
        <v>6820</v>
      </c>
      <c r="O1748" s="636">
        <f>IF((N1749=""),"",MAX(F1750:N1750))</f>
        <v>3897.9799999999996</v>
      </c>
      <c r="P1748" s="636">
        <f>IF(N1749="","",MIN(F1750:N1750))</f>
        <v>3611.9399999999987</v>
      </c>
      <c r="Q1748" s="655">
        <f>IF((N1750=""),"",AVERAGE(F1750:N1750))</f>
        <v>3791.3533333333326</v>
      </c>
      <c r="R1748" s="655">
        <f>IF((N1749=""),"",(O1748-P1748)/(O1748+P1748)*100)</f>
        <v>3.8088288557002059</v>
      </c>
      <c r="S1748" s="646">
        <f>STDEV(F1750:N1750)</f>
        <v>109.57398368228803</v>
      </c>
      <c r="T1748" s="676" t="str">
        <f>IF(N1749="","",IF(Q1748&gt;3650,IF(R1748&lt;7,IF(Q1748&lt;4450,"Pass","Fail"),"Fail"),"Fail"))</f>
        <v>Pass</v>
      </c>
      <c r="U1748" s="677">
        <v>1335</v>
      </c>
      <c r="V1748" s="683" t="s">
        <v>467</v>
      </c>
      <c r="W1748" s="687"/>
      <c r="Y1748" s="603">
        <v>3650</v>
      </c>
      <c r="Z1748" s="603">
        <v>4450</v>
      </c>
      <c r="AA1748" s="603">
        <v>3700</v>
      </c>
      <c r="AB1748" s="603">
        <v>4100</v>
      </c>
      <c r="AC1748" s="604">
        <v>7</v>
      </c>
      <c r="AD1748" s="604">
        <v>6.5</v>
      </c>
    </row>
    <row r="1749" spans="1:30" ht="15">
      <c r="B1749" s="554"/>
      <c r="C1749" s="657"/>
      <c r="D1749" s="657"/>
      <c r="E1749" s="605" t="s">
        <v>185</v>
      </c>
      <c r="F1749" s="559">
        <v>4934.18</v>
      </c>
      <c r="G1749" s="559">
        <v>4898.2299999999996</v>
      </c>
      <c r="H1749" s="559">
        <v>5051.6000000000004</v>
      </c>
      <c r="I1749" s="559">
        <v>5062.99</v>
      </c>
      <c r="J1749" s="559">
        <v>5199.72</v>
      </c>
      <c r="K1749" s="559">
        <v>5163.5200000000004</v>
      </c>
      <c r="L1749" s="559">
        <v>5041.09</v>
      </c>
      <c r="M1749" s="559">
        <v>4971.88</v>
      </c>
      <c r="N1749" s="559">
        <v>4939.45</v>
      </c>
      <c r="O1749" s="605"/>
      <c r="P1749" s="605"/>
      <c r="Q1749" s="658"/>
      <c r="R1749" s="658"/>
      <c r="S1749" s="659"/>
      <c r="T1749" s="554"/>
      <c r="U1749" s="672"/>
      <c r="V1749" s="683"/>
      <c r="W1749" s="687"/>
      <c r="Y1749" s="549"/>
      <c r="Z1749" s="549"/>
      <c r="AA1749" s="549"/>
      <c r="AB1749" s="549"/>
      <c r="AC1749" s="549"/>
      <c r="AD1749" s="549"/>
    </row>
    <row r="1750" spans="1:30" ht="57.75" thickBot="1">
      <c r="B1750" s="554"/>
      <c r="C1750" s="657"/>
      <c r="D1750" s="657"/>
      <c r="E1750" s="605" t="s">
        <v>186</v>
      </c>
      <c r="F1750" s="605">
        <f t="shared" ref="F1750:N1750" si="578">IF(((F1748="")*AND(F1749="")),"",(F1748-F1749)*2)</f>
        <v>3640.1399999999994</v>
      </c>
      <c r="G1750" s="605">
        <f t="shared" si="578"/>
        <v>3853.7000000000007</v>
      </c>
      <c r="H1750" s="605">
        <f t="shared" si="578"/>
        <v>3897.9799999999996</v>
      </c>
      <c r="I1750" s="605">
        <f t="shared" si="578"/>
        <v>3868.2800000000007</v>
      </c>
      <c r="J1750" s="605">
        <f t="shared" si="578"/>
        <v>3733.6399999999994</v>
      </c>
      <c r="K1750" s="605">
        <f t="shared" si="578"/>
        <v>3611.9399999999987</v>
      </c>
      <c r="L1750" s="605">
        <f t="shared" si="578"/>
        <v>3859.4599999999991</v>
      </c>
      <c r="M1750" s="605">
        <f t="shared" si="578"/>
        <v>3895.9400000000005</v>
      </c>
      <c r="N1750" s="605">
        <f t="shared" si="578"/>
        <v>3761.1000000000004</v>
      </c>
      <c r="O1750" s="605"/>
      <c r="P1750" s="605"/>
      <c r="Q1750" s="658"/>
      <c r="R1750" s="658"/>
      <c r="S1750" s="659"/>
      <c r="T1750" s="554"/>
      <c r="U1750" s="672"/>
      <c r="V1750" s="683"/>
      <c r="W1750" s="687"/>
      <c r="Y1750" s="549"/>
      <c r="Z1750" s="549"/>
      <c r="AA1750" s="549"/>
      <c r="AB1750" s="549"/>
      <c r="AC1750" s="549"/>
      <c r="AD1750" s="549"/>
    </row>
    <row r="1751" spans="1:30" ht="15">
      <c r="A1751" s="716">
        <v>43846</v>
      </c>
      <c r="B1751" s="614" t="s">
        <v>167</v>
      </c>
      <c r="C1751" s="657" t="s">
        <v>169</v>
      </c>
      <c r="D1751" s="657" t="s">
        <v>187</v>
      </c>
      <c r="E1751" s="605" t="s">
        <v>184</v>
      </c>
      <c r="F1751" s="559">
        <v>1961.79</v>
      </c>
      <c r="G1751" s="559">
        <v>1952.19</v>
      </c>
      <c r="H1751" s="559">
        <v>1948.16</v>
      </c>
      <c r="I1751" s="559">
        <v>1956.02</v>
      </c>
      <c r="J1751" s="559">
        <v>1960.71</v>
      </c>
      <c r="K1751" s="559">
        <v>1966.39</v>
      </c>
      <c r="L1751" s="559">
        <v>1958.45</v>
      </c>
      <c r="M1751" s="559">
        <v>1954.44</v>
      </c>
      <c r="N1751" s="559">
        <v>1961.83</v>
      </c>
      <c r="O1751" s="605">
        <f>IF((N1752=""),"",MAX(F1753:N1753))</f>
        <v>2082.5100000000002</v>
      </c>
      <c r="P1751" s="605">
        <f>IF(N1752="","",MIN(F1753:N1753))</f>
        <v>2050.29</v>
      </c>
      <c r="Q1751" s="658">
        <f>IF((N1753=""),"",AVERAGE(F1753:N1753))</f>
        <v>2067.5066666666667</v>
      </c>
      <c r="R1751" s="658">
        <f>IF((N1752=""),"",(O1751-P1751)/(O1751+P1751)*100)</f>
        <v>0.77961672473868204</v>
      </c>
      <c r="S1751" s="659">
        <f>STDEV(F1753:N1753)</f>
        <v>10.689912300870015</v>
      </c>
      <c r="T1751" s="600" t="str">
        <f>IF(N1752="","",IF(Q1751&gt;1940,IF(R1751&lt;8.3,IF(Q1751&lt;2180,"Pass","Fail"),"Fail"),"Fail"))</f>
        <v>Pass</v>
      </c>
      <c r="U1751" s="677">
        <v>1335</v>
      </c>
      <c r="V1751" s="683" t="s">
        <v>467</v>
      </c>
      <c r="W1751" s="687"/>
      <c r="Y1751" s="603">
        <v>2000</v>
      </c>
      <c r="Z1751" s="603">
        <v>3000</v>
      </c>
      <c r="AA1751" s="603">
        <v>1940</v>
      </c>
      <c r="AB1751" s="603">
        <v>2180</v>
      </c>
      <c r="AC1751" s="604">
        <v>5.2</v>
      </c>
      <c r="AD1751" s="604">
        <v>5.2</v>
      </c>
    </row>
    <row r="1752" spans="1:30" ht="15">
      <c r="B1752" s="554"/>
      <c r="C1752" s="657"/>
      <c r="D1752" s="657"/>
      <c r="E1752" s="605" t="s">
        <v>185</v>
      </c>
      <c r="F1752" s="559">
        <v>1271.1400000000001</v>
      </c>
      <c r="G1752" s="559">
        <v>1268.76</v>
      </c>
      <c r="H1752" s="559">
        <v>1256.94</v>
      </c>
      <c r="I1752" s="559">
        <v>1261.8499999999999</v>
      </c>
      <c r="J1752" s="559">
        <v>1275.24</v>
      </c>
      <c r="K1752" s="559">
        <v>1278.18</v>
      </c>
      <c r="L1752" s="559">
        <v>1265.81</v>
      </c>
      <c r="M1752" s="559">
        <v>1263.92</v>
      </c>
      <c r="N1752" s="559">
        <v>1275.6199999999999</v>
      </c>
      <c r="O1752" s="605"/>
      <c r="P1752" s="605"/>
      <c r="Q1752" s="658"/>
      <c r="R1752" s="658"/>
      <c r="S1752" s="659"/>
      <c r="T1752" s="600"/>
      <c r="U1752" s="660"/>
      <c r="V1752" s="683"/>
      <c r="W1752" s="687"/>
      <c r="Y1752" s="549"/>
      <c r="Z1752" s="549"/>
      <c r="AA1752" s="549"/>
      <c r="AB1752" s="549"/>
      <c r="AC1752" s="549"/>
      <c r="AD1752" s="549"/>
    </row>
    <row r="1753" spans="1:30" ht="43.5" thickBot="1">
      <c r="B1753" s="554"/>
      <c r="C1753" s="657"/>
      <c r="D1753" s="657"/>
      <c r="E1753" s="605" t="s">
        <v>188</v>
      </c>
      <c r="F1753" s="605">
        <f t="shared" ref="F1753:N1753" si="579">IF(((F1751="")*AND(F1752="")),"",(F1751-F1752)*3)</f>
        <v>2071.9499999999998</v>
      </c>
      <c r="G1753" s="605">
        <f t="shared" si="579"/>
        <v>2050.29</v>
      </c>
      <c r="H1753" s="605">
        <f t="shared" si="579"/>
        <v>2073.66</v>
      </c>
      <c r="I1753" s="605">
        <f t="shared" si="579"/>
        <v>2082.5100000000002</v>
      </c>
      <c r="J1753" s="605">
        <f t="shared" si="579"/>
        <v>2056.41</v>
      </c>
      <c r="K1753" s="605">
        <f t="shared" si="579"/>
        <v>2064.63</v>
      </c>
      <c r="L1753" s="605">
        <f t="shared" si="579"/>
        <v>2077.92</v>
      </c>
      <c r="M1753" s="605">
        <f t="shared" si="579"/>
        <v>2071.56</v>
      </c>
      <c r="N1753" s="605">
        <f t="shared" si="579"/>
        <v>2058.63</v>
      </c>
      <c r="O1753" s="605"/>
      <c r="P1753" s="605"/>
      <c r="Q1753" s="658"/>
      <c r="R1753" s="658"/>
      <c r="S1753" s="659"/>
      <c r="T1753" s="600"/>
      <c r="U1753" s="660"/>
      <c r="V1753" s="683"/>
      <c r="W1753" s="687"/>
      <c r="Y1753" s="549"/>
      <c r="Z1753" s="549"/>
      <c r="AA1753" s="549"/>
      <c r="AB1753" s="549"/>
      <c r="AC1753" s="549"/>
      <c r="AD1753" s="549"/>
    </row>
    <row r="1754" spans="1:30" ht="15">
      <c r="A1754" s="716">
        <v>43846</v>
      </c>
      <c r="B1754" s="554" t="s">
        <v>183</v>
      </c>
      <c r="C1754" s="657" t="s">
        <v>171</v>
      </c>
      <c r="D1754" s="657" t="s">
        <v>170</v>
      </c>
      <c r="E1754" s="605" t="s">
        <v>184</v>
      </c>
      <c r="F1754" s="559">
        <v>25848.13</v>
      </c>
      <c r="G1754" s="559">
        <v>26141.51</v>
      </c>
      <c r="H1754" s="559">
        <v>26255.55</v>
      </c>
      <c r="I1754" s="559">
        <v>26173.38</v>
      </c>
      <c r="J1754" s="559">
        <v>25931.33</v>
      </c>
      <c r="K1754" s="559">
        <v>25843.11</v>
      </c>
      <c r="L1754" s="559">
        <v>26140.75</v>
      </c>
      <c r="M1754" s="559">
        <v>26155.08</v>
      </c>
      <c r="N1754" s="559">
        <v>25916.34</v>
      </c>
      <c r="O1754" s="605">
        <f>IF((N1755=""),"",MAX(F1756:N1756))</f>
        <v>5002.3500000000022</v>
      </c>
      <c r="P1754" s="605">
        <f>IF(N1755="","",MIN(F1756:N1756))</f>
        <v>4254.8100000000013</v>
      </c>
      <c r="Q1754" s="658">
        <f>IF((N1756=""),"",AVERAGE(F1756:N1756))</f>
        <v>4583.4600000000019</v>
      </c>
      <c r="R1754" s="658">
        <f>IF((N1755=""),"",(O1754-P1754)/(O1754+P1754)*100)</f>
        <v>8.0752628235873694</v>
      </c>
      <c r="S1754" s="659">
        <f>STDEV(F1756:N1756)</f>
        <v>319.21970592368251</v>
      </c>
      <c r="T1754" s="600" t="str">
        <f>IF(N1755="","",IF(Q1754&gt;3200,IF(R1754&lt;16,IF(Q1754&lt;5240,"Pass","Fail"),"Fail"),"Fail"))</f>
        <v>Pass</v>
      </c>
      <c r="U1754" s="677">
        <v>1335</v>
      </c>
      <c r="V1754" s="683" t="s">
        <v>467</v>
      </c>
      <c r="W1754" s="687"/>
      <c r="Y1754" s="603">
        <v>4200</v>
      </c>
      <c r="Z1754" s="603">
        <v>5500</v>
      </c>
      <c r="AA1754" s="603">
        <v>3200</v>
      </c>
      <c r="AB1754" s="603">
        <v>5240</v>
      </c>
      <c r="AC1754" s="604">
        <v>16</v>
      </c>
      <c r="AD1754" s="604">
        <v>16</v>
      </c>
    </row>
    <row r="1755" spans="1:30" ht="15">
      <c r="B1755" s="554"/>
      <c r="C1755" s="657"/>
      <c r="D1755" s="657"/>
      <c r="E1755" s="605" t="s">
        <v>185</v>
      </c>
      <c r="F1755" s="559">
        <v>24207.7</v>
      </c>
      <c r="G1755" s="559">
        <v>24694.11</v>
      </c>
      <c r="H1755" s="559">
        <v>24837.279999999999</v>
      </c>
      <c r="I1755" s="559">
        <v>24733.18</v>
      </c>
      <c r="J1755" s="559">
        <v>24298.37</v>
      </c>
      <c r="K1755" s="559">
        <v>24230.91</v>
      </c>
      <c r="L1755" s="559">
        <v>24712.41</v>
      </c>
      <c r="M1755" s="559">
        <v>24691.95</v>
      </c>
      <c r="N1755" s="559">
        <v>24248.89</v>
      </c>
      <c r="O1755" s="641"/>
      <c r="P1755" s="605"/>
      <c r="Q1755" s="658"/>
      <c r="R1755" s="658"/>
      <c r="S1755" s="659"/>
      <c r="T1755" s="600"/>
      <c r="U1755" s="660"/>
      <c r="V1755" s="683"/>
      <c r="W1755" s="687"/>
      <c r="Y1755" s="549"/>
      <c r="Z1755" s="549"/>
      <c r="AA1755" s="549"/>
      <c r="AB1755" s="549"/>
      <c r="AC1755" s="549"/>
      <c r="AD1755" s="549"/>
    </row>
    <row r="1756" spans="1:30" ht="57.75" thickBot="1">
      <c r="B1756" s="663"/>
      <c r="C1756" s="664"/>
      <c r="D1756" s="664"/>
      <c r="E1756" s="605" t="s">
        <v>186</v>
      </c>
      <c r="F1756" s="627">
        <f t="shared" ref="F1756:N1756" si="580">IF(((F1754="")*AND(F1755="")),"",(F1754-F1755)*3)</f>
        <v>4921.2900000000009</v>
      </c>
      <c r="G1756" s="627">
        <f t="shared" si="580"/>
        <v>4342.1999999999935</v>
      </c>
      <c r="H1756" s="627">
        <f t="shared" si="580"/>
        <v>4254.8100000000013</v>
      </c>
      <c r="I1756" s="627">
        <f t="shared" si="580"/>
        <v>4320.6000000000022</v>
      </c>
      <c r="J1756" s="627">
        <f t="shared" si="580"/>
        <v>4898.8800000000083</v>
      </c>
      <c r="K1756" s="627">
        <f t="shared" si="580"/>
        <v>4836.6000000000022</v>
      </c>
      <c r="L1756" s="627">
        <f t="shared" si="580"/>
        <v>4285.0200000000004</v>
      </c>
      <c r="M1756" s="627">
        <f t="shared" si="580"/>
        <v>4389.3900000000031</v>
      </c>
      <c r="N1756" s="627">
        <f t="shared" si="580"/>
        <v>5002.3500000000022</v>
      </c>
      <c r="O1756" s="627"/>
      <c r="P1756" s="627"/>
      <c r="Q1756" s="665"/>
      <c r="R1756" s="665"/>
      <c r="S1756" s="666"/>
      <c r="T1756" s="667"/>
      <c r="U1756" s="668"/>
      <c r="V1756" s="683"/>
      <c r="W1756" s="687"/>
      <c r="Y1756" s="549"/>
      <c r="Z1756" s="549"/>
      <c r="AA1756" s="549"/>
      <c r="AB1756" s="549"/>
      <c r="AC1756" s="549"/>
      <c r="AD1756" s="549"/>
    </row>
    <row r="1757" spans="1:30" ht="15">
      <c r="A1757" s="716">
        <v>43858</v>
      </c>
      <c r="B1757" s="654" t="s">
        <v>172</v>
      </c>
      <c r="C1757" s="615" t="s">
        <v>174</v>
      </c>
      <c r="D1757" s="615" t="s">
        <v>173</v>
      </c>
      <c r="E1757" s="605" t="s">
        <v>184</v>
      </c>
      <c r="F1757" s="559">
        <v>6754.25</v>
      </c>
      <c r="G1757" s="559">
        <v>6825.08</v>
      </c>
      <c r="H1757" s="559">
        <v>7000.59</v>
      </c>
      <c r="I1757" s="559">
        <v>6997.13</v>
      </c>
      <c r="J1757" s="559">
        <v>7066.54</v>
      </c>
      <c r="K1757" s="559">
        <v>6969.49</v>
      </c>
      <c r="L1757" s="559">
        <v>6970.82</v>
      </c>
      <c r="M1757" s="559">
        <v>6919.85</v>
      </c>
      <c r="N1757" s="559">
        <v>6820</v>
      </c>
      <c r="O1757" s="636">
        <f>IF((N1758=""),"",MAX(F1759:N1759))</f>
        <v>3897.9799999999996</v>
      </c>
      <c r="P1757" s="636">
        <f>IF(N1758="","",MIN(F1759:N1759))</f>
        <v>3611.9399999999987</v>
      </c>
      <c r="Q1757" s="655">
        <f>IF((N1759=""),"",AVERAGE(F1759:N1759))</f>
        <v>3791.3533333333326</v>
      </c>
      <c r="R1757" s="655">
        <f>IF((N1758=""),"",(O1757-P1757)/(O1757+P1757)*100)</f>
        <v>3.8088288557002059</v>
      </c>
      <c r="S1757" s="646">
        <f>STDEV(F1759:N1759)</f>
        <v>109.57398368228803</v>
      </c>
      <c r="T1757" s="676" t="str">
        <f>IF(N1758="","",IF(Q1757&gt;3650,IF(R1757&lt;7,IF(Q1757&lt;4450,"Pass","Fail"),"Fail"),"Fail"))</f>
        <v>Pass</v>
      </c>
      <c r="U1757" s="677">
        <v>74</v>
      </c>
      <c r="V1757" s="718" t="s">
        <v>468</v>
      </c>
      <c r="W1757" s="747"/>
      <c r="Y1757" s="603">
        <v>3650</v>
      </c>
      <c r="Z1757" s="603">
        <v>4450</v>
      </c>
      <c r="AA1757" s="603">
        <v>3700</v>
      </c>
      <c r="AB1757" s="603">
        <v>4100</v>
      </c>
      <c r="AC1757" s="604">
        <v>7</v>
      </c>
      <c r="AD1757" s="604">
        <v>6.5</v>
      </c>
    </row>
    <row r="1758" spans="1:30" ht="15">
      <c r="B1758" s="554"/>
      <c r="C1758" s="657"/>
      <c r="D1758" s="657"/>
      <c r="E1758" s="605" t="s">
        <v>185</v>
      </c>
      <c r="F1758" s="559">
        <v>4934.18</v>
      </c>
      <c r="G1758" s="559">
        <v>4898.2299999999996</v>
      </c>
      <c r="H1758" s="559">
        <v>5051.6000000000004</v>
      </c>
      <c r="I1758" s="559">
        <v>5062.99</v>
      </c>
      <c r="J1758" s="559">
        <v>5199.72</v>
      </c>
      <c r="K1758" s="559">
        <v>5163.5200000000004</v>
      </c>
      <c r="L1758" s="559">
        <v>5041.09</v>
      </c>
      <c r="M1758" s="559">
        <v>4971.88</v>
      </c>
      <c r="N1758" s="559">
        <v>4939.45</v>
      </c>
      <c r="O1758" s="605"/>
      <c r="P1758" s="605"/>
      <c r="Q1758" s="658"/>
      <c r="R1758" s="658"/>
      <c r="S1758" s="659"/>
      <c r="T1758" s="554"/>
      <c r="U1758" s="672"/>
      <c r="V1758" s="718"/>
      <c r="W1758" s="740"/>
      <c r="Y1758" s="549"/>
      <c r="Z1758" s="549"/>
      <c r="AA1758" s="549"/>
      <c r="AB1758" s="549"/>
      <c r="AC1758" s="549"/>
      <c r="AD1758" s="549"/>
    </row>
    <row r="1759" spans="1:30" ht="57.75" thickBot="1">
      <c r="B1759" s="554"/>
      <c r="C1759" s="657"/>
      <c r="D1759" s="657"/>
      <c r="E1759" s="605" t="s">
        <v>186</v>
      </c>
      <c r="F1759" s="605">
        <f t="shared" ref="F1759:N1759" si="581">IF(((F1757="")*AND(F1758="")),"",(F1757-F1758)*2)</f>
        <v>3640.1399999999994</v>
      </c>
      <c r="G1759" s="605">
        <f t="shared" si="581"/>
        <v>3853.7000000000007</v>
      </c>
      <c r="H1759" s="605">
        <f t="shared" si="581"/>
        <v>3897.9799999999996</v>
      </c>
      <c r="I1759" s="605">
        <f t="shared" si="581"/>
        <v>3868.2800000000007</v>
      </c>
      <c r="J1759" s="605">
        <f t="shared" si="581"/>
        <v>3733.6399999999994</v>
      </c>
      <c r="K1759" s="605">
        <f t="shared" si="581"/>
        <v>3611.9399999999987</v>
      </c>
      <c r="L1759" s="605">
        <f t="shared" si="581"/>
        <v>3859.4599999999991</v>
      </c>
      <c r="M1759" s="605">
        <f t="shared" si="581"/>
        <v>3895.9400000000005</v>
      </c>
      <c r="N1759" s="605">
        <f t="shared" si="581"/>
        <v>3761.1000000000004</v>
      </c>
      <c r="O1759" s="605"/>
      <c r="P1759" s="605"/>
      <c r="Q1759" s="658"/>
      <c r="R1759" s="658"/>
      <c r="S1759" s="659"/>
      <c r="T1759" s="554"/>
      <c r="U1759" s="672"/>
      <c r="V1759" s="718"/>
      <c r="W1759" s="740"/>
      <c r="Y1759" s="549"/>
      <c r="Z1759" s="549"/>
      <c r="AA1759" s="549"/>
      <c r="AB1759" s="549"/>
      <c r="AC1759" s="549"/>
      <c r="AD1759" s="549"/>
    </row>
    <row r="1760" spans="1:30" ht="15">
      <c r="A1760" s="716">
        <v>43858</v>
      </c>
      <c r="B1760" s="614" t="s">
        <v>167</v>
      </c>
      <c r="C1760" s="657" t="s">
        <v>169</v>
      </c>
      <c r="D1760" s="657" t="s">
        <v>187</v>
      </c>
      <c r="E1760" s="605" t="s">
        <v>184</v>
      </c>
      <c r="F1760" s="559">
        <v>1961.79</v>
      </c>
      <c r="G1760" s="559">
        <v>1952.19</v>
      </c>
      <c r="H1760" s="559">
        <v>1948.16</v>
      </c>
      <c r="I1760" s="559">
        <v>1956.02</v>
      </c>
      <c r="J1760" s="559">
        <v>1960.71</v>
      </c>
      <c r="K1760" s="559">
        <v>1966.39</v>
      </c>
      <c r="L1760" s="559">
        <v>1958.45</v>
      </c>
      <c r="M1760" s="559">
        <v>1954.44</v>
      </c>
      <c r="N1760" s="559">
        <v>1961.83</v>
      </c>
      <c r="O1760" s="605">
        <f>IF((N1761=""),"",MAX(F1762:N1762))</f>
        <v>2082.5100000000002</v>
      </c>
      <c r="P1760" s="605">
        <f>IF(N1761="","",MIN(F1762:N1762))</f>
        <v>2050.29</v>
      </c>
      <c r="Q1760" s="658">
        <f>IF((N1762=""),"",AVERAGE(F1762:N1762))</f>
        <v>2067.5066666666667</v>
      </c>
      <c r="R1760" s="658">
        <f>IF((N1761=""),"",(O1760-P1760)/(O1760+P1760)*100)</f>
        <v>0.77961672473868204</v>
      </c>
      <c r="S1760" s="659">
        <f>STDEV(F1762:N1762)</f>
        <v>10.689912300870015</v>
      </c>
      <c r="T1760" s="600" t="str">
        <f>IF(N1761="","",IF(Q1760&gt;1940,IF(R1760&lt;8.3,IF(Q1760&lt;2180,"Pass","Fail"),"Fail"),"Fail"))</f>
        <v>Pass</v>
      </c>
      <c r="U1760" s="677">
        <v>74</v>
      </c>
      <c r="V1760" s="718" t="s">
        <v>468</v>
      </c>
      <c r="W1760" s="747"/>
      <c r="Y1760" s="603">
        <v>2000</v>
      </c>
      <c r="Z1760" s="603">
        <v>3000</v>
      </c>
      <c r="AA1760" s="603">
        <v>1940</v>
      </c>
      <c r="AB1760" s="603">
        <v>2180</v>
      </c>
      <c r="AC1760" s="604">
        <v>5.2</v>
      </c>
      <c r="AD1760" s="604">
        <v>5.2</v>
      </c>
    </row>
    <row r="1761" spans="1:30" ht="15">
      <c r="B1761" s="554"/>
      <c r="C1761" s="657"/>
      <c r="D1761" s="657"/>
      <c r="E1761" s="605" t="s">
        <v>185</v>
      </c>
      <c r="F1761" s="559">
        <v>1271.1400000000001</v>
      </c>
      <c r="G1761" s="559">
        <v>1268.76</v>
      </c>
      <c r="H1761" s="559">
        <v>1256.94</v>
      </c>
      <c r="I1761" s="559">
        <v>1261.8499999999999</v>
      </c>
      <c r="J1761" s="559">
        <v>1275.24</v>
      </c>
      <c r="K1761" s="559">
        <v>1278.18</v>
      </c>
      <c r="L1761" s="559">
        <v>1265.81</v>
      </c>
      <c r="M1761" s="559">
        <v>1263.92</v>
      </c>
      <c r="N1761" s="559">
        <v>1275.6199999999999</v>
      </c>
      <c r="O1761" s="605"/>
      <c r="P1761" s="605"/>
      <c r="Q1761" s="658"/>
      <c r="R1761" s="658"/>
      <c r="S1761" s="659"/>
      <c r="T1761" s="600"/>
      <c r="U1761" s="660"/>
      <c r="V1761" s="718"/>
      <c r="W1761" s="740"/>
      <c r="Y1761" s="549"/>
      <c r="Z1761" s="549"/>
      <c r="AA1761" s="549"/>
      <c r="AB1761" s="549"/>
      <c r="AC1761" s="549"/>
      <c r="AD1761" s="549"/>
    </row>
    <row r="1762" spans="1:30" ht="43.5" thickBot="1">
      <c r="B1762" s="554"/>
      <c r="C1762" s="657"/>
      <c r="D1762" s="657"/>
      <c r="E1762" s="605" t="s">
        <v>188</v>
      </c>
      <c r="F1762" s="605">
        <f t="shared" ref="F1762:N1762" si="582">IF(((F1760="")*AND(F1761="")),"",(F1760-F1761)*3)</f>
        <v>2071.9499999999998</v>
      </c>
      <c r="G1762" s="605">
        <f t="shared" si="582"/>
        <v>2050.29</v>
      </c>
      <c r="H1762" s="605">
        <f t="shared" si="582"/>
        <v>2073.66</v>
      </c>
      <c r="I1762" s="605">
        <f t="shared" si="582"/>
        <v>2082.5100000000002</v>
      </c>
      <c r="J1762" s="605">
        <f t="shared" si="582"/>
        <v>2056.41</v>
      </c>
      <c r="K1762" s="605">
        <f t="shared" si="582"/>
        <v>2064.63</v>
      </c>
      <c r="L1762" s="605">
        <f t="shared" si="582"/>
        <v>2077.92</v>
      </c>
      <c r="M1762" s="605">
        <f t="shared" si="582"/>
        <v>2071.56</v>
      </c>
      <c r="N1762" s="605">
        <f t="shared" si="582"/>
        <v>2058.63</v>
      </c>
      <c r="O1762" s="605"/>
      <c r="P1762" s="605"/>
      <c r="Q1762" s="658"/>
      <c r="R1762" s="658"/>
      <c r="S1762" s="659"/>
      <c r="T1762" s="600"/>
      <c r="U1762" s="660"/>
      <c r="V1762" s="718"/>
      <c r="W1762" s="740"/>
      <c r="Y1762" s="549"/>
      <c r="Z1762" s="549"/>
      <c r="AA1762" s="549"/>
      <c r="AB1762" s="549"/>
      <c r="AC1762" s="549"/>
      <c r="AD1762" s="549"/>
    </row>
    <row r="1763" spans="1:30" ht="15">
      <c r="A1763" s="716">
        <v>43858</v>
      </c>
      <c r="B1763" s="554" t="s">
        <v>183</v>
      </c>
      <c r="C1763" s="657" t="s">
        <v>171</v>
      </c>
      <c r="D1763" s="657" t="s">
        <v>170</v>
      </c>
      <c r="E1763" s="605" t="s">
        <v>184</v>
      </c>
      <c r="F1763" s="559">
        <v>25848.13</v>
      </c>
      <c r="G1763" s="559">
        <v>26141.51</v>
      </c>
      <c r="H1763" s="559">
        <v>26255.55</v>
      </c>
      <c r="I1763" s="559">
        <v>26173.38</v>
      </c>
      <c r="J1763" s="559">
        <v>25931.33</v>
      </c>
      <c r="K1763" s="559">
        <v>25843.11</v>
      </c>
      <c r="L1763" s="559">
        <v>26140.75</v>
      </c>
      <c r="M1763" s="559">
        <v>26155.08</v>
      </c>
      <c r="N1763" s="559">
        <v>25916.34</v>
      </c>
      <c r="O1763" s="605">
        <f>IF((N1764=""),"",MAX(F1765:N1765))</f>
        <v>5002.3500000000022</v>
      </c>
      <c r="P1763" s="605">
        <f>IF(N1764="","",MIN(F1765:N1765))</f>
        <v>4254.8100000000013</v>
      </c>
      <c r="Q1763" s="658">
        <f>IF((N1765=""),"",AVERAGE(F1765:N1765))</f>
        <v>4583.4600000000019</v>
      </c>
      <c r="R1763" s="658">
        <f>IF((N1764=""),"",(O1763-P1763)/(O1763+P1763)*100)</f>
        <v>8.0752628235873694</v>
      </c>
      <c r="S1763" s="659">
        <f>STDEV(F1765:N1765)</f>
        <v>319.21970592368251</v>
      </c>
      <c r="T1763" s="600" t="str">
        <f>IF(N1764="","",IF(Q1763&gt;3200,IF(R1763&lt;16,IF(Q1763&lt;5240,"Pass","Fail"),"Fail"),"Fail"))</f>
        <v>Pass</v>
      </c>
      <c r="U1763" s="677">
        <v>74</v>
      </c>
      <c r="V1763" s="718" t="s">
        <v>468</v>
      </c>
      <c r="W1763" s="747"/>
      <c r="Y1763" s="603">
        <v>4200</v>
      </c>
      <c r="Z1763" s="603">
        <v>5500</v>
      </c>
      <c r="AA1763" s="603">
        <v>3200</v>
      </c>
      <c r="AB1763" s="603">
        <v>5240</v>
      </c>
      <c r="AC1763" s="604">
        <v>16</v>
      </c>
      <c r="AD1763" s="604">
        <v>16</v>
      </c>
    </row>
    <row r="1764" spans="1:30" ht="15">
      <c r="B1764" s="554"/>
      <c r="C1764" s="657"/>
      <c r="D1764" s="657"/>
      <c r="E1764" s="605" t="s">
        <v>185</v>
      </c>
      <c r="F1764" s="559">
        <v>24207.7</v>
      </c>
      <c r="G1764" s="559">
        <v>24694.11</v>
      </c>
      <c r="H1764" s="559">
        <v>24837.279999999999</v>
      </c>
      <c r="I1764" s="559">
        <v>24733.18</v>
      </c>
      <c r="J1764" s="559">
        <v>24298.37</v>
      </c>
      <c r="K1764" s="559">
        <v>24230.91</v>
      </c>
      <c r="L1764" s="559">
        <v>24712.41</v>
      </c>
      <c r="M1764" s="559">
        <v>24691.95</v>
      </c>
      <c r="N1764" s="559">
        <v>24248.89</v>
      </c>
      <c r="O1764" s="641"/>
      <c r="P1764" s="605"/>
      <c r="Q1764" s="658"/>
      <c r="R1764" s="658"/>
      <c r="S1764" s="659"/>
      <c r="T1764" s="600"/>
      <c r="U1764" s="660"/>
      <c r="V1764" s="718"/>
      <c r="W1764" s="740"/>
      <c r="Y1764" s="549"/>
      <c r="Z1764" s="549"/>
      <c r="AA1764" s="549"/>
      <c r="AB1764" s="549"/>
      <c r="AC1764" s="549"/>
      <c r="AD1764" s="549"/>
    </row>
    <row r="1765" spans="1:30" ht="57.75" thickBot="1">
      <c r="B1765" s="663"/>
      <c r="C1765" s="664"/>
      <c r="D1765" s="664"/>
      <c r="E1765" s="605" t="s">
        <v>186</v>
      </c>
      <c r="F1765" s="627">
        <f t="shared" ref="F1765:N1765" si="583">IF(((F1763="")*AND(F1764="")),"",(F1763-F1764)*3)</f>
        <v>4921.2900000000009</v>
      </c>
      <c r="G1765" s="627">
        <f t="shared" si="583"/>
        <v>4342.1999999999935</v>
      </c>
      <c r="H1765" s="627">
        <f t="shared" si="583"/>
        <v>4254.8100000000013</v>
      </c>
      <c r="I1765" s="627">
        <f t="shared" si="583"/>
        <v>4320.6000000000022</v>
      </c>
      <c r="J1765" s="627">
        <f t="shared" si="583"/>
        <v>4898.8800000000083</v>
      </c>
      <c r="K1765" s="627">
        <f t="shared" si="583"/>
        <v>4836.6000000000022</v>
      </c>
      <c r="L1765" s="627">
        <f t="shared" si="583"/>
        <v>4285.0200000000004</v>
      </c>
      <c r="M1765" s="627">
        <f t="shared" si="583"/>
        <v>4389.3900000000031</v>
      </c>
      <c r="N1765" s="627">
        <f t="shared" si="583"/>
        <v>5002.3500000000022</v>
      </c>
      <c r="O1765" s="627"/>
      <c r="P1765" s="627"/>
      <c r="Q1765" s="665"/>
      <c r="R1765" s="665"/>
      <c r="S1765" s="666"/>
      <c r="T1765" s="667"/>
      <c r="U1765" s="668"/>
      <c r="V1765" s="718"/>
      <c r="W1765" s="740"/>
      <c r="Y1765" s="549"/>
      <c r="Z1765" s="549"/>
      <c r="AA1765" s="549"/>
      <c r="AB1765" s="549"/>
      <c r="AC1765" s="549"/>
      <c r="AD1765" s="549"/>
    </row>
    <row r="1766" spans="1:30" ht="15">
      <c r="A1766" s="716">
        <v>43861</v>
      </c>
      <c r="B1766" s="654" t="s">
        <v>172</v>
      </c>
      <c r="C1766" s="615" t="s">
        <v>174</v>
      </c>
      <c r="D1766" s="615" t="s">
        <v>173</v>
      </c>
      <c r="E1766" s="605" t="s">
        <v>184</v>
      </c>
      <c r="F1766" s="559">
        <v>4998.59</v>
      </c>
      <c r="G1766" s="559">
        <v>4976.2700000000004</v>
      </c>
      <c r="H1766" s="559">
        <v>5142.1099999999997</v>
      </c>
      <c r="I1766" s="559">
        <v>5158.24</v>
      </c>
      <c r="J1766" s="559">
        <v>5313.87</v>
      </c>
      <c r="K1766" s="559">
        <v>5279.71</v>
      </c>
      <c r="L1766" s="559">
        <v>5140.18</v>
      </c>
      <c r="M1766" s="559">
        <v>5047.62</v>
      </c>
      <c r="N1766" s="559">
        <v>5004.9399999999996</v>
      </c>
      <c r="O1766" s="636">
        <f>IF((N1767=""),"",MAX(F1768:N1768))</f>
        <v>3899.1799999999994</v>
      </c>
      <c r="P1766" s="636">
        <f>IF(N1767="","",MIN(F1768:N1768))</f>
        <v>3613.8</v>
      </c>
      <c r="Q1766" s="655">
        <f>IF((N1768=""),"",AVERAGE(F1768:N1768))</f>
        <v>3794.0977777777775</v>
      </c>
      <c r="R1766" s="655">
        <f>IF((N1767=""),"",(O1766-P1766)/(O1766+P1766)*100)</f>
        <v>3.7984927418946839</v>
      </c>
      <c r="S1766" s="646">
        <f>STDEV(F1768:N1768)</f>
        <v>99.322453878486968</v>
      </c>
      <c r="T1766" s="676" t="str">
        <f>IF(N1767="","",IF(Q1766&gt;3650,IF(R1766&lt;7,IF(Q1766&lt;4450,"Pass","Fail"),"Fail"),"Fail"))</f>
        <v>Pass</v>
      </c>
      <c r="U1766" s="677">
        <v>74</v>
      </c>
      <c r="V1766" s="718" t="s">
        <v>469</v>
      </c>
      <c r="W1766" s="747"/>
      <c r="Y1766" s="603">
        <v>3650</v>
      </c>
      <c r="Z1766" s="603">
        <v>4450</v>
      </c>
      <c r="AA1766" s="603">
        <v>3700</v>
      </c>
      <c r="AB1766" s="603">
        <v>4100</v>
      </c>
      <c r="AC1766" s="604">
        <v>7</v>
      </c>
      <c r="AD1766" s="604">
        <v>6.5</v>
      </c>
    </row>
    <row r="1767" spans="1:30" ht="15">
      <c r="B1767" s="554"/>
      <c r="C1767" s="657"/>
      <c r="D1767" s="657"/>
      <c r="E1767" s="605" t="s">
        <v>185</v>
      </c>
      <c r="F1767" s="559">
        <v>3165.79</v>
      </c>
      <c r="G1767" s="559">
        <v>3052.18</v>
      </c>
      <c r="H1767" s="559">
        <v>3201.01</v>
      </c>
      <c r="I1767" s="559">
        <v>3230.43</v>
      </c>
      <c r="J1767" s="559">
        <v>3441.44</v>
      </c>
      <c r="K1767" s="559">
        <v>3472.81</v>
      </c>
      <c r="L1767" s="559">
        <v>3221.14</v>
      </c>
      <c r="M1767" s="559">
        <v>3098.03</v>
      </c>
      <c r="N1767" s="559">
        <v>3105.26</v>
      </c>
      <c r="O1767" s="605"/>
      <c r="P1767" s="605"/>
      <c r="Q1767" s="658"/>
      <c r="R1767" s="658"/>
      <c r="S1767" s="659"/>
      <c r="T1767" s="554"/>
      <c r="U1767" s="672"/>
      <c r="V1767" s="718"/>
      <c r="W1767" s="740"/>
      <c r="Y1767" s="549"/>
      <c r="Z1767" s="549"/>
      <c r="AA1767" s="549"/>
      <c r="AB1767" s="549"/>
      <c r="AC1767" s="549"/>
      <c r="AD1767" s="549"/>
    </row>
    <row r="1768" spans="1:30" ht="57.75" thickBot="1">
      <c r="B1768" s="554"/>
      <c r="C1768" s="657"/>
      <c r="D1768" s="657"/>
      <c r="E1768" s="605" t="s">
        <v>186</v>
      </c>
      <c r="F1768" s="605">
        <f t="shared" ref="F1768:N1768" si="584">IF(((F1766="")*AND(F1767="")),"",(F1766-F1767)*2)</f>
        <v>3665.6000000000004</v>
      </c>
      <c r="G1768" s="605">
        <f t="shared" si="584"/>
        <v>3848.1800000000012</v>
      </c>
      <c r="H1768" s="605">
        <f t="shared" si="584"/>
        <v>3882.1999999999989</v>
      </c>
      <c r="I1768" s="605">
        <f t="shared" si="584"/>
        <v>3855.62</v>
      </c>
      <c r="J1768" s="605">
        <f t="shared" si="584"/>
        <v>3744.8599999999997</v>
      </c>
      <c r="K1768" s="605">
        <f t="shared" si="584"/>
        <v>3613.8</v>
      </c>
      <c r="L1768" s="605">
        <f t="shared" si="584"/>
        <v>3838.0800000000008</v>
      </c>
      <c r="M1768" s="605">
        <f t="shared" si="584"/>
        <v>3899.1799999999994</v>
      </c>
      <c r="N1768" s="605">
        <f t="shared" si="584"/>
        <v>3799.3599999999988</v>
      </c>
      <c r="O1768" s="605"/>
      <c r="P1768" s="605"/>
      <c r="Q1768" s="658"/>
      <c r="R1768" s="658"/>
      <c r="S1768" s="659"/>
      <c r="T1768" s="554"/>
      <c r="U1768" s="672"/>
      <c r="V1768" s="718"/>
      <c r="W1768" s="740"/>
      <c r="Y1768" s="549"/>
      <c r="Z1768" s="549"/>
      <c r="AA1768" s="549"/>
      <c r="AB1768" s="549"/>
      <c r="AC1768" s="549"/>
      <c r="AD1768" s="549"/>
    </row>
    <row r="1769" spans="1:30" ht="15">
      <c r="A1769" s="716">
        <v>43861</v>
      </c>
      <c r="B1769" s="614" t="s">
        <v>167</v>
      </c>
      <c r="C1769" s="657" t="s">
        <v>169</v>
      </c>
      <c r="D1769" s="657" t="s">
        <v>187</v>
      </c>
      <c r="E1769" s="605" t="s">
        <v>184</v>
      </c>
      <c r="F1769" s="559">
        <v>1280.8</v>
      </c>
      <c r="G1769" s="559">
        <v>1291.4100000000001</v>
      </c>
      <c r="H1769" s="559">
        <v>1288.49</v>
      </c>
      <c r="I1769" s="559">
        <v>1293.02</v>
      </c>
      <c r="J1769" s="559">
        <v>1300.8499999999999</v>
      </c>
      <c r="K1769" s="559">
        <v>1293.47</v>
      </c>
      <c r="L1769" s="559">
        <v>1294.96</v>
      </c>
      <c r="M1769" s="559">
        <v>1287.5</v>
      </c>
      <c r="N1769" s="559">
        <v>1289.99</v>
      </c>
      <c r="O1769" s="605">
        <f>IF((N1770=""),"",MAX(F1771:N1771))</f>
        <v>2041.1399999999999</v>
      </c>
      <c r="P1769" s="605">
        <f>IF(N1770="","",MIN(F1771:N1771))</f>
        <v>1978.8899999999996</v>
      </c>
      <c r="Q1769" s="658">
        <f>IF((N1771=""),"",AVERAGE(F1771:N1771))</f>
        <v>1999.1600000000003</v>
      </c>
      <c r="R1769" s="658">
        <f>IF((N1770=""),"",(O1769-P1769)/(O1769+P1769)*100)</f>
        <v>1.5484959067469704</v>
      </c>
      <c r="S1769" s="659">
        <f>STDEV(F1771:N1771)</f>
        <v>20.118920199601646</v>
      </c>
      <c r="T1769" s="600" t="str">
        <f>IF(N1770="","",IF(Q1769&gt;1940,IF(R1769&lt;8.3,IF(Q1769&lt;2180,"Pass","Fail"),"Fail"),"Fail"))</f>
        <v>Pass</v>
      </c>
      <c r="U1769" s="677">
        <v>74</v>
      </c>
      <c r="V1769" s="718" t="s">
        <v>469</v>
      </c>
      <c r="W1769" s="747"/>
      <c r="Y1769" s="603">
        <v>2000</v>
      </c>
      <c r="Z1769" s="603">
        <v>3000</v>
      </c>
      <c r="AA1769" s="603">
        <v>1940</v>
      </c>
      <c r="AB1769" s="603">
        <v>2180</v>
      </c>
      <c r="AC1769" s="604">
        <v>5.2</v>
      </c>
      <c r="AD1769" s="604">
        <v>5.2</v>
      </c>
    </row>
    <row r="1770" spans="1:30" ht="15">
      <c r="B1770" s="554"/>
      <c r="C1770" s="657"/>
      <c r="D1770" s="657"/>
      <c r="E1770" s="605" t="s">
        <v>185</v>
      </c>
      <c r="F1770" s="559">
        <v>600.41999999999996</v>
      </c>
      <c r="G1770" s="559">
        <v>622.66999999999996</v>
      </c>
      <c r="H1770" s="559">
        <v>626.51</v>
      </c>
      <c r="I1770" s="559">
        <v>632.49</v>
      </c>
      <c r="J1770" s="559">
        <v>641.22</v>
      </c>
      <c r="K1770" s="559">
        <v>621.25</v>
      </c>
      <c r="L1770" s="559">
        <v>633.39</v>
      </c>
      <c r="M1770" s="559">
        <v>622.23</v>
      </c>
      <c r="N1770" s="559">
        <v>622.83000000000004</v>
      </c>
      <c r="O1770" s="605"/>
      <c r="P1770" s="605"/>
      <c r="Q1770" s="658"/>
      <c r="R1770" s="658"/>
      <c r="S1770" s="659"/>
      <c r="T1770" s="600"/>
      <c r="U1770" s="660"/>
      <c r="V1770" s="718"/>
      <c r="W1770" s="740"/>
      <c r="Y1770" s="549"/>
      <c r="Z1770" s="549"/>
      <c r="AA1770" s="549"/>
      <c r="AB1770" s="549"/>
      <c r="AC1770" s="549"/>
      <c r="AD1770" s="549"/>
    </row>
    <row r="1771" spans="1:30" ht="43.5" thickBot="1">
      <c r="B1771" s="554"/>
      <c r="C1771" s="657"/>
      <c r="D1771" s="657"/>
      <c r="E1771" s="605" t="s">
        <v>188</v>
      </c>
      <c r="F1771" s="605">
        <f t="shared" ref="F1771:N1771" si="585">IF(((F1769="")*AND(F1770="")),"",(F1769-F1770)*3)</f>
        <v>2041.1399999999999</v>
      </c>
      <c r="G1771" s="605">
        <f t="shared" si="585"/>
        <v>2006.2200000000003</v>
      </c>
      <c r="H1771" s="605">
        <f t="shared" si="585"/>
        <v>1985.94</v>
      </c>
      <c r="I1771" s="605">
        <f t="shared" si="585"/>
        <v>1981.59</v>
      </c>
      <c r="J1771" s="605">
        <f t="shared" si="585"/>
        <v>1978.8899999999996</v>
      </c>
      <c r="K1771" s="605">
        <f t="shared" si="585"/>
        <v>2016.66</v>
      </c>
      <c r="L1771" s="605">
        <f t="shared" si="585"/>
        <v>1984.71</v>
      </c>
      <c r="M1771" s="605">
        <f t="shared" si="585"/>
        <v>1995.81</v>
      </c>
      <c r="N1771" s="605">
        <f t="shared" si="585"/>
        <v>2001.48</v>
      </c>
      <c r="O1771" s="605"/>
      <c r="P1771" s="605"/>
      <c r="Q1771" s="658"/>
      <c r="R1771" s="658"/>
      <c r="S1771" s="659"/>
      <c r="T1771" s="600"/>
      <c r="U1771" s="660"/>
      <c r="V1771" s="718"/>
      <c r="W1771" s="740"/>
      <c r="Y1771" s="549"/>
      <c r="Z1771" s="549"/>
      <c r="AA1771" s="549"/>
      <c r="AB1771" s="549"/>
      <c r="AC1771" s="549"/>
      <c r="AD1771" s="549"/>
    </row>
    <row r="1772" spans="1:30" ht="15">
      <c r="A1772" s="716">
        <v>43861</v>
      </c>
      <c r="B1772" s="554" t="s">
        <v>183</v>
      </c>
      <c r="C1772" s="657" t="s">
        <v>171</v>
      </c>
      <c r="D1772" s="657" t="s">
        <v>170</v>
      </c>
      <c r="E1772" s="605" t="s">
        <v>184</v>
      </c>
      <c r="F1772" s="559">
        <v>27574.99</v>
      </c>
      <c r="G1772" s="559">
        <v>27626.14</v>
      </c>
      <c r="H1772" s="559">
        <v>27686.58</v>
      </c>
      <c r="I1772" s="559">
        <v>27636.78</v>
      </c>
      <c r="J1772" s="559">
        <v>27591.24</v>
      </c>
      <c r="K1772" s="559">
        <v>27545.46</v>
      </c>
      <c r="L1772" s="559">
        <v>27615.96</v>
      </c>
      <c r="M1772" s="559">
        <v>27645.5</v>
      </c>
      <c r="N1772" s="559">
        <v>27605.24</v>
      </c>
      <c r="O1772" s="605">
        <f>IF((N1773=""),"",MAX(F1774:N1774))</f>
        <v>4978.4700000000048</v>
      </c>
      <c r="P1772" s="605">
        <f>IF(N1773="","",MIN(F1774:N1774))</f>
        <v>4239.3899999999921</v>
      </c>
      <c r="Q1772" s="658">
        <f>IF((N1774=""),"",AVERAGE(F1774:N1774))</f>
        <v>4539.3199999999988</v>
      </c>
      <c r="R1772" s="658">
        <f>IF((N1773=""),"",(O1772-P1772)/(O1772+P1772)*100)</f>
        <v>8.0179130514025267</v>
      </c>
      <c r="S1772" s="659">
        <f>STDEV(F1774:N1774)</f>
        <v>312.37439099581758</v>
      </c>
      <c r="T1772" s="600" t="str">
        <f>IF(N1773="","",IF(Q1772&gt;3200,IF(R1772&lt;16,IF(Q1772&lt;5240,"Pass","Fail"),"Fail"),"Fail"))</f>
        <v>Pass</v>
      </c>
      <c r="U1772" s="677">
        <v>74</v>
      </c>
      <c r="V1772" s="718" t="s">
        <v>469</v>
      </c>
      <c r="W1772" s="747"/>
      <c r="Y1772" s="603">
        <v>4200</v>
      </c>
      <c r="Z1772" s="603">
        <v>5500</v>
      </c>
      <c r="AA1772" s="603">
        <v>3200</v>
      </c>
      <c r="AB1772" s="603">
        <v>5240</v>
      </c>
      <c r="AC1772" s="604">
        <v>16</v>
      </c>
      <c r="AD1772" s="604">
        <v>16</v>
      </c>
    </row>
    <row r="1773" spans="1:30" ht="15">
      <c r="B1773" s="554"/>
      <c r="C1773" s="657"/>
      <c r="D1773" s="657"/>
      <c r="E1773" s="605" t="s">
        <v>185</v>
      </c>
      <c r="F1773" s="559">
        <v>25970.91</v>
      </c>
      <c r="G1773" s="559">
        <v>26205.119999999999</v>
      </c>
      <c r="H1773" s="559">
        <v>26272.36</v>
      </c>
      <c r="I1773" s="559">
        <v>26198.11</v>
      </c>
      <c r="J1773" s="559">
        <v>25965.25</v>
      </c>
      <c r="K1773" s="559">
        <v>25952.74</v>
      </c>
      <c r="L1773" s="559">
        <v>26202.83</v>
      </c>
      <c r="M1773" s="559">
        <v>26196.86</v>
      </c>
      <c r="N1773" s="559">
        <v>25945.75</v>
      </c>
      <c r="O1773" s="641"/>
      <c r="P1773" s="605"/>
      <c r="Q1773" s="658"/>
      <c r="R1773" s="658"/>
      <c r="S1773" s="659"/>
      <c r="T1773" s="600"/>
      <c r="U1773" s="660"/>
      <c r="V1773" s="718"/>
      <c r="W1773" s="740"/>
      <c r="Y1773" s="549"/>
      <c r="Z1773" s="549"/>
      <c r="AA1773" s="549"/>
      <c r="AB1773" s="549"/>
      <c r="AC1773" s="549"/>
      <c r="AD1773" s="549"/>
    </row>
    <row r="1774" spans="1:30" ht="57.75" thickBot="1">
      <c r="B1774" s="663"/>
      <c r="C1774" s="664"/>
      <c r="D1774" s="664"/>
      <c r="E1774" s="605" t="s">
        <v>186</v>
      </c>
      <c r="F1774" s="627">
        <f t="shared" ref="F1774:N1774" si="586">IF(((F1772="")*AND(F1773="")),"",(F1772-F1773)*3)</f>
        <v>4812.2400000000052</v>
      </c>
      <c r="G1774" s="627">
        <f t="shared" si="586"/>
        <v>4263.0600000000013</v>
      </c>
      <c r="H1774" s="627">
        <f t="shared" si="586"/>
        <v>4242.6600000000035</v>
      </c>
      <c r="I1774" s="627">
        <f t="shared" si="586"/>
        <v>4316.0099999999948</v>
      </c>
      <c r="J1774" s="627">
        <f t="shared" si="586"/>
        <v>4877.9700000000048</v>
      </c>
      <c r="K1774" s="627">
        <f t="shared" si="586"/>
        <v>4778.1599999999926</v>
      </c>
      <c r="L1774" s="627">
        <f t="shared" si="586"/>
        <v>4239.3899999999921</v>
      </c>
      <c r="M1774" s="627">
        <f t="shared" si="586"/>
        <v>4345.9199999999983</v>
      </c>
      <c r="N1774" s="627">
        <f t="shared" si="586"/>
        <v>4978.4700000000048</v>
      </c>
      <c r="O1774" s="627"/>
      <c r="P1774" s="627"/>
      <c r="Q1774" s="665"/>
      <c r="R1774" s="665"/>
      <c r="S1774" s="666"/>
      <c r="T1774" s="667"/>
      <c r="U1774" s="668"/>
      <c r="V1774" s="718"/>
      <c r="W1774" s="740"/>
      <c r="Y1774" s="549"/>
      <c r="Z1774" s="549"/>
      <c r="AA1774" s="549"/>
      <c r="AB1774" s="549"/>
      <c r="AC1774" s="549"/>
      <c r="AD1774" s="549"/>
    </row>
    <row r="1775" spans="1:30" ht="15">
      <c r="A1775" s="716">
        <v>43864</v>
      </c>
      <c r="B1775" s="654" t="s">
        <v>172</v>
      </c>
      <c r="C1775" s="615" t="s">
        <v>174</v>
      </c>
      <c r="D1775" s="615" t="s">
        <v>173</v>
      </c>
      <c r="E1775" s="605" t="s">
        <v>184</v>
      </c>
      <c r="F1775" s="559">
        <v>6678.28</v>
      </c>
      <c r="G1775" s="559">
        <v>6827.92</v>
      </c>
      <c r="H1775" s="559">
        <v>7004.97</v>
      </c>
      <c r="I1775" s="559">
        <v>7010.54</v>
      </c>
      <c r="J1775" s="559">
        <v>7022.86</v>
      </c>
      <c r="K1775" s="559">
        <v>6961.35</v>
      </c>
      <c r="L1775" s="559">
        <v>6999.32</v>
      </c>
      <c r="M1775" s="559">
        <v>6901.28</v>
      </c>
      <c r="N1775" s="559">
        <v>6766.1</v>
      </c>
      <c r="O1775" s="636">
        <f>IF((N1776=""),"",MAX(F1777:N1777))</f>
        <v>3805.1800000000003</v>
      </c>
      <c r="P1775" s="636">
        <f>IF(N1776="","",MIN(F1777:N1777))</f>
        <v>3551.6000000000004</v>
      </c>
      <c r="Q1775" s="655">
        <f>IF((N1777=""),"",AVERAGE(F1777:N1777))</f>
        <v>3712.3088888888888</v>
      </c>
      <c r="R1775" s="655">
        <f>IF((N1776=""),"",(O1775-P1775)/(O1775+P1775)*100)</f>
        <v>3.4468884484788167</v>
      </c>
      <c r="S1775" s="646">
        <f>STDEV(F1777:N1777)</f>
        <v>94.218806568062746</v>
      </c>
      <c r="T1775" s="676" t="str">
        <f>IF(N1776="","",IF(Q1775&gt;3650,IF(R1775&lt;7,IF(Q1775&lt;4450,"Pass","Fail"),"Fail"),"Fail"))</f>
        <v>Pass</v>
      </c>
      <c r="U1775" s="677">
        <v>74</v>
      </c>
      <c r="V1775" s="718" t="s">
        <v>471</v>
      </c>
      <c r="W1775" s="747"/>
      <c r="Y1775" s="603">
        <v>3650</v>
      </c>
      <c r="Z1775" s="603">
        <v>4450</v>
      </c>
      <c r="AA1775" s="603">
        <v>3700</v>
      </c>
      <c r="AB1775" s="603">
        <v>4100</v>
      </c>
      <c r="AC1775" s="604">
        <v>7</v>
      </c>
      <c r="AD1775" s="604">
        <v>6.5</v>
      </c>
    </row>
    <row r="1776" spans="1:30" ht="15">
      <c r="B1776" s="554"/>
      <c r="C1776" s="657"/>
      <c r="D1776" s="657"/>
      <c r="E1776" s="605" t="s">
        <v>185</v>
      </c>
      <c r="F1776" s="559">
        <v>4889.6099999999997</v>
      </c>
      <c r="G1776" s="559">
        <v>4948.57</v>
      </c>
      <c r="H1776" s="559">
        <v>5102.38</v>
      </c>
      <c r="I1776" s="559">
        <v>5122.2700000000004</v>
      </c>
      <c r="J1776" s="559">
        <v>5181.0600000000004</v>
      </c>
      <c r="K1776" s="559">
        <v>5185.55</v>
      </c>
      <c r="L1776" s="559">
        <v>5114.66</v>
      </c>
      <c r="M1776" s="559">
        <v>5001.87</v>
      </c>
      <c r="N1776" s="559">
        <v>4921.26</v>
      </c>
      <c r="O1776" s="605"/>
      <c r="P1776" s="605"/>
      <c r="Q1776" s="658"/>
      <c r="R1776" s="658"/>
      <c r="S1776" s="659"/>
      <c r="T1776" s="554"/>
      <c r="U1776" s="672"/>
      <c r="V1776" s="718"/>
      <c r="W1776" s="740"/>
      <c r="Y1776" s="549"/>
      <c r="Z1776" s="549"/>
      <c r="AA1776" s="549"/>
      <c r="AB1776" s="549"/>
      <c r="AC1776" s="549"/>
      <c r="AD1776" s="549"/>
    </row>
    <row r="1777" spans="1:30" ht="57.75" thickBot="1">
      <c r="B1777" s="554"/>
      <c r="C1777" s="657"/>
      <c r="D1777" s="657"/>
      <c r="E1777" s="605" t="s">
        <v>186</v>
      </c>
      <c r="F1777" s="605">
        <f t="shared" ref="F1777:N1777" si="587">IF(((F1775="")*AND(F1776="")),"",(F1775-F1776)*2)</f>
        <v>3577.34</v>
      </c>
      <c r="G1777" s="605">
        <f t="shared" si="587"/>
        <v>3758.7000000000007</v>
      </c>
      <c r="H1777" s="605">
        <f t="shared" si="587"/>
        <v>3805.1800000000003</v>
      </c>
      <c r="I1777" s="605">
        <f t="shared" si="587"/>
        <v>3776.5399999999991</v>
      </c>
      <c r="J1777" s="605">
        <f t="shared" si="587"/>
        <v>3683.5999999999985</v>
      </c>
      <c r="K1777" s="605">
        <f t="shared" si="587"/>
        <v>3551.6000000000004</v>
      </c>
      <c r="L1777" s="605">
        <f t="shared" si="587"/>
        <v>3769.3199999999997</v>
      </c>
      <c r="M1777" s="605">
        <f t="shared" si="587"/>
        <v>3798.8199999999997</v>
      </c>
      <c r="N1777" s="605">
        <f t="shared" si="587"/>
        <v>3689.6800000000003</v>
      </c>
      <c r="O1777" s="605"/>
      <c r="P1777" s="605"/>
      <c r="Q1777" s="658"/>
      <c r="R1777" s="658"/>
      <c r="S1777" s="659"/>
      <c r="T1777" s="554"/>
      <c r="U1777" s="672"/>
      <c r="V1777" s="718"/>
      <c r="W1777" s="740"/>
      <c r="Y1777" s="549"/>
      <c r="Z1777" s="549"/>
      <c r="AA1777" s="549"/>
      <c r="AB1777" s="549"/>
      <c r="AC1777" s="549"/>
      <c r="AD1777" s="549"/>
    </row>
    <row r="1778" spans="1:30" ht="15">
      <c r="A1778" s="716">
        <v>43864</v>
      </c>
      <c r="B1778" s="614" t="s">
        <v>167</v>
      </c>
      <c r="C1778" s="657" t="s">
        <v>169</v>
      </c>
      <c r="D1778" s="657" t="s">
        <v>187</v>
      </c>
      <c r="E1778" s="605" t="s">
        <v>184</v>
      </c>
      <c r="F1778" s="559">
        <v>1949.54</v>
      </c>
      <c r="G1778" s="559">
        <v>1944.66</v>
      </c>
      <c r="H1778" s="559">
        <v>1931.94</v>
      </c>
      <c r="I1778" s="559">
        <v>1946.66</v>
      </c>
      <c r="J1778" s="559">
        <v>1955.05</v>
      </c>
      <c r="K1778" s="559">
        <v>1951.24</v>
      </c>
      <c r="L1778" s="559">
        <v>1944.54</v>
      </c>
      <c r="M1778" s="559">
        <v>1945.68</v>
      </c>
      <c r="N1778" s="559">
        <v>1950.04</v>
      </c>
      <c r="O1778" s="605">
        <f>IF((N1779=""),"",MAX(F1780:N1780))</f>
        <v>2016.6000000000001</v>
      </c>
      <c r="P1778" s="605">
        <f>IF(N1779="","",MIN(F1780:N1780))</f>
        <v>1976.6699999999996</v>
      </c>
      <c r="Q1778" s="658">
        <f>IF((N1780=""),"",AVERAGE(F1780:N1780))</f>
        <v>1995.1166666666666</v>
      </c>
      <c r="R1778" s="658">
        <f>IF((N1779=""),"",(O1778-P1778)/(O1778+P1778)*100)</f>
        <v>0.99993238623986169</v>
      </c>
      <c r="S1778" s="659">
        <f>STDEV(F1780:N1780)</f>
        <v>12.489402507746464</v>
      </c>
      <c r="T1778" s="600" t="str">
        <f>IF(N1779="","",IF(Q1778&gt;1940,IF(R1778&lt;8.3,IF(Q1778&lt;2180,"Pass","Fail"),"Fail"),"Fail"))</f>
        <v>Pass</v>
      </c>
      <c r="U1778" s="677">
        <v>74</v>
      </c>
      <c r="V1778" s="718" t="s">
        <v>471</v>
      </c>
      <c r="W1778" s="747"/>
      <c r="Y1778" s="603">
        <v>2000</v>
      </c>
      <c r="Z1778" s="603">
        <v>3000</v>
      </c>
      <c r="AA1778" s="603">
        <v>1940</v>
      </c>
      <c r="AB1778" s="603">
        <v>2180</v>
      </c>
      <c r="AC1778" s="604">
        <v>5.2</v>
      </c>
      <c r="AD1778" s="604">
        <v>5.2</v>
      </c>
    </row>
    <row r="1779" spans="1:30" ht="15">
      <c r="B1779" s="554"/>
      <c r="C1779" s="657"/>
      <c r="D1779" s="657"/>
      <c r="E1779" s="605" t="s">
        <v>185</v>
      </c>
      <c r="F1779" s="559">
        <v>1285.01</v>
      </c>
      <c r="G1779" s="559">
        <v>1277.33</v>
      </c>
      <c r="H1779" s="559">
        <v>1266.27</v>
      </c>
      <c r="I1779" s="559">
        <v>1280.3</v>
      </c>
      <c r="J1779" s="559">
        <v>1296.1600000000001</v>
      </c>
      <c r="K1779" s="559">
        <v>1291.0899999999999</v>
      </c>
      <c r="L1779" s="559">
        <v>1282.43</v>
      </c>
      <c r="M1779" s="559">
        <v>1273.48</v>
      </c>
      <c r="N1779" s="559">
        <v>1281.93</v>
      </c>
      <c r="O1779" s="605"/>
      <c r="P1779" s="605"/>
      <c r="Q1779" s="658"/>
      <c r="R1779" s="658"/>
      <c r="S1779" s="659"/>
      <c r="T1779" s="600"/>
      <c r="U1779" s="660"/>
      <c r="V1779" s="718"/>
      <c r="W1779" s="740"/>
      <c r="Y1779" s="549"/>
      <c r="Z1779" s="549"/>
      <c r="AA1779" s="549"/>
      <c r="AB1779" s="549"/>
      <c r="AC1779" s="549"/>
      <c r="AD1779" s="549"/>
    </row>
    <row r="1780" spans="1:30" ht="43.5" thickBot="1">
      <c r="B1780" s="554"/>
      <c r="C1780" s="657"/>
      <c r="D1780" s="657"/>
      <c r="E1780" s="605" t="s">
        <v>188</v>
      </c>
      <c r="F1780" s="605">
        <f t="shared" ref="F1780:N1780" si="588">IF(((F1778="")*AND(F1779="")),"",(F1778-F1779)*3)</f>
        <v>1993.59</v>
      </c>
      <c r="G1780" s="605">
        <f t="shared" si="588"/>
        <v>2001.9900000000005</v>
      </c>
      <c r="H1780" s="605">
        <f t="shared" si="588"/>
        <v>1997.0100000000002</v>
      </c>
      <c r="I1780" s="605">
        <f t="shared" si="588"/>
        <v>1999.0800000000004</v>
      </c>
      <c r="J1780" s="605">
        <f t="shared" si="588"/>
        <v>1976.6699999999996</v>
      </c>
      <c r="K1780" s="605">
        <f t="shared" si="588"/>
        <v>1980.4500000000003</v>
      </c>
      <c r="L1780" s="605">
        <f t="shared" si="588"/>
        <v>1986.3299999999997</v>
      </c>
      <c r="M1780" s="605">
        <f t="shared" si="588"/>
        <v>2016.6000000000001</v>
      </c>
      <c r="N1780" s="605">
        <f t="shared" si="588"/>
        <v>2004.3299999999997</v>
      </c>
      <c r="O1780" s="605"/>
      <c r="P1780" s="605"/>
      <c r="Q1780" s="658"/>
      <c r="R1780" s="658"/>
      <c r="S1780" s="659"/>
      <c r="T1780" s="600"/>
      <c r="U1780" s="660"/>
      <c r="V1780" s="718"/>
      <c r="W1780" s="740"/>
      <c r="Y1780" s="549"/>
      <c r="Z1780" s="549"/>
      <c r="AA1780" s="549"/>
      <c r="AB1780" s="549"/>
      <c r="AC1780" s="549"/>
      <c r="AD1780" s="549"/>
    </row>
    <row r="1781" spans="1:30" ht="15">
      <c r="A1781" s="716">
        <v>43864</v>
      </c>
      <c r="B1781" s="554" t="s">
        <v>183</v>
      </c>
      <c r="C1781" s="657" t="s">
        <v>171</v>
      </c>
      <c r="D1781" s="657" t="s">
        <v>170</v>
      </c>
      <c r="E1781" s="605" t="s">
        <v>184</v>
      </c>
      <c r="F1781" s="559">
        <v>29328.13</v>
      </c>
      <c r="G1781" s="559">
        <v>29217.35</v>
      </c>
      <c r="H1781" s="559">
        <v>29232.82</v>
      </c>
      <c r="I1781" s="559">
        <v>29217.98</v>
      </c>
      <c r="J1781" s="559">
        <v>29354.04</v>
      </c>
      <c r="K1781" s="559">
        <v>29314.65</v>
      </c>
      <c r="L1781" s="559">
        <v>29202.65</v>
      </c>
      <c r="M1781" s="559">
        <v>29203.46</v>
      </c>
      <c r="N1781" s="559">
        <v>29318.16</v>
      </c>
      <c r="O1781" s="605">
        <f>IF((N1782=""),"",MAX(F1783:N1783))</f>
        <v>4985.4000000000087</v>
      </c>
      <c r="P1781" s="605">
        <f>IF(N1782="","",MIN(F1783:N1783))</f>
        <v>4300.2299999999996</v>
      </c>
      <c r="Q1781" s="658">
        <f>IF((N1783=""),"",AVERAGE(F1783:N1783))</f>
        <v>4625.7700000000004</v>
      </c>
      <c r="R1781" s="658">
        <f>IF((N1782=""),"",(O1781-P1781)/(O1781+P1781)*100)</f>
        <v>7.3788208231429477</v>
      </c>
      <c r="S1781" s="659">
        <f>STDEV(F1783:N1783)</f>
        <v>312.04384739968305</v>
      </c>
      <c r="T1781" s="600" t="str">
        <f>IF(N1782="","",IF(Q1781&gt;3200,IF(R1781&lt;16,IF(Q1781&lt;5240,"Pass","Fail"),"Fail"),"Fail"))</f>
        <v>Pass</v>
      </c>
      <c r="U1781" s="677">
        <v>74</v>
      </c>
      <c r="V1781" s="718" t="s">
        <v>471</v>
      </c>
      <c r="W1781" s="747"/>
      <c r="Y1781" s="603">
        <v>4200</v>
      </c>
      <c r="Z1781" s="603">
        <v>5500</v>
      </c>
      <c r="AA1781" s="603">
        <v>3200</v>
      </c>
      <c r="AB1781" s="603">
        <v>5240</v>
      </c>
      <c r="AC1781" s="604">
        <v>16</v>
      </c>
      <c r="AD1781" s="604">
        <v>16</v>
      </c>
    </row>
    <row r="1782" spans="1:30" ht="15">
      <c r="B1782" s="554"/>
      <c r="C1782" s="657"/>
      <c r="D1782" s="657"/>
      <c r="E1782" s="605" t="s">
        <v>185</v>
      </c>
      <c r="F1782" s="559">
        <v>27670.85</v>
      </c>
      <c r="G1782" s="559">
        <v>27752.240000000002</v>
      </c>
      <c r="H1782" s="559">
        <v>27799.41</v>
      </c>
      <c r="I1782" s="559">
        <v>27759.86</v>
      </c>
      <c r="J1782" s="559">
        <v>27695.79</v>
      </c>
      <c r="K1782" s="559">
        <v>27652.85</v>
      </c>
      <c r="L1782" s="559">
        <v>27743.56</v>
      </c>
      <c r="M1782" s="559">
        <v>27744.35</v>
      </c>
      <c r="N1782" s="559">
        <v>27693.02</v>
      </c>
      <c r="O1782" s="641"/>
      <c r="P1782" s="605"/>
      <c r="Q1782" s="658"/>
      <c r="R1782" s="658"/>
      <c r="S1782" s="659"/>
      <c r="T1782" s="600"/>
      <c r="U1782" s="660"/>
      <c r="V1782" s="718"/>
      <c r="W1782" s="740"/>
      <c r="Y1782" s="549"/>
      <c r="Z1782" s="549"/>
      <c r="AA1782" s="549"/>
      <c r="AB1782" s="549"/>
      <c r="AC1782" s="549"/>
      <c r="AD1782" s="549"/>
    </row>
    <row r="1783" spans="1:30" ht="57.75" thickBot="1">
      <c r="B1783" s="663"/>
      <c r="C1783" s="664"/>
      <c r="D1783" s="664"/>
      <c r="E1783" s="605" t="s">
        <v>186</v>
      </c>
      <c r="F1783" s="627">
        <f t="shared" ref="F1783:N1783" si="589">IF(((F1781="")*AND(F1782="")),"",(F1781-F1782)*3)</f>
        <v>4971.8400000000074</v>
      </c>
      <c r="G1783" s="627">
        <f t="shared" si="589"/>
        <v>4395.3299999999908</v>
      </c>
      <c r="H1783" s="627">
        <f t="shared" si="589"/>
        <v>4300.2299999999996</v>
      </c>
      <c r="I1783" s="627">
        <f t="shared" si="589"/>
        <v>4374.3599999999969</v>
      </c>
      <c r="J1783" s="627">
        <f t="shared" si="589"/>
        <v>4974.75</v>
      </c>
      <c r="K1783" s="627">
        <f t="shared" si="589"/>
        <v>4985.4000000000087</v>
      </c>
      <c r="L1783" s="627">
        <f t="shared" si="589"/>
        <v>4377.2700000000004</v>
      </c>
      <c r="M1783" s="627">
        <f t="shared" si="589"/>
        <v>4377.3300000000017</v>
      </c>
      <c r="N1783" s="627">
        <f t="shared" si="589"/>
        <v>4875.4199999999983</v>
      </c>
      <c r="O1783" s="627"/>
      <c r="P1783" s="627"/>
      <c r="Q1783" s="665"/>
      <c r="R1783" s="665"/>
      <c r="S1783" s="666"/>
      <c r="T1783" s="667"/>
      <c r="U1783" s="668"/>
      <c r="V1783" s="718"/>
      <c r="W1783" s="740"/>
      <c r="Y1783" s="549"/>
      <c r="Z1783" s="549"/>
      <c r="AA1783" s="549"/>
      <c r="AB1783" s="549"/>
      <c r="AC1783" s="549"/>
      <c r="AD1783" s="549"/>
    </row>
    <row r="1784" spans="1:30" ht="15">
      <c r="A1784" s="716">
        <v>43867</v>
      </c>
      <c r="B1784" s="654" t="s">
        <v>172</v>
      </c>
      <c r="C1784" s="615" t="s">
        <v>174</v>
      </c>
      <c r="D1784" s="615" t="s">
        <v>173</v>
      </c>
      <c r="E1784" s="605" t="s">
        <v>184</v>
      </c>
      <c r="F1784" s="715">
        <v>4901.99</v>
      </c>
      <c r="G1784" s="715">
        <v>4964.55</v>
      </c>
      <c r="H1784" s="715">
        <v>5122.6899999999996</v>
      </c>
      <c r="I1784" s="715">
        <v>5142.9399999999996</v>
      </c>
      <c r="J1784" s="715">
        <v>5201.24</v>
      </c>
      <c r="K1784" s="715">
        <v>5206.55</v>
      </c>
      <c r="L1784" s="715">
        <v>5135.04</v>
      </c>
      <c r="M1784" s="715">
        <v>5019.8999999999996</v>
      </c>
      <c r="N1784" s="715">
        <v>4935.33</v>
      </c>
      <c r="O1784" s="636">
        <f>IF((N1785=""),"",MAX(F1786:N1786))</f>
        <v>3867.5599999999995</v>
      </c>
      <c r="P1784" s="636">
        <f>IF(N1785="","",MIN(F1786:N1786))</f>
        <v>3629.3</v>
      </c>
      <c r="Q1784" s="655">
        <f>IF((N1786=""),"",AVERAGE(F1786:N1786))</f>
        <v>3784.7599999999998</v>
      </c>
      <c r="R1784" s="655">
        <f>IF((N1785=""),"",(O1784-P1784)/(O1784+P1784)*100)</f>
        <v>3.1781305773350352</v>
      </c>
      <c r="S1784" s="646">
        <f>STDEV(F1786:N1786)</f>
        <v>85.463323712589244</v>
      </c>
      <c r="T1784" s="676" t="str">
        <f>IF(N1785="","",IF(Q1784&gt;3650,IF(R1784&lt;7,IF(Q1784&lt;4450,"Pass","Fail"),"Fail"),"Fail"))</f>
        <v>Pass</v>
      </c>
      <c r="U1784" s="677" t="s">
        <v>472</v>
      </c>
      <c r="V1784" s="718" t="s">
        <v>473</v>
      </c>
      <c r="W1784" s="747"/>
      <c r="Y1784" s="603">
        <v>3650</v>
      </c>
      <c r="Z1784" s="603">
        <v>4450</v>
      </c>
      <c r="AA1784" s="603">
        <v>3700</v>
      </c>
      <c r="AB1784" s="603">
        <v>4100</v>
      </c>
      <c r="AC1784" s="604">
        <v>7</v>
      </c>
      <c r="AD1784" s="604">
        <v>6.5</v>
      </c>
    </row>
    <row r="1785" spans="1:30" ht="15">
      <c r="B1785" s="554"/>
      <c r="C1785" s="657"/>
      <c r="D1785" s="657"/>
      <c r="E1785" s="605" t="s">
        <v>185</v>
      </c>
      <c r="F1785" s="715">
        <v>3068.14</v>
      </c>
      <c r="G1785" s="715">
        <v>3049.99</v>
      </c>
      <c r="H1785" s="715">
        <v>3190.78</v>
      </c>
      <c r="I1785" s="715">
        <v>3223.16</v>
      </c>
      <c r="J1785" s="715">
        <v>3320.33</v>
      </c>
      <c r="K1785" s="715">
        <v>3391.9</v>
      </c>
      <c r="L1785" s="715">
        <v>3220.99</v>
      </c>
      <c r="M1785" s="715">
        <v>3086.12</v>
      </c>
      <c r="N1785" s="715">
        <v>3047.4</v>
      </c>
      <c r="O1785" s="605"/>
      <c r="P1785" s="605"/>
      <c r="Q1785" s="658"/>
      <c r="R1785" s="658"/>
      <c r="S1785" s="659"/>
      <c r="T1785" s="554"/>
      <c r="U1785" s="672"/>
      <c r="V1785" s="718"/>
      <c r="W1785" s="740"/>
      <c r="Y1785" s="549"/>
      <c r="Z1785" s="549"/>
      <c r="AA1785" s="549"/>
      <c r="AB1785" s="549"/>
      <c r="AC1785" s="549"/>
      <c r="AD1785" s="549"/>
    </row>
    <row r="1786" spans="1:30" ht="57.75" thickBot="1">
      <c r="B1786" s="554"/>
      <c r="C1786" s="657"/>
      <c r="D1786" s="657"/>
      <c r="E1786" s="605" t="s">
        <v>186</v>
      </c>
      <c r="F1786" s="605">
        <f t="shared" ref="F1786:N1786" si="590">IF(((F1784="")*AND(F1785="")),"",(F1784-F1785)*2)</f>
        <v>3667.7</v>
      </c>
      <c r="G1786" s="605">
        <f t="shared" si="590"/>
        <v>3829.1200000000008</v>
      </c>
      <c r="H1786" s="605">
        <f t="shared" si="590"/>
        <v>3863.8199999999988</v>
      </c>
      <c r="I1786" s="605">
        <f t="shared" si="590"/>
        <v>3839.5599999999995</v>
      </c>
      <c r="J1786" s="605">
        <f t="shared" si="590"/>
        <v>3761.8199999999997</v>
      </c>
      <c r="K1786" s="605">
        <f t="shared" si="590"/>
        <v>3629.3</v>
      </c>
      <c r="L1786" s="605">
        <f t="shared" si="590"/>
        <v>3828.1000000000004</v>
      </c>
      <c r="M1786" s="605">
        <f t="shared" si="590"/>
        <v>3867.5599999999995</v>
      </c>
      <c r="N1786" s="605">
        <f t="shared" si="590"/>
        <v>3775.8599999999997</v>
      </c>
      <c r="O1786" s="605"/>
      <c r="P1786" s="605"/>
      <c r="Q1786" s="658"/>
      <c r="R1786" s="658"/>
      <c r="S1786" s="659"/>
      <c r="T1786" s="554"/>
      <c r="U1786" s="672"/>
      <c r="V1786" s="718"/>
      <c r="W1786" s="740"/>
      <c r="Y1786" s="549"/>
      <c r="Z1786" s="549"/>
      <c r="AA1786" s="549"/>
      <c r="AB1786" s="549"/>
      <c r="AC1786" s="549"/>
      <c r="AD1786" s="549"/>
    </row>
    <row r="1787" spans="1:30" ht="15">
      <c r="A1787" s="716">
        <v>43867</v>
      </c>
      <c r="B1787" s="614" t="s">
        <v>167</v>
      </c>
      <c r="C1787" s="657" t="s">
        <v>169</v>
      </c>
      <c r="D1787" s="657" t="s">
        <v>187</v>
      </c>
      <c r="E1787" s="605" t="s">
        <v>184</v>
      </c>
      <c r="F1787" s="715">
        <v>1955.96</v>
      </c>
      <c r="G1787" s="715">
        <v>1947.59</v>
      </c>
      <c r="H1787" s="715">
        <v>1947.94</v>
      </c>
      <c r="I1787" s="715">
        <v>1950.72</v>
      </c>
      <c r="J1787" s="715">
        <v>1958.51</v>
      </c>
      <c r="K1787" s="715">
        <v>1960.79</v>
      </c>
      <c r="L1787" s="715">
        <v>1950.23</v>
      </c>
      <c r="M1787" s="715">
        <v>1946.34</v>
      </c>
      <c r="N1787" s="715">
        <v>1958.35</v>
      </c>
      <c r="O1787" s="605">
        <f>IF((N1788=""),"",MAX(F1789:N1789))</f>
        <v>2036.16</v>
      </c>
      <c r="P1787" s="605">
        <f>IF(N1788="","",MIN(F1789:N1789))</f>
        <v>2008.1399999999996</v>
      </c>
      <c r="Q1787" s="658">
        <f>IF((N1789=""),"",AVERAGE(F1789:N1789))</f>
        <v>2022.4433333333336</v>
      </c>
      <c r="R1787" s="658">
        <f>IF((N1788=""),"",(O1787-P1787)/(O1787+P1787)*100)</f>
        <v>0.69282694162155234</v>
      </c>
      <c r="S1787" s="659">
        <f>STDEV(F1789:N1789)</f>
        <v>10.40372769726301</v>
      </c>
      <c r="T1787" s="600" t="str">
        <f>IF(N1788="","",IF(Q1787&gt;1940,IF(R1787&lt;8.3,IF(Q1787&lt;2180,"Pass","Fail"),"Fail"),"Fail"))</f>
        <v>Pass</v>
      </c>
      <c r="U1787" s="677" t="s">
        <v>472</v>
      </c>
      <c r="V1787" s="718" t="s">
        <v>473</v>
      </c>
      <c r="W1787" s="747"/>
      <c r="Y1787" s="603">
        <v>2000</v>
      </c>
      <c r="Z1787" s="603">
        <v>3000</v>
      </c>
      <c r="AA1787" s="603">
        <v>1940</v>
      </c>
      <c r="AB1787" s="603">
        <v>2180</v>
      </c>
      <c r="AC1787" s="604">
        <v>5.2</v>
      </c>
      <c r="AD1787" s="604">
        <v>5.2</v>
      </c>
    </row>
    <row r="1788" spans="1:30" ht="15">
      <c r="B1788" s="554"/>
      <c r="C1788" s="657"/>
      <c r="D1788" s="657"/>
      <c r="E1788" s="605" t="s">
        <v>185</v>
      </c>
      <c r="F1788" s="715">
        <v>1277.24</v>
      </c>
      <c r="G1788" s="715">
        <v>1278.21</v>
      </c>
      <c r="H1788" s="715">
        <v>1277.96</v>
      </c>
      <c r="I1788" s="715">
        <v>1274.3399999999999</v>
      </c>
      <c r="J1788" s="715">
        <v>1285.3699999999999</v>
      </c>
      <c r="K1788" s="715">
        <v>1283.75</v>
      </c>
      <c r="L1788" s="715">
        <v>1278.29</v>
      </c>
      <c r="M1788" s="715">
        <v>1273.51</v>
      </c>
      <c r="N1788" s="715">
        <v>1280.43</v>
      </c>
      <c r="O1788" s="605"/>
      <c r="P1788" s="605"/>
      <c r="Q1788" s="658"/>
      <c r="R1788" s="658"/>
      <c r="S1788" s="659"/>
      <c r="T1788" s="600"/>
      <c r="U1788" s="660"/>
      <c r="V1788" s="718"/>
      <c r="W1788" s="740"/>
      <c r="Y1788" s="549"/>
      <c r="Z1788" s="549"/>
      <c r="AA1788" s="549"/>
      <c r="AB1788" s="549"/>
      <c r="AC1788" s="549"/>
      <c r="AD1788" s="549"/>
    </row>
    <row r="1789" spans="1:30" ht="43.5" thickBot="1">
      <c r="B1789" s="554"/>
      <c r="C1789" s="657"/>
      <c r="D1789" s="657"/>
      <c r="E1789" s="605" t="s">
        <v>188</v>
      </c>
      <c r="F1789" s="605">
        <f t="shared" ref="F1789:N1789" si="591">IF(((F1787="")*AND(F1788="")),"",(F1787-F1788)*3)</f>
        <v>2036.16</v>
      </c>
      <c r="G1789" s="605">
        <f t="shared" si="591"/>
        <v>2008.1399999999996</v>
      </c>
      <c r="H1789" s="605">
        <f t="shared" si="591"/>
        <v>2009.94</v>
      </c>
      <c r="I1789" s="605">
        <f t="shared" si="591"/>
        <v>2029.1400000000003</v>
      </c>
      <c r="J1789" s="605">
        <f t="shared" si="591"/>
        <v>2019.4200000000003</v>
      </c>
      <c r="K1789" s="605">
        <f t="shared" si="591"/>
        <v>2031.12</v>
      </c>
      <c r="L1789" s="605">
        <f t="shared" si="591"/>
        <v>2015.8200000000002</v>
      </c>
      <c r="M1789" s="605">
        <f t="shared" si="591"/>
        <v>2018.4899999999998</v>
      </c>
      <c r="N1789" s="605">
        <f t="shared" si="591"/>
        <v>2033.7599999999995</v>
      </c>
      <c r="O1789" s="605"/>
      <c r="P1789" s="605"/>
      <c r="Q1789" s="658"/>
      <c r="R1789" s="658"/>
      <c r="S1789" s="659"/>
      <c r="T1789" s="600"/>
      <c r="U1789" s="660"/>
      <c r="V1789" s="718"/>
      <c r="W1789" s="740"/>
      <c r="Y1789" s="549"/>
      <c r="Z1789" s="549"/>
      <c r="AA1789" s="549"/>
      <c r="AB1789" s="549"/>
      <c r="AC1789" s="549"/>
      <c r="AD1789" s="549"/>
    </row>
    <row r="1790" spans="1:30" ht="15">
      <c r="A1790" s="716">
        <v>43867</v>
      </c>
      <c r="B1790" s="554" t="s">
        <v>183</v>
      </c>
      <c r="C1790" s="657" t="s">
        <v>171</v>
      </c>
      <c r="D1790" s="657" t="s">
        <v>170</v>
      </c>
      <c r="E1790" s="605" t="s">
        <v>184</v>
      </c>
      <c r="F1790" s="715">
        <v>29224.29</v>
      </c>
      <c r="G1790" s="715">
        <v>29212.52</v>
      </c>
      <c r="H1790" s="715">
        <v>29224.29</v>
      </c>
      <c r="I1790" s="715">
        <v>29212.52</v>
      </c>
      <c r="J1790" s="715">
        <v>29343.48</v>
      </c>
      <c r="K1790" s="715">
        <v>29361.55</v>
      </c>
      <c r="L1790" s="715">
        <v>29248.31</v>
      </c>
      <c r="M1790" s="715">
        <v>29268.93</v>
      </c>
      <c r="N1790" s="715">
        <v>29368.92</v>
      </c>
      <c r="O1790" s="605">
        <f>IF((N1791=""),"",MAX(F1792:N1792))</f>
        <v>4925.5800000000017</v>
      </c>
      <c r="P1790" s="605">
        <f>IF(N1791="","",MIN(F1792:N1792))</f>
        <v>4100.3999999999978</v>
      </c>
      <c r="Q1790" s="658">
        <f>IF((N1792=""),"",AVERAGE(F1792:N1792))</f>
        <v>4432.8099999999995</v>
      </c>
      <c r="R1790" s="658">
        <f>IF((N1791=""),"",(O1790-P1790)/(O1790+P1790)*100)</f>
        <v>9.1422759633857371</v>
      </c>
      <c r="S1790" s="659">
        <f>STDEV(F1792:N1792)</f>
        <v>341.804361477459</v>
      </c>
      <c r="T1790" s="600" t="str">
        <f>IF(N1791="","",IF(Q1790&gt;3200,IF(R1790&lt;16,IF(Q1790&lt;5240,"Pass","Fail"),"Fail"),"Fail"))</f>
        <v>Pass</v>
      </c>
      <c r="U1790" s="677" t="s">
        <v>472</v>
      </c>
      <c r="V1790" s="718" t="s">
        <v>473</v>
      </c>
      <c r="W1790" s="747"/>
      <c r="Y1790" s="603">
        <v>4200</v>
      </c>
      <c r="Z1790" s="603">
        <v>5500</v>
      </c>
      <c r="AA1790" s="603">
        <v>3200</v>
      </c>
      <c r="AB1790" s="603">
        <v>5240</v>
      </c>
      <c r="AC1790" s="604">
        <v>16</v>
      </c>
      <c r="AD1790" s="604">
        <v>16</v>
      </c>
    </row>
    <row r="1791" spans="1:30" ht="15">
      <c r="B1791" s="554"/>
      <c r="C1791" s="657"/>
      <c r="D1791" s="657"/>
      <c r="E1791" s="605" t="s">
        <v>185</v>
      </c>
      <c r="F1791" s="715">
        <v>27823.99</v>
      </c>
      <c r="G1791" s="715">
        <v>27842.85</v>
      </c>
      <c r="H1791" s="715">
        <v>27857.49</v>
      </c>
      <c r="I1791" s="715">
        <v>27819.71</v>
      </c>
      <c r="J1791" s="715">
        <v>27701.62</v>
      </c>
      <c r="K1791" s="715">
        <v>27734.21</v>
      </c>
      <c r="L1791" s="715">
        <v>27825.4</v>
      </c>
      <c r="M1791" s="715">
        <v>27789.63</v>
      </c>
      <c r="N1791" s="715">
        <v>27771.48</v>
      </c>
      <c r="O1791" s="641"/>
      <c r="P1791" s="605"/>
      <c r="Q1791" s="658"/>
      <c r="R1791" s="658"/>
      <c r="S1791" s="659"/>
      <c r="T1791" s="600"/>
      <c r="U1791" s="660"/>
      <c r="V1791" s="718"/>
      <c r="W1791" s="740"/>
      <c r="Y1791" s="549"/>
      <c r="Z1791" s="549"/>
      <c r="AA1791" s="549"/>
      <c r="AB1791" s="549"/>
      <c r="AC1791" s="549"/>
      <c r="AD1791" s="549"/>
    </row>
    <row r="1792" spans="1:30" ht="57.75" thickBot="1">
      <c r="B1792" s="663"/>
      <c r="C1792" s="664"/>
      <c r="D1792" s="664"/>
      <c r="E1792" s="605" t="s">
        <v>186</v>
      </c>
      <c r="F1792" s="627">
        <f t="shared" ref="F1792:N1792" si="592">IF(((F1790="")*AND(F1791="")),"",(F1790-F1791)*3)</f>
        <v>4200.8999999999978</v>
      </c>
      <c r="G1792" s="627">
        <f t="shared" si="592"/>
        <v>4109.0100000000057</v>
      </c>
      <c r="H1792" s="627">
        <f t="shared" si="592"/>
        <v>4100.3999999999978</v>
      </c>
      <c r="I1792" s="627">
        <f t="shared" si="592"/>
        <v>4178.4300000000039</v>
      </c>
      <c r="J1792" s="627">
        <f t="shared" si="592"/>
        <v>4925.5800000000017</v>
      </c>
      <c r="K1792" s="627">
        <f t="shared" si="592"/>
        <v>4882.0200000000004</v>
      </c>
      <c r="L1792" s="627">
        <f t="shared" si="592"/>
        <v>4268.7299999999996</v>
      </c>
      <c r="M1792" s="627">
        <f t="shared" si="592"/>
        <v>4437.8999999999978</v>
      </c>
      <c r="N1792" s="627">
        <f t="shared" si="592"/>
        <v>4792.3199999999961</v>
      </c>
      <c r="O1792" s="627"/>
      <c r="P1792" s="627"/>
      <c r="Q1792" s="665"/>
      <c r="R1792" s="665"/>
      <c r="S1792" s="666"/>
      <c r="T1792" s="667"/>
      <c r="U1792" s="668"/>
      <c r="V1792" s="718"/>
      <c r="W1792" s="740"/>
      <c r="Y1792" s="549"/>
      <c r="Z1792" s="549"/>
      <c r="AA1792" s="549"/>
      <c r="AB1792" s="549"/>
      <c r="AC1792" s="549"/>
      <c r="AD1792" s="549"/>
    </row>
    <row r="1793" spans="1:30" ht="15">
      <c r="A1793" s="716">
        <v>43871</v>
      </c>
      <c r="B1793" s="654" t="s">
        <v>172</v>
      </c>
      <c r="C1793" s="615" t="s">
        <v>174</v>
      </c>
      <c r="D1793" s="615" t="s">
        <v>173</v>
      </c>
      <c r="E1793" s="605" t="s">
        <v>184</v>
      </c>
      <c r="F1793" s="559">
        <v>3080.37</v>
      </c>
      <c r="G1793" s="559">
        <v>3063.05</v>
      </c>
      <c r="H1793" s="559">
        <v>3205.53</v>
      </c>
      <c r="I1793" s="559">
        <v>3238.38</v>
      </c>
      <c r="J1793" s="559">
        <v>3335.55</v>
      </c>
      <c r="K1793" s="559">
        <v>3407.97</v>
      </c>
      <c r="L1793" s="559">
        <v>3236.07</v>
      </c>
      <c r="M1793" s="559">
        <v>3099.48</v>
      </c>
      <c r="N1793" s="559">
        <v>3059.1</v>
      </c>
      <c r="O1793" s="636">
        <f>IF((N1794=""),"",MAX(F1795:N1795))</f>
        <v>3778.04</v>
      </c>
      <c r="P1793" s="636">
        <f>IF(N1794="","",MIN(F1795:N1795))</f>
        <v>3528.3999999999996</v>
      </c>
      <c r="Q1793" s="655">
        <f>IF((N1795=""),"",AVERAGE(F1795:N1795))</f>
        <v>3689.9222222222215</v>
      </c>
      <c r="R1793" s="655">
        <f>IF((N1794=""),"",(O1793-P1793)/(O1793+P1793)*100)</f>
        <v>3.4167118323013717</v>
      </c>
      <c r="S1793" s="646">
        <f>STDEV(F1795:N1795)</f>
        <v>89.475242634197059</v>
      </c>
      <c r="T1793" s="676" t="str">
        <f>IF(N1794="","",IF(Q1793&gt;3650,IF(R1793&lt;7,IF(Q1793&lt;4450,"Pass","Fail"),"Fail"),"Fail"))</f>
        <v>Pass</v>
      </c>
      <c r="U1793" s="677">
        <v>102</v>
      </c>
      <c r="V1793" s="718" t="s">
        <v>474</v>
      </c>
      <c r="W1793" s="747"/>
      <c r="Y1793" s="603">
        <v>3650</v>
      </c>
      <c r="Z1793" s="603">
        <v>4450</v>
      </c>
      <c r="AA1793" s="603">
        <v>3700</v>
      </c>
      <c r="AB1793" s="603">
        <v>4100</v>
      </c>
      <c r="AC1793" s="604">
        <v>7</v>
      </c>
      <c r="AD1793" s="604">
        <v>6.5</v>
      </c>
    </row>
    <row r="1794" spans="1:30" ht="15">
      <c r="B1794" s="554"/>
      <c r="C1794" s="657"/>
      <c r="D1794" s="657"/>
      <c r="E1794" s="605" t="s">
        <v>185</v>
      </c>
      <c r="F1794" s="559">
        <v>1303.04</v>
      </c>
      <c r="G1794" s="559">
        <v>1195.1500000000001</v>
      </c>
      <c r="H1794" s="559">
        <v>1325.86</v>
      </c>
      <c r="I1794" s="559">
        <v>1365.42</v>
      </c>
      <c r="J1794" s="559">
        <v>1495.22</v>
      </c>
      <c r="K1794" s="559">
        <v>1643.77</v>
      </c>
      <c r="L1794" s="559">
        <v>1370.34</v>
      </c>
      <c r="M1794" s="559">
        <v>1210.46</v>
      </c>
      <c r="N1794" s="559">
        <v>1211.5899999999999</v>
      </c>
      <c r="O1794" s="605"/>
      <c r="P1794" s="605"/>
      <c r="Q1794" s="658"/>
      <c r="R1794" s="658"/>
      <c r="S1794" s="659"/>
      <c r="T1794" s="554"/>
      <c r="U1794" s="672"/>
      <c r="V1794" s="718"/>
      <c r="W1794" s="740"/>
      <c r="Y1794" s="549"/>
      <c r="Z1794" s="549"/>
      <c r="AA1794" s="549"/>
      <c r="AB1794" s="549"/>
      <c r="AC1794" s="549"/>
      <c r="AD1794" s="549"/>
    </row>
    <row r="1795" spans="1:30" ht="57.75" thickBot="1">
      <c r="B1795" s="554"/>
      <c r="C1795" s="657"/>
      <c r="D1795" s="657"/>
      <c r="E1795" s="605" t="s">
        <v>186</v>
      </c>
      <c r="F1795" s="605">
        <f t="shared" ref="F1795:N1795" si="593">IF(((F1793="")*AND(F1794="")),"",(F1793-F1794)*2)</f>
        <v>3554.66</v>
      </c>
      <c r="G1795" s="605">
        <f t="shared" si="593"/>
        <v>3735.8</v>
      </c>
      <c r="H1795" s="605">
        <f t="shared" si="593"/>
        <v>3759.3400000000006</v>
      </c>
      <c r="I1795" s="605">
        <f t="shared" si="593"/>
        <v>3745.92</v>
      </c>
      <c r="J1795" s="605">
        <f t="shared" si="593"/>
        <v>3680.6600000000003</v>
      </c>
      <c r="K1795" s="605">
        <f t="shared" si="593"/>
        <v>3528.3999999999996</v>
      </c>
      <c r="L1795" s="605">
        <f t="shared" si="593"/>
        <v>3731.4600000000005</v>
      </c>
      <c r="M1795" s="605">
        <f t="shared" si="593"/>
        <v>3778.04</v>
      </c>
      <c r="N1795" s="605">
        <f t="shared" si="593"/>
        <v>3695.02</v>
      </c>
      <c r="O1795" s="605"/>
      <c r="P1795" s="605"/>
      <c r="Q1795" s="658"/>
      <c r="R1795" s="658"/>
      <c r="S1795" s="659"/>
      <c r="T1795" s="554"/>
      <c r="U1795" s="672"/>
      <c r="V1795" s="718"/>
      <c r="W1795" s="740"/>
      <c r="Y1795" s="549"/>
      <c r="Z1795" s="549"/>
      <c r="AA1795" s="549"/>
      <c r="AB1795" s="549"/>
      <c r="AC1795" s="549"/>
      <c r="AD1795" s="549"/>
    </row>
    <row r="1796" spans="1:30" ht="15">
      <c r="A1796" s="716">
        <v>43871</v>
      </c>
      <c r="B1796" s="614" t="s">
        <v>167</v>
      </c>
      <c r="C1796" s="657" t="s">
        <v>169</v>
      </c>
      <c r="D1796" s="657" t="s">
        <v>187</v>
      </c>
      <c r="E1796" s="605" t="s">
        <v>184</v>
      </c>
      <c r="F1796" s="559">
        <v>1279.3800000000001</v>
      </c>
      <c r="G1796" s="559">
        <v>1280.3699999999999</v>
      </c>
      <c r="H1796" s="559">
        <v>1285.49</v>
      </c>
      <c r="I1796" s="559">
        <v>1278.1500000000001</v>
      </c>
      <c r="J1796" s="559">
        <v>1289.3800000000001</v>
      </c>
      <c r="K1796" s="559">
        <v>1287.17</v>
      </c>
      <c r="L1796" s="559">
        <v>1282.3599999999999</v>
      </c>
      <c r="M1796" s="559">
        <v>1277.8499999999999</v>
      </c>
      <c r="N1796" s="559">
        <v>1283.28</v>
      </c>
      <c r="O1796" s="605">
        <f>IF((N1797=""),"",MAX(F1798:N1798))</f>
        <v>2002.6799999999998</v>
      </c>
      <c r="P1796" s="605">
        <f>IF(N1797="","",MIN(F1798:N1798))</f>
        <v>1981.9799999999996</v>
      </c>
      <c r="Q1796" s="658">
        <f>IF((N1798=""),"",AVERAGE(F1798:N1798))</f>
        <v>1991.8300000000002</v>
      </c>
      <c r="R1796" s="658">
        <f>IF((N1797=""),"",(O1796-P1796)/(O1796+P1796)*100)</f>
        <v>0.51949225278945443</v>
      </c>
      <c r="S1796" s="659">
        <f>STDEV(F1798:N1798)</f>
        <v>7.006782428457389</v>
      </c>
      <c r="T1796" s="600" t="str">
        <f>IF(N1797="","",IF(Q1796&gt;1940,IF(R1796&lt;8.3,IF(Q1796&lt;2180,"Pass","Fail"),"Fail"),"Fail"))</f>
        <v>Pass</v>
      </c>
      <c r="U1796" s="677">
        <v>102</v>
      </c>
      <c r="V1796" s="718" t="s">
        <v>474</v>
      </c>
      <c r="W1796" s="747"/>
      <c r="Y1796" s="603">
        <v>2000</v>
      </c>
      <c r="Z1796" s="603">
        <v>3000</v>
      </c>
      <c r="AA1796" s="603">
        <v>1940</v>
      </c>
      <c r="AB1796" s="603">
        <v>2180</v>
      </c>
      <c r="AC1796" s="604">
        <v>5.2</v>
      </c>
      <c r="AD1796" s="604">
        <v>5.2</v>
      </c>
    </row>
    <row r="1797" spans="1:30" ht="15">
      <c r="B1797" s="554"/>
      <c r="C1797" s="657"/>
      <c r="D1797" s="657"/>
      <c r="E1797" s="605" t="s">
        <v>185</v>
      </c>
      <c r="F1797" s="559">
        <v>614.17999999999995</v>
      </c>
      <c r="G1797" s="559">
        <v>616.82000000000005</v>
      </c>
      <c r="H1797" s="559">
        <v>623.76</v>
      </c>
      <c r="I1797" s="559">
        <v>613.74</v>
      </c>
      <c r="J1797" s="559">
        <v>628.1</v>
      </c>
      <c r="K1797" s="559">
        <v>622.20000000000005</v>
      </c>
      <c r="L1797" s="559">
        <v>621.70000000000005</v>
      </c>
      <c r="M1797" s="559">
        <v>610.29</v>
      </c>
      <c r="N1797" s="559">
        <v>617.15</v>
      </c>
      <c r="O1797" s="605"/>
      <c r="P1797" s="605"/>
      <c r="Q1797" s="658"/>
      <c r="R1797" s="658"/>
      <c r="S1797" s="659"/>
      <c r="T1797" s="600"/>
      <c r="U1797" s="660"/>
      <c r="V1797" s="718"/>
      <c r="W1797" s="740"/>
      <c r="Y1797" s="549"/>
      <c r="Z1797" s="549"/>
      <c r="AA1797" s="549"/>
      <c r="AB1797" s="549"/>
      <c r="AC1797" s="549"/>
      <c r="AD1797" s="549"/>
    </row>
    <row r="1798" spans="1:30" ht="43.5" thickBot="1">
      <c r="B1798" s="554"/>
      <c r="C1798" s="657"/>
      <c r="D1798" s="657"/>
      <c r="E1798" s="605" t="s">
        <v>188</v>
      </c>
      <c r="F1798" s="605">
        <f t="shared" ref="F1798:N1798" si="594">IF(((F1796="")*AND(F1797="")),"",(F1796-F1797)*3)</f>
        <v>1995.6000000000004</v>
      </c>
      <c r="G1798" s="605">
        <f t="shared" si="594"/>
        <v>1990.6499999999996</v>
      </c>
      <c r="H1798" s="605">
        <f t="shared" si="594"/>
        <v>1985.19</v>
      </c>
      <c r="I1798" s="605">
        <f t="shared" si="594"/>
        <v>1993.2300000000002</v>
      </c>
      <c r="J1798" s="605">
        <f t="shared" si="594"/>
        <v>1983.8400000000001</v>
      </c>
      <c r="K1798" s="605">
        <f t="shared" si="594"/>
        <v>1994.91</v>
      </c>
      <c r="L1798" s="605">
        <f t="shared" si="594"/>
        <v>1981.9799999999996</v>
      </c>
      <c r="M1798" s="605">
        <f t="shared" si="594"/>
        <v>2002.6799999999998</v>
      </c>
      <c r="N1798" s="605">
        <f t="shared" si="594"/>
        <v>1998.3899999999999</v>
      </c>
      <c r="O1798" s="605"/>
      <c r="P1798" s="605"/>
      <c r="Q1798" s="658"/>
      <c r="R1798" s="658"/>
      <c r="S1798" s="659"/>
      <c r="T1798" s="600"/>
      <c r="U1798" s="660"/>
      <c r="V1798" s="718"/>
      <c r="W1798" s="740"/>
      <c r="Y1798" s="549"/>
      <c r="Z1798" s="549"/>
      <c r="AA1798" s="549"/>
      <c r="AB1798" s="549"/>
      <c r="AC1798" s="549"/>
      <c r="AD1798" s="549"/>
    </row>
    <row r="1799" spans="1:30" ht="15">
      <c r="A1799" s="716">
        <v>43871</v>
      </c>
      <c r="B1799" s="554" t="s">
        <v>183</v>
      </c>
      <c r="C1799" s="657" t="s">
        <v>171</v>
      </c>
      <c r="D1799" s="657" t="s">
        <v>170</v>
      </c>
      <c r="E1799" s="605" t="s">
        <v>184</v>
      </c>
      <c r="F1799" s="559">
        <v>27731.200000000001</v>
      </c>
      <c r="G1799" s="559">
        <v>27731.200000000001</v>
      </c>
      <c r="H1799" s="559">
        <v>27701.57</v>
      </c>
      <c r="I1799" s="559">
        <v>27684.55</v>
      </c>
      <c r="J1799" s="559">
        <v>27627.71</v>
      </c>
      <c r="K1799" s="559">
        <v>27638.98</v>
      </c>
      <c r="L1799" s="559">
        <v>27690.01</v>
      </c>
      <c r="M1799" s="559">
        <v>27674.86</v>
      </c>
      <c r="N1799" s="559">
        <v>27612.69</v>
      </c>
      <c r="O1799" s="605">
        <f>IF((N1800=""),"",MAX(F1801:N1801))</f>
        <v>4832.3999999999978</v>
      </c>
      <c r="P1799" s="605">
        <f>IF(N1800="","",MIN(F1801:N1801))</f>
        <v>4139.1899999999987</v>
      </c>
      <c r="Q1799" s="658">
        <f>IF((N1801=""),"",AVERAGE(F1801:N1801))</f>
        <v>4478.9766666666656</v>
      </c>
      <c r="R1799" s="658">
        <f>IF((N1800=""),"",(O1799-P1799)/(O1799+P1799)*100)</f>
        <v>7.7267240255071767</v>
      </c>
      <c r="S1799" s="659">
        <f>STDEV(F1801:N1801)</f>
        <v>269.98957803960116</v>
      </c>
      <c r="T1799" s="600" t="str">
        <f>IF(N1800="","",IF(Q1799&gt;3200,IF(R1799&lt;16,IF(Q1799&lt;5240,"Pass","Fail"),"Fail"),"Fail"))</f>
        <v>Pass</v>
      </c>
      <c r="U1799" s="677">
        <v>102</v>
      </c>
      <c r="V1799" s="718" t="s">
        <v>474</v>
      </c>
      <c r="W1799" s="747"/>
      <c r="Y1799" s="603">
        <v>4200</v>
      </c>
      <c r="Z1799" s="603">
        <v>5500</v>
      </c>
      <c r="AA1799" s="603">
        <v>3200</v>
      </c>
      <c r="AB1799" s="603">
        <v>5240</v>
      </c>
      <c r="AC1799" s="604">
        <v>16</v>
      </c>
      <c r="AD1799" s="604">
        <v>16</v>
      </c>
    </row>
    <row r="1800" spans="1:30" ht="15">
      <c r="B1800" s="554"/>
      <c r="C1800" s="657"/>
      <c r="D1800" s="657"/>
      <c r="E1800" s="605" t="s">
        <v>185</v>
      </c>
      <c r="F1800" s="559">
        <v>26120.400000000001</v>
      </c>
      <c r="G1800" s="559">
        <v>26278.46</v>
      </c>
      <c r="H1800" s="559">
        <v>26321.84</v>
      </c>
      <c r="I1800" s="559">
        <v>26259.68</v>
      </c>
      <c r="J1800" s="559">
        <v>26039.360000000001</v>
      </c>
      <c r="K1800" s="559">
        <v>26108.79</v>
      </c>
      <c r="L1800" s="559">
        <v>26280.05</v>
      </c>
      <c r="M1800" s="559">
        <v>26235.279999999999</v>
      </c>
      <c r="N1800" s="559">
        <v>26011.98</v>
      </c>
      <c r="O1800" s="641"/>
      <c r="P1800" s="605"/>
      <c r="Q1800" s="658"/>
      <c r="R1800" s="658"/>
      <c r="S1800" s="659"/>
      <c r="T1800" s="600"/>
      <c r="U1800" s="660"/>
      <c r="V1800" s="718"/>
      <c r="W1800" s="740"/>
      <c r="Y1800" s="549"/>
      <c r="Z1800" s="549"/>
      <c r="AA1800" s="549"/>
      <c r="AB1800" s="549"/>
      <c r="AC1800" s="549"/>
      <c r="AD1800" s="549"/>
    </row>
    <row r="1801" spans="1:30" ht="57.75" thickBot="1">
      <c r="B1801" s="663"/>
      <c r="C1801" s="664"/>
      <c r="D1801" s="664"/>
      <c r="E1801" s="605" t="s">
        <v>186</v>
      </c>
      <c r="F1801" s="627">
        <f t="shared" ref="F1801:N1801" si="595">IF(((F1799="")*AND(F1800="")),"",(F1799-F1800)*3)</f>
        <v>4832.3999999999978</v>
      </c>
      <c r="G1801" s="627">
        <f t="shared" si="595"/>
        <v>4358.2200000000048</v>
      </c>
      <c r="H1801" s="627">
        <f t="shared" si="595"/>
        <v>4139.1899999999987</v>
      </c>
      <c r="I1801" s="627">
        <f t="shared" si="595"/>
        <v>4274.6099999999969</v>
      </c>
      <c r="J1801" s="627">
        <f t="shared" si="595"/>
        <v>4765.0499999999956</v>
      </c>
      <c r="K1801" s="627">
        <f t="shared" si="595"/>
        <v>4590.5699999999961</v>
      </c>
      <c r="L1801" s="627">
        <f t="shared" si="595"/>
        <v>4229.8799999999974</v>
      </c>
      <c r="M1801" s="627">
        <f t="shared" si="595"/>
        <v>4318.7400000000052</v>
      </c>
      <c r="N1801" s="627">
        <f t="shared" si="595"/>
        <v>4802.1299999999974</v>
      </c>
      <c r="O1801" s="627"/>
      <c r="P1801" s="627"/>
      <c r="Q1801" s="665"/>
      <c r="R1801" s="665"/>
      <c r="S1801" s="666"/>
      <c r="T1801" s="667"/>
      <c r="U1801" s="668"/>
      <c r="V1801" s="718"/>
      <c r="W1801" s="740"/>
      <c r="Y1801" s="549"/>
      <c r="Z1801" s="549"/>
      <c r="AA1801" s="549"/>
      <c r="AB1801" s="549"/>
      <c r="AC1801" s="549"/>
      <c r="AD1801" s="549"/>
    </row>
    <row r="1802" spans="1:30" ht="15">
      <c r="A1802" s="716">
        <v>43874</v>
      </c>
      <c r="B1802" s="654" t="s">
        <v>172</v>
      </c>
      <c r="C1802" s="615" t="s">
        <v>174</v>
      </c>
      <c r="D1802" s="615" t="s">
        <v>173</v>
      </c>
      <c r="E1802" s="605" t="s">
        <v>184</v>
      </c>
      <c r="F1802" s="559">
        <v>6784.34</v>
      </c>
      <c r="G1802" s="559">
        <v>6957.87</v>
      </c>
      <c r="H1802" s="559">
        <v>7145.33</v>
      </c>
      <c r="I1802" s="559">
        <v>7147.38</v>
      </c>
      <c r="J1802" s="559">
        <v>7142.54</v>
      </c>
      <c r="K1802" s="559">
        <v>7030.81</v>
      </c>
      <c r="L1802" s="559">
        <v>7117.13</v>
      </c>
      <c r="M1802" s="559">
        <v>7059.56</v>
      </c>
      <c r="N1802" s="559">
        <v>6902.07</v>
      </c>
      <c r="O1802" s="636">
        <f>IF((N1803=""),"",MAX(F1804:N1804))</f>
        <v>3768.6800000000003</v>
      </c>
      <c r="P1802" s="636">
        <f>IF(N1803="","",MIN(F1804:N1804))</f>
        <v>3511.880000000001</v>
      </c>
      <c r="Q1802" s="655">
        <f>IF((N1804=""),"",AVERAGE(F1804:N1804))</f>
        <v>3681.3177777777778</v>
      </c>
      <c r="R1802" s="655">
        <f>IF((N1803=""),"",(O1802-P1802)/(O1802+P1802)*100)</f>
        <v>3.5272012043029553</v>
      </c>
      <c r="S1802" s="646">
        <f>STDEV(F1804:N1804)</f>
        <v>87.591887435098172</v>
      </c>
      <c r="T1802" s="676" t="str">
        <f>IF(N1803="","",IF(Q1802&gt;3650,IF(R1802&lt;7,IF(Q1802&lt;4450,"Pass","Fail"),"Fail"),"Fail"))</f>
        <v>Pass</v>
      </c>
      <c r="U1802" s="677">
        <v>1159</v>
      </c>
      <c r="V1802" s="718" t="s">
        <v>477</v>
      </c>
      <c r="W1802" s="747"/>
      <c r="Y1802" s="603">
        <v>3650</v>
      </c>
      <c r="Z1802" s="603">
        <v>4450</v>
      </c>
      <c r="AA1802" s="603">
        <v>3700</v>
      </c>
      <c r="AB1802" s="603">
        <v>4100</v>
      </c>
      <c r="AC1802" s="604">
        <v>7</v>
      </c>
      <c r="AD1802" s="604">
        <v>6.5</v>
      </c>
    </row>
    <row r="1803" spans="1:30" ht="15">
      <c r="B1803" s="554"/>
      <c r="C1803" s="657"/>
      <c r="D1803" s="657"/>
      <c r="E1803" s="605" t="s">
        <v>185</v>
      </c>
      <c r="F1803" s="559">
        <v>4999.62</v>
      </c>
      <c r="G1803" s="559">
        <v>5095.97</v>
      </c>
      <c r="H1803" s="559">
        <v>5267.44</v>
      </c>
      <c r="I1803" s="559">
        <v>5280.59</v>
      </c>
      <c r="J1803" s="559">
        <v>5315.42</v>
      </c>
      <c r="K1803" s="559">
        <v>5274.87</v>
      </c>
      <c r="L1803" s="559">
        <v>5256.77</v>
      </c>
      <c r="M1803" s="559">
        <v>5175.22</v>
      </c>
      <c r="N1803" s="559">
        <v>5055.2</v>
      </c>
      <c r="O1803" s="605"/>
      <c r="P1803" s="605"/>
      <c r="Q1803" s="658"/>
      <c r="R1803" s="658"/>
      <c r="S1803" s="659"/>
      <c r="T1803" s="554"/>
      <c r="U1803" s="672"/>
      <c r="V1803" s="718"/>
      <c r="W1803" s="740"/>
      <c r="Y1803" s="549"/>
      <c r="Z1803" s="549"/>
      <c r="AA1803" s="549"/>
      <c r="AB1803" s="549"/>
      <c r="AC1803" s="549"/>
      <c r="AD1803" s="549"/>
    </row>
    <row r="1804" spans="1:30" ht="57.75" thickBot="1">
      <c r="B1804" s="554"/>
      <c r="C1804" s="657"/>
      <c r="D1804" s="657"/>
      <c r="E1804" s="605" t="s">
        <v>186</v>
      </c>
      <c r="F1804" s="605">
        <f t="shared" ref="F1804:N1804" si="596">IF(((F1802="")*AND(F1803="")),"",(F1802-F1803)*2)</f>
        <v>3569.4400000000005</v>
      </c>
      <c r="G1804" s="605">
        <f t="shared" si="596"/>
        <v>3723.7999999999993</v>
      </c>
      <c r="H1804" s="605">
        <f t="shared" si="596"/>
        <v>3755.7800000000007</v>
      </c>
      <c r="I1804" s="605">
        <f t="shared" si="596"/>
        <v>3733.58</v>
      </c>
      <c r="J1804" s="605">
        <f t="shared" si="596"/>
        <v>3654.24</v>
      </c>
      <c r="K1804" s="605">
        <f t="shared" si="596"/>
        <v>3511.880000000001</v>
      </c>
      <c r="L1804" s="605">
        <f t="shared" si="596"/>
        <v>3720.7199999999993</v>
      </c>
      <c r="M1804" s="605">
        <f t="shared" si="596"/>
        <v>3768.6800000000003</v>
      </c>
      <c r="N1804" s="605">
        <f t="shared" si="596"/>
        <v>3693.74</v>
      </c>
      <c r="O1804" s="605"/>
      <c r="P1804" s="605"/>
      <c r="Q1804" s="658"/>
      <c r="R1804" s="658"/>
      <c r="S1804" s="659"/>
      <c r="T1804" s="554"/>
      <c r="U1804" s="672"/>
      <c r="V1804" s="718"/>
      <c r="W1804" s="740"/>
      <c r="Y1804" s="549"/>
      <c r="Z1804" s="549"/>
      <c r="AA1804" s="549"/>
      <c r="AB1804" s="549"/>
      <c r="AC1804" s="549"/>
      <c r="AD1804" s="549"/>
    </row>
    <row r="1805" spans="1:30" ht="15">
      <c r="A1805" s="716">
        <v>43874</v>
      </c>
      <c r="B1805" s="614" t="s">
        <v>167</v>
      </c>
      <c r="C1805" s="657" t="s">
        <v>169</v>
      </c>
      <c r="D1805" s="657" t="s">
        <v>187</v>
      </c>
      <c r="E1805" s="605" t="s">
        <v>184</v>
      </c>
      <c r="F1805" s="559">
        <v>2007.96</v>
      </c>
      <c r="G1805" s="559">
        <v>2002.82</v>
      </c>
      <c r="H1805" s="559">
        <v>1994.07</v>
      </c>
      <c r="I1805" s="559">
        <v>2008.16</v>
      </c>
      <c r="J1805" s="559">
        <v>2019.17</v>
      </c>
      <c r="K1805" s="559">
        <v>2021.26</v>
      </c>
      <c r="L1805" s="559">
        <v>2006.51</v>
      </c>
      <c r="M1805" s="559">
        <v>1999.7</v>
      </c>
      <c r="N1805" s="559">
        <v>2007.69</v>
      </c>
      <c r="O1805" s="605">
        <f>IF((N1806=""),"",MAX(F1807:N1807))</f>
        <v>2132.25</v>
      </c>
      <c r="P1805" s="605">
        <f>IF(N1806="","",MIN(F1807:N1807))</f>
        <v>2062.2299999999996</v>
      </c>
      <c r="Q1805" s="658">
        <f>IF((N1807=""),"",AVERAGE(F1807:N1807))</f>
        <v>2085.3266666666664</v>
      </c>
      <c r="R1805" s="658">
        <f>IF((N1806=""),"",(O1805-P1805)/(O1805+P1805)*100)</f>
        <v>1.669336842707569</v>
      </c>
      <c r="S1805" s="659">
        <f>STDEV(F1807:N1807)</f>
        <v>27.434874703587063</v>
      </c>
      <c r="T1805" s="600" t="str">
        <f>IF(N1806="","",IF(Q1805&gt;1940,IF(R1805&lt;8.3,IF(Q1805&lt;2180,"Pass","Fail"),"Fail"),"Fail"))</f>
        <v>Pass</v>
      </c>
      <c r="U1805" s="677">
        <v>1159</v>
      </c>
      <c r="V1805" s="718" t="s">
        <v>477</v>
      </c>
      <c r="W1805" s="747"/>
      <c r="Y1805" s="603">
        <v>2000</v>
      </c>
      <c r="Z1805" s="603">
        <v>3000</v>
      </c>
      <c r="AA1805" s="603">
        <v>1940</v>
      </c>
      <c r="AB1805" s="603">
        <v>2180</v>
      </c>
      <c r="AC1805" s="604">
        <v>5.2</v>
      </c>
      <c r="AD1805" s="604">
        <v>5.2</v>
      </c>
    </row>
    <row r="1806" spans="1:30" ht="15">
      <c r="B1806" s="554"/>
      <c r="C1806" s="657"/>
      <c r="D1806" s="657"/>
      <c r="E1806" s="605" t="s">
        <v>185</v>
      </c>
      <c r="F1806" s="559">
        <v>1297.21</v>
      </c>
      <c r="G1806" s="559">
        <v>1307.79</v>
      </c>
      <c r="H1806" s="559">
        <v>1306.6600000000001</v>
      </c>
      <c r="I1806" s="559">
        <v>1319.32</v>
      </c>
      <c r="J1806" s="559">
        <v>1329.82</v>
      </c>
      <c r="K1806" s="559">
        <v>1310.85</v>
      </c>
      <c r="L1806" s="559">
        <v>1312.66</v>
      </c>
      <c r="M1806" s="559">
        <v>1311.55</v>
      </c>
      <c r="N1806" s="559">
        <v>1315.5</v>
      </c>
      <c r="O1806" s="605"/>
      <c r="P1806" s="605"/>
      <c r="Q1806" s="658"/>
      <c r="R1806" s="658"/>
      <c r="S1806" s="659"/>
      <c r="T1806" s="600"/>
      <c r="U1806" s="660"/>
      <c r="V1806" s="718"/>
      <c r="W1806" s="740"/>
      <c r="Y1806" s="549"/>
      <c r="Z1806" s="549"/>
      <c r="AA1806" s="549"/>
      <c r="AB1806" s="549"/>
      <c r="AC1806" s="549"/>
      <c r="AD1806" s="549"/>
    </row>
    <row r="1807" spans="1:30" ht="43.5" thickBot="1">
      <c r="B1807" s="554"/>
      <c r="C1807" s="657"/>
      <c r="D1807" s="657"/>
      <c r="E1807" s="605" t="s">
        <v>188</v>
      </c>
      <c r="F1807" s="605">
        <f t="shared" ref="F1807:N1807" si="597">IF(((F1805="")*AND(F1806="")),"",(F1805-F1806)*3)</f>
        <v>2132.25</v>
      </c>
      <c r="G1807" s="605">
        <f t="shared" si="597"/>
        <v>2085.09</v>
      </c>
      <c r="H1807" s="605">
        <f t="shared" si="597"/>
        <v>2062.2299999999996</v>
      </c>
      <c r="I1807" s="605">
        <f t="shared" si="597"/>
        <v>2066.5200000000004</v>
      </c>
      <c r="J1807" s="605">
        <f t="shared" si="597"/>
        <v>2068.0500000000002</v>
      </c>
      <c r="K1807" s="605">
        <f t="shared" si="597"/>
        <v>2131.2300000000005</v>
      </c>
      <c r="L1807" s="605">
        <f t="shared" si="597"/>
        <v>2081.5499999999997</v>
      </c>
      <c r="M1807" s="605">
        <f t="shared" si="597"/>
        <v>2064.4500000000003</v>
      </c>
      <c r="N1807" s="605">
        <f t="shared" si="597"/>
        <v>2076.5700000000002</v>
      </c>
      <c r="O1807" s="605"/>
      <c r="P1807" s="605"/>
      <c r="Q1807" s="658"/>
      <c r="R1807" s="658"/>
      <c r="S1807" s="659"/>
      <c r="T1807" s="600"/>
      <c r="U1807" s="660"/>
      <c r="V1807" s="718"/>
      <c r="W1807" s="740"/>
      <c r="Y1807" s="549"/>
      <c r="Z1807" s="549"/>
      <c r="AA1807" s="549"/>
      <c r="AB1807" s="549"/>
      <c r="AC1807" s="549"/>
      <c r="AD1807" s="549"/>
    </row>
    <row r="1808" spans="1:30" ht="15">
      <c r="A1808" s="716">
        <v>43874</v>
      </c>
      <c r="B1808" s="554" t="s">
        <v>183</v>
      </c>
      <c r="C1808" s="657" t="s">
        <v>171</v>
      </c>
      <c r="D1808" s="657" t="s">
        <v>170</v>
      </c>
      <c r="E1808" s="605" t="s">
        <v>184</v>
      </c>
      <c r="F1808" s="559">
        <v>26031.94</v>
      </c>
      <c r="G1808" s="559">
        <v>26247.29</v>
      </c>
      <c r="H1808" s="559">
        <v>26315.3</v>
      </c>
      <c r="I1808" s="559">
        <v>26216.27</v>
      </c>
      <c r="J1808" s="559">
        <v>25972.83</v>
      </c>
      <c r="K1808" s="559">
        <v>25975.360000000001</v>
      </c>
      <c r="L1808" s="559">
        <v>26200.2</v>
      </c>
      <c r="M1808" s="559">
        <v>26199.360000000001</v>
      </c>
      <c r="N1808" s="559">
        <v>25929.96</v>
      </c>
      <c r="O1808" s="605">
        <f>IF((N1809=""),"",MAX(F1810:N1810))</f>
        <v>4905.2700000000004</v>
      </c>
      <c r="P1808" s="605">
        <f>IF(N1809="","",MIN(F1810:N1810))</f>
        <v>4244.7600000000057</v>
      </c>
      <c r="Q1808" s="658">
        <f>IF((N1810=""),"",AVERAGE(F1810:N1810))</f>
        <v>4550.0600000000022</v>
      </c>
      <c r="R1808" s="658">
        <f>IF((N1809=""),"",(O1808-P1808)/(O1808+P1808)*100)</f>
        <v>7.2186648568364724</v>
      </c>
      <c r="S1808" s="659">
        <f>STDEV(F1810:N1810)</f>
        <v>255.13073339956131</v>
      </c>
      <c r="T1808" s="600" t="str">
        <f>IF(N1809="","",IF(Q1808&gt;3200,IF(R1808&lt;16,IF(Q1808&lt;5240,"Pass","Fail"),"Fail"),"Fail"))</f>
        <v>Pass</v>
      </c>
      <c r="U1808" s="677">
        <v>1159</v>
      </c>
      <c r="V1808" s="718" t="s">
        <v>477</v>
      </c>
      <c r="W1808" s="747"/>
      <c r="X1808" s="549">
        <v>1</v>
      </c>
      <c r="Y1808" s="603">
        <v>4200</v>
      </c>
      <c r="Z1808" s="603">
        <v>5500</v>
      </c>
      <c r="AA1808" s="603">
        <v>3200</v>
      </c>
      <c r="AB1808" s="603">
        <v>5240</v>
      </c>
      <c r="AC1808" s="604">
        <v>16</v>
      </c>
      <c r="AD1808" s="604">
        <v>16</v>
      </c>
    </row>
    <row r="1809" spans="1:30" ht="15">
      <c r="B1809" s="554"/>
      <c r="C1809" s="657"/>
      <c r="D1809" s="657"/>
      <c r="E1809" s="605" t="s">
        <v>185</v>
      </c>
      <c r="F1809" s="559">
        <v>24456.42</v>
      </c>
      <c r="G1809" s="559">
        <v>24783.78</v>
      </c>
      <c r="H1809" s="559">
        <v>24879.53</v>
      </c>
      <c r="I1809" s="559">
        <v>24782.58</v>
      </c>
      <c r="J1809" s="559">
        <v>24363.3</v>
      </c>
      <c r="K1809" s="559">
        <v>24389.85</v>
      </c>
      <c r="L1809" s="559">
        <v>24785.279999999999</v>
      </c>
      <c r="M1809" s="559">
        <v>24702.720000000001</v>
      </c>
      <c r="N1809" s="559">
        <v>24294.87</v>
      </c>
      <c r="O1809" s="641"/>
      <c r="P1809" s="605"/>
      <c r="Q1809" s="658"/>
      <c r="R1809" s="658"/>
      <c r="S1809" s="659"/>
      <c r="T1809" s="600"/>
      <c r="U1809" s="660"/>
      <c r="V1809" s="718"/>
      <c r="W1809" s="740"/>
      <c r="Y1809" s="549"/>
      <c r="Z1809" s="549"/>
      <c r="AA1809" s="549"/>
      <c r="AB1809" s="549"/>
      <c r="AC1809" s="549"/>
      <c r="AD1809" s="549"/>
    </row>
    <row r="1810" spans="1:30" ht="57.75" thickBot="1">
      <c r="B1810" s="663"/>
      <c r="C1810" s="664"/>
      <c r="D1810" s="664"/>
      <c r="E1810" s="605" t="s">
        <v>186</v>
      </c>
      <c r="F1810" s="627">
        <f t="shared" ref="F1810:N1810" si="598">IF(((F1808="")*AND(F1809="")),"",(F1808-F1809)*3)</f>
        <v>4726.5600000000013</v>
      </c>
      <c r="G1810" s="627">
        <f t="shared" si="598"/>
        <v>4390.5300000000061</v>
      </c>
      <c r="H1810" s="627">
        <f t="shared" si="598"/>
        <v>4307.3100000000013</v>
      </c>
      <c r="I1810" s="627">
        <f t="shared" si="598"/>
        <v>4301.0699999999961</v>
      </c>
      <c r="J1810" s="627">
        <f t="shared" si="598"/>
        <v>4828.5900000000074</v>
      </c>
      <c r="K1810" s="627">
        <f t="shared" si="598"/>
        <v>4756.5300000000061</v>
      </c>
      <c r="L1810" s="627">
        <f t="shared" si="598"/>
        <v>4244.7600000000057</v>
      </c>
      <c r="M1810" s="627">
        <f t="shared" si="598"/>
        <v>4489.9199999999983</v>
      </c>
      <c r="N1810" s="627">
        <f t="shared" si="598"/>
        <v>4905.2700000000004</v>
      </c>
      <c r="O1810" s="627"/>
      <c r="P1810" s="627"/>
      <c r="Q1810" s="665"/>
      <c r="R1810" s="665"/>
      <c r="S1810" s="666"/>
      <c r="T1810" s="667"/>
      <c r="U1810" s="668"/>
      <c r="V1810" s="718"/>
      <c r="W1810" s="740"/>
      <c r="Y1810" s="549"/>
      <c r="Z1810" s="549"/>
      <c r="AA1810" s="549"/>
      <c r="AB1810" s="549"/>
      <c r="AC1810" s="549"/>
      <c r="AD1810" s="549"/>
    </row>
    <row r="1811" spans="1:30" ht="15">
      <c r="A1811" s="716">
        <v>43877</v>
      </c>
      <c r="B1811" s="654" t="s">
        <v>172</v>
      </c>
      <c r="C1811" s="615" t="s">
        <v>174</v>
      </c>
      <c r="D1811" s="615" t="s">
        <v>173</v>
      </c>
      <c r="E1811" s="605" t="s">
        <v>184</v>
      </c>
      <c r="F1811" s="715">
        <v>4999.62</v>
      </c>
      <c r="G1811" s="715">
        <v>5095.97</v>
      </c>
      <c r="H1811" s="715">
        <v>5267.44</v>
      </c>
      <c r="I1811" s="715">
        <v>5280.59</v>
      </c>
      <c r="J1811" s="715">
        <v>5315.42</v>
      </c>
      <c r="K1811" s="715">
        <v>5274.87</v>
      </c>
      <c r="L1811" s="715">
        <v>5256.77</v>
      </c>
      <c r="M1811" s="715">
        <v>5175.22</v>
      </c>
      <c r="N1811" s="715">
        <v>5055.2</v>
      </c>
      <c r="O1811" s="636">
        <f>IF((N1812=""),"",MAX(F1813:N1813))</f>
        <v>3857.54</v>
      </c>
      <c r="P1811" s="636">
        <f>IF(N1812="","",MIN(F1813:N1813))</f>
        <v>3357.6399999999994</v>
      </c>
      <c r="Q1811" s="655">
        <f>IF((N1813=""),"",AVERAGE(F1813:N1813))</f>
        <v>3695.5733333333337</v>
      </c>
      <c r="R1811" s="655">
        <f>IF((N1812=""),"",(O1811-P1811)/(O1811+P1811)*100)</f>
        <v>6.9284480775254478</v>
      </c>
      <c r="S1811" s="646">
        <f>STDEV(F1813:N1813)</f>
        <v>155.62673613488184</v>
      </c>
      <c r="T1811" s="676" t="str">
        <f>IF(N1812="","",IF(Q1811&gt;3650,IF(R1811&lt;7,IF(Q1811&lt;4450,"Pass","Fail"),"Fail"),"Fail"))</f>
        <v>Pass</v>
      </c>
      <c r="U1811" s="677">
        <v>1428</v>
      </c>
      <c r="V1811" s="718" t="s">
        <v>478</v>
      </c>
      <c r="W1811" s="747"/>
      <c r="Y1811" s="603">
        <v>3650</v>
      </c>
      <c r="Z1811" s="603">
        <v>4450</v>
      </c>
      <c r="AA1811" s="603">
        <v>3700</v>
      </c>
      <c r="AB1811" s="603">
        <v>4100</v>
      </c>
      <c r="AC1811" s="604">
        <v>7</v>
      </c>
      <c r="AD1811" s="604">
        <v>6.5</v>
      </c>
    </row>
    <row r="1812" spans="1:30" ht="15">
      <c r="B1812" s="554"/>
      <c r="C1812" s="657"/>
      <c r="D1812" s="657"/>
      <c r="E1812" s="605" t="s">
        <v>185</v>
      </c>
      <c r="F1812" s="715">
        <v>3124.55</v>
      </c>
      <c r="G1812" s="715">
        <v>3238</v>
      </c>
      <c r="H1812" s="715">
        <v>3361</v>
      </c>
      <c r="I1812" s="715">
        <v>3351.82</v>
      </c>
      <c r="J1812" s="715">
        <v>3513.62</v>
      </c>
      <c r="K1812" s="715">
        <v>3469.19</v>
      </c>
      <c r="L1812" s="715">
        <v>3400.3</v>
      </c>
      <c r="M1812" s="715">
        <v>3256.16</v>
      </c>
      <c r="N1812" s="715">
        <v>3376.38</v>
      </c>
      <c r="O1812" s="605"/>
      <c r="P1812" s="605"/>
      <c r="Q1812" s="658"/>
      <c r="R1812" s="658"/>
      <c r="S1812" s="659"/>
      <c r="T1812" s="554"/>
      <c r="U1812" s="672"/>
      <c r="V1812" s="718"/>
      <c r="W1812" s="740"/>
      <c r="Y1812" s="549"/>
      <c r="Z1812" s="549"/>
      <c r="AA1812" s="549"/>
      <c r="AB1812" s="549"/>
      <c r="AC1812" s="549"/>
      <c r="AD1812" s="549"/>
    </row>
    <row r="1813" spans="1:30" ht="57.75" thickBot="1">
      <c r="B1813" s="554"/>
      <c r="C1813" s="657"/>
      <c r="D1813" s="657"/>
      <c r="E1813" s="605" t="s">
        <v>186</v>
      </c>
      <c r="F1813" s="605">
        <f t="shared" ref="F1813:N1813" si="599">IF(((F1811="")*AND(F1812="")),"",(F1811-F1812)*2)</f>
        <v>3750.1399999999994</v>
      </c>
      <c r="G1813" s="605">
        <f t="shared" si="599"/>
        <v>3715.9400000000005</v>
      </c>
      <c r="H1813" s="605">
        <f t="shared" si="599"/>
        <v>3812.8799999999992</v>
      </c>
      <c r="I1813" s="605">
        <f t="shared" si="599"/>
        <v>3857.54</v>
      </c>
      <c r="J1813" s="605">
        <f t="shared" si="599"/>
        <v>3603.6000000000004</v>
      </c>
      <c r="K1813" s="605">
        <f t="shared" si="599"/>
        <v>3611.3599999999997</v>
      </c>
      <c r="L1813" s="605">
        <f t="shared" si="599"/>
        <v>3712.9400000000005</v>
      </c>
      <c r="M1813" s="605">
        <f t="shared" si="599"/>
        <v>3838.1200000000008</v>
      </c>
      <c r="N1813" s="605">
        <f t="shared" si="599"/>
        <v>3357.6399999999994</v>
      </c>
      <c r="O1813" s="605"/>
      <c r="P1813" s="605"/>
      <c r="Q1813" s="658"/>
      <c r="R1813" s="658"/>
      <c r="S1813" s="659"/>
      <c r="T1813" s="554"/>
      <c r="U1813" s="672"/>
      <c r="V1813" s="718"/>
      <c r="W1813" s="740"/>
      <c r="Y1813" s="549"/>
      <c r="Z1813" s="549"/>
      <c r="AA1813" s="549"/>
      <c r="AB1813" s="549"/>
      <c r="AC1813" s="549"/>
      <c r="AD1813" s="549"/>
    </row>
    <row r="1814" spans="1:30" ht="15">
      <c r="A1814" s="716">
        <v>43877</v>
      </c>
      <c r="B1814" s="614" t="s">
        <v>167</v>
      </c>
      <c r="C1814" s="657" t="s">
        <v>169</v>
      </c>
      <c r="D1814" s="657" t="s">
        <v>187</v>
      </c>
      <c r="E1814" s="605" t="s">
        <v>184</v>
      </c>
      <c r="F1814" s="715">
        <v>1297.21</v>
      </c>
      <c r="G1814" s="715">
        <v>1307.79</v>
      </c>
      <c r="H1814" s="715">
        <v>1306.6600000000001</v>
      </c>
      <c r="I1814" s="715">
        <v>1319.32</v>
      </c>
      <c r="J1814" s="715">
        <v>1329.82</v>
      </c>
      <c r="K1814" s="715">
        <v>1310.85</v>
      </c>
      <c r="L1814" s="715">
        <v>1312.66</v>
      </c>
      <c r="M1814" s="715">
        <v>1311.55</v>
      </c>
      <c r="N1814" s="715">
        <v>1315.5</v>
      </c>
      <c r="O1814" s="605">
        <f>IF((N1815=""),"",MAX(F1816:N1816))</f>
        <v>1997.7300000000002</v>
      </c>
      <c r="P1814" s="605">
        <f>IF(N1815="","",MIN(F1816:N1816))</f>
        <v>1918.0799999999997</v>
      </c>
      <c r="Q1814" s="658">
        <f>IF((N1816=""),"",AVERAGE(F1816:N1816))</f>
        <v>1961.4966666666669</v>
      </c>
      <c r="R1814" s="658">
        <f>IF((N1815=""),"",(O1814-P1814)/(O1814+P1814)*100)</f>
        <v>2.0340619182238298</v>
      </c>
      <c r="S1814" s="659">
        <f>STDEV(F1816:N1816)</f>
        <v>29.341452332817298</v>
      </c>
      <c r="T1814" s="600" t="str">
        <f>IF(N1815="","",IF(Q1814&gt;1940,IF(R1814&lt;8.3,IF(Q1814&lt;2180,"Pass","Fail"),"Fail"),"Fail"))</f>
        <v>Pass</v>
      </c>
      <c r="U1814" s="677">
        <v>1428</v>
      </c>
      <c r="V1814" s="718" t="s">
        <v>478</v>
      </c>
      <c r="W1814" s="747"/>
      <c r="Y1814" s="603">
        <v>2000</v>
      </c>
      <c r="Z1814" s="603">
        <v>3000</v>
      </c>
      <c r="AA1814" s="603">
        <v>1940</v>
      </c>
      <c r="AB1814" s="603">
        <v>2180</v>
      </c>
      <c r="AC1814" s="604">
        <v>5.2</v>
      </c>
      <c r="AD1814" s="604">
        <v>5.2</v>
      </c>
    </row>
    <row r="1815" spans="1:30" ht="15">
      <c r="B1815" s="554"/>
      <c r="C1815" s="657"/>
      <c r="D1815" s="657"/>
      <c r="E1815" s="605" t="s">
        <v>185</v>
      </c>
      <c r="F1815" s="715">
        <v>631.29999999999995</v>
      </c>
      <c r="G1815" s="715">
        <v>648.22</v>
      </c>
      <c r="H1815" s="715">
        <v>645.12</v>
      </c>
      <c r="I1815" s="715">
        <v>669.72</v>
      </c>
      <c r="J1815" s="715">
        <v>690.46</v>
      </c>
      <c r="K1815" s="715">
        <v>647.52</v>
      </c>
      <c r="L1815" s="715">
        <v>660.98</v>
      </c>
      <c r="M1815" s="715">
        <v>657.57</v>
      </c>
      <c r="N1815" s="715">
        <v>675.98</v>
      </c>
      <c r="O1815" s="605"/>
      <c r="P1815" s="605"/>
      <c r="Q1815" s="658"/>
      <c r="R1815" s="658"/>
      <c r="S1815" s="659"/>
      <c r="T1815" s="600"/>
      <c r="U1815" s="660"/>
      <c r="V1815" s="718"/>
      <c r="W1815" s="740"/>
      <c r="Y1815" s="549"/>
      <c r="Z1815" s="549"/>
      <c r="AA1815" s="549"/>
      <c r="AB1815" s="549"/>
      <c r="AC1815" s="549"/>
      <c r="AD1815" s="549"/>
    </row>
    <row r="1816" spans="1:30" ht="43.5" thickBot="1">
      <c r="B1816" s="554"/>
      <c r="C1816" s="657"/>
      <c r="D1816" s="657"/>
      <c r="E1816" s="605" t="s">
        <v>188</v>
      </c>
      <c r="F1816" s="605">
        <f t="shared" ref="F1816:N1816" si="600">IF(((F1814="")*AND(F1815="")),"",(F1814-F1815)*3)</f>
        <v>1997.7300000000002</v>
      </c>
      <c r="G1816" s="605">
        <f t="shared" si="600"/>
        <v>1978.7099999999998</v>
      </c>
      <c r="H1816" s="605">
        <f t="shared" si="600"/>
        <v>1984.6200000000003</v>
      </c>
      <c r="I1816" s="605">
        <f t="shared" si="600"/>
        <v>1948.7999999999997</v>
      </c>
      <c r="J1816" s="605">
        <f t="shared" si="600"/>
        <v>1918.0799999999997</v>
      </c>
      <c r="K1816" s="605">
        <f t="shared" si="600"/>
        <v>1989.9899999999998</v>
      </c>
      <c r="L1816" s="605">
        <f t="shared" si="600"/>
        <v>1955.0400000000002</v>
      </c>
      <c r="M1816" s="605">
        <f t="shared" si="600"/>
        <v>1961.9399999999996</v>
      </c>
      <c r="N1816" s="605">
        <f t="shared" si="600"/>
        <v>1918.56</v>
      </c>
      <c r="O1816" s="605"/>
      <c r="P1816" s="605"/>
      <c r="Q1816" s="658"/>
      <c r="R1816" s="658"/>
      <c r="S1816" s="659"/>
      <c r="T1816" s="600"/>
      <c r="U1816" s="660"/>
      <c r="V1816" s="718"/>
      <c r="W1816" s="740"/>
      <c r="Y1816" s="549"/>
      <c r="Z1816" s="549"/>
      <c r="AA1816" s="549"/>
      <c r="AB1816" s="549"/>
      <c r="AC1816" s="549"/>
      <c r="AD1816" s="549"/>
    </row>
    <row r="1817" spans="1:30" ht="15">
      <c r="A1817" s="716">
        <v>43877</v>
      </c>
      <c r="B1817" s="554" t="s">
        <v>183</v>
      </c>
      <c r="C1817" s="657" t="s">
        <v>171</v>
      </c>
      <c r="D1817" s="657" t="s">
        <v>170</v>
      </c>
      <c r="E1817" s="605" t="s">
        <v>184</v>
      </c>
      <c r="F1817" s="715">
        <v>24456.42</v>
      </c>
      <c r="G1817" s="715">
        <v>24783.78</v>
      </c>
      <c r="H1817" s="715">
        <v>24879.53</v>
      </c>
      <c r="I1817" s="715">
        <v>24782.58</v>
      </c>
      <c r="J1817" s="715">
        <v>24363.3</v>
      </c>
      <c r="K1817" s="715">
        <v>24389.85</v>
      </c>
      <c r="L1817" s="715">
        <v>24785.279999999999</v>
      </c>
      <c r="M1817" s="715">
        <v>24702.720000000001</v>
      </c>
      <c r="N1817" s="715">
        <v>24456.42</v>
      </c>
      <c r="O1817" s="605">
        <f>IF((N1818=""),"",MAX(F1819:N1819))</f>
        <v>4546.7400000000052</v>
      </c>
      <c r="P1817" s="605">
        <f>IF(N1818="","",MIN(F1819:N1819))</f>
        <v>3481.679999999993</v>
      </c>
      <c r="Q1817" s="658">
        <f>IF((N1819=""),"",AVERAGE(F1819:N1819))</f>
        <v>3981.6833333333311</v>
      </c>
      <c r="R1817" s="658">
        <f>IF((N1818=""),"",(O1817-P1817)/(O1817+P1817)*100)</f>
        <v>13.266122101235517</v>
      </c>
      <c r="S1817" s="659">
        <f>STDEV(F1819:N1819)</f>
        <v>435.65693113962425</v>
      </c>
      <c r="T1817" s="600" t="str">
        <f>IF(N1818="","",IF(Q1817&gt;3200,IF(R1817&lt;16,IF(Q1817&lt;5240,"Pass","Fail"),"Fail"),"Fail"))</f>
        <v>Pass</v>
      </c>
      <c r="U1817" s="677">
        <v>1428</v>
      </c>
      <c r="V1817" s="718" t="s">
        <v>478</v>
      </c>
      <c r="W1817" s="747"/>
      <c r="Y1817" s="603">
        <v>4200</v>
      </c>
      <c r="Z1817" s="603">
        <v>5500</v>
      </c>
      <c r="AA1817" s="603">
        <v>3200</v>
      </c>
      <c r="AB1817" s="603">
        <v>5240</v>
      </c>
      <c r="AC1817" s="604">
        <v>16</v>
      </c>
      <c r="AD1817" s="604">
        <v>16</v>
      </c>
    </row>
    <row r="1818" spans="1:30" ht="15">
      <c r="B1818" s="554"/>
      <c r="C1818" s="657"/>
      <c r="D1818" s="657"/>
      <c r="E1818" s="605" t="s">
        <v>185</v>
      </c>
      <c r="F1818" s="715">
        <v>23295.86</v>
      </c>
      <c r="G1818" s="715">
        <v>23342</v>
      </c>
      <c r="H1818" s="715">
        <v>23474.25</v>
      </c>
      <c r="I1818" s="715">
        <v>23267</v>
      </c>
      <c r="J1818" s="715">
        <v>23167</v>
      </c>
      <c r="K1818" s="715">
        <v>23195.86</v>
      </c>
      <c r="L1818" s="715">
        <v>23342</v>
      </c>
      <c r="M1818" s="715">
        <v>23275</v>
      </c>
      <c r="N1818" s="715">
        <v>23295.86</v>
      </c>
      <c r="O1818" s="641"/>
      <c r="P1818" s="605"/>
      <c r="Q1818" s="658"/>
      <c r="R1818" s="658"/>
      <c r="S1818" s="659"/>
      <c r="T1818" s="600"/>
      <c r="U1818" s="660"/>
      <c r="V1818" s="718"/>
      <c r="W1818" s="740"/>
      <c r="Y1818" s="549"/>
      <c r="Z1818" s="549"/>
      <c r="AA1818" s="549"/>
      <c r="AB1818" s="549"/>
      <c r="AC1818" s="549"/>
      <c r="AD1818" s="549"/>
    </row>
    <row r="1819" spans="1:30" ht="57.75" thickBot="1">
      <c r="B1819" s="663"/>
      <c r="C1819" s="664"/>
      <c r="D1819" s="664"/>
      <c r="E1819" s="605" t="s">
        <v>186</v>
      </c>
      <c r="F1819" s="627">
        <f t="shared" ref="F1819:N1819" si="601">IF(((F1817="")*AND(F1818="")),"",(F1817-F1818)*3)</f>
        <v>3481.679999999993</v>
      </c>
      <c r="G1819" s="627">
        <f t="shared" si="601"/>
        <v>4325.3399999999965</v>
      </c>
      <c r="H1819" s="627">
        <f t="shared" si="601"/>
        <v>4215.8399999999965</v>
      </c>
      <c r="I1819" s="627">
        <f t="shared" si="601"/>
        <v>4546.7400000000052</v>
      </c>
      <c r="J1819" s="627">
        <f t="shared" si="601"/>
        <v>3588.8999999999978</v>
      </c>
      <c r="K1819" s="627">
        <f t="shared" si="601"/>
        <v>3581.9699999999939</v>
      </c>
      <c r="L1819" s="627">
        <f t="shared" si="601"/>
        <v>4329.8399999999965</v>
      </c>
      <c r="M1819" s="627">
        <f t="shared" si="601"/>
        <v>4283.1600000000035</v>
      </c>
      <c r="N1819" s="627">
        <f t="shared" si="601"/>
        <v>3481.679999999993</v>
      </c>
      <c r="O1819" s="627"/>
      <c r="P1819" s="627"/>
      <c r="Q1819" s="665"/>
      <c r="R1819" s="665"/>
      <c r="S1819" s="666"/>
      <c r="T1819" s="667"/>
      <c r="U1819" s="668"/>
      <c r="V1819" s="718"/>
      <c r="W1819" s="740"/>
      <c r="Y1819" s="549"/>
      <c r="Z1819" s="549"/>
      <c r="AA1819" s="549"/>
      <c r="AB1819" s="549"/>
      <c r="AC1819" s="549"/>
      <c r="AD1819" s="549"/>
    </row>
    <row r="1820" spans="1:30" ht="15">
      <c r="A1820" s="716">
        <v>43879</v>
      </c>
      <c r="B1820" s="654" t="s">
        <v>172</v>
      </c>
      <c r="C1820" s="615" t="s">
        <v>174</v>
      </c>
      <c r="D1820" s="615" t="s">
        <v>173</v>
      </c>
      <c r="E1820" s="605" t="s">
        <v>184</v>
      </c>
      <c r="F1820" s="715">
        <v>3125.8</v>
      </c>
      <c r="G1820" s="715">
        <v>3238.8</v>
      </c>
      <c r="H1820" s="549">
        <v>3355.1</v>
      </c>
      <c r="I1820" s="715">
        <v>3358.2</v>
      </c>
      <c r="J1820" s="715">
        <v>3578</v>
      </c>
      <c r="K1820" s="715">
        <v>3472.4</v>
      </c>
      <c r="L1820" s="715">
        <v>3401.9</v>
      </c>
      <c r="M1820" s="715">
        <v>3253.3</v>
      </c>
      <c r="N1820" s="715">
        <v>3375.5</v>
      </c>
      <c r="O1820" s="636">
        <f>IF((N1821=""),"",MAX(F1822:N1822))</f>
        <v>3680.2000000000003</v>
      </c>
      <c r="P1820" s="636">
        <f>IF(N1821="","",MIN(F1822:N1822))</f>
        <v>3144.4</v>
      </c>
      <c r="Q1820" s="655">
        <f>IF((N1822=""),"",AVERAGE(F1822:N1822))</f>
        <v>3535.0444444444447</v>
      </c>
      <c r="R1820" s="655">
        <f>IF((N1821=""),"",(O1820-P1820)/(O1820+P1820)*100)</f>
        <v>7.8510095829792252</v>
      </c>
      <c r="S1820" s="646">
        <f>STDEV(F1822:N1822)</f>
        <v>189.8279689028432</v>
      </c>
      <c r="T1820" s="676" t="str">
        <f>IF(N1821="","",IF(Q1820&gt;3650,IF(R1820&lt;7,IF(Q1820&lt;4450,"Pass","Fail"),"Fail"),"Fail"))</f>
        <v>Fail</v>
      </c>
      <c r="U1820" s="677" t="s">
        <v>481</v>
      </c>
      <c r="V1820" s="718"/>
      <c r="W1820" s="747"/>
      <c r="Y1820" s="603">
        <v>3650</v>
      </c>
      <c r="Z1820" s="603">
        <v>4450</v>
      </c>
      <c r="AA1820" s="603">
        <v>3700</v>
      </c>
      <c r="AB1820" s="603">
        <v>4100</v>
      </c>
      <c r="AC1820" s="604">
        <v>7</v>
      </c>
      <c r="AD1820" s="604">
        <v>6.5</v>
      </c>
    </row>
    <row r="1821" spans="1:30" ht="15">
      <c r="B1821" s="554"/>
      <c r="C1821" s="657"/>
      <c r="D1821" s="657"/>
      <c r="E1821" s="605" t="s">
        <v>185</v>
      </c>
      <c r="F1821" s="715">
        <v>1341.8</v>
      </c>
      <c r="G1821" s="715">
        <v>1398.7</v>
      </c>
      <c r="H1821" s="715">
        <v>1518.7</v>
      </c>
      <c r="I1821" s="715">
        <v>1539.5</v>
      </c>
      <c r="J1821" s="715">
        <v>1930.9</v>
      </c>
      <c r="K1821" s="715">
        <v>1710.5</v>
      </c>
      <c r="L1821" s="715">
        <v>1568.7</v>
      </c>
      <c r="M1821" s="715">
        <v>1439.2</v>
      </c>
      <c r="N1821" s="715">
        <v>1803.3</v>
      </c>
      <c r="O1821" s="605"/>
      <c r="P1821" s="605"/>
      <c r="Q1821" s="658"/>
      <c r="R1821" s="658"/>
      <c r="S1821" s="659"/>
      <c r="T1821" s="554"/>
      <c r="U1821" s="672"/>
      <c r="V1821" s="718"/>
      <c r="W1821" s="740"/>
      <c r="Y1821" s="549"/>
      <c r="Z1821" s="549"/>
      <c r="AA1821" s="549"/>
      <c r="AB1821" s="549"/>
      <c r="AC1821" s="549"/>
      <c r="AD1821" s="549"/>
    </row>
    <row r="1822" spans="1:30" ht="57.75" thickBot="1">
      <c r="B1822" s="554"/>
      <c r="C1822" s="657"/>
      <c r="D1822" s="657"/>
      <c r="E1822" s="605" t="s">
        <v>186</v>
      </c>
      <c r="F1822" s="605">
        <f t="shared" ref="F1822:N1822" si="602">IF(((F1820="")*AND(F1821="")),"",(F1820-F1821)*2)</f>
        <v>3568.0000000000005</v>
      </c>
      <c r="G1822" s="605">
        <f t="shared" si="602"/>
        <v>3680.2000000000003</v>
      </c>
      <c r="H1822" s="605">
        <f t="shared" si="602"/>
        <v>3672.7999999999997</v>
      </c>
      <c r="I1822" s="605">
        <f t="shared" si="602"/>
        <v>3637.3999999999996</v>
      </c>
      <c r="J1822" s="605">
        <f t="shared" si="602"/>
        <v>3294.2</v>
      </c>
      <c r="K1822" s="605">
        <f t="shared" si="602"/>
        <v>3523.8</v>
      </c>
      <c r="L1822" s="605">
        <f t="shared" si="602"/>
        <v>3666.4</v>
      </c>
      <c r="M1822" s="605">
        <f t="shared" si="602"/>
        <v>3628.2000000000003</v>
      </c>
      <c r="N1822" s="605">
        <f t="shared" si="602"/>
        <v>3144.4</v>
      </c>
      <c r="O1822" s="605"/>
      <c r="P1822" s="605"/>
      <c r="Q1822" s="658"/>
      <c r="R1822" s="658"/>
      <c r="S1822" s="659"/>
      <c r="T1822" s="554"/>
      <c r="U1822" s="672"/>
      <c r="V1822" s="718"/>
      <c r="W1822" s="740"/>
      <c r="Y1822" s="549"/>
      <c r="Z1822" s="549"/>
      <c r="AA1822" s="549"/>
      <c r="AB1822" s="549"/>
      <c r="AC1822" s="549"/>
      <c r="AD1822" s="549"/>
    </row>
    <row r="1823" spans="1:30" ht="15">
      <c r="A1823" s="716">
        <v>43879</v>
      </c>
      <c r="B1823" s="614" t="s">
        <v>167</v>
      </c>
      <c r="C1823" s="657" t="s">
        <v>169</v>
      </c>
      <c r="D1823" s="657" t="s">
        <v>187</v>
      </c>
      <c r="E1823" s="605" t="s">
        <v>184</v>
      </c>
      <c r="F1823" s="715">
        <v>1997.2</v>
      </c>
      <c r="G1823" s="715">
        <v>1992.7</v>
      </c>
      <c r="H1823" s="715">
        <v>1988.3</v>
      </c>
      <c r="I1823" s="715">
        <v>2009.3</v>
      </c>
      <c r="J1823" s="715">
        <v>2013.6</v>
      </c>
      <c r="K1823" s="715">
        <v>2011.2</v>
      </c>
      <c r="L1823" s="715">
        <v>1999.8</v>
      </c>
      <c r="M1823" s="715">
        <v>1999.5</v>
      </c>
      <c r="N1823" s="715">
        <v>2003.4</v>
      </c>
      <c r="O1823" s="605">
        <f>IF((N1824=""),"",MAX(F1825:N1825))</f>
        <v>2127</v>
      </c>
      <c r="P1823" s="605">
        <f>IF(N1824="","",MIN(F1825:N1825))</f>
        <v>1983</v>
      </c>
      <c r="Q1823" s="658">
        <f>IF((N1825=""),"",AVERAGE(F1825:N1825))</f>
        <v>2068.3999999999996</v>
      </c>
      <c r="R1823" s="658">
        <f>IF((N1824=""),"",(O1823-P1823)/(O1823+P1823)*100)</f>
        <v>3.5036496350364965</v>
      </c>
      <c r="S1823" s="659">
        <f>STDEV(F1825:N1825)</f>
        <v>48.3856383651367</v>
      </c>
      <c r="T1823" s="600" t="str">
        <f>IF(N1824="","",IF(Q1823&gt;1940,IF(R1823&lt;8.3,IF(Q1823&lt;2180,"Pass","Fail"),"Fail"),"Fail"))</f>
        <v>Pass</v>
      </c>
      <c r="U1823" s="677" t="s">
        <v>481</v>
      </c>
      <c r="V1823" s="718" t="s">
        <v>480</v>
      </c>
      <c r="W1823" s="747"/>
      <c r="Y1823" s="603">
        <v>2000</v>
      </c>
      <c r="Z1823" s="603">
        <v>3000</v>
      </c>
      <c r="AA1823" s="603">
        <v>1940</v>
      </c>
      <c r="AB1823" s="603">
        <v>2180</v>
      </c>
      <c r="AC1823" s="604">
        <v>5.2</v>
      </c>
      <c r="AD1823" s="604">
        <v>5.2</v>
      </c>
    </row>
    <row r="1824" spans="1:30" ht="15">
      <c r="B1824" s="554"/>
      <c r="C1824" s="657"/>
      <c r="D1824" s="657"/>
      <c r="E1824" s="605" t="s">
        <v>185</v>
      </c>
      <c r="F1824" s="715">
        <v>1316.7</v>
      </c>
      <c r="G1824" s="715">
        <v>1289.3</v>
      </c>
      <c r="H1824" s="715">
        <v>1290.5</v>
      </c>
      <c r="I1824" s="715">
        <v>1307.5999999999999</v>
      </c>
      <c r="J1824" s="715">
        <v>1352.6</v>
      </c>
      <c r="K1824" s="715">
        <v>1331.9</v>
      </c>
      <c r="L1824" s="715">
        <v>1301.9000000000001</v>
      </c>
      <c r="M1824" s="715">
        <v>1290.5</v>
      </c>
      <c r="N1824" s="715">
        <v>1328.8</v>
      </c>
      <c r="O1824" s="605"/>
      <c r="P1824" s="605"/>
      <c r="Q1824" s="658"/>
      <c r="R1824" s="658"/>
      <c r="S1824" s="659"/>
      <c r="T1824" s="600"/>
      <c r="U1824" s="660"/>
      <c r="V1824" s="718"/>
      <c r="W1824" s="740"/>
      <c r="Y1824" s="549"/>
      <c r="Z1824" s="549"/>
      <c r="AA1824" s="549"/>
      <c r="AB1824" s="549"/>
      <c r="AC1824" s="549"/>
      <c r="AD1824" s="549"/>
    </row>
    <row r="1825" spans="1:30" ht="43.5" thickBot="1">
      <c r="B1825" s="554"/>
      <c r="C1825" s="657"/>
      <c r="D1825" s="657"/>
      <c r="E1825" s="605" t="s">
        <v>188</v>
      </c>
      <c r="F1825" s="605">
        <f t="shared" ref="F1825:N1825" si="603">IF(((F1823="")*AND(F1824="")),"",(F1823-F1824)*3)</f>
        <v>2041.5</v>
      </c>
      <c r="G1825" s="605">
        <f t="shared" si="603"/>
        <v>2110.2000000000003</v>
      </c>
      <c r="H1825" s="605">
        <f t="shared" si="603"/>
        <v>2093.3999999999996</v>
      </c>
      <c r="I1825" s="605">
        <f t="shared" si="603"/>
        <v>2105.1000000000004</v>
      </c>
      <c r="J1825" s="605">
        <f t="shared" si="603"/>
        <v>1983</v>
      </c>
      <c r="K1825" s="605">
        <f t="shared" si="603"/>
        <v>2037.8999999999999</v>
      </c>
      <c r="L1825" s="605">
        <f t="shared" si="603"/>
        <v>2093.6999999999998</v>
      </c>
      <c r="M1825" s="605">
        <f t="shared" si="603"/>
        <v>2127</v>
      </c>
      <c r="N1825" s="605">
        <f t="shared" si="603"/>
        <v>2023.8000000000004</v>
      </c>
      <c r="O1825" s="605"/>
      <c r="P1825" s="605"/>
      <c r="Q1825" s="658"/>
      <c r="R1825" s="658"/>
      <c r="S1825" s="659"/>
      <c r="T1825" s="600"/>
      <c r="U1825" s="660"/>
      <c r="V1825" s="718"/>
      <c r="W1825" s="740"/>
      <c r="Y1825" s="549"/>
      <c r="Z1825" s="549"/>
      <c r="AA1825" s="549"/>
      <c r="AB1825" s="549"/>
      <c r="AC1825" s="549"/>
      <c r="AD1825" s="549"/>
    </row>
    <row r="1826" spans="1:30" ht="15">
      <c r="A1826" s="716">
        <v>43879</v>
      </c>
      <c r="B1826" s="554" t="s">
        <v>183</v>
      </c>
      <c r="C1826" s="657" t="s">
        <v>171</v>
      </c>
      <c r="D1826" s="657" t="s">
        <v>170</v>
      </c>
      <c r="E1826" s="605" t="s">
        <v>184</v>
      </c>
      <c r="F1826" s="715">
        <v>29309</v>
      </c>
      <c r="G1826" s="715">
        <v>29038</v>
      </c>
      <c r="H1826" s="715">
        <v>29038</v>
      </c>
      <c r="I1826" s="715">
        <v>29074</v>
      </c>
      <c r="J1826" s="715">
        <v>29038</v>
      </c>
      <c r="K1826" s="715">
        <v>29247</v>
      </c>
      <c r="L1826" s="715">
        <v>29247</v>
      </c>
      <c r="M1826" s="715">
        <v>29067</v>
      </c>
      <c r="N1826" s="715">
        <v>29249</v>
      </c>
      <c r="O1826" s="605">
        <f>IF((N1827=""),"",MAX(F1828:N1828))</f>
        <v>5367</v>
      </c>
      <c r="P1826" s="605">
        <f>IF(N1827="","",MIN(F1828:N1828))</f>
        <v>4119</v>
      </c>
      <c r="Q1826" s="658">
        <f>IF((N1828=""),"",AVERAGE(F1828:N1828))</f>
        <v>4580.666666666667</v>
      </c>
      <c r="R1826" s="658">
        <f>IF((N1827=""),"",(O1826-P1826)/(O1826+P1826)*100)</f>
        <v>13.156230234029096</v>
      </c>
      <c r="S1826" s="659">
        <f>STDEV(F1828:N1828)</f>
        <v>454.37979708609407</v>
      </c>
      <c r="T1826" s="600" t="str">
        <f>IF(N1827="","",IF(Q1826&gt;3200,IF(R1826&lt;16,IF(Q1826&lt;5240,"Pass","Fail"),"Fail"),"Fail"))</f>
        <v>Pass</v>
      </c>
      <c r="U1826" s="677" t="s">
        <v>481</v>
      </c>
      <c r="V1826" s="718" t="s">
        <v>480</v>
      </c>
      <c r="W1826" s="747"/>
      <c r="Y1826" s="603">
        <v>4200</v>
      </c>
      <c r="Z1826" s="603">
        <v>5500</v>
      </c>
      <c r="AA1826" s="603">
        <v>3200</v>
      </c>
      <c r="AB1826" s="603">
        <v>5240</v>
      </c>
      <c r="AC1826" s="604">
        <v>16</v>
      </c>
      <c r="AD1826" s="604">
        <v>16</v>
      </c>
    </row>
    <row r="1827" spans="1:30" ht="15">
      <c r="B1827" s="554"/>
      <c r="C1827" s="657"/>
      <c r="D1827" s="657"/>
      <c r="E1827" s="605" t="s">
        <v>185</v>
      </c>
      <c r="F1827" s="715">
        <v>27520</v>
      </c>
      <c r="G1827" s="715">
        <v>27642</v>
      </c>
      <c r="H1827" s="715">
        <v>27665</v>
      </c>
      <c r="I1827" s="715">
        <v>27650</v>
      </c>
      <c r="J1827" s="715">
        <v>27601</v>
      </c>
      <c r="K1827" s="715">
        <v>27563</v>
      </c>
      <c r="L1827" s="715">
        <v>27665</v>
      </c>
      <c r="M1827" s="715">
        <v>27656</v>
      </c>
      <c r="N1827" s="715">
        <v>27603</v>
      </c>
      <c r="O1827" s="641"/>
      <c r="P1827" s="605"/>
      <c r="Q1827" s="658"/>
      <c r="R1827" s="658"/>
      <c r="S1827" s="659"/>
      <c r="T1827" s="600"/>
      <c r="U1827" s="660"/>
      <c r="V1827" s="718"/>
      <c r="W1827" s="740"/>
      <c r="Y1827" s="549"/>
      <c r="Z1827" s="549"/>
      <c r="AA1827" s="549"/>
      <c r="AB1827" s="549"/>
      <c r="AC1827" s="549"/>
      <c r="AD1827" s="549"/>
    </row>
    <row r="1828" spans="1:30" ht="57.75" thickBot="1">
      <c r="B1828" s="663"/>
      <c r="C1828" s="664"/>
      <c r="D1828" s="664"/>
      <c r="E1828" s="605" t="s">
        <v>186</v>
      </c>
      <c r="F1828" s="627">
        <f t="shared" ref="F1828:N1828" si="604">IF(((F1826="")*AND(F1827="")),"",(F1826-F1827)*3)</f>
        <v>5367</v>
      </c>
      <c r="G1828" s="627">
        <f t="shared" si="604"/>
        <v>4188</v>
      </c>
      <c r="H1828" s="627">
        <f t="shared" si="604"/>
        <v>4119</v>
      </c>
      <c r="I1828" s="627">
        <f t="shared" si="604"/>
        <v>4272</v>
      </c>
      <c r="J1828" s="627">
        <f t="shared" si="604"/>
        <v>4311</v>
      </c>
      <c r="K1828" s="627">
        <f t="shared" si="604"/>
        <v>5052</v>
      </c>
      <c r="L1828" s="627">
        <f t="shared" si="604"/>
        <v>4746</v>
      </c>
      <c r="M1828" s="627">
        <f t="shared" si="604"/>
        <v>4233</v>
      </c>
      <c r="N1828" s="627">
        <f t="shared" si="604"/>
        <v>4938</v>
      </c>
      <c r="O1828" s="627"/>
      <c r="P1828" s="627"/>
      <c r="Q1828" s="665"/>
      <c r="R1828" s="665"/>
      <c r="S1828" s="666"/>
      <c r="T1828" s="667"/>
      <c r="U1828" s="668"/>
      <c r="V1828" s="718"/>
      <c r="W1828" s="740"/>
      <c r="Y1828" s="549"/>
      <c r="Z1828" s="549"/>
      <c r="AA1828" s="549"/>
      <c r="AB1828" s="549"/>
      <c r="AC1828" s="549"/>
      <c r="AD1828" s="549"/>
    </row>
    <row r="1829" spans="1:30" ht="15">
      <c r="A1829" s="716">
        <v>43879</v>
      </c>
      <c r="B1829" s="654" t="s">
        <v>172</v>
      </c>
      <c r="C1829" s="615" t="s">
        <v>174</v>
      </c>
      <c r="D1829" s="615" t="s">
        <v>173</v>
      </c>
      <c r="E1829" s="605" t="s">
        <v>184</v>
      </c>
      <c r="F1829" s="715">
        <v>6860</v>
      </c>
      <c r="G1829" s="715">
        <v>7010</v>
      </c>
      <c r="H1829" s="549">
        <v>7122</v>
      </c>
      <c r="I1829" s="715">
        <v>7123</v>
      </c>
      <c r="J1829" s="715">
        <v>7157</v>
      </c>
      <c r="K1829" s="715">
        <v>7050</v>
      </c>
      <c r="L1829" s="715">
        <v>7109</v>
      </c>
      <c r="M1829" s="715">
        <v>7083</v>
      </c>
      <c r="N1829" s="715">
        <v>7006</v>
      </c>
      <c r="O1829" s="636">
        <f>IF((N1830=""),"",MAX(F1831:N1831))</f>
        <v>3820</v>
      </c>
      <c r="P1829" s="636">
        <f>IF(N1830="","",MIN(F1831:N1831))</f>
        <v>3330</v>
      </c>
      <c r="Q1829" s="655">
        <f>IF((N1831=""),"",AVERAGE(F1831:N1831))</f>
        <v>3660</v>
      </c>
      <c r="R1829" s="655">
        <f>IF((N1830=""),"",(O1829-P1829)/(O1829+P1829)*100)</f>
        <v>6.8531468531468533</v>
      </c>
      <c r="S1829" s="646">
        <f>STDEV(F1831:N1831)</f>
        <v>152.44015219095002</v>
      </c>
      <c r="T1829" s="676" t="str">
        <f>IF(N1830="","",IF(Q1829&gt;3650,IF(R1829&lt;7,IF(Q1829&lt;4450,"Pass","Fail"),"Fail"),"Fail"))</f>
        <v>Pass</v>
      </c>
      <c r="U1829" s="677">
        <v>1159</v>
      </c>
      <c r="V1829" s="718" t="s">
        <v>480</v>
      </c>
      <c r="W1829" s="747"/>
      <c r="Y1829" s="603">
        <v>3650</v>
      </c>
      <c r="Z1829" s="603">
        <v>4450</v>
      </c>
      <c r="AA1829" s="603">
        <v>3700</v>
      </c>
      <c r="AB1829" s="603">
        <v>4100</v>
      </c>
      <c r="AC1829" s="604">
        <v>7</v>
      </c>
      <c r="AD1829" s="604">
        <v>6.5</v>
      </c>
    </row>
    <row r="1830" spans="1:30" ht="15">
      <c r="B1830" s="554"/>
      <c r="C1830" s="657"/>
      <c r="D1830" s="657"/>
      <c r="E1830" s="605" t="s">
        <v>185</v>
      </c>
      <c r="F1830" s="715">
        <v>5045</v>
      </c>
      <c r="G1830" s="715">
        <v>5126</v>
      </c>
      <c r="H1830" s="715">
        <v>5267</v>
      </c>
      <c r="I1830" s="715">
        <v>5255</v>
      </c>
      <c r="J1830" s="715">
        <v>5263</v>
      </c>
      <c r="K1830" s="715">
        <v>5385</v>
      </c>
      <c r="L1830" s="715">
        <v>5308</v>
      </c>
      <c r="M1830" s="715">
        <v>5173</v>
      </c>
      <c r="N1830" s="715">
        <v>5228</v>
      </c>
      <c r="O1830" s="605"/>
      <c r="P1830" s="605"/>
      <c r="Q1830" s="658"/>
      <c r="R1830" s="658"/>
      <c r="S1830" s="659"/>
      <c r="T1830" s="554"/>
      <c r="U1830" s="672"/>
      <c r="V1830" s="718"/>
      <c r="W1830" s="740"/>
      <c r="Y1830" s="549"/>
      <c r="Z1830" s="549"/>
      <c r="AA1830" s="549"/>
      <c r="AB1830" s="549"/>
      <c r="AC1830" s="549"/>
      <c r="AD1830" s="549"/>
    </row>
    <row r="1831" spans="1:30" ht="57.75" thickBot="1">
      <c r="B1831" s="554"/>
      <c r="C1831" s="657"/>
      <c r="D1831" s="657"/>
      <c r="E1831" s="605" t="s">
        <v>186</v>
      </c>
      <c r="F1831" s="605">
        <f t="shared" ref="F1831:N1831" si="605">IF(((F1829="")*AND(F1830="")),"",(F1829-F1830)*2)</f>
        <v>3630</v>
      </c>
      <c r="G1831" s="605">
        <f t="shared" si="605"/>
        <v>3768</v>
      </c>
      <c r="H1831" s="605">
        <f t="shared" si="605"/>
        <v>3710</v>
      </c>
      <c r="I1831" s="605">
        <f t="shared" si="605"/>
        <v>3736</v>
      </c>
      <c r="J1831" s="605">
        <f t="shared" si="605"/>
        <v>3788</v>
      </c>
      <c r="K1831" s="605">
        <f t="shared" si="605"/>
        <v>3330</v>
      </c>
      <c r="L1831" s="605">
        <f t="shared" si="605"/>
        <v>3602</v>
      </c>
      <c r="M1831" s="605">
        <f t="shared" si="605"/>
        <v>3820</v>
      </c>
      <c r="N1831" s="605">
        <f t="shared" si="605"/>
        <v>3556</v>
      </c>
      <c r="O1831" s="605"/>
      <c r="P1831" s="605"/>
      <c r="Q1831" s="658"/>
      <c r="R1831" s="658"/>
      <c r="S1831" s="659"/>
      <c r="T1831" s="554"/>
      <c r="U1831" s="672"/>
      <c r="V1831" s="718"/>
      <c r="W1831" s="740"/>
      <c r="Y1831" s="549"/>
      <c r="Z1831" s="549"/>
      <c r="AA1831" s="549"/>
      <c r="AB1831" s="549"/>
      <c r="AC1831" s="549"/>
      <c r="AD1831" s="549"/>
    </row>
    <row r="1832" spans="1:30" ht="15">
      <c r="A1832" s="716">
        <v>43884</v>
      </c>
      <c r="B1832" s="654" t="s">
        <v>172</v>
      </c>
      <c r="C1832" s="615" t="s">
        <v>174</v>
      </c>
      <c r="D1832" s="615" t="s">
        <v>173</v>
      </c>
      <c r="E1832" s="605" t="s">
        <v>184</v>
      </c>
      <c r="F1832" s="715">
        <v>5000</v>
      </c>
      <c r="G1832" s="715">
        <v>5104</v>
      </c>
      <c r="H1832" s="715">
        <v>5289</v>
      </c>
      <c r="I1832" s="715">
        <v>5303</v>
      </c>
      <c r="J1832" s="715">
        <v>5485</v>
      </c>
      <c r="K1832" s="715">
        <v>5373</v>
      </c>
      <c r="L1832" s="715">
        <v>5269</v>
      </c>
      <c r="M1832" s="715">
        <v>5197</v>
      </c>
      <c r="N1832" s="715">
        <v>5133</v>
      </c>
      <c r="O1832" s="636">
        <f>IF((N1833=""),"",MAX(F1834:N1834))</f>
        <v>3772</v>
      </c>
      <c r="P1832" s="636">
        <f>IF(N1833="","",MIN(F1834:N1834))</f>
        <v>3464</v>
      </c>
      <c r="Q1832" s="655">
        <f>IF((N1834=""),"",AVERAGE(F1834:N1834))</f>
        <v>3660.2222222222222</v>
      </c>
      <c r="R1832" s="655">
        <f>IF((N1833=""),"",(O1832-P1832)/(O1832+P1832)*100)</f>
        <v>4.2564953012714204</v>
      </c>
      <c r="S1832" s="646">
        <f>STDEV(F1834:N1834)</f>
        <v>113.53609313537272</v>
      </c>
      <c r="T1832" s="676" t="str">
        <f>IF(N1833="","",IF(Q1832&gt;3650,IF(R1832&lt;7,IF(Q1832&lt;4450,"Pass","Fail"),"Fail"),"Fail"))</f>
        <v>Pass</v>
      </c>
      <c r="U1832" s="677">
        <v>1159</v>
      </c>
      <c r="V1832" s="717" t="s">
        <v>483</v>
      </c>
      <c r="W1832" s="746"/>
      <c r="Y1832" s="603">
        <v>3650</v>
      </c>
      <c r="Z1832" s="603">
        <v>4450</v>
      </c>
      <c r="AA1832" s="603">
        <v>3700</v>
      </c>
      <c r="AB1832" s="603">
        <v>4100</v>
      </c>
      <c r="AC1832" s="604">
        <v>7</v>
      </c>
      <c r="AD1832" s="604">
        <v>6.5</v>
      </c>
    </row>
    <row r="1833" spans="1:30" ht="15">
      <c r="B1833" s="554"/>
      <c r="C1833" s="657"/>
      <c r="D1833" s="657"/>
      <c r="E1833" s="605" t="s">
        <v>185</v>
      </c>
      <c r="F1833" s="715">
        <v>3254</v>
      </c>
      <c r="G1833" s="715">
        <v>3282</v>
      </c>
      <c r="H1833" s="715">
        <v>3403</v>
      </c>
      <c r="I1833" s="715">
        <v>3425</v>
      </c>
      <c r="J1833" s="715">
        <v>3613</v>
      </c>
      <c r="K1833" s="715">
        <v>3641</v>
      </c>
      <c r="L1833" s="715">
        <v>3417</v>
      </c>
      <c r="M1833" s="715">
        <v>3332</v>
      </c>
      <c r="N1833" s="715">
        <v>3315</v>
      </c>
      <c r="O1833" s="605"/>
      <c r="P1833" s="605"/>
      <c r="Q1833" s="658"/>
      <c r="R1833" s="658"/>
      <c r="S1833" s="659"/>
      <c r="T1833" s="554"/>
      <c r="U1833" s="672"/>
      <c r="V1833" s="718"/>
      <c r="W1833" s="740"/>
      <c r="Y1833" s="549"/>
      <c r="Z1833" s="549"/>
      <c r="AA1833" s="549"/>
      <c r="AB1833" s="549"/>
      <c r="AC1833" s="549"/>
      <c r="AD1833" s="549"/>
    </row>
    <row r="1834" spans="1:30" ht="57.75" thickBot="1">
      <c r="B1834" s="554"/>
      <c r="C1834" s="657"/>
      <c r="D1834" s="657"/>
      <c r="E1834" s="605" t="s">
        <v>186</v>
      </c>
      <c r="F1834" s="605">
        <f t="shared" ref="F1834:N1834" si="606">IF(((F1832="")*AND(F1833="")),"",(F1832-F1833)*2)</f>
        <v>3492</v>
      </c>
      <c r="G1834" s="605">
        <f t="shared" si="606"/>
        <v>3644</v>
      </c>
      <c r="H1834" s="605">
        <f t="shared" si="606"/>
        <v>3772</v>
      </c>
      <c r="I1834" s="605">
        <f t="shared" si="606"/>
        <v>3756</v>
      </c>
      <c r="J1834" s="605">
        <f t="shared" si="606"/>
        <v>3744</v>
      </c>
      <c r="K1834" s="605">
        <f t="shared" si="606"/>
        <v>3464</v>
      </c>
      <c r="L1834" s="605">
        <f t="shared" si="606"/>
        <v>3704</v>
      </c>
      <c r="M1834" s="605">
        <f t="shared" si="606"/>
        <v>3730</v>
      </c>
      <c r="N1834" s="605">
        <f t="shared" si="606"/>
        <v>3636</v>
      </c>
      <c r="O1834" s="605"/>
      <c r="P1834" s="605"/>
      <c r="Q1834" s="658"/>
      <c r="R1834" s="658"/>
      <c r="S1834" s="659"/>
      <c r="T1834" s="554"/>
      <c r="U1834" s="672"/>
      <c r="V1834" s="718"/>
      <c r="W1834" s="740"/>
      <c r="Y1834" s="549"/>
      <c r="Z1834" s="549"/>
      <c r="AA1834" s="549"/>
      <c r="AB1834" s="549"/>
      <c r="AC1834" s="549"/>
      <c r="AD1834" s="549"/>
    </row>
    <row r="1835" spans="1:30" ht="15">
      <c r="A1835" s="716">
        <v>43884</v>
      </c>
      <c r="B1835" s="614" t="s">
        <v>167</v>
      </c>
      <c r="C1835" s="657" t="s">
        <v>169</v>
      </c>
      <c r="D1835" s="657" t="s">
        <v>187</v>
      </c>
      <c r="E1835" s="605" t="s">
        <v>184</v>
      </c>
      <c r="F1835" s="715">
        <v>1317</v>
      </c>
      <c r="G1835" s="715">
        <v>1292</v>
      </c>
      <c r="H1835" s="715">
        <v>1292</v>
      </c>
      <c r="I1835" s="715">
        <v>1310</v>
      </c>
      <c r="J1835" s="715">
        <v>1356</v>
      </c>
      <c r="K1835" s="715">
        <v>1337</v>
      </c>
      <c r="L1835" s="715">
        <v>1304</v>
      </c>
      <c r="M1835" s="715">
        <v>1291</v>
      </c>
      <c r="N1835" s="715">
        <v>1336</v>
      </c>
      <c r="O1835" s="605">
        <f>IF((N1836=""),"",MAX(F1837:N1837))</f>
        <v>1998</v>
      </c>
      <c r="P1835" s="605">
        <f>IF(N1836="","",MIN(F1837:N1837))</f>
        <v>1932</v>
      </c>
      <c r="Q1835" s="658">
        <f>IF((N1837=""),"",AVERAGE(F1837:N1837))</f>
        <v>1976.6666666666667</v>
      </c>
      <c r="R1835" s="658">
        <f>IF((N1836=""),"",(O1835-P1835)/(O1835+P1835)*100)</f>
        <v>1.6793893129770994</v>
      </c>
      <c r="S1835" s="659">
        <f>STDEV(F1837:N1837)</f>
        <v>22.169799277395363</v>
      </c>
      <c r="T1835" s="600" t="str">
        <f>IF(N1836="","",IF(Q1835&gt;1940,IF(R1835&lt;8.3,IF(Q1835&lt;2180,"Pass","Fail"),"Fail"),"Fail"))</f>
        <v>Pass</v>
      </c>
      <c r="U1835" s="677">
        <v>1159</v>
      </c>
      <c r="V1835" s="717" t="s">
        <v>483</v>
      </c>
      <c r="W1835" s="746"/>
      <c r="Y1835" s="603">
        <v>2000</v>
      </c>
      <c r="Z1835" s="603">
        <v>3000</v>
      </c>
      <c r="AA1835" s="603">
        <v>1940</v>
      </c>
      <c r="AB1835" s="603">
        <v>2180</v>
      </c>
      <c r="AC1835" s="604">
        <v>5.2</v>
      </c>
      <c r="AD1835" s="604">
        <v>5.2</v>
      </c>
    </row>
    <row r="1836" spans="1:30" ht="15">
      <c r="B1836" s="554"/>
      <c r="C1836" s="657"/>
      <c r="D1836" s="657"/>
      <c r="E1836" s="605" t="s">
        <v>185</v>
      </c>
      <c r="F1836" s="715">
        <v>659</v>
      </c>
      <c r="G1836" s="715">
        <v>626</v>
      </c>
      <c r="H1836" s="715">
        <v>633</v>
      </c>
      <c r="I1836" s="715">
        <v>647</v>
      </c>
      <c r="J1836" s="715">
        <v>712</v>
      </c>
      <c r="K1836" s="715">
        <v>676</v>
      </c>
      <c r="L1836" s="715">
        <v>639</v>
      </c>
      <c r="M1836" s="715">
        <v>627</v>
      </c>
      <c r="N1836" s="715">
        <v>686</v>
      </c>
      <c r="O1836" s="605"/>
      <c r="P1836" s="605"/>
      <c r="Q1836" s="658"/>
      <c r="R1836" s="658"/>
      <c r="S1836" s="659"/>
      <c r="T1836" s="600"/>
      <c r="U1836" s="660"/>
      <c r="V1836" s="718"/>
      <c r="W1836" s="740"/>
      <c r="Y1836" s="549"/>
      <c r="Z1836" s="549"/>
      <c r="AA1836" s="549"/>
      <c r="AB1836" s="549"/>
      <c r="AC1836" s="549"/>
      <c r="AD1836" s="549"/>
    </row>
    <row r="1837" spans="1:30" ht="43.5" thickBot="1">
      <c r="B1837" s="554"/>
      <c r="C1837" s="657"/>
      <c r="D1837" s="657"/>
      <c r="E1837" s="605" t="s">
        <v>188</v>
      </c>
      <c r="F1837" s="605">
        <f t="shared" ref="F1837:N1837" si="607">IF(((F1835="")*AND(F1836="")),"",(F1835-F1836)*3)</f>
        <v>1974</v>
      </c>
      <c r="G1837" s="605">
        <f t="shared" si="607"/>
        <v>1998</v>
      </c>
      <c r="H1837" s="605">
        <f t="shared" si="607"/>
        <v>1977</v>
      </c>
      <c r="I1837" s="605">
        <f t="shared" si="607"/>
        <v>1989</v>
      </c>
      <c r="J1837" s="605">
        <f t="shared" si="607"/>
        <v>1932</v>
      </c>
      <c r="K1837" s="605">
        <f t="shared" si="607"/>
        <v>1983</v>
      </c>
      <c r="L1837" s="605">
        <f t="shared" si="607"/>
        <v>1995</v>
      </c>
      <c r="M1837" s="605">
        <f t="shared" si="607"/>
        <v>1992</v>
      </c>
      <c r="N1837" s="605">
        <f t="shared" si="607"/>
        <v>1950</v>
      </c>
      <c r="O1837" s="605"/>
      <c r="P1837" s="605"/>
      <c r="Q1837" s="658"/>
      <c r="R1837" s="658"/>
      <c r="S1837" s="659"/>
      <c r="T1837" s="600"/>
      <c r="U1837" s="660"/>
      <c r="V1837" s="718"/>
      <c r="W1837" s="740"/>
      <c r="Y1837" s="549"/>
      <c r="Z1837" s="549"/>
      <c r="AA1837" s="549"/>
      <c r="AB1837" s="549"/>
      <c r="AC1837" s="549"/>
      <c r="AD1837" s="549"/>
    </row>
    <row r="1838" spans="1:30" ht="15">
      <c r="A1838" s="716">
        <v>43884</v>
      </c>
      <c r="B1838" s="554" t="s">
        <v>183</v>
      </c>
      <c r="C1838" s="657" t="s">
        <v>171</v>
      </c>
      <c r="D1838" s="657" t="s">
        <v>170</v>
      </c>
      <c r="E1838" s="605" t="s">
        <v>184</v>
      </c>
      <c r="F1838" s="715">
        <v>27521</v>
      </c>
      <c r="G1838" s="715">
        <v>27605</v>
      </c>
      <c r="H1838" s="715">
        <v>27578</v>
      </c>
      <c r="I1838" s="715">
        <v>27591</v>
      </c>
      <c r="J1838" s="715">
        <v>27517</v>
      </c>
      <c r="K1838" s="715">
        <v>27515</v>
      </c>
      <c r="L1838" s="715">
        <v>27582</v>
      </c>
      <c r="M1838" s="715">
        <v>27586</v>
      </c>
      <c r="N1838" s="715">
        <v>27535</v>
      </c>
      <c r="O1838" s="605">
        <f>IF((N1839=""),"",MAX(F1840:N1840))</f>
        <v>4932</v>
      </c>
      <c r="P1838" s="605">
        <f>IF(N1839="","",MIN(F1840:N1840))</f>
        <v>3801</v>
      </c>
      <c r="Q1838" s="658">
        <f>IF((N1840=""),"",AVERAGE(F1840:N1840))</f>
        <v>4370.666666666667</v>
      </c>
      <c r="R1838" s="658">
        <f>IF((N1839=""),"",(O1838-P1838)/(O1838+P1838)*100)</f>
        <v>12.950875987633115</v>
      </c>
      <c r="S1838" s="659">
        <f>STDEV(F1840:N1840)</f>
        <v>412.22839543146466</v>
      </c>
      <c r="T1838" s="600" t="str">
        <f>IF(N1839="","",IF(Q1838&gt;3200,IF(R1838&lt;16,IF(Q1838&lt;5240,"Pass","Fail"),"Fail"),"Fail"))</f>
        <v>Pass</v>
      </c>
      <c r="U1838" s="677">
        <v>1159</v>
      </c>
      <c r="V1838" s="717" t="s">
        <v>483</v>
      </c>
      <c r="W1838" s="746"/>
      <c r="Y1838" s="603">
        <v>4200</v>
      </c>
      <c r="Z1838" s="603">
        <v>5500</v>
      </c>
      <c r="AA1838" s="603">
        <v>3200</v>
      </c>
      <c r="AB1838" s="603">
        <v>5240</v>
      </c>
      <c r="AC1838" s="604">
        <v>16</v>
      </c>
      <c r="AD1838" s="604">
        <v>16</v>
      </c>
    </row>
    <row r="1839" spans="1:30" ht="15">
      <c r="B1839" s="554"/>
      <c r="C1839" s="657"/>
      <c r="D1839" s="657"/>
      <c r="E1839" s="605" t="s">
        <v>185</v>
      </c>
      <c r="F1839" s="715">
        <v>25928</v>
      </c>
      <c r="G1839" s="715">
        <v>26230</v>
      </c>
      <c r="H1839" s="715">
        <v>26311</v>
      </c>
      <c r="I1839" s="715">
        <v>26247</v>
      </c>
      <c r="J1839" s="715">
        <v>25902</v>
      </c>
      <c r="K1839" s="715">
        <v>25996</v>
      </c>
      <c r="L1839" s="715">
        <v>26188</v>
      </c>
      <c r="M1839" s="715">
        <v>26225</v>
      </c>
      <c r="N1839" s="715">
        <v>25891</v>
      </c>
      <c r="O1839" s="641"/>
      <c r="P1839" s="605"/>
      <c r="Q1839" s="658"/>
      <c r="R1839" s="658"/>
      <c r="S1839" s="659"/>
      <c r="T1839" s="600"/>
      <c r="U1839" s="660"/>
      <c r="V1839" s="718"/>
      <c r="W1839" s="740"/>
      <c r="Y1839" s="549"/>
      <c r="Z1839" s="549"/>
      <c r="AA1839" s="549"/>
      <c r="AB1839" s="549"/>
      <c r="AC1839" s="549"/>
      <c r="AD1839" s="549"/>
    </row>
    <row r="1840" spans="1:30" ht="57.75" thickBot="1">
      <c r="B1840" s="663"/>
      <c r="C1840" s="664"/>
      <c r="D1840" s="664"/>
      <c r="E1840" s="605" t="s">
        <v>186</v>
      </c>
      <c r="F1840" s="627">
        <f t="shared" ref="F1840:N1840" si="608">IF(((F1838="")*AND(F1839="")),"",(F1838-F1839)*3)</f>
        <v>4779</v>
      </c>
      <c r="G1840" s="627">
        <f t="shared" si="608"/>
        <v>4125</v>
      </c>
      <c r="H1840" s="627">
        <f t="shared" si="608"/>
        <v>3801</v>
      </c>
      <c r="I1840" s="627">
        <f t="shared" si="608"/>
        <v>4032</v>
      </c>
      <c r="J1840" s="627">
        <f t="shared" si="608"/>
        <v>4845</v>
      </c>
      <c r="K1840" s="627">
        <f t="shared" si="608"/>
        <v>4557</v>
      </c>
      <c r="L1840" s="627">
        <f t="shared" si="608"/>
        <v>4182</v>
      </c>
      <c r="M1840" s="627">
        <f t="shared" si="608"/>
        <v>4083</v>
      </c>
      <c r="N1840" s="627">
        <f t="shared" si="608"/>
        <v>4932</v>
      </c>
      <c r="O1840" s="627"/>
      <c r="P1840" s="627"/>
      <c r="Q1840" s="665"/>
      <c r="R1840" s="665"/>
      <c r="S1840" s="666"/>
      <c r="T1840" s="667"/>
      <c r="U1840" s="668"/>
      <c r="V1840" s="718"/>
      <c r="W1840" s="740"/>
      <c r="Y1840" s="549"/>
      <c r="Z1840" s="549"/>
      <c r="AA1840" s="549"/>
      <c r="AB1840" s="549"/>
      <c r="AC1840" s="549"/>
      <c r="AD1840" s="549"/>
    </row>
    <row r="1841" spans="1:30" ht="15">
      <c r="A1841" s="716">
        <v>43887</v>
      </c>
      <c r="B1841" s="654" t="s">
        <v>172</v>
      </c>
      <c r="C1841" s="615" t="s">
        <v>174</v>
      </c>
      <c r="D1841" s="615" t="s">
        <v>173</v>
      </c>
      <c r="E1841" s="605" t="s">
        <v>184</v>
      </c>
      <c r="F1841" s="715">
        <v>6797</v>
      </c>
      <c r="G1841" s="715">
        <v>6996</v>
      </c>
      <c r="H1841" s="715">
        <v>7121</v>
      </c>
      <c r="I1841" s="715">
        <v>7115</v>
      </c>
      <c r="J1841" s="715">
        <v>7117</v>
      </c>
      <c r="K1841" s="715">
        <v>7033</v>
      </c>
      <c r="L1841" s="715">
        <v>7114</v>
      </c>
      <c r="M1841" s="715">
        <v>7061</v>
      </c>
      <c r="N1841" s="715">
        <v>6905</v>
      </c>
      <c r="O1841" s="636">
        <f>IF((N1842=""),"",MAX(F1843:N1843))</f>
        <v>4010</v>
      </c>
      <c r="P1841" s="636">
        <f>IF(N1842="","",MIN(F1843:N1843))</f>
        <v>3488</v>
      </c>
      <c r="Q1841" s="655">
        <f>IF((N1843=""),"",AVERAGE(F1843:N1843))</f>
        <v>3769.5555555555557</v>
      </c>
      <c r="R1841" s="655">
        <f>IF((N1842=""),"",(O1841-P1841)/(O1841+P1841)*100)</f>
        <v>6.9618564950653505</v>
      </c>
      <c r="S1841" s="646">
        <f>STDEV(F1843:N1843)</f>
        <v>159.47657438563817</v>
      </c>
      <c r="T1841" s="676" t="str">
        <f>IF(N1842="","",IF(Q1841&gt;3650,IF(R1841&lt;7,IF(Q1841&lt;4450,"Pass","Fail"),"Fail"),"Fail"))</f>
        <v>Pass</v>
      </c>
      <c r="U1841" s="677">
        <v>1335</v>
      </c>
      <c r="V1841" s="717" t="s">
        <v>494</v>
      </c>
      <c r="W1841" s="746"/>
      <c r="Y1841" s="603">
        <v>3650</v>
      </c>
      <c r="Z1841" s="603">
        <v>4450</v>
      </c>
      <c r="AA1841" s="603">
        <v>3700</v>
      </c>
      <c r="AB1841" s="603">
        <v>4100</v>
      </c>
      <c r="AC1841" s="604">
        <v>7</v>
      </c>
      <c r="AD1841" s="604">
        <v>6.5</v>
      </c>
    </row>
    <row r="1842" spans="1:30" ht="15">
      <c r="B1842" s="554"/>
      <c r="C1842" s="657"/>
      <c r="D1842" s="657"/>
      <c r="E1842" s="605" t="s">
        <v>185</v>
      </c>
      <c r="F1842" s="715">
        <v>4945</v>
      </c>
      <c r="G1842" s="715">
        <v>5053</v>
      </c>
      <c r="H1842" s="715">
        <v>5199</v>
      </c>
      <c r="I1842" s="715">
        <v>5173</v>
      </c>
      <c r="J1842" s="715">
        <v>5315</v>
      </c>
      <c r="K1842" s="715">
        <v>5289</v>
      </c>
      <c r="L1842" s="715">
        <v>5253</v>
      </c>
      <c r="M1842" s="715">
        <v>5056</v>
      </c>
      <c r="N1842" s="715">
        <v>5013</v>
      </c>
      <c r="O1842" s="605"/>
      <c r="P1842" s="605"/>
      <c r="Q1842" s="658"/>
      <c r="R1842" s="658"/>
      <c r="S1842" s="659"/>
      <c r="T1842" s="554"/>
      <c r="U1842" s="672"/>
      <c r="V1842" s="718"/>
      <c r="W1842" s="740"/>
      <c r="Y1842" s="549"/>
      <c r="Z1842" s="549"/>
      <c r="AA1842" s="549"/>
      <c r="AB1842" s="549"/>
      <c r="AC1842" s="549"/>
      <c r="AD1842" s="549"/>
    </row>
    <row r="1843" spans="1:30" ht="57.75" thickBot="1">
      <c r="B1843" s="554"/>
      <c r="C1843" s="657"/>
      <c r="D1843" s="657"/>
      <c r="E1843" s="605" t="s">
        <v>186</v>
      </c>
      <c r="F1843" s="605">
        <f t="shared" ref="F1843:N1843" si="609">IF(((F1841="")*AND(F1842="")),"",(F1841-F1842)*2)</f>
        <v>3704</v>
      </c>
      <c r="G1843" s="605">
        <f t="shared" si="609"/>
        <v>3886</v>
      </c>
      <c r="H1843" s="605">
        <f t="shared" si="609"/>
        <v>3844</v>
      </c>
      <c r="I1843" s="605">
        <f t="shared" si="609"/>
        <v>3884</v>
      </c>
      <c r="J1843" s="605">
        <f t="shared" si="609"/>
        <v>3604</v>
      </c>
      <c r="K1843" s="605">
        <f t="shared" si="609"/>
        <v>3488</v>
      </c>
      <c r="L1843" s="605">
        <f t="shared" si="609"/>
        <v>3722</v>
      </c>
      <c r="M1843" s="605">
        <f t="shared" si="609"/>
        <v>4010</v>
      </c>
      <c r="N1843" s="605">
        <f t="shared" si="609"/>
        <v>3784</v>
      </c>
      <c r="O1843" s="605"/>
      <c r="P1843" s="605"/>
      <c r="Q1843" s="658"/>
      <c r="R1843" s="658"/>
      <c r="S1843" s="659"/>
      <c r="T1843" s="554"/>
      <c r="U1843" s="672"/>
      <c r="V1843" s="718"/>
      <c r="W1843" s="740"/>
      <c r="Y1843" s="549"/>
      <c r="Z1843" s="549"/>
      <c r="AA1843" s="549"/>
      <c r="AB1843" s="549"/>
      <c r="AC1843" s="549"/>
      <c r="AD1843" s="549"/>
    </row>
    <row r="1844" spans="1:30" ht="15">
      <c r="A1844" s="716">
        <v>43887</v>
      </c>
      <c r="B1844" s="614" t="s">
        <v>167</v>
      </c>
      <c r="C1844" s="657" t="s">
        <v>169</v>
      </c>
      <c r="D1844" s="657" t="s">
        <v>187</v>
      </c>
      <c r="E1844" s="605" t="s">
        <v>184</v>
      </c>
      <c r="F1844" s="715">
        <v>1974</v>
      </c>
      <c r="G1844" s="715">
        <v>1968</v>
      </c>
      <c r="H1844" s="715">
        <v>1959</v>
      </c>
      <c r="I1844" s="715">
        <v>1967</v>
      </c>
      <c r="J1844" s="715">
        <v>1974</v>
      </c>
      <c r="K1844" s="715">
        <v>1984</v>
      </c>
      <c r="L1844" s="715">
        <v>1971</v>
      </c>
      <c r="M1844" s="715">
        <v>1964</v>
      </c>
      <c r="N1844" s="715">
        <v>1967</v>
      </c>
      <c r="O1844" s="605">
        <f>IF((N1845=""),"",MAX(F1846:N1846))</f>
        <v>2112</v>
      </c>
      <c r="P1844" s="605">
        <f>IF(N1845="","",MIN(F1846:N1846))</f>
        <v>2055</v>
      </c>
      <c r="Q1844" s="658">
        <f>IF((N1846=""),"",AVERAGE(F1846:N1846))</f>
        <v>2076.6666666666665</v>
      </c>
      <c r="R1844" s="658">
        <f>IF((N1845=""),"",(O1844-P1844)/(O1844+P1844)*100)</f>
        <v>1.3678905687544995</v>
      </c>
      <c r="S1844" s="659">
        <f>STDEV(F1846:N1846)</f>
        <v>17.606816861659009</v>
      </c>
      <c r="T1844" s="600" t="str">
        <f>IF(N1845="","",IF(Q1844&gt;1940,IF(R1844&lt;8.3,IF(Q1844&lt;2180,"Pass","Fail"),"Fail"),"Fail"))</f>
        <v>Pass</v>
      </c>
      <c r="U1844" s="677">
        <v>1335</v>
      </c>
      <c r="V1844" s="717" t="s">
        <v>494</v>
      </c>
      <c r="W1844" s="746"/>
      <c r="Y1844" s="603">
        <v>2000</v>
      </c>
      <c r="Z1844" s="603">
        <v>3000</v>
      </c>
      <c r="AA1844" s="603">
        <v>1940</v>
      </c>
      <c r="AB1844" s="603">
        <v>2180</v>
      </c>
      <c r="AC1844" s="604">
        <v>5.2</v>
      </c>
      <c r="AD1844" s="604">
        <v>5.2</v>
      </c>
    </row>
    <row r="1845" spans="1:30" ht="15">
      <c r="B1845" s="554"/>
      <c r="C1845" s="657"/>
      <c r="D1845" s="657"/>
      <c r="E1845" s="605" t="s">
        <v>185</v>
      </c>
      <c r="F1845" s="715">
        <v>1275</v>
      </c>
      <c r="G1845" s="715">
        <v>1276</v>
      </c>
      <c r="H1845" s="715">
        <v>1271</v>
      </c>
      <c r="I1845" s="715">
        <v>1278</v>
      </c>
      <c r="J1845" s="715">
        <v>1284</v>
      </c>
      <c r="K1845" s="715">
        <v>1280</v>
      </c>
      <c r="L1845" s="715">
        <v>1281</v>
      </c>
      <c r="M1845" s="715">
        <v>1271</v>
      </c>
      <c r="N1845" s="715">
        <v>1282</v>
      </c>
      <c r="O1845" s="605"/>
      <c r="P1845" s="605"/>
      <c r="Q1845" s="658"/>
      <c r="R1845" s="658"/>
      <c r="S1845" s="659"/>
      <c r="T1845" s="600"/>
      <c r="U1845" s="660"/>
      <c r="V1845" s="718"/>
      <c r="W1845" s="740"/>
      <c r="Y1845" s="549"/>
      <c r="Z1845" s="549"/>
      <c r="AA1845" s="549"/>
      <c r="AB1845" s="549"/>
      <c r="AC1845" s="549"/>
      <c r="AD1845" s="549"/>
    </row>
    <row r="1846" spans="1:30" ht="43.5" thickBot="1">
      <c r="B1846" s="554"/>
      <c r="C1846" s="657"/>
      <c r="D1846" s="657"/>
      <c r="E1846" s="605" t="s">
        <v>188</v>
      </c>
      <c r="F1846" s="605">
        <f t="shared" ref="F1846:N1846" si="610">IF(((F1844="")*AND(F1845="")),"",(F1844-F1845)*3)</f>
        <v>2097</v>
      </c>
      <c r="G1846" s="605">
        <f t="shared" si="610"/>
        <v>2076</v>
      </c>
      <c r="H1846" s="605">
        <f t="shared" si="610"/>
        <v>2064</v>
      </c>
      <c r="I1846" s="605">
        <f t="shared" si="610"/>
        <v>2067</v>
      </c>
      <c r="J1846" s="605">
        <f t="shared" si="610"/>
        <v>2070</v>
      </c>
      <c r="K1846" s="605">
        <f t="shared" si="610"/>
        <v>2112</v>
      </c>
      <c r="L1846" s="605">
        <f t="shared" si="610"/>
        <v>2070</v>
      </c>
      <c r="M1846" s="605">
        <f t="shared" si="610"/>
        <v>2079</v>
      </c>
      <c r="N1846" s="605">
        <f t="shared" si="610"/>
        <v>2055</v>
      </c>
      <c r="O1846" s="605"/>
      <c r="P1846" s="605"/>
      <c r="Q1846" s="658"/>
      <c r="R1846" s="658"/>
      <c r="S1846" s="659"/>
      <c r="T1846" s="600"/>
      <c r="U1846" s="660"/>
      <c r="V1846" s="718"/>
      <c r="W1846" s="740"/>
      <c r="Y1846" s="549"/>
      <c r="Z1846" s="549"/>
      <c r="AA1846" s="549"/>
      <c r="AB1846" s="549"/>
      <c r="AC1846" s="549"/>
      <c r="AD1846" s="549"/>
    </row>
    <row r="1847" spans="1:30" ht="15">
      <c r="A1847" s="716">
        <v>43887</v>
      </c>
      <c r="B1847" s="554" t="s">
        <v>183</v>
      </c>
      <c r="C1847" s="657" t="s">
        <v>171</v>
      </c>
      <c r="D1847" s="657" t="s">
        <v>170</v>
      </c>
      <c r="E1847" s="605" t="s">
        <v>184</v>
      </c>
      <c r="F1847" s="715">
        <v>26933</v>
      </c>
      <c r="G1847" s="715">
        <v>26811</v>
      </c>
      <c r="H1847" s="715">
        <v>26865</v>
      </c>
      <c r="I1847" s="715">
        <v>26786</v>
      </c>
      <c r="J1847" s="715">
        <v>26867</v>
      </c>
      <c r="K1847" s="715">
        <v>26883</v>
      </c>
      <c r="L1847" s="715">
        <v>26718</v>
      </c>
      <c r="M1847" s="715">
        <v>24578</v>
      </c>
      <c r="N1847" s="715">
        <v>26917</v>
      </c>
      <c r="O1847" s="605">
        <f>IF((N1848=""),"",MAX(F1849:N1849))</f>
        <v>5457</v>
      </c>
      <c r="P1847" s="605">
        <f>IF(N1848="","",MIN(F1849:N1849))</f>
        <v>3774</v>
      </c>
      <c r="Q1847" s="658">
        <f>IF((N1849=""),"",AVERAGE(F1849:N1849))</f>
        <v>4567</v>
      </c>
      <c r="R1847" s="658">
        <f>IF((N1848=""),"",(O1847-P1847)/(O1847+P1847)*100)</f>
        <v>18.232044198895029</v>
      </c>
      <c r="S1847" s="659">
        <f>STDEV(F1849:N1849)</f>
        <v>644.48176855517022</v>
      </c>
      <c r="T1847" s="600" t="str">
        <f>IF(N1848="","",IF(Q1847&gt;3200,IF(R1847&lt;16,IF(Q1847&lt;5240,"Pass","Fail"),"Fail"),"Fail"))</f>
        <v>Fail</v>
      </c>
      <c r="U1847" s="677">
        <v>1335</v>
      </c>
      <c r="V1847" s="717"/>
      <c r="W1847" s="746"/>
      <c r="Y1847" s="603">
        <v>4200</v>
      </c>
      <c r="Z1847" s="603">
        <v>5500</v>
      </c>
      <c r="AA1847" s="603">
        <v>3200</v>
      </c>
      <c r="AB1847" s="603">
        <v>5240</v>
      </c>
      <c r="AC1847" s="604">
        <v>16</v>
      </c>
      <c r="AD1847" s="604">
        <v>16</v>
      </c>
    </row>
    <row r="1848" spans="1:30" ht="15">
      <c r="B1848" s="554"/>
      <c r="C1848" s="657"/>
      <c r="D1848" s="657"/>
      <c r="E1848" s="605" t="s">
        <v>185</v>
      </c>
      <c r="F1848" s="715">
        <v>25114</v>
      </c>
      <c r="G1848" s="715">
        <v>25513</v>
      </c>
      <c r="H1848" s="715">
        <v>25469</v>
      </c>
      <c r="I1848" s="715">
        <v>25370</v>
      </c>
      <c r="J1848" s="715">
        <v>25218</v>
      </c>
      <c r="K1848" s="715">
        <v>25125</v>
      </c>
      <c r="L1848" s="715">
        <v>25338</v>
      </c>
      <c r="M1848" s="715">
        <v>23320</v>
      </c>
      <c r="N1848" s="715">
        <v>25190</v>
      </c>
      <c r="O1848" s="641"/>
      <c r="P1848" s="605"/>
      <c r="Q1848" s="658"/>
      <c r="R1848" s="658"/>
      <c r="S1848" s="659"/>
      <c r="T1848" s="600"/>
      <c r="U1848" s="660"/>
      <c r="V1848" s="718"/>
      <c r="W1848" s="740"/>
      <c r="Y1848" s="549"/>
      <c r="Z1848" s="549"/>
      <c r="AA1848" s="549"/>
      <c r="AB1848" s="549"/>
      <c r="AC1848" s="549"/>
      <c r="AD1848" s="549"/>
    </row>
    <row r="1849" spans="1:30" ht="57.75" thickBot="1">
      <c r="B1849" s="663"/>
      <c r="C1849" s="664"/>
      <c r="D1849" s="664"/>
      <c r="E1849" s="605" t="s">
        <v>186</v>
      </c>
      <c r="F1849" s="627">
        <f t="shared" ref="F1849:N1849" si="611">IF(((F1847="")*AND(F1848="")),"",(F1847-F1848)*3)</f>
        <v>5457</v>
      </c>
      <c r="G1849" s="627">
        <f t="shared" si="611"/>
        <v>3894</v>
      </c>
      <c r="H1849" s="627">
        <f t="shared" si="611"/>
        <v>4188</v>
      </c>
      <c r="I1849" s="627">
        <f t="shared" si="611"/>
        <v>4248</v>
      </c>
      <c r="J1849" s="627">
        <f t="shared" si="611"/>
        <v>4947</v>
      </c>
      <c r="K1849" s="627">
        <f t="shared" si="611"/>
        <v>5274</v>
      </c>
      <c r="L1849" s="627">
        <f t="shared" si="611"/>
        <v>4140</v>
      </c>
      <c r="M1849" s="627">
        <f t="shared" si="611"/>
        <v>3774</v>
      </c>
      <c r="N1849" s="627">
        <f t="shared" si="611"/>
        <v>5181</v>
      </c>
      <c r="O1849" s="627"/>
      <c r="P1849" s="627"/>
      <c r="Q1849" s="665"/>
      <c r="R1849" s="665"/>
      <c r="S1849" s="666"/>
      <c r="T1849" s="667"/>
      <c r="U1849" s="668"/>
      <c r="V1849" s="718"/>
      <c r="W1849" s="740"/>
      <c r="Y1849" s="549"/>
      <c r="Z1849" s="549"/>
      <c r="AA1849" s="549"/>
      <c r="AB1849" s="549"/>
      <c r="AC1849" s="549"/>
      <c r="AD1849" s="549"/>
    </row>
    <row r="1850" spans="1:30" ht="15">
      <c r="A1850" s="716">
        <v>43887</v>
      </c>
      <c r="B1850" s="554" t="s">
        <v>183</v>
      </c>
      <c r="C1850" s="657" t="s">
        <v>171</v>
      </c>
      <c r="D1850" s="657" t="s">
        <v>170</v>
      </c>
      <c r="E1850" s="605" t="s">
        <v>184</v>
      </c>
      <c r="F1850" s="715">
        <v>25153</v>
      </c>
      <c r="G1850" s="715">
        <v>25288</v>
      </c>
      <c r="H1850" s="715">
        <v>25493</v>
      </c>
      <c r="I1850" s="715">
        <v>25386</v>
      </c>
      <c r="J1850" s="715">
        <v>25205</v>
      </c>
      <c r="K1850" s="715">
        <v>25174</v>
      </c>
      <c r="L1850" s="715">
        <v>25322</v>
      </c>
      <c r="M1850" s="715">
        <v>25285</v>
      </c>
      <c r="N1850" s="715">
        <v>25186</v>
      </c>
      <c r="O1850" s="605">
        <f>IF((N1851=""),"",MAX(F1852:N1852))</f>
        <v>4917</v>
      </c>
      <c r="P1850" s="605">
        <f>IF(N1851="","",MIN(F1852:N1852))</f>
        <v>3975</v>
      </c>
      <c r="Q1850" s="658">
        <f>IF((N1852=""),"",AVERAGE(F1852:N1852))</f>
        <v>4428</v>
      </c>
      <c r="R1850" s="658">
        <f>IF((N1851=""),"",(O1850-P1850)/(O1850+P1850)*100)</f>
        <v>10.593792172739541</v>
      </c>
      <c r="S1850" s="659">
        <f>STDEV(F1852:N1852)</f>
        <v>373.77098603289153</v>
      </c>
      <c r="T1850" s="600" t="str">
        <f>IF(N1851="","",IF(Q1850&gt;3200,IF(R1850&lt;16,IF(Q1850&lt;5240,"Pass","Fail"),"Fail"),"Fail"))</f>
        <v>Pass</v>
      </c>
      <c r="U1850" s="677">
        <v>1159</v>
      </c>
      <c r="V1850" s="717" t="s">
        <v>494</v>
      </c>
      <c r="W1850" s="746"/>
      <c r="Y1850" s="603">
        <v>4200</v>
      </c>
      <c r="Z1850" s="603">
        <v>5500</v>
      </c>
      <c r="AA1850" s="603">
        <v>3200</v>
      </c>
      <c r="AB1850" s="603">
        <v>5240</v>
      </c>
      <c r="AC1850" s="604">
        <v>16</v>
      </c>
      <c r="AD1850" s="604">
        <v>16</v>
      </c>
    </row>
    <row r="1851" spans="1:30" ht="15">
      <c r="B1851" s="554"/>
      <c r="C1851" s="657"/>
      <c r="D1851" s="657"/>
      <c r="E1851" s="605" t="s">
        <v>185</v>
      </c>
      <c r="F1851" s="715">
        <v>23600</v>
      </c>
      <c r="G1851" s="715">
        <v>23963</v>
      </c>
      <c r="H1851" s="715">
        <v>24124</v>
      </c>
      <c r="I1851" s="715">
        <v>23930</v>
      </c>
      <c r="J1851" s="715">
        <v>23566</v>
      </c>
      <c r="K1851" s="715">
        <v>23557</v>
      </c>
      <c r="L1851" s="715">
        <v>23937</v>
      </c>
      <c r="M1851" s="715">
        <v>23935</v>
      </c>
      <c r="N1851" s="715">
        <v>23596</v>
      </c>
      <c r="O1851" s="641"/>
      <c r="P1851" s="605"/>
      <c r="Q1851" s="658"/>
      <c r="R1851" s="658"/>
      <c r="S1851" s="659"/>
      <c r="T1851" s="600"/>
      <c r="U1851" s="660"/>
      <c r="V1851" s="718"/>
      <c r="W1851" s="740"/>
      <c r="Y1851" s="549"/>
      <c r="Z1851" s="549"/>
      <c r="AA1851" s="549"/>
      <c r="AB1851" s="549"/>
      <c r="AC1851" s="549"/>
      <c r="AD1851" s="549"/>
    </row>
    <row r="1852" spans="1:30" ht="57.75" thickBot="1">
      <c r="B1852" s="663"/>
      <c r="C1852" s="664"/>
      <c r="D1852" s="664"/>
      <c r="E1852" s="605" t="s">
        <v>186</v>
      </c>
      <c r="F1852" s="627">
        <f t="shared" ref="F1852:N1852" si="612">IF(((F1850="")*AND(F1851="")),"",(F1850-F1851)*3)</f>
        <v>4659</v>
      </c>
      <c r="G1852" s="627">
        <f t="shared" si="612"/>
        <v>3975</v>
      </c>
      <c r="H1852" s="627">
        <f t="shared" si="612"/>
        <v>4107</v>
      </c>
      <c r="I1852" s="627">
        <f t="shared" si="612"/>
        <v>4368</v>
      </c>
      <c r="J1852" s="627">
        <f t="shared" si="612"/>
        <v>4917</v>
      </c>
      <c r="K1852" s="627">
        <f t="shared" si="612"/>
        <v>4851</v>
      </c>
      <c r="L1852" s="627">
        <f t="shared" si="612"/>
        <v>4155</v>
      </c>
      <c r="M1852" s="627">
        <f t="shared" si="612"/>
        <v>4050</v>
      </c>
      <c r="N1852" s="627">
        <f t="shared" si="612"/>
        <v>4770</v>
      </c>
      <c r="O1852" s="627"/>
      <c r="P1852" s="627"/>
      <c r="Q1852" s="665"/>
      <c r="R1852" s="665"/>
      <c r="S1852" s="666"/>
      <c r="T1852" s="600"/>
      <c r="U1852" s="668"/>
      <c r="V1852" s="718"/>
      <c r="W1852" s="740"/>
      <c r="Y1852" s="549"/>
      <c r="Z1852" s="549"/>
      <c r="AA1852" s="549"/>
      <c r="AB1852" s="549"/>
      <c r="AC1852" s="549"/>
      <c r="AD1852" s="549"/>
    </row>
    <row r="1853" spans="1:30" ht="15">
      <c r="A1853" s="716">
        <v>43890</v>
      </c>
      <c r="B1853" s="654" t="s">
        <v>172</v>
      </c>
      <c r="C1853" s="615" t="s">
        <v>174</v>
      </c>
      <c r="D1853" s="615" t="s">
        <v>173</v>
      </c>
      <c r="E1853" s="605" t="s">
        <v>184</v>
      </c>
      <c r="F1853" s="715">
        <v>4945</v>
      </c>
      <c r="G1853" s="715">
        <v>5199</v>
      </c>
      <c r="H1853" s="715">
        <v>5199</v>
      </c>
      <c r="I1853" s="715">
        <v>5173</v>
      </c>
      <c r="J1853" s="715">
        <v>5315</v>
      </c>
      <c r="K1853" s="715">
        <v>5289</v>
      </c>
      <c r="L1853" s="715">
        <v>5253</v>
      </c>
      <c r="M1853" s="715">
        <v>5056</v>
      </c>
      <c r="N1853" s="715">
        <v>5013</v>
      </c>
      <c r="O1853" s="636">
        <f>IF((N1854=""),"",MAX(F1855:N1855))</f>
        <v>3924</v>
      </c>
      <c r="P1853" s="636">
        <f>IF(N1854="","",MIN(F1855:N1855))</f>
        <v>3534</v>
      </c>
      <c r="Q1853" s="655">
        <f>IF((N1855=""),"",AVERAGE(F1855:N1855))</f>
        <v>3651.1111111111113</v>
      </c>
      <c r="R1853" s="655">
        <f>IF((N1854=""),"",(O1853-P1853)/(O1853+P1853)*100)</f>
        <v>5.2292839903459374</v>
      </c>
      <c r="S1853" s="646">
        <f>STDEV(F1855:N1855)</f>
        <v>122.69927102926056</v>
      </c>
      <c r="T1853" s="600" t="str">
        <f>IF(N1854="","",IF(Q1853&gt;3650,IF(R1853&lt;7,IF(Q1853&lt;4450,"Pass","Fail"),"Fail"),"Fail"))</f>
        <v>Pass</v>
      </c>
      <c r="U1853" s="677">
        <v>1335</v>
      </c>
      <c r="V1853" s="717" t="s">
        <v>486</v>
      </c>
      <c r="W1853" s="746"/>
      <c r="Y1853" s="603">
        <v>3650</v>
      </c>
      <c r="Z1853" s="603">
        <v>4450</v>
      </c>
      <c r="AA1853" s="603">
        <v>3700</v>
      </c>
      <c r="AB1853" s="603">
        <v>4100</v>
      </c>
      <c r="AC1853" s="604">
        <v>7</v>
      </c>
      <c r="AD1853" s="604">
        <v>6.5</v>
      </c>
    </row>
    <row r="1854" spans="1:30" ht="15">
      <c r="B1854" s="554"/>
      <c r="C1854" s="657"/>
      <c r="D1854" s="657"/>
      <c r="E1854" s="605" t="s">
        <v>185</v>
      </c>
      <c r="F1854" s="715">
        <v>3168</v>
      </c>
      <c r="G1854" s="715">
        <v>3237</v>
      </c>
      <c r="H1854" s="715">
        <v>3369</v>
      </c>
      <c r="I1854" s="715">
        <v>3376</v>
      </c>
      <c r="J1854" s="715">
        <v>3491</v>
      </c>
      <c r="K1854" s="715">
        <v>3508</v>
      </c>
      <c r="L1854" s="715">
        <v>3375</v>
      </c>
      <c r="M1854" s="715">
        <v>3289</v>
      </c>
      <c r="N1854" s="715">
        <v>3199</v>
      </c>
      <c r="O1854" s="605"/>
      <c r="P1854" s="605"/>
      <c r="Q1854" s="658"/>
      <c r="R1854" s="658"/>
      <c r="S1854" s="659"/>
      <c r="T1854" s="600"/>
      <c r="U1854" s="672"/>
      <c r="V1854" s="718"/>
      <c r="W1854" s="740"/>
      <c r="Y1854" s="549"/>
      <c r="Z1854" s="549"/>
      <c r="AA1854" s="549"/>
      <c r="AB1854" s="549"/>
      <c r="AC1854" s="549"/>
      <c r="AD1854" s="549"/>
    </row>
    <row r="1855" spans="1:30" ht="57.75" thickBot="1">
      <c r="B1855" s="554"/>
      <c r="C1855" s="657"/>
      <c r="D1855" s="657"/>
      <c r="E1855" s="605" t="s">
        <v>186</v>
      </c>
      <c r="F1855" s="605">
        <f t="shared" ref="F1855:N1855" si="613">IF(((F1853="")*AND(F1854="")),"",(F1853-F1854)*2)</f>
        <v>3554</v>
      </c>
      <c r="G1855" s="605">
        <f t="shared" si="613"/>
        <v>3924</v>
      </c>
      <c r="H1855" s="605">
        <f t="shared" si="613"/>
        <v>3660</v>
      </c>
      <c r="I1855" s="605">
        <f t="shared" si="613"/>
        <v>3594</v>
      </c>
      <c r="J1855" s="605">
        <f t="shared" si="613"/>
        <v>3648</v>
      </c>
      <c r="K1855" s="605">
        <f t="shared" si="613"/>
        <v>3562</v>
      </c>
      <c r="L1855" s="605">
        <f t="shared" si="613"/>
        <v>3756</v>
      </c>
      <c r="M1855" s="605">
        <f t="shared" si="613"/>
        <v>3534</v>
      </c>
      <c r="N1855" s="605">
        <f t="shared" si="613"/>
        <v>3628</v>
      </c>
      <c r="O1855" s="605"/>
      <c r="P1855" s="605"/>
      <c r="Q1855" s="658"/>
      <c r="R1855" s="658"/>
      <c r="S1855" s="659"/>
      <c r="T1855" s="600"/>
      <c r="U1855" s="672"/>
      <c r="V1855" s="718"/>
      <c r="W1855" s="740"/>
      <c r="Y1855" s="549"/>
      <c r="Z1855" s="549"/>
      <c r="AA1855" s="549"/>
      <c r="AB1855" s="549"/>
      <c r="AC1855" s="549"/>
      <c r="AD1855" s="549"/>
    </row>
    <row r="1856" spans="1:30" ht="15">
      <c r="A1856" s="716">
        <v>43890</v>
      </c>
      <c r="B1856" s="614" t="s">
        <v>167</v>
      </c>
      <c r="C1856" s="657" t="s">
        <v>169</v>
      </c>
      <c r="D1856" s="657" t="s">
        <v>187</v>
      </c>
      <c r="E1856" s="605" t="s">
        <v>184</v>
      </c>
      <c r="F1856" s="715">
        <v>1275</v>
      </c>
      <c r="G1856" s="715">
        <v>1276</v>
      </c>
      <c r="H1856" s="715">
        <v>1271</v>
      </c>
      <c r="I1856" s="715">
        <v>1278</v>
      </c>
      <c r="J1856" s="715">
        <v>1284</v>
      </c>
      <c r="K1856" s="715">
        <v>1280</v>
      </c>
      <c r="L1856" s="715">
        <v>1281</v>
      </c>
      <c r="M1856" s="715">
        <v>1271</v>
      </c>
      <c r="N1856" s="715">
        <v>1282</v>
      </c>
      <c r="O1856" s="605">
        <f>IF((N1857=""),"",MAX(F1858:N1858))</f>
        <v>1983</v>
      </c>
      <c r="P1856" s="605">
        <f>IF(N1857="","",MIN(F1858:N1858))</f>
        <v>1932</v>
      </c>
      <c r="Q1856" s="658">
        <f>IF((N1858=""),"",AVERAGE(F1858:N1858))</f>
        <v>1963.6666666666667</v>
      </c>
      <c r="R1856" s="658">
        <f>IF((N1857=""),"",(O1856-P1856)/(O1856+P1856)*100)</f>
        <v>1.3026819923371646</v>
      </c>
      <c r="S1856" s="659">
        <f>STDEV(F1858:N1858)</f>
        <v>15.524174696260024</v>
      </c>
      <c r="T1856" s="600" t="str">
        <f>IF(N1857="","",IF(Q1856&gt;1940,IF(R1856&lt;8.3,IF(Q1856&lt;2180,"Pass","Fail"),"Fail"),"Fail"))</f>
        <v>Pass</v>
      </c>
      <c r="U1856" s="677">
        <v>1335</v>
      </c>
      <c r="V1856" s="717" t="s">
        <v>486</v>
      </c>
      <c r="W1856" s="746"/>
      <c r="Y1856" s="603">
        <v>2000</v>
      </c>
      <c r="Z1856" s="603">
        <v>3000</v>
      </c>
      <c r="AA1856" s="603">
        <v>1940</v>
      </c>
      <c r="AB1856" s="603">
        <v>2180</v>
      </c>
      <c r="AC1856" s="604">
        <v>5.2</v>
      </c>
      <c r="AD1856" s="604">
        <v>5.2</v>
      </c>
    </row>
    <row r="1857" spans="1:30" ht="15">
      <c r="B1857" s="554"/>
      <c r="C1857" s="657"/>
      <c r="D1857" s="657"/>
      <c r="E1857" s="605" t="s">
        <v>185</v>
      </c>
      <c r="F1857" s="715">
        <v>614</v>
      </c>
      <c r="G1857" s="715">
        <v>618</v>
      </c>
      <c r="H1857" s="715">
        <v>618</v>
      </c>
      <c r="I1857" s="715">
        <v>621</v>
      </c>
      <c r="J1857" s="715">
        <v>640</v>
      </c>
      <c r="K1857" s="715">
        <v>626</v>
      </c>
      <c r="L1857" s="715">
        <v>631</v>
      </c>
      <c r="M1857" s="715">
        <v>612</v>
      </c>
      <c r="N1857" s="715">
        <v>627</v>
      </c>
      <c r="O1857" s="605"/>
      <c r="P1857" s="605"/>
      <c r="Q1857" s="658"/>
      <c r="R1857" s="658"/>
      <c r="S1857" s="659"/>
      <c r="T1857" s="600"/>
      <c r="U1857" s="660"/>
      <c r="V1857" s="718"/>
      <c r="W1857" s="740"/>
      <c r="Y1857" s="549"/>
      <c r="Z1857" s="549"/>
      <c r="AA1857" s="549"/>
      <c r="AB1857" s="549"/>
      <c r="AC1857" s="549"/>
      <c r="AD1857" s="549"/>
    </row>
    <row r="1858" spans="1:30" ht="43.5" thickBot="1">
      <c r="B1858" s="554"/>
      <c r="C1858" s="657"/>
      <c r="D1858" s="657"/>
      <c r="E1858" s="605" t="s">
        <v>188</v>
      </c>
      <c r="F1858" s="605">
        <f t="shared" ref="F1858:N1858" si="614">IF(((F1856="")*AND(F1857="")),"",(F1856-F1857)*3)</f>
        <v>1983</v>
      </c>
      <c r="G1858" s="605">
        <f t="shared" si="614"/>
        <v>1974</v>
      </c>
      <c r="H1858" s="605">
        <f t="shared" si="614"/>
        <v>1959</v>
      </c>
      <c r="I1858" s="605">
        <f t="shared" si="614"/>
        <v>1971</v>
      </c>
      <c r="J1858" s="605">
        <f t="shared" si="614"/>
        <v>1932</v>
      </c>
      <c r="K1858" s="605">
        <f t="shared" si="614"/>
        <v>1962</v>
      </c>
      <c r="L1858" s="605">
        <f t="shared" si="614"/>
        <v>1950</v>
      </c>
      <c r="M1858" s="605">
        <f t="shared" si="614"/>
        <v>1977</v>
      </c>
      <c r="N1858" s="605">
        <f t="shared" si="614"/>
        <v>1965</v>
      </c>
      <c r="O1858" s="605"/>
      <c r="P1858" s="605"/>
      <c r="Q1858" s="658"/>
      <c r="R1858" s="658"/>
      <c r="S1858" s="659"/>
      <c r="T1858" s="600"/>
      <c r="U1858" s="660"/>
      <c r="V1858" s="718"/>
      <c r="W1858" s="740"/>
      <c r="Y1858" s="549"/>
      <c r="Z1858" s="549"/>
      <c r="AA1858" s="549"/>
      <c r="AB1858" s="549"/>
      <c r="AC1858" s="549"/>
      <c r="AD1858" s="549"/>
    </row>
    <row r="1859" spans="1:30" ht="15">
      <c r="A1859" s="716">
        <v>43890</v>
      </c>
      <c r="B1859" s="554" t="s">
        <v>183</v>
      </c>
      <c r="C1859" s="657" t="s">
        <v>171</v>
      </c>
      <c r="D1859" s="657" t="s">
        <v>170</v>
      </c>
      <c r="E1859" s="605" t="s">
        <v>184</v>
      </c>
      <c r="F1859" s="715">
        <v>23600</v>
      </c>
      <c r="G1859" s="715">
        <v>23963</v>
      </c>
      <c r="H1859" s="715">
        <v>24124</v>
      </c>
      <c r="I1859" s="715">
        <v>23930</v>
      </c>
      <c r="J1859" s="715">
        <v>23566</v>
      </c>
      <c r="K1859" s="715">
        <v>23557</v>
      </c>
      <c r="L1859" s="715">
        <v>23937</v>
      </c>
      <c r="M1859" s="715">
        <v>23935</v>
      </c>
      <c r="N1859" s="715">
        <v>23596</v>
      </c>
      <c r="O1859" s="605">
        <f>IF((N1860=""),"",MAX(F1861:N1861))</f>
        <v>5133</v>
      </c>
      <c r="P1859" s="605">
        <f>IF(N1860="","",MIN(F1861:N1861))</f>
        <v>4107</v>
      </c>
      <c r="Q1859" s="658">
        <f>IF((N1861=""),"",AVERAGE(F1861:N1861))</f>
        <v>4620</v>
      </c>
      <c r="R1859" s="658">
        <f>IF((N1860=""),"",(O1859-P1859)/(O1859+P1859)*100)</f>
        <v>11.103896103896103</v>
      </c>
      <c r="S1859" s="659">
        <f>STDEV(F1861:N1861)</f>
        <v>432.0390607340961</v>
      </c>
      <c r="T1859" s="600" t="str">
        <f>IF(N1860="","",IF(Q1859&gt;3200,IF(R1859&lt;16,IF(Q1859&lt;5240,"Pass","Fail"),"Fail"),"Fail"))</f>
        <v>Pass</v>
      </c>
      <c r="U1859" s="677">
        <v>1335</v>
      </c>
      <c r="V1859" s="717" t="s">
        <v>486</v>
      </c>
      <c r="W1859" s="746"/>
      <c r="Y1859" s="603">
        <v>4200</v>
      </c>
      <c r="Z1859" s="603">
        <v>5500</v>
      </c>
      <c r="AA1859" s="603">
        <v>3200</v>
      </c>
      <c r="AB1859" s="603">
        <v>5240</v>
      </c>
      <c r="AC1859" s="604">
        <v>16</v>
      </c>
      <c r="AD1859" s="604">
        <v>16</v>
      </c>
    </row>
    <row r="1860" spans="1:30" ht="15">
      <c r="B1860" s="554"/>
      <c r="C1860" s="657"/>
      <c r="D1860" s="657"/>
      <c r="E1860" s="605" t="s">
        <v>185</v>
      </c>
      <c r="F1860" s="719">
        <v>21926</v>
      </c>
      <c r="G1860" s="719">
        <v>22526</v>
      </c>
      <c r="H1860" s="719">
        <v>22755</v>
      </c>
      <c r="I1860" s="719">
        <v>22497</v>
      </c>
      <c r="J1860" s="719">
        <v>21855</v>
      </c>
      <c r="K1860" s="719">
        <v>21881</v>
      </c>
      <c r="L1860" s="719">
        <v>22516</v>
      </c>
      <c r="M1860" s="719">
        <v>22494</v>
      </c>
      <c r="N1860" s="719">
        <v>21898</v>
      </c>
      <c r="O1860" s="641"/>
      <c r="P1860" s="605"/>
      <c r="Q1860" s="658"/>
      <c r="R1860" s="658"/>
      <c r="S1860" s="659"/>
      <c r="T1860" s="600"/>
      <c r="U1860" s="660"/>
      <c r="V1860" s="718"/>
      <c r="W1860" s="740"/>
      <c r="Y1860" s="549"/>
      <c r="Z1860" s="549"/>
      <c r="AA1860" s="549"/>
      <c r="AB1860" s="549"/>
      <c r="AC1860" s="549"/>
      <c r="AD1860" s="549"/>
    </row>
    <row r="1861" spans="1:30" ht="57.75" thickBot="1">
      <c r="B1861" s="663"/>
      <c r="C1861" s="664"/>
      <c r="D1861" s="664"/>
      <c r="E1861" s="605" t="s">
        <v>186</v>
      </c>
      <c r="F1861" s="627">
        <f t="shared" ref="F1861:N1861" si="615">IF(((F1859="")*AND(F1860="")),"",(F1859-F1860)*3)</f>
        <v>5022</v>
      </c>
      <c r="G1861" s="627">
        <f t="shared" si="615"/>
        <v>4311</v>
      </c>
      <c r="H1861" s="627">
        <f t="shared" si="615"/>
        <v>4107</v>
      </c>
      <c r="I1861" s="627">
        <f t="shared" si="615"/>
        <v>4299</v>
      </c>
      <c r="J1861" s="627">
        <f t="shared" si="615"/>
        <v>5133</v>
      </c>
      <c r="K1861" s="627">
        <f t="shared" si="615"/>
        <v>5028</v>
      </c>
      <c r="L1861" s="627">
        <f t="shared" si="615"/>
        <v>4263</v>
      </c>
      <c r="M1861" s="627">
        <f t="shared" si="615"/>
        <v>4323</v>
      </c>
      <c r="N1861" s="627">
        <f t="shared" si="615"/>
        <v>5094</v>
      </c>
      <c r="O1861" s="627"/>
      <c r="P1861" s="627"/>
      <c r="Q1861" s="665"/>
      <c r="R1861" s="665"/>
      <c r="S1861" s="666"/>
      <c r="T1861" s="600"/>
      <c r="U1861" s="668"/>
      <c r="V1861" s="718"/>
      <c r="W1861" s="740"/>
      <c r="Y1861" s="549"/>
      <c r="Z1861" s="549"/>
      <c r="AA1861" s="549"/>
      <c r="AB1861" s="549"/>
      <c r="AC1861" s="549"/>
      <c r="AD1861" s="549"/>
    </row>
    <row r="1862" spans="1:30" ht="15">
      <c r="A1862" s="716">
        <v>43894</v>
      </c>
      <c r="B1862" s="654" t="s">
        <v>172</v>
      </c>
      <c r="C1862" s="615" t="s">
        <v>174</v>
      </c>
      <c r="D1862" s="615" t="s">
        <v>173</v>
      </c>
      <c r="E1862" s="605" t="s">
        <v>184</v>
      </c>
      <c r="F1862" s="715">
        <v>6749</v>
      </c>
      <c r="G1862" s="715">
        <v>6921</v>
      </c>
      <c r="H1862" s="715">
        <v>7066</v>
      </c>
      <c r="I1862" s="715">
        <v>7072</v>
      </c>
      <c r="J1862" s="715">
        <v>7111</v>
      </c>
      <c r="K1862" s="715">
        <v>7004</v>
      </c>
      <c r="L1862" s="715">
        <v>7055</v>
      </c>
      <c r="M1862" s="715">
        <v>6998</v>
      </c>
      <c r="N1862" s="715">
        <v>6895</v>
      </c>
      <c r="O1862" s="636">
        <f>IF((N1863=""),"",MAX(F1864:N1864))</f>
        <v>4050</v>
      </c>
      <c r="P1862" s="636">
        <f>IF(N1863="","",MIN(F1864:N1864))</f>
        <v>3622</v>
      </c>
      <c r="Q1862" s="655">
        <f>IF((N1864=""),"",AVERAGE(F1864:N1864))</f>
        <v>3887.5555555555557</v>
      </c>
      <c r="R1862" s="655">
        <f>IF((N1863=""),"",(O1862-P1862)/(O1862+P1862)*100)</f>
        <v>5.5787278415015642</v>
      </c>
      <c r="S1862" s="646">
        <f>STDEV(F1864:N1864)</f>
        <v>158.30280407426812</v>
      </c>
      <c r="T1862" s="600" t="str">
        <f>IF(N1863="","",IF(Q1862&gt;3650,IF(R1862&lt;7,IF(Q1862&lt;4450,"Pass","Fail"),"Fail"),"Fail"))</f>
        <v>Pass</v>
      </c>
      <c r="U1862" s="677">
        <v>1340</v>
      </c>
      <c r="V1862" s="718" t="s">
        <v>493</v>
      </c>
      <c r="W1862" s="747"/>
      <c r="Y1862" s="603">
        <v>3650</v>
      </c>
      <c r="Z1862" s="603">
        <v>4450</v>
      </c>
      <c r="AA1862" s="603">
        <v>3700</v>
      </c>
      <c r="AB1862" s="603">
        <v>4100</v>
      </c>
      <c r="AC1862" s="604">
        <v>7</v>
      </c>
      <c r="AD1862" s="604">
        <v>6.5</v>
      </c>
    </row>
    <row r="1863" spans="1:30" ht="15">
      <c r="B1863" s="554"/>
      <c r="C1863" s="657"/>
      <c r="D1863" s="657"/>
      <c r="E1863" s="605" t="s">
        <v>185</v>
      </c>
      <c r="F1863" s="715">
        <v>4938</v>
      </c>
      <c r="G1863" s="715">
        <v>4914</v>
      </c>
      <c r="H1863" s="715">
        <v>5070</v>
      </c>
      <c r="I1863" s="715">
        <v>5092</v>
      </c>
      <c r="J1863" s="715">
        <v>5226</v>
      </c>
      <c r="K1863" s="715">
        <v>5170</v>
      </c>
      <c r="L1863" s="715">
        <v>5075</v>
      </c>
      <c r="M1863" s="715">
        <v>4973</v>
      </c>
      <c r="N1863" s="715">
        <v>4919</v>
      </c>
      <c r="O1863" s="605"/>
      <c r="P1863" s="605"/>
      <c r="Q1863" s="658"/>
      <c r="R1863" s="658"/>
      <c r="S1863" s="659"/>
      <c r="T1863" s="600"/>
      <c r="U1863" s="672"/>
      <c r="V1863" s="718"/>
      <c r="W1863" s="740"/>
      <c r="Y1863" s="549"/>
      <c r="Z1863" s="549"/>
      <c r="AA1863" s="549"/>
      <c r="AB1863" s="549"/>
      <c r="AC1863" s="549"/>
      <c r="AD1863" s="549"/>
    </row>
    <row r="1864" spans="1:30" ht="57.75" thickBot="1">
      <c r="B1864" s="554"/>
      <c r="C1864" s="657"/>
      <c r="D1864" s="657"/>
      <c r="E1864" s="605" t="s">
        <v>186</v>
      </c>
      <c r="F1864" s="605">
        <f t="shared" ref="F1864:N1864" si="616">IF(((F1862="")*AND(F1863="")),"",(F1862-F1863)*2)</f>
        <v>3622</v>
      </c>
      <c r="G1864" s="605">
        <f t="shared" si="616"/>
        <v>4014</v>
      </c>
      <c r="H1864" s="605">
        <f t="shared" si="616"/>
        <v>3992</v>
      </c>
      <c r="I1864" s="605">
        <f t="shared" si="616"/>
        <v>3960</v>
      </c>
      <c r="J1864" s="605">
        <f t="shared" si="616"/>
        <v>3770</v>
      </c>
      <c r="K1864" s="605">
        <f t="shared" si="616"/>
        <v>3668</v>
      </c>
      <c r="L1864" s="605">
        <f t="shared" si="616"/>
        <v>3960</v>
      </c>
      <c r="M1864" s="605">
        <f t="shared" si="616"/>
        <v>4050</v>
      </c>
      <c r="N1864" s="605">
        <f t="shared" si="616"/>
        <v>3952</v>
      </c>
      <c r="O1864" s="605"/>
      <c r="P1864" s="605"/>
      <c r="Q1864" s="658"/>
      <c r="R1864" s="658"/>
      <c r="S1864" s="659"/>
      <c r="T1864" s="600"/>
      <c r="U1864" s="672"/>
      <c r="V1864" s="718"/>
      <c r="W1864" s="740"/>
      <c r="Y1864" s="549"/>
      <c r="Z1864" s="549"/>
      <c r="AA1864" s="549"/>
      <c r="AB1864" s="549"/>
      <c r="AC1864" s="549"/>
      <c r="AD1864" s="549"/>
    </row>
    <row r="1865" spans="1:30" ht="15">
      <c r="A1865" s="716">
        <v>43894</v>
      </c>
      <c r="B1865" s="614" t="s">
        <v>167</v>
      </c>
      <c r="C1865" s="657" t="s">
        <v>169</v>
      </c>
      <c r="D1865" s="657" t="s">
        <v>187</v>
      </c>
      <c r="E1865" s="605" t="s">
        <v>184</v>
      </c>
      <c r="F1865" s="715">
        <v>1989</v>
      </c>
      <c r="G1865" s="715">
        <v>1982</v>
      </c>
      <c r="H1865" s="715">
        <v>1972</v>
      </c>
      <c r="I1865" s="715">
        <v>1975</v>
      </c>
      <c r="J1865" s="715">
        <v>1973</v>
      </c>
      <c r="K1865" s="715">
        <v>1982</v>
      </c>
      <c r="L1865" s="715">
        <v>1981</v>
      </c>
      <c r="M1865" s="715">
        <v>1978</v>
      </c>
      <c r="N1865" s="715">
        <v>1982</v>
      </c>
      <c r="O1865" s="605">
        <f>IF((N1866=""),"",MAX(F1867:N1867))</f>
        <v>2109</v>
      </c>
      <c r="P1865" s="605">
        <f>IF(N1866="","",MIN(F1867:N1867))</f>
        <v>2019</v>
      </c>
      <c r="Q1865" s="658">
        <f>IF((N1867=""),"",AVERAGE(F1867:N1867))</f>
        <v>2066.6666666666665</v>
      </c>
      <c r="R1865" s="658">
        <f>IF((N1866=""),"",(O1865-P1865)/(O1865+P1865)*100)</f>
        <v>2.1802325581395348</v>
      </c>
      <c r="S1865" s="659">
        <f>STDEV(F1867:N1867)</f>
        <v>24.114311103574988</v>
      </c>
      <c r="T1865" s="600" t="str">
        <f>IF(N1866="","",IF(Q1865&gt;1940,IF(R1865&lt;8.3,IF(Q1865&lt;2180,"Pass","Fail"),"Fail"),"Fail"))</f>
        <v>Pass</v>
      </c>
      <c r="U1865" s="677">
        <v>1340</v>
      </c>
      <c r="V1865" s="717" t="s">
        <v>493</v>
      </c>
      <c r="W1865" s="746"/>
      <c r="Y1865" s="603">
        <v>2000</v>
      </c>
      <c r="Z1865" s="603">
        <v>3000</v>
      </c>
      <c r="AA1865" s="603">
        <v>1940</v>
      </c>
      <c r="AB1865" s="603">
        <v>2180</v>
      </c>
      <c r="AC1865" s="604">
        <v>5.2</v>
      </c>
      <c r="AD1865" s="604">
        <v>5.2</v>
      </c>
    </row>
    <row r="1866" spans="1:30" ht="15">
      <c r="B1866" s="554"/>
      <c r="C1866" s="657"/>
      <c r="D1866" s="657"/>
      <c r="E1866" s="605" t="s">
        <v>185</v>
      </c>
      <c r="F1866" s="715">
        <v>1286</v>
      </c>
      <c r="G1866" s="715">
        <v>1292</v>
      </c>
      <c r="H1866" s="715">
        <v>1282</v>
      </c>
      <c r="I1866" s="715">
        <v>1289</v>
      </c>
      <c r="J1866" s="715">
        <v>1300</v>
      </c>
      <c r="K1866" s="715">
        <v>1288</v>
      </c>
      <c r="L1866" s="715">
        <v>1296</v>
      </c>
      <c r="M1866" s="715">
        <v>1286</v>
      </c>
      <c r="N1866" s="715">
        <v>1295</v>
      </c>
      <c r="O1866" s="605"/>
      <c r="P1866" s="605"/>
      <c r="Q1866" s="658"/>
      <c r="R1866" s="658"/>
      <c r="S1866" s="659"/>
      <c r="T1866" s="600"/>
      <c r="U1866" s="660"/>
      <c r="V1866" s="718"/>
      <c r="W1866" s="740"/>
      <c r="Y1866" s="549"/>
      <c r="Z1866" s="549"/>
      <c r="AA1866" s="549"/>
      <c r="AB1866" s="549"/>
      <c r="AC1866" s="549"/>
      <c r="AD1866" s="549"/>
    </row>
    <row r="1867" spans="1:30" ht="43.5" thickBot="1">
      <c r="B1867" s="554"/>
      <c r="C1867" s="657"/>
      <c r="D1867" s="657"/>
      <c r="E1867" s="605" t="s">
        <v>188</v>
      </c>
      <c r="F1867" s="605">
        <f t="shared" ref="F1867:N1867" si="617">IF(((F1865="")*AND(F1866="")),"",(F1865-F1866)*3)</f>
        <v>2109</v>
      </c>
      <c r="G1867" s="605">
        <f t="shared" si="617"/>
        <v>2070</v>
      </c>
      <c r="H1867" s="605">
        <f t="shared" si="617"/>
        <v>2070</v>
      </c>
      <c r="I1867" s="605">
        <f t="shared" si="617"/>
        <v>2058</v>
      </c>
      <c r="J1867" s="605">
        <f t="shared" si="617"/>
        <v>2019</v>
      </c>
      <c r="K1867" s="605">
        <f t="shared" si="617"/>
        <v>2082</v>
      </c>
      <c r="L1867" s="605">
        <f t="shared" si="617"/>
        <v>2055</v>
      </c>
      <c r="M1867" s="605">
        <f t="shared" si="617"/>
        <v>2076</v>
      </c>
      <c r="N1867" s="605">
        <f t="shared" si="617"/>
        <v>2061</v>
      </c>
      <c r="O1867" s="605"/>
      <c r="P1867" s="605"/>
      <c r="Q1867" s="658"/>
      <c r="R1867" s="658"/>
      <c r="S1867" s="659"/>
      <c r="T1867" s="600"/>
      <c r="U1867" s="660"/>
      <c r="V1867" s="718"/>
      <c r="W1867" s="740"/>
      <c r="Y1867" s="549"/>
      <c r="Z1867" s="549"/>
      <c r="AA1867" s="549"/>
      <c r="AB1867" s="549"/>
      <c r="AC1867" s="549"/>
      <c r="AD1867" s="549"/>
    </row>
    <row r="1868" spans="1:30" ht="15">
      <c r="A1868" s="716">
        <v>43894</v>
      </c>
      <c r="B1868" s="554" t="s">
        <v>183</v>
      </c>
      <c r="C1868" s="657" t="s">
        <v>171</v>
      </c>
      <c r="D1868" s="657" t="s">
        <v>170</v>
      </c>
      <c r="E1868" s="605" t="s">
        <v>184</v>
      </c>
      <c r="F1868" s="715">
        <v>29407</v>
      </c>
      <c r="G1868" s="715">
        <v>29197</v>
      </c>
      <c r="H1868" s="715">
        <v>29209</v>
      </c>
      <c r="I1868" s="715">
        <v>29216</v>
      </c>
      <c r="J1868" s="715">
        <v>29401</v>
      </c>
      <c r="K1868" s="715">
        <v>29415</v>
      </c>
      <c r="L1868" s="715">
        <v>29204</v>
      </c>
      <c r="M1868" s="715">
        <v>29195</v>
      </c>
      <c r="N1868" s="715">
        <v>29364</v>
      </c>
      <c r="O1868" s="605">
        <f>IF((N1869=""),"",MAX(F1870:N1870))</f>
        <v>5070</v>
      </c>
      <c r="P1868" s="605">
        <f>IF(N1869="","",MIN(F1870:N1870))</f>
        <v>4185</v>
      </c>
      <c r="Q1868" s="658">
        <f>IF((N1870=""),"",AVERAGE(F1870:N1870))</f>
        <v>4624</v>
      </c>
      <c r="R1868" s="658">
        <f>IF((N1869=""),"",(O1868-P1868)/(O1868+P1868)*100)</f>
        <v>9.5623987034035665</v>
      </c>
      <c r="S1868" s="659">
        <f>STDEV(F1870:N1870)</f>
        <v>402.65431824332893</v>
      </c>
      <c r="T1868" s="600" t="str">
        <f>IF(N1869="","",IF(Q1868&gt;3200,IF(R1868&lt;16,IF(Q1868&lt;5240,"Pass","Fail"),"Fail"),"Fail"))</f>
        <v>Pass</v>
      </c>
      <c r="U1868" s="677">
        <v>1340</v>
      </c>
      <c r="V1868" s="717" t="s">
        <v>493</v>
      </c>
      <c r="W1868" s="746"/>
      <c r="Y1868" s="603">
        <v>4200</v>
      </c>
      <c r="Z1868" s="603">
        <v>5500</v>
      </c>
      <c r="AA1868" s="603">
        <v>3200</v>
      </c>
      <c r="AB1868" s="603">
        <v>5240</v>
      </c>
      <c r="AC1868" s="604">
        <v>16</v>
      </c>
      <c r="AD1868" s="604">
        <v>16</v>
      </c>
    </row>
    <row r="1869" spans="1:30" ht="15">
      <c r="B1869" s="554"/>
      <c r="C1869" s="657"/>
      <c r="D1869" s="657"/>
      <c r="E1869" s="605" t="s">
        <v>185</v>
      </c>
      <c r="F1869" s="715">
        <v>27723</v>
      </c>
      <c r="G1869" s="715">
        <v>27764</v>
      </c>
      <c r="H1869" s="715">
        <v>27814</v>
      </c>
      <c r="I1869" s="715">
        <v>27772</v>
      </c>
      <c r="J1869" s="715">
        <v>27727</v>
      </c>
      <c r="K1869" s="715">
        <v>27725</v>
      </c>
      <c r="L1869" s="715">
        <v>27771</v>
      </c>
      <c r="M1869" s="715">
        <v>27756</v>
      </c>
      <c r="N1869" s="715">
        <v>27684</v>
      </c>
      <c r="O1869" s="641"/>
      <c r="P1869" s="605"/>
      <c r="Q1869" s="658"/>
      <c r="R1869" s="658"/>
      <c r="S1869" s="659"/>
      <c r="T1869" s="600"/>
      <c r="U1869" s="660"/>
      <c r="V1869" s="718"/>
      <c r="W1869" s="740"/>
      <c r="Y1869" s="549"/>
      <c r="Z1869" s="549"/>
      <c r="AA1869" s="549"/>
      <c r="AB1869" s="549"/>
      <c r="AC1869" s="549"/>
      <c r="AD1869" s="549"/>
    </row>
    <row r="1870" spans="1:30" ht="57.75" thickBot="1">
      <c r="B1870" s="663"/>
      <c r="C1870" s="664"/>
      <c r="D1870" s="664"/>
      <c r="E1870" s="605" t="s">
        <v>186</v>
      </c>
      <c r="F1870" s="627">
        <f t="shared" ref="F1870:N1870" si="618">IF(((F1868="")*AND(F1869="")),"",(F1868-F1869)*3)</f>
        <v>5052</v>
      </c>
      <c r="G1870" s="627">
        <f t="shared" si="618"/>
        <v>4299</v>
      </c>
      <c r="H1870" s="627">
        <f t="shared" si="618"/>
        <v>4185</v>
      </c>
      <c r="I1870" s="627">
        <f t="shared" si="618"/>
        <v>4332</v>
      </c>
      <c r="J1870" s="627">
        <f t="shared" si="618"/>
        <v>5022</v>
      </c>
      <c r="K1870" s="627">
        <f t="shared" si="618"/>
        <v>5070</v>
      </c>
      <c r="L1870" s="627">
        <f t="shared" si="618"/>
        <v>4299</v>
      </c>
      <c r="M1870" s="627">
        <f t="shared" si="618"/>
        <v>4317</v>
      </c>
      <c r="N1870" s="627">
        <f t="shared" si="618"/>
        <v>5040</v>
      </c>
      <c r="O1870" s="627"/>
      <c r="P1870" s="627"/>
      <c r="Q1870" s="665"/>
      <c r="R1870" s="665"/>
      <c r="S1870" s="666"/>
      <c r="T1870" s="667"/>
      <c r="U1870" s="668"/>
      <c r="V1870" s="718"/>
      <c r="W1870" s="740"/>
      <c r="Y1870" s="549"/>
      <c r="Z1870" s="549"/>
      <c r="AA1870" s="549"/>
      <c r="AB1870" s="549"/>
      <c r="AC1870" s="549"/>
      <c r="AD1870" s="549"/>
    </row>
    <row r="1871" spans="1:30" ht="15">
      <c r="A1871" s="716">
        <v>43897</v>
      </c>
      <c r="B1871" s="654" t="s">
        <v>172</v>
      </c>
      <c r="C1871" s="615" t="s">
        <v>174</v>
      </c>
      <c r="D1871" s="615" t="s">
        <v>173</v>
      </c>
      <c r="E1871" s="605" t="s">
        <v>184</v>
      </c>
      <c r="F1871" s="559">
        <v>6807.3</v>
      </c>
      <c r="G1871" s="559">
        <v>6964.83</v>
      </c>
      <c r="H1871" s="559">
        <v>7085.96</v>
      </c>
      <c r="I1871" s="559">
        <v>7085.03</v>
      </c>
      <c r="J1871" s="559">
        <v>7110.53</v>
      </c>
      <c r="K1871" s="559">
        <v>7019.57</v>
      </c>
      <c r="L1871" s="559">
        <v>7081.19</v>
      </c>
      <c r="M1871" s="559">
        <v>7039.08</v>
      </c>
      <c r="N1871" s="559">
        <v>6934.96</v>
      </c>
      <c r="O1871" s="636">
        <f>IF((N1872=""),"",MAX(F1873:N1873))</f>
        <v>3971.8199999999997</v>
      </c>
      <c r="P1871" s="636">
        <f>IF(N1872="","",MIN(F1873:N1873))</f>
        <v>3623.0399999999991</v>
      </c>
      <c r="Q1871" s="655">
        <f>IF((N1873=""),"",AVERAGE(F1873:N1873))</f>
        <v>3856.6777777777775</v>
      </c>
      <c r="R1871" s="655">
        <f>IF((N1872=""),"",(O1871-P1871)/(O1871+P1871)*100)</f>
        <v>4.5923163823954711</v>
      </c>
      <c r="S1871" s="646">
        <f>STDEV(F1873:N1873)</f>
        <v>117.24362304383216</v>
      </c>
      <c r="T1871" s="600" t="str">
        <f>IF(N1872="","",IF(Q1871&gt;3650,IF(R1871&lt;7,IF(Q1871&lt;4450,"Pass","Fail"),"Fail"),"Fail"))</f>
        <v>Pass</v>
      </c>
      <c r="U1871" s="677">
        <v>74</v>
      </c>
      <c r="V1871" s="718" t="s">
        <v>490</v>
      </c>
      <c r="W1871" s="747"/>
      <c r="Y1871" s="603">
        <v>3650</v>
      </c>
      <c r="Z1871" s="603">
        <v>4450</v>
      </c>
      <c r="AA1871" s="603">
        <v>3700</v>
      </c>
      <c r="AB1871" s="603">
        <v>4100</v>
      </c>
      <c r="AC1871" s="604">
        <v>7</v>
      </c>
      <c r="AD1871" s="604">
        <v>6.5</v>
      </c>
    </row>
    <row r="1872" spans="1:30" ht="15">
      <c r="B1872" s="554"/>
      <c r="C1872" s="657"/>
      <c r="D1872" s="657"/>
      <c r="E1872" s="605" t="s">
        <v>185</v>
      </c>
      <c r="F1872" s="559">
        <v>4881.97</v>
      </c>
      <c r="G1872" s="559">
        <v>4978.92</v>
      </c>
      <c r="H1872" s="559">
        <v>5136.1899999999996</v>
      </c>
      <c r="I1872" s="559">
        <v>5141.12</v>
      </c>
      <c r="J1872" s="559">
        <v>5257.12</v>
      </c>
      <c r="K1872" s="559">
        <v>5208.05</v>
      </c>
      <c r="L1872" s="559">
        <v>5134.8</v>
      </c>
      <c r="M1872" s="559">
        <v>5053.75</v>
      </c>
      <c r="N1872" s="559">
        <v>4981.4799999999996</v>
      </c>
      <c r="O1872" s="605"/>
      <c r="P1872" s="605"/>
      <c r="Q1872" s="658"/>
      <c r="R1872" s="658"/>
      <c r="S1872" s="659"/>
      <c r="T1872" s="600"/>
      <c r="U1872" s="672"/>
      <c r="V1872" s="718"/>
      <c r="W1872" s="740"/>
      <c r="Y1872" s="549"/>
      <c r="Z1872" s="549"/>
      <c r="AA1872" s="549"/>
      <c r="AB1872" s="549"/>
      <c r="AC1872" s="549"/>
      <c r="AD1872" s="549"/>
    </row>
    <row r="1873" spans="1:30" ht="57.75" thickBot="1">
      <c r="B1873" s="554"/>
      <c r="C1873" s="657"/>
      <c r="D1873" s="657"/>
      <c r="E1873" s="605" t="s">
        <v>186</v>
      </c>
      <c r="F1873" s="605">
        <f t="shared" ref="F1873:N1873" si="619">IF(((F1871="")*AND(F1872="")),"",(F1871-F1872)*2)</f>
        <v>3850.66</v>
      </c>
      <c r="G1873" s="605">
        <f t="shared" si="619"/>
        <v>3971.8199999999997</v>
      </c>
      <c r="H1873" s="605">
        <f t="shared" si="619"/>
        <v>3899.5400000000009</v>
      </c>
      <c r="I1873" s="605">
        <f t="shared" si="619"/>
        <v>3887.8199999999997</v>
      </c>
      <c r="J1873" s="605">
        <f t="shared" si="619"/>
        <v>3706.8199999999997</v>
      </c>
      <c r="K1873" s="605">
        <f t="shared" si="619"/>
        <v>3623.0399999999991</v>
      </c>
      <c r="L1873" s="605">
        <f t="shared" si="619"/>
        <v>3892.7799999999988</v>
      </c>
      <c r="M1873" s="605">
        <f t="shared" si="619"/>
        <v>3970.66</v>
      </c>
      <c r="N1873" s="605">
        <f t="shared" si="619"/>
        <v>3906.9600000000009</v>
      </c>
      <c r="O1873" s="605"/>
      <c r="P1873" s="605"/>
      <c r="Q1873" s="658"/>
      <c r="R1873" s="658"/>
      <c r="S1873" s="659"/>
      <c r="T1873" s="600"/>
      <c r="U1873" s="672"/>
      <c r="V1873" s="718"/>
      <c r="W1873" s="740"/>
      <c r="Y1873" s="549"/>
      <c r="Z1873" s="549"/>
      <c r="AA1873" s="549"/>
      <c r="AB1873" s="549"/>
      <c r="AC1873" s="549"/>
      <c r="AD1873" s="549"/>
    </row>
    <row r="1874" spans="1:30" ht="15">
      <c r="A1874" s="716">
        <v>43897</v>
      </c>
      <c r="B1874" s="614" t="s">
        <v>167</v>
      </c>
      <c r="C1874" s="657" t="s">
        <v>169</v>
      </c>
      <c r="D1874" s="657" t="s">
        <v>187</v>
      </c>
      <c r="E1874" s="605" t="s">
        <v>184</v>
      </c>
      <c r="F1874" s="559">
        <v>1983.72</v>
      </c>
      <c r="G1874" s="559">
        <v>1975.17</v>
      </c>
      <c r="H1874" s="559">
        <v>1958.1</v>
      </c>
      <c r="I1874" s="559">
        <v>1964.49</v>
      </c>
      <c r="J1874" s="559">
        <v>1968.76</v>
      </c>
      <c r="K1874" s="559">
        <v>1983.97</v>
      </c>
      <c r="L1874" s="559">
        <v>1978.55</v>
      </c>
      <c r="M1874" s="559">
        <v>1964.53</v>
      </c>
      <c r="N1874" s="559">
        <v>1971.61</v>
      </c>
      <c r="O1874" s="605">
        <f>IF((N1875=""),"",MAX(F1876:N1876))</f>
        <v>2082.4499999999998</v>
      </c>
      <c r="P1874" s="605">
        <f>IF(N1875="","",MIN(F1876:N1876))</f>
        <v>2023.44</v>
      </c>
      <c r="Q1874" s="658">
        <f>IF((N1876=""),"",AVERAGE(F1876:N1876))</f>
        <v>2062.356666666667</v>
      </c>
      <c r="R1874" s="658">
        <f>IF((N1875=""),"",(O1874-P1874)/(O1874+P1874)*100)</f>
        <v>1.4372036269846433</v>
      </c>
      <c r="S1874" s="659">
        <f>STDEV(F1876:N1876)</f>
        <v>16.887020903578154</v>
      </c>
      <c r="T1874" s="600" t="str">
        <f>IF(N1875="","",IF(Q1874&gt;1940,IF(R1874&lt;8.3,IF(Q1874&lt;2180,"Pass","Fail"),"Fail"),"Fail"))</f>
        <v>Pass</v>
      </c>
      <c r="U1874" s="677">
        <v>74</v>
      </c>
      <c r="V1874" s="717" t="s">
        <v>490</v>
      </c>
      <c r="W1874" s="746"/>
      <c r="Y1874" s="603">
        <v>2000</v>
      </c>
      <c r="Z1874" s="603">
        <v>3000</v>
      </c>
      <c r="AA1874" s="603">
        <v>1940</v>
      </c>
      <c r="AB1874" s="603">
        <v>2180</v>
      </c>
      <c r="AC1874" s="604">
        <v>5.2</v>
      </c>
      <c r="AD1874" s="604">
        <v>5.2</v>
      </c>
    </row>
    <row r="1875" spans="1:30" ht="15">
      <c r="B1875" s="554"/>
      <c r="C1875" s="657"/>
      <c r="D1875" s="657"/>
      <c r="E1875" s="605" t="s">
        <v>185</v>
      </c>
      <c r="F1875" s="559">
        <v>1292.46</v>
      </c>
      <c r="G1875" s="559">
        <v>1285.93</v>
      </c>
      <c r="H1875" s="559">
        <v>1271.3599999999999</v>
      </c>
      <c r="I1875" s="559">
        <v>1273.7</v>
      </c>
      <c r="J1875" s="559">
        <v>1294.28</v>
      </c>
      <c r="K1875" s="559">
        <v>1295.3699999999999</v>
      </c>
      <c r="L1875" s="559">
        <v>1291.08</v>
      </c>
      <c r="M1875" s="559">
        <v>1270.3800000000001</v>
      </c>
      <c r="N1875" s="559">
        <v>1287.27</v>
      </c>
      <c r="O1875" s="605"/>
      <c r="P1875" s="605"/>
      <c r="Q1875" s="658"/>
      <c r="R1875" s="658"/>
      <c r="S1875" s="659"/>
      <c r="T1875" s="600"/>
      <c r="U1875" s="660"/>
      <c r="V1875" s="718"/>
      <c r="W1875" s="740"/>
      <c r="Y1875" s="549"/>
      <c r="Z1875" s="549"/>
      <c r="AA1875" s="549"/>
      <c r="AB1875" s="549"/>
      <c r="AC1875" s="549"/>
      <c r="AD1875" s="549"/>
    </row>
    <row r="1876" spans="1:30" ht="43.5" thickBot="1">
      <c r="B1876" s="554"/>
      <c r="C1876" s="657"/>
      <c r="D1876" s="657"/>
      <c r="E1876" s="605" t="s">
        <v>188</v>
      </c>
      <c r="F1876" s="605">
        <f t="shared" ref="F1876:N1876" si="620">IF(((F1874="")*AND(F1875="")),"",(F1874-F1875)*3)</f>
        <v>2073.7799999999997</v>
      </c>
      <c r="G1876" s="605">
        <f t="shared" si="620"/>
        <v>2067.7200000000003</v>
      </c>
      <c r="H1876" s="605">
        <f t="shared" si="620"/>
        <v>2060.2200000000003</v>
      </c>
      <c r="I1876" s="605">
        <f t="shared" si="620"/>
        <v>2072.37</v>
      </c>
      <c r="J1876" s="605">
        <f t="shared" si="620"/>
        <v>2023.44</v>
      </c>
      <c r="K1876" s="605">
        <f t="shared" si="620"/>
        <v>2065.8000000000002</v>
      </c>
      <c r="L1876" s="605">
        <f t="shared" si="620"/>
        <v>2062.41</v>
      </c>
      <c r="M1876" s="605">
        <f t="shared" si="620"/>
        <v>2082.4499999999998</v>
      </c>
      <c r="N1876" s="605">
        <f t="shared" si="620"/>
        <v>2053.0199999999995</v>
      </c>
      <c r="O1876" s="605"/>
      <c r="P1876" s="605"/>
      <c r="Q1876" s="658"/>
      <c r="R1876" s="658"/>
      <c r="S1876" s="659"/>
      <c r="T1876" s="600"/>
      <c r="U1876" s="660"/>
      <c r="V1876" s="718"/>
      <c r="W1876" s="740"/>
      <c r="Y1876" s="549"/>
      <c r="Z1876" s="549"/>
      <c r="AA1876" s="549"/>
      <c r="AB1876" s="549"/>
      <c r="AC1876" s="549"/>
      <c r="AD1876" s="549"/>
    </row>
    <row r="1877" spans="1:30" ht="15">
      <c r="A1877" s="716">
        <v>43897</v>
      </c>
      <c r="B1877" s="554" t="s">
        <v>183</v>
      </c>
      <c r="C1877" s="657" t="s">
        <v>171</v>
      </c>
      <c r="D1877" s="657" t="s">
        <v>170</v>
      </c>
      <c r="E1877" s="605" t="s">
        <v>184</v>
      </c>
      <c r="F1877" s="559">
        <v>29485.63</v>
      </c>
      <c r="G1877" s="559">
        <v>29223.54</v>
      </c>
      <c r="H1877" s="559">
        <v>29279.46</v>
      </c>
      <c r="I1877" s="559">
        <v>29321.09</v>
      </c>
      <c r="J1877" s="559">
        <v>29461.41</v>
      </c>
      <c r="K1877" s="559">
        <v>29471.59</v>
      </c>
      <c r="L1877" s="559">
        <v>29247.119999999999</v>
      </c>
      <c r="M1877" s="559">
        <v>29265.66</v>
      </c>
      <c r="N1877" s="559">
        <v>29423.75</v>
      </c>
      <c r="O1877" s="605">
        <f>IF((N1878=""),"",MAX(F1879:N1879))</f>
        <v>5221.5300000000061</v>
      </c>
      <c r="P1877" s="605">
        <f>IF(N1878="","",MIN(F1879:N1879))</f>
        <v>4319.6400000000031</v>
      </c>
      <c r="Q1877" s="658">
        <f>IF((N1879=""),"",AVERAGE(F1879:N1879))</f>
        <v>4754.87</v>
      </c>
      <c r="R1877" s="658">
        <f>IF((N1878=""),"",(O1877-P1877)/(O1877+P1877)*100)</f>
        <v>9.4526143020195867</v>
      </c>
      <c r="S1877" s="659">
        <f>STDEV(F1879:N1879)</f>
        <v>410.34057903162181</v>
      </c>
      <c r="T1877" s="600" t="str">
        <f>IF(N1878="","",IF(Q1877&gt;3200,IF(R1877&lt;16,IF(Q1877&lt;5240,"Pass","Fail"),"Fail"),"Fail"))</f>
        <v>Pass</v>
      </c>
      <c r="U1877" s="677">
        <v>74</v>
      </c>
      <c r="V1877" s="717" t="s">
        <v>490</v>
      </c>
      <c r="W1877" s="746"/>
      <c r="Y1877" s="603">
        <v>4200</v>
      </c>
      <c r="Z1877" s="603">
        <v>5500</v>
      </c>
      <c r="AA1877" s="603">
        <v>3200</v>
      </c>
      <c r="AB1877" s="603">
        <v>5240</v>
      </c>
      <c r="AC1877" s="604">
        <v>16</v>
      </c>
      <c r="AD1877" s="604">
        <v>16</v>
      </c>
    </row>
    <row r="1878" spans="1:30" ht="15">
      <c r="B1878" s="554"/>
      <c r="C1878" s="657"/>
      <c r="D1878" s="657"/>
      <c r="E1878" s="605" t="s">
        <v>185</v>
      </c>
      <c r="F1878" s="559">
        <v>27745.119999999999</v>
      </c>
      <c r="G1878" s="559">
        <v>27783.66</v>
      </c>
      <c r="H1878" s="559">
        <v>27797.89</v>
      </c>
      <c r="I1878" s="559">
        <v>27801.78</v>
      </c>
      <c r="J1878" s="559">
        <v>27741.85</v>
      </c>
      <c r="K1878" s="559">
        <v>27736.49</v>
      </c>
      <c r="L1878" s="559">
        <v>27795.97</v>
      </c>
      <c r="M1878" s="559">
        <v>27801.06</v>
      </c>
      <c r="N1878" s="559">
        <v>27710.82</v>
      </c>
      <c r="O1878" s="641"/>
      <c r="P1878" s="605"/>
      <c r="Q1878" s="658"/>
      <c r="R1878" s="658"/>
      <c r="S1878" s="659"/>
      <c r="T1878" s="600"/>
      <c r="U1878" s="660"/>
      <c r="V1878" s="718"/>
      <c r="W1878" s="740"/>
      <c r="Y1878" s="549"/>
      <c r="Z1878" s="549"/>
      <c r="AA1878" s="549"/>
      <c r="AB1878" s="549"/>
      <c r="AC1878" s="549"/>
      <c r="AD1878" s="549"/>
    </row>
    <row r="1879" spans="1:30" ht="57.75" thickBot="1">
      <c r="B1879" s="663"/>
      <c r="C1879" s="664"/>
      <c r="D1879" s="664"/>
      <c r="E1879" s="605" t="s">
        <v>186</v>
      </c>
      <c r="F1879" s="627">
        <f t="shared" ref="F1879:N1879" si="621">IF(((F1877="")*AND(F1878="")),"",(F1877-F1878)*3)</f>
        <v>5221.5300000000061</v>
      </c>
      <c r="G1879" s="627">
        <f t="shared" si="621"/>
        <v>4319.6400000000031</v>
      </c>
      <c r="H1879" s="627">
        <f t="shared" si="621"/>
        <v>4444.7099999999991</v>
      </c>
      <c r="I1879" s="627">
        <f t="shared" si="621"/>
        <v>4557.9300000000039</v>
      </c>
      <c r="J1879" s="627">
        <f t="shared" si="621"/>
        <v>5158.6800000000039</v>
      </c>
      <c r="K1879" s="627">
        <f t="shared" si="621"/>
        <v>5205.2999999999956</v>
      </c>
      <c r="L1879" s="627">
        <f t="shared" si="621"/>
        <v>4353.4499999999935</v>
      </c>
      <c r="M1879" s="627">
        <f t="shared" si="621"/>
        <v>4393.7999999999956</v>
      </c>
      <c r="N1879" s="627">
        <f t="shared" si="621"/>
        <v>5138.7900000000009</v>
      </c>
      <c r="O1879" s="627"/>
      <c r="P1879" s="627"/>
      <c r="Q1879" s="665"/>
      <c r="R1879" s="665"/>
      <c r="S1879" s="666"/>
      <c r="T1879" s="667"/>
      <c r="U1879" s="668"/>
      <c r="V1879" s="718"/>
      <c r="W1879" s="740"/>
      <c r="Y1879" s="549"/>
      <c r="Z1879" s="549"/>
      <c r="AA1879" s="549"/>
      <c r="AB1879" s="549"/>
      <c r="AC1879" s="549"/>
      <c r="AD1879" s="549"/>
    </row>
    <row r="1880" spans="1:30" ht="15">
      <c r="A1880" s="716">
        <v>43901</v>
      </c>
      <c r="B1880" s="654" t="s">
        <v>172</v>
      </c>
      <c r="C1880" s="615" t="s">
        <v>174</v>
      </c>
      <c r="D1880" s="615" t="s">
        <v>173</v>
      </c>
      <c r="E1880" s="605" t="s">
        <v>184</v>
      </c>
      <c r="F1880" s="559">
        <v>4881.97</v>
      </c>
      <c r="G1880" s="559">
        <v>4978.92</v>
      </c>
      <c r="H1880" s="559">
        <v>5136.1899999999996</v>
      </c>
      <c r="I1880" s="559">
        <v>5141.12</v>
      </c>
      <c r="J1880" s="559">
        <v>5257.12</v>
      </c>
      <c r="K1880" s="559">
        <v>5208.05</v>
      </c>
      <c r="L1880" s="559">
        <v>5134.8</v>
      </c>
      <c r="M1880" s="559">
        <v>5053.75</v>
      </c>
      <c r="N1880" s="559">
        <v>4981.4799999999996</v>
      </c>
      <c r="O1880" s="636">
        <f>IF((N1881=""),"",MAX(F1882:N1882))</f>
        <v>3706.3799999999992</v>
      </c>
      <c r="P1880" s="636">
        <f>IF(N1881="","",MIN(F1882:N1882))</f>
        <v>3553.9400000000005</v>
      </c>
      <c r="Q1880" s="655">
        <f>IF((N1882=""),"",AVERAGE(F1882:N1882))</f>
        <v>3651.4222222222215</v>
      </c>
      <c r="R1880" s="655">
        <f>IF((N1881=""),"",(O1880-P1880)/(O1880+P1880)*100)</f>
        <v>2.0996319721444605</v>
      </c>
      <c r="S1880" s="646">
        <f>STDEV(F1882:N1882)</f>
        <v>52.121571776451475</v>
      </c>
      <c r="T1880" s="600" t="str">
        <f>IF(N1881="","",IF(Q1880&gt;3650,IF(R1880&lt;7,IF(Q1880&lt;4450,"Pass","Fail"),"Fail"),"Fail"))</f>
        <v>Pass</v>
      </c>
      <c r="U1880" s="677">
        <v>64</v>
      </c>
      <c r="V1880" s="718" t="s">
        <v>491</v>
      </c>
      <c r="W1880" s="747"/>
      <c r="Y1880" s="603">
        <v>3650</v>
      </c>
      <c r="Z1880" s="603">
        <v>4450</v>
      </c>
      <c r="AA1880" s="603">
        <v>3700</v>
      </c>
      <c r="AB1880" s="603">
        <v>4100</v>
      </c>
      <c r="AC1880" s="604">
        <v>7</v>
      </c>
      <c r="AD1880" s="604">
        <v>6.5</v>
      </c>
    </row>
    <row r="1881" spans="1:30" ht="15">
      <c r="B1881" s="554"/>
      <c r="C1881" s="657"/>
      <c r="D1881" s="657"/>
      <c r="E1881" s="605" t="s">
        <v>185</v>
      </c>
      <c r="F1881" s="559">
        <v>3105</v>
      </c>
      <c r="G1881" s="559">
        <v>3155</v>
      </c>
      <c r="H1881" s="559">
        <v>3283</v>
      </c>
      <c r="I1881" s="559">
        <v>3293</v>
      </c>
      <c r="J1881" s="559">
        <v>3439</v>
      </c>
      <c r="K1881" s="559">
        <v>3407</v>
      </c>
      <c r="L1881" s="559">
        <v>3291</v>
      </c>
      <c r="M1881" s="559">
        <v>3202</v>
      </c>
      <c r="N1881" s="559">
        <v>3167</v>
      </c>
      <c r="O1881" s="605"/>
      <c r="P1881" s="605"/>
      <c r="Q1881" s="658"/>
      <c r="R1881" s="658"/>
      <c r="S1881" s="659"/>
      <c r="T1881" s="600"/>
      <c r="U1881" s="672"/>
      <c r="V1881" s="718"/>
      <c r="W1881" s="740"/>
      <c r="Y1881" s="549"/>
      <c r="Z1881" s="549"/>
      <c r="AA1881" s="549"/>
      <c r="AB1881" s="549"/>
      <c r="AC1881" s="549"/>
      <c r="AD1881" s="549"/>
    </row>
    <row r="1882" spans="1:30" ht="57.75" thickBot="1">
      <c r="B1882" s="554"/>
      <c r="C1882" s="657"/>
      <c r="D1882" s="657"/>
      <c r="E1882" s="605" t="s">
        <v>186</v>
      </c>
      <c r="F1882" s="605">
        <f t="shared" ref="F1882:N1882" si="622">IF(((F1880="")*AND(F1881="")),"",(F1880-F1881)*2)</f>
        <v>3553.9400000000005</v>
      </c>
      <c r="G1882" s="605">
        <f t="shared" si="622"/>
        <v>3647.84</v>
      </c>
      <c r="H1882" s="605">
        <f t="shared" si="622"/>
        <v>3706.3799999999992</v>
      </c>
      <c r="I1882" s="605">
        <f t="shared" si="622"/>
        <v>3696.24</v>
      </c>
      <c r="J1882" s="605">
        <f t="shared" si="622"/>
        <v>3636.24</v>
      </c>
      <c r="K1882" s="605">
        <f t="shared" si="622"/>
        <v>3602.1000000000004</v>
      </c>
      <c r="L1882" s="605">
        <f t="shared" si="622"/>
        <v>3687.6000000000004</v>
      </c>
      <c r="M1882" s="605">
        <f t="shared" si="622"/>
        <v>3703.5</v>
      </c>
      <c r="N1882" s="605">
        <f t="shared" si="622"/>
        <v>3628.9599999999991</v>
      </c>
      <c r="O1882" s="605"/>
      <c r="P1882" s="605"/>
      <c r="Q1882" s="658"/>
      <c r="R1882" s="658"/>
      <c r="S1882" s="659"/>
      <c r="T1882" s="600"/>
      <c r="U1882" s="672"/>
      <c r="V1882" s="718"/>
      <c r="W1882" s="740"/>
      <c r="Y1882" s="549"/>
      <c r="Z1882" s="549"/>
      <c r="AA1882" s="549"/>
      <c r="AB1882" s="549"/>
      <c r="AC1882" s="549"/>
      <c r="AD1882" s="549"/>
    </row>
    <row r="1883" spans="1:30" ht="15">
      <c r="A1883" s="716">
        <v>43901</v>
      </c>
      <c r="B1883" s="614" t="s">
        <v>167</v>
      </c>
      <c r="C1883" s="657" t="s">
        <v>169</v>
      </c>
      <c r="D1883" s="657" t="s">
        <v>187</v>
      </c>
      <c r="E1883" s="605" t="s">
        <v>184</v>
      </c>
      <c r="F1883" s="559">
        <v>1292.46</v>
      </c>
      <c r="G1883" s="559">
        <v>1285.93</v>
      </c>
      <c r="H1883" s="559">
        <v>1271.3599999999999</v>
      </c>
      <c r="I1883" s="559">
        <v>1273.7</v>
      </c>
      <c r="J1883" s="559">
        <v>1294.28</v>
      </c>
      <c r="K1883" s="559">
        <v>1295.3699999999999</v>
      </c>
      <c r="L1883" s="559">
        <v>1291.08</v>
      </c>
      <c r="M1883" s="559">
        <v>1270.3800000000001</v>
      </c>
      <c r="N1883" s="559">
        <v>1287.27</v>
      </c>
      <c r="O1883" s="605">
        <f>IF((N1884=""),"",MAX(F1885:N1885))</f>
        <v>1994.5200000000004</v>
      </c>
      <c r="P1883" s="605">
        <f>IF(N1884="","",MIN(F1885:N1885))</f>
        <v>1958.8199999999997</v>
      </c>
      <c r="Q1883" s="658">
        <f>IF((N1885=""),"",AVERAGE(F1885:N1885))</f>
        <v>1976.8099999999997</v>
      </c>
      <c r="R1883" s="658">
        <f>IF((N1884=""),"",(O1883-P1883)/(O1883+P1883)*100)</f>
        <v>0.90303389033072612</v>
      </c>
      <c r="S1883" s="659">
        <f>STDEV(F1885:N1885)</f>
        <v>11.36301236471343</v>
      </c>
      <c r="T1883" s="600" t="str">
        <f>IF(N1884="","",IF(Q1883&gt;1940,IF(R1883&lt;8.3,IF(Q1883&lt;2180,"Pass","Fail"),"Fail"),"Fail"))</f>
        <v>Pass</v>
      </c>
      <c r="U1883" s="677">
        <v>64</v>
      </c>
      <c r="V1883" s="717" t="str">
        <f>V1880</f>
        <v>Q20110061.F1</v>
      </c>
      <c r="W1883" s="746"/>
      <c r="Y1883" s="603">
        <v>2000</v>
      </c>
      <c r="Z1883" s="603">
        <v>3000</v>
      </c>
      <c r="AA1883" s="603">
        <v>1940</v>
      </c>
      <c r="AB1883" s="603">
        <v>2180</v>
      </c>
      <c r="AC1883" s="604">
        <v>5.2</v>
      </c>
      <c r="AD1883" s="604">
        <v>5.2</v>
      </c>
    </row>
    <row r="1884" spans="1:30" ht="15">
      <c r="B1884" s="554"/>
      <c r="C1884" s="657"/>
      <c r="D1884" s="657"/>
      <c r="E1884" s="605" t="s">
        <v>185</v>
      </c>
      <c r="F1884" s="715">
        <v>632.92999999999995</v>
      </c>
      <c r="G1884" s="715">
        <v>625.36</v>
      </c>
      <c r="H1884" s="715">
        <v>612.47</v>
      </c>
      <c r="I1884" s="715">
        <v>613.46</v>
      </c>
      <c r="J1884" s="715">
        <v>640.59</v>
      </c>
      <c r="K1884" s="715">
        <v>642.42999999999995</v>
      </c>
      <c r="L1884" s="715">
        <v>633.45000000000005</v>
      </c>
      <c r="M1884" s="715">
        <v>605.54</v>
      </c>
      <c r="N1884" s="715">
        <v>625.16999999999996</v>
      </c>
      <c r="O1884" s="605"/>
      <c r="P1884" s="605"/>
      <c r="Q1884" s="658"/>
      <c r="R1884" s="658"/>
      <c r="S1884" s="659"/>
      <c r="T1884" s="600"/>
      <c r="U1884" s="660"/>
      <c r="V1884" s="718"/>
      <c r="W1884" s="740"/>
      <c r="Y1884" s="549"/>
      <c r="Z1884" s="549"/>
      <c r="AA1884" s="549"/>
      <c r="AB1884" s="549"/>
      <c r="AC1884" s="549"/>
      <c r="AD1884" s="549"/>
    </row>
    <row r="1885" spans="1:30" ht="43.5" thickBot="1">
      <c r="B1885" s="554"/>
      <c r="C1885" s="657"/>
      <c r="D1885" s="657"/>
      <c r="E1885" s="605" t="s">
        <v>188</v>
      </c>
      <c r="F1885" s="605">
        <f t="shared" ref="F1885:N1885" si="623">IF(((F1883="")*AND(F1884="")),"",(F1883-F1884)*3)</f>
        <v>1978.5900000000001</v>
      </c>
      <c r="G1885" s="605">
        <f t="shared" si="623"/>
        <v>1981.71</v>
      </c>
      <c r="H1885" s="605">
        <f t="shared" si="623"/>
        <v>1976.6699999999996</v>
      </c>
      <c r="I1885" s="605">
        <f t="shared" si="623"/>
        <v>1980.72</v>
      </c>
      <c r="J1885" s="605">
        <f t="shared" si="623"/>
        <v>1961.0699999999997</v>
      </c>
      <c r="K1885" s="605">
        <f t="shared" si="623"/>
        <v>1958.8199999999997</v>
      </c>
      <c r="L1885" s="605">
        <f t="shared" si="623"/>
        <v>1972.8899999999996</v>
      </c>
      <c r="M1885" s="605">
        <f t="shared" si="623"/>
        <v>1994.5200000000004</v>
      </c>
      <c r="N1885" s="605">
        <f t="shared" si="623"/>
        <v>1986.3000000000002</v>
      </c>
      <c r="O1885" s="605"/>
      <c r="P1885" s="605"/>
      <c r="Q1885" s="658"/>
      <c r="R1885" s="658"/>
      <c r="S1885" s="659"/>
      <c r="T1885" s="600"/>
      <c r="U1885" s="660"/>
      <c r="V1885" s="718"/>
      <c r="W1885" s="740"/>
      <c r="Y1885" s="549"/>
      <c r="Z1885" s="549"/>
      <c r="AA1885" s="549"/>
      <c r="AB1885" s="549"/>
      <c r="AC1885" s="549"/>
      <c r="AD1885" s="549"/>
    </row>
    <row r="1886" spans="1:30" ht="15">
      <c r="A1886" s="716">
        <v>43901</v>
      </c>
      <c r="B1886" s="554" t="s">
        <v>183</v>
      </c>
      <c r="C1886" s="657" t="s">
        <v>171</v>
      </c>
      <c r="D1886" s="657" t="s">
        <v>170</v>
      </c>
      <c r="E1886" s="605" t="s">
        <v>184</v>
      </c>
      <c r="F1886" s="559">
        <v>27745.119999999999</v>
      </c>
      <c r="G1886" s="559">
        <v>27783.66</v>
      </c>
      <c r="H1886" s="559">
        <v>27797.89</v>
      </c>
      <c r="I1886" s="559">
        <v>27801.78</v>
      </c>
      <c r="J1886" s="559">
        <v>27741.85</v>
      </c>
      <c r="K1886" s="559">
        <v>27736.49</v>
      </c>
      <c r="L1886" s="559">
        <v>27795.97</v>
      </c>
      <c r="M1886" s="559">
        <v>27801.06</v>
      </c>
      <c r="N1886" s="559">
        <v>27710.82</v>
      </c>
      <c r="O1886" s="605">
        <f>IF((N1887=""),"",MAX(F1888:N1888))</f>
        <v>5252.9700000000048</v>
      </c>
      <c r="P1886" s="605">
        <f>IF(N1887="","",MIN(F1888:N1888))</f>
        <v>4257.9899999999943</v>
      </c>
      <c r="Q1886" s="658">
        <f>IF((N1888=""),"",AVERAGE(F1888:N1888))</f>
        <v>4711.3866666666645</v>
      </c>
      <c r="R1886" s="658">
        <f>IF((N1887=""),"",(O1886-P1886)/(O1886+P1886)*100)</f>
        <v>10.461404526987923</v>
      </c>
      <c r="S1886" s="659">
        <f>STDEV(F1888:N1888)</f>
        <v>414.359808258481</v>
      </c>
      <c r="T1886" s="600" t="str">
        <f>IF(N1887="","",IF(Q1886&gt;3200,IF(R1886&lt;16,IF(Q1886&lt;5240,"Pass","Fail"),"Fail"),"Fail"))</f>
        <v>Pass</v>
      </c>
      <c r="U1886" s="677">
        <v>64</v>
      </c>
      <c r="V1886" s="717" t="str">
        <f>V1883</f>
        <v>Q20110061.F1</v>
      </c>
      <c r="W1886" s="746"/>
      <c r="Y1886" s="603">
        <v>4200</v>
      </c>
      <c r="Z1886" s="603">
        <v>5500</v>
      </c>
      <c r="AA1886" s="603">
        <v>3200</v>
      </c>
      <c r="AB1886" s="603">
        <v>5240</v>
      </c>
      <c r="AC1886" s="604">
        <v>16</v>
      </c>
      <c r="AD1886" s="604">
        <v>16</v>
      </c>
    </row>
    <row r="1887" spans="1:30" ht="15">
      <c r="B1887" s="554"/>
      <c r="C1887" s="657"/>
      <c r="D1887" s="657"/>
      <c r="E1887" s="605" t="s">
        <v>185</v>
      </c>
      <c r="F1887" s="559">
        <v>26023.48</v>
      </c>
      <c r="G1887" s="559">
        <v>26364.33</v>
      </c>
      <c r="H1887" s="559">
        <v>26345.22</v>
      </c>
      <c r="I1887" s="559">
        <v>26350.06</v>
      </c>
      <c r="J1887" s="559">
        <v>26019.65</v>
      </c>
      <c r="K1887" s="559">
        <v>25985.5</v>
      </c>
      <c r="L1887" s="559">
        <v>26306.85</v>
      </c>
      <c r="M1887" s="559">
        <v>26328.95</v>
      </c>
      <c r="N1887" s="559">
        <v>26056.44</v>
      </c>
      <c r="O1887" s="641"/>
      <c r="P1887" s="605"/>
      <c r="Q1887" s="658"/>
      <c r="R1887" s="658"/>
      <c r="S1887" s="659"/>
      <c r="T1887" s="600"/>
      <c r="U1887" s="660"/>
      <c r="V1887" s="718"/>
      <c r="W1887" s="740"/>
      <c r="Y1887" s="549"/>
      <c r="Z1887" s="549"/>
      <c r="AA1887" s="549"/>
      <c r="AB1887" s="549"/>
      <c r="AC1887" s="549"/>
      <c r="AD1887" s="549"/>
    </row>
    <row r="1888" spans="1:30" ht="57.75" thickBot="1">
      <c r="B1888" s="663"/>
      <c r="C1888" s="664"/>
      <c r="D1888" s="664"/>
      <c r="E1888" s="605" t="s">
        <v>186</v>
      </c>
      <c r="F1888" s="627">
        <f t="shared" ref="F1888:N1888" si="624">IF(((F1886="")*AND(F1887="")),"",(F1886-F1887)*3)</f>
        <v>5164.9199999999983</v>
      </c>
      <c r="G1888" s="627">
        <f t="shared" si="624"/>
        <v>4257.9899999999943</v>
      </c>
      <c r="H1888" s="627">
        <f t="shared" si="624"/>
        <v>4358.0099999999948</v>
      </c>
      <c r="I1888" s="627">
        <f t="shared" si="624"/>
        <v>4355.1599999999926</v>
      </c>
      <c r="J1888" s="627">
        <f t="shared" si="624"/>
        <v>5166.5999999999913</v>
      </c>
      <c r="K1888" s="627">
        <f t="shared" si="624"/>
        <v>5252.9700000000048</v>
      </c>
      <c r="L1888" s="627">
        <f t="shared" si="624"/>
        <v>4467.3600000000079</v>
      </c>
      <c r="M1888" s="627">
        <f t="shared" si="624"/>
        <v>4416.3300000000017</v>
      </c>
      <c r="N1888" s="627">
        <f t="shared" si="624"/>
        <v>4963.1400000000031</v>
      </c>
      <c r="O1888" s="627"/>
      <c r="P1888" s="627"/>
      <c r="Q1888" s="665"/>
      <c r="R1888" s="665"/>
      <c r="S1888" s="666"/>
      <c r="T1888" s="667"/>
      <c r="U1888" s="668"/>
      <c r="V1888" s="718"/>
      <c r="W1888" s="740"/>
      <c r="Y1888" s="549"/>
      <c r="Z1888" s="549"/>
      <c r="AA1888" s="549"/>
      <c r="AB1888" s="549"/>
      <c r="AC1888" s="549"/>
      <c r="AD1888" s="549"/>
    </row>
    <row r="1889" spans="1:30" ht="15">
      <c r="A1889" s="716">
        <v>43906</v>
      </c>
      <c r="B1889" s="654" t="s">
        <v>172</v>
      </c>
      <c r="C1889" s="615" t="s">
        <v>174</v>
      </c>
      <c r="D1889" s="615" t="s">
        <v>173</v>
      </c>
      <c r="E1889" s="605" t="s">
        <v>184</v>
      </c>
      <c r="F1889" s="715">
        <v>6721.62</v>
      </c>
      <c r="G1889" s="715">
        <v>6839.52</v>
      </c>
      <c r="H1889" s="715">
        <v>7000.81</v>
      </c>
      <c r="I1889" s="715">
        <v>7001.8</v>
      </c>
      <c r="J1889" s="715">
        <v>7017.7</v>
      </c>
      <c r="K1889" s="715">
        <v>6909.66</v>
      </c>
      <c r="L1889" s="715">
        <v>6974.47</v>
      </c>
      <c r="M1889" s="715">
        <v>6938.46</v>
      </c>
      <c r="N1889" s="715">
        <v>6847.3</v>
      </c>
      <c r="O1889" s="636">
        <f>IF((N1890=""),"",MAX(F1891:N1891))</f>
        <v>3798.8000000000011</v>
      </c>
      <c r="P1889" s="636">
        <f>IF(N1890="","",MIN(F1891:N1891))</f>
        <v>3454.3999999999996</v>
      </c>
      <c r="Q1889" s="655">
        <f>IF((N1891=""),"",AVERAGE(F1891:N1891))</f>
        <v>3690.1177777777775</v>
      </c>
      <c r="R1889" s="655">
        <f>IF((N1890=""),"",(O1889-P1889)/(O1889+P1889)*100)</f>
        <v>4.7482490486957678</v>
      </c>
      <c r="S1889" s="646">
        <f>STDEV(F1891:N1891)</f>
        <v>116.73161544520771</v>
      </c>
      <c r="T1889" s="600" t="str">
        <f>IF(N1890="","",IF(Q1889&gt;3650,IF(R1889&lt;7,IF(Q1889&lt;4450,"Pass","Fail"),"Fail"),"Fail"))</f>
        <v>Pass</v>
      </c>
      <c r="U1889" s="677">
        <v>1428</v>
      </c>
      <c r="V1889" s="718" t="s">
        <v>492</v>
      </c>
      <c r="W1889" s="747"/>
      <c r="Y1889" s="603">
        <v>3650</v>
      </c>
      <c r="Z1889" s="603">
        <v>4450</v>
      </c>
      <c r="AA1889" s="603">
        <v>3700</v>
      </c>
      <c r="AB1889" s="603">
        <v>4100</v>
      </c>
      <c r="AC1889" s="604">
        <v>7</v>
      </c>
      <c r="AD1889" s="604">
        <v>6.5</v>
      </c>
    </row>
    <row r="1890" spans="1:30" ht="15">
      <c r="B1890" s="554"/>
      <c r="C1890" s="657"/>
      <c r="D1890" s="657"/>
      <c r="E1890" s="605" t="s">
        <v>185</v>
      </c>
      <c r="F1890" s="715">
        <v>4947.24</v>
      </c>
      <c r="G1890" s="715">
        <v>4962.5200000000004</v>
      </c>
      <c r="H1890" s="715">
        <v>5101.41</v>
      </c>
      <c r="I1890" s="715">
        <v>5126.0600000000004</v>
      </c>
      <c r="J1890" s="715">
        <v>5182.46</v>
      </c>
      <c r="K1890" s="715">
        <v>5182.46</v>
      </c>
      <c r="L1890" s="715">
        <v>5086.8599999999997</v>
      </c>
      <c r="M1890" s="715">
        <v>5054.1000000000004</v>
      </c>
      <c r="N1890" s="715">
        <v>5002.7</v>
      </c>
      <c r="O1890" s="605"/>
      <c r="P1890" s="605"/>
      <c r="Q1890" s="658"/>
      <c r="R1890" s="658"/>
      <c r="S1890" s="659"/>
      <c r="T1890" s="600"/>
      <c r="U1890" s="672"/>
      <c r="V1890" s="718"/>
      <c r="W1890" s="740"/>
      <c r="Y1890" s="549"/>
      <c r="Z1890" s="549"/>
      <c r="AA1890" s="549"/>
      <c r="AB1890" s="549"/>
      <c r="AC1890" s="549"/>
      <c r="AD1890" s="549"/>
    </row>
    <row r="1891" spans="1:30" ht="57.75" thickBot="1">
      <c r="B1891" s="554"/>
      <c r="C1891" s="657"/>
      <c r="D1891" s="657"/>
      <c r="E1891" s="605" t="s">
        <v>186</v>
      </c>
      <c r="F1891" s="605">
        <f t="shared" ref="F1891:N1891" si="625">IF(((F1889="")*AND(F1890="")),"",(F1889-F1890)*2)</f>
        <v>3548.76</v>
      </c>
      <c r="G1891" s="605">
        <f t="shared" si="625"/>
        <v>3754</v>
      </c>
      <c r="H1891" s="605">
        <f t="shared" si="625"/>
        <v>3798.8000000000011</v>
      </c>
      <c r="I1891" s="605">
        <f t="shared" si="625"/>
        <v>3751.4799999999996</v>
      </c>
      <c r="J1891" s="605">
        <f t="shared" si="625"/>
        <v>3670.4799999999996</v>
      </c>
      <c r="K1891" s="605">
        <f t="shared" si="625"/>
        <v>3454.3999999999996</v>
      </c>
      <c r="L1891" s="605">
        <f t="shared" si="625"/>
        <v>3775.2200000000012</v>
      </c>
      <c r="M1891" s="605">
        <f t="shared" si="625"/>
        <v>3768.7199999999993</v>
      </c>
      <c r="N1891" s="605">
        <f t="shared" si="625"/>
        <v>3689.2000000000007</v>
      </c>
      <c r="O1891" s="605"/>
      <c r="P1891" s="605"/>
      <c r="Q1891" s="658"/>
      <c r="R1891" s="658"/>
      <c r="S1891" s="659"/>
      <c r="T1891" s="600"/>
      <c r="U1891" s="672"/>
      <c r="V1891" s="718"/>
      <c r="W1891" s="740"/>
      <c r="Y1891" s="549"/>
      <c r="Z1891" s="549"/>
      <c r="AA1891" s="549"/>
      <c r="AB1891" s="549"/>
      <c r="AC1891" s="549"/>
      <c r="AD1891" s="549"/>
    </row>
    <row r="1892" spans="1:30" ht="15">
      <c r="A1892" s="716">
        <v>43906</v>
      </c>
      <c r="B1892" s="614" t="s">
        <v>167</v>
      </c>
      <c r="C1892" s="657" t="s">
        <v>169</v>
      </c>
      <c r="D1892" s="657" t="s">
        <v>187</v>
      </c>
      <c r="E1892" s="605" t="s">
        <v>184</v>
      </c>
      <c r="F1892" s="715">
        <v>1958.42</v>
      </c>
      <c r="G1892" s="715">
        <v>1954.04</v>
      </c>
      <c r="H1892" s="715">
        <v>1934.28</v>
      </c>
      <c r="I1892" s="715">
        <v>1939.74</v>
      </c>
      <c r="J1892" s="715">
        <v>1940.35</v>
      </c>
      <c r="K1892" s="715">
        <v>1948.83</v>
      </c>
      <c r="L1892" s="715">
        <v>1942.13</v>
      </c>
      <c r="M1892" s="715">
        <v>1949.85</v>
      </c>
      <c r="N1892" s="715">
        <v>1958.55</v>
      </c>
      <c r="O1892" s="605">
        <f>IF((N1893=""),"",MAX(F1894:N1894))</f>
        <v>2077.83</v>
      </c>
      <c r="P1892" s="605">
        <f>IF(N1893="","",MIN(F1894:N1894))</f>
        <v>1944.87</v>
      </c>
      <c r="Q1892" s="658">
        <f>IF((N1894=""),"",AVERAGE(F1894:N1894))</f>
        <v>2019.3833333333334</v>
      </c>
      <c r="R1892" s="658">
        <f>IF((N1893=""),"",(O1892-P1892)/(O1892+P1892)*100)</f>
        <v>3.305242747408458</v>
      </c>
      <c r="S1892" s="659">
        <f>STDEV(F1894:N1894)</f>
        <v>45.196159405406014</v>
      </c>
      <c r="T1892" s="600" t="str">
        <f>IF(N1893="","",IF(Q1892&gt;1940,IF(R1892&lt;8.3,IF(Q1892&lt;2180,"Pass","Fail"),"Fail"),"Fail"))</f>
        <v>Pass</v>
      </c>
      <c r="U1892" s="677">
        <v>1428</v>
      </c>
      <c r="V1892" s="718" t="s">
        <v>492</v>
      </c>
      <c r="W1892" s="747"/>
      <c r="Y1892" s="603">
        <v>2000</v>
      </c>
      <c r="Z1892" s="603">
        <v>3000</v>
      </c>
      <c r="AA1892" s="603">
        <v>1940</v>
      </c>
      <c r="AB1892" s="603">
        <v>2180</v>
      </c>
      <c r="AC1892" s="604">
        <v>5.2</v>
      </c>
      <c r="AD1892" s="604">
        <v>5.2</v>
      </c>
    </row>
    <row r="1893" spans="1:30" ht="15">
      <c r="B1893" s="554"/>
      <c r="C1893" s="657"/>
      <c r="D1893" s="657"/>
      <c r="E1893" s="605" t="s">
        <v>185</v>
      </c>
      <c r="F1893" s="715">
        <v>1269.8599999999999</v>
      </c>
      <c r="G1893" s="715">
        <v>1261.43</v>
      </c>
      <c r="H1893" s="715">
        <v>1263.92</v>
      </c>
      <c r="I1893" s="715">
        <v>1277.54</v>
      </c>
      <c r="J1893" s="715">
        <v>1292.06</v>
      </c>
      <c r="K1893" s="715">
        <v>1288.47</v>
      </c>
      <c r="L1893" s="715">
        <v>1275.1300000000001</v>
      </c>
      <c r="M1893" s="715">
        <v>1265.4000000000001</v>
      </c>
      <c r="N1893" s="715">
        <v>1274.23</v>
      </c>
      <c r="O1893" s="605"/>
      <c r="P1893" s="605"/>
      <c r="Q1893" s="658"/>
      <c r="R1893" s="658"/>
      <c r="S1893" s="659"/>
      <c r="T1893" s="600"/>
      <c r="U1893" s="660"/>
      <c r="V1893" s="718"/>
      <c r="W1893" s="740"/>
      <c r="Y1893" s="549"/>
      <c r="Z1893" s="549"/>
      <c r="AA1893" s="549"/>
      <c r="AB1893" s="549"/>
      <c r="AC1893" s="549"/>
      <c r="AD1893" s="549"/>
    </row>
    <row r="1894" spans="1:30" ht="43.5" thickBot="1">
      <c r="B1894" s="554"/>
      <c r="C1894" s="657"/>
      <c r="D1894" s="657"/>
      <c r="E1894" s="605" t="s">
        <v>188</v>
      </c>
      <c r="F1894" s="605">
        <f t="shared" ref="F1894:N1894" si="626">IF(((F1892="")*AND(F1893="")),"",(F1892-F1893)*3)</f>
        <v>2065.6800000000003</v>
      </c>
      <c r="G1894" s="605">
        <f t="shared" si="626"/>
        <v>2077.83</v>
      </c>
      <c r="H1894" s="605">
        <f t="shared" si="626"/>
        <v>2011.0799999999997</v>
      </c>
      <c r="I1894" s="605">
        <f t="shared" si="626"/>
        <v>1986.6000000000001</v>
      </c>
      <c r="J1894" s="605">
        <f t="shared" si="626"/>
        <v>1944.87</v>
      </c>
      <c r="K1894" s="605">
        <f t="shared" si="626"/>
        <v>1981.0799999999997</v>
      </c>
      <c r="L1894" s="605">
        <f t="shared" si="626"/>
        <v>2001</v>
      </c>
      <c r="M1894" s="605">
        <f t="shared" si="626"/>
        <v>2053.3499999999995</v>
      </c>
      <c r="N1894" s="605">
        <f t="shared" si="626"/>
        <v>2052.96</v>
      </c>
      <c r="O1894" s="605"/>
      <c r="P1894" s="605"/>
      <c r="Q1894" s="658"/>
      <c r="R1894" s="658"/>
      <c r="S1894" s="659"/>
      <c r="T1894" s="600"/>
      <c r="U1894" s="660"/>
      <c r="V1894" s="718"/>
      <c r="W1894" s="740"/>
      <c r="Y1894" s="549"/>
      <c r="Z1894" s="549"/>
      <c r="AA1894" s="549"/>
      <c r="AB1894" s="549"/>
      <c r="AC1894" s="549"/>
      <c r="AD1894" s="549"/>
    </row>
    <row r="1895" spans="1:30" ht="15">
      <c r="A1895" s="716">
        <v>43906</v>
      </c>
      <c r="B1895" s="554" t="s">
        <v>183</v>
      </c>
      <c r="C1895" s="657" t="s">
        <v>171</v>
      </c>
      <c r="D1895" s="657" t="s">
        <v>170</v>
      </c>
      <c r="E1895" s="605" t="s">
        <v>184</v>
      </c>
      <c r="F1895" s="715">
        <v>29301.47</v>
      </c>
      <c r="G1895" s="715">
        <v>29157.96</v>
      </c>
      <c r="H1895" s="715">
        <v>29122.66</v>
      </c>
      <c r="I1895" s="715">
        <v>29119.63</v>
      </c>
      <c r="J1895" s="715">
        <v>29210.240000000002</v>
      </c>
      <c r="K1895" s="715">
        <v>29255.97</v>
      </c>
      <c r="L1895" s="715">
        <v>29121.39</v>
      </c>
      <c r="M1895" s="715">
        <v>29146.33</v>
      </c>
      <c r="N1895" s="715">
        <v>29268.720000000001</v>
      </c>
      <c r="O1895" s="605">
        <f>IF((N1896=""),"",MAX(F1897:N1897))</f>
        <v>4866.9000000000087</v>
      </c>
      <c r="P1895" s="605">
        <f>IF(N1896="","",MIN(F1897:N1897))</f>
        <v>4227.7200000000048</v>
      </c>
      <c r="Q1895" s="658">
        <f>IF((N1897=""),"",AVERAGE(F1897:N1897))</f>
        <v>4526.1633333333375</v>
      </c>
      <c r="R1895" s="658">
        <f>IF((N1896=""),"",(O1895-P1895)/(O1895+P1895)*100)</f>
        <v>7.0281111250387927</v>
      </c>
      <c r="S1895" s="659">
        <f>STDEV(F1897:N1897)</f>
        <v>282.16373150176827</v>
      </c>
      <c r="T1895" s="600" t="str">
        <f>IF(N1896="","",IF(Q1895&gt;3200,IF(R1895&lt;16,IF(Q1895&lt;5240,"Pass","Fail"),"Fail"),"Fail"))</f>
        <v>Pass</v>
      </c>
      <c r="U1895" s="677">
        <v>1428</v>
      </c>
      <c r="V1895" s="718" t="s">
        <v>492</v>
      </c>
      <c r="W1895" s="747"/>
      <c r="Y1895" s="603">
        <v>4200</v>
      </c>
      <c r="Z1895" s="603">
        <v>5500</v>
      </c>
      <c r="AA1895" s="603">
        <v>3200</v>
      </c>
      <c r="AB1895" s="603">
        <v>5240</v>
      </c>
      <c r="AC1895" s="604">
        <v>16</v>
      </c>
      <c r="AD1895" s="604">
        <v>16</v>
      </c>
    </row>
    <row r="1896" spans="1:30" ht="15">
      <c r="B1896" s="554"/>
      <c r="C1896" s="657"/>
      <c r="D1896" s="657"/>
      <c r="E1896" s="605" t="s">
        <v>185</v>
      </c>
      <c r="F1896" s="715">
        <v>27692.17</v>
      </c>
      <c r="G1896" s="715">
        <v>27722.5</v>
      </c>
      <c r="H1896" s="715">
        <v>27713.42</v>
      </c>
      <c r="I1896" s="715">
        <v>27675.1</v>
      </c>
      <c r="J1896" s="715">
        <v>27595.83</v>
      </c>
      <c r="K1896" s="715">
        <v>27676.32</v>
      </c>
      <c r="L1896" s="715">
        <v>27702.53</v>
      </c>
      <c r="M1896" s="715">
        <v>27701.59</v>
      </c>
      <c r="N1896" s="715">
        <v>27646.42</v>
      </c>
      <c r="O1896" s="641"/>
      <c r="P1896" s="605"/>
      <c r="Q1896" s="658"/>
      <c r="R1896" s="658"/>
      <c r="S1896" s="659"/>
      <c r="T1896" s="600"/>
      <c r="U1896" s="660"/>
      <c r="V1896" s="718"/>
      <c r="W1896" s="740"/>
      <c r="Y1896" s="549"/>
      <c r="Z1896" s="549"/>
      <c r="AA1896" s="549"/>
      <c r="AB1896" s="549"/>
      <c r="AC1896" s="549"/>
      <c r="AD1896" s="549"/>
    </row>
    <row r="1897" spans="1:30" ht="57.75" thickBot="1">
      <c r="B1897" s="663"/>
      <c r="C1897" s="664"/>
      <c r="D1897" s="664"/>
      <c r="E1897" s="605" t="s">
        <v>186</v>
      </c>
      <c r="F1897" s="627">
        <f t="shared" ref="F1897:N1897" si="627">IF(((F1895="")*AND(F1896="")),"",(F1895-F1896)*3)</f>
        <v>4827.9000000000087</v>
      </c>
      <c r="G1897" s="627">
        <f t="shared" si="627"/>
        <v>4306.3799999999974</v>
      </c>
      <c r="H1897" s="627">
        <f t="shared" si="627"/>
        <v>4227.7200000000048</v>
      </c>
      <c r="I1897" s="627">
        <f t="shared" si="627"/>
        <v>4333.5900000000074</v>
      </c>
      <c r="J1897" s="627">
        <f t="shared" si="627"/>
        <v>4843.2299999999996</v>
      </c>
      <c r="K1897" s="627">
        <f t="shared" si="627"/>
        <v>4738.9500000000044</v>
      </c>
      <c r="L1897" s="627">
        <f t="shared" si="627"/>
        <v>4256.5800000000017</v>
      </c>
      <c r="M1897" s="627">
        <f t="shared" si="627"/>
        <v>4334.2200000000048</v>
      </c>
      <c r="N1897" s="627">
        <f t="shared" si="627"/>
        <v>4866.9000000000087</v>
      </c>
      <c r="O1897" s="627"/>
      <c r="P1897" s="627"/>
      <c r="Q1897" s="665"/>
      <c r="R1897" s="665"/>
      <c r="S1897" s="666"/>
      <c r="T1897" s="667"/>
      <c r="U1897" s="668"/>
      <c r="V1897" s="718"/>
      <c r="W1897" s="740"/>
      <c r="Y1897" s="549"/>
      <c r="Z1897" s="549"/>
      <c r="AA1897" s="549"/>
      <c r="AB1897" s="549"/>
      <c r="AC1897" s="549"/>
      <c r="AD1897" s="549"/>
    </row>
    <row r="1898" spans="1:30" ht="15">
      <c r="A1898" s="716">
        <v>43909</v>
      </c>
      <c r="B1898" s="654" t="s">
        <v>172</v>
      </c>
      <c r="C1898" s="615" t="s">
        <v>174</v>
      </c>
      <c r="D1898" s="615" t="s">
        <v>173</v>
      </c>
      <c r="E1898" s="605" t="s">
        <v>184</v>
      </c>
      <c r="F1898" s="715">
        <v>4906.1499999999996</v>
      </c>
      <c r="G1898" s="715">
        <v>5000.8900000000003</v>
      </c>
      <c r="H1898" s="715">
        <v>5129.5200000000004</v>
      </c>
      <c r="I1898" s="715">
        <v>5120.7299999999996</v>
      </c>
      <c r="J1898" s="715">
        <v>5224.49</v>
      </c>
      <c r="K1898" s="715">
        <v>5129.5200000000004</v>
      </c>
      <c r="L1898" s="715">
        <v>5139.88</v>
      </c>
      <c r="M1898" s="715">
        <v>5043.83</v>
      </c>
      <c r="N1898" s="715">
        <v>5125.62</v>
      </c>
      <c r="O1898" s="636">
        <f>IF((N1899=""),"",MAX(F1900:N1900))</f>
        <v>3781.1000000000013</v>
      </c>
      <c r="P1898" s="636">
        <f>IF(N1899="","",MIN(F1900:N1900))</f>
        <v>3411.2199999999993</v>
      </c>
      <c r="Q1898" s="655">
        <f>IF((N1900=""),"",AVERAGE(F1900:N1900))</f>
        <v>3694.5044444444447</v>
      </c>
      <c r="R1898" s="655">
        <f>IF((N1899=""),"",(O1898-P1898)/(O1898+P1898)*100)</f>
        <v>5.1427077771845786</v>
      </c>
      <c r="S1898" s="646">
        <f>STDEV(F1900:N1900)</f>
        <v>117.1007035750778</v>
      </c>
      <c r="T1898" s="600" t="str">
        <f>IF(N1899="","",IF(Q1898&gt;3650,IF(R1898&lt;7,IF(Q1898&lt;4450,"Pass","Fail"),"Fail"),"Fail"))</f>
        <v>Pass</v>
      </c>
      <c r="U1898" s="677">
        <v>1428</v>
      </c>
      <c r="V1898" s="718" t="s">
        <v>492</v>
      </c>
      <c r="W1898" s="747"/>
      <c r="Y1898" s="603">
        <v>3650</v>
      </c>
      <c r="Z1898" s="603">
        <v>4450</v>
      </c>
      <c r="AA1898" s="603">
        <v>3700</v>
      </c>
      <c r="AB1898" s="603">
        <v>4100</v>
      </c>
      <c r="AC1898" s="604">
        <v>7</v>
      </c>
      <c r="AD1898" s="604">
        <v>6.5</v>
      </c>
    </row>
    <row r="1899" spans="1:30" ht="15">
      <c r="B1899" s="554"/>
      <c r="C1899" s="657"/>
      <c r="D1899" s="657"/>
      <c r="E1899" s="605" t="s">
        <v>185</v>
      </c>
      <c r="F1899" s="715">
        <v>3079.88</v>
      </c>
      <c r="G1899" s="715">
        <v>3126.95</v>
      </c>
      <c r="H1899" s="715">
        <v>3238.97</v>
      </c>
      <c r="I1899" s="715">
        <v>3245.79</v>
      </c>
      <c r="J1899" s="715">
        <v>3402.13</v>
      </c>
      <c r="K1899" s="715">
        <v>3245.79</v>
      </c>
      <c r="L1899" s="715">
        <v>3256.08</v>
      </c>
      <c r="M1899" s="715">
        <v>3179.76</v>
      </c>
      <c r="N1899" s="715">
        <v>3420.01</v>
      </c>
      <c r="O1899" s="605"/>
      <c r="P1899" s="605"/>
      <c r="Q1899" s="658"/>
      <c r="R1899" s="658"/>
      <c r="S1899" s="659"/>
      <c r="T1899" s="600"/>
      <c r="U1899" s="672"/>
      <c r="V1899" s="718"/>
      <c r="W1899" s="740"/>
      <c r="Y1899" s="549"/>
      <c r="Z1899" s="549"/>
      <c r="AA1899" s="549"/>
      <c r="AB1899" s="549"/>
      <c r="AC1899" s="549"/>
      <c r="AD1899" s="549"/>
    </row>
    <row r="1900" spans="1:30" ht="57.75" thickBot="1">
      <c r="B1900" s="554"/>
      <c r="C1900" s="657"/>
      <c r="D1900" s="657"/>
      <c r="E1900" s="605" t="s">
        <v>186</v>
      </c>
      <c r="F1900" s="605">
        <f t="shared" ref="F1900:N1900" si="628">IF(((F1898="")*AND(F1899="")),"",(F1898-F1899)*2)</f>
        <v>3652.5399999999991</v>
      </c>
      <c r="G1900" s="605">
        <f t="shared" si="628"/>
        <v>3747.880000000001</v>
      </c>
      <c r="H1900" s="605">
        <f t="shared" si="628"/>
        <v>3781.1000000000013</v>
      </c>
      <c r="I1900" s="605">
        <f t="shared" si="628"/>
        <v>3749.8799999999992</v>
      </c>
      <c r="J1900" s="605">
        <f t="shared" si="628"/>
        <v>3644.7199999999993</v>
      </c>
      <c r="K1900" s="605">
        <f t="shared" si="628"/>
        <v>3767.4600000000009</v>
      </c>
      <c r="L1900" s="605">
        <f t="shared" si="628"/>
        <v>3767.6000000000004</v>
      </c>
      <c r="M1900" s="605">
        <f t="shared" si="628"/>
        <v>3728.1399999999994</v>
      </c>
      <c r="N1900" s="605">
        <f t="shared" si="628"/>
        <v>3411.2199999999993</v>
      </c>
      <c r="O1900" s="605"/>
      <c r="P1900" s="605"/>
      <c r="Q1900" s="658"/>
      <c r="R1900" s="658"/>
      <c r="S1900" s="659"/>
      <c r="T1900" s="600"/>
      <c r="U1900" s="672"/>
      <c r="V1900" s="718"/>
      <c r="W1900" s="740"/>
      <c r="Y1900" s="549"/>
      <c r="Z1900" s="549"/>
      <c r="AA1900" s="549"/>
      <c r="AB1900" s="549"/>
      <c r="AC1900" s="549"/>
      <c r="AD1900" s="549"/>
    </row>
    <row r="1901" spans="1:30" ht="15">
      <c r="A1901" s="716">
        <v>43909</v>
      </c>
      <c r="B1901" s="614" t="s">
        <v>167</v>
      </c>
      <c r="C1901" s="657" t="s">
        <v>169</v>
      </c>
      <c r="D1901" s="657" t="s">
        <v>187</v>
      </c>
      <c r="E1901" s="605" t="s">
        <v>184</v>
      </c>
      <c r="F1901" s="715">
        <v>1263.51</v>
      </c>
      <c r="G1901" s="715">
        <v>1258.1099999999999</v>
      </c>
      <c r="H1901" s="715">
        <v>1256.08</v>
      </c>
      <c r="I1901" s="715">
        <v>1269.4000000000001</v>
      </c>
      <c r="J1901" s="715">
        <v>1286.71</v>
      </c>
      <c r="K1901" s="715">
        <v>1283.19</v>
      </c>
      <c r="L1901" s="715">
        <v>1268.56</v>
      </c>
      <c r="M1901" s="715">
        <v>1259.49</v>
      </c>
      <c r="N1901" s="715">
        <v>1268.73</v>
      </c>
      <c r="O1901" s="605">
        <f>IF((N1902=""),"",MAX(F1903:N1903))</f>
        <v>2019.8999999999999</v>
      </c>
      <c r="P1901" s="605">
        <f>IF(N1902="","",MIN(F1903:N1903))</f>
        <v>1956.5700000000002</v>
      </c>
      <c r="Q1901" s="658">
        <f>IF((N1903=""),"",AVERAGE(F1903:N1903))</f>
        <v>1988.1433333333334</v>
      </c>
      <c r="R1901" s="658">
        <f>IF((N1902=""),"",(O1901-P1901)/(O1901+P1901)*100)</f>
        <v>1.5926185787897229</v>
      </c>
      <c r="S1901" s="659">
        <f>STDEV(F1903:N1903)</f>
        <v>17.629921298734374</v>
      </c>
      <c r="T1901" s="600" t="str">
        <f>IF(N1902="","",IF(Q1901&gt;1940,IF(R1901&lt;8.3,IF(Q1901&lt;2180,"Pass","Fail"),"Fail"),"Fail"))</f>
        <v>Pass</v>
      </c>
      <c r="U1901" s="677">
        <v>1428</v>
      </c>
      <c r="V1901" s="718" t="s">
        <v>492</v>
      </c>
      <c r="W1901" s="747"/>
      <c r="Y1901" s="603">
        <v>2000</v>
      </c>
      <c r="Z1901" s="603">
        <v>3000</v>
      </c>
      <c r="AA1901" s="603">
        <v>1940</v>
      </c>
      <c r="AB1901" s="603">
        <v>2180</v>
      </c>
      <c r="AC1901" s="604">
        <v>5.2</v>
      </c>
      <c r="AD1901" s="604">
        <v>5.2</v>
      </c>
    </row>
    <row r="1902" spans="1:30" ht="15">
      <c r="B1902" s="554"/>
      <c r="C1902" s="657"/>
      <c r="D1902" s="657"/>
      <c r="E1902" s="605" t="s">
        <v>185</v>
      </c>
      <c r="F1902" s="715">
        <v>600.39</v>
      </c>
      <c r="G1902" s="715">
        <v>590.34</v>
      </c>
      <c r="H1902" s="715">
        <v>591.6</v>
      </c>
      <c r="I1902" s="715">
        <v>607.22</v>
      </c>
      <c r="J1902" s="715">
        <v>634.52</v>
      </c>
      <c r="K1902" s="715">
        <v>625.12</v>
      </c>
      <c r="L1902" s="715">
        <v>606.38</v>
      </c>
      <c r="M1902" s="715">
        <v>586.19000000000005</v>
      </c>
      <c r="N1902" s="715">
        <v>607.59</v>
      </c>
      <c r="O1902" s="605"/>
      <c r="P1902" s="605"/>
      <c r="Q1902" s="658"/>
      <c r="R1902" s="658"/>
      <c r="S1902" s="659"/>
      <c r="T1902" s="600"/>
      <c r="U1902" s="660"/>
      <c r="V1902" s="718"/>
      <c r="W1902" s="740"/>
      <c r="Y1902" s="549"/>
      <c r="Z1902" s="549"/>
      <c r="AA1902" s="549"/>
      <c r="AB1902" s="549"/>
      <c r="AC1902" s="549"/>
      <c r="AD1902" s="549"/>
    </row>
    <row r="1903" spans="1:30" ht="43.5" thickBot="1">
      <c r="B1903" s="554"/>
      <c r="C1903" s="657"/>
      <c r="D1903" s="657"/>
      <c r="E1903" s="605" t="s">
        <v>188</v>
      </c>
      <c r="F1903" s="605">
        <f t="shared" ref="F1903:N1903" si="629">IF(((F1901="")*AND(F1902="")),"",(F1901-F1902)*3)</f>
        <v>1989.3600000000001</v>
      </c>
      <c r="G1903" s="605">
        <f t="shared" si="629"/>
        <v>2003.3099999999995</v>
      </c>
      <c r="H1903" s="605">
        <f t="shared" si="629"/>
        <v>1993.4399999999996</v>
      </c>
      <c r="I1903" s="605">
        <f t="shared" si="629"/>
        <v>1986.5400000000002</v>
      </c>
      <c r="J1903" s="605">
        <f t="shared" si="629"/>
        <v>1956.5700000000002</v>
      </c>
      <c r="K1903" s="605">
        <f t="shared" si="629"/>
        <v>1974.21</v>
      </c>
      <c r="L1903" s="605">
        <f t="shared" si="629"/>
        <v>1986.54</v>
      </c>
      <c r="M1903" s="605">
        <f t="shared" si="629"/>
        <v>2019.8999999999999</v>
      </c>
      <c r="N1903" s="605">
        <f t="shared" si="629"/>
        <v>1983.42</v>
      </c>
      <c r="O1903" s="605"/>
      <c r="P1903" s="605"/>
      <c r="Q1903" s="658"/>
      <c r="R1903" s="658"/>
      <c r="S1903" s="659"/>
      <c r="T1903" s="600"/>
      <c r="U1903" s="660"/>
      <c r="V1903" s="718"/>
      <c r="W1903" s="740"/>
      <c r="Y1903" s="549"/>
      <c r="Z1903" s="549"/>
      <c r="AA1903" s="549"/>
      <c r="AB1903" s="549"/>
      <c r="AC1903" s="549"/>
      <c r="AD1903" s="549"/>
    </row>
    <row r="1904" spans="1:30" ht="15">
      <c r="A1904" s="716">
        <v>43909</v>
      </c>
      <c r="B1904" s="554" t="s">
        <v>183</v>
      </c>
      <c r="C1904" s="657" t="s">
        <v>171</v>
      </c>
      <c r="D1904" s="657" t="s">
        <v>170</v>
      </c>
      <c r="E1904" s="605" t="s">
        <v>184</v>
      </c>
      <c r="F1904" s="715">
        <v>27714.06</v>
      </c>
      <c r="G1904" s="715">
        <v>27745.95</v>
      </c>
      <c r="H1904" s="715">
        <v>27741.38</v>
      </c>
      <c r="I1904" s="715">
        <v>27707.17</v>
      </c>
      <c r="J1904" s="715">
        <v>27624.9</v>
      </c>
      <c r="K1904" s="715">
        <v>27696.58</v>
      </c>
      <c r="L1904" s="715">
        <v>27724.25</v>
      </c>
      <c r="M1904" s="715">
        <v>27714.91</v>
      </c>
      <c r="N1904" s="715">
        <v>27654.62</v>
      </c>
      <c r="O1904" s="605">
        <f>IF((N1905=""),"",MAX(F1906:N1906))</f>
        <v>4849.6500000000087</v>
      </c>
      <c r="P1904" s="605">
        <f>IF(N1905="","",MIN(F1906:N1906))</f>
        <v>4168.7099999999991</v>
      </c>
      <c r="Q1904" s="658">
        <f>IF((N1906=""),"",AVERAGE(F1906:N1906))</f>
        <v>4469.3533333333353</v>
      </c>
      <c r="R1904" s="658">
        <f>IF((N1905=""),"",(O1904-P1904)/(O1904+P1904)*100)</f>
        <v>7.5505967825636704</v>
      </c>
      <c r="S1904" s="659">
        <f>STDEV(F1906:N1906)</f>
        <v>279.82838437157</v>
      </c>
      <c r="T1904" s="600" t="str">
        <f>IF(N1905="","",IF(Q1904&gt;3200,IF(R1904&lt;16,IF(Q1904&lt;5240,"Pass","Fail"),"Fail"),"Fail"))</f>
        <v>Pass</v>
      </c>
      <c r="U1904" s="677">
        <v>1428</v>
      </c>
      <c r="V1904" s="718" t="s">
        <v>492</v>
      </c>
      <c r="W1904" s="747"/>
      <c r="Y1904" s="603">
        <v>4200</v>
      </c>
      <c r="Z1904" s="603">
        <v>5500</v>
      </c>
      <c r="AA1904" s="603">
        <v>3200</v>
      </c>
      <c r="AB1904" s="603">
        <v>5240</v>
      </c>
      <c r="AC1904" s="604">
        <v>16</v>
      </c>
      <c r="AD1904" s="604">
        <v>16</v>
      </c>
    </row>
    <row r="1905" spans="1:30" ht="15">
      <c r="B1905" s="554"/>
      <c r="C1905" s="657"/>
      <c r="D1905" s="657"/>
      <c r="E1905" s="605" t="s">
        <v>185</v>
      </c>
      <c r="F1905" s="715">
        <v>26140.71</v>
      </c>
      <c r="G1905" s="715">
        <v>26333.97</v>
      </c>
      <c r="H1905" s="715">
        <v>26351.81</v>
      </c>
      <c r="I1905" s="715">
        <v>26278.51</v>
      </c>
      <c r="J1905" s="715">
        <v>26008.35</v>
      </c>
      <c r="K1905" s="715">
        <v>26098.86</v>
      </c>
      <c r="L1905" s="715">
        <v>26299.33</v>
      </c>
      <c r="M1905" s="715">
        <v>26305.599999999999</v>
      </c>
      <c r="N1905" s="715">
        <v>26098.62</v>
      </c>
      <c r="O1905" s="641"/>
      <c r="P1905" s="605"/>
      <c r="Q1905" s="658"/>
      <c r="R1905" s="658"/>
      <c r="S1905" s="659"/>
      <c r="T1905" s="600"/>
      <c r="U1905" s="660"/>
      <c r="V1905" s="718"/>
      <c r="W1905" s="740"/>
      <c r="Y1905" s="549"/>
      <c r="Z1905" s="549"/>
      <c r="AA1905" s="549"/>
      <c r="AB1905" s="549"/>
      <c r="AC1905" s="549"/>
      <c r="AD1905" s="549"/>
    </row>
    <row r="1906" spans="1:30" ht="57.75" thickBot="1">
      <c r="B1906" s="663"/>
      <c r="C1906" s="664"/>
      <c r="D1906" s="664"/>
      <c r="E1906" s="605" t="s">
        <v>186</v>
      </c>
      <c r="F1906" s="627">
        <f t="shared" ref="F1906:N1906" si="630">IF(((F1904="")*AND(F1905="")),"",(F1904-F1905)*3)</f>
        <v>4720.0500000000065</v>
      </c>
      <c r="G1906" s="627">
        <f t="shared" si="630"/>
        <v>4235.9399999999987</v>
      </c>
      <c r="H1906" s="627">
        <f t="shared" si="630"/>
        <v>4168.7099999999991</v>
      </c>
      <c r="I1906" s="627">
        <f t="shared" si="630"/>
        <v>4285.9799999999996</v>
      </c>
      <c r="J1906" s="627">
        <f t="shared" si="630"/>
        <v>4849.6500000000087</v>
      </c>
      <c r="K1906" s="627">
        <f t="shared" si="630"/>
        <v>4793.1600000000035</v>
      </c>
      <c r="L1906" s="627">
        <f t="shared" si="630"/>
        <v>4274.7599999999948</v>
      </c>
      <c r="M1906" s="627">
        <f t="shared" si="630"/>
        <v>4227.9300000000039</v>
      </c>
      <c r="N1906" s="627">
        <f t="shared" si="630"/>
        <v>4668</v>
      </c>
      <c r="O1906" s="627"/>
      <c r="P1906" s="627"/>
      <c r="Q1906" s="665"/>
      <c r="R1906" s="665"/>
      <c r="S1906" s="666"/>
      <c r="T1906" s="667"/>
      <c r="U1906" s="668"/>
      <c r="V1906" s="718"/>
      <c r="W1906" s="740"/>
      <c r="Y1906" s="549"/>
      <c r="Z1906" s="549"/>
      <c r="AA1906" s="549"/>
      <c r="AB1906" s="549"/>
      <c r="AC1906" s="549"/>
      <c r="AD1906" s="549"/>
    </row>
    <row r="1907" spans="1:30" ht="15">
      <c r="A1907" s="716">
        <v>43909</v>
      </c>
      <c r="B1907" s="654" t="s">
        <v>172</v>
      </c>
      <c r="C1907" s="615" t="s">
        <v>174</v>
      </c>
      <c r="D1907" s="615" t="s">
        <v>173</v>
      </c>
      <c r="E1907" s="605" t="s">
        <v>184</v>
      </c>
      <c r="F1907" s="559">
        <v>6804.19</v>
      </c>
      <c r="G1907" s="559">
        <v>6967.94</v>
      </c>
      <c r="H1907" s="559">
        <v>7131.56</v>
      </c>
      <c r="I1907" s="559">
        <v>7131.85</v>
      </c>
      <c r="J1907" s="559">
        <v>7166.67</v>
      </c>
      <c r="K1907" s="559">
        <v>7026.31</v>
      </c>
      <c r="L1907" s="559">
        <v>7116.79</v>
      </c>
      <c r="M1907" s="559">
        <v>7053.69</v>
      </c>
      <c r="N1907" s="559">
        <v>6944.97</v>
      </c>
      <c r="O1907" s="636">
        <f>IF((N1908=""),"",MAX(F1909:N1909))</f>
        <v>3592.6999999999989</v>
      </c>
      <c r="P1907" s="636">
        <f>IF(N1908="","",MIN(F1909:N1909))</f>
        <v>3141.2800000000007</v>
      </c>
      <c r="Q1907" s="655">
        <f>IF((N1909=""),"",AVERAGE(F1909:N1909))</f>
        <v>3462.4977777777772</v>
      </c>
      <c r="R1907" s="655">
        <f>IF((N1908=""),"",(O1907-P1907)/(O1907+P1907)*100)</f>
        <v>6.70361361334602</v>
      </c>
      <c r="S1907" s="646">
        <f>STDEV(F1909:N1909)</f>
        <v>149.96534214427319</v>
      </c>
      <c r="T1907" s="600" t="str">
        <f>IF(N1908="","",IF(Q1907&gt;3650,IF(R1907&lt;7,IF(Q1907&lt;4450,"Pass","Fail"),"Fail"),"Fail"))</f>
        <v>Fail</v>
      </c>
      <c r="U1907" s="677">
        <v>121</v>
      </c>
      <c r="V1907" s="718"/>
      <c r="W1907" s="747"/>
      <c r="Y1907" s="603">
        <v>3650</v>
      </c>
      <c r="Z1907" s="603">
        <v>4450</v>
      </c>
      <c r="AA1907" s="603">
        <v>3700</v>
      </c>
      <c r="AB1907" s="603">
        <v>4100</v>
      </c>
      <c r="AC1907" s="604">
        <v>7</v>
      </c>
      <c r="AD1907" s="604">
        <v>6.5</v>
      </c>
    </row>
    <row r="1908" spans="1:30" ht="15">
      <c r="B1908" s="554"/>
      <c r="C1908" s="657"/>
      <c r="D1908" s="657"/>
      <c r="E1908" s="605" t="s">
        <v>185</v>
      </c>
      <c r="F1908" s="559">
        <v>5116.3999999999996</v>
      </c>
      <c r="G1908" s="559">
        <v>5191.6099999999997</v>
      </c>
      <c r="H1908" s="559">
        <v>5338.44</v>
      </c>
      <c r="I1908" s="559">
        <v>5357.45</v>
      </c>
      <c r="J1908" s="559">
        <v>5496.7</v>
      </c>
      <c r="K1908" s="559">
        <v>5455.67</v>
      </c>
      <c r="L1908" s="559">
        <v>5347.77</v>
      </c>
      <c r="M1908" s="559">
        <v>5257.34</v>
      </c>
      <c r="N1908" s="559">
        <v>5201.3500000000004</v>
      </c>
      <c r="O1908" s="605"/>
      <c r="P1908" s="605"/>
      <c r="Q1908" s="658"/>
      <c r="R1908" s="658"/>
      <c r="S1908" s="659"/>
      <c r="T1908" s="600"/>
      <c r="U1908" s="672"/>
      <c r="V1908" s="718"/>
      <c r="W1908" s="740"/>
      <c r="Y1908" s="549"/>
      <c r="Z1908" s="549"/>
      <c r="AA1908" s="549"/>
      <c r="AB1908" s="549"/>
      <c r="AC1908" s="549"/>
      <c r="AD1908" s="549"/>
    </row>
    <row r="1909" spans="1:30" ht="57.75" thickBot="1">
      <c r="B1909" s="554"/>
      <c r="C1909" s="657"/>
      <c r="D1909" s="657"/>
      <c r="E1909" s="605" t="s">
        <v>186</v>
      </c>
      <c r="F1909" s="605">
        <f t="shared" ref="F1909:N1909" si="631">IF(((F1907="")*AND(F1908="")),"",(F1907-F1908)*2)</f>
        <v>3375.58</v>
      </c>
      <c r="G1909" s="605">
        <f t="shared" si="631"/>
        <v>3552.66</v>
      </c>
      <c r="H1909" s="605">
        <f t="shared" si="631"/>
        <v>3586.2400000000016</v>
      </c>
      <c r="I1909" s="605">
        <f t="shared" si="631"/>
        <v>3548.8000000000011</v>
      </c>
      <c r="J1909" s="605">
        <f t="shared" si="631"/>
        <v>3339.9400000000005</v>
      </c>
      <c r="K1909" s="605">
        <f t="shared" si="631"/>
        <v>3141.2800000000007</v>
      </c>
      <c r="L1909" s="605">
        <f t="shared" si="631"/>
        <v>3538.0399999999991</v>
      </c>
      <c r="M1909" s="605">
        <f t="shared" si="631"/>
        <v>3592.6999999999989</v>
      </c>
      <c r="N1909" s="605">
        <f t="shared" si="631"/>
        <v>3487.24</v>
      </c>
      <c r="O1909" s="605"/>
      <c r="P1909" s="605"/>
      <c r="Q1909" s="658"/>
      <c r="R1909" s="658"/>
      <c r="S1909" s="659"/>
      <c r="T1909" s="600"/>
      <c r="U1909" s="672"/>
      <c r="V1909" s="718"/>
      <c r="W1909" s="740"/>
      <c r="Y1909" s="549"/>
      <c r="Z1909" s="549"/>
      <c r="AA1909" s="549"/>
      <c r="AB1909" s="549"/>
      <c r="AC1909" s="549"/>
      <c r="AD1909" s="549"/>
    </row>
    <row r="1910" spans="1:30" ht="15">
      <c r="A1910" s="716">
        <v>43909</v>
      </c>
      <c r="B1910" s="614" t="s">
        <v>167</v>
      </c>
      <c r="C1910" s="657" t="s">
        <v>169</v>
      </c>
      <c r="D1910" s="657" t="s">
        <v>187</v>
      </c>
      <c r="E1910" s="605" t="s">
        <v>184</v>
      </c>
      <c r="F1910" s="559">
        <v>1290.47</v>
      </c>
      <c r="G1910" s="559">
        <v>1277</v>
      </c>
      <c r="H1910" s="559">
        <v>1270.19</v>
      </c>
      <c r="I1910" s="559">
        <v>1274.18</v>
      </c>
      <c r="J1910" s="559">
        <v>1284.92</v>
      </c>
      <c r="K1910" s="559">
        <v>1296.8</v>
      </c>
      <c r="L1910" s="559">
        <v>1281.46</v>
      </c>
      <c r="M1910" s="559">
        <v>1267.9100000000001</v>
      </c>
      <c r="N1910" s="559">
        <v>1285</v>
      </c>
      <c r="O1910" s="605">
        <f>IF((N1911=""),"",MAX(F1912:N1912))</f>
        <v>2026.8600000000001</v>
      </c>
      <c r="P1910" s="605">
        <f>IF(N1911="","",MIN(F1912:N1912))</f>
        <v>1967.8200000000002</v>
      </c>
      <c r="Q1910" s="658">
        <f>IF((N1912=""),"",AVERAGE(F1912:N1912))</f>
        <v>2005.47</v>
      </c>
      <c r="R1910" s="658">
        <f>IF((N1911=""),"",(O1910-P1910)/(O1910+P1910)*100)</f>
        <v>1.4779656943735158</v>
      </c>
      <c r="S1910" s="659">
        <f>STDEV(F1912:N1912)</f>
        <v>18.718227079530337</v>
      </c>
      <c r="T1910" s="600" t="str">
        <f>IF(N1911="","",IF(Q1910&gt;1940,IF(R1910&lt;8.3,IF(Q1910&lt;2180,"Pass","Fail"),"Fail"),"Fail"))</f>
        <v>Pass</v>
      </c>
      <c r="U1910" s="677">
        <v>121</v>
      </c>
      <c r="V1910" s="718"/>
      <c r="W1910" s="747"/>
      <c r="Y1910" s="603">
        <v>2000</v>
      </c>
      <c r="Z1910" s="603">
        <v>3000</v>
      </c>
      <c r="AA1910" s="603">
        <v>1940</v>
      </c>
      <c r="AB1910" s="603">
        <v>2180</v>
      </c>
      <c r="AC1910" s="604">
        <v>5.2</v>
      </c>
      <c r="AD1910" s="604">
        <v>5.2</v>
      </c>
    </row>
    <row r="1911" spans="1:30" ht="15">
      <c r="B1911" s="554"/>
      <c r="C1911" s="657"/>
      <c r="D1911" s="657"/>
      <c r="E1911" s="605" t="s">
        <v>185</v>
      </c>
      <c r="F1911" s="559">
        <v>617.1</v>
      </c>
      <c r="G1911" s="559">
        <v>603.86</v>
      </c>
      <c r="H1911" s="559">
        <v>594.57000000000005</v>
      </c>
      <c r="I1911" s="559">
        <v>606.54999999999995</v>
      </c>
      <c r="J1911" s="559">
        <v>628.98</v>
      </c>
      <c r="K1911" s="559">
        <v>634.23</v>
      </c>
      <c r="L1911" s="559">
        <v>614.82000000000005</v>
      </c>
      <c r="M1911" s="559">
        <v>595.13</v>
      </c>
      <c r="N1911" s="559">
        <v>616.28</v>
      </c>
      <c r="O1911" s="605"/>
      <c r="P1911" s="605"/>
      <c r="Q1911" s="658"/>
      <c r="R1911" s="658"/>
      <c r="S1911" s="659"/>
      <c r="T1911" s="600"/>
      <c r="U1911" s="660"/>
      <c r="V1911" s="718"/>
      <c r="W1911" s="740"/>
      <c r="Y1911" s="549"/>
      <c r="Z1911" s="549"/>
      <c r="AA1911" s="549"/>
      <c r="AB1911" s="549"/>
      <c r="AC1911" s="549"/>
      <c r="AD1911" s="549"/>
    </row>
    <row r="1912" spans="1:30" ht="43.5" thickBot="1">
      <c r="B1912" s="554"/>
      <c r="C1912" s="657"/>
      <c r="D1912" s="657"/>
      <c r="E1912" s="605" t="s">
        <v>188</v>
      </c>
      <c r="F1912" s="605">
        <f t="shared" ref="F1912:N1912" si="632">IF(((F1910="")*AND(F1911="")),"",(F1910-F1911)*3)</f>
        <v>2020.1100000000001</v>
      </c>
      <c r="G1912" s="605">
        <f t="shared" si="632"/>
        <v>2019.42</v>
      </c>
      <c r="H1912" s="605">
        <f t="shared" si="632"/>
        <v>2026.8600000000001</v>
      </c>
      <c r="I1912" s="605">
        <f t="shared" si="632"/>
        <v>2002.8900000000003</v>
      </c>
      <c r="J1912" s="605">
        <f t="shared" si="632"/>
        <v>1967.8200000000002</v>
      </c>
      <c r="K1912" s="605">
        <f t="shared" si="632"/>
        <v>1987.7099999999998</v>
      </c>
      <c r="L1912" s="605">
        <f t="shared" si="632"/>
        <v>1999.92</v>
      </c>
      <c r="M1912" s="605">
        <f t="shared" si="632"/>
        <v>2018.3400000000001</v>
      </c>
      <c r="N1912" s="605">
        <f t="shared" si="632"/>
        <v>2006.16</v>
      </c>
      <c r="O1912" s="605"/>
      <c r="P1912" s="605"/>
      <c r="Q1912" s="658"/>
      <c r="R1912" s="658"/>
      <c r="S1912" s="659"/>
      <c r="T1912" s="600"/>
      <c r="U1912" s="660"/>
      <c r="V1912" s="718"/>
      <c r="W1912" s="740"/>
      <c r="Y1912" s="549"/>
      <c r="Z1912" s="549"/>
      <c r="AA1912" s="549"/>
      <c r="AB1912" s="549"/>
      <c r="AC1912" s="549"/>
      <c r="AD1912" s="549"/>
    </row>
    <row r="1913" spans="1:30" ht="15">
      <c r="A1913" s="716">
        <v>43909</v>
      </c>
      <c r="B1913" s="554" t="s">
        <v>183</v>
      </c>
      <c r="C1913" s="657" t="s">
        <v>171</v>
      </c>
      <c r="D1913" s="657" t="s">
        <v>170</v>
      </c>
      <c r="E1913" s="605" t="s">
        <v>184</v>
      </c>
      <c r="F1913" s="559">
        <v>26140.71</v>
      </c>
      <c r="G1913" s="559">
        <v>26333.97</v>
      </c>
      <c r="H1913" s="559">
        <v>26351.81</v>
      </c>
      <c r="I1913" s="559">
        <v>26278.51</v>
      </c>
      <c r="J1913" s="559">
        <v>26008.35</v>
      </c>
      <c r="K1913" s="559">
        <v>26098.86</v>
      </c>
      <c r="L1913" s="559">
        <v>26299.33</v>
      </c>
      <c r="M1913" s="559">
        <v>26305.599999999999</v>
      </c>
      <c r="N1913" s="559">
        <v>26098.62</v>
      </c>
      <c r="O1913" s="605">
        <f>IF((N1914=""),"",MAX(F1915:N1915))</f>
        <v>5108.3700000000026</v>
      </c>
      <c r="P1913" s="605">
        <f>IF(N1914="","",MIN(F1915:N1915))</f>
        <v>4357.320000000007</v>
      </c>
      <c r="Q1913" s="658">
        <f>IF((N1915=""),"",AVERAGE(F1915:N1915))</f>
        <v>4685.7700000000023</v>
      </c>
      <c r="R1913" s="658">
        <f>IF((N1914=""),"",(O1913-P1913)/(O1913+P1913)*100)</f>
        <v>7.9344453494673379</v>
      </c>
      <c r="S1913" s="659">
        <f>STDEV(F1915:N1915)</f>
        <v>299.54875988725036</v>
      </c>
      <c r="T1913" s="600" t="str">
        <f>IF(N1914="","",IF(Q1913&gt;3200,IF(R1913&lt;16,IF(Q1913&lt;5240,"Pass","Fail"),"Fail"),"Fail"))</f>
        <v>Pass</v>
      </c>
      <c r="U1913" s="677">
        <v>121</v>
      </c>
      <c r="V1913" s="718"/>
      <c r="W1913" s="747"/>
      <c r="Y1913" s="603">
        <v>4200</v>
      </c>
      <c r="Z1913" s="603">
        <v>5500</v>
      </c>
      <c r="AA1913" s="603">
        <v>3200</v>
      </c>
      <c r="AB1913" s="603">
        <v>5240</v>
      </c>
      <c r="AC1913" s="604">
        <v>16</v>
      </c>
      <c r="AD1913" s="604">
        <v>16</v>
      </c>
    </row>
    <row r="1914" spans="1:30" ht="15">
      <c r="B1914" s="554"/>
      <c r="C1914" s="657"/>
      <c r="D1914" s="657"/>
      <c r="E1914" s="605" t="s">
        <v>185</v>
      </c>
      <c r="F1914" s="559">
        <v>24437.919999999998</v>
      </c>
      <c r="G1914" s="559">
        <v>24827.64</v>
      </c>
      <c r="H1914" s="559">
        <v>24899.37</v>
      </c>
      <c r="I1914" s="559">
        <v>24804.38</v>
      </c>
      <c r="J1914" s="559">
        <v>24372.959999999999</v>
      </c>
      <c r="K1914" s="559">
        <v>24414</v>
      </c>
      <c r="L1914" s="559">
        <v>24802.69</v>
      </c>
      <c r="M1914" s="559">
        <v>24831.26</v>
      </c>
      <c r="N1914" s="559">
        <v>24468.23</v>
      </c>
      <c r="O1914" s="641"/>
      <c r="P1914" s="605"/>
      <c r="Q1914" s="658"/>
      <c r="R1914" s="658"/>
      <c r="S1914" s="659"/>
      <c r="T1914" s="600"/>
      <c r="U1914" s="660"/>
      <c r="V1914" s="718"/>
      <c r="W1914" s="740"/>
      <c r="Y1914" s="549"/>
      <c r="Z1914" s="549"/>
      <c r="AA1914" s="549"/>
      <c r="AB1914" s="549"/>
      <c r="AC1914" s="549"/>
      <c r="AD1914" s="549"/>
    </row>
    <row r="1915" spans="1:30" ht="57.75" thickBot="1">
      <c r="B1915" s="663"/>
      <c r="C1915" s="664"/>
      <c r="D1915" s="664"/>
      <c r="E1915" s="605" t="s">
        <v>186</v>
      </c>
      <c r="F1915" s="627">
        <f t="shared" ref="F1915:N1915" si="633">IF(((F1913="")*AND(F1914="")),"",(F1913-F1914)*3)</f>
        <v>5108.3700000000026</v>
      </c>
      <c r="G1915" s="627">
        <f t="shared" si="633"/>
        <v>4518.9900000000052</v>
      </c>
      <c r="H1915" s="627">
        <f t="shared" si="633"/>
        <v>4357.320000000007</v>
      </c>
      <c r="I1915" s="627">
        <f t="shared" si="633"/>
        <v>4422.3899999999921</v>
      </c>
      <c r="J1915" s="627">
        <f t="shared" si="633"/>
        <v>4906.1699999999983</v>
      </c>
      <c r="K1915" s="627">
        <f t="shared" si="633"/>
        <v>5054.5800000000017</v>
      </c>
      <c r="L1915" s="627">
        <f t="shared" si="633"/>
        <v>4489.9200000000092</v>
      </c>
      <c r="M1915" s="627">
        <f t="shared" si="633"/>
        <v>4423.0200000000004</v>
      </c>
      <c r="N1915" s="627">
        <f t="shared" si="633"/>
        <v>4891.1699999999983</v>
      </c>
      <c r="O1915" s="627"/>
      <c r="P1915" s="627"/>
      <c r="Q1915" s="665"/>
      <c r="R1915" s="665"/>
      <c r="S1915" s="666"/>
      <c r="T1915" s="667"/>
      <c r="U1915" s="668"/>
      <c r="V1915" s="718"/>
      <c r="W1915" s="740"/>
      <c r="Y1915" s="549"/>
      <c r="Z1915" s="549"/>
      <c r="AA1915" s="549"/>
      <c r="AB1915" s="549"/>
      <c r="AC1915" s="549"/>
      <c r="AD1915" s="549"/>
    </row>
    <row r="1916" spans="1:30" ht="15">
      <c r="A1916" s="713">
        <v>43945</v>
      </c>
      <c r="B1916" s="654" t="s">
        <v>172</v>
      </c>
      <c r="C1916" s="615" t="s">
        <v>174</v>
      </c>
      <c r="D1916" s="615" t="s">
        <v>173</v>
      </c>
      <c r="E1916" s="605" t="s">
        <v>184</v>
      </c>
      <c r="F1916" s="559">
        <v>6789.98</v>
      </c>
      <c r="G1916" s="559">
        <v>6937.45</v>
      </c>
      <c r="H1916" s="559">
        <v>7091.74</v>
      </c>
      <c r="I1916" s="559">
        <v>7083.97</v>
      </c>
      <c r="J1916" s="559">
        <v>7103.8</v>
      </c>
      <c r="K1916" s="559">
        <v>6968.29</v>
      </c>
      <c r="L1916" s="559">
        <v>7066.6</v>
      </c>
      <c r="M1916" s="559">
        <v>7032.48</v>
      </c>
      <c r="N1916" s="559">
        <v>6930.61</v>
      </c>
      <c r="O1916" s="636">
        <f>IF((N1917=""),"",MAX(F1918:N1918))</f>
        <v>3759.66</v>
      </c>
      <c r="P1916" s="636">
        <f>IF(N1917="","",MIN(F1918:N1918))</f>
        <v>3394.0399999999991</v>
      </c>
      <c r="Q1916" s="655">
        <f>IF((N1918=""),"",AVERAGE(F1918:N1918))</f>
        <v>3658.491111111111</v>
      </c>
      <c r="R1916" s="655">
        <f>IF((N1917=""),"",(O1916-P1916)/(O1916+P1916)*100)</f>
        <v>5.1109216209793651</v>
      </c>
      <c r="S1916" s="646">
        <f>STDEV(F1918:N1918)</f>
        <v>115.90719956546015</v>
      </c>
      <c r="T1916" s="600" t="str">
        <f>IF(N1917="","",IF(Q1916&gt;3650,IF(R1916&lt;7,IF(Q1916&lt;4450,"Pass","Fail"),"Fail"),"Fail"))</f>
        <v>Pass</v>
      </c>
      <c r="U1916" s="677">
        <v>121</v>
      </c>
      <c r="V1916" s="548" t="s">
        <v>497</v>
      </c>
      <c r="X1916" s="720" t="s">
        <v>496</v>
      </c>
      <c r="Y1916" s="603">
        <v>3650</v>
      </c>
      <c r="Z1916" s="603">
        <v>4450</v>
      </c>
      <c r="AA1916" s="603">
        <v>3700</v>
      </c>
      <c r="AB1916" s="603">
        <v>4100</v>
      </c>
      <c r="AC1916" s="604">
        <v>7</v>
      </c>
      <c r="AD1916" s="604">
        <v>6.5</v>
      </c>
    </row>
    <row r="1917" spans="1:30" ht="15">
      <c r="B1917" s="554"/>
      <c r="C1917" s="657"/>
      <c r="D1917" s="657"/>
      <c r="E1917" s="605" t="s">
        <v>185</v>
      </c>
      <c r="F1917" s="559">
        <v>4985.8100000000004</v>
      </c>
      <c r="G1917" s="559">
        <v>5075.37</v>
      </c>
      <c r="H1917" s="559">
        <v>5220.34</v>
      </c>
      <c r="I1917" s="559">
        <v>5225.2</v>
      </c>
      <c r="J1917" s="559">
        <v>5313.85</v>
      </c>
      <c r="K1917" s="559">
        <v>5271.27</v>
      </c>
      <c r="L1917" s="559">
        <v>5210.87</v>
      </c>
      <c r="M1917" s="559">
        <v>5152.6499999999996</v>
      </c>
      <c r="N1917" s="559">
        <v>5086.3500000000004</v>
      </c>
      <c r="O1917" s="605"/>
      <c r="P1917" s="605"/>
      <c r="Q1917" s="658"/>
      <c r="R1917" s="658"/>
      <c r="S1917" s="659"/>
      <c r="T1917" s="600"/>
      <c r="U1917" s="672"/>
    </row>
    <row r="1918" spans="1:30" ht="57.75" thickBot="1">
      <c r="B1918" s="554"/>
      <c r="C1918" s="657"/>
      <c r="D1918" s="657"/>
      <c r="E1918" s="605" t="s">
        <v>186</v>
      </c>
      <c r="F1918" s="605">
        <f t="shared" ref="F1918:N1918" si="634">IF(((F1916="")*AND(F1917="")),"",(F1916-F1917)*2)</f>
        <v>3608.3399999999983</v>
      </c>
      <c r="G1918" s="605">
        <f t="shared" si="634"/>
        <v>3724.16</v>
      </c>
      <c r="H1918" s="605">
        <f t="shared" si="634"/>
        <v>3742.7999999999993</v>
      </c>
      <c r="I1918" s="605">
        <f t="shared" si="634"/>
        <v>3717.5400000000009</v>
      </c>
      <c r="J1918" s="605">
        <f t="shared" si="634"/>
        <v>3579.8999999999996</v>
      </c>
      <c r="K1918" s="605">
        <f t="shared" si="634"/>
        <v>3394.0399999999991</v>
      </c>
      <c r="L1918" s="605">
        <f t="shared" si="634"/>
        <v>3711.4600000000009</v>
      </c>
      <c r="M1918" s="605">
        <f t="shared" si="634"/>
        <v>3759.66</v>
      </c>
      <c r="N1918" s="605">
        <f t="shared" si="634"/>
        <v>3688.5199999999986</v>
      </c>
      <c r="O1918" s="605"/>
      <c r="P1918" s="605"/>
      <c r="Q1918" s="658"/>
      <c r="R1918" s="658"/>
      <c r="S1918" s="659"/>
      <c r="T1918" s="600"/>
      <c r="U1918" s="672"/>
    </row>
    <row r="1919" spans="1:30" ht="30">
      <c r="A1919" s="713">
        <v>43945</v>
      </c>
      <c r="B1919" s="614" t="s">
        <v>167</v>
      </c>
      <c r="C1919" s="657" t="s">
        <v>169</v>
      </c>
      <c r="D1919" s="657" t="s">
        <v>187</v>
      </c>
      <c r="E1919" s="605" t="s">
        <v>184</v>
      </c>
      <c r="F1919" s="559">
        <v>1877.17</v>
      </c>
      <c r="G1919" s="559">
        <v>1883.7</v>
      </c>
      <c r="H1919" s="559">
        <v>1880.49</v>
      </c>
      <c r="I1919" s="559">
        <v>1826.16</v>
      </c>
      <c r="J1919" s="559">
        <v>1807.25</v>
      </c>
      <c r="K1919" s="559">
        <v>1868.69</v>
      </c>
      <c r="L1919" s="559">
        <v>1874.16</v>
      </c>
      <c r="M1919" s="559">
        <v>1964.34</v>
      </c>
      <c r="N1919" s="559">
        <v>1792.52</v>
      </c>
      <c r="O1919" s="605">
        <f>IF((N1920=""),"",MAX(F1921:N1921))</f>
        <v>2158.2599999999993</v>
      </c>
      <c r="P1919" s="605">
        <f>IF(N1920="","",MIN(F1921:N1921))</f>
        <v>1612.3500000000001</v>
      </c>
      <c r="Q1919" s="658">
        <f>IF((N1921=""),"",AVERAGE(F1921:N1921))</f>
        <v>1809.4666666666665</v>
      </c>
      <c r="R1919" s="658">
        <f>IF((N1920=""),"",(O1919-P1919)/(O1919+P1919)*100)</f>
        <v>14.47802875396817</v>
      </c>
      <c r="S1919" s="659">
        <f>STDEV(F1921:N1921)</f>
        <v>159.64047873268558</v>
      </c>
      <c r="T1919" s="600" t="str">
        <f>IF(N1920="","",IF(Q1919&gt;1940,IF(R1919&lt;8.3,IF(Q1919&lt;2180,"Pass","Fail"),"Fail"),"Fail"))</f>
        <v>Fail</v>
      </c>
      <c r="U1919" s="677">
        <v>121</v>
      </c>
      <c r="V1919" s="548" t="s">
        <v>497</v>
      </c>
      <c r="X1919" s="720" t="s">
        <v>498</v>
      </c>
      <c r="Y1919" s="603">
        <v>2000</v>
      </c>
      <c r="Z1919" s="603">
        <v>3000</v>
      </c>
      <c r="AA1919" s="603">
        <v>1940</v>
      </c>
      <c r="AB1919" s="603">
        <v>2180</v>
      </c>
      <c r="AC1919" s="604">
        <v>5.2</v>
      </c>
      <c r="AD1919" s="604">
        <v>5.2</v>
      </c>
    </row>
    <row r="1920" spans="1:30" ht="15">
      <c r="B1920" s="554"/>
      <c r="C1920" s="657"/>
      <c r="D1920" s="657"/>
      <c r="E1920" s="605" t="s">
        <v>185</v>
      </c>
      <c r="F1920" s="559">
        <v>1267.47</v>
      </c>
      <c r="G1920" s="559">
        <v>1273.77</v>
      </c>
      <c r="H1920" s="559">
        <v>1258.79</v>
      </c>
      <c r="I1920" s="559">
        <v>1250.81</v>
      </c>
      <c r="J1920" s="559">
        <v>1261.21</v>
      </c>
      <c r="K1920" s="559">
        <v>1277.47</v>
      </c>
      <c r="L1920" s="559">
        <v>1256.57</v>
      </c>
      <c r="M1920" s="559">
        <v>1244.92</v>
      </c>
      <c r="N1920" s="559">
        <v>1255.07</v>
      </c>
      <c r="O1920" s="605"/>
      <c r="P1920" s="605"/>
      <c r="Q1920" s="658"/>
      <c r="R1920" s="658"/>
      <c r="S1920" s="659"/>
      <c r="T1920" s="600"/>
      <c r="U1920" s="660"/>
    </row>
    <row r="1921" spans="1:30" ht="43.5" thickBot="1">
      <c r="B1921" s="554"/>
      <c r="C1921" s="657"/>
      <c r="D1921" s="657"/>
      <c r="E1921" s="605" t="s">
        <v>188</v>
      </c>
      <c r="F1921" s="605">
        <f t="shared" ref="F1921:N1921" si="635">IF(((F1919="")*AND(F1920="")),"",(F1919-F1920)*3)</f>
        <v>1829.1000000000001</v>
      </c>
      <c r="G1921" s="605">
        <f t="shared" si="635"/>
        <v>1829.7900000000002</v>
      </c>
      <c r="H1921" s="605">
        <f t="shared" si="635"/>
        <v>1865.1000000000001</v>
      </c>
      <c r="I1921" s="605">
        <f t="shared" si="635"/>
        <v>1726.0500000000004</v>
      </c>
      <c r="J1921" s="605">
        <f t="shared" si="635"/>
        <v>1638.12</v>
      </c>
      <c r="K1921" s="605">
        <f t="shared" si="635"/>
        <v>1773.66</v>
      </c>
      <c r="L1921" s="605">
        <f t="shared" si="635"/>
        <v>1852.7700000000004</v>
      </c>
      <c r="M1921" s="605">
        <f t="shared" si="635"/>
        <v>2158.2599999999993</v>
      </c>
      <c r="N1921" s="605">
        <f t="shared" si="635"/>
        <v>1612.3500000000001</v>
      </c>
      <c r="O1921" s="605"/>
      <c r="P1921" s="605"/>
      <c r="Q1921" s="658"/>
      <c r="R1921" s="658"/>
      <c r="S1921" s="659"/>
      <c r="T1921" s="600"/>
      <c r="U1921" s="660"/>
    </row>
    <row r="1922" spans="1:30" ht="15">
      <c r="A1922" s="713">
        <v>43945</v>
      </c>
      <c r="B1922" s="554" t="s">
        <v>183</v>
      </c>
      <c r="C1922" s="657" t="s">
        <v>171</v>
      </c>
      <c r="D1922" s="657" t="s">
        <v>170</v>
      </c>
      <c r="E1922" s="605" t="s">
        <v>184</v>
      </c>
      <c r="F1922" s="559">
        <v>29130.13</v>
      </c>
      <c r="G1922" s="559">
        <v>28967.59</v>
      </c>
      <c r="H1922" s="559">
        <v>28926.11</v>
      </c>
      <c r="I1922" s="559">
        <v>28904.05</v>
      </c>
      <c r="J1922" s="559">
        <v>29005.97</v>
      </c>
      <c r="K1922" s="559">
        <v>29055.8</v>
      </c>
      <c r="L1922" s="559">
        <v>28960.05</v>
      </c>
      <c r="M1922" s="559">
        <v>28936.12</v>
      </c>
      <c r="N1922" s="559">
        <v>29081.02</v>
      </c>
      <c r="O1922" s="605">
        <f>IF((N1923=""),"",MAX(F1924:N1924))</f>
        <v>4802.25</v>
      </c>
      <c r="P1922" s="605">
        <f>IF(N1923="","",MIN(F1924:N1924))</f>
        <v>3946.5</v>
      </c>
      <c r="Q1922" s="658">
        <f>IF((N1924=""),"",AVERAGE(F1924:N1924))</f>
        <v>4356.0099999999993</v>
      </c>
      <c r="R1922" s="658">
        <f>IF((N1923=""),"",(O1922-P1922)/(O1922+P1922)*100)</f>
        <v>9.7813973424774971</v>
      </c>
      <c r="S1922" s="659">
        <f>STDEV(F1924:N1924)</f>
        <v>298.56462905876612</v>
      </c>
      <c r="T1922" s="600" t="str">
        <f>IF(N1923="","",IF(Q1922&gt;3200,IF(R1922&lt;16,IF(Q1922&lt;5240,"Pass","Fail"),"Fail"),"Fail"))</f>
        <v>Pass</v>
      </c>
      <c r="U1922" s="677">
        <v>121</v>
      </c>
      <c r="V1922" s="548" t="s">
        <v>497</v>
      </c>
      <c r="X1922" s="720" t="s">
        <v>496</v>
      </c>
      <c r="Y1922" s="603">
        <v>4200</v>
      </c>
      <c r="Z1922" s="603">
        <v>5500</v>
      </c>
      <c r="AA1922" s="603">
        <v>3200</v>
      </c>
      <c r="AB1922" s="603">
        <v>5240</v>
      </c>
      <c r="AC1922" s="604">
        <v>16</v>
      </c>
      <c r="AD1922" s="604">
        <v>16</v>
      </c>
    </row>
    <row r="1923" spans="1:30" ht="15">
      <c r="B1923" s="554"/>
      <c r="C1923" s="657"/>
      <c r="D1923" s="657"/>
      <c r="E1923" s="605" t="s">
        <v>185</v>
      </c>
      <c r="F1923" s="559">
        <v>27529.38</v>
      </c>
      <c r="G1923" s="559">
        <v>27550.18</v>
      </c>
      <c r="H1923" s="559">
        <v>27610.61</v>
      </c>
      <c r="I1923" s="559">
        <v>27531.97</v>
      </c>
      <c r="J1923" s="559">
        <v>27542.55</v>
      </c>
      <c r="K1923" s="559">
        <v>27469.14</v>
      </c>
      <c r="L1923" s="559">
        <v>27545.47</v>
      </c>
      <c r="M1923" s="559">
        <v>27562.17</v>
      </c>
      <c r="N1923" s="559">
        <v>27557.34</v>
      </c>
      <c r="O1923" s="641"/>
      <c r="P1923" s="605"/>
      <c r="Q1923" s="658"/>
      <c r="R1923" s="658"/>
      <c r="S1923" s="659"/>
      <c r="T1923" s="600"/>
      <c r="U1923" s="660"/>
    </row>
    <row r="1924" spans="1:30" ht="57.75" thickBot="1">
      <c r="B1924" s="663"/>
      <c r="C1924" s="664"/>
      <c r="D1924" s="664"/>
      <c r="E1924" s="605" t="s">
        <v>186</v>
      </c>
      <c r="F1924" s="627">
        <f t="shared" ref="F1924:N1924" si="636">IF(((F1922="")*AND(F1923="")),"",(F1922-F1923)*3)</f>
        <v>4802.25</v>
      </c>
      <c r="G1924" s="627">
        <f t="shared" si="636"/>
        <v>4252.2299999999996</v>
      </c>
      <c r="H1924" s="627">
        <f t="shared" si="636"/>
        <v>3946.5</v>
      </c>
      <c r="I1924" s="627">
        <f t="shared" si="636"/>
        <v>4116.2399999999943</v>
      </c>
      <c r="J1924" s="627">
        <f t="shared" si="636"/>
        <v>4390.2600000000057</v>
      </c>
      <c r="K1924" s="627">
        <f t="shared" si="636"/>
        <v>4759.9799999999996</v>
      </c>
      <c r="L1924" s="627">
        <f t="shared" si="636"/>
        <v>4243.7399999999943</v>
      </c>
      <c r="M1924" s="627">
        <f t="shared" si="636"/>
        <v>4121.8500000000022</v>
      </c>
      <c r="N1924" s="627">
        <f t="shared" si="636"/>
        <v>4571.0400000000009</v>
      </c>
      <c r="O1924" s="627"/>
      <c r="P1924" s="627"/>
      <c r="Q1924" s="665"/>
      <c r="R1924" s="665"/>
      <c r="S1924" s="666"/>
      <c r="T1924" s="667"/>
      <c r="U1924" s="668"/>
    </row>
    <row r="1925" spans="1:30" ht="15">
      <c r="A1925" s="713">
        <v>43945</v>
      </c>
      <c r="B1925" s="614" t="s">
        <v>167</v>
      </c>
      <c r="C1925" s="657" t="s">
        <v>169</v>
      </c>
      <c r="D1925" s="657" t="s">
        <v>187</v>
      </c>
      <c r="E1925" s="605" t="s">
        <v>184</v>
      </c>
      <c r="F1925" s="559">
        <v>1945.24</v>
      </c>
      <c r="G1925" s="559">
        <v>1939.33</v>
      </c>
      <c r="H1925" s="559">
        <v>1929.38</v>
      </c>
      <c r="I1925" s="559">
        <v>1942.77</v>
      </c>
      <c r="J1925" s="559">
        <v>1948.21</v>
      </c>
      <c r="K1925" s="559">
        <v>1949.64</v>
      </c>
      <c r="L1925" s="559">
        <v>1939.82</v>
      </c>
      <c r="M1925" s="559">
        <v>1942.15</v>
      </c>
      <c r="N1925" s="559">
        <v>1947.32</v>
      </c>
      <c r="O1925" s="605">
        <f>IF((N1926=""),"",MAX(F1927:N1927))</f>
        <v>2216.5499999999997</v>
      </c>
      <c r="P1925" s="605">
        <f>IF(N1926="","",MIN(F1927:N1927))</f>
        <v>2035.6200000000006</v>
      </c>
      <c r="Q1925" s="658">
        <f>IF((N1927=""),"",AVERAGE(F1927:N1927))</f>
        <v>2120.5333333333338</v>
      </c>
      <c r="R1925" s="658">
        <f>IF((N1926=""),"",(O1925-P1925)/(O1925+P1925)*100)</f>
        <v>4.2550039156477553</v>
      </c>
      <c r="S1925" s="659">
        <f>STDEV(F1927:N1927)</f>
        <v>75.585101375853014</v>
      </c>
      <c r="T1925" s="600" t="str">
        <f>IF(N1926="","",IF(Q1925&gt;1940,IF(R1925&lt;8.3,IF(Q1925&lt;2180,"Pass","Fail"),"Fail"),"Fail"))</f>
        <v>Pass</v>
      </c>
      <c r="U1925" s="677">
        <v>1519</v>
      </c>
      <c r="V1925" s="548" t="s">
        <v>499</v>
      </c>
      <c r="X1925" s="720" t="s">
        <v>496</v>
      </c>
      <c r="Y1925" s="603">
        <v>2000</v>
      </c>
      <c r="Z1925" s="603">
        <v>3000</v>
      </c>
      <c r="AA1925" s="603">
        <v>1940</v>
      </c>
      <c r="AB1925" s="603">
        <v>2180</v>
      </c>
      <c r="AC1925" s="604">
        <v>5.2</v>
      </c>
      <c r="AD1925" s="604">
        <v>5.2</v>
      </c>
    </row>
    <row r="1926" spans="1:30" ht="15">
      <c r="B1926" s="554"/>
      <c r="C1926" s="657"/>
      <c r="D1926" s="657"/>
      <c r="E1926" s="605" t="s">
        <v>185</v>
      </c>
      <c r="F1926" s="559">
        <v>1206.3900000000001</v>
      </c>
      <c r="G1926" s="559">
        <v>1250.43</v>
      </c>
      <c r="H1926" s="559">
        <v>1250.8399999999999</v>
      </c>
      <c r="I1926" s="559">
        <v>1254.98</v>
      </c>
      <c r="J1926" s="559">
        <v>1218.3499999999999</v>
      </c>
      <c r="K1926" s="559">
        <v>1212.78</v>
      </c>
      <c r="L1926" s="559">
        <v>1254.1300000000001</v>
      </c>
      <c r="M1926" s="559">
        <v>1253.1500000000001</v>
      </c>
      <c r="N1926" s="559">
        <v>1221.21</v>
      </c>
      <c r="O1926" s="605"/>
      <c r="P1926" s="605"/>
      <c r="Q1926" s="658"/>
      <c r="R1926" s="658"/>
      <c r="S1926" s="659"/>
      <c r="T1926" s="600"/>
      <c r="U1926" s="660"/>
    </row>
    <row r="1927" spans="1:30" ht="43.5" thickBot="1">
      <c r="B1927" s="554"/>
      <c r="C1927" s="657"/>
      <c r="D1927" s="657"/>
      <c r="E1927" s="605" t="s">
        <v>188</v>
      </c>
      <c r="F1927" s="605">
        <f t="shared" ref="F1927:N1927" si="637">IF(((F1925="")*AND(F1926="")),"",(F1925-F1926)*3)</f>
        <v>2216.5499999999997</v>
      </c>
      <c r="G1927" s="605">
        <f t="shared" si="637"/>
        <v>2066.6999999999998</v>
      </c>
      <c r="H1927" s="605">
        <f t="shared" si="637"/>
        <v>2035.6200000000006</v>
      </c>
      <c r="I1927" s="605">
        <f t="shared" si="637"/>
        <v>2063.37</v>
      </c>
      <c r="J1927" s="605">
        <f t="shared" si="637"/>
        <v>2189.5800000000004</v>
      </c>
      <c r="K1927" s="605">
        <f t="shared" si="637"/>
        <v>2210.5800000000004</v>
      </c>
      <c r="L1927" s="605">
        <f t="shared" si="637"/>
        <v>2057.0699999999997</v>
      </c>
      <c r="M1927" s="605">
        <f t="shared" si="637"/>
        <v>2067</v>
      </c>
      <c r="N1927" s="605">
        <f t="shared" si="637"/>
        <v>2178.33</v>
      </c>
      <c r="O1927" s="605"/>
      <c r="P1927" s="605"/>
      <c r="Q1927" s="658"/>
      <c r="R1927" s="658"/>
      <c r="S1927" s="659"/>
      <c r="T1927" s="600"/>
      <c r="U1927" s="660"/>
    </row>
    <row r="1928" spans="1:30" ht="15">
      <c r="A1928" s="713">
        <v>43945</v>
      </c>
      <c r="B1928" s="614" t="s">
        <v>167</v>
      </c>
      <c r="C1928" s="657" t="s">
        <v>169</v>
      </c>
      <c r="D1928" s="657" t="s">
        <v>187</v>
      </c>
      <c r="E1928" s="605" t="s">
        <v>184</v>
      </c>
      <c r="F1928" s="559"/>
      <c r="G1928" s="559"/>
      <c r="H1928" s="559"/>
      <c r="I1928" s="559"/>
      <c r="J1928" s="559"/>
      <c r="K1928" s="559"/>
      <c r="L1928" s="559"/>
      <c r="M1928" s="559"/>
      <c r="N1928" s="559"/>
      <c r="O1928" s="605" t="str">
        <f>IF((N1929=""),"",MAX(F1930:N1930))</f>
        <v/>
      </c>
      <c r="P1928" s="605" t="str">
        <f>IF(N1929="","",MIN(F1930:N1930))</f>
        <v/>
      </c>
      <c r="Q1928" s="658" t="str">
        <f>IF((N1930=""),"",AVERAGE(F1930:N1930))</f>
        <v/>
      </c>
      <c r="R1928" s="658" t="str">
        <f>IF((N1929=""),"",(O1928-P1928)/(O1928+P1928)*100)</f>
        <v/>
      </c>
      <c r="S1928" s="659" t="e">
        <f>STDEV(F1930:N1930)</f>
        <v>#DIV/0!</v>
      </c>
      <c r="T1928" s="600" t="str">
        <f>IF(N1929="","",IF(Q1928&gt;1940,IF(R1928&lt;8.3,IF(Q1928&lt;2180,"Pass","Fail"),"Fail"),"Fail"))</f>
        <v/>
      </c>
      <c r="U1928" s="677">
        <v>1519</v>
      </c>
      <c r="V1928" s="548" t="s">
        <v>499</v>
      </c>
      <c r="X1928" s="720" t="s">
        <v>496</v>
      </c>
      <c r="Y1928" s="603">
        <v>2000</v>
      </c>
      <c r="Z1928" s="603">
        <v>3000</v>
      </c>
      <c r="AA1928" s="603">
        <v>1940</v>
      </c>
      <c r="AB1928" s="603">
        <v>2180</v>
      </c>
      <c r="AC1928" s="604">
        <v>5.2</v>
      </c>
      <c r="AD1928" s="604">
        <v>5.2</v>
      </c>
    </row>
    <row r="1929" spans="1:30" ht="15">
      <c r="B1929" s="554"/>
      <c r="C1929" s="657"/>
      <c r="D1929" s="657"/>
      <c r="E1929" s="605" t="s">
        <v>185</v>
      </c>
      <c r="F1929" s="559"/>
      <c r="G1929" s="559"/>
      <c r="H1929" s="559"/>
      <c r="I1929" s="559"/>
      <c r="J1929" s="559"/>
      <c r="K1929" s="559"/>
      <c r="L1929" s="559"/>
      <c r="M1929" s="559"/>
      <c r="N1929" s="559"/>
      <c r="O1929" s="605"/>
      <c r="P1929" s="605"/>
      <c r="Q1929" s="658"/>
      <c r="R1929" s="658"/>
      <c r="S1929" s="659"/>
      <c r="T1929" s="600"/>
      <c r="U1929" s="660"/>
    </row>
    <row r="1930" spans="1:30" ht="43.5" thickBot="1">
      <c r="B1930" s="554"/>
      <c r="C1930" s="657"/>
      <c r="D1930" s="657"/>
      <c r="E1930" s="605" t="s">
        <v>188</v>
      </c>
      <c r="F1930" s="605" t="str">
        <f t="shared" ref="F1930:N1930" si="638">IF(((F1928="")*AND(F1929="")),"",(F1928-F1929)*3)</f>
        <v/>
      </c>
      <c r="G1930" s="605" t="str">
        <f t="shared" si="638"/>
        <v/>
      </c>
      <c r="H1930" s="605" t="str">
        <f t="shared" si="638"/>
        <v/>
      </c>
      <c r="I1930" s="605" t="str">
        <f t="shared" si="638"/>
        <v/>
      </c>
      <c r="J1930" s="605" t="str">
        <f t="shared" si="638"/>
        <v/>
      </c>
      <c r="K1930" s="605" t="str">
        <f t="shared" si="638"/>
        <v/>
      </c>
      <c r="L1930" s="605" t="str">
        <f t="shared" si="638"/>
        <v/>
      </c>
      <c r="M1930" s="605" t="str">
        <f t="shared" si="638"/>
        <v/>
      </c>
      <c r="N1930" s="605" t="str">
        <f t="shared" si="638"/>
        <v/>
      </c>
      <c r="O1930" s="605"/>
      <c r="P1930" s="605"/>
      <c r="Q1930" s="658"/>
      <c r="R1930" s="658"/>
      <c r="S1930" s="659"/>
      <c r="T1930" s="600"/>
      <c r="U1930" s="660"/>
    </row>
    <row r="1931" spans="1:30" ht="15">
      <c r="A1931" s="713">
        <v>43956</v>
      </c>
      <c r="B1931" s="654" t="s">
        <v>172</v>
      </c>
      <c r="C1931" s="615" t="s">
        <v>174</v>
      </c>
      <c r="D1931" s="615" t="s">
        <v>173</v>
      </c>
      <c r="E1931" s="605" t="s">
        <v>184</v>
      </c>
      <c r="F1931" s="721">
        <v>4995.37</v>
      </c>
      <c r="G1931" s="721">
        <v>5086.7</v>
      </c>
      <c r="H1931" s="721">
        <v>5232.03</v>
      </c>
      <c r="I1931" s="721">
        <v>5236.68</v>
      </c>
      <c r="J1931" s="721">
        <v>5185</v>
      </c>
      <c r="K1931" s="721">
        <v>5283.63</v>
      </c>
      <c r="L1931" s="721">
        <v>5222.75</v>
      </c>
      <c r="M1931" s="721">
        <v>5164.29</v>
      </c>
      <c r="N1931" s="721">
        <v>5098.1000000000004</v>
      </c>
      <c r="O1931" s="636">
        <f>IF((N1932=""),"",MAX(F1933:N1933))</f>
        <v>3819.26</v>
      </c>
      <c r="P1931" s="636">
        <f>IF(N1932="","",MIN(F1933:N1933))</f>
        <v>3424.7799999999997</v>
      </c>
      <c r="Q1931" s="655">
        <f>IF((N1933=""),"",AVERAGE(F1933:N1933))</f>
        <v>3652.7822222222221</v>
      </c>
      <c r="R1931" s="655">
        <f>IF((N1932=""),"",(O1931-P1931)/(O1931+P1931)*100)</f>
        <v>5.4455800906676446</v>
      </c>
      <c r="S1931" s="646">
        <f>STDEV(F1933:N1933)</f>
        <v>117.90993530846079</v>
      </c>
      <c r="T1931" s="600" t="str">
        <f>IF(N1932="","",IF(Q1931&gt;3650,IF(R1931&lt;7,IF(Q1931&lt;4450,"Pass","Fail"),"Fail"),"Fail"))</f>
        <v>Pass</v>
      </c>
      <c r="U1931" s="677">
        <v>1428</v>
      </c>
      <c r="V1931" s="722" t="s">
        <v>501</v>
      </c>
      <c r="W1931" s="748"/>
      <c r="X1931" s="720"/>
      <c r="Y1931" s="603">
        <v>3650</v>
      </c>
      <c r="Z1931" s="603">
        <v>4450</v>
      </c>
      <c r="AA1931" s="603">
        <v>3700</v>
      </c>
      <c r="AB1931" s="603">
        <v>4100</v>
      </c>
      <c r="AC1931" s="604">
        <v>7</v>
      </c>
      <c r="AD1931" s="604">
        <v>6.5</v>
      </c>
    </row>
    <row r="1932" spans="1:30" ht="15">
      <c r="B1932" s="554"/>
      <c r="C1932" s="657"/>
      <c r="D1932" s="657"/>
      <c r="E1932" s="605" t="s">
        <v>185</v>
      </c>
      <c r="F1932" s="721">
        <v>3217.46</v>
      </c>
      <c r="G1932" s="721">
        <v>3374.31</v>
      </c>
      <c r="H1932" s="721">
        <v>3361.95</v>
      </c>
      <c r="I1932" s="721">
        <v>3374.31</v>
      </c>
      <c r="J1932" s="721">
        <v>3361</v>
      </c>
      <c r="K1932" s="721">
        <v>3374</v>
      </c>
      <c r="L1932" s="721">
        <v>3365.79</v>
      </c>
      <c r="M1932" s="721">
        <v>3374.31</v>
      </c>
      <c r="N1932" s="721">
        <v>3263.9</v>
      </c>
      <c r="O1932" s="605"/>
      <c r="P1932" s="605"/>
      <c r="Q1932" s="658"/>
      <c r="R1932" s="658"/>
      <c r="S1932" s="659"/>
      <c r="T1932" s="600"/>
      <c r="U1932" s="672"/>
    </row>
    <row r="1933" spans="1:30" ht="57.75" thickBot="1">
      <c r="B1933" s="554"/>
      <c r="C1933" s="657"/>
      <c r="D1933" s="657"/>
      <c r="E1933" s="605" t="s">
        <v>186</v>
      </c>
      <c r="F1933" s="605">
        <f t="shared" ref="F1933:N1933" si="639">IF(((F1931="")*AND(F1932="")),"",(F1931-F1932)*2)</f>
        <v>3555.8199999999997</v>
      </c>
      <c r="G1933" s="605">
        <f t="shared" si="639"/>
        <v>3424.7799999999997</v>
      </c>
      <c r="H1933" s="605">
        <f t="shared" si="639"/>
        <v>3740.16</v>
      </c>
      <c r="I1933" s="605">
        <f t="shared" si="639"/>
        <v>3724.7400000000007</v>
      </c>
      <c r="J1933" s="605">
        <f t="shared" si="639"/>
        <v>3648</v>
      </c>
      <c r="K1933" s="605">
        <f t="shared" si="639"/>
        <v>3819.26</v>
      </c>
      <c r="L1933" s="605">
        <f t="shared" si="639"/>
        <v>3713.92</v>
      </c>
      <c r="M1933" s="605">
        <f t="shared" si="639"/>
        <v>3579.96</v>
      </c>
      <c r="N1933" s="605">
        <f t="shared" si="639"/>
        <v>3668.4000000000005</v>
      </c>
      <c r="O1933" s="605"/>
      <c r="P1933" s="605"/>
      <c r="Q1933" s="658"/>
      <c r="R1933" s="658"/>
      <c r="S1933" s="659"/>
      <c r="T1933" s="600"/>
      <c r="U1933" s="672"/>
    </row>
    <row r="1934" spans="1:30" ht="15">
      <c r="A1934" s="713">
        <v>43956</v>
      </c>
      <c r="B1934" s="614" t="s">
        <v>167</v>
      </c>
      <c r="C1934" s="657" t="s">
        <v>169</v>
      </c>
      <c r="D1934" s="657" t="s">
        <v>187</v>
      </c>
      <c r="E1934" s="605" t="s">
        <v>184</v>
      </c>
      <c r="F1934" s="721">
        <v>1272.26</v>
      </c>
      <c r="G1934" s="721">
        <v>1244.82</v>
      </c>
      <c r="H1934" s="721">
        <v>1260.8599999999999</v>
      </c>
      <c r="I1934" s="721">
        <v>1245.48</v>
      </c>
      <c r="J1934" s="721">
        <v>1275.96</v>
      </c>
      <c r="K1934" s="721">
        <v>1268.6400000000001</v>
      </c>
      <c r="L1934" s="721">
        <v>1255.67</v>
      </c>
      <c r="M1934" s="721">
        <v>1260.02</v>
      </c>
      <c r="N1934" s="721">
        <v>1252.42</v>
      </c>
      <c r="O1934" s="605">
        <f>IF((N1935=""),"",MAX(F1936:N1936))</f>
        <v>2087.34</v>
      </c>
      <c r="P1934" s="605">
        <f>IF(N1935="","",MIN(F1936:N1936))</f>
        <v>1958.97</v>
      </c>
      <c r="Q1934" s="658">
        <f>IF((N1936=""),"",AVERAGE(F1936:N1936))</f>
        <v>2024.3399999999997</v>
      </c>
      <c r="R1934" s="658">
        <f>IF((N1935=""),"",(O1934-P1934)/(O1934+P1934)*100)</f>
        <v>3.1725201479866869</v>
      </c>
      <c r="S1934" s="659">
        <f>STDEV(F1936:N1936)</f>
        <v>46.492484876607591</v>
      </c>
      <c r="T1934" s="600" t="str">
        <f>IF(N1935="","",IF(Q1934&gt;1940,IF(R1934&lt;8.3,IF(Q1934&lt;2180,"Pass","Fail"),"Fail"),"Fail"))</f>
        <v>Pass</v>
      </c>
      <c r="U1934" s="677">
        <v>1428</v>
      </c>
      <c r="V1934" s="722" t="s">
        <v>501</v>
      </c>
      <c r="W1934" s="748"/>
      <c r="X1934" s="720"/>
      <c r="Y1934" s="603">
        <v>2000</v>
      </c>
      <c r="Z1934" s="603">
        <v>3000</v>
      </c>
      <c r="AA1934" s="603">
        <v>1940</v>
      </c>
      <c r="AB1934" s="603">
        <v>2180</v>
      </c>
      <c r="AC1934" s="604">
        <v>5.2</v>
      </c>
      <c r="AD1934" s="604">
        <v>5.2</v>
      </c>
    </row>
    <row r="1935" spans="1:30" ht="15">
      <c r="B1935" s="554"/>
      <c r="C1935" s="657"/>
      <c r="D1935" s="657"/>
      <c r="E1935" s="605" t="s">
        <v>185</v>
      </c>
      <c r="F1935" s="721">
        <v>576.48</v>
      </c>
      <c r="G1935" s="721">
        <v>587.24</v>
      </c>
      <c r="H1935" s="721">
        <v>578.25</v>
      </c>
      <c r="I1935" s="721">
        <v>592.49</v>
      </c>
      <c r="J1935" s="721">
        <v>588.80999999999995</v>
      </c>
      <c r="K1935" s="721">
        <v>587.30999999999995</v>
      </c>
      <c r="L1935" s="721">
        <v>593.11</v>
      </c>
      <c r="M1935" s="721">
        <v>595.70000000000005</v>
      </c>
      <c r="N1935" s="721">
        <v>563.72</v>
      </c>
      <c r="O1935" s="605"/>
      <c r="P1935" s="605"/>
      <c r="Q1935" s="658"/>
      <c r="R1935" s="658"/>
      <c r="S1935" s="659"/>
      <c r="T1935" s="600"/>
      <c r="U1935" s="660"/>
    </row>
    <row r="1936" spans="1:30" ht="43.5" thickBot="1">
      <c r="B1936" s="554"/>
      <c r="C1936" s="657"/>
      <c r="D1936" s="657"/>
      <c r="E1936" s="605" t="s">
        <v>188</v>
      </c>
      <c r="F1936" s="605">
        <f t="shared" ref="F1936:N1936" si="640">IF(((F1934="")*AND(F1935="")),"",(F1934-F1935)*3)</f>
        <v>2087.34</v>
      </c>
      <c r="G1936" s="605">
        <f t="shared" si="640"/>
        <v>1972.7399999999998</v>
      </c>
      <c r="H1936" s="605">
        <f t="shared" si="640"/>
        <v>2047.8299999999997</v>
      </c>
      <c r="I1936" s="605">
        <f t="shared" si="640"/>
        <v>1958.97</v>
      </c>
      <c r="J1936" s="605">
        <f t="shared" si="640"/>
        <v>2061.4500000000003</v>
      </c>
      <c r="K1936" s="605">
        <f t="shared" si="640"/>
        <v>2043.9900000000005</v>
      </c>
      <c r="L1936" s="605">
        <f t="shared" si="640"/>
        <v>1987.6800000000003</v>
      </c>
      <c r="M1936" s="605">
        <f t="shared" si="640"/>
        <v>1992.9599999999998</v>
      </c>
      <c r="N1936" s="605">
        <f t="shared" si="640"/>
        <v>2066.1000000000004</v>
      </c>
      <c r="O1936" s="605"/>
      <c r="P1936" s="605"/>
      <c r="Q1936" s="658"/>
      <c r="R1936" s="658"/>
      <c r="S1936" s="659"/>
      <c r="T1936" s="600"/>
      <c r="U1936" s="660"/>
    </row>
    <row r="1937" spans="1:30" ht="15">
      <c r="A1937" s="713">
        <v>43956</v>
      </c>
      <c r="B1937" s="554" t="s">
        <v>183</v>
      </c>
      <c r="C1937" s="657" t="s">
        <v>171</v>
      </c>
      <c r="D1937" s="657" t="s">
        <v>170</v>
      </c>
      <c r="E1937" s="605" t="s">
        <v>184</v>
      </c>
      <c r="F1937" s="721">
        <v>27407.99</v>
      </c>
      <c r="G1937" s="721">
        <v>27449.08</v>
      </c>
      <c r="H1937" s="721">
        <v>27514.19</v>
      </c>
      <c r="I1937" s="721">
        <v>27484.720000000001</v>
      </c>
      <c r="J1937" s="721">
        <v>27432.17</v>
      </c>
      <c r="K1937" s="721">
        <v>27449.03</v>
      </c>
      <c r="L1937" s="721">
        <v>27466.25</v>
      </c>
      <c r="M1937" s="721">
        <v>27475.37</v>
      </c>
      <c r="N1937" s="721">
        <v>27523.53</v>
      </c>
      <c r="O1937" s="605">
        <f>IF((N1938=""),"",MAX(F1939:N1939))</f>
        <v>4731.3899999999921</v>
      </c>
      <c r="P1937" s="605">
        <f>IF(N1938="","",MIN(F1939:N1939))</f>
        <v>3984.3899999999921</v>
      </c>
      <c r="Q1937" s="658">
        <f>IF((N1939=""),"",AVERAGE(F1939:N1939))</f>
        <v>4296.4133333333311</v>
      </c>
      <c r="R1937" s="658">
        <f>IF((N1938=""),"",(O1937-P1937)/(O1937+P1937)*100)</f>
        <v>8.5706614898494617</v>
      </c>
      <c r="S1937" s="659">
        <f>STDEV(F1939:N1939)</f>
        <v>276.52633188360704</v>
      </c>
      <c r="T1937" s="600" t="str">
        <f>IF(N1938="","",IF(Q1937&gt;3200,IF(R1937&lt;16,IF(Q1937&lt;5240,"Pass","Fail"),"Fail"),"Fail"))</f>
        <v>Pass</v>
      </c>
      <c r="U1937" s="677">
        <v>1428</v>
      </c>
      <c r="V1937" s="722" t="s">
        <v>501</v>
      </c>
      <c r="W1937" s="748"/>
      <c r="X1937" s="720"/>
      <c r="Y1937" s="603">
        <v>4200</v>
      </c>
      <c r="Z1937" s="603">
        <v>5500</v>
      </c>
      <c r="AA1937" s="603">
        <v>3200</v>
      </c>
      <c r="AB1937" s="603">
        <v>5240</v>
      </c>
      <c r="AC1937" s="604">
        <v>16</v>
      </c>
      <c r="AD1937" s="604">
        <v>16</v>
      </c>
    </row>
    <row r="1938" spans="1:30" ht="15">
      <c r="B1938" s="554"/>
      <c r="C1938" s="657"/>
      <c r="D1938" s="657"/>
      <c r="E1938" s="605" t="s">
        <v>185</v>
      </c>
      <c r="F1938" s="721">
        <v>25869.49</v>
      </c>
      <c r="G1938" s="721">
        <v>26057.93</v>
      </c>
      <c r="H1938" s="721">
        <v>26146.959999999999</v>
      </c>
      <c r="I1938" s="721">
        <v>26084.81</v>
      </c>
      <c r="J1938" s="721">
        <v>25896.85</v>
      </c>
      <c r="K1938" s="721">
        <v>26120.9</v>
      </c>
      <c r="L1938" s="721">
        <v>26068.85</v>
      </c>
      <c r="M1938" s="721">
        <v>26120.9</v>
      </c>
      <c r="N1938" s="721">
        <v>25946.400000000001</v>
      </c>
      <c r="O1938" s="641"/>
      <c r="P1938" s="605"/>
      <c r="Q1938" s="658"/>
      <c r="R1938" s="658"/>
      <c r="S1938" s="659"/>
      <c r="T1938" s="600"/>
      <c r="U1938" s="660"/>
    </row>
    <row r="1939" spans="1:30" ht="57.75" thickBot="1">
      <c r="B1939" s="663"/>
      <c r="C1939" s="664"/>
      <c r="D1939" s="664"/>
      <c r="E1939" s="605" t="s">
        <v>186</v>
      </c>
      <c r="F1939" s="627">
        <f t="shared" ref="F1939:N1939" si="641">IF(((F1937="")*AND(F1938="")),"",(F1937-F1938)*3)</f>
        <v>4615.5</v>
      </c>
      <c r="G1939" s="627">
        <f t="shared" si="641"/>
        <v>4173.4500000000044</v>
      </c>
      <c r="H1939" s="627">
        <f t="shared" si="641"/>
        <v>4101.6899999999987</v>
      </c>
      <c r="I1939" s="627">
        <f t="shared" si="641"/>
        <v>4199.7299999999996</v>
      </c>
      <c r="J1939" s="627">
        <f t="shared" si="641"/>
        <v>4605.9599999999991</v>
      </c>
      <c r="K1939" s="627">
        <f t="shared" si="641"/>
        <v>3984.3899999999921</v>
      </c>
      <c r="L1939" s="627">
        <f t="shared" si="641"/>
        <v>4192.2000000000044</v>
      </c>
      <c r="M1939" s="627">
        <f t="shared" si="641"/>
        <v>4063.4099999999926</v>
      </c>
      <c r="N1939" s="627">
        <f t="shared" si="641"/>
        <v>4731.3899999999921</v>
      </c>
      <c r="O1939" s="627"/>
      <c r="P1939" s="627"/>
      <c r="Q1939" s="665"/>
      <c r="R1939" s="665"/>
      <c r="S1939" s="666"/>
      <c r="T1939" s="667"/>
      <c r="U1939" s="668"/>
    </row>
    <row r="1940" spans="1:30" ht="15">
      <c r="A1940" s="713">
        <v>43959</v>
      </c>
      <c r="B1940" s="654" t="s">
        <v>172</v>
      </c>
      <c r="C1940" s="615" t="s">
        <v>174</v>
      </c>
      <c r="D1940" s="615" t="s">
        <v>173</v>
      </c>
      <c r="E1940" s="605" t="s">
        <v>184</v>
      </c>
      <c r="F1940" s="721">
        <v>5037</v>
      </c>
      <c r="G1940" s="721">
        <v>5085</v>
      </c>
      <c r="H1940" s="721">
        <v>5233</v>
      </c>
      <c r="I1940" s="721">
        <v>5247</v>
      </c>
      <c r="J1940" s="721">
        <v>5402</v>
      </c>
      <c r="K1940" s="721">
        <v>5363</v>
      </c>
      <c r="L1940" s="721">
        <v>5233</v>
      </c>
      <c r="M1940" s="721">
        <v>5151</v>
      </c>
      <c r="N1940" s="721">
        <v>5086</v>
      </c>
      <c r="O1940" s="636">
        <f>IF((N1941=""),"",MAX(F1942:N1942))</f>
        <v>3720</v>
      </c>
      <c r="P1940" s="636">
        <f>IF(N1941="","",MIN(F1942:N1942))</f>
        <v>3328</v>
      </c>
      <c r="Q1940" s="655">
        <f>IF((N1942=""),"",AVERAGE(F1942:N1942))</f>
        <v>3596.4444444444443</v>
      </c>
      <c r="R1940" s="655">
        <f>IF((N1941=""),"",(O1940-P1940)/(O1940+P1940)*100)</f>
        <v>5.5618615209988649</v>
      </c>
      <c r="S1940" s="646">
        <f>STDEV(F1942:N1942)</f>
        <v>131.68058998112815</v>
      </c>
      <c r="T1940" s="600" t="str">
        <f>IF(N1941="","",IF(Q1940&gt;3650,IF(R1940&lt;7,IF(Q1940&lt;4450,"Pass","Fail"),"Fail"),"Fail"))</f>
        <v>Fail</v>
      </c>
      <c r="U1940" s="677">
        <v>1428</v>
      </c>
      <c r="V1940" s="722"/>
      <c r="W1940" s="748"/>
      <c r="X1940" s="720"/>
      <c r="Y1940" s="603">
        <v>3650</v>
      </c>
      <c r="Z1940" s="603">
        <v>4450</v>
      </c>
      <c r="AA1940" s="603">
        <v>3700</v>
      </c>
      <c r="AB1940" s="603">
        <v>4100</v>
      </c>
      <c r="AC1940" s="604">
        <v>7</v>
      </c>
      <c r="AD1940" s="604">
        <v>6.5</v>
      </c>
    </row>
    <row r="1941" spans="1:30" ht="15">
      <c r="B1941" s="554"/>
      <c r="C1941" s="657"/>
      <c r="D1941" s="657"/>
      <c r="E1941" s="605" t="s">
        <v>185</v>
      </c>
      <c r="F1941" s="721">
        <v>3252</v>
      </c>
      <c r="G1941" s="721">
        <v>3251</v>
      </c>
      <c r="H1941" s="721">
        <v>3373</v>
      </c>
      <c r="I1941" s="721">
        <v>3406</v>
      </c>
      <c r="J1941" s="721">
        <v>3669</v>
      </c>
      <c r="K1941" s="721">
        <v>3699</v>
      </c>
      <c r="L1941" s="721">
        <v>3392</v>
      </c>
      <c r="M1941" s="721">
        <v>3299</v>
      </c>
      <c r="N1941" s="721">
        <v>3312</v>
      </c>
      <c r="O1941" s="605"/>
      <c r="P1941" s="605"/>
      <c r="Q1941" s="658"/>
      <c r="R1941" s="658"/>
      <c r="S1941" s="659"/>
      <c r="T1941" s="600"/>
      <c r="U1941" s="672"/>
    </row>
    <row r="1942" spans="1:30" ht="57.75" thickBot="1">
      <c r="B1942" s="554"/>
      <c r="C1942" s="657"/>
      <c r="D1942" s="657"/>
      <c r="E1942" s="605" t="s">
        <v>186</v>
      </c>
      <c r="F1942" s="605">
        <f t="shared" ref="F1942:N1942" si="642">IF(((F1940="")*AND(F1941="")),"",(F1940-F1941)*2)</f>
        <v>3570</v>
      </c>
      <c r="G1942" s="605">
        <f t="shared" si="642"/>
        <v>3668</v>
      </c>
      <c r="H1942" s="605">
        <f t="shared" si="642"/>
        <v>3720</v>
      </c>
      <c r="I1942" s="605">
        <f t="shared" si="642"/>
        <v>3682</v>
      </c>
      <c r="J1942" s="605">
        <f t="shared" si="642"/>
        <v>3466</v>
      </c>
      <c r="K1942" s="605">
        <f t="shared" si="642"/>
        <v>3328</v>
      </c>
      <c r="L1942" s="605">
        <f t="shared" si="642"/>
        <v>3682</v>
      </c>
      <c r="M1942" s="605">
        <f t="shared" si="642"/>
        <v>3704</v>
      </c>
      <c r="N1942" s="605">
        <f t="shared" si="642"/>
        <v>3548</v>
      </c>
      <c r="O1942" s="605"/>
      <c r="P1942" s="605"/>
      <c r="Q1942" s="658"/>
      <c r="R1942" s="658"/>
      <c r="S1942" s="659"/>
      <c r="T1942" s="600"/>
      <c r="U1942" s="672"/>
    </row>
    <row r="1943" spans="1:30" ht="15">
      <c r="A1943" s="713">
        <v>43959</v>
      </c>
      <c r="B1943" s="614" t="s">
        <v>167</v>
      </c>
      <c r="C1943" s="657" t="s">
        <v>169</v>
      </c>
      <c r="D1943" s="657" t="s">
        <v>187</v>
      </c>
      <c r="E1943" s="605" t="s">
        <v>184</v>
      </c>
      <c r="F1943" s="723">
        <v>1995.73</v>
      </c>
      <c r="G1943" s="723">
        <v>1990.77</v>
      </c>
      <c r="H1943" s="723">
        <v>1980.26</v>
      </c>
      <c r="I1943" s="723">
        <v>1998.05</v>
      </c>
      <c r="J1943" s="723">
        <v>2001.67</v>
      </c>
      <c r="K1943" s="723">
        <v>2009.75</v>
      </c>
      <c r="L1943" s="723">
        <v>1999.08</v>
      </c>
      <c r="M1943" s="723">
        <v>2083.54</v>
      </c>
      <c r="N1943" s="723">
        <v>1995.65</v>
      </c>
      <c r="O1943" s="605">
        <f>IF((N1944=""),"",MAX(F1945:N1945))</f>
        <v>2325.96</v>
      </c>
      <c r="P1943" s="605">
        <f>IF(N1944="","",MIN(F1945:N1945))</f>
        <v>1994.37</v>
      </c>
      <c r="Q1943" s="658">
        <f>IF((N1945=""),"",AVERAGE(F1945:N1945))</f>
        <v>2068.8233333333337</v>
      </c>
      <c r="R1943" s="658">
        <f>IF((N1944=""),"",(O1943-P1943)/(O1943+P1943)*100)</f>
        <v>7.6751081514606563</v>
      </c>
      <c r="S1943" s="659">
        <f>STDEV(F1945:N1945)</f>
        <v>99.74043763689113</v>
      </c>
      <c r="T1943" s="600" t="str">
        <f>IF(N1944="","",IF(Q1943&gt;1940,IF(R1943&lt;8.3,IF(Q1943&lt;2180,"Pass","Fail"),"Fail"),"Fail"))</f>
        <v>Pass</v>
      </c>
      <c r="U1943" s="677">
        <v>1428</v>
      </c>
      <c r="V1943" s="720" t="s">
        <v>504</v>
      </c>
      <c r="W1943" s="720"/>
      <c r="X1943" s="720"/>
      <c r="Y1943" s="603">
        <v>2000</v>
      </c>
      <c r="Z1943" s="603">
        <v>3000</v>
      </c>
      <c r="AA1943" s="603">
        <v>1940</v>
      </c>
      <c r="AB1943" s="603">
        <v>2180</v>
      </c>
      <c r="AC1943" s="604">
        <v>5.2</v>
      </c>
      <c r="AD1943" s="604">
        <v>5.2</v>
      </c>
    </row>
    <row r="1944" spans="1:30" ht="15">
      <c r="B1944" s="554"/>
      <c r="C1944" s="657"/>
      <c r="D1944" s="657"/>
      <c r="E1944" s="605" t="s">
        <v>185</v>
      </c>
      <c r="F1944" s="723">
        <v>1330.94</v>
      </c>
      <c r="G1944" s="723">
        <v>1309.08</v>
      </c>
      <c r="H1944" s="723">
        <v>1296.8699999999999</v>
      </c>
      <c r="I1944" s="723">
        <v>1307.23</v>
      </c>
      <c r="J1944" s="723">
        <v>1331.97</v>
      </c>
      <c r="K1944" s="723">
        <v>1334.24</v>
      </c>
      <c r="L1944" s="723">
        <v>1309.94</v>
      </c>
      <c r="M1944" s="723">
        <v>1308.22</v>
      </c>
      <c r="N1944" s="723">
        <v>1319.54</v>
      </c>
      <c r="O1944" s="605"/>
      <c r="P1944" s="605"/>
      <c r="Q1944" s="658"/>
      <c r="R1944" s="658"/>
      <c r="S1944" s="659"/>
      <c r="T1944" s="600"/>
      <c r="U1944" s="660"/>
      <c r="V1944" s="549"/>
      <c r="W1944" s="549"/>
    </row>
    <row r="1945" spans="1:30" ht="43.5" thickBot="1">
      <c r="B1945" s="554"/>
      <c r="C1945" s="657"/>
      <c r="D1945" s="657"/>
      <c r="E1945" s="605" t="s">
        <v>188</v>
      </c>
      <c r="F1945" s="605">
        <f t="shared" ref="F1945:N1945" si="643">IF(((F1943="")*AND(F1944="")),"",(F1943-F1944)*3)</f>
        <v>1994.37</v>
      </c>
      <c r="G1945" s="605">
        <f t="shared" si="643"/>
        <v>2045.0700000000002</v>
      </c>
      <c r="H1945" s="605">
        <f t="shared" si="643"/>
        <v>2050.17</v>
      </c>
      <c r="I1945" s="605">
        <f t="shared" si="643"/>
        <v>2072.46</v>
      </c>
      <c r="J1945" s="605">
        <f t="shared" si="643"/>
        <v>2009.1000000000001</v>
      </c>
      <c r="K1945" s="605">
        <f t="shared" si="643"/>
        <v>2026.53</v>
      </c>
      <c r="L1945" s="605">
        <f t="shared" si="643"/>
        <v>2067.4199999999996</v>
      </c>
      <c r="M1945" s="605">
        <f t="shared" si="643"/>
        <v>2325.96</v>
      </c>
      <c r="N1945" s="605">
        <f t="shared" si="643"/>
        <v>2028.3300000000004</v>
      </c>
      <c r="O1945" s="605"/>
      <c r="P1945" s="605"/>
      <c r="Q1945" s="658"/>
      <c r="R1945" s="658"/>
      <c r="S1945" s="659"/>
      <c r="T1945" s="600"/>
      <c r="U1945" s="660"/>
      <c r="V1945" s="549"/>
      <c r="W1945" s="549"/>
    </row>
    <row r="1946" spans="1:30" ht="15">
      <c r="A1946" s="713">
        <v>43959</v>
      </c>
      <c r="B1946" s="554" t="s">
        <v>183</v>
      </c>
      <c r="C1946" s="657" t="s">
        <v>171</v>
      </c>
      <c r="D1946" s="657" t="s">
        <v>170</v>
      </c>
      <c r="E1946" s="605" t="s">
        <v>184</v>
      </c>
      <c r="F1946" s="723">
        <v>29034.79</v>
      </c>
      <c r="G1946" s="723">
        <v>28895.68</v>
      </c>
      <c r="H1946" s="723">
        <v>28868.17</v>
      </c>
      <c r="I1946" s="723">
        <v>28887.96</v>
      </c>
      <c r="J1946" s="723">
        <v>28979.78</v>
      </c>
      <c r="K1946" s="723">
        <v>29023.02</v>
      </c>
      <c r="L1946" s="723">
        <v>28888.63</v>
      </c>
      <c r="M1946" s="723">
        <v>28872.02</v>
      </c>
      <c r="N1946" s="723">
        <v>28996.13</v>
      </c>
      <c r="O1946" s="605">
        <f>IF((N1947=""),"",MAX(F1948:N1948))</f>
        <v>4774.7099999999991</v>
      </c>
      <c r="P1946" s="605">
        <f>IF(N1947="","",MIN(F1948:N1948))</f>
        <v>4090.9799999999996</v>
      </c>
      <c r="Q1946" s="658">
        <f>IF((N1948=""),"",AVERAGE(F1948:N1948))</f>
        <v>4421.7700000000004</v>
      </c>
      <c r="R1946" s="658">
        <f>IF((N1947=""),"",(O1946-P1946)/(O1946+P1946)*100)</f>
        <v>7.7120900911265746</v>
      </c>
      <c r="S1946" s="659">
        <f>STDEV(F1948:N1948)</f>
        <v>278.64722616598328</v>
      </c>
      <c r="T1946" s="600" t="str">
        <f>IF(N1947="","",IF(Q1946&gt;3200,IF(R1946&lt;16,IF(Q1946&lt;5240,"Pass","Fail"),"Fail"),"Fail"))</f>
        <v>Pass</v>
      </c>
      <c r="U1946" s="677">
        <v>1428</v>
      </c>
      <c r="V1946" s="720" t="s">
        <v>504</v>
      </c>
      <c r="W1946" s="720"/>
      <c r="X1946" s="720"/>
      <c r="Y1946" s="603">
        <v>4200</v>
      </c>
      <c r="Z1946" s="603">
        <v>5500</v>
      </c>
      <c r="AA1946" s="603">
        <v>3200</v>
      </c>
      <c r="AB1946" s="603">
        <v>5240</v>
      </c>
      <c r="AC1946" s="604">
        <v>16</v>
      </c>
      <c r="AD1946" s="604">
        <v>16</v>
      </c>
    </row>
    <row r="1947" spans="1:30" ht="15">
      <c r="B1947" s="554"/>
      <c r="C1947" s="657"/>
      <c r="D1947" s="657"/>
      <c r="E1947" s="605" t="s">
        <v>185</v>
      </c>
      <c r="F1947" s="723">
        <v>27458.06</v>
      </c>
      <c r="G1947" s="723">
        <v>27484.39</v>
      </c>
      <c r="H1947" s="723">
        <v>27504.51</v>
      </c>
      <c r="I1947" s="723">
        <v>27464.9</v>
      </c>
      <c r="J1947" s="723">
        <v>27415.89</v>
      </c>
      <c r="K1947" s="723">
        <v>27431.45</v>
      </c>
      <c r="L1947" s="723">
        <v>27476.71</v>
      </c>
      <c r="M1947" s="723">
        <v>27493.18</v>
      </c>
      <c r="N1947" s="723">
        <v>27451.78</v>
      </c>
      <c r="O1947" s="641"/>
      <c r="P1947" s="605"/>
      <c r="Q1947" s="658"/>
      <c r="R1947" s="658"/>
      <c r="S1947" s="659"/>
      <c r="T1947" s="600"/>
      <c r="U1947" s="660"/>
      <c r="V1947" s="549"/>
      <c r="W1947" s="549"/>
    </row>
    <row r="1948" spans="1:30" ht="57.75" thickBot="1">
      <c r="B1948" s="663"/>
      <c r="C1948" s="664"/>
      <c r="D1948" s="664"/>
      <c r="E1948" s="605" t="s">
        <v>186</v>
      </c>
      <c r="F1948" s="627">
        <f t="shared" ref="F1948:N1948" si="644">IF(((F1946="")*AND(F1947="")),"",(F1946-F1947)*3)</f>
        <v>4730.1899999999987</v>
      </c>
      <c r="G1948" s="627">
        <f t="shared" si="644"/>
        <v>4233.8700000000026</v>
      </c>
      <c r="H1948" s="627">
        <f t="shared" si="644"/>
        <v>4090.9799999999996</v>
      </c>
      <c r="I1948" s="627">
        <f t="shared" si="644"/>
        <v>4269.179999999993</v>
      </c>
      <c r="J1948" s="627">
        <f t="shared" si="644"/>
        <v>4691.6699999999983</v>
      </c>
      <c r="K1948" s="627">
        <f t="shared" si="644"/>
        <v>4774.7099999999991</v>
      </c>
      <c r="L1948" s="627">
        <f t="shared" si="644"/>
        <v>4235.7600000000057</v>
      </c>
      <c r="M1948" s="627">
        <f t="shared" si="644"/>
        <v>4136.5200000000004</v>
      </c>
      <c r="N1948" s="627">
        <f t="shared" si="644"/>
        <v>4633.0500000000065</v>
      </c>
      <c r="O1948" s="627"/>
      <c r="P1948" s="627"/>
      <c r="Q1948" s="665"/>
      <c r="R1948" s="665"/>
      <c r="S1948" s="666"/>
      <c r="T1948" s="667"/>
      <c r="U1948" s="668"/>
      <c r="V1948" s="549"/>
      <c r="W1948" s="549"/>
    </row>
    <row r="1949" spans="1:30" ht="15">
      <c r="A1949" s="713">
        <v>43959</v>
      </c>
      <c r="B1949" s="654" t="s">
        <v>172</v>
      </c>
      <c r="C1949" s="615" t="s">
        <v>174</v>
      </c>
      <c r="D1949" s="615" t="s">
        <v>173</v>
      </c>
      <c r="E1949" s="605" t="s">
        <v>184</v>
      </c>
      <c r="F1949" s="721">
        <v>3252</v>
      </c>
      <c r="G1949" s="721">
        <v>3251</v>
      </c>
      <c r="H1949" s="721">
        <v>3373</v>
      </c>
      <c r="I1949" s="721">
        <v>3406</v>
      </c>
      <c r="J1949" s="721">
        <v>3669</v>
      </c>
      <c r="K1949" s="721">
        <v>3699</v>
      </c>
      <c r="L1949" s="721">
        <v>3392</v>
      </c>
      <c r="M1949" s="721">
        <v>3299</v>
      </c>
      <c r="N1949" s="721">
        <v>3312</v>
      </c>
      <c r="O1949" s="636">
        <f>IF((N1950=""),"",MAX(F1951:N1951))</f>
        <v>3690</v>
      </c>
      <c r="P1949" s="636">
        <f>IF(N1950="","",MIN(F1951:N1951))</f>
        <v>3528</v>
      </c>
      <c r="Q1949" s="655">
        <f>IF((N1951=""),"",AVERAGE(F1951:N1951))</f>
        <v>3623.7777777777778</v>
      </c>
      <c r="R1949" s="655">
        <f>IF((N1950=""),"",(O1949-P1949)/(O1949+P1949)*100)</f>
        <v>2.2443890274314215</v>
      </c>
      <c r="S1949" s="646">
        <f>STDEV(F1951:N1951)</f>
        <v>60.78194176269816</v>
      </c>
      <c r="T1949" s="600" t="str">
        <f>IF(N1950="","",IF(Q1949&gt;3650,IF(R1949&lt;7,IF(Q1949&lt;4450,"Pass","Fail"),"Fail"),"Fail"))</f>
        <v>Fail</v>
      </c>
      <c r="U1949" s="677">
        <v>1428</v>
      </c>
      <c r="V1949" s="720"/>
      <c r="W1949" s="720"/>
      <c r="X1949" s="720"/>
      <c r="Y1949" s="603">
        <v>3650</v>
      </c>
      <c r="Z1949" s="603">
        <v>4450</v>
      </c>
      <c r="AA1949" s="603">
        <v>3700</v>
      </c>
      <c r="AB1949" s="603">
        <v>4100</v>
      </c>
      <c r="AC1949" s="604">
        <v>7</v>
      </c>
      <c r="AD1949" s="604">
        <v>6.5</v>
      </c>
    </row>
    <row r="1950" spans="1:30" ht="15">
      <c r="B1950" s="554"/>
      <c r="C1950" s="657"/>
      <c r="D1950" s="657"/>
      <c r="E1950" s="605" t="s">
        <v>185</v>
      </c>
      <c r="F1950" s="721">
        <v>1488</v>
      </c>
      <c r="G1950" s="721">
        <v>1423</v>
      </c>
      <c r="H1950" s="721">
        <v>1533</v>
      </c>
      <c r="I1950" s="721">
        <v>1572</v>
      </c>
      <c r="J1950" s="721">
        <v>1901</v>
      </c>
      <c r="K1950" s="721">
        <v>1905</v>
      </c>
      <c r="L1950" s="721">
        <v>1566</v>
      </c>
      <c r="M1950" s="721">
        <v>1454</v>
      </c>
      <c r="N1950" s="721">
        <v>1504</v>
      </c>
      <c r="O1950" s="605"/>
      <c r="P1950" s="605"/>
      <c r="Q1950" s="658"/>
      <c r="R1950" s="658"/>
      <c r="S1950" s="659"/>
      <c r="T1950" s="600"/>
      <c r="U1950" s="672"/>
      <c r="V1950" s="549"/>
      <c r="W1950" s="549"/>
    </row>
    <row r="1951" spans="1:30" ht="57.75" thickBot="1">
      <c r="B1951" s="554"/>
      <c r="C1951" s="657"/>
      <c r="D1951" s="657"/>
      <c r="E1951" s="605" t="s">
        <v>186</v>
      </c>
      <c r="F1951" s="605">
        <f t="shared" ref="F1951:N1951" si="645">IF(((F1949="")*AND(F1950="")),"",(F1949-F1950)*2)</f>
        <v>3528</v>
      </c>
      <c r="G1951" s="605">
        <f t="shared" si="645"/>
        <v>3656</v>
      </c>
      <c r="H1951" s="605">
        <f t="shared" si="645"/>
        <v>3680</v>
      </c>
      <c r="I1951" s="605">
        <f t="shared" si="645"/>
        <v>3668</v>
      </c>
      <c r="J1951" s="605">
        <f t="shared" si="645"/>
        <v>3536</v>
      </c>
      <c r="K1951" s="605">
        <f t="shared" si="645"/>
        <v>3588</v>
      </c>
      <c r="L1951" s="605">
        <f t="shared" si="645"/>
        <v>3652</v>
      </c>
      <c r="M1951" s="605">
        <f t="shared" si="645"/>
        <v>3690</v>
      </c>
      <c r="N1951" s="605">
        <f t="shared" si="645"/>
        <v>3616</v>
      </c>
      <c r="O1951" s="605"/>
      <c r="P1951" s="605"/>
      <c r="Q1951" s="658"/>
      <c r="R1951" s="658"/>
      <c r="S1951" s="659"/>
      <c r="T1951" s="600"/>
      <c r="U1951" s="672"/>
      <c r="V1951" s="549"/>
      <c r="W1951" s="549"/>
    </row>
    <row r="1952" spans="1:30" ht="15">
      <c r="A1952" s="713">
        <v>43959</v>
      </c>
      <c r="B1952" s="654" t="s">
        <v>172</v>
      </c>
      <c r="C1952" s="615" t="s">
        <v>174</v>
      </c>
      <c r="D1952" s="615" t="s">
        <v>173</v>
      </c>
      <c r="E1952" s="605" t="s">
        <v>184</v>
      </c>
      <c r="F1952" s="721">
        <v>6815</v>
      </c>
      <c r="G1952" s="721">
        <v>6960</v>
      </c>
      <c r="H1952" s="721">
        <v>7038</v>
      </c>
      <c r="I1952" s="721">
        <v>7037</v>
      </c>
      <c r="J1952" s="721">
        <v>7048</v>
      </c>
      <c r="K1952" s="721">
        <v>7005</v>
      </c>
      <c r="L1952" s="721">
        <v>7035</v>
      </c>
      <c r="M1952" s="721">
        <v>7005</v>
      </c>
      <c r="N1952" s="721">
        <v>6936</v>
      </c>
      <c r="O1952" s="636">
        <f>IF((N1953=""),"",MAX(F1954:N1954))</f>
        <v>3824</v>
      </c>
      <c r="P1952" s="636">
        <f>IF(N1953="","",MIN(F1954:N1954))</f>
        <v>3352</v>
      </c>
      <c r="Q1952" s="655">
        <f>IF((N1954=""),"",AVERAGE(F1954:N1954))</f>
        <v>3635.3333333333335</v>
      </c>
      <c r="R1952" s="655">
        <f>IF((N1953=""),"",(O1952-P1952)/(O1952+P1952)*100)</f>
        <v>6.5774804905239677</v>
      </c>
      <c r="S1952" s="646">
        <f>STDEV(F1954:N1954)</f>
        <v>175.2141546793523</v>
      </c>
      <c r="T1952" s="600" t="str">
        <f>IF(N1953="","",IF(Q1952&gt;3650,IF(R1952&lt;7,IF(Q1952&lt;4450,"Pass","Fail"),"Fail"),"Fail"))</f>
        <v>Fail</v>
      </c>
      <c r="U1952" s="677">
        <v>1428</v>
      </c>
      <c r="V1952" s="720"/>
      <c r="W1952" s="720"/>
      <c r="X1952" s="720"/>
      <c r="Y1952" s="603">
        <v>3650</v>
      </c>
      <c r="Z1952" s="603">
        <v>4450</v>
      </c>
      <c r="AA1952" s="603">
        <v>3700</v>
      </c>
      <c r="AB1952" s="603">
        <v>4100</v>
      </c>
      <c r="AC1952" s="604">
        <v>7</v>
      </c>
      <c r="AD1952" s="604">
        <v>6.5</v>
      </c>
    </row>
    <row r="1953" spans="1:30" ht="15">
      <c r="B1953" s="554"/>
      <c r="C1953" s="657"/>
      <c r="D1953" s="657"/>
      <c r="E1953" s="605" t="s">
        <v>185</v>
      </c>
      <c r="F1953" s="721">
        <v>4952</v>
      </c>
      <c r="G1953" s="721">
        <v>5048</v>
      </c>
      <c r="H1953" s="721">
        <v>5215</v>
      </c>
      <c r="I1953" s="721">
        <v>5228</v>
      </c>
      <c r="J1953" s="721">
        <v>5367</v>
      </c>
      <c r="K1953" s="721">
        <v>5329</v>
      </c>
      <c r="L1953" s="721">
        <v>5227</v>
      </c>
      <c r="M1953" s="721">
        <v>5111</v>
      </c>
      <c r="N1953" s="721">
        <v>5043</v>
      </c>
      <c r="O1953" s="605"/>
      <c r="P1953" s="605"/>
      <c r="Q1953" s="658"/>
      <c r="R1953" s="658"/>
      <c r="S1953" s="659"/>
      <c r="T1953" s="600"/>
      <c r="U1953" s="672"/>
      <c r="V1953" s="549"/>
      <c r="W1953" s="549"/>
    </row>
    <row r="1954" spans="1:30" ht="57.75" thickBot="1">
      <c r="B1954" s="554"/>
      <c r="C1954" s="657"/>
      <c r="D1954" s="657"/>
      <c r="E1954" s="605" t="s">
        <v>186</v>
      </c>
      <c r="F1954" s="605">
        <f t="shared" ref="F1954:N1954" si="646">IF(((F1952="")*AND(F1953="")),"",(F1952-F1953)*2)</f>
        <v>3726</v>
      </c>
      <c r="G1954" s="605">
        <f t="shared" si="646"/>
        <v>3824</v>
      </c>
      <c r="H1954" s="605">
        <f t="shared" si="646"/>
        <v>3646</v>
      </c>
      <c r="I1954" s="605">
        <f t="shared" si="646"/>
        <v>3618</v>
      </c>
      <c r="J1954" s="605">
        <f t="shared" si="646"/>
        <v>3362</v>
      </c>
      <c r="K1954" s="605">
        <f t="shared" si="646"/>
        <v>3352</v>
      </c>
      <c r="L1954" s="605">
        <f t="shared" si="646"/>
        <v>3616</v>
      </c>
      <c r="M1954" s="605">
        <f t="shared" si="646"/>
        <v>3788</v>
      </c>
      <c r="N1954" s="605">
        <f t="shared" si="646"/>
        <v>3786</v>
      </c>
      <c r="O1954" s="605"/>
      <c r="P1954" s="605"/>
      <c r="Q1954" s="658"/>
      <c r="R1954" s="658"/>
      <c r="S1954" s="659"/>
      <c r="T1954" s="600"/>
      <c r="U1954" s="672"/>
      <c r="V1954" s="549"/>
      <c r="W1954" s="549"/>
    </row>
    <row r="1955" spans="1:30" ht="15">
      <c r="A1955" s="713">
        <v>43959</v>
      </c>
      <c r="B1955" s="654" t="s">
        <v>172</v>
      </c>
      <c r="C1955" s="615" t="s">
        <v>174</v>
      </c>
      <c r="D1955" s="615" t="s">
        <v>173</v>
      </c>
      <c r="E1955" s="605" t="s">
        <v>184</v>
      </c>
      <c r="F1955" s="721">
        <v>4930</v>
      </c>
      <c r="G1955" s="721">
        <v>5026</v>
      </c>
      <c r="H1955" s="721">
        <v>5202</v>
      </c>
      <c r="I1955" s="721">
        <v>5220</v>
      </c>
      <c r="J1955" s="721">
        <v>5374</v>
      </c>
      <c r="K1955" s="721">
        <v>5332</v>
      </c>
      <c r="L1955" s="721">
        <v>5218</v>
      </c>
      <c r="M1955" s="721">
        <v>5093</v>
      </c>
      <c r="N1955" s="721">
        <v>5025</v>
      </c>
      <c r="O1955" s="636">
        <f>IF((N1956=""),"",MAX(F1957:N1957))</f>
        <v>3670</v>
      </c>
      <c r="P1955" s="636">
        <f>IF(N1956="","",MIN(F1957:N1957))</f>
        <v>3384</v>
      </c>
      <c r="Q1955" s="655">
        <f>IF((N1957=""),"",AVERAGE(F1957:N1957))</f>
        <v>3566.2222222222222</v>
      </c>
      <c r="R1955" s="655">
        <f>IF((N1956=""),"",(O1955-P1955)/(O1955+P1955)*100)</f>
        <v>4.0544371987524812</v>
      </c>
      <c r="S1955" s="646">
        <f>STDEV(F1957:N1957)</f>
        <v>101.08632174752444</v>
      </c>
      <c r="T1955" s="600" t="str">
        <f>IF(N1956="","",IF(Q1955&gt;3650,IF(R1955&lt;7,IF(Q1955&lt;4450,"Pass","Fail"),"Fail"),"Fail"))</f>
        <v>Fail</v>
      </c>
      <c r="U1955" s="677">
        <v>1335</v>
      </c>
      <c r="V1955" s="720"/>
      <c r="W1955" s="720"/>
      <c r="X1955" s="720"/>
      <c r="Y1955" s="603">
        <v>3650</v>
      </c>
      <c r="Z1955" s="603">
        <v>4450</v>
      </c>
      <c r="AA1955" s="603">
        <v>3700</v>
      </c>
      <c r="AB1955" s="603">
        <v>4100</v>
      </c>
      <c r="AC1955" s="604">
        <v>7</v>
      </c>
      <c r="AD1955" s="604">
        <v>6.5</v>
      </c>
    </row>
    <row r="1956" spans="1:30" ht="15">
      <c r="B1956" s="554"/>
      <c r="C1956" s="657"/>
      <c r="D1956" s="657"/>
      <c r="E1956" s="605" t="s">
        <v>185</v>
      </c>
      <c r="F1956" s="721">
        <v>3211</v>
      </c>
      <c r="G1956" s="721">
        <v>3244</v>
      </c>
      <c r="H1956" s="721">
        <v>3367</v>
      </c>
      <c r="I1956" s="721">
        <v>3392</v>
      </c>
      <c r="J1956" s="721">
        <v>3590</v>
      </c>
      <c r="K1956" s="721">
        <v>3640</v>
      </c>
      <c r="L1956" s="721">
        <v>3392</v>
      </c>
      <c r="M1956" s="721">
        <v>3276</v>
      </c>
      <c r="N1956" s="721">
        <v>3260</v>
      </c>
      <c r="O1956" s="605"/>
      <c r="P1956" s="605"/>
      <c r="Q1956" s="658"/>
      <c r="R1956" s="658"/>
      <c r="S1956" s="659"/>
      <c r="T1956" s="600"/>
      <c r="U1956" s="672"/>
      <c r="V1956" s="549"/>
      <c r="W1956" s="549"/>
    </row>
    <row r="1957" spans="1:30" ht="57.75" thickBot="1">
      <c r="B1957" s="554"/>
      <c r="C1957" s="657"/>
      <c r="D1957" s="657"/>
      <c r="E1957" s="605" t="s">
        <v>186</v>
      </c>
      <c r="F1957" s="605">
        <f t="shared" ref="F1957:N1957" si="647">IF(((F1955="")*AND(F1956="")),"",(F1955-F1956)*2)</f>
        <v>3438</v>
      </c>
      <c r="G1957" s="605">
        <f t="shared" si="647"/>
        <v>3564</v>
      </c>
      <c r="H1957" s="605">
        <f t="shared" si="647"/>
        <v>3670</v>
      </c>
      <c r="I1957" s="605">
        <f t="shared" si="647"/>
        <v>3656</v>
      </c>
      <c r="J1957" s="605">
        <f t="shared" si="647"/>
        <v>3568</v>
      </c>
      <c r="K1957" s="605">
        <f t="shared" si="647"/>
        <v>3384</v>
      </c>
      <c r="L1957" s="605">
        <f t="shared" si="647"/>
        <v>3652</v>
      </c>
      <c r="M1957" s="605">
        <f t="shared" si="647"/>
        <v>3634</v>
      </c>
      <c r="N1957" s="605">
        <f t="shared" si="647"/>
        <v>3530</v>
      </c>
      <c r="O1957" s="605"/>
      <c r="P1957" s="605"/>
      <c r="Q1957" s="658"/>
      <c r="R1957" s="658"/>
      <c r="S1957" s="659"/>
      <c r="T1957" s="600"/>
      <c r="U1957" s="672"/>
      <c r="V1957" s="549"/>
      <c r="W1957" s="549"/>
    </row>
    <row r="1958" spans="1:30" ht="15">
      <c r="A1958" s="713">
        <v>43959</v>
      </c>
      <c r="B1958" s="654" t="s">
        <v>172</v>
      </c>
      <c r="C1958" s="615" t="s">
        <v>174</v>
      </c>
      <c r="D1958" s="615" t="s">
        <v>173</v>
      </c>
      <c r="E1958" s="605" t="s">
        <v>184</v>
      </c>
      <c r="F1958" s="721">
        <v>6896</v>
      </c>
      <c r="G1958" s="721">
        <v>7028</v>
      </c>
      <c r="H1958" s="721">
        <v>7090</v>
      </c>
      <c r="I1958" s="721">
        <v>7085</v>
      </c>
      <c r="J1958" s="721">
        <v>7097</v>
      </c>
      <c r="K1958" s="721">
        <v>7039</v>
      </c>
      <c r="L1958" s="721">
        <v>7078</v>
      </c>
      <c r="M1958" s="721">
        <v>7054</v>
      </c>
      <c r="N1958" s="721">
        <v>7008</v>
      </c>
      <c r="O1958" s="636">
        <f>IF((N1959=""),"",MAX(F1960:N1960))</f>
        <v>3782</v>
      </c>
      <c r="P1958" s="636">
        <f>IF(N1959="","",MIN(F1960:N1960))</f>
        <v>3266</v>
      </c>
      <c r="Q1958" s="655">
        <f>IF((N1960=""),"",AVERAGE(F1960:N1960))</f>
        <v>3557.5555555555557</v>
      </c>
      <c r="R1958" s="655">
        <f>IF((N1959=""),"",(O1958-P1958)/(O1958+P1958)*100)</f>
        <v>7.3212258796821787</v>
      </c>
      <c r="S1958" s="646">
        <f>STDEV(F1960:N1960)</f>
        <v>200.31918973922089</v>
      </c>
      <c r="T1958" s="600" t="str">
        <f>IF(N1959="","",IF(Q1958&gt;3650,IF(R1958&lt;7,IF(Q1958&lt;4450,"Pass","Fail"),"Fail"),"Fail"))</f>
        <v>Fail</v>
      </c>
      <c r="U1958" s="677">
        <v>1335</v>
      </c>
      <c r="V1958" s="720"/>
      <c r="W1958" s="720"/>
      <c r="X1958" s="720"/>
      <c r="Y1958" s="603">
        <v>3650</v>
      </c>
      <c r="Z1958" s="603">
        <v>4450</v>
      </c>
      <c r="AA1958" s="603">
        <v>3700</v>
      </c>
      <c r="AB1958" s="603">
        <v>4100</v>
      </c>
      <c r="AC1958" s="604">
        <v>7</v>
      </c>
      <c r="AD1958" s="604">
        <v>6.5</v>
      </c>
    </row>
    <row r="1959" spans="1:30" ht="15">
      <c r="B1959" s="554"/>
      <c r="C1959" s="657"/>
      <c r="D1959" s="657"/>
      <c r="E1959" s="605" t="s">
        <v>185</v>
      </c>
      <c r="F1959" s="721">
        <v>5006</v>
      </c>
      <c r="G1959" s="721">
        <v>5137</v>
      </c>
      <c r="H1959" s="721">
        <v>5330</v>
      </c>
      <c r="I1959" s="721">
        <v>5337</v>
      </c>
      <c r="J1959" s="721">
        <v>5464</v>
      </c>
      <c r="K1959" s="721">
        <v>5405</v>
      </c>
      <c r="L1959" s="721">
        <v>5323</v>
      </c>
      <c r="M1959" s="721">
        <v>5231</v>
      </c>
      <c r="N1959" s="721">
        <v>5133</v>
      </c>
      <c r="O1959" s="605"/>
      <c r="P1959" s="605"/>
      <c r="Q1959" s="658"/>
      <c r="R1959" s="658"/>
      <c r="S1959" s="659"/>
      <c r="T1959" s="600"/>
      <c r="U1959" s="672"/>
      <c r="V1959" s="549"/>
      <c r="W1959" s="549"/>
    </row>
    <row r="1960" spans="1:30" ht="57.75" thickBot="1">
      <c r="B1960" s="554"/>
      <c r="C1960" s="657"/>
      <c r="D1960" s="657"/>
      <c r="E1960" s="605" t="s">
        <v>186</v>
      </c>
      <c r="F1960" s="605">
        <f t="shared" ref="F1960:N1960" si="648">IF(((F1958="")*AND(F1959="")),"",(F1958-F1959)*2)</f>
        <v>3780</v>
      </c>
      <c r="G1960" s="605">
        <f t="shared" si="648"/>
        <v>3782</v>
      </c>
      <c r="H1960" s="605">
        <f t="shared" si="648"/>
        <v>3520</v>
      </c>
      <c r="I1960" s="605">
        <f t="shared" si="648"/>
        <v>3496</v>
      </c>
      <c r="J1960" s="605">
        <f t="shared" si="648"/>
        <v>3266</v>
      </c>
      <c r="K1960" s="605">
        <f t="shared" si="648"/>
        <v>3268</v>
      </c>
      <c r="L1960" s="605">
        <f t="shared" si="648"/>
        <v>3510</v>
      </c>
      <c r="M1960" s="605">
        <f t="shared" si="648"/>
        <v>3646</v>
      </c>
      <c r="N1960" s="605">
        <f t="shared" si="648"/>
        <v>3750</v>
      </c>
      <c r="O1960" s="605"/>
      <c r="P1960" s="605"/>
      <c r="Q1960" s="658"/>
      <c r="R1960" s="658"/>
      <c r="S1960" s="659"/>
      <c r="T1960" s="600"/>
      <c r="U1960" s="672"/>
      <c r="V1960" s="549"/>
      <c r="W1960" s="549"/>
    </row>
    <row r="1961" spans="1:30" ht="15">
      <c r="A1961" s="713">
        <v>43959</v>
      </c>
      <c r="B1961" s="654" t="s">
        <v>172</v>
      </c>
      <c r="C1961" s="615" t="s">
        <v>174</v>
      </c>
      <c r="D1961" s="615" t="s">
        <v>173</v>
      </c>
      <c r="E1961" s="605" t="s">
        <v>184</v>
      </c>
      <c r="F1961" s="721">
        <v>6685</v>
      </c>
      <c r="G1961" s="721">
        <v>6827</v>
      </c>
      <c r="H1961" s="721">
        <v>6922</v>
      </c>
      <c r="I1961" s="721">
        <v>6895</v>
      </c>
      <c r="J1961" s="721">
        <v>6789</v>
      </c>
      <c r="K1961" s="721">
        <v>6672</v>
      </c>
      <c r="L1961" s="721">
        <v>6869</v>
      </c>
      <c r="M1961" s="721">
        <v>6926</v>
      </c>
      <c r="N1961" s="721">
        <v>6881</v>
      </c>
      <c r="O1961" s="636">
        <f>IF((N1962=""),"",MAX(F1963:N1963))</f>
        <v>4150</v>
      </c>
      <c r="P1961" s="636">
        <f>IF(N1962="","",MIN(F1963:N1963))</f>
        <v>3696</v>
      </c>
      <c r="Q1961" s="655">
        <f>IF((N1963=""),"",AVERAGE(F1963:N1963))</f>
        <v>3996.4444444444443</v>
      </c>
      <c r="R1961" s="655">
        <f>IF((N1962=""),"",(O1961-P1961)/(O1961+P1961)*100)</f>
        <v>5.7863879683915371</v>
      </c>
      <c r="S1961" s="646">
        <f>STDEV(F1963:N1963)</f>
        <v>160.88436150781132</v>
      </c>
      <c r="T1961" s="600" t="str">
        <f>IF(N1962="","",IF(Q1961&gt;3650,IF(R1961&lt;7,IF(Q1961&lt;4450,"Pass","Fail"),"Fail"),"Fail"))</f>
        <v>Pass</v>
      </c>
      <c r="U1961" s="677">
        <v>1335</v>
      </c>
      <c r="V1961" s="720"/>
      <c r="W1961" s="720"/>
      <c r="X1961" s="720"/>
      <c r="Y1961" s="603">
        <v>3650</v>
      </c>
      <c r="Z1961" s="603">
        <v>4450</v>
      </c>
      <c r="AA1961" s="603">
        <v>3700</v>
      </c>
      <c r="AB1961" s="603">
        <v>4100</v>
      </c>
      <c r="AC1961" s="604">
        <v>7</v>
      </c>
      <c r="AD1961" s="604">
        <v>6.5</v>
      </c>
    </row>
    <row r="1962" spans="1:30" ht="15">
      <c r="B1962" s="554"/>
      <c r="C1962" s="657"/>
      <c r="D1962" s="657"/>
      <c r="E1962" s="605" t="s">
        <v>185</v>
      </c>
      <c r="F1962" s="721">
        <v>4792</v>
      </c>
      <c r="G1962" s="721">
        <v>4806</v>
      </c>
      <c r="H1962" s="721">
        <v>4859</v>
      </c>
      <c r="I1962" s="721">
        <v>4843</v>
      </c>
      <c r="J1962" s="721">
        <v>4831</v>
      </c>
      <c r="K1962" s="721">
        <v>4824</v>
      </c>
      <c r="L1962" s="721">
        <v>4831</v>
      </c>
      <c r="M1962" s="721">
        <v>4851</v>
      </c>
      <c r="N1962" s="721">
        <v>4845</v>
      </c>
      <c r="O1962" s="605"/>
      <c r="P1962" s="605"/>
      <c r="Q1962" s="658"/>
      <c r="R1962" s="658"/>
      <c r="S1962" s="659"/>
      <c r="T1962" s="600"/>
      <c r="U1962" s="672"/>
      <c r="V1962" s="549"/>
      <c r="W1962" s="549"/>
    </row>
    <row r="1963" spans="1:30" ht="57.75" thickBot="1">
      <c r="B1963" s="554"/>
      <c r="C1963" s="657"/>
      <c r="D1963" s="657"/>
      <c r="E1963" s="605" t="s">
        <v>186</v>
      </c>
      <c r="F1963" s="605">
        <f t="shared" ref="F1963:N1963" si="649">IF(((F1961="")*AND(F1962="")),"",(F1961-F1962)*2)</f>
        <v>3786</v>
      </c>
      <c r="G1963" s="605">
        <f t="shared" si="649"/>
        <v>4042</v>
      </c>
      <c r="H1963" s="605">
        <f t="shared" si="649"/>
        <v>4126</v>
      </c>
      <c r="I1963" s="605">
        <f t="shared" si="649"/>
        <v>4104</v>
      </c>
      <c r="J1963" s="605">
        <f t="shared" si="649"/>
        <v>3916</v>
      </c>
      <c r="K1963" s="605">
        <f t="shared" si="649"/>
        <v>3696</v>
      </c>
      <c r="L1963" s="605">
        <f t="shared" si="649"/>
        <v>4076</v>
      </c>
      <c r="M1963" s="605">
        <f t="shared" si="649"/>
        <v>4150</v>
      </c>
      <c r="N1963" s="605">
        <f t="shared" si="649"/>
        <v>4072</v>
      </c>
      <c r="O1963" s="605"/>
      <c r="P1963" s="605"/>
      <c r="Q1963" s="658"/>
      <c r="R1963" s="658"/>
      <c r="S1963" s="659"/>
      <c r="T1963" s="600"/>
      <c r="U1963" s="672"/>
      <c r="V1963" s="549"/>
      <c r="W1963" s="549"/>
    </row>
    <row r="1964" spans="1:30" ht="15">
      <c r="A1964" s="713">
        <v>43959</v>
      </c>
      <c r="B1964" s="654" t="s">
        <v>172</v>
      </c>
      <c r="C1964" s="615" t="s">
        <v>174</v>
      </c>
      <c r="D1964" s="615" t="s">
        <v>173</v>
      </c>
      <c r="E1964" s="605" t="s">
        <v>184</v>
      </c>
      <c r="F1964" s="721">
        <v>6766</v>
      </c>
      <c r="G1964" s="721">
        <v>6894</v>
      </c>
      <c r="H1964" s="721">
        <v>6982</v>
      </c>
      <c r="I1964" s="721">
        <v>6958</v>
      </c>
      <c r="J1964" s="721">
        <v>6865</v>
      </c>
      <c r="K1964" s="721">
        <v>6758</v>
      </c>
      <c r="L1964" s="721">
        <v>6936</v>
      </c>
      <c r="M1964" s="721">
        <v>6984</v>
      </c>
      <c r="N1964" s="721">
        <v>6950</v>
      </c>
      <c r="O1964" s="636">
        <f>IF((N1965=""),"",MAX(F1966:N1966))</f>
        <v>4140</v>
      </c>
      <c r="P1964" s="636">
        <f>IF(N1965="","",MIN(F1966:N1966))</f>
        <v>3742</v>
      </c>
      <c r="Q1964" s="655">
        <f>IF((N1966=""),"",AVERAGE(F1966:N1966))</f>
        <v>4022.8888888888887</v>
      </c>
      <c r="R1964" s="655">
        <f>IF((N1965=""),"",(O1964-P1964)/(O1964+P1964)*100)</f>
        <v>5.0494798274549604</v>
      </c>
      <c r="S1964" s="646">
        <f>STDEV(F1966:N1966)</f>
        <v>135.91214482566281</v>
      </c>
      <c r="T1964" s="600" t="str">
        <f>IF(N1965="","",IF(Q1964&gt;3650,IF(R1964&lt;7,IF(Q1964&lt;4450,"Pass","Fail"),"Fail"),"Fail"))</f>
        <v>Pass</v>
      </c>
      <c r="U1964" s="677">
        <v>1335</v>
      </c>
      <c r="V1964" s="720" t="s">
        <v>504</v>
      </c>
      <c r="W1964" s="720"/>
      <c r="X1964" s="720"/>
      <c r="Y1964" s="603">
        <v>3650</v>
      </c>
      <c r="Z1964" s="603">
        <v>4450</v>
      </c>
      <c r="AA1964" s="603">
        <v>3700</v>
      </c>
      <c r="AB1964" s="603">
        <v>4100</v>
      </c>
      <c r="AC1964" s="604">
        <v>7</v>
      </c>
      <c r="AD1964" s="604">
        <v>6.5</v>
      </c>
    </row>
    <row r="1965" spans="1:30" ht="15">
      <c r="B1965" s="554"/>
      <c r="C1965" s="657"/>
      <c r="D1965" s="657"/>
      <c r="E1965" s="605" t="s">
        <v>185</v>
      </c>
      <c r="F1965" s="721">
        <v>4823</v>
      </c>
      <c r="G1965" s="721">
        <v>4844</v>
      </c>
      <c r="H1965" s="721">
        <v>4921</v>
      </c>
      <c r="I1965" s="721">
        <v>4904</v>
      </c>
      <c r="J1965" s="721">
        <v>4893</v>
      </c>
      <c r="K1965" s="721">
        <v>4887</v>
      </c>
      <c r="L1965" s="721">
        <v>4890</v>
      </c>
      <c r="M1965" s="721">
        <v>4914</v>
      </c>
      <c r="N1965" s="721">
        <v>4914</v>
      </c>
      <c r="O1965" s="605"/>
      <c r="P1965" s="605"/>
      <c r="Q1965" s="658"/>
      <c r="R1965" s="658"/>
      <c r="S1965" s="659"/>
      <c r="T1965" s="600"/>
      <c r="U1965" s="672"/>
      <c r="V1965" s="549"/>
      <c r="W1965" s="549"/>
    </row>
    <row r="1966" spans="1:30" ht="57.75" thickBot="1">
      <c r="B1966" s="554"/>
      <c r="C1966" s="657"/>
      <c r="D1966" s="657"/>
      <c r="E1966" s="605" t="s">
        <v>186</v>
      </c>
      <c r="F1966" s="605">
        <f t="shared" ref="F1966:N1966" si="650">IF(((F1964="")*AND(F1965="")),"",(F1964-F1965)*2)</f>
        <v>3886</v>
      </c>
      <c r="G1966" s="605">
        <f t="shared" si="650"/>
        <v>4100</v>
      </c>
      <c r="H1966" s="605">
        <f t="shared" si="650"/>
        <v>4122</v>
      </c>
      <c r="I1966" s="605">
        <f t="shared" si="650"/>
        <v>4108</v>
      </c>
      <c r="J1966" s="605">
        <f t="shared" si="650"/>
        <v>3944</v>
      </c>
      <c r="K1966" s="605">
        <f t="shared" si="650"/>
        <v>3742</v>
      </c>
      <c r="L1966" s="605">
        <f t="shared" si="650"/>
        <v>4092</v>
      </c>
      <c r="M1966" s="605">
        <f t="shared" si="650"/>
        <v>4140</v>
      </c>
      <c r="N1966" s="605">
        <f t="shared" si="650"/>
        <v>4072</v>
      </c>
      <c r="O1966" s="605"/>
      <c r="P1966" s="605"/>
      <c r="Q1966" s="658"/>
      <c r="R1966" s="658"/>
      <c r="S1966" s="659"/>
      <c r="T1966" s="600"/>
      <c r="U1966" s="672"/>
      <c r="V1966" s="549"/>
      <c r="W1966" s="549"/>
    </row>
    <row r="1967" spans="1:30" ht="15">
      <c r="A1967" s="713">
        <v>43963</v>
      </c>
      <c r="B1967" s="654" t="s">
        <v>172</v>
      </c>
      <c r="C1967" s="615" t="s">
        <v>174</v>
      </c>
      <c r="D1967" s="615" t="s">
        <v>173</v>
      </c>
      <c r="E1967" s="605" t="s">
        <v>184</v>
      </c>
      <c r="F1967" s="723">
        <v>4886.54</v>
      </c>
      <c r="G1967" s="723">
        <v>4924.62</v>
      </c>
      <c r="H1967" s="723">
        <v>5016.54</v>
      </c>
      <c r="I1967" s="723">
        <v>5001.0200000000004</v>
      </c>
      <c r="J1967" s="723">
        <v>4977.68</v>
      </c>
      <c r="K1967" s="723">
        <v>4979.6899999999996</v>
      </c>
      <c r="L1967" s="723">
        <v>4978.96</v>
      </c>
      <c r="M1967" s="723">
        <v>4994.37</v>
      </c>
      <c r="N1967" s="723">
        <v>4954.3999999999996</v>
      </c>
      <c r="O1967" s="636">
        <f>IF((N1968=""),"",MAX(F1969:N1969))</f>
        <v>3927.7799999999997</v>
      </c>
      <c r="P1967" s="636">
        <f>IF(N1968="","",MIN(F1969:N1969))</f>
        <v>3593.8999999999996</v>
      </c>
      <c r="Q1967" s="655">
        <f>IF((N1969=""),"",AVERAGE(F1969:N1969))</f>
        <v>3843.4533333333334</v>
      </c>
      <c r="R1967" s="655">
        <f>IF((N1968=""),"",(O1967-P1967)/(O1967+P1967)*100)</f>
        <v>4.4389019474372766</v>
      </c>
      <c r="S1967" s="646">
        <f>STDEV(F1969:N1969)</f>
        <v>106.85181327427496</v>
      </c>
      <c r="T1967" s="600" t="str">
        <f>IF(N1968="","",IF(Q1967&gt;3650,IF(R1967&lt;7,IF(Q1967&lt;4450,"Pass","Fail"),"Fail"),"Fail"))</f>
        <v>Pass</v>
      </c>
      <c r="U1967" s="677">
        <v>1159</v>
      </c>
      <c r="V1967" s="720" t="s">
        <v>506</v>
      </c>
      <c r="W1967" s="720"/>
      <c r="X1967" s="720"/>
      <c r="Y1967" s="603">
        <v>3650</v>
      </c>
      <c r="Z1967" s="603">
        <v>4450</v>
      </c>
      <c r="AA1967" s="603">
        <v>3700</v>
      </c>
      <c r="AB1967" s="603">
        <v>4100</v>
      </c>
      <c r="AC1967" s="604">
        <v>7</v>
      </c>
      <c r="AD1967" s="604">
        <v>6.5</v>
      </c>
    </row>
    <row r="1968" spans="1:30" ht="15">
      <c r="B1968" s="554"/>
      <c r="C1968" s="657"/>
      <c r="D1968" s="657"/>
      <c r="E1968" s="605" t="s">
        <v>185</v>
      </c>
      <c r="F1968" s="723">
        <v>2977.39</v>
      </c>
      <c r="G1968" s="723">
        <v>2968.41</v>
      </c>
      <c r="H1968" s="723">
        <v>3052.65</v>
      </c>
      <c r="I1968" s="723">
        <v>3048.28</v>
      </c>
      <c r="J1968" s="723">
        <v>3083.49</v>
      </c>
      <c r="K1968" s="723">
        <v>3182.74</v>
      </c>
      <c r="L1968" s="723">
        <v>3025.91</v>
      </c>
      <c r="M1968" s="723">
        <v>3036.2</v>
      </c>
      <c r="N1968" s="723">
        <v>3043.21</v>
      </c>
      <c r="O1968" s="605"/>
      <c r="P1968" s="605"/>
      <c r="Q1968" s="658"/>
      <c r="R1968" s="658"/>
      <c r="S1968" s="659"/>
      <c r="T1968" s="600"/>
      <c r="U1968" s="672"/>
      <c r="V1968" s="549"/>
      <c r="W1968" s="549"/>
    </row>
    <row r="1969" spans="1:30" ht="57.75" thickBot="1">
      <c r="B1969" s="554"/>
      <c r="C1969" s="657"/>
      <c r="D1969" s="657"/>
      <c r="E1969" s="605" t="s">
        <v>186</v>
      </c>
      <c r="F1969" s="605">
        <f t="shared" ref="F1969:N1969" si="651">IF(((F1967="")*AND(F1968="")),"",(F1967-F1968)*2)</f>
        <v>3818.3</v>
      </c>
      <c r="G1969" s="605">
        <f t="shared" si="651"/>
        <v>3912.42</v>
      </c>
      <c r="H1969" s="605">
        <f t="shared" si="651"/>
        <v>3927.7799999999997</v>
      </c>
      <c r="I1969" s="605">
        <f t="shared" si="651"/>
        <v>3905.4800000000005</v>
      </c>
      <c r="J1969" s="605">
        <f t="shared" si="651"/>
        <v>3788.380000000001</v>
      </c>
      <c r="K1969" s="605">
        <f t="shared" si="651"/>
        <v>3593.8999999999996</v>
      </c>
      <c r="L1969" s="605">
        <f t="shared" si="651"/>
        <v>3906.1000000000004</v>
      </c>
      <c r="M1969" s="605">
        <f t="shared" si="651"/>
        <v>3916.34</v>
      </c>
      <c r="N1969" s="605">
        <f t="shared" si="651"/>
        <v>3822.3799999999992</v>
      </c>
      <c r="O1969" s="605"/>
      <c r="P1969" s="605"/>
      <c r="Q1969" s="658"/>
      <c r="R1969" s="658"/>
      <c r="S1969" s="659"/>
      <c r="T1969" s="600"/>
      <c r="U1969" s="672"/>
      <c r="V1969" s="549"/>
      <c r="W1969" s="549"/>
    </row>
    <row r="1970" spans="1:30" ht="15">
      <c r="A1970" s="713">
        <v>43963</v>
      </c>
      <c r="B1970" s="614" t="s">
        <v>167</v>
      </c>
      <c r="C1970" s="657" t="s">
        <v>169</v>
      </c>
      <c r="D1970" s="657" t="s">
        <v>187</v>
      </c>
      <c r="E1970" s="605" t="s">
        <v>184</v>
      </c>
      <c r="F1970" s="723">
        <v>1323.64</v>
      </c>
      <c r="G1970" s="723">
        <v>1303.19</v>
      </c>
      <c r="H1970" s="723">
        <v>1290.72</v>
      </c>
      <c r="I1970" s="723">
        <v>1298.67</v>
      </c>
      <c r="J1970" s="723">
        <v>1328.62</v>
      </c>
      <c r="K1970" s="723">
        <v>1332.47</v>
      </c>
      <c r="L1970" s="723">
        <v>1303.32</v>
      </c>
      <c r="M1970" s="723">
        <v>1302.01</v>
      </c>
      <c r="N1970" s="723">
        <v>1309.6199999999999</v>
      </c>
      <c r="O1970" s="605">
        <f>IF((N1971=""),"",MAX(F1972:N1972))</f>
        <v>1997.34</v>
      </c>
      <c r="P1970" s="605">
        <f>IF(N1971="","",MIN(F1972:N1972))</f>
        <v>1943.7900000000002</v>
      </c>
      <c r="Q1970" s="658">
        <f>IF((N1972=""),"",AVERAGE(F1972:N1972))</f>
        <v>1971.5666666666668</v>
      </c>
      <c r="R1970" s="658">
        <f>IF((N1971=""),"",(O1970-P1970)/(O1970+P1970)*100)</f>
        <v>1.3587473643345873</v>
      </c>
      <c r="S1970" s="659">
        <f>STDEV(F1972:N1972)</f>
        <v>17.083152519357455</v>
      </c>
      <c r="T1970" s="600" t="str">
        <f>IF(N1971="","",IF(Q1970&gt;1940,IF(R1970&lt;8.3,IF(Q1970&lt;2180,"Pass","Fail"),"Fail"),"Fail"))</f>
        <v>Pass</v>
      </c>
      <c r="U1970" s="677">
        <v>1159</v>
      </c>
      <c r="V1970" s="720" t="s">
        <v>506</v>
      </c>
      <c r="W1970" s="720"/>
      <c r="X1970" s="720"/>
      <c r="Y1970" s="603">
        <v>2000</v>
      </c>
      <c r="Z1970" s="603">
        <v>3000</v>
      </c>
      <c r="AA1970" s="603">
        <v>1940</v>
      </c>
      <c r="AB1970" s="603">
        <v>2180</v>
      </c>
      <c r="AC1970" s="604">
        <v>5.2</v>
      </c>
      <c r="AD1970" s="604">
        <v>5.2</v>
      </c>
    </row>
    <row r="1971" spans="1:30" ht="15">
      <c r="B1971" s="554"/>
      <c r="C1971" s="657"/>
      <c r="D1971" s="657"/>
      <c r="E1971" s="605" t="s">
        <v>185</v>
      </c>
      <c r="F1971" s="723">
        <v>667.65</v>
      </c>
      <c r="G1971" s="723">
        <v>641.74</v>
      </c>
      <c r="H1971" s="723">
        <v>631.14</v>
      </c>
      <c r="I1971" s="723">
        <v>640.77</v>
      </c>
      <c r="J1971" s="723">
        <v>679.77</v>
      </c>
      <c r="K1971" s="723">
        <v>684.54</v>
      </c>
      <c r="L1971" s="723">
        <v>644.22</v>
      </c>
      <c r="M1971" s="723">
        <v>636.23</v>
      </c>
      <c r="N1971" s="723">
        <v>651.5</v>
      </c>
      <c r="O1971" s="605"/>
      <c r="P1971" s="605"/>
      <c r="Q1971" s="658"/>
      <c r="R1971" s="658"/>
      <c r="S1971" s="659"/>
      <c r="T1971" s="600"/>
      <c r="U1971" s="660"/>
      <c r="V1971" s="549"/>
      <c r="W1971" s="549"/>
    </row>
    <row r="1972" spans="1:30" ht="43.5" thickBot="1">
      <c r="B1972" s="554"/>
      <c r="C1972" s="657"/>
      <c r="D1972" s="657"/>
      <c r="E1972" s="605" t="s">
        <v>188</v>
      </c>
      <c r="F1972" s="605">
        <f t="shared" ref="F1972:N1972" si="652">IF(((F1970="")*AND(F1971="")),"",(F1970-F1971)*3)</f>
        <v>1967.9700000000003</v>
      </c>
      <c r="G1972" s="605">
        <f t="shared" si="652"/>
        <v>1984.3500000000001</v>
      </c>
      <c r="H1972" s="605">
        <f t="shared" si="652"/>
        <v>1978.7400000000002</v>
      </c>
      <c r="I1972" s="605">
        <f t="shared" si="652"/>
        <v>1973.7000000000003</v>
      </c>
      <c r="J1972" s="605">
        <f t="shared" si="652"/>
        <v>1946.5499999999997</v>
      </c>
      <c r="K1972" s="605">
        <f t="shared" si="652"/>
        <v>1943.7900000000002</v>
      </c>
      <c r="L1972" s="605">
        <f t="shared" si="652"/>
        <v>1977.2999999999997</v>
      </c>
      <c r="M1972" s="605">
        <f t="shared" si="652"/>
        <v>1997.34</v>
      </c>
      <c r="N1972" s="605">
        <f t="shared" si="652"/>
        <v>1974.3599999999997</v>
      </c>
      <c r="O1972" s="605"/>
      <c r="P1972" s="605"/>
      <c r="Q1972" s="658"/>
      <c r="R1972" s="658"/>
      <c r="S1972" s="659"/>
      <c r="T1972" s="600"/>
      <c r="U1972" s="660"/>
      <c r="V1972" s="549"/>
      <c r="W1972" s="549"/>
    </row>
    <row r="1973" spans="1:30" ht="15">
      <c r="A1973" s="713">
        <v>43963</v>
      </c>
      <c r="B1973" s="554" t="s">
        <v>183</v>
      </c>
      <c r="C1973" s="657" t="s">
        <v>171</v>
      </c>
      <c r="D1973" s="657" t="s">
        <v>170</v>
      </c>
      <c r="E1973" s="605" t="s">
        <v>184</v>
      </c>
      <c r="F1973" s="723">
        <v>27425.11</v>
      </c>
      <c r="G1973" s="723">
        <v>27472.03</v>
      </c>
      <c r="H1973" s="723">
        <v>27465.26</v>
      </c>
      <c r="I1973" s="723">
        <v>27451.59</v>
      </c>
      <c r="J1973" s="723">
        <v>27382.79</v>
      </c>
      <c r="K1973" s="723">
        <v>27404.38</v>
      </c>
      <c r="L1973" s="723">
        <v>27444.7</v>
      </c>
      <c r="M1973" s="723">
        <v>27455.49</v>
      </c>
      <c r="N1973" s="723">
        <v>27429.96</v>
      </c>
      <c r="O1973" s="605">
        <f>IF((N1974=""),"",MAX(F1975:N1975))</f>
        <v>4941.8700000000026</v>
      </c>
      <c r="P1973" s="605">
        <f>IF(N1974="","",MIN(F1975:N1975))</f>
        <v>4210.7099999999991</v>
      </c>
      <c r="Q1973" s="658">
        <f>IF((N1975=""),"",AVERAGE(F1975:N1975))</f>
        <v>4554.6000000000013</v>
      </c>
      <c r="R1973" s="658">
        <f>IF((N1974=""),"",(O1973-P1973)/(O1973+P1973)*100)</f>
        <v>7.9885671581128319</v>
      </c>
      <c r="S1973" s="659">
        <f>STDEV(F1975:N1975)</f>
        <v>292.13782924332924</v>
      </c>
      <c r="T1973" s="600" t="str">
        <f>IF(N1974="","",IF(Q1973&gt;3200,IF(R1973&lt;16,IF(Q1973&lt;5240,"Pass","Fail"),"Fail"),"Fail"))</f>
        <v>Pass</v>
      </c>
      <c r="U1973" s="677">
        <v>1159</v>
      </c>
      <c r="V1973" s="720" t="s">
        <v>506</v>
      </c>
      <c r="W1973" s="720"/>
      <c r="X1973" s="720"/>
      <c r="Y1973" s="603">
        <v>4200</v>
      </c>
      <c r="Z1973" s="603">
        <v>5500</v>
      </c>
      <c r="AA1973" s="603">
        <v>3200</v>
      </c>
      <c r="AB1973" s="603">
        <v>5240</v>
      </c>
      <c r="AC1973" s="604">
        <v>16</v>
      </c>
      <c r="AD1973" s="604">
        <v>16</v>
      </c>
    </row>
    <row r="1974" spans="1:30" ht="15">
      <c r="B1974" s="554"/>
      <c r="C1974" s="657"/>
      <c r="D1974" s="657"/>
      <c r="E1974" s="605" t="s">
        <v>185</v>
      </c>
      <c r="F1974" s="723">
        <v>25777.82</v>
      </c>
      <c r="G1974" s="723">
        <v>26006.66</v>
      </c>
      <c r="H1974" s="723">
        <v>26061.69</v>
      </c>
      <c r="I1974" s="723">
        <v>26004.52</v>
      </c>
      <c r="J1974" s="723">
        <v>25786.080000000002</v>
      </c>
      <c r="K1974" s="723">
        <v>25780.42</v>
      </c>
      <c r="L1974" s="723">
        <v>26002.639999999999</v>
      </c>
      <c r="M1974" s="723">
        <v>26023.38</v>
      </c>
      <c r="N1974" s="723">
        <v>25824.3</v>
      </c>
      <c r="O1974" s="641"/>
      <c r="P1974" s="605"/>
      <c r="Q1974" s="658"/>
      <c r="R1974" s="658"/>
      <c r="S1974" s="659"/>
      <c r="T1974" s="600"/>
      <c r="U1974" s="660"/>
      <c r="V1974" s="549"/>
      <c r="W1974" s="549"/>
    </row>
    <row r="1975" spans="1:30" ht="57.75" thickBot="1">
      <c r="B1975" s="663"/>
      <c r="C1975" s="664"/>
      <c r="D1975" s="664"/>
      <c r="E1975" s="605" t="s">
        <v>186</v>
      </c>
      <c r="F1975" s="627">
        <f t="shared" ref="F1975:N1975" si="653">IF(((F1973="")*AND(F1974="")),"",(F1973-F1974)*3)</f>
        <v>4941.8700000000026</v>
      </c>
      <c r="G1975" s="627">
        <f t="shared" si="653"/>
        <v>4396.1099999999969</v>
      </c>
      <c r="H1975" s="627">
        <f t="shared" si="653"/>
        <v>4210.7099999999991</v>
      </c>
      <c r="I1975" s="627">
        <f t="shared" si="653"/>
        <v>4341.2099999999991</v>
      </c>
      <c r="J1975" s="627">
        <f t="shared" si="653"/>
        <v>4790.1299999999974</v>
      </c>
      <c r="K1975" s="627">
        <f t="shared" si="653"/>
        <v>4871.8800000000083</v>
      </c>
      <c r="L1975" s="627">
        <f t="shared" si="653"/>
        <v>4326.1800000000039</v>
      </c>
      <c r="M1975" s="627">
        <f t="shared" si="653"/>
        <v>4296.3300000000017</v>
      </c>
      <c r="N1975" s="627">
        <f t="shared" si="653"/>
        <v>4816.9799999999996</v>
      </c>
      <c r="O1975" s="627"/>
      <c r="P1975" s="627"/>
      <c r="Q1975" s="665"/>
      <c r="R1975" s="665"/>
      <c r="S1975" s="666"/>
      <c r="T1975" s="667"/>
      <c r="U1975" s="668"/>
      <c r="V1975" s="549"/>
      <c r="W1975" s="549"/>
    </row>
    <row r="1976" spans="1:30" ht="15">
      <c r="A1976" s="713">
        <v>43966</v>
      </c>
      <c r="B1976" s="654" t="s">
        <v>172</v>
      </c>
      <c r="C1976" s="615" t="s">
        <v>174</v>
      </c>
      <c r="D1976" s="615" t="s">
        <v>173</v>
      </c>
      <c r="E1976" s="605" t="s">
        <v>184</v>
      </c>
      <c r="F1976" s="723">
        <v>3102.95</v>
      </c>
      <c r="G1976" s="723">
        <v>3131.97</v>
      </c>
      <c r="H1976" s="723">
        <v>3265.78</v>
      </c>
      <c r="I1976" s="723">
        <v>3283.43</v>
      </c>
      <c r="J1976" s="723">
        <v>3434.1</v>
      </c>
      <c r="K1976" s="723">
        <v>3491.83</v>
      </c>
      <c r="L1976" s="723">
        <v>3277.14</v>
      </c>
      <c r="M1976" s="723">
        <v>3186.99</v>
      </c>
      <c r="N1976" s="723">
        <v>3150.98</v>
      </c>
      <c r="O1976" s="636">
        <f>IF((N1977=""),"",MAX(F1978:N1978))</f>
        <v>3908.6399999999994</v>
      </c>
      <c r="P1976" s="636">
        <f>IF(N1977="","",MIN(F1978:N1978))</f>
        <v>3561.7599999999998</v>
      </c>
      <c r="Q1976" s="655">
        <f>IF((N1978=""),"",AVERAGE(F1978:N1978))</f>
        <v>3815.3244444444445</v>
      </c>
      <c r="R1976" s="655">
        <f>IF((N1977=""),"",(O1976-P1976)/(O1976+P1976)*100)</f>
        <v>4.6433925894195722</v>
      </c>
      <c r="S1976" s="646">
        <f>STDEV(F1978:N1978)</f>
        <v>108.57884912716678</v>
      </c>
      <c r="T1976" s="600" t="str">
        <f>IF(N1977="","",IF(Q1976&gt;3650,IF(R1976&lt;7,IF(Q1976&lt;4450,"Pass","Fail"),"Fail"),"Fail"))</f>
        <v>Pass</v>
      </c>
      <c r="U1976" s="677">
        <v>121</v>
      </c>
      <c r="V1976" s="720" t="s">
        <v>507</v>
      </c>
      <c r="W1976" s="720"/>
      <c r="X1976" s="720"/>
      <c r="Y1976" s="603">
        <v>3650</v>
      </c>
      <c r="Z1976" s="603">
        <v>4450</v>
      </c>
      <c r="AA1976" s="603">
        <v>3700</v>
      </c>
      <c r="AB1976" s="603">
        <v>4100</v>
      </c>
      <c r="AC1976" s="604">
        <v>7</v>
      </c>
      <c r="AD1976" s="604">
        <v>6.5</v>
      </c>
    </row>
    <row r="1977" spans="1:30" ht="15">
      <c r="B1977" s="554"/>
      <c r="C1977" s="657"/>
      <c r="D1977" s="657"/>
      <c r="E1977" s="605" t="s">
        <v>185</v>
      </c>
      <c r="F1977" s="723">
        <v>1227.24</v>
      </c>
      <c r="G1977" s="723">
        <v>1202.8</v>
      </c>
      <c r="H1977" s="723">
        <v>1319.75</v>
      </c>
      <c r="I1977" s="723">
        <v>1341.31</v>
      </c>
      <c r="J1977" s="723">
        <v>1546.13</v>
      </c>
      <c r="K1977" s="723">
        <v>1710.95</v>
      </c>
      <c r="L1977" s="723">
        <v>1343.81</v>
      </c>
      <c r="M1977" s="723">
        <v>1232.67</v>
      </c>
      <c r="N1977" s="723">
        <v>1231.55</v>
      </c>
      <c r="O1977" s="605"/>
      <c r="P1977" s="605"/>
      <c r="Q1977" s="658"/>
      <c r="R1977" s="658"/>
      <c r="S1977" s="659"/>
      <c r="T1977" s="600"/>
      <c r="U1977" s="672"/>
      <c r="V1977" s="549"/>
      <c r="W1977" s="549"/>
    </row>
    <row r="1978" spans="1:30" ht="57.75" thickBot="1">
      <c r="B1978" s="554"/>
      <c r="C1978" s="657"/>
      <c r="D1978" s="657"/>
      <c r="E1978" s="605" t="s">
        <v>186</v>
      </c>
      <c r="F1978" s="605">
        <f t="shared" ref="F1978:N1978" si="654">IF(((F1976="")*AND(F1977="")),"",(F1976-F1977)*2)</f>
        <v>3751.4199999999996</v>
      </c>
      <c r="G1978" s="605">
        <f t="shared" si="654"/>
        <v>3858.3399999999997</v>
      </c>
      <c r="H1978" s="605">
        <f t="shared" si="654"/>
        <v>3892.0600000000004</v>
      </c>
      <c r="I1978" s="605">
        <f t="shared" si="654"/>
        <v>3884.24</v>
      </c>
      <c r="J1978" s="605">
        <f t="shared" si="654"/>
        <v>3775.9399999999996</v>
      </c>
      <c r="K1978" s="605">
        <f t="shared" si="654"/>
        <v>3561.7599999999998</v>
      </c>
      <c r="L1978" s="605">
        <f t="shared" si="654"/>
        <v>3866.66</v>
      </c>
      <c r="M1978" s="605">
        <f t="shared" si="654"/>
        <v>3908.6399999999994</v>
      </c>
      <c r="N1978" s="605">
        <f t="shared" si="654"/>
        <v>3838.86</v>
      </c>
      <c r="O1978" s="605"/>
      <c r="P1978" s="605"/>
      <c r="Q1978" s="658"/>
      <c r="R1978" s="658"/>
      <c r="S1978" s="659"/>
      <c r="T1978" s="600"/>
      <c r="U1978" s="672"/>
      <c r="V1978" s="549"/>
      <c r="W1978" s="549"/>
    </row>
    <row r="1979" spans="1:30" ht="15">
      <c r="A1979" s="713">
        <v>43966</v>
      </c>
      <c r="B1979" s="614" t="s">
        <v>167</v>
      </c>
      <c r="C1979" s="657" t="s">
        <v>169</v>
      </c>
      <c r="D1979" s="657" t="s">
        <v>187</v>
      </c>
      <c r="E1979" s="605" t="s">
        <v>184</v>
      </c>
      <c r="F1979" s="723">
        <v>2035.79</v>
      </c>
      <c r="G1979" s="723">
        <v>2015.1</v>
      </c>
      <c r="H1979" s="723">
        <v>2004.23</v>
      </c>
      <c r="I1979" s="723">
        <v>2005.9</v>
      </c>
      <c r="J1979" s="723">
        <v>2012.8</v>
      </c>
      <c r="K1979" s="723">
        <v>2032.37</v>
      </c>
      <c r="L1979" s="723">
        <v>2019.23</v>
      </c>
      <c r="M1979" s="723">
        <v>2079.16</v>
      </c>
      <c r="N1979" s="723">
        <v>2020.87</v>
      </c>
      <c r="O1979" s="605">
        <f>IF((N1980=""),"",MAX(F1981:N1981))</f>
        <v>2313.3899999999994</v>
      </c>
      <c r="P1979" s="605">
        <f>IF(N1980="","",MIN(F1981:N1981))</f>
        <v>2026.62</v>
      </c>
      <c r="Q1979" s="658">
        <f>IF((N1981=""),"",AVERAGE(F1981:N1981))</f>
        <v>2133.5333333333328</v>
      </c>
      <c r="R1979" s="658">
        <f>IF((N1980=""),"",(O1979-P1979)/(O1979+P1979)*100)</f>
        <v>6.6075884617777279</v>
      </c>
      <c r="S1979" s="659">
        <f>STDEV(F1981:N1981)</f>
        <v>80.883143175823861</v>
      </c>
      <c r="T1979" s="600" t="str">
        <f>IF(N1980="","",IF(Q1979&gt;1940,IF(R1979&lt;8.3,IF(Q1979&lt;2180,"Pass","Fail"),"Fail"),"Fail"))</f>
        <v>Pass</v>
      </c>
      <c r="U1979" s="677">
        <v>121</v>
      </c>
      <c r="V1979" s="720" t="s">
        <v>507</v>
      </c>
      <c r="W1979" s="720"/>
      <c r="X1979" s="720"/>
      <c r="Y1979" s="603">
        <v>2000</v>
      </c>
      <c r="Z1979" s="603">
        <v>3000</v>
      </c>
      <c r="AA1979" s="603">
        <v>1940</v>
      </c>
      <c r="AB1979" s="603">
        <v>2180</v>
      </c>
      <c r="AC1979" s="604">
        <v>5.2</v>
      </c>
      <c r="AD1979" s="604">
        <v>5.2</v>
      </c>
    </row>
    <row r="1980" spans="1:30" ht="15">
      <c r="B1980" s="554"/>
      <c r="C1980" s="657"/>
      <c r="D1980" s="657"/>
      <c r="E1980" s="605" t="s">
        <v>185</v>
      </c>
      <c r="F1980" s="723">
        <v>1307.3800000000001</v>
      </c>
      <c r="G1980" s="723">
        <v>1300.21</v>
      </c>
      <c r="H1980" s="723">
        <v>1301.6300000000001</v>
      </c>
      <c r="I1980" s="723">
        <v>1310.88</v>
      </c>
      <c r="J1980" s="723">
        <v>1337.26</v>
      </c>
      <c r="K1980" s="723">
        <v>1325.79</v>
      </c>
      <c r="L1980" s="723">
        <v>1307.1400000000001</v>
      </c>
      <c r="M1980" s="723">
        <v>1308.03</v>
      </c>
      <c r="N1980" s="723">
        <v>1326.53</v>
      </c>
      <c r="O1980" s="605"/>
      <c r="P1980" s="605"/>
      <c r="Q1980" s="658"/>
      <c r="R1980" s="658"/>
      <c r="S1980" s="659"/>
      <c r="T1980" s="600"/>
      <c r="U1980" s="660"/>
      <c r="V1980" s="549"/>
      <c r="W1980" s="549"/>
    </row>
    <row r="1981" spans="1:30" ht="43.5" thickBot="1">
      <c r="B1981" s="554"/>
      <c r="C1981" s="657"/>
      <c r="D1981" s="657"/>
      <c r="E1981" s="605" t="s">
        <v>188</v>
      </c>
      <c r="F1981" s="605">
        <f t="shared" ref="F1981:N1981" si="655">IF(((F1979="")*AND(F1980="")),"",(F1979-F1980)*3)</f>
        <v>2185.2299999999996</v>
      </c>
      <c r="G1981" s="605">
        <f t="shared" si="655"/>
        <v>2144.6699999999996</v>
      </c>
      <c r="H1981" s="605">
        <f t="shared" si="655"/>
        <v>2107.7999999999997</v>
      </c>
      <c r="I1981" s="605">
        <f t="shared" si="655"/>
        <v>2085.06</v>
      </c>
      <c r="J1981" s="605">
        <f t="shared" si="655"/>
        <v>2026.62</v>
      </c>
      <c r="K1981" s="605">
        <f t="shared" si="655"/>
        <v>2119.7399999999998</v>
      </c>
      <c r="L1981" s="605">
        <f t="shared" si="655"/>
        <v>2136.2699999999995</v>
      </c>
      <c r="M1981" s="605">
        <f t="shared" si="655"/>
        <v>2313.3899999999994</v>
      </c>
      <c r="N1981" s="605">
        <f t="shared" si="655"/>
        <v>2083.0199999999995</v>
      </c>
      <c r="O1981" s="605"/>
      <c r="P1981" s="605"/>
      <c r="Q1981" s="658"/>
      <c r="R1981" s="658"/>
      <c r="S1981" s="659"/>
      <c r="T1981" s="600"/>
      <c r="U1981" s="660"/>
      <c r="V1981" s="549"/>
      <c r="W1981" s="549"/>
    </row>
    <row r="1982" spans="1:30" ht="15">
      <c r="A1982" s="713">
        <v>43966</v>
      </c>
      <c r="B1982" s="554" t="s">
        <v>183</v>
      </c>
      <c r="C1982" s="657" t="s">
        <v>171</v>
      </c>
      <c r="D1982" s="657" t="s">
        <v>170</v>
      </c>
      <c r="E1982" s="605" t="s">
        <v>184</v>
      </c>
      <c r="F1982" s="723">
        <v>28968.26</v>
      </c>
      <c r="G1982" s="723">
        <v>28862.58</v>
      </c>
      <c r="H1982" s="723">
        <v>28874.51</v>
      </c>
      <c r="I1982" s="723">
        <v>28872.42</v>
      </c>
      <c r="J1982" s="723">
        <v>28984.98</v>
      </c>
      <c r="K1982" s="723">
        <v>28999.79</v>
      </c>
      <c r="L1982" s="723">
        <v>28874</v>
      </c>
      <c r="M1982" s="723">
        <v>28844.5</v>
      </c>
      <c r="N1982" s="723">
        <v>28971.96</v>
      </c>
      <c r="O1982" s="605">
        <f>IF((N1983=""),"",MAX(F1984:N1984))</f>
        <v>4788.8700000000026</v>
      </c>
      <c r="P1982" s="605">
        <f>IF(N1983="","",MIN(F1984:N1984))</f>
        <v>4127.0099999999948</v>
      </c>
      <c r="Q1982" s="658">
        <f>IF((N1984=""),"",AVERAGE(F1984:N1984))</f>
        <v>4425.496666666666</v>
      </c>
      <c r="R1982" s="658">
        <f>IF((N1983=""),"",(O1982-P1982)/(O1982+P1982)*100)</f>
        <v>7.4233838948035205</v>
      </c>
      <c r="S1982" s="659">
        <f>STDEV(F1984:N1984)</f>
        <v>268.81909297890547</v>
      </c>
      <c r="T1982" s="600" t="str">
        <f>IF(N1983="","",IF(Q1982&gt;3200,IF(R1982&lt;16,IF(Q1982&lt;5240,"Pass","Fail"),"Fail"),"Fail"))</f>
        <v>Pass</v>
      </c>
      <c r="U1982" s="677">
        <v>121</v>
      </c>
      <c r="V1982" s="720" t="s">
        <v>507</v>
      </c>
      <c r="W1982" s="720"/>
      <c r="X1982" s="720"/>
      <c r="Y1982" s="603">
        <v>4200</v>
      </c>
      <c r="Z1982" s="603">
        <v>5500</v>
      </c>
      <c r="AA1982" s="603">
        <v>3200</v>
      </c>
      <c r="AB1982" s="603">
        <v>5240</v>
      </c>
      <c r="AC1982" s="604">
        <v>16</v>
      </c>
      <c r="AD1982" s="604">
        <v>16</v>
      </c>
    </row>
    <row r="1983" spans="1:30" ht="15">
      <c r="B1983" s="554"/>
      <c r="C1983" s="657"/>
      <c r="D1983" s="657"/>
      <c r="E1983" s="605" t="s">
        <v>185</v>
      </c>
      <c r="F1983" s="723">
        <v>27375.69</v>
      </c>
      <c r="G1983" s="723">
        <v>27435.54</v>
      </c>
      <c r="H1983" s="723">
        <v>27498.84</v>
      </c>
      <c r="I1983" s="723">
        <v>27474.11</v>
      </c>
      <c r="J1983" s="723">
        <v>27431.26</v>
      </c>
      <c r="K1983" s="723">
        <v>27403.5</v>
      </c>
      <c r="L1983" s="723">
        <v>27441.759999999998</v>
      </c>
      <c r="M1983" s="723">
        <v>27459.02</v>
      </c>
      <c r="N1983" s="723">
        <v>27456.79</v>
      </c>
      <c r="O1983" s="641"/>
      <c r="P1983" s="605"/>
      <c r="Q1983" s="658"/>
      <c r="R1983" s="658"/>
      <c r="S1983" s="659"/>
      <c r="T1983" s="600"/>
      <c r="U1983" s="660"/>
      <c r="V1983" s="549"/>
      <c r="W1983" s="549"/>
    </row>
    <row r="1984" spans="1:30" ht="57.75" thickBot="1">
      <c r="B1984" s="663"/>
      <c r="C1984" s="664"/>
      <c r="D1984" s="664"/>
      <c r="E1984" s="605" t="s">
        <v>186</v>
      </c>
      <c r="F1984" s="627">
        <f t="shared" ref="F1984:N1984" si="656">IF(((F1982="")*AND(F1983="")),"",(F1982-F1983)*3)</f>
        <v>4777.7099999999991</v>
      </c>
      <c r="G1984" s="627">
        <f t="shared" si="656"/>
        <v>4281.1200000000026</v>
      </c>
      <c r="H1984" s="627">
        <f t="shared" si="656"/>
        <v>4127.0099999999948</v>
      </c>
      <c r="I1984" s="627">
        <f t="shared" si="656"/>
        <v>4194.929999999993</v>
      </c>
      <c r="J1984" s="627">
        <f t="shared" si="656"/>
        <v>4661.1600000000035</v>
      </c>
      <c r="K1984" s="627">
        <f t="shared" si="656"/>
        <v>4788.8700000000026</v>
      </c>
      <c r="L1984" s="627">
        <f t="shared" si="656"/>
        <v>4296.7200000000048</v>
      </c>
      <c r="M1984" s="627">
        <f t="shared" si="656"/>
        <v>4156.4399999999987</v>
      </c>
      <c r="N1984" s="627">
        <f t="shared" si="656"/>
        <v>4545.5099999999948</v>
      </c>
      <c r="O1984" s="627"/>
      <c r="P1984" s="627"/>
      <c r="Q1984" s="665"/>
      <c r="R1984" s="665"/>
      <c r="S1984" s="666"/>
      <c r="T1984" s="667"/>
      <c r="U1984" s="668"/>
      <c r="V1984" s="549"/>
      <c r="W1984" s="549"/>
    </row>
    <row r="1985" spans="1:30" ht="15">
      <c r="A1985" s="713">
        <v>43970</v>
      </c>
      <c r="B1985" s="654" t="s">
        <v>172</v>
      </c>
      <c r="C1985" s="615" t="s">
        <v>174</v>
      </c>
      <c r="D1985" s="615" t="s">
        <v>173</v>
      </c>
      <c r="E1985" s="605" t="s">
        <v>184</v>
      </c>
      <c r="F1985" s="723">
        <v>6773.17</v>
      </c>
      <c r="G1985" s="723">
        <v>6941.09</v>
      </c>
      <c r="H1985" s="723">
        <v>7106.14</v>
      </c>
      <c r="I1985" s="723">
        <v>7105.78</v>
      </c>
      <c r="J1985" s="723">
        <v>7137.31</v>
      </c>
      <c r="K1985" s="723">
        <v>6983.59</v>
      </c>
      <c r="L1985" s="723">
        <v>7084.29</v>
      </c>
      <c r="M1985" s="723">
        <v>7034.28</v>
      </c>
      <c r="N1985" s="723">
        <v>6924.17</v>
      </c>
      <c r="O1985" s="636">
        <f>IF((N1986=""),"",MAX(F1987:N1987))</f>
        <v>3898.2199999999993</v>
      </c>
      <c r="P1985" s="636">
        <f>IF(N1986="","",MIN(F1987:N1987))</f>
        <v>3537.08</v>
      </c>
      <c r="Q1985" s="655">
        <f>IF((N1987=""),"",AVERAGE(F1987:N1987))</f>
        <v>3800.9288888888891</v>
      </c>
      <c r="R1985" s="655">
        <f>IF((N1986=""),"",(O1985-P1985)/(O1985+P1985)*100)</f>
        <v>4.8571005877368689</v>
      </c>
      <c r="S1985" s="646">
        <f>STDEV(F1987:N1987)</f>
        <v>117.0593935193324</v>
      </c>
      <c r="T1985" s="600" t="str">
        <f>IF(N1986="","",IF(Q1985&gt;3650,IF(R1985&lt;7,IF(Q1985&lt;4450,"Pass","Fail"),"Fail"),"Fail"))</f>
        <v>Pass</v>
      </c>
      <c r="U1985" s="677">
        <v>1335</v>
      </c>
      <c r="V1985" s="720" t="s">
        <v>509</v>
      </c>
      <c r="W1985" s="720"/>
      <c r="X1985" s="720"/>
      <c r="Y1985" s="603">
        <v>3650</v>
      </c>
      <c r="Z1985" s="603">
        <v>4450</v>
      </c>
      <c r="AA1985" s="603">
        <v>3700</v>
      </c>
      <c r="AB1985" s="603">
        <v>4100</v>
      </c>
      <c r="AC1985" s="604">
        <v>7</v>
      </c>
      <c r="AD1985" s="604">
        <v>6.5</v>
      </c>
    </row>
    <row r="1986" spans="1:30" ht="15">
      <c r="B1986" s="554"/>
      <c r="C1986" s="657"/>
      <c r="D1986" s="657"/>
      <c r="E1986" s="605" t="s">
        <v>185</v>
      </c>
      <c r="F1986" s="723">
        <v>4903.47</v>
      </c>
      <c r="G1986" s="723">
        <v>5008.55</v>
      </c>
      <c r="H1986" s="723">
        <v>5170.18</v>
      </c>
      <c r="I1986" s="723">
        <v>5181.9799999999996</v>
      </c>
      <c r="J1986" s="723">
        <v>5277.42</v>
      </c>
      <c r="K1986" s="723">
        <v>5215.05</v>
      </c>
      <c r="L1986" s="723">
        <v>5161.45</v>
      </c>
      <c r="M1986" s="723">
        <v>5085.17</v>
      </c>
      <c r="N1986" s="723">
        <v>4982.37</v>
      </c>
      <c r="O1986" s="605"/>
      <c r="P1986" s="605"/>
      <c r="Q1986" s="658"/>
      <c r="R1986" s="658"/>
      <c r="S1986" s="659"/>
      <c r="T1986" s="600"/>
      <c r="U1986" s="672"/>
      <c r="V1986" s="549"/>
      <c r="W1986" s="549"/>
    </row>
    <row r="1987" spans="1:30" ht="57.75" thickBot="1">
      <c r="B1987" s="554"/>
      <c r="C1987" s="657"/>
      <c r="D1987" s="657"/>
      <c r="E1987" s="605" t="s">
        <v>186</v>
      </c>
      <c r="F1987" s="605">
        <f t="shared" ref="F1987:N1987" si="657">IF(((F1985="")*AND(F1986="")),"",(F1985-F1986)*2)</f>
        <v>3739.3999999999996</v>
      </c>
      <c r="G1987" s="605">
        <f t="shared" si="657"/>
        <v>3865.08</v>
      </c>
      <c r="H1987" s="605">
        <f t="shared" si="657"/>
        <v>3871.92</v>
      </c>
      <c r="I1987" s="605">
        <f t="shared" si="657"/>
        <v>3847.6000000000004</v>
      </c>
      <c r="J1987" s="605">
        <f t="shared" si="657"/>
        <v>3719.7800000000007</v>
      </c>
      <c r="K1987" s="605">
        <f t="shared" si="657"/>
        <v>3537.08</v>
      </c>
      <c r="L1987" s="605">
        <f t="shared" si="657"/>
        <v>3845.6800000000003</v>
      </c>
      <c r="M1987" s="605">
        <f t="shared" si="657"/>
        <v>3898.2199999999993</v>
      </c>
      <c r="N1987" s="605">
        <f t="shared" si="657"/>
        <v>3883.6000000000004</v>
      </c>
      <c r="O1987" s="605"/>
      <c r="P1987" s="605"/>
      <c r="Q1987" s="658"/>
      <c r="R1987" s="658"/>
      <c r="S1987" s="659"/>
      <c r="T1987" s="600"/>
      <c r="U1987" s="672"/>
      <c r="V1987" s="549"/>
      <c r="W1987" s="549"/>
    </row>
    <row r="1988" spans="1:30" ht="15">
      <c r="A1988" s="713">
        <v>43970</v>
      </c>
      <c r="B1988" s="614" t="s">
        <v>167</v>
      </c>
      <c r="C1988" s="657" t="s">
        <v>169</v>
      </c>
      <c r="D1988" s="657" t="s">
        <v>187</v>
      </c>
      <c r="E1988" s="605" t="s">
        <v>184</v>
      </c>
      <c r="F1988" s="723">
        <v>1972.6</v>
      </c>
      <c r="G1988" s="723">
        <v>1965.79</v>
      </c>
      <c r="H1988" s="723">
        <v>1946.82</v>
      </c>
      <c r="I1988" s="723">
        <v>1951.31</v>
      </c>
      <c r="J1988" s="723">
        <v>1958.82</v>
      </c>
      <c r="K1988" s="723">
        <v>1964.04</v>
      </c>
      <c r="L1988" s="723">
        <v>1954.88</v>
      </c>
      <c r="M1988" s="723">
        <v>1960.8</v>
      </c>
      <c r="N1988" s="723">
        <v>1975.67</v>
      </c>
      <c r="O1988" s="605">
        <f>IF((N1989=""),"",MAX(F1990:N1990))</f>
        <v>2063.2200000000003</v>
      </c>
      <c r="P1988" s="605">
        <f>IF(N1989="","",MIN(F1990:N1990))</f>
        <v>1922.6099999999997</v>
      </c>
      <c r="Q1988" s="658">
        <f>IF((N1990=""),"",AVERAGE(F1990:N1990))</f>
        <v>2004.5633333333333</v>
      </c>
      <c r="R1988" s="658">
        <f>IF((N1989=""),"",(O1988-P1988)/(O1988+P1988)*100)</f>
        <v>3.5277470439030414</v>
      </c>
      <c r="S1988" s="659">
        <f>STDEV(F1990:N1990)</f>
        <v>50.089722997835118</v>
      </c>
      <c r="T1988" s="600" t="str">
        <f>IF(N1989="","",IF(Q1988&gt;1940,IF(R1988&lt;8.3,IF(Q1988&lt;2180,"Pass","Fail"),"Fail"),"Fail"))</f>
        <v>Pass</v>
      </c>
      <c r="U1988" s="677">
        <v>1335</v>
      </c>
      <c r="V1988" s="720" t="s">
        <v>509</v>
      </c>
      <c r="W1988" s="720"/>
      <c r="X1988" s="720"/>
      <c r="Y1988" s="603">
        <v>2000</v>
      </c>
      <c r="Z1988" s="603">
        <v>3000</v>
      </c>
      <c r="AA1988" s="603">
        <v>1940</v>
      </c>
      <c r="AB1988" s="603">
        <v>2180</v>
      </c>
      <c r="AC1988" s="604">
        <v>5.2</v>
      </c>
      <c r="AD1988" s="604">
        <v>5.2</v>
      </c>
    </row>
    <row r="1989" spans="1:30" ht="15">
      <c r="B1989" s="554"/>
      <c r="C1989" s="657"/>
      <c r="D1989" s="657"/>
      <c r="E1989" s="605" t="s">
        <v>185</v>
      </c>
      <c r="F1989" s="723">
        <v>1288.27</v>
      </c>
      <c r="G1989" s="723">
        <v>1278.05</v>
      </c>
      <c r="H1989" s="723">
        <v>1273.6400000000001</v>
      </c>
      <c r="I1989" s="723">
        <v>1297.3800000000001</v>
      </c>
      <c r="J1989" s="723">
        <v>1317.95</v>
      </c>
      <c r="K1989" s="723">
        <v>1313.07</v>
      </c>
      <c r="L1989" s="723">
        <v>1292.18</v>
      </c>
      <c r="M1989" s="723">
        <v>1278.82</v>
      </c>
      <c r="N1989" s="723">
        <v>1297.68</v>
      </c>
      <c r="O1989" s="605"/>
      <c r="P1989" s="605"/>
      <c r="Q1989" s="658"/>
      <c r="R1989" s="658"/>
      <c r="S1989" s="659"/>
      <c r="T1989" s="600"/>
      <c r="U1989" s="660"/>
      <c r="V1989" s="549"/>
      <c r="W1989" s="549"/>
    </row>
    <row r="1990" spans="1:30" ht="43.5" thickBot="1">
      <c r="B1990" s="554"/>
      <c r="C1990" s="657"/>
      <c r="D1990" s="657"/>
      <c r="E1990" s="605" t="s">
        <v>188</v>
      </c>
      <c r="F1990" s="605">
        <f t="shared" ref="F1990:N1990" si="658">IF(((F1988="")*AND(F1989="")),"",(F1988-F1989)*3)</f>
        <v>2052.9899999999998</v>
      </c>
      <c r="G1990" s="605">
        <f t="shared" si="658"/>
        <v>2063.2200000000003</v>
      </c>
      <c r="H1990" s="605">
        <f t="shared" si="658"/>
        <v>2019.5399999999995</v>
      </c>
      <c r="I1990" s="605">
        <f t="shared" si="658"/>
        <v>1961.7899999999995</v>
      </c>
      <c r="J1990" s="605">
        <f t="shared" si="658"/>
        <v>1922.6099999999997</v>
      </c>
      <c r="K1990" s="605">
        <f t="shared" si="658"/>
        <v>1952.91</v>
      </c>
      <c r="L1990" s="605">
        <f t="shared" si="658"/>
        <v>1988.1000000000001</v>
      </c>
      <c r="M1990" s="605">
        <f t="shared" si="658"/>
        <v>2045.94</v>
      </c>
      <c r="N1990" s="605">
        <f t="shared" si="658"/>
        <v>2033.97</v>
      </c>
      <c r="O1990" s="605"/>
      <c r="P1990" s="605"/>
      <c r="Q1990" s="658"/>
      <c r="R1990" s="658"/>
      <c r="S1990" s="659"/>
      <c r="T1990" s="600"/>
      <c r="U1990" s="660"/>
      <c r="V1990" s="549"/>
      <c r="W1990" s="549"/>
    </row>
    <row r="1991" spans="1:30" ht="15">
      <c r="A1991" s="713">
        <v>43970</v>
      </c>
      <c r="B1991" s="554" t="s">
        <v>183</v>
      </c>
      <c r="C1991" s="657" t="s">
        <v>171</v>
      </c>
      <c r="D1991" s="657" t="s">
        <v>170</v>
      </c>
      <c r="E1991" s="605" t="s">
        <v>184</v>
      </c>
      <c r="F1991" s="723">
        <v>27352.27</v>
      </c>
      <c r="G1991" s="723">
        <v>27420.5</v>
      </c>
      <c r="H1991" s="723">
        <v>27479.64</v>
      </c>
      <c r="I1991" s="723">
        <v>27457.439999999999</v>
      </c>
      <c r="J1991" s="723">
        <v>27412.48</v>
      </c>
      <c r="K1991" s="723">
        <v>27380.63</v>
      </c>
      <c r="L1991" s="723">
        <v>27420.21</v>
      </c>
      <c r="M1991" s="723">
        <v>27440.74</v>
      </c>
      <c r="N1991" s="723">
        <v>27441.71</v>
      </c>
      <c r="O1991" s="605">
        <f>IF((N1992=""),"",MAX(F1993:N1993))</f>
        <v>4943.8799999999974</v>
      </c>
      <c r="P1991" s="605">
        <f>IF(N1992="","",MIN(F1993:N1993))</f>
        <v>4255.8599999999969</v>
      </c>
      <c r="Q1991" s="658">
        <f>IF((N1993=""),"",AVERAGE(F1993:N1993))</f>
        <v>4581.8833333333323</v>
      </c>
      <c r="R1991" s="658">
        <f>IF((N1992=""),"",(O1991-P1991)/(O1991+P1991)*100)</f>
        <v>7.4786896151413069</v>
      </c>
      <c r="S1991" s="659">
        <f>STDEV(F1993:N1993)</f>
        <v>289.40447858491603</v>
      </c>
      <c r="T1991" s="600" t="str">
        <f>IF(N1992="","",IF(Q1991&gt;3200,IF(R1991&lt;16,IF(Q1991&lt;5240,"Pass","Fail"),"Fail"),"Fail"))</f>
        <v>Pass</v>
      </c>
      <c r="U1991" s="677">
        <v>1335</v>
      </c>
      <c r="V1991" s="720" t="s">
        <v>509</v>
      </c>
      <c r="W1991" s="720"/>
      <c r="X1991" s="720"/>
      <c r="Y1991" s="603">
        <v>4200</v>
      </c>
      <c r="Z1991" s="603">
        <v>5500</v>
      </c>
      <c r="AA1991" s="603">
        <v>3200</v>
      </c>
      <c r="AB1991" s="603">
        <v>5240</v>
      </c>
      <c r="AC1991" s="604">
        <v>16</v>
      </c>
      <c r="AD1991" s="604">
        <v>16</v>
      </c>
    </row>
    <row r="1992" spans="1:30" ht="15">
      <c r="B1992" s="554"/>
      <c r="C1992" s="657"/>
      <c r="D1992" s="657"/>
      <c r="E1992" s="605" t="s">
        <v>185</v>
      </c>
      <c r="F1992" s="723">
        <v>25714.720000000001</v>
      </c>
      <c r="G1992" s="723">
        <v>25963.03</v>
      </c>
      <c r="H1992" s="723">
        <v>26061.02</v>
      </c>
      <c r="I1992" s="723">
        <v>26004.560000000001</v>
      </c>
      <c r="J1992" s="723">
        <v>25793.54</v>
      </c>
      <c r="K1992" s="723">
        <v>25775.919999999998</v>
      </c>
      <c r="L1992" s="723">
        <v>25978.75</v>
      </c>
      <c r="M1992" s="723">
        <v>25974.68</v>
      </c>
      <c r="N1992" s="723">
        <v>25793.75</v>
      </c>
      <c r="O1992" s="641"/>
      <c r="P1992" s="605"/>
      <c r="Q1992" s="658"/>
      <c r="R1992" s="658"/>
      <c r="S1992" s="659"/>
      <c r="T1992" s="600"/>
      <c r="U1992" s="660"/>
      <c r="V1992" s="549"/>
      <c r="W1992" s="549"/>
    </row>
    <row r="1993" spans="1:30" ht="57.75" thickBot="1">
      <c r="B1993" s="663"/>
      <c r="C1993" s="664"/>
      <c r="D1993" s="664"/>
      <c r="E1993" s="605" t="s">
        <v>186</v>
      </c>
      <c r="F1993" s="627">
        <f t="shared" ref="F1993:N1993" si="659">IF(((F1991="")*AND(F1992="")),"",(F1991-F1992)*3)</f>
        <v>4912.6499999999978</v>
      </c>
      <c r="G1993" s="627">
        <f t="shared" si="659"/>
        <v>4372.4100000000035</v>
      </c>
      <c r="H1993" s="627">
        <f t="shared" si="659"/>
        <v>4255.8599999999969</v>
      </c>
      <c r="I1993" s="627">
        <f t="shared" si="659"/>
        <v>4358.6399999999921</v>
      </c>
      <c r="J1993" s="627">
        <f t="shared" si="659"/>
        <v>4856.8199999999961</v>
      </c>
      <c r="K1993" s="627">
        <f t="shared" si="659"/>
        <v>4814.1300000000083</v>
      </c>
      <c r="L1993" s="627">
        <f t="shared" si="659"/>
        <v>4324.3799999999974</v>
      </c>
      <c r="M1993" s="627">
        <f t="shared" si="659"/>
        <v>4398.1800000000039</v>
      </c>
      <c r="N1993" s="627">
        <f t="shared" si="659"/>
        <v>4943.8799999999974</v>
      </c>
      <c r="O1993" s="627"/>
      <c r="P1993" s="627"/>
      <c r="Q1993" s="665"/>
      <c r="R1993" s="665"/>
      <c r="S1993" s="666"/>
      <c r="T1993" s="667"/>
      <c r="U1993" s="668"/>
      <c r="V1993" s="549"/>
      <c r="W1993" s="549"/>
    </row>
    <row r="1994" spans="1:30" ht="15">
      <c r="A1994" s="713">
        <v>43973</v>
      </c>
      <c r="B1994" s="654" t="s">
        <v>172</v>
      </c>
      <c r="C1994" s="615" t="s">
        <v>174</v>
      </c>
      <c r="D1994" s="615" t="s">
        <v>173</v>
      </c>
      <c r="E1994" s="605" t="s">
        <v>184</v>
      </c>
      <c r="F1994" s="723">
        <v>4911.75</v>
      </c>
      <c r="G1994" s="723">
        <v>5013.42</v>
      </c>
      <c r="H1994" s="723">
        <v>5179.16</v>
      </c>
      <c r="I1994" s="723">
        <v>5190.83</v>
      </c>
      <c r="J1994" s="723">
        <v>5285.43</v>
      </c>
      <c r="K1994" s="723">
        <v>5223.58</v>
      </c>
      <c r="L1994" s="723">
        <v>5170.4799999999996</v>
      </c>
      <c r="M1994" s="723">
        <v>5094.3100000000004</v>
      </c>
      <c r="N1994" s="723">
        <v>4989.07</v>
      </c>
      <c r="O1994" s="636">
        <f>IF((N1995=""),"",MAX(F1996:N1996))</f>
        <v>3825.2599999999993</v>
      </c>
      <c r="P1994" s="636">
        <f>IF(N1995="","",MIN(F1996:N1996))</f>
        <v>3389.6399999999994</v>
      </c>
      <c r="Q1994" s="655">
        <f>IF((N1996=""),"",AVERAGE(F1996:N1996))</f>
        <v>3704.9266666666663</v>
      </c>
      <c r="R1994" s="655">
        <f>IF((N1995=""),"",(O1994-P1994)/(O1994+P1994)*100)</f>
        <v>6.0377829214542125</v>
      </c>
      <c r="S1994" s="646">
        <f>STDEV(F1996:N1996)</f>
        <v>141.47664648274511</v>
      </c>
      <c r="T1994" s="600" t="str">
        <f>IF(N1995="","",IF(Q1994&gt;3650,IF(R1994&lt;7,IF(Q1994&lt;4450,"Pass","Fail"),"Fail"),"Fail"))</f>
        <v>Pass</v>
      </c>
      <c r="U1994" s="677">
        <v>1335</v>
      </c>
      <c r="V1994" s="720" t="s">
        <v>511</v>
      </c>
      <c r="W1994" s="720"/>
      <c r="X1994" s="720"/>
      <c r="Y1994" s="603">
        <v>3650</v>
      </c>
      <c r="Z1994" s="603">
        <v>4450</v>
      </c>
      <c r="AA1994" s="603">
        <v>3700</v>
      </c>
      <c r="AB1994" s="603">
        <v>4100</v>
      </c>
      <c r="AC1994" s="604">
        <v>7</v>
      </c>
      <c r="AD1994" s="604">
        <v>6.5</v>
      </c>
    </row>
    <row r="1995" spans="1:30" ht="15">
      <c r="B1995" s="554"/>
      <c r="C1995" s="657"/>
      <c r="D1995" s="657"/>
      <c r="E1995" s="605" t="s">
        <v>185</v>
      </c>
      <c r="F1995" s="723">
        <v>3075.02</v>
      </c>
      <c r="G1995" s="723">
        <v>3119.95</v>
      </c>
      <c r="H1995" s="723">
        <v>3266.53</v>
      </c>
      <c r="I1995" s="723">
        <v>3290.33</v>
      </c>
      <c r="J1995" s="723">
        <v>3480.32</v>
      </c>
      <c r="K1995" s="723">
        <v>3528.76</v>
      </c>
      <c r="L1995" s="723">
        <v>3272.67</v>
      </c>
      <c r="M1995" s="723">
        <v>3192.14</v>
      </c>
      <c r="N1995" s="723">
        <v>3160.14</v>
      </c>
      <c r="O1995" s="605"/>
      <c r="P1995" s="605"/>
      <c r="Q1995" s="658"/>
      <c r="R1995" s="658"/>
      <c r="S1995" s="659"/>
      <c r="T1995" s="600"/>
      <c r="U1995" s="672"/>
      <c r="V1995" s="549"/>
      <c r="W1995" s="549"/>
      <c r="Y1995" s="549"/>
      <c r="Z1995" s="549"/>
      <c r="AA1995" s="549"/>
      <c r="AB1995" s="549"/>
      <c r="AC1995" s="549"/>
      <c r="AD1995" s="549"/>
    </row>
    <row r="1996" spans="1:30" ht="57.75" thickBot="1">
      <c r="B1996" s="554"/>
      <c r="C1996" s="657"/>
      <c r="D1996" s="657"/>
      <c r="E1996" s="605" t="s">
        <v>186</v>
      </c>
      <c r="F1996" s="605">
        <f t="shared" ref="F1996:N1996" si="660">IF(((F1994="")*AND(F1995="")),"",(F1994-F1995)*2)</f>
        <v>3673.46</v>
      </c>
      <c r="G1996" s="605">
        <f t="shared" si="660"/>
        <v>3786.9400000000005</v>
      </c>
      <c r="H1996" s="605">
        <f t="shared" si="660"/>
        <v>3825.2599999999993</v>
      </c>
      <c r="I1996" s="605">
        <f t="shared" si="660"/>
        <v>3801</v>
      </c>
      <c r="J1996" s="605">
        <f t="shared" si="660"/>
        <v>3610.2200000000003</v>
      </c>
      <c r="K1996" s="605">
        <f t="shared" si="660"/>
        <v>3389.6399999999994</v>
      </c>
      <c r="L1996" s="605">
        <f t="shared" si="660"/>
        <v>3795.619999999999</v>
      </c>
      <c r="M1996" s="605">
        <f t="shared" si="660"/>
        <v>3804.3400000000011</v>
      </c>
      <c r="N1996" s="605">
        <f t="shared" si="660"/>
        <v>3657.8599999999997</v>
      </c>
      <c r="O1996" s="605"/>
      <c r="P1996" s="605"/>
      <c r="Q1996" s="658"/>
      <c r="R1996" s="658"/>
      <c r="S1996" s="659"/>
      <c r="T1996" s="600"/>
      <c r="U1996" s="672"/>
      <c r="V1996" s="549"/>
      <c r="W1996" s="549"/>
      <c r="Y1996" s="549"/>
      <c r="Z1996" s="549"/>
      <c r="AA1996" s="549"/>
      <c r="AB1996" s="549"/>
      <c r="AC1996" s="549"/>
      <c r="AD1996" s="549"/>
    </row>
    <row r="1997" spans="1:30" ht="15">
      <c r="A1997" s="713">
        <v>43973</v>
      </c>
      <c r="B1997" s="614" t="s">
        <v>167</v>
      </c>
      <c r="C1997" s="657" t="s">
        <v>169</v>
      </c>
      <c r="D1997" s="657" t="s">
        <v>187</v>
      </c>
      <c r="E1997" s="605" t="s">
        <v>184</v>
      </c>
      <c r="F1997" s="723">
        <v>1293.1400000000001</v>
      </c>
      <c r="G1997" s="723">
        <v>1282.58</v>
      </c>
      <c r="H1997" s="723">
        <v>1276.5999999999999</v>
      </c>
      <c r="I1997" s="723">
        <v>1299.47</v>
      </c>
      <c r="J1997" s="723">
        <v>1321.75</v>
      </c>
      <c r="K1997" s="723">
        <v>1315.45</v>
      </c>
      <c r="L1997" s="723">
        <v>1295.49</v>
      </c>
      <c r="M1997" s="723">
        <v>1284.26</v>
      </c>
      <c r="N1997" s="723">
        <v>1300.0899999999999</v>
      </c>
      <c r="O1997" s="605">
        <f>IF((N1998=""),"",MAX(F1999:N1999))</f>
        <v>2026.7099999999998</v>
      </c>
      <c r="P1997" s="605">
        <f>IF(N1998="","",MIN(F1999:N1999))</f>
        <v>1906.17</v>
      </c>
      <c r="Q1997" s="658">
        <f>IF((N1999=""),"",AVERAGE(F1999:N1999))</f>
        <v>1967.8899999999999</v>
      </c>
      <c r="R1997" s="658">
        <f>IF((N1998=""),"",(O1997-P1997)/(O1997+P1997)*100)</f>
        <v>3.0649295173002922</v>
      </c>
      <c r="S1997" s="659">
        <f>STDEV(F1999:N1999)</f>
        <v>48.280020712517782</v>
      </c>
      <c r="T1997" s="600" t="str">
        <f>IF(N1998="","",IF(Q1997&gt;1940,IF(R1997&lt;8.3,IF(Q1997&lt;2180,"Pass","Fail"),"Fail"),"Fail"))</f>
        <v>Pass</v>
      </c>
      <c r="U1997" s="677">
        <v>1335</v>
      </c>
      <c r="V1997" s="720" t="s">
        <v>511</v>
      </c>
      <c r="W1997" s="720"/>
      <c r="X1997" s="720"/>
      <c r="Y1997" s="603">
        <v>2000</v>
      </c>
      <c r="Z1997" s="603">
        <v>3000</v>
      </c>
      <c r="AA1997" s="603">
        <v>1940</v>
      </c>
      <c r="AB1997" s="603">
        <v>2180</v>
      </c>
      <c r="AC1997" s="604">
        <v>5.2</v>
      </c>
      <c r="AD1997" s="604">
        <v>5.2</v>
      </c>
    </row>
    <row r="1998" spans="1:30" ht="15">
      <c r="B1998" s="554"/>
      <c r="C1998" s="657"/>
      <c r="D1998" s="657"/>
      <c r="E1998" s="605" t="s">
        <v>185</v>
      </c>
      <c r="F1998" s="723">
        <v>642.75</v>
      </c>
      <c r="G1998" s="723">
        <v>607.01</v>
      </c>
      <c r="H1998" s="723">
        <v>603.17999999999995</v>
      </c>
      <c r="I1998" s="723">
        <v>630.89</v>
      </c>
      <c r="J1998" s="723">
        <v>686.36</v>
      </c>
      <c r="K1998" s="723">
        <v>675.13</v>
      </c>
      <c r="L1998" s="723">
        <v>623.83000000000004</v>
      </c>
      <c r="M1998" s="723">
        <v>639.95000000000005</v>
      </c>
      <c r="N1998" s="723">
        <v>656.06</v>
      </c>
      <c r="O1998" s="605"/>
      <c r="P1998" s="605"/>
      <c r="Q1998" s="658"/>
      <c r="R1998" s="658"/>
      <c r="S1998" s="659"/>
      <c r="T1998" s="600"/>
      <c r="U1998" s="660"/>
      <c r="V1998" s="549"/>
      <c r="W1998" s="549"/>
      <c r="Y1998" s="549"/>
      <c r="Z1998" s="549"/>
      <c r="AA1998" s="549"/>
      <c r="AB1998" s="549"/>
      <c r="AC1998" s="549"/>
      <c r="AD1998" s="549"/>
    </row>
    <row r="1999" spans="1:30" ht="43.5" thickBot="1">
      <c r="B1999" s="554"/>
      <c r="C1999" s="657"/>
      <c r="D1999" s="657"/>
      <c r="E1999" s="605" t="s">
        <v>188</v>
      </c>
      <c r="F1999" s="605">
        <f t="shared" ref="F1999:N1999" si="661">IF(((F1997="")*AND(F1998="")),"",(F1997-F1998)*3)</f>
        <v>1951.1700000000003</v>
      </c>
      <c r="G1999" s="605">
        <f t="shared" si="661"/>
        <v>2026.7099999999998</v>
      </c>
      <c r="H1999" s="605">
        <f t="shared" si="661"/>
        <v>2020.2599999999998</v>
      </c>
      <c r="I1999" s="605">
        <f t="shared" si="661"/>
        <v>2005.7400000000002</v>
      </c>
      <c r="J1999" s="605">
        <f t="shared" si="661"/>
        <v>1906.17</v>
      </c>
      <c r="K1999" s="605">
        <f t="shared" si="661"/>
        <v>1920.96</v>
      </c>
      <c r="L1999" s="605">
        <f t="shared" si="661"/>
        <v>2014.98</v>
      </c>
      <c r="M1999" s="605">
        <f t="shared" si="661"/>
        <v>1932.9299999999998</v>
      </c>
      <c r="N1999" s="605">
        <f t="shared" si="661"/>
        <v>1932.09</v>
      </c>
      <c r="O1999" s="605"/>
      <c r="P1999" s="605"/>
      <c r="Q1999" s="658"/>
      <c r="R1999" s="658"/>
      <c r="S1999" s="659"/>
      <c r="T1999" s="600"/>
      <c r="U1999" s="660"/>
      <c r="V1999" s="549"/>
      <c r="W1999" s="549"/>
      <c r="Y1999" s="549"/>
      <c r="Z1999" s="549"/>
      <c r="AA1999" s="549"/>
      <c r="AB1999" s="549"/>
      <c r="AC1999" s="549"/>
      <c r="AD1999" s="549"/>
    </row>
    <row r="2000" spans="1:30" ht="15">
      <c r="A2000" s="713">
        <v>43973</v>
      </c>
      <c r="B2000" s="554" t="s">
        <v>183</v>
      </c>
      <c r="C2000" s="657" t="s">
        <v>171</v>
      </c>
      <c r="D2000" s="657" t="s">
        <v>170</v>
      </c>
      <c r="E2000" s="605" t="s">
        <v>184</v>
      </c>
      <c r="F2000" s="723">
        <v>25678.85</v>
      </c>
      <c r="G2000" s="723">
        <v>25928.31</v>
      </c>
      <c r="H2000" s="723">
        <v>26030.959999999999</v>
      </c>
      <c r="I2000" s="723">
        <v>25972.799999999999</v>
      </c>
      <c r="J2000" s="723">
        <v>25762.04</v>
      </c>
      <c r="K2000" s="723">
        <v>25736.42</v>
      </c>
      <c r="L2000" s="723">
        <v>25952.57</v>
      </c>
      <c r="M2000" s="723">
        <v>25950.87</v>
      </c>
      <c r="N2000" s="723">
        <v>25760.74</v>
      </c>
      <c r="O2000" s="605">
        <f>IF((N2001=""),"",MAX(F2002:N2002))</f>
        <v>4886.25</v>
      </c>
      <c r="P2000" s="605">
        <f>IF(N2001="","",MIN(F2002:N2002))</f>
        <v>4121.0699999999961</v>
      </c>
      <c r="Q2000" s="658">
        <f>IF((N2002=""),"",AVERAGE(F2002:N2002))</f>
        <v>4471.8033333333333</v>
      </c>
      <c r="R2000" s="658">
        <f>IF((N2001=""),"",(O2000-P2000)/(O2000+P2000)*100)</f>
        <v>8.495090659596908</v>
      </c>
      <c r="S2000" s="659">
        <f>STDEV(F2002:N2002)</f>
        <v>321.95300918768288</v>
      </c>
      <c r="T2000" s="600" t="str">
        <f>IF(N2001="","",IF(Q2000&gt;3200,IF(R2000&lt;16,IF(Q2000&lt;5240,"Pass","Fail"),"Fail"),"Fail"))</f>
        <v>Pass</v>
      </c>
      <c r="U2000" s="677">
        <v>1335</v>
      </c>
      <c r="V2000" s="720" t="s">
        <v>511</v>
      </c>
      <c r="W2000" s="720"/>
      <c r="X2000" s="720"/>
      <c r="Y2000" s="603">
        <v>4200</v>
      </c>
      <c r="Z2000" s="603">
        <v>5500</v>
      </c>
      <c r="AA2000" s="603">
        <v>3200</v>
      </c>
      <c r="AB2000" s="603">
        <v>5240</v>
      </c>
      <c r="AC2000" s="604">
        <v>16</v>
      </c>
      <c r="AD2000" s="604">
        <v>16</v>
      </c>
    </row>
    <row r="2001" spans="1:30" ht="15">
      <c r="B2001" s="554"/>
      <c r="C2001" s="657"/>
      <c r="D2001" s="657"/>
      <c r="E2001" s="605" t="s">
        <v>185</v>
      </c>
      <c r="F2001" s="723">
        <v>24050.639999999999</v>
      </c>
      <c r="G2001" s="723">
        <v>24511.81</v>
      </c>
      <c r="H2001" s="723">
        <v>24657.27</v>
      </c>
      <c r="I2001" s="723">
        <v>24572.639999999999</v>
      </c>
      <c r="J2001" s="723">
        <v>24174.91</v>
      </c>
      <c r="K2001" s="723">
        <v>24107.67</v>
      </c>
      <c r="L2001" s="723">
        <v>24525</v>
      </c>
      <c r="M2001" s="723">
        <v>24555.1</v>
      </c>
      <c r="N2001" s="723">
        <v>24203.11</v>
      </c>
      <c r="O2001" s="641"/>
      <c r="P2001" s="605"/>
      <c r="Q2001" s="658"/>
      <c r="R2001" s="658"/>
      <c r="S2001" s="659"/>
      <c r="T2001" s="600"/>
      <c r="U2001" s="660"/>
      <c r="V2001" s="549"/>
      <c r="W2001" s="549"/>
      <c r="Y2001" s="549"/>
      <c r="Z2001" s="549"/>
      <c r="AA2001" s="549"/>
      <c r="AB2001" s="549"/>
      <c r="AC2001" s="549"/>
      <c r="AD2001" s="549"/>
    </row>
    <row r="2002" spans="1:30" ht="57.75" thickBot="1">
      <c r="B2002" s="663"/>
      <c r="C2002" s="664"/>
      <c r="D2002" s="664"/>
      <c r="E2002" s="605" t="s">
        <v>186</v>
      </c>
      <c r="F2002" s="627">
        <f t="shared" ref="F2002:N2002" si="662">IF(((F2000="")*AND(F2001="")),"",(F2000-F2001)*3)</f>
        <v>4884.6299999999974</v>
      </c>
      <c r="G2002" s="627">
        <f t="shared" si="662"/>
        <v>4249.5</v>
      </c>
      <c r="H2002" s="627">
        <f t="shared" si="662"/>
        <v>4121.0699999999961</v>
      </c>
      <c r="I2002" s="627">
        <f t="shared" si="662"/>
        <v>4200.4799999999996</v>
      </c>
      <c r="J2002" s="627">
        <f t="shared" si="662"/>
        <v>4761.3900000000031</v>
      </c>
      <c r="K2002" s="627">
        <f t="shared" si="662"/>
        <v>4886.25</v>
      </c>
      <c r="L2002" s="627">
        <f t="shared" si="662"/>
        <v>4282.7099999999991</v>
      </c>
      <c r="M2002" s="627">
        <f t="shared" si="662"/>
        <v>4187.3100000000013</v>
      </c>
      <c r="N2002" s="627">
        <f t="shared" si="662"/>
        <v>4672.8900000000031</v>
      </c>
      <c r="O2002" s="627"/>
      <c r="P2002" s="627"/>
      <c r="Q2002" s="665"/>
      <c r="R2002" s="665"/>
      <c r="S2002" s="666"/>
      <c r="T2002" s="667"/>
      <c r="U2002" s="668"/>
      <c r="V2002" s="549"/>
      <c r="W2002" s="549"/>
      <c r="Y2002" s="549"/>
      <c r="Z2002" s="549"/>
      <c r="AA2002" s="549"/>
      <c r="AB2002" s="549"/>
      <c r="AC2002" s="549"/>
      <c r="AD2002" s="549"/>
    </row>
    <row r="2003" spans="1:30" ht="15">
      <c r="A2003" s="713">
        <v>43976</v>
      </c>
      <c r="B2003" s="654" t="s">
        <v>172</v>
      </c>
      <c r="C2003" s="615" t="s">
        <v>174</v>
      </c>
      <c r="D2003" s="615" t="s">
        <v>173</v>
      </c>
      <c r="E2003" s="605" t="s">
        <v>184</v>
      </c>
      <c r="F2003" s="723">
        <v>3087.75</v>
      </c>
      <c r="G2003" s="723">
        <v>3124.87</v>
      </c>
      <c r="H2003" s="723">
        <v>3277.49</v>
      </c>
      <c r="I2003" s="723">
        <v>3301.36</v>
      </c>
      <c r="J2003" s="723">
        <v>3490.62</v>
      </c>
      <c r="K2003" s="723">
        <v>3538.89</v>
      </c>
      <c r="L2003" s="723">
        <v>3283.08</v>
      </c>
      <c r="M2003" s="723">
        <v>3197.36</v>
      </c>
      <c r="N2003" s="723">
        <v>3162.87</v>
      </c>
      <c r="O2003" s="636">
        <f>IF((N2004=""),"",MAX(F2005:N2005))</f>
        <v>3747.4599999999996</v>
      </c>
      <c r="P2003" s="636">
        <f>IF(N2004="","",MIN(F2005:N2005))</f>
        <v>3423.8599999999997</v>
      </c>
      <c r="Q2003" s="655">
        <f>IF((N2005=""),"",AVERAGE(F2005:N2005))</f>
        <v>3673.6511111111104</v>
      </c>
      <c r="R2003" s="655">
        <f>IF((N2004=""),"",(O2003-P2003)/(O2003+P2003)*100)</f>
        <v>4.5124189131150185</v>
      </c>
      <c r="S2003" s="646">
        <f>STDEV(F2005:N2005)</f>
        <v>104.031884588888</v>
      </c>
      <c r="T2003" s="600" t="str">
        <f>IF(N2004="","",IF(Q2003&gt;3650,IF(R2003&lt;7,IF(Q2003&lt;4450,"Pass","Fail"),"Fail"),"Fail"))</f>
        <v>Pass</v>
      </c>
      <c r="U2003" s="677">
        <v>121</v>
      </c>
      <c r="V2003" s="720" t="s">
        <v>513</v>
      </c>
      <c r="W2003" s="720"/>
      <c r="X2003" s="720"/>
      <c r="Y2003" s="603">
        <v>3650</v>
      </c>
      <c r="Z2003" s="603">
        <v>4450</v>
      </c>
      <c r="AA2003" s="603">
        <v>3700</v>
      </c>
      <c r="AB2003" s="603">
        <v>4100</v>
      </c>
      <c r="AC2003" s="604">
        <v>7</v>
      </c>
      <c r="AD2003" s="604">
        <v>6.5</v>
      </c>
    </row>
    <row r="2004" spans="1:30" ht="15">
      <c r="B2004" s="554"/>
      <c r="C2004" s="657"/>
      <c r="D2004" s="657"/>
      <c r="E2004" s="605" t="s">
        <v>185</v>
      </c>
      <c r="F2004" s="723">
        <v>1261.1600000000001</v>
      </c>
      <c r="G2004" s="723">
        <v>1256.0999999999999</v>
      </c>
      <c r="H2004" s="723">
        <v>1403.76</v>
      </c>
      <c r="I2004" s="723">
        <v>1437.67</v>
      </c>
      <c r="J2004" s="723">
        <v>1682.96</v>
      </c>
      <c r="K2004" s="723">
        <v>1826.96</v>
      </c>
      <c r="L2004" s="723">
        <v>1419.85</v>
      </c>
      <c r="M2004" s="723">
        <v>1325.3</v>
      </c>
      <c r="N2004" s="723">
        <v>1319.1</v>
      </c>
      <c r="O2004" s="605"/>
      <c r="P2004" s="605"/>
      <c r="Q2004" s="658"/>
      <c r="R2004" s="658"/>
      <c r="S2004" s="659"/>
      <c r="T2004" s="600"/>
      <c r="U2004" s="672"/>
      <c r="V2004" s="549"/>
      <c r="W2004" s="549"/>
      <c r="Y2004" s="549"/>
      <c r="Z2004" s="549"/>
      <c r="AA2004" s="549"/>
      <c r="AB2004" s="549"/>
      <c r="AC2004" s="549"/>
      <c r="AD2004" s="549"/>
    </row>
    <row r="2005" spans="1:30" ht="57.75" thickBot="1">
      <c r="B2005" s="554"/>
      <c r="C2005" s="657"/>
      <c r="D2005" s="657"/>
      <c r="E2005" s="605" t="s">
        <v>186</v>
      </c>
      <c r="F2005" s="605">
        <f t="shared" ref="F2005:N2005" si="663">IF(((F2003="")*AND(F2004="")),"",(F2003-F2004)*2)</f>
        <v>3653.18</v>
      </c>
      <c r="G2005" s="605">
        <f t="shared" si="663"/>
        <v>3737.54</v>
      </c>
      <c r="H2005" s="605">
        <f t="shared" si="663"/>
        <v>3747.4599999999996</v>
      </c>
      <c r="I2005" s="605">
        <f t="shared" si="663"/>
        <v>3727.38</v>
      </c>
      <c r="J2005" s="605">
        <f t="shared" si="663"/>
        <v>3615.3199999999997</v>
      </c>
      <c r="K2005" s="605">
        <f t="shared" si="663"/>
        <v>3423.8599999999997</v>
      </c>
      <c r="L2005" s="605">
        <f t="shared" si="663"/>
        <v>3726.46</v>
      </c>
      <c r="M2005" s="605">
        <f t="shared" si="663"/>
        <v>3744.1200000000003</v>
      </c>
      <c r="N2005" s="605">
        <f t="shared" si="663"/>
        <v>3687.54</v>
      </c>
      <c r="O2005" s="605"/>
      <c r="P2005" s="605"/>
      <c r="Q2005" s="658"/>
      <c r="R2005" s="658"/>
      <c r="S2005" s="659"/>
      <c r="T2005" s="600"/>
      <c r="U2005" s="672"/>
      <c r="V2005" s="549"/>
      <c r="W2005" s="549"/>
      <c r="Y2005" s="549"/>
      <c r="Z2005" s="549"/>
      <c r="AA2005" s="549"/>
      <c r="AB2005" s="549"/>
      <c r="AC2005" s="549"/>
      <c r="AD2005" s="549"/>
    </row>
    <row r="2006" spans="1:30" ht="15">
      <c r="A2006" s="713">
        <v>43976</v>
      </c>
      <c r="B2006" s="614" t="s">
        <v>167</v>
      </c>
      <c r="C2006" s="657" t="s">
        <v>169</v>
      </c>
      <c r="D2006" s="657" t="s">
        <v>187</v>
      </c>
      <c r="E2006" s="605" t="s">
        <v>184</v>
      </c>
      <c r="F2006" s="723">
        <v>1967.12</v>
      </c>
      <c r="G2006" s="723">
        <v>1965.2</v>
      </c>
      <c r="H2006" s="723">
        <v>1960.41</v>
      </c>
      <c r="I2006" s="723">
        <v>1972.61</v>
      </c>
      <c r="J2006" s="723">
        <v>1980.87</v>
      </c>
      <c r="K2006" s="723">
        <v>1982.86</v>
      </c>
      <c r="L2006" s="723">
        <v>1970.82</v>
      </c>
      <c r="M2006" s="723">
        <v>1995.06</v>
      </c>
      <c r="N2006" s="723">
        <v>1970.68</v>
      </c>
      <c r="O2006" s="605">
        <f>IF((N2007=""),"",MAX(F2008:N2008))</f>
        <v>2092.2899999999995</v>
      </c>
      <c r="P2006" s="605">
        <f>IF(N2007="","",MIN(F2008:N2008))</f>
        <v>1976.4300000000005</v>
      </c>
      <c r="Q2006" s="658">
        <f>IF((N2008=""),"",AVERAGE(F2008:N2008))</f>
        <v>2023.3033333333333</v>
      </c>
      <c r="R2006" s="658">
        <f>IF((N2007=""),"",(O2006-P2006)/(O2006+P2006)*100)</f>
        <v>2.8475785996578526</v>
      </c>
      <c r="S2006" s="659">
        <f>STDEV(F2008:N2008)</f>
        <v>36.118701527054284</v>
      </c>
      <c r="T2006" s="600" t="str">
        <f>IF(N2007="","",IF(Q2006&gt;1940,IF(R2006&lt;8.3,IF(Q2006&lt;2180,"Pass","Fail"),"Fail"),"Fail"))</f>
        <v>Pass</v>
      </c>
      <c r="U2006" s="677">
        <v>121</v>
      </c>
      <c r="V2006" s="720" t="s">
        <v>513</v>
      </c>
      <c r="W2006" s="720"/>
      <c r="X2006" s="720"/>
      <c r="Y2006" s="603">
        <v>2000</v>
      </c>
      <c r="Z2006" s="603">
        <v>3000</v>
      </c>
      <c r="AA2006" s="603">
        <v>1940</v>
      </c>
      <c r="AB2006" s="603">
        <v>2180</v>
      </c>
      <c r="AC2006" s="604">
        <v>5.2</v>
      </c>
      <c r="AD2006" s="604">
        <v>5.2</v>
      </c>
    </row>
    <row r="2007" spans="1:30" ht="15">
      <c r="B2007" s="554"/>
      <c r="C2007" s="657"/>
      <c r="D2007" s="657"/>
      <c r="E2007" s="605" t="s">
        <v>185</v>
      </c>
      <c r="F2007" s="723">
        <v>1307.71</v>
      </c>
      <c r="G2007" s="723">
        <v>1297.4000000000001</v>
      </c>
      <c r="H2007" s="723">
        <v>1288.02</v>
      </c>
      <c r="I2007" s="723">
        <v>1290.81</v>
      </c>
      <c r="J2007" s="723">
        <v>1308.02</v>
      </c>
      <c r="K2007" s="723">
        <v>1303.56</v>
      </c>
      <c r="L2007" s="723">
        <v>1290.7</v>
      </c>
      <c r="M2007" s="723">
        <v>1297.6300000000001</v>
      </c>
      <c r="N2007" s="723">
        <v>1311.87</v>
      </c>
      <c r="O2007" s="605"/>
      <c r="P2007" s="605"/>
      <c r="Q2007" s="658"/>
      <c r="R2007" s="658"/>
      <c r="S2007" s="659"/>
      <c r="T2007" s="600"/>
      <c r="U2007" s="660"/>
      <c r="V2007" s="549"/>
      <c r="W2007" s="549"/>
      <c r="Y2007" s="549"/>
      <c r="Z2007" s="549"/>
      <c r="AA2007" s="549"/>
      <c r="AB2007" s="549"/>
      <c r="AC2007" s="549"/>
      <c r="AD2007" s="549"/>
    </row>
    <row r="2008" spans="1:30" ht="43.5" thickBot="1">
      <c r="B2008" s="554"/>
      <c r="C2008" s="657"/>
      <c r="D2008" s="657"/>
      <c r="E2008" s="605" t="s">
        <v>188</v>
      </c>
      <c r="F2008" s="605">
        <f t="shared" ref="F2008:N2008" si="664">IF(((F2006="")*AND(F2007="")),"",(F2006-F2007)*3)</f>
        <v>1978.2299999999996</v>
      </c>
      <c r="G2008" s="605">
        <f t="shared" si="664"/>
        <v>2003.3999999999999</v>
      </c>
      <c r="H2008" s="605">
        <f t="shared" si="664"/>
        <v>2017.1700000000003</v>
      </c>
      <c r="I2008" s="605">
        <f t="shared" si="664"/>
        <v>2045.3999999999999</v>
      </c>
      <c r="J2008" s="605">
        <f t="shared" si="664"/>
        <v>2018.5499999999997</v>
      </c>
      <c r="K2008" s="605">
        <f t="shared" si="664"/>
        <v>2037.8999999999999</v>
      </c>
      <c r="L2008" s="605">
        <f t="shared" si="664"/>
        <v>2040.3599999999997</v>
      </c>
      <c r="M2008" s="605">
        <f t="shared" si="664"/>
        <v>2092.2899999999995</v>
      </c>
      <c r="N2008" s="605">
        <f t="shared" si="664"/>
        <v>1976.4300000000005</v>
      </c>
      <c r="O2008" s="605"/>
      <c r="P2008" s="605"/>
      <c r="Q2008" s="658"/>
      <c r="R2008" s="658"/>
      <c r="S2008" s="659"/>
      <c r="T2008" s="600"/>
      <c r="U2008" s="660"/>
      <c r="V2008" s="549"/>
      <c r="W2008" s="549"/>
      <c r="Y2008" s="549"/>
      <c r="Z2008" s="549"/>
      <c r="AA2008" s="549"/>
      <c r="AB2008" s="549"/>
      <c r="AC2008" s="549"/>
      <c r="AD2008" s="549"/>
    </row>
    <row r="2009" spans="1:30" ht="15">
      <c r="A2009" s="713">
        <v>43976</v>
      </c>
      <c r="B2009" s="554" t="s">
        <v>183</v>
      </c>
      <c r="C2009" s="657" t="s">
        <v>171</v>
      </c>
      <c r="D2009" s="657" t="s">
        <v>170</v>
      </c>
      <c r="E2009" s="605" t="s">
        <v>184</v>
      </c>
      <c r="F2009" s="723">
        <v>24016.959999999999</v>
      </c>
      <c r="G2009" s="723">
        <v>24484.54</v>
      </c>
      <c r="H2009" s="723">
        <v>24640.62</v>
      </c>
      <c r="I2009" s="723">
        <v>24544.74</v>
      </c>
      <c r="J2009" s="723">
        <v>24143.02</v>
      </c>
      <c r="K2009" s="723">
        <v>24078.65</v>
      </c>
      <c r="L2009" s="723">
        <v>24496.01</v>
      </c>
      <c r="M2009" s="723">
        <v>24528.83</v>
      </c>
      <c r="N2009" s="723">
        <v>24171.96</v>
      </c>
      <c r="O2009" s="605">
        <f>IF((N2010=""),"",MAX(F2011:N2011))</f>
        <v>4950.2399999999943</v>
      </c>
      <c r="P2009" s="605">
        <f>IF(N2010="","",MIN(F2011:N2011))</f>
        <v>4280.6099999999969</v>
      </c>
      <c r="Q2009" s="658">
        <f>IF((N2011=""),"",AVERAGE(F2011:N2011))</f>
        <v>4587.3433333333342</v>
      </c>
      <c r="R2009" s="658">
        <f>IF((N2010=""),"",(O2009-P2009)/(O2009+P2009)*100)</f>
        <v>7.2542615252116329</v>
      </c>
      <c r="S2009" s="659">
        <f>STDEV(F2011:N2011)</f>
        <v>296.46803006393702</v>
      </c>
      <c r="T2009" s="600" t="str">
        <f>IF(N2010="","",IF(Q2009&gt;3200,IF(R2009&lt;16,IF(Q2009&lt;5240,"Pass","Fail"),"Fail"),"Fail"))</f>
        <v>Pass</v>
      </c>
      <c r="U2009" s="677">
        <v>121</v>
      </c>
      <c r="V2009" s="720" t="s">
        <v>513</v>
      </c>
      <c r="W2009" s="720"/>
      <c r="X2009" s="720"/>
      <c r="Y2009" s="603">
        <v>4200</v>
      </c>
      <c r="Z2009" s="603">
        <v>5500</v>
      </c>
      <c r="AA2009" s="603">
        <v>3200</v>
      </c>
      <c r="AB2009" s="603">
        <v>5240</v>
      </c>
      <c r="AC2009" s="604">
        <v>16</v>
      </c>
      <c r="AD2009" s="604">
        <v>16</v>
      </c>
    </row>
    <row r="2010" spans="1:30" ht="15">
      <c r="B2010" s="554"/>
      <c r="C2010" s="657"/>
      <c r="D2010" s="657"/>
      <c r="E2010" s="605" t="s">
        <v>185</v>
      </c>
      <c r="F2010" s="723">
        <v>22366.880000000001</v>
      </c>
      <c r="G2010" s="723">
        <v>23020.03</v>
      </c>
      <c r="H2010" s="723">
        <v>23213.75</v>
      </c>
      <c r="I2010" s="723">
        <v>23097</v>
      </c>
      <c r="J2010" s="723">
        <v>22516.99</v>
      </c>
      <c r="K2010" s="723">
        <v>22463.439999999999</v>
      </c>
      <c r="L2010" s="723">
        <v>23051.69</v>
      </c>
      <c r="M2010" s="723">
        <v>23079.61</v>
      </c>
      <c r="N2010" s="723">
        <v>22533.91</v>
      </c>
      <c r="O2010" s="641"/>
      <c r="P2010" s="605"/>
      <c r="Q2010" s="658"/>
      <c r="R2010" s="658"/>
      <c r="S2010" s="659"/>
      <c r="T2010" s="600"/>
      <c r="U2010" s="660"/>
      <c r="V2010" s="549"/>
      <c r="W2010" s="549"/>
      <c r="Y2010" s="549"/>
      <c r="Z2010" s="549"/>
      <c r="AA2010" s="549"/>
      <c r="AB2010" s="549"/>
      <c r="AC2010" s="549"/>
      <c r="AD2010" s="549"/>
    </row>
    <row r="2011" spans="1:30" ht="57.75" thickBot="1">
      <c r="B2011" s="663"/>
      <c r="C2011" s="664"/>
      <c r="D2011" s="664"/>
      <c r="E2011" s="605" t="s">
        <v>186</v>
      </c>
      <c r="F2011" s="627">
        <f t="shared" ref="F2011:N2011" si="665">IF(((F2009="")*AND(F2010="")),"",(F2009-F2010)*3)</f>
        <v>4950.2399999999943</v>
      </c>
      <c r="G2011" s="627">
        <f t="shared" si="665"/>
        <v>4393.5300000000061</v>
      </c>
      <c r="H2011" s="627">
        <f t="shared" si="665"/>
        <v>4280.6099999999969</v>
      </c>
      <c r="I2011" s="627">
        <f t="shared" si="665"/>
        <v>4343.2200000000048</v>
      </c>
      <c r="J2011" s="627">
        <f t="shared" si="665"/>
        <v>4878.0899999999965</v>
      </c>
      <c r="K2011" s="627">
        <f t="shared" si="665"/>
        <v>4845.6300000000083</v>
      </c>
      <c r="L2011" s="627">
        <f t="shared" si="665"/>
        <v>4332.9599999999991</v>
      </c>
      <c r="M2011" s="627">
        <f t="shared" si="665"/>
        <v>4347.6600000000035</v>
      </c>
      <c r="N2011" s="627">
        <f t="shared" si="665"/>
        <v>4914.1499999999978</v>
      </c>
      <c r="O2011" s="627"/>
      <c r="P2011" s="627"/>
      <c r="Q2011" s="665"/>
      <c r="R2011" s="665"/>
      <c r="S2011" s="666"/>
      <c r="T2011" s="667"/>
      <c r="U2011" s="668"/>
      <c r="V2011" s="549"/>
      <c r="W2011" s="549"/>
      <c r="Y2011" s="549"/>
      <c r="Z2011" s="549"/>
      <c r="AA2011" s="549"/>
      <c r="AB2011" s="549"/>
      <c r="AC2011" s="549"/>
      <c r="AD2011" s="549"/>
    </row>
    <row r="2012" spans="1:30" ht="15">
      <c r="A2012" s="713">
        <v>43979</v>
      </c>
      <c r="B2012" s="654" t="s">
        <v>172</v>
      </c>
      <c r="C2012" s="615" t="s">
        <v>174</v>
      </c>
      <c r="D2012" s="615" t="s">
        <v>173</v>
      </c>
      <c r="E2012" s="605" t="s">
        <v>184</v>
      </c>
      <c r="F2012" s="721">
        <v>6568.42</v>
      </c>
      <c r="G2012" s="721">
        <v>6819.27</v>
      </c>
      <c r="H2012" s="721">
        <v>7004.05</v>
      </c>
      <c r="I2012" s="721">
        <v>6981.11</v>
      </c>
      <c r="J2012" s="721">
        <v>6918.39</v>
      </c>
      <c r="K2012" s="721">
        <v>6764.39</v>
      </c>
      <c r="L2012" s="721">
        <v>6956.49</v>
      </c>
      <c r="M2012" s="721">
        <v>6915.4</v>
      </c>
      <c r="N2012" s="721">
        <v>6695.02</v>
      </c>
      <c r="O2012" s="636">
        <f>IF((N2013=""),"",MAX(F2014:N2014))</f>
        <v>3875.2599999999984</v>
      </c>
      <c r="P2012" s="636">
        <f>IF(N2013="","",MIN(F2014:N2014))</f>
        <v>3495.3000000000011</v>
      </c>
      <c r="Q2012" s="655">
        <f>IF((N2014=""),"",AVERAGE(F2014:N2014))</f>
        <v>3764.0733333333337</v>
      </c>
      <c r="R2012" s="655">
        <f>IF((N2013=""),"",(O2012-P2012)/(O2012+P2012)*100)</f>
        <v>5.1551035470845816</v>
      </c>
      <c r="S2012" s="646">
        <f>STDEV(F2014:N2014)</f>
        <v>120.33095902549722</v>
      </c>
      <c r="T2012" s="600" t="str">
        <f>IF(N2013="","",IF(Q2012&gt;3650,IF(R2012&lt;7,IF(Q2012&lt;4450,"Pass","Fail"),"Fail"),"Fail"))</f>
        <v>Pass</v>
      </c>
      <c r="U2012" s="677">
        <v>1428</v>
      </c>
      <c r="V2012" s="720" t="s">
        <v>515</v>
      </c>
      <c r="W2012" s="720"/>
      <c r="X2012" s="720"/>
      <c r="Y2012" s="603">
        <v>3650</v>
      </c>
      <c r="Z2012" s="603">
        <v>4450</v>
      </c>
      <c r="AA2012" s="603">
        <v>3700</v>
      </c>
      <c r="AB2012" s="603">
        <v>4100</v>
      </c>
      <c r="AC2012" s="604">
        <v>7</v>
      </c>
      <c r="AD2012" s="604">
        <v>6.5</v>
      </c>
    </row>
    <row r="2013" spans="1:30" ht="15">
      <c r="B2013" s="554"/>
      <c r="C2013" s="657"/>
      <c r="D2013" s="657"/>
      <c r="E2013" s="605" t="s">
        <v>185</v>
      </c>
      <c r="F2013" s="721">
        <v>4727.1400000000003</v>
      </c>
      <c r="G2013" s="721">
        <v>4904.43</v>
      </c>
      <c r="H2013" s="721">
        <v>5076.47</v>
      </c>
      <c r="I2013" s="721">
        <v>5064.67</v>
      </c>
      <c r="J2013" s="721">
        <v>5066.3900000000003</v>
      </c>
      <c r="K2013" s="721">
        <v>5016.74</v>
      </c>
      <c r="L2013" s="721">
        <v>5045.24</v>
      </c>
      <c r="M2013" s="721">
        <v>4977.7700000000004</v>
      </c>
      <c r="N2013" s="721">
        <v>4805.3599999999997</v>
      </c>
      <c r="O2013" s="605"/>
      <c r="P2013" s="605"/>
      <c r="Q2013" s="658"/>
      <c r="R2013" s="658"/>
      <c r="S2013" s="659"/>
      <c r="T2013" s="600"/>
      <c r="U2013" s="672"/>
      <c r="V2013" s="549"/>
      <c r="W2013" s="549"/>
      <c r="Y2013" s="549"/>
      <c r="Z2013" s="549"/>
      <c r="AA2013" s="549"/>
      <c r="AB2013" s="549"/>
      <c r="AC2013" s="549"/>
      <c r="AD2013" s="549"/>
    </row>
    <row r="2014" spans="1:30" ht="57.75" thickBot="1">
      <c r="B2014" s="554"/>
      <c r="C2014" s="657"/>
      <c r="D2014" s="657"/>
      <c r="E2014" s="605" t="s">
        <v>186</v>
      </c>
      <c r="F2014" s="605">
        <f t="shared" ref="F2014:N2014" si="666">IF(((F2012="")*AND(F2013="")),"",(F2012-F2013)*2)</f>
        <v>3682.5599999999995</v>
      </c>
      <c r="G2014" s="605">
        <f t="shared" si="666"/>
        <v>3829.6800000000003</v>
      </c>
      <c r="H2014" s="605">
        <f t="shared" si="666"/>
        <v>3855.16</v>
      </c>
      <c r="I2014" s="605">
        <f t="shared" si="666"/>
        <v>3832.8799999999992</v>
      </c>
      <c r="J2014" s="605">
        <f t="shared" si="666"/>
        <v>3704</v>
      </c>
      <c r="K2014" s="605">
        <f t="shared" si="666"/>
        <v>3495.3000000000011</v>
      </c>
      <c r="L2014" s="605">
        <f t="shared" si="666"/>
        <v>3822.5</v>
      </c>
      <c r="M2014" s="605">
        <f t="shared" si="666"/>
        <v>3875.2599999999984</v>
      </c>
      <c r="N2014" s="605">
        <f t="shared" si="666"/>
        <v>3779.3200000000015</v>
      </c>
      <c r="O2014" s="605"/>
      <c r="P2014" s="605"/>
      <c r="Q2014" s="658"/>
      <c r="R2014" s="658"/>
      <c r="S2014" s="659"/>
      <c r="T2014" s="600"/>
      <c r="U2014" s="672"/>
      <c r="V2014" s="549"/>
      <c r="W2014" s="549"/>
      <c r="Y2014" s="549"/>
      <c r="Z2014" s="549"/>
      <c r="AA2014" s="549"/>
      <c r="AB2014" s="549"/>
      <c r="AC2014" s="549"/>
      <c r="AD2014" s="549"/>
    </row>
    <row r="2015" spans="1:30" ht="15">
      <c r="A2015" s="713">
        <v>43979</v>
      </c>
      <c r="B2015" s="614" t="s">
        <v>167</v>
      </c>
      <c r="C2015" s="657" t="s">
        <v>169</v>
      </c>
      <c r="D2015" s="657" t="s">
        <v>187</v>
      </c>
      <c r="E2015" s="605" t="s">
        <v>184</v>
      </c>
      <c r="F2015" s="721">
        <v>1977.75</v>
      </c>
      <c r="G2015" s="721">
        <v>1976.4</v>
      </c>
      <c r="H2015" s="721">
        <v>1960.87</v>
      </c>
      <c r="I2015" s="721">
        <v>1960.89</v>
      </c>
      <c r="J2015" s="721">
        <v>1963.2</v>
      </c>
      <c r="K2015" s="721">
        <v>1977.9</v>
      </c>
      <c r="L2015" s="721">
        <v>1970.18</v>
      </c>
      <c r="M2015" s="721">
        <v>1983.95</v>
      </c>
      <c r="N2015" s="721">
        <v>1970.33</v>
      </c>
      <c r="O2015" s="605">
        <f>IF((N2016=""),"",MAX(F2017:N2017))</f>
        <v>2100.3000000000002</v>
      </c>
      <c r="P2015" s="605">
        <f>IF(N2016="","",MIN(F2017:N2017))</f>
        <v>1944.78</v>
      </c>
      <c r="Q2015" s="658">
        <f>IF((N2017=""),"",AVERAGE(F2017:N2017))</f>
        <v>2030.3900000000003</v>
      </c>
      <c r="R2015" s="658">
        <f>IF((N2016=""),"",(O2015-P2015)/(O2015+P2015)*100)</f>
        <v>3.844670562757726</v>
      </c>
      <c r="S2015" s="659">
        <f>STDEV(F2017:N2017)</f>
        <v>49.852619038523507</v>
      </c>
      <c r="T2015" s="600" t="str">
        <f>IF(N2016="","",IF(Q2015&gt;1940,IF(R2015&lt;8.3,IF(Q2015&lt;2180,"Pass","Fail"),"Fail"),"Fail"))</f>
        <v>Pass</v>
      </c>
      <c r="U2015" s="677">
        <v>1428</v>
      </c>
      <c r="V2015" s="720" t="s">
        <v>515</v>
      </c>
      <c r="W2015" s="720"/>
      <c r="X2015" s="720"/>
      <c r="Y2015" s="603">
        <v>2000</v>
      </c>
      <c r="Z2015" s="603">
        <v>3000</v>
      </c>
      <c r="AA2015" s="603">
        <v>1940</v>
      </c>
      <c r="AB2015" s="603">
        <v>2180</v>
      </c>
      <c r="AC2015" s="604">
        <v>5.2</v>
      </c>
      <c r="AD2015" s="604">
        <v>5.2</v>
      </c>
    </row>
    <row r="2016" spans="1:30" ht="15">
      <c r="B2016" s="554"/>
      <c r="C2016" s="657"/>
      <c r="D2016" s="657"/>
      <c r="E2016" s="605" t="s">
        <v>185</v>
      </c>
      <c r="F2016" s="721">
        <v>1289.73</v>
      </c>
      <c r="G2016" s="721">
        <v>1281.4100000000001</v>
      </c>
      <c r="H2016" s="721">
        <v>1279.5999999999999</v>
      </c>
      <c r="I2016" s="721">
        <v>1299.0999999999999</v>
      </c>
      <c r="J2016" s="721">
        <v>1314.94</v>
      </c>
      <c r="K2016" s="721">
        <v>1312.14</v>
      </c>
      <c r="L2016" s="721">
        <v>1291.2</v>
      </c>
      <c r="M2016" s="721">
        <v>1283.8499999999999</v>
      </c>
      <c r="N2016" s="721">
        <v>1298.33</v>
      </c>
      <c r="O2016" s="605"/>
      <c r="P2016" s="605"/>
      <c r="Q2016" s="658"/>
      <c r="R2016" s="658"/>
      <c r="S2016" s="659"/>
      <c r="T2016" s="600"/>
      <c r="U2016" s="660"/>
      <c r="V2016" s="549"/>
      <c r="W2016" s="549"/>
      <c r="Y2016" s="549"/>
      <c r="Z2016" s="549"/>
      <c r="AA2016" s="549"/>
      <c r="AB2016" s="549"/>
      <c r="AC2016" s="549"/>
      <c r="AD2016" s="549"/>
    </row>
    <row r="2017" spans="1:30" ht="43.5" thickBot="1">
      <c r="B2017" s="554"/>
      <c r="C2017" s="657"/>
      <c r="D2017" s="657"/>
      <c r="E2017" s="605" t="s">
        <v>188</v>
      </c>
      <c r="F2017" s="605">
        <f t="shared" ref="F2017:N2017" si="667">IF(((F2015="")*AND(F2016="")),"",(F2015-F2016)*3)</f>
        <v>2064.06</v>
      </c>
      <c r="G2017" s="605">
        <f t="shared" si="667"/>
        <v>2084.9700000000003</v>
      </c>
      <c r="H2017" s="605">
        <f t="shared" si="667"/>
        <v>2043.81</v>
      </c>
      <c r="I2017" s="605">
        <f t="shared" si="667"/>
        <v>1985.3700000000006</v>
      </c>
      <c r="J2017" s="605">
        <f t="shared" si="667"/>
        <v>1944.78</v>
      </c>
      <c r="K2017" s="605">
        <f t="shared" si="667"/>
        <v>1997.28</v>
      </c>
      <c r="L2017" s="605">
        <f t="shared" si="667"/>
        <v>2036.94</v>
      </c>
      <c r="M2017" s="605">
        <f t="shared" si="667"/>
        <v>2100.3000000000002</v>
      </c>
      <c r="N2017" s="605">
        <f t="shared" si="667"/>
        <v>2016</v>
      </c>
      <c r="O2017" s="605"/>
      <c r="P2017" s="605"/>
      <c r="Q2017" s="658"/>
      <c r="R2017" s="658"/>
      <c r="S2017" s="659"/>
      <c r="T2017" s="600"/>
      <c r="U2017" s="660"/>
      <c r="V2017" s="549"/>
      <c r="W2017" s="549"/>
      <c r="Y2017" s="549"/>
      <c r="Z2017" s="549"/>
      <c r="AA2017" s="549"/>
      <c r="AB2017" s="549"/>
      <c r="AC2017" s="549"/>
      <c r="AD2017" s="549"/>
    </row>
    <row r="2018" spans="1:30" ht="15">
      <c r="A2018" s="713">
        <v>43979</v>
      </c>
      <c r="B2018" s="554" t="s">
        <v>183</v>
      </c>
      <c r="C2018" s="657" t="s">
        <v>171</v>
      </c>
      <c r="D2018" s="657" t="s">
        <v>170</v>
      </c>
      <c r="E2018" s="605" t="s">
        <v>184</v>
      </c>
      <c r="F2018" s="721">
        <v>29246.87</v>
      </c>
      <c r="G2018" s="721">
        <v>29122.5</v>
      </c>
      <c r="H2018" s="721">
        <v>29113.01</v>
      </c>
      <c r="I2018" s="721">
        <v>29125.91</v>
      </c>
      <c r="J2018" s="721">
        <v>29238.16</v>
      </c>
      <c r="K2018" s="721">
        <v>29276.31</v>
      </c>
      <c r="L2018" s="721">
        <v>29121.97</v>
      </c>
      <c r="M2018" s="721">
        <v>29114.99</v>
      </c>
      <c r="N2018" s="721">
        <v>29225.74</v>
      </c>
      <c r="O2018" s="605">
        <f>IF((N2019=""),"",MAX(F2020:N2020))</f>
        <v>4763.6999999999935</v>
      </c>
      <c r="P2018" s="605">
        <f>IF(N2019="","",MIN(F2020:N2020))</f>
        <v>4102.8899999999921</v>
      </c>
      <c r="Q2018" s="658">
        <f>IF((N2020=""),"",AVERAGE(F2020:N2020))</f>
        <v>4369.4433333333318</v>
      </c>
      <c r="R2018" s="658">
        <f>IF((N2019=""),"",(O2018-P2018)/(O2018+P2018)*100)</f>
        <v>7.4528088024821537</v>
      </c>
      <c r="S2018" s="659">
        <f>STDEV(F2020:N2020)</f>
        <v>267.63498052384597</v>
      </c>
      <c r="T2018" s="600" t="str">
        <f>IF(N2019="","",IF(Q2018&gt;3200,IF(R2018&lt;16,IF(Q2018&lt;5240,"Pass","Fail"),"Fail"),"Fail"))</f>
        <v>Pass</v>
      </c>
      <c r="U2018" s="677">
        <v>1428</v>
      </c>
      <c r="V2018" s="720" t="s">
        <v>515</v>
      </c>
      <c r="W2018" s="720"/>
      <c r="X2018" s="720"/>
      <c r="Y2018" s="603">
        <v>4200</v>
      </c>
      <c r="Z2018" s="603">
        <v>5500</v>
      </c>
      <c r="AA2018" s="603">
        <v>3200</v>
      </c>
      <c r="AB2018" s="603">
        <v>5240</v>
      </c>
      <c r="AC2018" s="604">
        <v>16</v>
      </c>
      <c r="AD2018" s="604">
        <v>16</v>
      </c>
    </row>
    <row r="2019" spans="1:30" ht="15">
      <c r="B2019" s="554"/>
      <c r="C2019" s="657"/>
      <c r="D2019" s="657"/>
      <c r="E2019" s="605" t="s">
        <v>185</v>
      </c>
      <c r="F2019" s="721">
        <v>27658.97</v>
      </c>
      <c r="G2019" s="721">
        <v>27712.74</v>
      </c>
      <c r="H2019" s="721">
        <v>27745.38</v>
      </c>
      <c r="I2019" s="721">
        <v>27747.74</v>
      </c>
      <c r="J2019" s="721">
        <v>27711.07</v>
      </c>
      <c r="K2019" s="721">
        <v>27698.53</v>
      </c>
      <c r="L2019" s="721">
        <v>27718.74</v>
      </c>
      <c r="M2019" s="721">
        <v>27741.72</v>
      </c>
      <c r="N2019" s="721">
        <v>27742.240000000002</v>
      </c>
      <c r="O2019" s="641"/>
      <c r="P2019" s="605"/>
      <c r="Q2019" s="658"/>
      <c r="R2019" s="658"/>
      <c r="S2019" s="659"/>
      <c r="T2019" s="600"/>
      <c r="U2019" s="660"/>
      <c r="V2019" s="549"/>
      <c r="W2019" s="549"/>
      <c r="Y2019" s="549"/>
      <c r="Z2019" s="549"/>
      <c r="AA2019" s="549"/>
      <c r="AB2019" s="549"/>
      <c r="AC2019" s="549"/>
      <c r="AD2019" s="549"/>
    </row>
    <row r="2020" spans="1:30" ht="57.75" thickBot="1">
      <c r="B2020" s="663"/>
      <c r="C2020" s="664"/>
      <c r="D2020" s="664"/>
      <c r="E2020" s="605" t="s">
        <v>186</v>
      </c>
      <c r="F2020" s="627">
        <f t="shared" ref="F2020:N2020" si="668">IF(((F2018="")*AND(F2019="")),"",(F2018-F2019)*3)</f>
        <v>4763.6999999999935</v>
      </c>
      <c r="G2020" s="627">
        <f t="shared" si="668"/>
        <v>4229.2799999999952</v>
      </c>
      <c r="H2020" s="627">
        <f t="shared" si="668"/>
        <v>4102.8899999999921</v>
      </c>
      <c r="I2020" s="627">
        <f t="shared" si="668"/>
        <v>4134.5099999999948</v>
      </c>
      <c r="J2020" s="627">
        <f t="shared" si="668"/>
        <v>4581.2700000000004</v>
      </c>
      <c r="K2020" s="627">
        <f t="shared" si="668"/>
        <v>4733.3400000000074</v>
      </c>
      <c r="L2020" s="627">
        <f t="shared" si="668"/>
        <v>4209.6899999999987</v>
      </c>
      <c r="M2020" s="627">
        <f t="shared" si="668"/>
        <v>4119.8100000000013</v>
      </c>
      <c r="N2020" s="627">
        <f t="shared" si="668"/>
        <v>4450.5</v>
      </c>
      <c r="O2020" s="627"/>
      <c r="P2020" s="627"/>
      <c r="Q2020" s="665"/>
      <c r="R2020" s="665"/>
      <c r="S2020" s="666"/>
      <c r="T2020" s="667"/>
      <c r="U2020" s="668"/>
      <c r="V2020" s="549"/>
      <c r="W2020" s="549"/>
      <c r="Y2020" s="549"/>
      <c r="Z2020" s="549"/>
      <c r="AA2020" s="549"/>
      <c r="AB2020" s="549"/>
      <c r="AC2020" s="549"/>
      <c r="AD2020" s="549"/>
    </row>
    <row r="2021" spans="1:30" ht="15">
      <c r="A2021" s="713">
        <v>43983</v>
      </c>
      <c r="B2021" s="654" t="s">
        <v>172</v>
      </c>
      <c r="C2021" s="615" t="s">
        <v>174</v>
      </c>
      <c r="D2021" s="615" t="s">
        <v>173</v>
      </c>
      <c r="E2021" s="605" t="s">
        <v>184</v>
      </c>
      <c r="F2021" s="723">
        <v>4739.63</v>
      </c>
      <c r="G2021" s="723">
        <v>4915.84</v>
      </c>
      <c r="H2021" s="723">
        <v>5083.99</v>
      </c>
      <c r="I2021" s="723">
        <v>5073.04</v>
      </c>
      <c r="J2021" s="723">
        <v>5074.62</v>
      </c>
      <c r="K2021" s="723">
        <v>5026.6400000000003</v>
      </c>
      <c r="L2021" s="723">
        <v>5052.82</v>
      </c>
      <c r="M2021" s="723">
        <v>4984.29</v>
      </c>
      <c r="N2021" s="723">
        <v>4816.8900000000003</v>
      </c>
      <c r="O2021" s="636">
        <f>IF((N2022=""),"",MAX(F2023:N2023))</f>
        <v>3806.8399999999992</v>
      </c>
      <c r="P2021" s="636">
        <f>IF(N2022="","",MIN(F2023:N2023))</f>
        <v>3486.2400000000007</v>
      </c>
      <c r="Q2021" s="655">
        <f>IF((N2023=""),"",AVERAGE(F2023:N2023))</f>
        <v>3737.315555555555</v>
      </c>
      <c r="R2021" s="655">
        <f>IF((N2022=""),"",(O2021-P2021)/(O2021+P2021)*100)</f>
        <v>4.395947939690755</v>
      </c>
      <c r="S2021" s="646">
        <f>STDEV(F2023:N2023)</f>
        <v>103.33644651224655</v>
      </c>
      <c r="T2021" s="600" t="str">
        <f>IF(N2022="","",IF(Q2021&gt;3650,IF(R2021&lt;7,IF(Q2021&lt;4450,"Pass","Fail"),"Fail"),"Fail"))</f>
        <v>Pass</v>
      </c>
      <c r="U2021" s="677">
        <v>1340</v>
      </c>
      <c r="V2021" s="720" t="s">
        <v>515</v>
      </c>
      <c r="W2021" s="741"/>
      <c r="Y2021" s="603">
        <v>3650</v>
      </c>
      <c r="Z2021" s="603">
        <v>4450</v>
      </c>
      <c r="AA2021" s="603">
        <v>3700</v>
      </c>
      <c r="AB2021" s="603">
        <v>4100</v>
      </c>
      <c r="AC2021" s="604">
        <v>7</v>
      </c>
      <c r="AD2021" s="604">
        <v>6.5</v>
      </c>
    </row>
    <row r="2022" spans="1:30" ht="15">
      <c r="B2022" s="554"/>
      <c r="C2022" s="657"/>
      <c r="D2022" s="657"/>
      <c r="E2022" s="605" t="s">
        <v>185</v>
      </c>
      <c r="F2022" s="723">
        <v>2879.62</v>
      </c>
      <c r="G2022" s="723">
        <v>3015.97</v>
      </c>
      <c r="H2022" s="723">
        <v>3180.57</v>
      </c>
      <c r="I2022" s="723">
        <v>3177.86</v>
      </c>
      <c r="J2022" s="723">
        <v>3234.55</v>
      </c>
      <c r="K2022" s="723">
        <v>3283.52</v>
      </c>
      <c r="L2022" s="723">
        <v>3157.57</v>
      </c>
      <c r="M2022" s="723">
        <v>3084.91</v>
      </c>
      <c r="N2022" s="723">
        <v>2935.27</v>
      </c>
      <c r="O2022" s="605"/>
      <c r="P2022" s="605"/>
      <c r="Q2022" s="658"/>
      <c r="R2022" s="658"/>
      <c r="S2022" s="659"/>
      <c r="T2022" s="600"/>
      <c r="U2022" s="672"/>
      <c r="V2022" s="549"/>
      <c r="W2022" s="549"/>
    </row>
    <row r="2023" spans="1:30" ht="57.75" thickBot="1">
      <c r="B2023" s="554"/>
      <c r="C2023" s="657"/>
      <c r="D2023" s="657"/>
      <c r="E2023" s="605" t="s">
        <v>186</v>
      </c>
      <c r="F2023" s="605">
        <f t="shared" ref="F2023:N2023" si="669">IF(((F2021="")*AND(F2022="")),"",(F2021-F2022)*2)</f>
        <v>3720.0200000000004</v>
      </c>
      <c r="G2023" s="605">
        <f t="shared" si="669"/>
        <v>3799.7400000000007</v>
      </c>
      <c r="H2023" s="605">
        <f t="shared" si="669"/>
        <v>3806.8399999999992</v>
      </c>
      <c r="I2023" s="605">
        <f t="shared" si="669"/>
        <v>3790.3599999999997</v>
      </c>
      <c r="J2023" s="605">
        <f t="shared" si="669"/>
        <v>3680.1399999999994</v>
      </c>
      <c r="K2023" s="605">
        <f t="shared" si="669"/>
        <v>3486.2400000000007</v>
      </c>
      <c r="L2023" s="605">
        <f t="shared" si="669"/>
        <v>3790.4999999999991</v>
      </c>
      <c r="M2023" s="605">
        <f t="shared" si="669"/>
        <v>3798.76</v>
      </c>
      <c r="N2023" s="605">
        <f t="shared" si="669"/>
        <v>3763.2400000000007</v>
      </c>
      <c r="O2023" s="605"/>
      <c r="P2023" s="605"/>
      <c r="Q2023" s="658"/>
      <c r="R2023" s="658"/>
      <c r="S2023" s="659"/>
      <c r="T2023" s="600"/>
      <c r="U2023" s="672"/>
      <c r="V2023" s="549"/>
      <c r="W2023" s="549"/>
    </row>
    <row r="2024" spans="1:30" ht="15">
      <c r="A2024" s="713">
        <v>43983</v>
      </c>
      <c r="B2024" s="614" t="s">
        <v>167</v>
      </c>
      <c r="C2024" s="657" t="s">
        <v>169</v>
      </c>
      <c r="D2024" s="657" t="s">
        <v>187</v>
      </c>
      <c r="E2024" s="605" t="s">
        <v>184</v>
      </c>
      <c r="F2024" s="723">
        <v>1968.33</v>
      </c>
      <c r="G2024" s="723">
        <v>1969.59</v>
      </c>
      <c r="H2024" s="723">
        <v>1966.32</v>
      </c>
      <c r="I2024" s="723">
        <v>1977.04</v>
      </c>
      <c r="J2024" s="723">
        <v>1983.36</v>
      </c>
      <c r="K2024" s="723">
        <v>1987.77</v>
      </c>
      <c r="L2024" s="723">
        <v>1975.73</v>
      </c>
      <c r="M2024" s="723">
        <v>2034.65</v>
      </c>
      <c r="N2024" s="723">
        <v>1970.33</v>
      </c>
      <c r="O2024" s="605">
        <f>IF((N2025=""),"",MAX(F2026:N2026))</f>
        <v>2214.6000000000004</v>
      </c>
      <c r="P2024" s="605">
        <f>IF(N2025="","",MIN(F2026:N2026))</f>
        <v>1977.3299999999997</v>
      </c>
      <c r="Q2024" s="658">
        <f>IF((N2026=""),"",AVERAGE(F2026:N2026))</f>
        <v>2052.833333333333</v>
      </c>
      <c r="R2024" s="658">
        <f>IF((N2025=""),"",(O2024-P2024)/(O2024+P2024)*100)</f>
        <v>5.6601613099455532</v>
      </c>
      <c r="S2024" s="659">
        <f>STDEV(F2026:N2026)</f>
        <v>67.11198272291746</v>
      </c>
      <c r="T2024" s="600" t="str">
        <f>IF(N2025="","",IF(Q2024&gt;1940,IF(R2024&lt;8.3,IF(Q2024&lt;2180,"Pass","Fail"),"Fail"),"Fail"))</f>
        <v>Pass</v>
      </c>
      <c r="U2024" s="677">
        <v>1340</v>
      </c>
      <c r="V2024" s="720" t="s">
        <v>515</v>
      </c>
      <c r="W2024" s="741"/>
      <c r="Y2024" s="603">
        <v>2000</v>
      </c>
      <c r="Z2024" s="603">
        <v>3000</v>
      </c>
      <c r="AA2024" s="603">
        <v>1940</v>
      </c>
      <c r="AB2024" s="603">
        <v>2180</v>
      </c>
      <c r="AC2024" s="604">
        <v>5.2</v>
      </c>
      <c r="AD2024" s="604">
        <v>5.2</v>
      </c>
    </row>
    <row r="2025" spans="1:30" ht="15">
      <c r="B2025" s="554"/>
      <c r="C2025" s="657"/>
      <c r="D2025" s="657"/>
      <c r="E2025" s="605" t="s">
        <v>185</v>
      </c>
      <c r="F2025" s="723">
        <v>1294.1600000000001</v>
      </c>
      <c r="G2025" s="723">
        <v>1286.74</v>
      </c>
      <c r="H2025" s="723">
        <v>1286.53</v>
      </c>
      <c r="I2025" s="723">
        <v>1296.95</v>
      </c>
      <c r="J2025" s="723">
        <v>1315.91</v>
      </c>
      <c r="K2025" s="723">
        <v>1298.0899999999999</v>
      </c>
      <c r="L2025" s="723">
        <v>1288.57</v>
      </c>
      <c r="M2025" s="723">
        <v>1296.45</v>
      </c>
      <c r="N2025" s="723">
        <v>1311.22</v>
      </c>
      <c r="O2025" s="605"/>
      <c r="P2025" s="605"/>
      <c r="Q2025" s="658"/>
      <c r="R2025" s="658"/>
      <c r="S2025" s="659"/>
      <c r="T2025" s="600"/>
      <c r="U2025" s="660"/>
      <c r="V2025" s="549"/>
      <c r="W2025" s="549"/>
    </row>
    <row r="2026" spans="1:30" ht="43.5" thickBot="1">
      <c r="B2026" s="554"/>
      <c r="C2026" s="657"/>
      <c r="D2026" s="657"/>
      <c r="E2026" s="605" t="s">
        <v>188</v>
      </c>
      <c r="F2026" s="605">
        <f t="shared" ref="F2026:N2026" si="670">IF(((F2024="")*AND(F2025="")),"",(F2024-F2025)*3)</f>
        <v>2022.5099999999995</v>
      </c>
      <c r="G2026" s="605">
        <f t="shared" si="670"/>
        <v>2048.5499999999997</v>
      </c>
      <c r="H2026" s="605">
        <f t="shared" si="670"/>
        <v>2039.37</v>
      </c>
      <c r="I2026" s="605">
        <f t="shared" si="670"/>
        <v>2040.2699999999998</v>
      </c>
      <c r="J2026" s="605">
        <f t="shared" si="670"/>
        <v>2002.3499999999995</v>
      </c>
      <c r="K2026" s="605">
        <f t="shared" si="670"/>
        <v>2069.04</v>
      </c>
      <c r="L2026" s="605">
        <f t="shared" si="670"/>
        <v>2061.4800000000005</v>
      </c>
      <c r="M2026" s="605">
        <f t="shared" si="670"/>
        <v>2214.6000000000004</v>
      </c>
      <c r="N2026" s="605">
        <f t="shared" si="670"/>
        <v>1977.3299999999997</v>
      </c>
      <c r="O2026" s="605"/>
      <c r="P2026" s="605"/>
      <c r="Q2026" s="658"/>
      <c r="R2026" s="658"/>
      <c r="S2026" s="659"/>
      <c r="T2026" s="600"/>
      <c r="U2026" s="660"/>
      <c r="V2026" s="549"/>
      <c r="W2026" s="549"/>
    </row>
    <row r="2027" spans="1:30" ht="15">
      <c r="A2027" s="713">
        <v>43983</v>
      </c>
      <c r="B2027" s="554" t="s">
        <v>183</v>
      </c>
      <c r="C2027" s="657" t="s">
        <v>171</v>
      </c>
      <c r="D2027" s="657" t="s">
        <v>170</v>
      </c>
      <c r="E2027" s="605" t="s">
        <v>184</v>
      </c>
      <c r="F2027" s="723">
        <v>29347.3</v>
      </c>
      <c r="G2027" s="723">
        <v>29228.87</v>
      </c>
      <c r="H2027" s="723">
        <v>29236.19</v>
      </c>
      <c r="I2027" s="723">
        <v>29191.59</v>
      </c>
      <c r="J2027" s="723">
        <v>29312.46</v>
      </c>
      <c r="K2027" s="723">
        <v>29359.67</v>
      </c>
      <c r="L2027" s="723">
        <v>29209.61</v>
      </c>
      <c r="M2027" s="723">
        <v>29188.240000000002</v>
      </c>
      <c r="N2027" s="723">
        <v>29311.78</v>
      </c>
      <c r="O2027" s="605">
        <f>IF((N2028=""),"",MAX(F2029:N2029))</f>
        <v>4739.5800000000017</v>
      </c>
      <c r="P2027" s="605">
        <f>IF(N2028="","",MIN(F2029:N2029))</f>
        <v>4126.4399999999987</v>
      </c>
      <c r="Q2027" s="658">
        <f>IF((N2029=""),"",AVERAGE(F2029:N2029))</f>
        <v>4436.1433333333307</v>
      </c>
      <c r="R2027" s="658">
        <f>IF((N2028=""),"",(O2027-P2027)/(O2027+P2027)*100)</f>
        <v>6.9156171540330726</v>
      </c>
      <c r="S2027" s="659">
        <f>STDEV(F2029:N2029)</f>
        <v>255.16333612021845</v>
      </c>
      <c r="T2027" s="600" t="str">
        <f>IF(N2028="","",IF(Q2027&gt;3200,IF(R2027&lt;16,IF(Q2027&lt;5240,"Pass","Fail"),"Fail"),"Fail"))</f>
        <v>Pass</v>
      </c>
      <c r="U2027" s="677">
        <v>1340</v>
      </c>
      <c r="V2027" s="720" t="s">
        <v>515</v>
      </c>
      <c r="W2027" s="741"/>
      <c r="Y2027" s="603">
        <v>4200</v>
      </c>
      <c r="Z2027" s="603">
        <v>5500</v>
      </c>
      <c r="AA2027" s="603">
        <v>3200</v>
      </c>
      <c r="AB2027" s="603">
        <v>5240</v>
      </c>
      <c r="AC2027" s="604">
        <v>16</v>
      </c>
      <c r="AD2027" s="604">
        <v>16</v>
      </c>
    </row>
    <row r="2028" spans="1:30" ht="15">
      <c r="B2028" s="554"/>
      <c r="C2028" s="657"/>
      <c r="D2028" s="657"/>
      <c r="E2028" s="605" t="s">
        <v>185</v>
      </c>
      <c r="F2028" s="723">
        <v>27780.560000000001</v>
      </c>
      <c r="G2028" s="723">
        <v>27814.71</v>
      </c>
      <c r="H2028" s="723">
        <v>27860.71</v>
      </c>
      <c r="I2028" s="723">
        <v>27770.83</v>
      </c>
      <c r="J2028" s="723">
        <v>27732.6</v>
      </c>
      <c r="K2028" s="723">
        <v>27803.63</v>
      </c>
      <c r="L2028" s="723">
        <v>27793.93</v>
      </c>
      <c r="M2028" s="723">
        <v>27774.25</v>
      </c>
      <c r="N2028" s="723">
        <v>27746.06</v>
      </c>
      <c r="O2028" s="641"/>
      <c r="P2028" s="605"/>
      <c r="Q2028" s="658"/>
      <c r="R2028" s="658"/>
      <c r="S2028" s="659"/>
      <c r="T2028" s="600"/>
      <c r="U2028" s="660"/>
      <c r="V2028" s="549"/>
      <c r="W2028" s="549"/>
    </row>
    <row r="2029" spans="1:30" ht="57.75" thickBot="1">
      <c r="B2029" s="663"/>
      <c r="C2029" s="664"/>
      <c r="D2029" s="664"/>
      <c r="E2029" s="605" t="s">
        <v>186</v>
      </c>
      <c r="F2029" s="627">
        <f t="shared" ref="F2029:N2029" si="671">IF(((F2027="")*AND(F2028="")),"",(F2027-F2028)*3)</f>
        <v>4700.2199999999939</v>
      </c>
      <c r="G2029" s="627">
        <f t="shared" si="671"/>
        <v>4242.4799999999996</v>
      </c>
      <c r="H2029" s="627">
        <f t="shared" si="671"/>
        <v>4126.4399999999987</v>
      </c>
      <c r="I2029" s="627">
        <f t="shared" si="671"/>
        <v>4262.2799999999952</v>
      </c>
      <c r="J2029" s="627">
        <f t="shared" si="671"/>
        <v>4739.5800000000017</v>
      </c>
      <c r="K2029" s="627">
        <f t="shared" si="671"/>
        <v>4668.1199999999917</v>
      </c>
      <c r="L2029" s="627">
        <f t="shared" si="671"/>
        <v>4247.0400000000009</v>
      </c>
      <c r="M2029" s="627">
        <f t="shared" si="671"/>
        <v>4241.9700000000048</v>
      </c>
      <c r="N2029" s="627">
        <f t="shared" si="671"/>
        <v>4697.1599999999926</v>
      </c>
      <c r="O2029" s="627"/>
      <c r="P2029" s="627"/>
      <c r="Q2029" s="665"/>
      <c r="R2029" s="665"/>
      <c r="S2029" s="666"/>
      <c r="T2029" s="667"/>
      <c r="U2029" s="668"/>
      <c r="V2029" s="549"/>
      <c r="W2029" s="549"/>
    </row>
    <row r="2030" spans="1:30" ht="15">
      <c r="A2030" s="713">
        <v>43986</v>
      </c>
      <c r="B2030" s="654" t="s">
        <v>172</v>
      </c>
      <c r="C2030" s="615" t="s">
        <v>174</v>
      </c>
      <c r="D2030" s="615" t="s">
        <v>173</v>
      </c>
      <c r="E2030" s="605" t="s">
        <v>184</v>
      </c>
      <c r="F2030" s="723">
        <v>6619.23</v>
      </c>
      <c r="G2030" s="723">
        <v>6731.18</v>
      </c>
      <c r="H2030" s="723">
        <v>6821.66</v>
      </c>
      <c r="I2030" s="723">
        <v>6794.78</v>
      </c>
      <c r="J2030" s="723">
        <v>6714.71</v>
      </c>
      <c r="K2030" s="723">
        <v>6614.01</v>
      </c>
      <c r="L2030" s="723">
        <v>6772.42</v>
      </c>
      <c r="M2030" s="723">
        <v>6823.24</v>
      </c>
      <c r="N2030" s="723">
        <v>6792.02</v>
      </c>
      <c r="O2030" s="636">
        <f>IF((N2031=""),"",MAX(F2032:N2032))</f>
        <v>3830.8199999999997</v>
      </c>
      <c r="P2030" s="636">
        <f>IF(N2031="","",MIN(F2032:N2032))</f>
        <v>3414.6200000000008</v>
      </c>
      <c r="Q2030" s="655">
        <f>IF((N2032=""),"",AVERAGE(F2032:N2032))</f>
        <v>3729.6044444444447</v>
      </c>
      <c r="R2030" s="655">
        <f>IF((N2031=""),"",(O2030-P2030)/(O2030+P2030)*100)</f>
        <v>5.7443026234431436</v>
      </c>
      <c r="S2030" s="646">
        <f>STDEV(F2032:N2032)</f>
        <v>129.19367700387335</v>
      </c>
      <c r="T2030" s="600" t="str">
        <f>IF(N2031="","",IF(Q2030&gt;3650,IF(R2030&lt;7,IF(Q2030&lt;4450,"Pass","Fail"),"Fail"),"Fail"))</f>
        <v>Pass</v>
      </c>
      <c r="U2030" s="677">
        <v>1340</v>
      </c>
      <c r="V2030" s="720" t="s">
        <v>524</v>
      </c>
      <c r="W2030" s="741"/>
      <c r="Y2030" s="603">
        <v>3650</v>
      </c>
      <c r="Z2030" s="603">
        <v>4450</v>
      </c>
      <c r="AA2030" s="603">
        <v>3700</v>
      </c>
      <c r="AB2030" s="603">
        <v>4100</v>
      </c>
      <c r="AC2030" s="604">
        <v>7</v>
      </c>
      <c r="AD2030" s="604">
        <v>6.5</v>
      </c>
    </row>
    <row r="2031" spans="1:30" ht="15">
      <c r="B2031" s="554"/>
      <c r="C2031" s="657"/>
      <c r="D2031" s="657"/>
      <c r="E2031" s="605" t="s">
        <v>185</v>
      </c>
      <c r="F2031" s="723">
        <v>4749.32</v>
      </c>
      <c r="G2031" s="723">
        <v>4844.57</v>
      </c>
      <c r="H2031" s="723">
        <v>4914.57</v>
      </c>
      <c r="I2031" s="723">
        <v>4898.49</v>
      </c>
      <c r="J2031" s="723">
        <v>4890.41</v>
      </c>
      <c r="K2031" s="723">
        <v>4906.7</v>
      </c>
      <c r="L2031" s="723">
        <v>4882.6899999999996</v>
      </c>
      <c r="M2031" s="723">
        <v>4907.83</v>
      </c>
      <c r="N2031" s="723">
        <v>4905.45</v>
      </c>
      <c r="O2031" s="605"/>
      <c r="P2031" s="605"/>
      <c r="Q2031" s="658"/>
      <c r="R2031" s="658"/>
      <c r="S2031" s="659"/>
      <c r="T2031" s="600"/>
      <c r="U2031" s="672"/>
      <c r="V2031" s="549"/>
      <c r="W2031" s="549"/>
    </row>
    <row r="2032" spans="1:30" ht="57.75" thickBot="1">
      <c r="B2032" s="554"/>
      <c r="C2032" s="657"/>
      <c r="D2032" s="657"/>
      <c r="E2032" s="605" t="s">
        <v>186</v>
      </c>
      <c r="F2032" s="605">
        <f t="shared" ref="F2032:N2032" si="672">IF(((F2030="")*AND(F2031="")),"",(F2030-F2031)*2)</f>
        <v>3739.8199999999997</v>
      </c>
      <c r="G2032" s="605">
        <f t="shared" si="672"/>
        <v>3773.2200000000012</v>
      </c>
      <c r="H2032" s="605">
        <f t="shared" si="672"/>
        <v>3814.1800000000003</v>
      </c>
      <c r="I2032" s="605">
        <f t="shared" si="672"/>
        <v>3792.58</v>
      </c>
      <c r="J2032" s="605">
        <f t="shared" si="672"/>
        <v>3648.6000000000004</v>
      </c>
      <c r="K2032" s="605">
        <f t="shared" si="672"/>
        <v>3414.6200000000008</v>
      </c>
      <c r="L2032" s="605">
        <f t="shared" si="672"/>
        <v>3779.4600000000009</v>
      </c>
      <c r="M2032" s="605">
        <f t="shared" si="672"/>
        <v>3830.8199999999997</v>
      </c>
      <c r="N2032" s="605">
        <f t="shared" si="672"/>
        <v>3773.1400000000012</v>
      </c>
      <c r="O2032" s="605"/>
      <c r="P2032" s="605"/>
      <c r="Q2032" s="658"/>
      <c r="R2032" s="658"/>
      <c r="S2032" s="659"/>
      <c r="T2032" s="600"/>
      <c r="U2032" s="672"/>
      <c r="V2032" s="549"/>
      <c r="W2032" s="549"/>
    </row>
    <row r="2033" spans="1:30" ht="15">
      <c r="A2033" s="713">
        <v>43986</v>
      </c>
      <c r="B2033" s="614" t="s">
        <v>167</v>
      </c>
      <c r="C2033" s="657" t="s">
        <v>169</v>
      </c>
      <c r="D2033" s="657" t="s">
        <v>187</v>
      </c>
      <c r="E2033" s="605" t="s">
        <v>184</v>
      </c>
      <c r="F2033" s="723">
        <v>1942.74</v>
      </c>
      <c r="G2033" s="723">
        <v>1945.5</v>
      </c>
      <c r="H2033" s="723">
        <v>1941.33</v>
      </c>
      <c r="I2033" s="723">
        <v>1954.79</v>
      </c>
      <c r="J2033" s="723">
        <v>1957.99</v>
      </c>
      <c r="K2033" s="723">
        <v>1966.09</v>
      </c>
      <c r="L2033" s="723">
        <v>1954.44</v>
      </c>
      <c r="M2033" s="723">
        <v>1983</v>
      </c>
      <c r="N2033" s="723">
        <v>1948.27</v>
      </c>
      <c r="O2033" s="605">
        <f>IF((N2034=""),"",MAX(F2035:N2035))</f>
        <v>2171.1000000000004</v>
      </c>
      <c r="P2033" s="605">
        <f>IF(N2034="","",MIN(F2035:N2035))</f>
        <v>1972.9800000000002</v>
      </c>
      <c r="Q2033" s="658">
        <f>IF((N2035=""),"",AVERAGE(F2035:N2035))</f>
        <v>2045.72</v>
      </c>
      <c r="R2033" s="658">
        <f>IF((N2034=""),"",(O2033-P2033)/(O2033+P2033)*100)</f>
        <v>4.7807957375340262</v>
      </c>
      <c r="S2033" s="659">
        <f>STDEV(F2035:N2035)</f>
        <v>53.667388142157712</v>
      </c>
      <c r="T2033" s="600" t="str">
        <f>IF(N2034="","",IF(Q2033&gt;1940,IF(R2033&lt;8.3,IF(Q2033&lt;2180,"Pass","Fail"),"Fail"),"Fail"))</f>
        <v>Pass</v>
      </c>
      <c r="U2033" s="677">
        <v>1340</v>
      </c>
      <c r="V2033" s="720" t="s">
        <v>524</v>
      </c>
      <c r="W2033" s="741"/>
      <c r="Y2033" s="603">
        <v>2000</v>
      </c>
      <c r="Z2033" s="603">
        <v>3000</v>
      </c>
      <c r="AA2033" s="603">
        <v>1940</v>
      </c>
      <c r="AB2033" s="603">
        <v>2180</v>
      </c>
      <c r="AC2033" s="604">
        <v>5.2</v>
      </c>
      <c r="AD2033" s="604">
        <v>5.2</v>
      </c>
    </row>
    <row r="2034" spans="1:30" ht="15">
      <c r="B2034" s="554"/>
      <c r="C2034" s="657"/>
      <c r="D2034" s="657"/>
      <c r="E2034" s="605" t="s">
        <v>185</v>
      </c>
      <c r="F2034" s="723">
        <v>1265.99</v>
      </c>
      <c r="G2034" s="723">
        <v>1259.68</v>
      </c>
      <c r="H2034" s="723">
        <v>1259.27</v>
      </c>
      <c r="I2034" s="723">
        <v>1275.56</v>
      </c>
      <c r="J2034" s="723">
        <v>1300.33</v>
      </c>
      <c r="K2034" s="723">
        <v>1290.21</v>
      </c>
      <c r="L2034" s="723">
        <v>1268.99</v>
      </c>
      <c r="M2034" s="723">
        <v>1259.3</v>
      </c>
      <c r="N2034" s="723">
        <v>1277.6600000000001</v>
      </c>
      <c r="O2034" s="605"/>
      <c r="P2034" s="605"/>
      <c r="Q2034" s="658"/>
      <c r="R2034" s="658"/>
      <c r="S2034" s="659"/>
      <c r="T2034" s="600"/>
      <c r="U2034" s="660"/>
      <c r="V2034" s="549"/>
      <c r="W2034" s="549"/>
    </row>
    <row r="2035" spans="1:30" ht="43.5" thickBot="1">
      <c r="B2035" s="554"/>
      <c r="C2035" s="657"/>
      <c r="D2035" s="657"/>
      <c r="E2035" s="605" t="s">
        <v>188</v>
      </c>
      <c r="F2035" s="605">
        <f t="shared" ref="F2035:N2035" si="673">IF(((F2033="")*AND(F2034="")),"",(F2033-F2034)*3)</f>
        <v>2030.25</v>
      </c>
      <c r="G2035" s="605">
        <f t="shared" si="673"/>
        <v>2057.46</v>
      </c>
      <c r="H2035" s="605">
        <f t="shared" si="673"/>
        <v>2046.1799999999998</v>
      </c>
      <c r="I2035" s="605">
        <f t="shared" si="673"/>
        <v>2037.69</v>
      </c>
      <c r="J2035" s="605">
        <f t="shared" si="673"/>
        <v>1972.9800000000002</v>
      </c>
      <c r="K2035" s="605">
        <f t="shared" si="673"/>
        <v>2027.6399999999996</v>
      </c>
      <c r="L2035" s="605">
        <f t="shared" si="673"/>
        <v>2056.3500000000004</v>
      </c>
      <c r="M2035" s="605">
        <f t="shared" si="673"/>
        <v>2171.1000000000004</v>
      </c>
      <c r="N2035" s="605">
        <f t="shared" si="673"/>
        <v>2011.8299999999997</v>
      </c>
      <c r="O2035" s="605"/>
      <c r="P2035" s="605"/>
      <c r="Q2035" s="658"/>
      <c r="R2035" s="658"/>
      <c r="S2035" s="659"/>
      <c r="T2035" s="600"/>
      <c r="U2035" s="660"/>
      <c r="V2035" s="549"/>
      <c r="W2035" s="549"/>
    </row>
    <row r="2036" spans="1:30" ht="15">
      <c r="A2036" s="713">
        <v>43986</v>
      </c>
      <c r="B2036" s="554" t="s">
        <v>183</v>
      </c>
      <c r="C2036" s="657" t="s">
        <v>171</v>
      </c>
      <c r="D2036" s="657" t="s">
        <v>170</v>
      </c>
      <c r="E2036" s="605" t="s">
        <v>184</v>
      </c>
      <c r="F2036" s="723">
        <v>29315.119999999999</v>
      </c>
      <c r="G2036" s="723">
        <v>29131.74</v>
      </c>
      <c r="H2036" s="723">
        <v>29137.9</v>
      </c>
      <c r="I2036" s="723">
        <v>29117.5</v>
      </c>
      <c r="J2036" s="723">
        <v>29203.759999999998</v>
      </c>
      <c r="K2036" s="723">
        <v>29204.23</v>
      </c>
      <c r="L2036" s="723">
        <v>29208</v>
      </c>
      <c r="M2036" s="723">
        <v>29289</v>
      </c>
      <c r="N2036" s="723">
        <v>29237.38</v>
      </c>
      <c r="O2036" s="605">
        <f>IF((N2037=""),"",MAX(F2038:N2038))</f>
        <v>4859.6399999999921</v>
      </c>
      <c r="P2036" s="605">
        <f>IF(N2037="","",MIN(F2038:N2038))</f>
        <v>4314.2700000000004</v>
      </c>
      <c r="Q2036" s="658">
        <f>IF((N2038=""),"",AVERAGE(F2038:N2038))</f>
        <v>4582.6466666666656</v>
      </c>
      <c r="R2036" s="658">
        <f>IF((N2037=""),"",(O2036-P2036)/(O2036+P2036)*100)</f>
        <v>5.9447934414005825</v>
      </c>
      <c r="S2036" s="659">
        <f>STDEV(F2038:N2038)</f>
        <v>185.59642594889945</v>
      </c>
      <c r="T2036" s="600" t="str">
        <f>IF(N2037="","",IF(Q2036&gt;3200,IF(R2036&lt;16,IF(Q2036&lt;5240,"Pass","Fail"),"Fail"),"Fail"))</f>
        <v>Pass</v>
      </c>
      <c r="U2036" s="677">
        <v>1340</v>
      </c>
      <c r="V2036" s="720" t="s">
        <v>524</v>
      </c>
      <c r="W2036" s="741"/>
      <c r="Y2036" s="603">
        <v>4200</v>
      </c>
      <c r="Z2036" s="603">
        <v>5500</v>
      </c>
      <c r="AA2036" s="603">
        <v>3200</v>
      </c>
      <c r="AB2036" s="603">
        <v>5240</v>
      </c>
      <c r="AC2036" s="604">
        <v>16</v>
      </c>
      <c r="AD2036" s="604">
        <v>16</v>
      </c>
    </row>
    <row r="2037" spans="1:30" ht="15">
      <c r="B2037" s="554"/>
      <c r="C2037" s="657"/>
      <c r="D2037" s="657"/>
      <c r="E2037" s="605" t="s">
        <v>185</v>
      </c>
      <c r="F2037" s="723">
        <v>27695.24</v>
      </c>
      <c r="G2037" s="723">
        <v>27657.87</v>
      </c>
      <c r="H2037" s="723">
        <v>27699.81</v>
      </c>
      <c r="I2037" s="723">
        <v>27663.37</v>
      </c>
      <c r="J2037" s="723">
        <v>27626.15</v>
      </c>
      <c r="K2037" s="723">
        <v>27648.31</v>
      </c>
      <c r="L2037" s="723">
        <v>27668.87</v>
      </c>
      <c r="M2037" s="723">
        <v>27714.44</v>
      </c>
      <c r="N2037" s="723">
        <v>27722.63</v>
      </c>
      <c r="O2037" s="641"/>
      <c r="P2037" s="605"/>
      <c r="Q2037" s="658"/>
      <c r="R2037" s="658"/>
      <c r="S2037" s="659"/>
      <c r="T2037" s="600"/>
      <c r="U2037" s="660"/>
      <c r="V2037" s="549"/>
      <c r="W2037" s="549"/>
    </row>
    <row r="2038" spans="1:30" ht="57.75" thickBot="1">
      <c r="B2038" s="663"/>
      <c r="C2038" s="664"/>
      <c r="D2038" s="664"/>
      <c r="E2038" s="605" t="s">
        <v>186</v>
      </c>
      <c r="F2038" s="627">
        <f t="shared" ref="F2038:N2038" si="674">IF(((F2036="")*AND(F2037="")),"",(F2036-F2037)*3)</f>
        <v>4859.6399999999921</v>
      </c>
      <c r="G2038" s="627">
        <f t="shared" si="674"/>
        <v>4421.6100000000079</v>
      </c>
      <c r="H2038" s="627">
        <f t="shared" si="674"/>
        <v>4314.2700000000004</v>
      </c>
      <c r="I2038" s="627">
        <f t="shared" si="674"/>
        <v>4362.3900000000031</v>
      </c>
      <c r="J2038" s="627">
        <f t="shared" si="674"/>
        <v>4732.8299999999908</v>
      </c>
      <c r="K2038" s="627">
        <f t="shared" si="674"/>
        <v>4667.7599999999948</v>
      </c>
      <c r="L2038" s="627">
        <f t="shared" si="674"/>
        <v>4617.3900000000031</v>
      </c>
      <c r="M2038" s="627">
        <f t="shared" si="674"/>
        <v>4723.6800000000039</v>
      </c>
      <c r="N2038" s="627">
        <f t="shared" si="674"/>
        <v>4544.25</v>
      </c>
      <c r="O2038" s="627"/>
      <c r="P2038" s="627"/>
      <c r="Q2038" s="665"/>
      <c r="R2038" s="665"/>
      <c r="S2038" s="666"/>
      <c r="T2038" s="667"/>
      <c r="U2038" s="668"/>
      <c r="V2038" s="549"/>
      <c r="W2038" s="549"/>
    </row>
    <row r="2039" spans="1:30" ht="15">
      <c r="A2039" s="713">
        <v>43989</v>
      </c>
      <c r="B2039" s="654" t="s">
        <v>172</v>
      </c>
      <c r="C2039" s="615" t="s">
        <v>174</v>
      </c>
      <c r="D2039" s="615" t="s">
        <v>173</v>
      </c>
      <c r="E2039" s="605" t="s">
        <v>184</v>
      </c>
      <c r="F2039" s="723">
        <v>4813.66</v>
      </c>
      <c r="G2039" s="723">
        <v>4848.49</v>
      </c>
      <c r="H2039" s="723">
        <v>4923.8999999999996</v>
      </c>
      <c r="I2039" s="723">
        <v>4907.6899999999996</v>
      </c>
      <c r="J2039" s="723">
        <v>4901.96</v>
      </c>
      <c r="K2039" s="723">
        <v>4915.71</v>
      </c>
      <c r="L2039" s="723">
        <v>4893.21</v>
      </c>
      <c r="M2039" s="723">
        <v>4908.5600000000004</v>
      </c>
      <c r="N2039" s="723">
        <v>4904.09</v>
      </c>
      <c r="O2039" s="636">
        <f>IF((N2040=""),"",MAX(F2041:N2041))</f>
        <v>3933.5000000000009</v>
      </c>
      <c r="P2039" s="636">
        <f>IF(N2040="","",MIN(F2041:N2041))</f>
        <v>3550.8199999999997</v>
      </c>
      <c r="Q2039" s="655">
        <f>IF((N2041=""),"",AVERAGE(F2041:N2041))</f>
        <v>3839.3688888888887</v>
      </c>
      <c r="R2039" s="655">
        <f>IF((N2040=""),"",(O2039-P2039)/(O2039+P2039)*100)</f>
        <v>5.1130897663381729</v>
      </c>
      <c r="S2039" s="646">
        <f>STDEV(F2041:N2041)</f>
        <v>119.6575464026794</v>
      </c>
      <c r="T2039" s="600" t="str">
        <f>IF(N2040="","",IF(Q2039&gt;3650,IF(R2039&lt;7,IF(Q2039&lt;4450,"Pass","Fail"),"Fail"),"Fail"))</f>
        <v>Pass</v>
      </c>
      <c r="U2039" s="677">
        <v>121</v>
      </c>
      <c r="V2039" s="720" t="s">
        <v>526</v>
      </c>
      <c r="W2039" s="741"/>
      <c r="Y2039" s="603">
        <v>3650</v>
      </c>
      <c r="Z2039" s="603">
        <v>4450</v>
      </c>
      <c r="AA2039" s="603">
        <v>3700</v>
      </c>
      <c r="AB2039" s="603">
        <v>4100</v>
      </c>
      <c r="AC2039" s="604">
        <v>7</v>
      </c>
      <c r="AD2039" s="604">
        <v>6.5</v>
      </c>
    </row>
    <row r="2040" spans="1:30" ht="15">
      <c r="B2040" s="554"/>
      <c r="C2040" s="657"/>
      <c r="D2040" s="657"/>
      <c r="E2040" s="605" t="s">
        <v>185</v>
      </c>
      <c r="F2040" s="723">
        <v>2913.42</v>
      </c>
      <c r="G2040" s="723">
        <v>2897.41</v>
      </c>
      <c r="H2040" s="723">
        <v>2964.76</v>
      </c>
      <c r="I2040" s="723">
        <v>2959.2</v>
      </c>
      <c r="J2040" s="723">
        <v>3010.77</v>
      </c>
      <c r="K2040" s="723">
        <v>3140.3</v>
      </c>
      <c r="L2040" s="723">
        <v>2948.7</v>
      </c>
      <c r="M2040" s="723">
        <v>2941.81</v>
      </c>
      <c r="N2040" s="723">
        <v>2963.74</v>
      </c>
      <c r="O2040" s="605"/>
      <c r="P2040" s="605"/>
      <c r="Q2040" s="658"/>
      <c r="R2040" s="658"/>
      <c r="S2040" s="659"/>
      <c r="T2040" s="600"/>
      <c r="U2040" s="672"/>
      <c r="V2040" s="549"/>
      <c r="W2040" s="549"/>
    </row>
    <row r="2041" spans="1:30" ht="57.75" thickBot="1">
      <c r="B2041" s="554"/>
      <c r="C2041" s="657"/>
      <c r="D2041" s="657"/>
      <c r="E2041" s="605" t="s">
        <v>186</v>
      </c>
      <c r="F2041" s="605">
        <f t="shared" ref="F2041:N2041" si="675">IF(((F2039="")*AND(F2040="")),"",(F2039-F2040)*2)</f>
        <v>3800.4799999999996</v>
      </c>
      <c r="G2041" s="605">
        <f t="shared" si="675"/>
        <v>3902.16</v>
      </c>
      <c r="H2041" s="605">
        <f t="shared" si="675"/>
        <v>3918.2799999999988</v>
      </c>
      <c r="I2041" s="605">
        <f t="shared" si="675"/>
        <v>3896.9799999999996</v>
      </c>
      <c r="J2041" s="605">
        <f t="shared" si="675"/>
        <v>3782.38</v>
      </c>
      <c r="K2041" s="605">
        <f t="shared" si="675"/>
        <v>3550.8199999999997</v>
      </c>
      <c r="L2041" s="605">
        <f t="shared" si="675"/>
        <v>3889.0200000000004</v>
      </c>
      <c r="M2041" s="605">
        <f t="shared" si="675"/>
        <v>3933.5000000000009</v>
      </c>
      <c r="N2041" s="605">
        <f t="shared" si="675"/>
        <v>3880.7000000000007</v>
      </c>
      <c r="O2041" s="605"/>
      <c r="P2041" s="605"/>
      <c r="Q2041" s="658"/>
      <c r="R2041" s="658"/>
      <c r="S2041" s="659"/>
      <c r="T2041" s="600"/>
      <c r="U2041" s="672"/>
      <c r="V2041" s="549"/>
      <c r="W2041" s="549"/>
    </row>
    <row r="2042" spans="1:30" ht="15">
      <c r="A2042" s="713">
        <v>43989</v>
      </c>
      <c r="B2042" s="614" t="s">
        <v>167</v>
      </c>
      <c r="C2042" s="657" t="s">
        <v>169</v>
      </c>
      <c r="D2042" s="657" t="s">
        <v>187</v>
      </c>
      <c r="E2042" s="605" t="s">
        <v>184</v>
      </c>
      <c r="F2042" s="723">
        <v>1274.6500000000001</v>
      </c>
      <c r="G2042" s="723">
        <v>1267.75</v>
      </c>
      <c r="H2042" s="723">
        <v>1263.8399999999999</v>
      </c>
      <c r="I2042" s="723">
        <v>1280.55</v>
      </c>
      <c r="J2042" s="723">
        <v>1307.6400000000001</v>
      </c>
      <c r="K2042" s="723">
        <v>1297.57</v>
      </c>
      <c r="L2042" s="723">
        <v>1277.4100000000001</v>
      </c>
      <c r="M2042" s="723">
        <v>1267.03</v>
      </c>
      <c r="N2042" s="723">
        <v>1284.97</v>
      </c>
      <c r="O2042" s="605">
        <f>IF((N2043=""),"",MAX(F2044:N2044))</f>
        <v>2020.83</v>
      </c>
      <c r="P2042" s="605">
        <f>IF(N2043="","",MIN(F2044:N2044))</f>
        <v>1929.87</v>
      </c>
      <c r="Q2042" s="658">
        <f>IF((N2044=""),"",AVERAGE(F2044:N2044))</f>
        <v>1997.3500000000001</v>
      </c>
      <c r="R2042" s="658">
        <f>IF((N2043=""),"",(O2042-P2042)/(O2042+P2042)*100)</f>
        <v>2.3023767939858772</v>
      </c>
      <c r="S2042" s="659">
        <f>STDEV(F2044:N2044)</f>
        <v>29.584951411127829</v>
      </c>
      <c r="T2042" s="600" t="str">
        <f>IF(N2043="","",IF(Q2042&gt;1940,IF(R2042&lt;8.3,IF(Q2042&lt;2180,"Pass","Fail"),"Fail"),"Fail"))</f>
        <v>Pass</v>
      </c>
      <c r="U2042" s="677">
        <v>121</v>
      </c>
      <c r="V2042" s="720" t="s">
        <v>526</v>
      </c>
      <c r="W2042" s="741"/>
      <c r="Y2042" s="603">
        <v>2000</v>
      </c>
      <c r="Z2042" s="603">
        <v>3000</v>
      </c>
      <c r="AA2042" s="603">
        <v>1940</v>
      </c>
      <c r="AB2042" s="603">
        <v>2180</v>
      </c>
      <c r="AC2042" s="604">
        <v>5.2</v>
      </c>
      <c r="AD2042" s="604">
        <v>5.2</v>
      </c>
    </row>
    <row r="2043" spans="1:30" ht="15">
      <c r="B2043" s="554"/>
      <c r="C2043" s="657"/>
      <c r="D2043" s="657"/>
      <c r="E2043" s="605" t="s">
        <v>185</v>
      </c>
      <c r="F2043" s="723">
        <v>605.71</v>
      </c>
      <c r="G2043" s="723">
        <v>594.14</v>
      </c>
      <c r="H2043" s="723">
        <v>591.44000000000005</v>
      </c>
      <c r="I2043" s="723">
        <v>610.09</v>
      </c>
      <c r="J2043" s="723">
        <v>646.29</v>
      </c>
      <c r="K2043" s="723">
        <v>638.52</v>
      </c>
      <c r="L2043" s="723">
        <v>607.58000000000004</v>
      </c>
      <c r="M2043" s="723">
        <v>623.74</v>
      </c>
      <c r="N2043" s="723">
        <v>611.85</v>
      </c>
      <c r="O2043" s="605"/>
      <c r="P2043" s="605"/>
      <c r="Q2043" s="658"/>
      <c r="R2043" s="658"/>
      <c r="S2043" s="659"/>
      <c r="T2043" s="600"/>
      <c r="U2043" s="660"/>
      <c r="V2043" s="549"/>
      <c r="W2043" s="549"/>
    </row>
    <row r="2044" spans="1:30" ht="43.5" thickBot="1">
      <c r="B2044" s="554"/>
      <c r="C2044" s="657"/>
      <c r="D2044" s="657"/>
      <c r="E2044" s="605" t="s">
        <v>188</v>
      </c>
      <c r="F2044" s="605">
        <f t="shared" ref="F2044:N2044" si="676">IF(((F2042="")*AND(F2043="")),"",(F2042-F2043)*3)</f>
        <v>2006.8200000000002</v>
      </c>
      <c r="G2044" s="605">
        <f t="shared" si="676"/>
        <v>2020.83</v>
      </c>
      <c r="H2044" s="605">
        <f t="shared" si="676"/>
        <v>2017.1999999999996</v>
      </c>
      <c r="I2044" s="605">
        <f t="shared" si="676"/>
        <v>2011.3799999999997</v>
      </c>
      <c r="J2044" s="605">
        <f t="shared" si="676"/>
        <v>1984.0500000000004</v>
      </c>
      <c r="K2044" s="605">
        <f t="shared" si="676"/>
        <v>1977.1499999999999</v>
      </c>
      <c r="L2044" s="605">
        <f t="shared" si="676"/>
        <v>2009.4900000000002</v>
      </c>
      <c r="M2044" s="605">
        <f t="shared" si="676"/>
        <v>1929.87</v>
      </c>
      <c r="N2044" s="605">
        <f t="shared" si="676"/>
        <v>2019.3600000000001</v>
      </c>
      <c r="O2044" s="605"/>
      <c r="P2044" s="605"/>
      <c r="Q2044" s="658"/>
      <c r="R2044" s="658"/>
      <c r="S2044" s="659"/>
      <c r="T2044" s="600"/>
      <c r="U2044" s="660"/>
      <c r="V2044" s="549"/>
      <c r="W2044" s="549"/>
    </row>
    <row r="2045" spans="1:30" ht="15">
      <c r="A2045" s="713">
        <v>43989</v>
      </c>
      <c r="B2045" s="554" t="s">
        <v>183</v>
      </c>
      <c r="C2045" s="657" t="s">
        <v>171</v>
      </c>
      <c r="D2045" s="657" t="s">
        <v>170</v>
      </c>
      <c r="E2045" s="605" t="s">
        <v>184</v>
      </c>
      <c r="F2045" s="723">
        <v>27585.51</v>
      </c>
      <c r="G2045" s="723">
        <v>27613.86</v>
      </c>
      <c r="H2045" s="723">
        <v>27682.48</v>
      </c>
      <c r="I2045" s="723">
        <v>27621.96</v>
      </c>
      <c r="J2045" s="723">
        <v>27557.31</v>
      </c>
      <c r="K2045" s="723">
        <v>27569.39</v>
      </c>
      <c r="L2045" s="723">
        <v>27614.91</v>
      </c>
      <c r="M2045" s="723">
        <v>27650.83</v>
      </c>
      <c r="N2045" s="723">
        <v>27628.54</v>
      </c>
      <c r="O2045" s="605">
        <f>IF((N2046=""),"",MAX(F2047:N2047))</f>
        <v>4781.9399999999987</v>
      </c>
      <c r="P2045" s="605">
        <f>IF(N2046="","",MIN(F2047:N2047))</f>
        <v>4056.0899999999965</v>
      </c>
      <c r="Q2045" s="658">
        <f>IF((N2047=""),"",AVERAGE(F2047:N2047))</f>
        <v>4358.7766666666676</v>
      </c>
      <c r="R2045" s="658">
        <f>IF((N2046=""),"",(O2045-P2045)/(O2045+P2045)*100)</f>
        <v>8.2128030794193112</v>
      </c>
      <c r="S2045" s="659">
        <f>STDEV(F2047:N2047)</f>
        <v>240.81037519177264</v>
      </c>
      <c r="T2045" s="600" t="str">
        <f>IF(N2046="","",IF(Q2045&gt;3200,IF(R2045&lt;16,IF(Q2045&lt;5240,"Pass","Fail"),"Fail"),"Fail"))</f>
        <v>Pass</v>
      </c>
      <c r="U2045" s="677">
        <v>121</v>
      </c>
      <c r="V2045" s="720" t="s">
        <v>526</v>
      </c>
      <c r="W2045" s="741"/>
      <c r="Y2045" s="603">
        <v>4200</v>
      </c>
      <c r="Z2045" s="603">
        <v>5500</v>
      </c>
      <c r="AA2045" s="603">
        <v>3200</v>
      </c>
      <c r="AB2045" s="603">
        <v>5240</v>
      </c>
      <c r="AC2045" s="604">
        <v>16</v>
      </c>
      <c r="AD2045" s="604">
        <v>16</v>
      </c>
    </row>
    <row r="2046" spans="1:30" ht="15">
      <c r="B2046" s="554"/>
      <c r="C2046" s="657"/>
      <c r="D2046" s="657"/>
      <c r="E2046" s="605" t="s">
        <v>185</v>
      </c>
      <c r="F2046" s="723">
        <v>26160.94</v>
      </c>
      <c r="G2046" s="723">
        <v>26207.98</v>
      </c>
      <c r="H2046" s="723">
        <v>26330.45</v>
      </c>
      <c r="I2046" s="723">
        <v>26212.59</v>
      </c>
      <c r="J2046" s="723">
        <v>26064.35</v>
      </c>
      <c r="K2046" s="723">
        <v>25975.41</v>
      </c>
      <c r="L2046" s="723">
        <v>26211.200000000001</v>
      </c>
      <c r="M2046" s="723">
        <v>26219.72</v>
      </c>
      <c r="N2046" s="723">
        <v>26065.82</v>
      </c>
      <c r="O2046" s="641"/>
      <c r="P2046" s="605"/>
      <c r="Q2046" s="658"/>
      <c r="R2046" s="658"/>
      <c r="S2046" s="659"/>
      <c r="T2046" s="600"/>
      <c r="U2046" s="660"/>
      <c r="V2046" s="549"/>
      <c r="W2046" s="549"/>
    </row>
    <row r="2047" spans="1:30" ht="57.75" thickBot="1">
      <c r="B2047" s="663"/>
      <c r="C2047" s="664"/>
      <c r="D2047" s="664"/>
      <c r="E2047" s="605" t="s">
        <v>186</v>
      </c>
      <c r="F2047" s="627">
        <f t="shared" ref="F2047:N2047" si="677">IF(((F2045="")*AND(F2046="")),"",(F2045-F2046)*3)</f>
        <v>4273.7099999999991</v>
      </c>
      <c r="G2047" s="627">
        <f t="shared" si="677"/>
        <v>4217.6400000000031</v>
      </c>
      <c r="H2047" s="627">
        <f t="shared" si="677"/>
        <v>4056.0899999999965</v>
      </c>
      <c r="I2047" s="627">
        <f t="shared" si="677"/>
        <v>4228.1099999999969</v>
      </c>
      <c r="J2047" s="627">
        <f t="shared" si="677"/>
        <v>4478.8800000000083</v>
      </c>
      <c r="K2047" s="627">
        <f t="shared" si="677"/>
        <v>4781.9399999999987</v>
      </c>
      <c r="L2047" s="627">
        <f t="shared" si="677"/>
        <v>4211.1299999999974</v>
      </c>
      <c r="M2047" s="627">
        <f t="shared" si="677"/>
        <v>4293.3300000000017</v>
      </c>
      <c r="N2047" s="627">
        <f t="shared" si="677"/>
        <v>4688.1600000000035</v>
      </c>
      <c r="O2047" s="627"/>
      <c r="P2047" s="627"/>
      <c r="Q2047" s="665"/>
      <c r="R2047" s="665"/>
      <c r="S2047" s="666"/>
      <c r="T2047" s="667"/>
      <c r="U2047" s="668"/>
      <c r="V2047" s="549"/>
      <c r="W2047" s="549"/>
    </row>
    <row r="2048" spans="1:30" ht="15">
      <c r="A2048" s="713">
        <v>43992</v>
      </c>
      <c r="B2048" s="654" t="s">
        <v>172</v>
      </c>
      <c r="C2048" s="615" t="s">
        <v>174</v>
      </c>
      <c r="D2048" s="615" t="s">
        <v>173</v>
      </c>
      <c r="E2048" s="605" t="s">
        <v>184</v>
      </c>
      <c r="F2048" s="723">
        <v>6625.23</v>
      </c>
      <c r="G2048" s="723">
        <v>6746.64</v>
      </c>
      <c r="H2048" s="723">
        <v>6844.07</v>
      </c>
      <c r="I2048" s="723">
        <v>6814.89</v>
      </c>
      <c r="J2048" s="723">
        <v>6724.76</v>
      </c>
      <c r="K2048" s="723">
        <v>6612.86</v>
      </c>
      <c r="L2048" s="723">
        <v>6788.59</v>
      </c>
      <c r="M2048" s="723">
        <v>6844.82</v>
      </c>
      <c r="N2048" s="723">
        <v>6799.83</v>
      </c>
      <c r="O2048" s="636">
        <f>IF((N2049=""),"",MAX(F2050:N2050))</f>
        <v>3913.5199999999986</v>
      </c>
      <c r="P2048" s="636">
        <f>IF(N2049="","",MIN(F2050:N2050))</f>
        <v>3518.92</v>
      </c>
      <c r="Q2048" s="655">
        <f>IF((N2050=""),"",AVERAGE(F2050:N2050))</f>
        <v>3799.2244444444441</v>
      </c>
      <c r="R2048" s="655">
        <f>IF((N2049=""),"",(O2048-P2048)/(O2048+P2048)*100)</f>
        <v>5.3091582306752372</v>
      </c>
      <c r="S2048" s="646">
        <f>STDEV(F2050:N2050)</f>
        <v>125.38522312369274</v>
      </c>
      <c r="T2048" s="600" t="str">
        <f>IF(N2049="","",IF(Q2048&gt;3650,IF(R2048&lt;7,IF(Q2048&lt;4450,"Pass","Fail"),"Fail"),"Fail"))</f>
        <v>Pass</v>
      </c>
      <c r="U2048" s="677">
        <v>1335</v>
      </c>
      <c r="V2048" s="720" t="s">
        <v>531</v>
      </c>
      <c r="W2048" s="741"/>
      <c r="Y2048" s="603">
        <v>3650</v>
      </c>
      <c r="Z2048" s="603">
        <v>4450</v>
      </c>
      <c r="AA2048" s="603">
        <v>3700</v>
      </c>
      <c r="AB2048" s="603">
        <v>4100</v>
      </c>
      <c r="AC2048" s="604">
        <v>7</v>
      </c>
      <c r="AD2048" s="604">
        <v>6.5</v>
      </c>
    </row>
    <row r="2049" spans="1:30" ht="15">
      <c r="B2049" s="554"/>
      <c r="C2049" s="657"/>
      <c r="D2049" s="657"/>
      <c r="E2049" s="605" t="s">
        <v>185</v>
      </c>
      <c r="F2049" s="723">
        <v>4767.51</v>
      </c>
      <c r="G2049" s="723">
        <v>4812.3100000000004</v>
      </c>
      <c r="H2049" s="723">
        <v>4909.58</v>
      </c>
      <c r="I2049" s="723">
        <v>4891.04</v>
      </c>
      <c r="J2049" s="723">
        <v>4860.49</v>
      </c>
      <c r="K2049" s="723">
        <v>4853.3999999999996</v>
      </c>
      <c r="L2049" s="723">
        <v>4868.3500000000004</v>
      </c>
      <c r="M2049" s="723">
        <v>4888.0600000000004</v>
      </c>
      <c r="N2049" s="723">
        <v>4854.4399999999996</v>
      </c>
      <c r="O2049" s="605"/>
      <c r="P2049" s="605"/>
      <c r="Q2049" s="658"/>
      <c r="R2049" s="658"/>
      <c r="S2049" s="659"/>
      <c r="T2049" s="600"/>
      <c r="U2049" s="672"/>
      <c r="V2049" s="549"/>
      <c r="W2049" s="549"/>
    </row>
    <row r="2050" spans="1:30" ht="57.75" thickBot="1">
      <c r="B2050" s="554"/>
      <c r="C2050" s="657"/>
      <c r="D2050" s="657"/>
      <c r="E2050" s="605" t="s">
        <v>186</v>
      </c>
      <c r="F2050" s="605">
        <f t="shared" ref="F2050:N2050" si="678">IF(((F2048="")*AND(F2049="")),"",(F2048-F2049)*2)</f>
        <v>3715.4399999999987</v>
      </c>
      <c r="G2050" s="605">
        <f t="shared" si="678"/>
        <v>3868.66</v>
      </c>
      <c r="H2050" s="605">
        <f t="shared" si="678"/>
        <v>3868.9799999999996</v>
      </c>
      <c r="I2050" s="605">
        <f t="shared" si="678"/>
        <v>3847.7000000000007</v>
      </c>
      <c r="J2050" s="605">
        <f t="shared" si="678"/>
        <v>3728.5400000000009</v>
      </c>
      <c r="K2050" s="605">
        <f t="shared" si="678"/>
        <v>3518.92</v>
      </c>
      <c r="L2050" s="605">
        <f t="shared" si="678"/>
        <v>3840.4799999999996</v>
      </c>
      <c r="M2050" s="605">
        <f t="shared" si="678"/>
        <v>3913.5199999999986</v>
      </c>
      <c r="N2050" s="605">
        <f t="shared" si="678"/>
        <v>3890.7800000000007</v>
      </c>
      <c r="O2050" s="605"/>
      <c r="P2050" s="605"/>
      <c r="Q2050" s="658"/>
      <c r="R2050" s="658"/>
      <c r="S2050" s="659"/>
      <c r="T2050" s="600"/>
      <c r="U2050" s="672"/>
      <c r="V2050" s="549"/>
      <c r="W2050" s="549"/>
    </row>
    <row r="2051" spans="1:30" ht="15">
      <c r="A2051" s="713">
        <v>43992</v>
      </c>
      <c r="B2051" s="614" t="s">
        <v>167</v>
      </c>
      <c r="C2051" s="657" t="s">
        <v>169</v>
      </c>
      <c r="D2051" s="657" t="s">
        <v>187</v>
      </c>
      <c r="E2051" s="605" t="s">
        <v>184</v>
      </c>
      <c r="F2051" s="723">
        <v>1962.5</v>
      </c>
      <c r="G2051" s="723">
        <v>1949.23</v>
      </c>
      <c r="H2051" s="723">
        <v>1939.71</v>
      </c>
      <c r="I2051" s="723">
        <v>1948.64</v>
      </c>
      <c r="J2051" s="723">
        <v>1956.87</v>
      </c>
      <c r="K2051" s="723">
        <v>1967.87</v>
      </c>
      <c r="L2051" s="723">
        <v>1958.51</v>
      </c>
      <c r="M2051" s="723">
        <v>1998.51</v>
      </c>
      <c r="N2051" s="723">
        <v>1956.87</v>
      </c>
      <c r="O2051" s="605">
        <f>IF((N2052=""),"",MAX(F2053:N2053))</f>
        <v>2168.6099999999997</v>
      </c>
      <c r="P2051" s="605">
        <f>IF(N2052="","",MIN(F2053:N2053))</f>
        <v>1985.9399999999994</v>
      </c>
      <c r="Q2051" s="658">
        <f>IF((N2053=""),"",AVERAGE(F2053:N2053))</f>
        <v>2041.8599999999997</v>
      </c>
      <c r="R2051" s="658">
        <f>IF((N2052=""),"",(O2051-P2051)/(O2051+P2051)*100)</f>
        <v>4.3968660865797826</v>
      </c>
      <c r="S2051" s="659">
        <f>STDEV(F2053:N2053)</f>
        <v>53.005502780367515</v>
      </c>
      <c r="T2051" s="600" t="str">
        <f>IF(N2052="","",IF(Q2051&gt;1940,IF(R2051&lt;8.3,IF(Q2051&lt;2180,"Pass","Fail"),"Fail"),"Fail"))</f>
        <v>Pass</v>
      </c>
      <c r="U2051" s="677">
        <v>1335</v>
      </c>
      <c r="V2051" s="720" t="s">
        <v>531</v>
      </c>
      <c r="W2051" s="741"/>
      <c r="Y2051" s="603">
        <v>2000</v>
      </c>
      <c r="Z2051" s="603">
        <v>3000</v>
      </c>
      <c r="AA2051" s="603">
        <v>1940</v>
      </c>
      <c r="AB2051" s="603">
        <v>2180</v>
      </c>
      <c r="AC2051" s="604">
        <v>5.2</v>
      </c>
      <c r="AD2051" s="604">
        <v>5.2</v>
      </c>
    </row>
    <row r="2052" spans="1:30" ht="15">
      <c r="B2052" s="554"/>
      <c r="C2052" s="657"/>
      <c r="D2052" s="657"/>
      <c r="E2052" s="605" t="s">
        <v>185</v>
      </c>
      <c r="F2052" s="723">
        <v>1277.74</v>
      </c>
      <c r="G2052" s="723">
        <v>1267.46</v>
      </c>
      <c r="H2052" s="723">
        <v>1263.22</v>
      </c>
      <c r="I2052" s="723">
        <v>1277.9100000000001</v>
      </c>
      <c r="J2052" s="723">
        <v>1294.8900000000001</v>
      </c>
      <c r="K2052" s="723">
        <v>1292.5999999999999</v>
      </c>
      <c r="L2052" s="723">
        <v>1273.78</v>
      </c>
      <c r="M2052" s="723">
        <v>1275.6400000000001</v>
      </c>
      <c r="N2052" s="723">
        <v>1289.8900000000001</v>
      </c>
      <c r="O2052" s="605"/>
      <c r="P2052" s="605"/>
      <c r="Q2052" s="658"/>
      <c r="R2052" s="658"/>
      <c r="S2052" s="659"/>
      <c r="T2052" s="600"/>
      <c r="U2052" s="660"/>
      <c r="V2052" s="549"/>
      <c r="W2052" s="549"/>
    </row>
    <row r="2053" spans="1:30" ht="43.5" thickBot="1">
      <c r="B2053" s="554"/>
      <c r="C2053" s="657"/>
      <c r="D2053" s="657"/>
      <c r="E2053" s="605" t="s">
        <v>188</v>
      </c>
      <c r="F2053" s="605">
        <f t="shared" ref="F2053:N2053" si="679">IF(((F2051="")*AND(F2052="")),"",(F2051-F2052)*3)</f>
        <v>2054.2799999999997</v>
      </c>
      <c r="G2053" s="605">
        <f t="shared" si="679"/>
        <v>2045.31</v>
      </c>
      <c r="H2053" s="605">
        <f t="shared" si="679"/>
        <v>2029.47</v>
      </c>
      <c r="I2053" s="605">
        <f t="shared" si="679"/>
        <v>2012.19</v>
      </c>
      <c r="J2053" s="605">
        <f t="shared" si="679"/>
        <v>1985.9399999999994</v>
      </c>
      <c r="K2053" s="605">
        <f t="shared" si="679"/>
        <v>2025.81</v>
      </c>
      <c r="L2053" s="605">
        <f t="shared" si="679"/>
        <v>2054.19</v>
      </c>
      <c r="M2053" s="605">
        <f t="shared" si="679"/>
        <v>2168.6099999999997</v>
      </c>
      <c r="N2053" s="605">
        <f t="shared" si="679"/>
        <v>2000.9399999999994</v>
      </c>
      <c r="O2053" s="605"/>
      <c r="P2053" s="605"/>
      <c r="Q2053" s="658"/>
      <c r="R2053" s="658"/>
      <c r="S2053" s="659"/>
      <c r="T2053" s="600"/>
      <c r="U2053" s="660"/>
      <c r="V2053" s="549"/>
      <c r="W2053" s="549"/>
    </row>
    <row r="2054" spans="1:30" ht="15">
      <c r="A2054" s="713">
        <v>43992</v>
      </c>
      <c r="B2054" s="554" t="s">
        <v>183</v>
      </c>
      <c r="C2054" s="657" t="s">
        <v>171</v>
      </c>
      <c r="D2054" s="657" t="s">
        <v>170</v>
      </c>
      <c r="E2054" s="605" t="s">
        <v>184</v>
      </c>
      <c r="F2054" s="723">
        <v>29190.29</v>
      </c>
      <c r="G2054" s="723">
        <v>29114.94</v>
      </c>
      <c r="H2054" s="723">
        <v>29130.880000000001</v>
      </c>
      <c r="I2054" s="723">
        <v>29135.23</v>
      </c>
      <c r="J2054" s="723">
        <v>29231.64</v>
      </c>
      <c r="K2054" s="723">
        <v>29252</v>
      </c>
      <c r="L2054" s="723">
        <v>29126.01</v>
      </c>
      <c r="M2054" s="723">
        <v>29116.080000000002</v>
      </c>
      <c r="N2054" s="723">
        <v>29262.27</v>
      </c>
      <c r="O2054" s="605">
        <f>IF((N2055=""),"",MAX(F2056:N2056))</f>
        <v>4842.3300000000017</v>
      </c>
      <c r="P2054" s="605">
        <f>IF(N2055="","",MIN(F2056:N2056))</f>
        <v>4182.8100000000013</v>
      </c>
      <c r="Q2054" s="658">
        <f>IF((N2056=""),"",AVERAGE(F2056:N2056))</f>
        <v>4500.4533333333338</v>
      </c>
      <c r="R2054" s="658">
        <f>IF((N2055=""),"",(O2054-P2054)/(O2054+P2054)*100)</f>
        <v>7.3075874723273007</v>
      </c>
      <c r="S2054" s="659">
        <f>STDEV(F2056:N2056)</f>
        <v>258.90049338500774</v>
      </c>
      <c r="T2054" s="600" t="str">
        <f>IF(N2055="","",IF(Q2054&gt;3200,IF(R2054&lt;16,IF(Q2054&lt;5240,"Pass","Fail"),"Fail"),"Fail"))</f>
        <v>Pass</v>
      </c>
      <c r="U2054" s="677">
        <v>1335</v>
      </c>
      <c r="V2054" s="720" t="s">
        <v>531</v>
      </c>
      <c r="W2054" s="741"/>
      <c r="Y2054" s="603">
        <v>4200</v>
      </c>
      <c r="Z2054" s="603">
        <v>5500</v>
      </c>
      <c r="AA2054" s="603">
        <v>3200</v>
      </c>
      <c r="AB2054" s="603">
        <v>5240</v>
      </c>
      <c r="AC2054" s="604">
        <v>16</v>
      </c>
      <c r="AD2054" s="604">
        <v>16</v>
      </c>
    </row>
    <row r="2055" spans="1:30" ht="15">
      <c r="B2055" s="554"/>
      <c r="C2055" s="657"/>
      <c r="D2055" s="657"/>
      <c r="E2055" s="605" t="s">
        <v>185</v>
      </c>
      <c r="F2055" s="723">
        <v>27576.18</v>
      </c>
      <c r="G2055" s="723">
        <v>27662.6</v>
      </c>
      <c r="H2055" s="723">
        <v>27736.61</v>
      </c>
      <c r="I2055" s="723">
        <v>27711.040000000001</v>
      </c>
      <c r="J2055" s="723">
        <v>27670.61</v>
      </c>
      <c r="K2055" s="723">
        <v>27650.91</v>
      </c>
      <c r="L2055" s="723">
        <v>27684.94</v>
      </c>
      <c r="M2055" s="723">
        <v>27679.66</v>
      </c>
      <c r="N2055" s="723">
        <v>27685.43</v>
      </c>
      <c r="O2055" s="641"/>
      <c r="P2055" s="605"/>
      <c r="Q2055" s="658"/>
      <c r="R2055" s="658"/>
      <c r="S2055" s="659"/>
      <c r="T2055" s="600"/>
      <c r="U2055" s="660"/>
      <c r="V2055" s="549"/>
      <c r="W2055" s="549"/>
    </row>
    <row r="2056" spans="1:30" ht="57">
      <c r="B2056" s="673"/>
      <c r="C2056" s="621"/>
      <c r="D2056" s="621"/>
      <c r="E2056" s="619" t="s">
        <v>186</v>
      </c>
      <c r="F2056" s="619">
        <f t="shared" ref="F2056:N2056" si="680">IF(((F2054="")*AND(F2055="")),"",(F2054-F2055)*3)</f>
        <v>4842.3300000000017</v>
      </c>
      <c r="G2056" s="619">
        <f t="shared" si="680"/>
        <v>4357.0200000000004</v>
      </c>
      <c r="H2056" s="619">
        <f t="shared" si="680"/>
        <v>4182.8100000000013</v>
      </c>
      <c r="I2056" s="619">
        <f t="shared" si="680"/>
        <v>4272.5699999999961</v>
      </c>
      <c r="J2056" s="619">
        <f t="shared" si="680"/>
        <v>4683.0899999999965</v>
      </c>
      <c r="K2056" s="619">
        <f t="shared" si="680"/>
        <v>4803.2700000000004</v>
      </c>
      <c r="L2056" s="619">
        <f t="shared" si="680"/>
        <v>4323.2099999999991</v>
      </c>
      <c r="M2056" s="619">
        <f t="shared" si="680"/>
        <v>4309.2600000000057</v>
      </c>
      <c r="N2056" s="619">
        <f t="shared" si="680"/>
        <v>4730.5200000000004</v>
      </c>
      <c r="O2056" s="619"/>
      <c r="P2056" s="619"/>
      <c r="Q2056" s="622"/>
      <c r="R2056" s="622"/>
      <c r="S2056" s="674"/>
      <c r="T2056" s="616"/>
      <c r="U2056" s="675"/>
      <c r="V2056" s="549"/>
      <c r="W2056" s="549"/>
    </row>
    <row r="2057" spans="1:30" s="726" customFormat="1" ht="15">
      <c r="A2057" s="713">
        <v>43996</v>
      </c>
      <c r="B2057" s="554" t="s">
        <v>172</v>
      </c>
      <c r="C2057" s="657" t="s">
        <v>174</v>
      </c>
      <c r="D2057" s="657" t="s">
        <v>173</v>
      </c>
      <c r="E2057" s="605" t="s">
        <v>184</v>
      </c>
      <c r="F2057" s="724">
        <v>4781.1099999999997</v>
      </c>
      <c r="G2057" s="724">
        <v>4827.84</v>
      </c>
      <c r="H2057" s="724">
        <v>4918.3500000000004</v>
      </c>
      <c r="I2057" s="724">
        <v>4899.53</v>
      </c>
      <c r="J2057" s="724">
        <v>4871.34</v>
      </c>
      <c r="K2057" s="724">
        <v>4865.8100000000004</v>
      </c>
      <c r="L2057" s="724">
        <v>4877.51</v>
      </c>
      <c r="M2057" s="724">
        <v>4901.93</v>
      </c>
      <c r="N2057" s="724">
        <v>4864.03</v>
      </c>
      <c r="O2057" s="605">
        <f>IF((N2058=""),"",MAX(F2059:N2059))</f>
        <v>3936.1200000000008</v>
      </c>
      <c r="P2057" s="605">
        <f>IF(N2058="","",MIN(F2059:N2059))</f>
        <v>3449.0400000000009</v>
      </c>
      <c r="Q2057" s="658">
        <f>IF((N2059=""),"",AVERAGE(F2059:N2059))</f>
        <v>3812.4488888888891</v>
      </c>
      <c r="R2057" s="658">
        <f>IF((N2058=""),"",(O2057-P2057)/(O2057+P2057)*100)</f>
        <v>6.5953885900914777</v>
      </c>
      <c r="S2057" s="725">
        <f>STDEV(F2059:N2059)</f>
        <v>159.41846007007126</v>
      </c>
      <c r="T2057" s="600" t="str">
        <f>IF(N2058="","",IF(Q2057&gt;3650,IF(R2057&lt;7,IF(Q2057&lt;4450,"Pass","Fail"),"Fail"),"Fail"))</f>
        <v>Pass</v>
      </c>
      <c r="U2057" s="672">
        <v>1335</v>
      </c>
      <c r="V2057" s="720" t="s">
        <v>530</v>
      </c>
      <c r="W2057" s="742"/>
      <c r="Y2057" s="727">
        <v>3650</v>
      </c>
      <c r="Z2057" s="727">
        <v>4450</v>
      </c>
      <c r="AA2057" s="727">
        <v>3700</v>
      </c>
      <c r="AB2057" s="727">
        <v>4100</v>
      </c>
      <c r="AC2057" s="728">
        <v>7</v>
      </c>
      <c r="AD2057" s="728">
        <v>6.5</v>
      </c>
    </row>
    <row r="2058" spans="1:30" s="731" customFormat="1" ht="15">
      <c r="A2058" s="729"/>
      <c r="B2058" s="554"/>
      <c r="C2058" s="657"/>
      <c r="D2058" s="657"/>
      <c r="E2058" s="605" t="s">
        <v>185</v>
      </c>
      <c r="F2058" s="730">
        <v>2914.46</v>
      </c>
      <c r="G2058" s="730">
        <v>2878.33</v>
      </c>
      <c r="H2058" s="730">
        <v>2950.29</v>
      </c>
      <c r="I2058" s="730">
        <v>2939.28</v>
      </c>
      <c r="J2058" s="730">
        <v>3007.53</v>
      </c>
      <c r="K2058" s="730">
        <v>3141.29</v>
      </c>
      <c r="L2058" s="730">
        <v>2925.63</v>
      </c>
      <c r="M2058" s="730">
        <v>2934.54</v>
      </c>
      <c r="N2058" s="730">
        <v>2960.08</v>
      </c>
      <c r="O2058" s="605"/>
      <c r="P2058" s="605"/>
      <c r="Q2058" s="658"/>
      <c r="R2058" s="658"/>
      <c r="S2058" s="659"/>
      <c r="T2058" s="600"/>
      <c r="U2058" s="672"/>
      <c r="Y2058" s="732"/>
      <c r="Z2058" s="732"/>
      <c r="AA2058" s="732"/>
      <c r="AB2058" s="732"/>
      <c r="AC2058" s="641"/>
      <c r="AD2058" s="641"/>
    </row>
    <row r="2059" spans="1:30" s="731" customFormat="1" ht="57.75" thickBot="1">
      <c r="A2059" s="729"/>
      <c r="B2059" s="554"/>
      <c r="C2059" s="657"/>
      <c r="D2059" s="657"/>
      <c r="E2059" s="605" t="s">
        <v>186</v>
      </c>
      <c r="F2059" s="605">
        <f t="shared" ref="F2059:N2059" si="681">IF(((F2057="")*AND(F2058="")),"",(F2057-F2058)*2)</f>
        <v>3733.2999999999993</v>
      </c>
      <c r="G2059" s="605">
        <f t="shared" si="681"/>
        <v>3899.0200000000004</v>
      </c>
      <c r="H2059" s="605">
        <f t="shared" si="681"/>
        <v>3936.1200000000008</v>
      </c>
      <c r="I2059" s="605">
        <f t="shared" si="681"/>
        <v>3920.4999999999991</v>
      </c>
      <c r="J2059" s="605">
        <f t="shared" si="681"/>
        <v>3727.62</v>
      </c>
      <c r="K2059" s="605">
        <f t="shared" si="681"/>
        <v>3449.0400000000009</v>
      </c>
      <c r="L2059" s="605">
        <f t="shared" si="681"/>
        <v>3903.76</v>
      </c>
      <c r="M2059" s="605">
        <f t="shared" si="681"/>
        <v>3934.7800000000007</v>
      </c>
      <c r="N2059" s="605">
        <f t="shared" si="681"/>
        <v>3807.8999999999996</v>
      </c>
      <c r="O2059" s="605"/>
      <c r="P2059" s="605"/>
      <c r="Q2059" s="658"/>
      <c r="R2059" s="658"/>
      <c r="S2059" s="659"/>
      <c r="T2059" s="600"/>
      <c r="U2059" s="672"/>
      <c r="Y2059" s="732"/>
      <c r="Z2059" s="732"/>
      <c r="AA2059" s="732"/>
      <c r="AB2059" s="732"/>
      <c r="AC2059" s="641"/>
      <c r="AD2059" s="641"/>
    </row>
    <row r="2060" spans="1:30" s="731" customFormat="1" ht="15">
      <c r="A2060" s="713">
        <v>43996</v>
      </c>
      <c r="B2060" s="614" t="s">
        <v>167</v>
      </c>
      <c r="C2060" s="657" t="s">
        <v>169</v>
      </c>
      <c r="D2060" s="657" t="s">
        <v>187</v>
      </c>
      <c r="E2060" s="605" t="s">
        <v>184</v>
      </c>
      <c r="F2060" s="730">
        <v>1280.27</v>
      </c>
      <c r="G2060" s="730">
        <v>1272.6600000000001</v>
      </c>
      <c r="H2060" s="730">
        <v>1267.28</v>
      </c>
      <c r="I2060" s="730">
        <v>1282.8</v>
      </c>
      <c r="J2060" s="730">
        <v>1300.5</v>
      </c>
      <c r="K2060" s="730">
        <v>1290.47</v>
      </c>
      <c r="L2060" s="730">
        <v>1276.02</v>
      </c>
      <c r="M2060" s="730">
        <v>1275.3699999999999</v>
      </c>
      <c r="N2060" s="730">
        <v>1296.06</v>
      </c>
      <c r="O2060" s="605">
        <f>IF((N2061=""),"",MAX(F2062:N2062))</f>
        <v>2031.3300000000004</v>
      </c>
      <c r="P2060" s="605">
        <f>IF(N2061="","",MIN(F2062:N2062))</f>
        <v>1876.8899999999996</v>
      </c>
      <c r="Q2060" s="658">
        <f>IF((N2062=""),"",AVERAGE(F2062:N2062))</f>
        <v>1965.78</v>
      </c>
      <c r="R2060" s="658">
        <f>IF((N2061=""),"",(O2060-P2060)/(O2060+P2060)*100)</f>
        <v>3.9516710932342791</v>
      </c>
      <c r="S2060" s="659">
        <f>STDEV(F2062:N2062)</f>
        <v>58.769783690258407</v>
      </c>
      <c r="T2060" s="600" t="str">
        <f>IF(N2061="","",IF(Q2060&gt;1940,IF(R2060&lt;8.3,IF(Q2060&lt;2180,"Pass","Fail"),"Fail"),"Fail"))</f>
        <v>Pass</v>
      </c>
      <c r="U2060" s="677">
        <v>1335</v>
      </c>
      <c r="V2060" s="720" t="s">
        <v>530</v>
      </c>
      <c r="W2060" s="741"/>
      <c r="Y2060" s="733">
        <v>2000</v>
      </c>
      <c r="Z2060" s="733">
        <v>3000</v>
      </c>
      <c r="AA2060" s="733">
        <v>1940</v>
      </c>
      <c r="AB2060" s="733">
        <v>2180</v>
      </c>
      <c r="AC2060" s="604">
        <v>5.2</v>
      </c>
      <c r="AD2060" s="604">
        <v>5.2</v>
      </c>
    </row>
    <row r="2061" spans="1:30" s="731" customFormat="1" ht="15">
      <c r="A2061" s="729"/>
      <c r="B2061" s="554"/>
      <c r="C2061" s="657"/>
      <c r="D2061" s="657"/>
      <c r="E2061" s="605" t="s">
        <v>185</v>
      </c>
      <c r="F2061" s="730">
        <v>628.55999999999995</v>
      </c>
      <c r="G2061" s="730">
        <v>595.54999999999995</v>
      </c>
      <c r="H2061" s="730">
        <v>593.82000000000005</v>
      </c>
      <c r="I2061" s="730">
        <v>609.61</v>
      </c>
      <c r="J2061" s="730">
        <v>661.88</v>
      </c>
      <c r="K2061" s="730">
        <v>658.42</v>
      </c>
      <c r="L2061" s="730">
        <v>605.47</v>
      </c>
      <c r="M2061" s="730">
        <v>649.74</v>
      </c>
      <c r="N2061" s="730">
        <v>641.04</v>
      </c>
      <c r="O2061" s="605"/>
      <c r="P2061" s="605"/>
      <c r="Q2061" s="658"/>
      <c r="R2061" s="658"/>
      <c r="S2061" s="659"/>
      <c r="T2061" s="600"/>
      <c r="U2061" s="660"/>
      <c r="Y2061" s="732"/>
      <c r="Z2061" s="732"/>
      <c r="AA2061" s="732"/>
      <c r="AB2061" s="732"/>
      <c r="AC2061" s="641"/>
      <c r="AD2061" s="641"/>
    </row>
    <row r="2062" spans="1:30" s="731" customFormat="1" ht="43.5" thickBot="1">
      <c r="A2062" s="729"/>
      <c r="B2062" s="554"/>
      <c r="C2062" s="657"/>
      <c r="D2062" s="657"/>
      <c r="E2062" s="605" t="s">
        <v>188</v>
      </c>
      <c r="F2062" s="605">
        <f t="shared" ref="F2062:N2062" si="682">IF(((F2060="")*AND(F2061="")),"",(F2060-F2061)*3)</f>
        <v>1955.13</v>
      </c>
      <c r="G2062" s="605">
        <f t="shared" si="682"/>
        <v>2031.3300000000004</v>
      </c>
      <c r="H2062" s="605">
        <f t="shared" si="682"/>
        <v>2020.3799999999997</v>
      </c>
      <c r="I2062" s="605">
        <f t="shared" si="682"/>
        <v>2019.5699999999997</v>
      </c>
      <c r="J2062" s="605">
        <f t="shared" si="682"/>
        <v>1915.8600000000001</v>
      </c>
      <c r="K2062" s="605">
        <f t="shared" si="682"/>
        <v>1896.15</v>
      </c>
      <c r="L2062" s="605">
        <f t="shared" si="682"/>
        <v>2011.6499999999999</v>
      </c>
      <c r="M2062" s="605">
        <f t="shared" si="682"/>
        <v>1876.8899999999996</v>
      </c>
      <c r="N2062" s="605">
        <f t="shared" si="682"/>
        <v>1965.06</v>
      </c>
      <c r="O2062" s="605"/>
      <c r="P2062" s="605"/>
      <c r="Q2062" s="658"/>
      <c r="R2062" s="658"/>
      <c r="S2062" s="659"/>
      <c r="T2062" s="600"/>
      <c r="U2062" s="660"/>
      <c r="Y2062" s="732"/>
      <c r="Z2062" s="732"/>
      <c r="AA2062" s="732"/>
      <c r="AB2062" s="732"/>
      <c r="AC2062" s="641"/>
      <c r="AD2062" s="641"/>
    </row>
    <row r="2063" spans="1:30" s="731" customFormat="1" ht="15">
      <c r="A2063" s="713">
        <v>43996</v>
      </c>
      <c r="B2063" s="554" t="s">
        <v>183</v>
      </c>
      <c r="C2063" s="657" t="s">
        <v>171</v>
      </c>
      <c r="D2063" s="657" t="s">
        <v>170</v>
      </c>
      <c r="E2063" s="605" t="s">
        <v>184</v>
      </c>
      <c r="F2063" s="730">
        <v>27520</v>
      </c>
      <c r="G2063" s="730">
        <v>27593.97</v>
      </c>
      <c r="H2063" s="730">
        <v>27679.119999999999</v>
      </c>
      <c r="I2063" s="730">
        <v>27653.15</v>
      </c>
      <c r="J2063" s="730">
        <v>27607.69</v>
      </c>
      <c r="K2063" s="730">
        <v>27584.42</v>
      </c>
      <c r="L2063" s="730">
        <v>27624.799999999999</v>
      </c>
      <c r="M2063" s="730">
        <v>27607.69</v>
      </c>
      <c r="N2063" s="730">
        <v>27610.400000000001</v>
      </c>
      <c r="O2063" s="605">
        <f>IF((N2064=""),"",MAX(F2065:N2065))</f>
        <v>4818.1499999999978</v>
      </c>
      <c r="P2063" s="605">
        <f>IF(N2064="","",MIN(F2065:N2065))</f>
        <v>4145.1599999999926</v>
      </c>
      <c r="Q2063" s="658">
        <f>IF((N2065=""),"",AVERAGE(F2065:N2065))</f>
        <v>4452.01</v>
      </c>
      <c r="R2063" s="658">
        <f>IF((N2064=""),"",(O2063-P2063)/(O2063+P2063)*100)</f>
        <v>7.5082754027251761</v>
      </c>
      <c r="S2063" s="659">
        <f>STDEV(F2065:N2065)</f>
        <v>282.82276888540093</v>
      </c>
      <c r="T2063" s="600" t="str">
        <f>IF(N2064="","",IF(Q2063&gt;3200,IF(R2063&lt;16,IF(Q2063&lt;5240,"Pass","Fail"),"Fail"),"Fail"))</f>
        <v>Pass</v>
      </c>
      <c r="U2063" s="677">
        <v>1335</v>
      </c>
      <c r="V2063" s="720" t="s">
        <v>530</v>
      </c>
      <c r="W2063" s="741"/>
      <c r="Y2063" s="733">
        <v>4200</v>
      </c>
      <c r="Z2063" s="733">
        <v>5500</v>
      </c>
      <c r="AA2063" s="733">
        <v>3200</v>
      </c>
      <c r="AB2063" s="733">
        <v>5240</v>
      </c>
      <c r="AC2063" s="604">
        <v>16</v>
      </c>
      <c r="AD2063" s="604">
        <v>16</v>
      </c>
    </row>
    <row r="2064" spans="1:30" s="731" customFormat="1" ht="15">
      <c r="A2064" s="729"/>
      <c r="B2064" s="554"/>
      <c r="C2064" s="657"/>
      <c r="D2064" s="657"/>
      <c r="E2064" s="605" t="s">
        <v>185</v>
      </c>
      <c r="F2064" s="730">
        <v>25950.95</v>
      </c>
      <c r="G2064" s="730">
        <v>26193.23</v>
      </c>
      <c r="H2064" s="730">
        <v>26297.4</v>
      </c>
      <c r="I2064" s="730">
        <v>26222.21</v>
      </c>
      <c r="J2064" s="730">
        <v>26001.64</v>
      </c>
      <c r="K2064" s="730">
        <v>25984.17</v>
      </c>
      <c r="L2064" s="730">
        <v>26196.17</v>
      </c>
      <c r="M2064" s="730">
        <v>26215.02</v>
      </c>
      <c r="N2064" s="730">
        <v>26064.42</v>
      </c>
      <c r="O2064" s="641"/>
      <c r="P2064" s="605"/>
      <c r="Q2064" s="658"/>
      <c r="R2064" s="658"/>
      <c r="S2064" s="659"/>
      <c r="T2064" s="600"/>
      <c r="U2064" s="660"/>
      <c r="Y2064" s="732"/>
      <c r="Z2064" s="732"/>
      <c r="AA2064" s="732"/>
      <c r="AB2064" s="732"/>
      <c r="AC2064" s="641"/>
      <c r="AD2064" s="641"/>
    </row>
    <row r="2065" spans="1:30" s="735" customFormat="1" ht="57">
      <c r="A2065" s="734"/>
      <c r="B2065" s="554"/>
      <c r="C2065" s="657"/>
      <c r="D2065" s="657"/>
      <c r="E2065" s="605" t="s">
        <v>186</v>
      </c>
      <c r="F2065" s="605">
        <f t="shared" ref="F2065:N2065" si="683">IF(((F2063="")*AND(F2064="")),"",(F2063-F2064)*3)</f>
        <v>4707.1499999999978</v>
      </c>
      <c r="G2065" s="605">
        <f t="shared" si="683"/>
        <v>4202.2200000000048</v>
      </c>
      <c r="H2065" s="605">
        <f t="shared" si="683"/>
        <v>4145.1599999999926</v>
      </c>
      <c r="I2065" s="605">
        <f t="shared" si="683"/>
        <v>4292.820000000007</v>
      </c>
      <c r="J2065" s="605">
        <f t="shared" si="683"/>
        <v>4818.1499999999978</v>
      </c>
      <c r="K2065" s="605">
        <f t="shared" si="683"/>
        <v>4800.75</v>
      </c>
      <c r="L2065" s="605">
        <f t="shared" si="683"/>
        <v>4285.8900000000031</v>
      </c>
      <c r="M2065" s="605">
        <f t="shared" si="683"/>
        <v>4178.0099999999948</v>
      </c>
      <c r="N2065" s="605">
        <f t="shared" si="683"/>
        <v>4637.9400000000096</v>
      </c>
      <c r="O2065" s="605"/>
      <c r="P2065" s="605"/>
      <c r="Q2065" s="658"/>
      <c r="R2065" s="658"/>
      <c r="S2065" s="659"/>
      <c r="T2065" s="600"/>
      <c r="U2065" s="660"/>
      <c r="Y2065" s="736"/>
      <c r="Z2065" s="736"/>
      <c r="AA2065" s="736"/>
      <c r="AB2065" s="736"/>
      <c r="AC2065" s="737"/>
      <c r="AD2065" s="737"/>
    </row>
    <row r="2066" spans="1:30" s="726" customFormat="1" ht="15">
      <c r="A2066" s="713">
        <v>44004</v>
      </c>
      <c r="B2066" s="554" t="s">
        <v>172</v>
      </c>
      <c r="C2066" s="657" t="s">
        <v>174</v>
      </c>
      <c r="D2066" s="657" t="s">
        <v>173</v>
      </c>
      <c r="E2066" s="605" t="s">
        <v>184</v>
      </c>
      <c r="F2066" s="723">
        <v>5006.3599999999997</v>
      </c>
      <c r="G2066" s="723">
        <v>5071.33</v>
      </c>
      <c r="H2066" s="723">
        <v>5152.13</v>
      </c>
      <c r="I2066" s="723">
        <v>5130.13</v>
      </c>
      <c r="J2066" s="723">
        <v>5080.43</v>
      </c>
      <c r="K2066" s="723">
        <v>5085.93</v>
      </c>
      <c r="L2066" s="723">
        <v>5110.04</v>
      </c>
      <c r="M2066" s="723">
        <v>5150.3</v>
      </c>
      <c r="N2066" s="723">
        <v>5136.1499999999996</v>
      </c>
      <c r="O2066" s="605">
        <f>IF((N2067=""),"",MAX(F2068:N2068))</f>
        <v>3863.0200000000004</v>
      </c>
      <c r="P2066" s="605">
        <f>IF(N2067="","",MIN(F2068:N2068))</f>
        <v>3529.8</v>
      </c>
      <c r="Q2066" s="658">
        <f>IF((N2068=""),"",AVERAGE(F2068:N2068))</f>
        <v>3774.1933333333332</v>
      </c>
      <c r="R2066" s="658">
        <f>IF((N2067=""),"",(O2066-P2066)/(O2066+P2066)*100)</f>
        <v>4.5073463171022725</v>
      </c>
      <c r="S2066" s="725">
        <f>STDEV(F2068:N2068)</f>
        <v>104.82814841445916</v>
      </c>
      <c r="T2066" s="600" t="str">
        <f>IF(N2067="","",IF(Q2066&gt;3650,IF(R2066&lt;7,IF(Q2066&lt;4450,"Pass","Fail"),"Fail"),"Fail"))</f>
        <v>Pass</v>
      </c>
      <c r="U2066" s="672">
        <v>121</v>
      </c>
      <c r="V2066" s="720" t="s">
        <v>535</v>
      </c>
      <c r="W2066" s="742"/>
      <c r="Y2066" s="727">
        <v>3650</v>
      </c>
      <c r="Z2066" s="727">
        <v>4450</v>
      </c>
      <c r="AA2066" s="727">
        <v>3700</v>
      </c>
      <c r="AB2066" s="727">
        <v>4100</v>
      </c>
      <c r="AC2066" s="728">
        <v>7</v>
      </c>
      <c r="AD2066" s="728">
        <v>6.5</v>
      </c>
    </row>
    <row r="2067" spans="1:30" s="731" customFormat="1" ht="15">
      <c r="A2067" s="729"/>
      <c r="B2067" s="554"/>
      <c r="C2067" s="657"/>
      <c r="D2067" s="657"/>
      <c r="E2067" s="605" t="s">
        <v>185</v>
      </c>
      <c r="F2067" s="723">
        <v>3149.27</v>
      </c>
      <c r="G2067" s="723">
        <v>3159.61</v>
      </c>
      <c r="H2067" s="723">
        <v>3228.15</v>
      </c>
      <c r="I2067" s="723">
        <v>3213.92</v>
      </c>
      <c r="J2067" s="723">
        <v>3216.35</v>
      </c>
      <c r="K2067" s="723">
        <v>3321.03</v>
      </c>
      <c r="L2067" s="723">
        <v>3199.58</v>
      </c>
      <c r="M2067" s="723">
        <v>3218.79</v>
      </c>
      <c r="N2067" s="723">
        <v>3232.23</v>
      </c>
      <c r="O2067" s="605"/>
      <c r="P2067" s="605"/>
      <c r="Q2067" s="658"/>
      <c r="R2067" s="658"/>
      <c r="S2067" s="659"/>
      <c r="T2067" s="600"/>
      <c r="U2067" s="672"/>
      <c r="Y2067" s="732"/>
      <c r="Z2067" s="732"/>
      <c r="AA2067" s="732"/>
      <c r="AB2067" s="732"/>
      <c r="AC2067" s="641"/>
      <c r="AD2067" s="641"/>
    </row>
    <row r="2068" spans="1:30" s="731" customFormat="1" ht="57.75" thickBot="1">
      <c r="A2068" s="729"/>
      <c r="B2068" s="554"/>
      <c r="C2068" s="657"/>
      <c r="D2068" s="657"/>
      <c r="E2068" s="605" t="s">
        <v>186</v>
      </c>
      <c r="F2068" s="605">
        <f t="shared" ref="F2068:N2068" si="684">IF(((F2066="")*AND(F2067="")),"",(F2066-F2067)*2)</f>
        <v>3714.1799999999994</v>
      </c>
      <c r="G2068" s="605">
        <f t="shared" si="684"/>
        <v>3823.4399999999996</v>
      </c>
      <c r="H2068" s="605">
        <f t="shared" si="684"/>
        <v>3847.96</v>
      </c>
      <c r="I2068" s="605">
        <f t="shared" si="684"/>
        <v>3832.42</v>
      </c>
      <c r="J2068" s="605">
        <f t="shared" si="684"/>
        <v>3728.1600000000008</v>
      </c>
      <c r="K2068" s="605">
        <f t="shared" si="684"/>
        <v>3529.8</v>
      </c>
      <c r="L2068" s="605">
        <f t="shared" si="684"/>
        <v>3820.92</v>
      </c>
      <c r="M2068" s="605">
        <f t="shared" si="684"/>
        <v>3863.0200000000004</v>
      </c>
      <c r="N2068" s="605">
        <f t="shared" si="684"/>
        <v>3807.8399999999992</v>
      </c>
      <c r="O2068" s="605"/>
      <c r="P2068" s="605"/>
      <c r="Q2068" s="658"/>
      <c r="R2068" s="658"/>
      <c r="S2068" s="659"/>
      <c r="T2068" s="600"/>
      <c r="U2068" s="672"/>
      <c r="Y2068" s="732"/>
      <c r="Z2068" s="732"/>
      <c r="AA2068" s="732"/>
      <c r="AB2068" s="732"/>
      <c r="AC2068" s="641"/>
      <c r="AD2068" s="641"/>
    </row>
    <row r="2069" spans="1:30" s="731" customFormat="1" ht="15">
      <c r="A2069" s="713">
        <v>44004</v>
      </c>
      <c r="B2069" s="614" t="s">
        <v>167</v>
      </c>
      <c r="C2069" s="657" t="s">
        <v>169</v>
      </c>
      <c r="D2069" s="657" t="s">
        <v>187</v>
      </c>
      <c r="E2069" s="605" t="s">
        <v>184</v>
      </c>
      <c r="F2069" s="723">
        <v>1980.34</v>
      </c>
      <c r="G2069" s="723">
        <v>1975.53</v>
      </c>
      <c r="H2069" s="723">
        <v>1959.32</v>
      </c>
      <c r="I2069" s="723">
        <v>1964.66</v>
      </c>
      <c r="J2069" s="723">
        <v>1972.63</v>
      </c>
      <c r="K2069" s="723">
        <v>1982.14</v>
      </c>
      <c r="L2069" s="723">
        <v>1970.29</v>
      </c>
      <c r="M2069" s="723">
        <v>1969.05</v>
      </c>
      <c r="N2069" s="723">
        <v>1975.69</v>
      </c>
      <c r="O2069" s="605">
        <f>IF((N2070=""),"",MAX(F2071:N2071))</f>
        <v>2066.25</v>
      </c>
      <c r="P2069" s="605">
        <f>IF(N2070="","",MIN(F2071:N2071))</f>
        <v>1969.7100000000005</v>
      </c>
      <c r="Q2069" s="658">
        <f>IF((N2071=""),"",AVERAGE(F2071:N2071))</f>
        <v>2020.4933333333336</v>
      </c>
      <c r="R2069" s="658">
        <f>IF((N2070=""),"",(O2069-P2069)/(O2069+P2069)*100)</f>
        <v>2.3919959563523796</v>
      </c>
      <c r="S2069" s="659">
        <f>STDEV(F2071:N2071)</f>
        <v>33.422399300454401</v>
      </c>
      <c r="T2069" s="600" t="str">
        <f>IF(N2070="","",IF(Q2069&gt;1940,IF(R2069&lt;8.3,IF(Q2069&lt;2180,"Pass","Fail"),"Fail"),"Fail"))</f>
        <v>Pass</v>
      </c>
      <c r="U2069" s="677">
        <v>121</v>
      </c>
      <c r="V2069" s="720" t="s">
        <v>535</v>
      </c>
      <c r="W2069" s="741"/>
      <c r="Y2069" s="733">
        <v>2000</v>
      </c>
      <c r="Z2069" s="733">
        <v>3000</v>
      </c>
      <c r="AA2069" s="733">
        <v>1940</v>
      </c>
      <c r="AB2069" s="733">
        <v>2180</v>
      </c>
      <c r="AC2069" s="604">
        <v>5.2</v>
      </c>
      <c r="AD2069" s="604">
        <v>5.2</v>
      </c>
    </row>
    <row r="2070" spans="1:30" s="731" customFormat="1" ht="15">
      <c r="A2070" s="729"/>
      <c r="B2070" s="554"/>
      <c r="C2070" s="657"/>
      <c r="D2070" s="657"/>
      <c r="E2070" s="605" t="s">
        <v>185</v>
      </c>
      <c r="F2070" s="723">
        <v>1297.8900000000001</v>
      </c>
      <c r="G2070" s="723">
        <v>1286.78</v>
      </c>
      <c r="H2070" s="723">
        <v>1284.72</v>
      </c>
      <c r="I2070" s="723">
        <v>1296.78</v>
      </c>
      <c r="J2070" s="723">
        <v>1316.04</v>
      </c>
      <c r="K2070" s="723">
        <v>1325.57</v>
      </c>
      <c r="L2070" s="723">
        <v>1293.8900000000001</v>
      </c>
      <c r="M2070" s="723">
        <v>1288.6400000000001</v>
      </c>
      <c r="N2070" s="723">
        <v>1297.8599999999999</v>
      </c>
      <c r="O2070" s="605"/>
      <c r="P2070" s="605"/>
      <c r="Q2070" s="658"/>
      <c r="R2070" s="658"/>
      <c r="S2070" s="659"/>
      <c r="T2070" s="600"/>
      <c r="U2070" s="660"/>
      <c r="Y2070" s="732"/>
      <c r="Z2070" s="732"/>
      <c r="AA2070" s="732"/>
      <c r="AB2070" s="732"/>
      <c r="AC2070" s="641"/>
      <c r="AD2070" s="641"/>
    </row>
    <row r="2071" spans="1:30" s="731" customFormat="1" ht="43.5" thickBot="1">
      <c r="A2071" s="729"/>
      <c r="B2071" s="554"/>
      <c r="C2071" s="657"/>
      <c r="D2071" s="657"/>
      <c r="E2071" s="605" t="s">
        <v>188</v>
      </c>
      <c r="F2071" s="605">
        <f t="shared" ref="F2071:N2071" si="685">IF(((F2069="")*AND(F2070="")),"",(F2069-F2070)*3)</f>
        <v>2047.3499999999995</v>
      </c>
      <c r="G2071" s="605">
        <f t="shared" si="685"/>
        <v>2066.25</v>
      </c>
      <c r="H2071" s="605">
        <f t="shared" si="685"/>
        <v>2023.7999999999997</v>
      </c>
      <c r="I2071" s="605">
        <f t="shared" si="685"/>
        <v>2003.6400000000003</v>
      </c>
      <c r="J2071" s="605">
        <f t="shared" si="685"/>
        <v>1969.7700000000004</v>
      </c>
      <c r="K2071" s="605">
        <f t="shared" si="685"/>
        <v>1969.7100000000005</v>
      </c>
      <c r="L2071" s="605">
        <f t="shared" si="685"/>
        <v>2029.1999999999996</v>
      </c>
      <c r="M2071" s="605">
        <f t="shared" si="685"/>
        <v>2041.2299999999996</v>
      </c>
      <c r="N2071" s="605">
        <f t="shared" si="685"/>
        <v>2033.4900000000005</v>
      </c>
      <c r="O2071" s="605"/>
      <c r="P2071" s="605"/>
      <c r="Q2071" s="658"/>
      <c r="R2071" s="658"/>
      <c r="S2071" s="659"/>
      <c r="T2071" s="600"/>
      <c r="U2071" s="660"/>
      <c r="Y2071" s="732"/>
      <c r="Z2071" s="732"/>
      <c r="AA2071" s="732"/>
      <c r="AB2071" s="732"/>
      <c r="AC2071" s="641"/>
      <c r="AD2071" s="641"/>
    </row>
    <row r="2072" spans="1:30" s="731" customFormat="1" ht="15">
      <c r="A2072" s="713">
        <v>44004</v>
      </c>
      <c r="B2072" s="554" t="s">
        <v>183</v>
      </c>
      <c r="C2072" s="657" t="s">
        <v>171</v>
      </c>
      <c r="D2072" s="657" t="s">
        <v>170</v>
      </c>
      <c r="E2072" s="605" t="s">
        <v>184</v>
      </c>
      <c r="F2072" s="723">
        <v>27531.96</v>
      </c>
      <c r="G2072" s="723">
        <v>27545.15</v>
      </c>
      <c r="H2072" s="723">
        <v>27544.51</v>
      </c>
      <c r="I2072" s="723">
        <v>27516</v>
      </c>
      <c r="J2072" s="723">
        <v>27435.58</v>
      </c>
      <c r="K2072" s="723">
        <v>27460.7</v>
      </c>
      <c r="L2072" s="723">
        <v>27511.93</v>
      </c>
      <c r="M2072" s="723">
        <v>27550.85</v>
      </c>
      <c r="N2072" s="723">
        <v>27561.89</v>
      </c>
      <c r="O2072" s="605">
        <f>IF((N2073=""),"",MAX(F2074:N2074))</f>
        <v>4933.0800000000017</v>
      </c>
      <c r="P2072" s="605">
        <f>IF(N2073="","",MIN(F2074:N2074))</f>
        <v>4238.3399999999965</v>
      </c>
      <c r="Q2072" s="658">
        <f>IF((N2074=""),"",AVERAGE(F2074:N2074))</f>
        <v>4566.2533333333322</v>
      </c>
      <c r="R2072" s="658">
        <f>IF((N2073=""),"",(O2072-P2072)/(O2072+P2072)*100)</f>
        <v>7.5750538084615613</v>
      </c>
      <c r="S2072" s="659">
        <f>STDEV(F2074:N2074)</f>
        <v>272.69572856025309</v>
      </c>
      <c r="T2072" s="600" t="str">
        <f>IF(N2073="","",IF(Q2072&gt;3200,IF(R2072&lt;16,IF(Q2072&lt;5240,"Pass","Fail"),"Fail"),"Fail"))</f>
        <v>Pass</v>
      </c>
      <c r="U2072" s="677">
        <v>121</v>
      </c>
      <c r="V2072" s="720" t="s">
        <v>535</v>
      </c>
      <c r="W2072" s="741"/>
      <c r="Y2072" s="733">
        <v>4200</v>
      </c>
      <c r="Z2072" s="733">
        <v>5500</v>
      </c>
      <c r="AA2072" s="733">
        <v>3200</v>
      </c>
      <c r="AB2072" s="733">
        <v>5240</v>
      </c>
      <c r="AC2072" s="604">
        <v>16</v>
      </c>
      <c r="AD2072" s="604">
        <v>16</v>
      </c>
    </row>
    <row r="2073" spans="1:30" s="731" customFormat="1" ht="15">
      <c r="A2073" s="729"/>
      <c r="B2073" s="554"/>
      <c r="C2073" s="657"/>
      <c r="D2073" s="657"/>
      <c r="E2073" s="605" t="s">
        <v>185</v>
      </c>
      <c r="F2073" s="723">
        <v>25917.21</v>
      </c>
      <c r="G2073" s="723">
        <v>26088.47</v>
      </c>
      <c r="H2073" s="723">
        <v>26131.73</v>
      </c>
      <c r="I2073" s="723">
        <v>26054.93</v>
      </c>
      <c r="J2073" s="723">
        <v>25815.279999999999</v>
      </c>
      <c r="K2073" s="723">
        <v>25816.34</v>
      </c>
      <c r="L2073" s="723">
        <v>26038.11</v>
      </c>
      <c r="M2073" s="723">
        <v>26114.81</v>
      </c>
      <c r="N2073" s="723">
        <v>25982.93</v>
      </c>
      <c r="O2073" s="641"/>
      <c r="P2073" s="605"/>
      <c r="Q2073" s="658"/>
      <c r="R2073" s="658"/>
      <c r="S2073" s="659"/>
      <c r="T2073" s="600"/>
      <c r="U2073" s="660"/>
      <c r="Y2073" s="732"/>
      <c r="Z2073" s="732"/>
      <c r="AA2073" s="732"/>
      <c r="AB2073" s="732"/>
      <c r="AC2073" s="641"/>
      <c r="AD2073" s="641"/>
    </row>
    <row r="2074" spans="1:30" s="735" customFormat="1" ht="57">
      <c r="A2074" s="734"/>
      <c r="B2074" s="554"/>
      <c r="C2074" s="657"/>
      <c r="D2074" s="657"/>
      <c r="E2074" s="605" t="s">
        <v>186</v>
      </c>
      <c r="F2074" s="605">
        <f t="shared" ref="F2074:N2074" si="686">IF(((F2072="")*AND(F2073="")),"",(F2072-F2073)*3)</f>
        <v>4844.25</v>
      </c>
      <c r="G2074" s="605">
        <f t="shared" si="686"/>
        <v>4370.0400000000009</v>
      </c>
      <c r="H2074" s="605">
        <f t="shared" si="686"/>
        <v>4238.3399999999965</v>
      </c>
      <c r="I2074" s="605">
        <f t="shared" si="686"/>
        <v>4383.2099999999991</v>
      </c>
      <c r="J2074" s="605">
        <f t="shared" si="686"/>
        <v>4860.9000000000087</v>
      </c>
      <c r="K2074" s="605">
        <f t="shared" si="686"/>
        <v>4933.0800000000017</v>
      </c>
      <c r="L2074" s="605">
        <f t="shared" si="686"/>
        <v>4421.4599999999991</v>
      </c>
      <c r="M2074" s="605">
        <f t="shared" si="686"/>
        <v>4308.1199999999917</v>
      </c>
      <c r="N2074" s="605">
        <f t="shared" si="686"/>
        <v>4736.8799999999974</v>
      </c>
      <c r="O2074" s="605"/>
      <c r="P2074" s="605"/>
      <c r="Q2074" s="658"/>
      <c r="R2074" s="658"/>
      <c r="S2074" s="659"/>
      <c r="T2074" s="600"/>
      <c r="U2074" s="660"/>
      <c r="Y2074" s="736"/>
      <c r="Z2074" s="736"/>
      <c r="AA2074" s="736"/>
      <c r="AB2074" s="736"/>
      <c r="AC2074" s="737"/>
      <c r="AD2074" s="737"/>
    </row>
    <row r="2075" spans="1:30" s="726" customFormat="1" ht="15">
      <c r="A2075" s="713">
        <v>44004</v>
      </c>
      <c r="B2075" s="554" t="s">
        <v>172</v>
      </c>
      <c r="C2075" s="657" t="s">
        <v>174</v>
      </c>
      <c r="D2075" s="657" t="s">
        <v>173</v>
      </c>
      <c r="E2075" s="605" t="s">
        <v>184</v>
      </c>
      <c r="F2075" s="723">
        <v>3164.98</v>
      </c>
      <c r="G2075" s="723">
        <v>3175.42</v>
      </c>
      <c r="H2075" s="723">
        <v>3245.45</v>
      </c>
      <c r="I2075" s="723">
        <v>3230.52</v>
      </c>
      <c r="J2075" s="723">
        <v>3232.41</v>
      </c>
      <c r="K2075" s="723">
        <v>3336.78</v>
      </c>
      <c r="L2075" s="723">
        <v>3215.72</v>
      </c>
      <c r="M2075" s="723">
        <v>3236.04</v>
      </c>
      <c r="N2075" s="723">
        <v>3250</v>
      </c>
      <c r="O2075" s="605">
        <f>IF((N2076=""),"",MAX(F2077:N2077))</f>
        <v>3992.5000000000005</v>
      </c>
      <c r="P2075" s="605">
        <f>IF(N2076="","",MIN(F2077:N2077))</f>
        <v>3538.3199999999997</v>
      </c>
      <c r="Q2075" s="658">
        <f>IF((N2077=""),"",AVERAGE(F2077:N2077))</f>
        <v>3680.7933333333331</v>
      </c>
      <c r="R2075" s="658">
        <f>IF((N2076=""),"",(O2075-P2075)/(O2075+P2075)*100)</f>
        <v>6.0309501488549824</v>
      </c>
      <c r="S2075" s="725">
        <f>STDEV(F2077:N2077)</f>
        <v>131.15089782385044</v>
      </c>
      <c r="T2075" s="600" t="str">
        <f>IF(N2076="","",IF(Q2075&gt;3650,IF(R2075&lt;7,IF(Q2075&lt;4450,"Pass","Fail"),"Fail"),"Fail"))</f>
        <v>Pass</v>
      </c>
      <c r="U2075" s="672">
        <v>1335</v>
      </c>
      <c r="V2075" s="720" t="s">
        <v>536</v>
      </c>
      <c r="W2075" s="742"/>
      <c r="Y2075" s="727">
        <v>3650</v>
      </c>
      <c r="Z2075" s="727">
        <v>4450</v>
      </c>
      <c r="AA2075" s="727">
        <v>3700</v>
      </c>
      <c r="AB2075" s="727">
        <v>4100</v>
      </c>
      <c r="AC2075" s="728">
        <v>7</v>
      </c>
      <c r="AD2075" s="728">
        <v>6.5</v>
      </c>
    </row>
    <row r="2076" spans="1:30" s="731" customFormat="1" ht="15">
      <c r="A2076" s="729"/>
      <c r="B2076" s="554"/>
      <c r="C2076" s="657"/>
      <c r="D2076" s="657"/>
      <c r="E2076" s="605" t="s">
        <v>185</v>
      </c>
      <c r="F2076" s="723">
        <v>1388.19</v>
      </c>
      <c r="G2076" s="723">
        <v>1338.47</v>
      </c>
      <c r="H2076" s="723">
        <v>1396.53</v>
      </c>
      <c r="I2076" s="723">
        <v>1394.45</v>
      </c>
      <c r="J2076" s="723">
        <v>1463.25</v>
      </c>
      <c r="K2076" s="723">
        <v>1340.53</v>
      </c>
      <c r="L2076" s="723">
        <v>1382.03</v>
      </c>
      <c r="M2076" s="723">
        <v>1384.08</v>
      </c>
      <c r="N2076" s="723">
        <v>1436.22</v>
      </c>
      <c r="O2076" s="605"/>
      <c r="P2076" s="605"/>
      <c r="Q2076" s="658"/>
      <c r="R2076" s="658"/>
      <c r="S2076" s="659"/>
      <c r="T2076" s="600"/>
      <c r="U2076" s="672"/>
      <c r="Y2076" s="732"/>
      <c r="Z2076" s="732"/>
      <c r="AA2076" s="732"/>
      <c r="AB2076" s="732"/>
      <c r="AC2076" s="641"/>
      <c r="AD2076" s="641"/>
    </row>
    <row r="2077" spans="1:30" s="731" customFormat="1" ht="57.75" thickBot="1">
      <c r="A2077" s="729"/>
      <c r="B2077" s="554"/>
      <c r="C2077" s="657"/>
      <c r="D2077" s="657"/>
      <c r="E2077" s="605" t="s">
        <v>186</v>
      </c>
      <c r="F2077" s="605">
        <f t="shared" ref="F2077:N2077" si="687">IF(((F2075="")*AND(F2076="")),"",(F2075-F2076)*2)</f>
        <v>3553.58</v>
      </c>
      <c r="G2077" s="605">
        <f t="shared" si="687"/>
        <v>3673.9</v>
      </c>
      <c r="H2077" s="605">
        <f t="shared" si="687"/>
        <v>3697.8399999999997</v>
      </c>
      <c r="I2077" s="605">
        <f t="shared" si="687"/>
        <v>3672.14</v>
      </c>
      <c r="J2077" s="605">
        <f t="shared" si="687"/>
        <v>3538.3199999999997</v>
      </c>
      <c r="K2077" s="605">
        <f t="shared" si="687"/>
        <v>3992.5000000000005</v>
      </c>
      <c r="L2077" s="605">
        <f t="shared" si="687"/>
        <v>3667.3799999999997</v>
      </c>
      <c r="M2077" s="605">
        <f t="shared" si="687"/>
        <v>3703.92</v>
      </c>
      <c r="N2077" s="605">
        <f t="shared" si="687"/>
        <v>3627.56</v>
      </c>
      <c r="O2077" s="605"/>
      <c r="P2077" s="605"/>
      <c r="Q2077" s="658"/>
      <c r="R2077" s="658"/>
      <c r="S2077" s="659"/>
      <c r="T2077" s="600"/>
      <c r="U2077" s="672"/>
      <c r="Y2077" s="732"/>
      <c r="Z2077" s="732"/>
      <c r="AA2077" s="732"/>
      <c r="AB2077" s="732"/>
      <c r="AC2077" s="641"/>
      <c r="AD2077" s="641"/>
    </row>
    <row r="2078" spans="1:30" s="731" customFormat="1" ht="15">
      <c r="A2078" s="713">
        <v>44004</v>
      </c>
      <c r="B2078" s="614" t="s">
        <v>167</v>
      </c>
      <c r="C2078" s="657" t="s">
        <v>169</v>
      </c>
      <c r="D2078" s="657" t="s">
        <v>187</v>
      </c>
      <c r="E2078" s="605" t="s">
        <v>184</v>
      </c>
      <c r="F2078" s="723">
        <v>1297.3599999999999</v>
      </c>
      <c r="G2078" s="723">
        <v>1284.52</v>
      </c>
      <c r="H2078" s="723">
        <v>1281.53</v>
      </c>
      <c r="I2078" s="723">
        <v>1295.08</v>
      </c>
      <c r="J2078" s="723">
        <v>1310.76</v>
      </c>
      <c r="K2078" s="723">
        <v>1314.12</v>
      </c>
      <c r="L2078" s="723">
        <v>1290.44</v>
      </c>
      <c r="M2078" s="723">
        <v>1284.99</v>
      </c>
      <c r="N2078" s="723">
        <v>1298.51</v>
      </c>
      <c r="O2078" s="605">
        <f>IF((N2079=""),"",MAX(F2080:N2080))</f>
        <v>2044.6499999999999</v>
      </c>
      <c r="P2078" s="605">
        <f>IF(N2079="","",MIN(F2080:N2080))</f>
        <v>1984.35</v>
      </c>
      <c r="Q2078" s="658">
        <f>IF((N2080=""),"",AVERAGE(F2080:N2080))</f>
        <v>2022.866666666667</v>
      </c>
      <c r="R2078" s="658">
        <f>IF((N2079=""),"",(O2078-P2078)/(O2078+P2078)*100)</f>
        <v>1.4966492926284427</v>
      </c>
      <c r="S2078" s="659">
        <f>STDEV(F2080:N2080)</f>
        <v>22.301007264217755</v>
      </c>
      <c r="T2078" s="600" t="str">
        <f>IF(N2079="","",IF(Q2078&gt;1940,IF(R2078&lt;8.3,IF(Q2078&lt;2180,"Pass","Fail"),"Fail"),"Fail"))</f>
        <v>Pass</v>
      </c>
      <c r="U2078" s="677">
        <v>1335</v>
      </c>
      <c r="V2078" s="720" t="s">
        <v>536</v>
      </c>
      <c r="W2078" s="741"/>
      <c r="Y2078" s="733">
        <v>2000</v>
      </c>
      <c r="Z2078" s="733">
        <v>3000</v>
      </c>
      <c r="AA2078" s="733">
        <v>1940</v>
      </c>
      <c r="AB2078" s="733">
        <v>2180</v>
      </c>
      <c r="AC2078" s="604">
        <v>5.2</v>
      </c>
      <c r="AD2078" s="604">
        <v>5.2</v>
      </c>
    </row>
    <row r="2079" spans="1:30" s="731" customFormat="1" ht="15">
      <c r="A2079" s="729"/>
      <c r="B2079" s="554"/>
      <c r="C2079" s="657"/>
      <c r="D2079" s="657"/>
      <c r="E2079" s="605" t="s">
        <v>185</v>
      </c>
      <c r="F2079" s="723">
        <v>620.33000000000004</v>
      </c>
      <c r="G2079" s="723">
        <v>602.97</v>
      </c>
      <c r="H2079" s="723">
        <v>604.53</v>
      </c>
      <c r="I2079" s="723">
        <v>617.5</v>
      </c>
      <c r="J2079" s="723">
        <v>648.73</v>
      </c>
      <c r="K2079" s="723">
        <v>652.66999999999996</v>
      </c>
      <c r="L2079" s="723">
        <v>615.77</v>
      </c>
      <c r="M2079" s="723">
        <v>604.05999999999995</v>
      </c>
      <c r="N2079" s="723">
        <v>622.15</v>
      </c>
      <c r="O2079" s="605"/>
      <c r="P2079" s="605"/>
      <c r="Q2079" s="658"/>
      <c r="R2079" s="658"/>
      <c r="S2079" s="659"/>
      <c r="T2079" s="600"/>
      <c r="U2079" s="660"/>
      <c r="Y2079" s="732"/>
      <c r="Z2079" s="732"/>
      <c r="AA2079" s="732"/>
      <c r="AB2079" s="732"/>
      <c r="AC2079" s="641"/>
      <c r="AD2079" s="641"/>
    </row>
    <row r="2080" spans="1:30" s="731" customFormat="1" ht="43.5" thickBot="1">
      <c r="A2080" s="729"/>
      <c r="B2080" s="554"/>
      <c r="C2080" s="657"/>
      <c r="D2080" s="657"/>
      <c r="E2080" s="605" t="s">
        <v>188</v>
      </c>
      <c r="F2080" s="605">
        <f t="shared" ref="F2080:N2080" si="688">IF(((F2078="")*AND(F2079="")),"",(F2078-F2079)*3)</f>
        <v>2031.0899999999997</v>
      </c>
      <c r="G2080" s="605">
        <f t="shared" si="688"/>
        <v>2044.6499999999999</v>
      </c>
      <c r="H2080" s="605">
        <f t="shared" si="688"/>
        <v>2031</v>
      </c>
      <c r="I2080" s="605">
        <f t="shared" si="688"/>
        <v>2032.7399999999998</v>
      </c>
      <c r="J2080" s="605">
        <f t="shared" si="688"/>
        <v>1986.09</v>
      </c>
      <c r="K2080" s="605">
        <f t="shared" si="688"/>
        <v>1984.35</v>
      </c>
      <c r="L2080" s="605">
        <f t="shared" si="688"/>
        <v>2024.0100000000002</v>
      </c>
      <c r="M2080" s="605">
        <f t="shared" si="688"/>
        <v>2042.7900000000002</v>
      </c>
      <c r="N2080" s="605">
        <f t="shared" si="688"/>
        <v>2029.08</v>
      </c>
      <c r="O2080" s="605"/>
      <c r="P2080" s="605"/>
      <c r="Q2080" s="658"/>
      <c r="R2080" s="658"/>
      <c r="S2080" s="659"/>
      <c r="T2080" s="600"/>
      <c r="U2080" s="660"/>
      <c r="Y2080" s="732"/>
      <c r="Z2080" s="732"/>
      <c r="AA2080" s="732"/>
      <c r="AB2080" s="732"/>
      <c r="AC2080" s="641"/>
      <c r="AD2080" s="641"/>
    </row>
    <row r="2081" spans="1:30" s="731" customFormat="1" ht="15">
      <c r="A2081" s="713">
        <v>44004</v>
      </c>
      <c r="B2081" s="554" t="s">
        <v>183</v>
      </c>
      <c r="C2081" s="657" t="s">
        <v>171</v>
      </c>
      <c r="D2081" s="657" t="s">
        <v>170</v>
      </c>
      <c r="E2081" s="605" t="s">
        <v>184</v>
      </c>
      <c r="F2081" s="723">
        <v>25845.3</v>
      </c>
      <c r="G2081" s="723">
        <v>26031.919999999998</v>
      </c>
      <c r="H2081" s="723">
        <v>26072.45</v>
      </c>
      <c r="I2081" s="723">
        <v>26000.89</v>
      </c>
      <c r="J2081" s="723">
        <v>25745.919999999998</v>
      </c>
      <c r="K2081" s="723">
        <v>25759.19</v>
      </c>
      <c r="L2081" s="723">
        <v>25995.18</v>
      </c>
      <c r="M2081" s="723">
        <v>26056.76</v>
      </c>
      <c r="N2081" s="723">
        <v>25922.65</v>
      </c>
      <c r="O2081" s="605">
        <f>IF((N2082=""),"",MAX(F2083:N2083))</f>
        <v>4643.8799999999974</v>
      </c>
      <c r="P2081" s="605">
        <f>IF(N2082="","",MIN(F2083:N2083))</f>
        <v>3977.25</v>
      </c>
      <c r="Q2081" s="658">
        <f>IF((N2083=""),"",AVERAGE(F2083:N2083))</f>
        <v>4283.2166666666644</v>
      </c>
      <c r="R2081" s="658">
        <f>IF((N2082=""),"",(O2081-P2081)/(O2081+P2081)*100)</f>
        <v>7.7325130232347457</v>
      </c>
      <c r="S2081" s="659">
        <f>STDEV(F2083:N2083)</f>
        <v>256.86497999922034</v>
      </c>
      <c r="T2081" s="600" t="str">
        <f>IF(N2082="","",IF(Q2081&gt;3200,IF(R2081&lt;16,IF(Q2081&lt;5240,"Pass","Fail"),"Fail"),"Fail"))</f>
        <v>Pass</v>
      </c>
      <c r="U2081" s="677">
        <v>1335</v>
      </c>
      <c r="V2081" s="720" t="s">
        <v>536</v>
      </c>
      <c r="W2081" s="741"/>
      <c r="Y2081" s="733">
        <v>4200</v>
      </c>
      <c r="Z2081" s="733">
        <v>5500</v>
      </c>
      <c r="AA2081" s="733">
        <v>3200</v>
      </c>
      <c r="AB2081" s="733">
        <v>5240</v>
      </c>
      <c r="AC2081" s="604">
        <v>16</v>
      </c>
      <c r="AD2081" s="604">
        <v>16</v>
      </c>
    </row>
    <row r="2082" spans="1:30" s="731" customFormat="1" ht="15">
      <c r="A2082" s="729"/>
      <c r="B2082" s="554"/>
      <c r="C2082" s="657"/>
      <c r="D2082" s="657"/>
      <c r="E2082" s="605" t="s">
        <v>185</v>
      </c>
      <c r="F2082" s="723">
        <v>24308.58</v>
      </c>
      <c r="G2082" s="723">
        <v>24654.63</v>
      </c>
      <c r="H2082" s="723">
        <v>24746.7</v>
      </c>
      <c r="I2082" s="723">
        <v>24641.759999999998</v>
      </c>
      <c r="J2082" s="723">
        <v>24237.63</v>
      </c>
      <c r="K2082" s="723">
        <v>24211.23</v>
      </c>
      <c r="L2082" s="723">
        <v>24592.94</v>
      </c>
      <c r="M2082" s="723">
        <v>24713.200000000001</v>
      </c>
      <c r="N2082" s="723">
        <v>24473.94</v>
      </c>
      <c r="O2082" s="641"/>
      <c r="P2082" s="605"/>
      <c r="Q2082" s="658"/>
      <c r="R2082" s="658"/>
      <c r="S2082" s="659"/>
      <c r="T2082" s="600"/>
      <c r="U2082" s="660"/>
      <c r="Y2082" s="732"/>
      <c r="Z2082" s="732"/>
      <c r="AA2082" s="732"/>
      <c r="AB2082" s="732"/>
      <c r="AC2082" s="641"/>
      <c r="AD2082" s="641"/>
    </row>
    <row r="2083" spans="1:30" s="735" customFormat="1" ht="57">
      <c r="A2083" s="734"/>
      <c r="B2083" s="554"/>
      <c r="C2083" s="657"/>
      <c r="D2083" s="657"/>
      <c r="E2083" s="605" t="s">
        <v>186</v>
      </c>
      <c r="F2083" s="605">
        <f t="shared" ref="F2083:N2083" si="689">IF(((F2081="")*AND(F2082="")),"",(F2081-F2082)*3)</f>
        <v>4610.1599999999926</v>
      </c>
      <c r="G2083" s="605">
        <f t="shared" si="689"/>
        <v>4131.8699999999917</v>
      </c>
      <c r="H2083" s="605">
        <f t="shared" si="689"/>
        <v>3977.25</v>
      </c>
      <c r="I2083" s="605">
        <f t="shared" si="689"/>
        <v>4077.3900000000031</v>
      </c>
      <c r="J2083" s="605">
        <f t="shared" si="689"/>
        <v>4524.8699999999917</v>
      </c>
      <c r="K2083" s="605">
        <f t="shared" si="689"/>
        <v>4643.8799999999974</v>
      </c>
      <c r="L2083" s="605">
        <f t="shared" si="689"/>
        <v>4206.7200000000048</v>
      </c>
      <c r="M2083" s="605">
        <f t="shared" si="689"/>
        <v>4030.679999999993</v>
      </c>
      <c r="N2083" s="605">
        <f t="shared" si="689"/>
        <v>4346.1300000000083</v>
      </c>
      <c r="O2083" s="605"/>
      <c r="P2083" s="605"/>
      <c r="Q2083" s="658"/>
      <c r="R2083" s="658"/>
      <c r="S2083" s="659"/>
      <c r="T2083" s="600"/>
      <c r="U2083" s="660"/>
      <c r="Y2083" s="736"/>
      <c r="Z2083" s="736"/>
      <c r="AA2083" s="736"/>
      <c r="AB2083" s="736"/>
      <c r="AC2083" s="737"/>
      <c r="AD2083" s="737"/>
    </row>
    <row r="2084" spans="1:30" s="726" customFormat="1" ht="15">
      <c r="A2084" s="713">
        <v>44011</v>
      </c>
      <c r="B2084" s="554" t="s">
        <v>172</v>
      </c>
      <c r="C2084" s="657" t="s">
        <v>174</v>
      </c>
      <c r="D2084" s="657" t="s">
        <v>173</v>
      </c>
      <c r="E2084" s="605" t="s">
        <v>184</v>
      </c>
      <c r="F2084" s="723">
        <v>6671.86</v>
      </c>
      <c r="G2084" s="723">
        <v>6794.2</v>
      </c>
      <c r="H2084" s="723">
        <v>6899.07</v>
      </c>
      <c r="I2084" s="723">
        <v>6865.9</v>
      </c>
      <c r="J2084" s="723">
        <v>6794.26</v>
      </c>
      <c r="K2084" s="723">
        <v>6665.1</v>
      </c>
      <c r="L2084" s="723">
        <v>6837.82</v>
      </c>
      <c r="M2084" s="723">
        <v>6900.4</v>
      </c>
      <c r="N2084" s="723">
        <v>6850.45</v>
      </c>
      <c r="O2084" s="605">
        <f>IF((N2085=""),"",MAX(F2086:N2086))</f>
        <v>3784.3999999999996</v>
      </c>
      <c r="P2084" s="605">
        <f>IF(N2085="","",MIN(F2086:N2086))</f>
        <v>3405.2000000000007</v>
      </c>
      <c r="Q2084" s="658">
        <f>IF((N2086=""),"",AVERAGE(F2086:N2086))</f>
        <v>3678.0133333333329</v>
      </c>
      <c r="R2084" s="658">
        <f>IF((N2085=""),"",(O2084-P2084)/(O2084+P2084)*100)</f>
        <v>5.2742850784466295</v>
      </c>
      <c r="S2084" s="725">
        <f>STDEV(F2086:N2086)</f>
        <v>121.85213293167789</v>
      </c>
      <c r="T2084" s="600" t="str">
        <f>IF(N2085="","",IF(Q2084&gt;3650,IF(R2084&lt;7,IF(Q2084&lt;4450,"Pass","Fail"),"Fail"),"Fail"))</f>
        <v>Pass</v>
      </c>
      <c r="U2084" s="672">
        <v>1335</v>
      </c>
      <c r="V2084" s="720"/>
      <c r="W2084" s="742"/>
      <c r="Y2084" s="727">
        <v>3650</v>
      </c>
      <c r="Z2084" s="727">
        <v>4450</v>
      </c>
      <c r="AA2084" s="727">
        <v>3700</v>
      </c>
      <c r="AB2084" s="727">
        <v>4100</v>
      </c>
      <c r="AC2084" s="728">
        <v>7</v>
      </c>
      <c r="AD2084" s="728">
        <v>6.5</v>
      </c>
    </row>
    <row r="2085" spans="1:30" s="731" customFormat="1" ht="15">
      <c r="A2085" s="729"/>
      <c r="B2085" s="554"/>
      <c r="C2085" s="657"/>
      <c r="D2085" s="657"/>
      <c r="E2085" s="605" t="s">
        <v>185</v>
      </c>
      <c r="F2085" s="723">
        <v>4867.3100000000004</v>
      </c>
      <c r="G2085" s="723">
        <v>4923.55</v>
      </c>
      <c r="H2085" s="723">
        <v>5014.28</v>
      </c>
      <c r="I2085" s="723">
        <v>4994.8500000000004</v>
      </c>
      <c r="J2085" s="723">
        <v>4995.75</v>
      </c>
      <c r="K2085" s="723">
        <v>4962.5</v>
      </c>
      <c r="L2085" s="723">
        <v>4966.6400000000003</v>
      </c>
      <c r="M2085" s="723">
        <v>5008.2</v>
      </c>
      <c r="N2085" s="723">
        <v>4994.92</v>
      </c>
      <c r="O2085" s="605"/>
      <c r="P2085" s="605"/>
      <c r="Q2085" s="658"/>
      <c r="R2085" s="658"/>
      <c r="S2085" s="659"/>
      <c r="T2085" s="600"/>
      <c r="U2085" s="672"/>
      <c r="Y2085" s="732"/>
      <c r="Z2085" s="732"/>
      <c r="AA2085" s="732"/>
      <c r="AB2085" s="732"/>
      <c r="AC2085" s="641"/>
      <c r="AD2085" s="641"/>
    </row>
    <row r="2086" spans="1:30" s="731" customFormat="1" ht="57.75" thickBot="1">
      <c r="A2086" s="729"/>
      <c r="B2086" s="554"/>
      <c r="C2086" s="657"/>
      <c r="D2086" s="657"/>
      <c r="E2086" s="605" t="s">
        <v>186</v>
      </c>
      <c r="F2086" s="605">
        <f t="shared" ref="F2086:N2086" si="690">IF(((F2084="")*AND(F2085="")),"",(F2084-F2085)*2)</f>
        <v>3609.0999999999985</v>
      </c>
      <c r="G2086" s="605">
        <f t="shared" si="690"/>
        <v>3741.2999999999993</v>
      </c>
      <c r="H2086" s="605">
        <f t="shared" si="690"/>
        <v>3769.58</v>
      </c>
      <c r="I2086" s="605">
        <f t="shared" si="690"/>
        <v>3742.0999999999985</v>
      </c>
      <c r="J2086" s="605">
        <f t="shared" si="690"/>
        <v>3597.0200000000004</v>
      </c>
      <c r="K2086" s="605">
        <f t="shared" si="690"/>
        <v>3405.2000000000007</v>
      </c>
      <c r="L2086" s="605">
        <f t="shared" si="690"/>
        <v>3742.3599999999988</v>
      </c>
      <c r="M2086" s="605">
        <f t="shared" si="690"/>
        <v>3784.3999999999996</v>
      </c>
      <c r="N2086" s="605">
        <f t="shared" si="690"/>
        <v>3711.0599999999995</v>
      </c>
      <c r="O2086" s="605"/>
      <c r="P2086" s="605"/>
      <c r="Q2086" s="658"/>
      <c r="R2086" s="658"/>
      <c r="S2086" s="659"/>
      <c r="T2086" s="600"/>
      <c r="U2086" s="672"/>
      <c r="Y2086" s="732"/>
      <c r="Z2086" s="732"/>
      <c r="AA2086" s="732"/>
      <c r="AB2086" s="732"/>
      <c r="AC2086" s="641"/>
      <c r="AD2086" s="641"/>
    </row>
    <row r="2087" spans="1:30" s="731" customFormat="1" ht="15">
      <c r="A2087" s="713">
        <v>44011</v>
      </c>
      <c r="B2087" s="614" t="s">
        <v>167</v>
      </c>
      <c r="C2087" s="657" t="s">
        <v>169</v>
      </c>
      <c r="D2087" s="657" t="s">
        <v>187</v>
      </c>
      <c r="E2087" s="605" t="s">
        <v>184</v>
      </c>
      <c r="F2087" s="723">
        <v>1947.34</v>
      </c>
      <c r="G2087" s="723">
        <v>1944.74</v>
      </c>
      <c r="H2087" s="723">
        <v>1939.14</v>
      </c>
      <c r="I2087" s="723">
        <v>1942.74</v>
      </c>
      <c r="J2087" s="723">
        <v>1949.73</v>
      </c>
      <c r="K2087" s="723">
        <v>1946.62</v>
      </c>
      <c r="L2087" s="723">
        <v>1941.7</v>
      </c>
      <c r="M2087" s="723">
        <v>1921.2</v>
      </c>
      <c r="N2087" s="723">
        <v>1959.44</v>
      </c>
      <c r="O2087" s="605">
        <f>IF((N2088=""),"",MAX(F2089:N2089))</f>
        <v>2070.2400000000007</v>
      </c>
      <c r="P2087" s="605">
        <f>IF(N2088="","",MIN(F2089:N2089))</f>
        <v>1947.4199999999996</v>
      </c>
      <c r="Q2087" s="658">
        <f>IF((N2089=""),"",AVERAGE(F2089:N2089))</f>
        <v>2018.2766666666669</v>
      </c>
      <c r="R2087" s="658">
        <f>IF((N2088=""),"",(O2087-P2087)/(O2087+P2087)*100)</f>
        <v>3.0570033302967663</v>
      </c>
      <c r="S2087" s="659">
        <f>STDEV(F2089:N2089)</f>
        <v>37.124177095249998</v>
      </c>
      <c r="T2087" s="600" t="str">
        <f>IF(N2088="","",IF(Q2087&gt;1940,IF(R2087&lt;8.3,IF(Q2087&lt;2180,"Pass","Fail"),"Fail"),"Fail"))</f>
        <v>Pass</v>
      </c>
      <c r="U2087" s="677">
        <v>1335</v>
      </c>
      <c r="V2087" s="720" t="s">
        <v>536</v>
      </c>
      <c r="W2087" s="741"/>
      <c r="Y2087" s="733">
        <v>2000</v>
      </c>
      <c r="Z2087" s="733">
        <v>3000</v>
      </c>
      <c r="AA2087" s="733">
        <v>1940</v>
      </c>
      <c r="AB2087" s="733">
        <v>2180</v>
      </c>
      <c r="AC2087" s="604">
        <v>5.2</v>
      </c>
      <c r="AD2087" s="604">
        <v>5.2</v>
      </c>
    </row>
    <row r="2088" spans="1:30" s="731" customFormat="1" ht="15">
      <c r="A2088" s="729"/>
      <c r="B2088" s="554"/>
      <c r="C2088" s="657"/>
      <c r="D2088" s="657"/>
      <c r="E2088" s="605" t="s">
        <v>185</v>
      </c>
      <c r="F2088" s="723">
        <v>1271.71</v>
      </c>
      <c r="G2088" s="723">
        <v>1260.05</v>
      </c>
      <c r="H2088" s="723">
        <v>1257.5899999999999</v>
      </c>
      <c r="I2088" s="723">
        <v>1267.8499999999999</v>
      </c>
      <c r="J2088" s="723">
        <v>1285.76</v>
      </c>
      <c r="K2088" s="723">
        <v>1297.48</v>
      </c>
      <c r="L2088" s="723">
        <v>1273.57</v>
      </c>
      <c r="M2088" s="723">
        <v>1254.45</v>
      </c>
      <c r="N2088" s="723">
        <v>1269.3599999999999</v>
      </c>
      <c r="O2088" s="605"/>
      <c r="P2088" s="605"/>
      <c r="Q2088" s="658"/>
      <c r="R2088" s="658"/>
      <c r="S2088" s="659"/>
      <c r="T2088" s="600"/>
      <c r="U2088" s="660"/>
      <c r="Y2088" s="732"/>
      <c r="Z2088" s="732"/>
      <c r="AA2088" s="732"/>
      <c r="AB2088" s="732"/>
      <c r="AC2088" s="641"/>
      <c r="AD2088" s="641"/>
    </row>
    <row r="2089" spans="1:30" s="731" customFormat="1" ht="43.5" thickBot="1">
      <c r="A2089" s="729"/>
      <c r="B2089" s="554"/>
      <c r="C2089" s="657"/>
      <c r="D2089" s="657"/>
      <c r="E2089" s="605" t="s">
        <v>188</v>
      </c>
      <c r="F2089" s="605">
        <f t="shared" ref="F2089:N2089" si="691">IF(((F2087="")*AND(F2088="")),"",(F2087-F2088)*3)</f>
        <v>2026.8899999999996</v>
      </c>
      <c r="G2089" s="605">
        <f t="shared" si="691"/>
        <v>2054.0700000000002</v>
      </c>
      <c r="H2089" s="605">
        <f t="shared" si="691"/>
        <v>2044.6500000000005</v>
      </c>
      <c r="I2089" s="605">
        <f t="shared" si="691"/>
        <v>2024.6700000000003</v>
      </c>
      <c r="J2089" s="605">
        <f t="shared" si="691"/>
        <v>1991.91</v>
      </c>
      <c r="K2089" s="605">
        <f t="shared" si="691"/>
        <v>1947.4199999999996</v>
      </c>
      <c r="L2089" s="605">
        <f t="shared" si="691"/>
        <v>2004.3900000000003</v>
      </c>
      <c r="M2089" s="605">
        <f t="shared" si="691"/>
        <v>2000.25</v>
      </c>
      <c r="N2089" s="605">
        <f t="shared" si="691"/>
        <v>2070.2400000000007</v>
      </c>
      <c r="O2089" s="605"/>
      <c r="P2089" s="605"/>
      <c r="Q2089" s="658"/>
      <c r="R2089" s="658"/>
      <c r="S2089" s="659"/>
      <c r="T2089" s="600"/>
      <c r="U2089" s="660"/>
      <c r="Y2089" s="732"/>
      <c r="Z2089" s="732"/>
      <c r="AA2089" s="732"/>
      <c r="AB2089" s="732"/>
      <c r="AC2089" s="641"/>
      <c r="AD2089" s="641"/>
    </row>
    <row r="2090" spans="1:30" s="731" customFormat="1" ht="15">
      <c r="A2090" s="713">
        <v>44011</v>
      </c>
      <c r="B2090" s="554" t="s">
        <v>183</v>
      </c>
      <c r="C2090" s="657" t="s">
        <v>171</v>
      </c>
      <c r="D2090" s="657" t="s">
        <v>170</v>
      </c>
      <c r="E2090" s="605" t="s">
        <v>184</v>
      </c>
      <c r="F2090" s="723">
        <v>24261.05</v>
      </c>
      <c r="G2090" s="723">
        <v>24608.26</v>
      </c>
      <c r="H2090" s="723">
        <v>24703.64</v>
      </c>
      <c r="I2090" s="723">
        <v>24594.22</v>
      </c>
      <c r="J2090" s="723">
        <v>24183.919999999998</v>
      </c>
      <c r="K2090" s="723">
        <v>24165.040000000001</v>
      </c>
      <c r="L2090" s="723">
        <v>24550.94</v>
      </c>
      <c r="M2090" s="723">
        <v>24669.26</v>
      </c>
      <c r="N2090" s="723">
        <v>24425.11</v>
      </c>
      <c r="O2090" s="605">
        <f>IF((N2091=""),"",MAX(F2092:N2092))</f>
        <v>4893.6600000000035</v>
      </c>
      <c r="P2090" s="605">
        <f>IF(N2091="","",MIN(F2092:N2092))</f>
        <v>4206.929999999993</v>
      </c>
      <c r="Q2090" s="658">
        <f>IF((N2092=""),"",AVERAGE(F2092:N2092))</f>
        <v>4471.9537499999969</v>
      </c>
      <c r="R2090" s="658">
        <f>IF((N2091=""),"",(O2090-P2090)/(O2090+P2090)*100)</f>
        <v>7.5459942707012475</v>
      </c>
      <c r="S2090" s="659">
        <f>STDEV(F2092:N2092)</f>
        <v>264.20069989836873</v>
      </c>
      <c r="T2090" s="600" t="str">
        <f>IF(N2091="","",IF(Q2090&gt;3200,IF(R2090&lt;16,IF(Q2090&lt;5240,"Pass","Fail"),"Fail"),"Fail"))</f>
        <v>Pass</v>
      </c>
      <c r="U2090" s="677">
        <v>1335</v>
      </c>
      <c r="V2090" s="720"/>
      <c r="W2090" s="741"/>
      <c r="Y2090" s="733">
        <v>4200</v>
      </c>
      <c r="Z2090" s="733">
        <v>5500</v>
      </c>
      <c r="AA2090" s="733">
        <v>3200</v>
      </c>
      <c r="AB2090" s="733">
        <v>5240</v>
      </c>
      <c r="AC2090" s="604">
        <v>16</v>
      </c>
      <c r="AD2090" s="604">
        <v>16</v>
      </c>
    </row>
    <row r="2091" spans="1:30" s="731" customFormat="1" ht="15">
      <c r="A2091" s="729"/>
      <c r="B2091" s="554"/>
      <c r="C2091" s="657"/>
      <c r="D2091" s="657"/>
      <c r="E2091" s="605" t="s">
        <v>185</v>
      </c>
      <c r="F2091" s="723">
        <v>22633.33</v>
      </c>
      <c r="G2091" s="723">
        <v>23158.84</v>
      </c>
      <c r="H2091" s="723">
        <v>23301.33</v>
      </c>
      <c r="I2091" s="723">
        <v>23168.240000000002</v>
      </c>
      <c r="J2091" s="723">
        <v>22604.39</v>
      </c>
      <c r="K2091" s="723">
        <v>22533.82</v>
      </c>
      <c r="L2091" s="723">
        <v>23110.13</v>
      </c>
      <c r="M2091" s="723">
        <v>23243.24</v>
      </c>
      <c r="N2091" s="723">
        <v>22855.19</v>
      </c>
      <c r="O2091" s="641"/>
      <c r="P2091" s="605"/>
      <c r="Q2091" s="658"/>
      <c r="R2091" s="658"/>
      <c r="S2091" s="659"/>
      <c r="T2091" s="600"/>
      <c r="U2091" s="660"/>
      <c r="Y2091" s="732"/>
      <c r="Z2091" s="732"/>
      <c r="AA2091" s="732"/>
      <c r="AB2091" s="732"/>
      <c r="AC2091" s="641"/>
      <c r="AD2091" s="641"/>
    </row>
    <row r="2092" spans="1:30" s="735" customFormat="1" ht="57">
      <c r="A2092" s="734"/>
      <c r="B2092" s="554"/>
      <c r="C2092" s="657"/>
      <c r="D2092" s="657"/>
      <c r="E2092" s="605" t="s">
        <v>186</v>
      </c>
      <c r="F2092" s="723"/>
      <c r="G2092" s="605">
        <f t="shared" ref="G2092:N2092" si="692">IF(((G2090="")*AND(G2091="")),"",(G2090-G2091)*3)</f>
        <v>4348.2599999999948</v>
      </c>
      <c r="H2092" s="605">
        <f t="shared" si="692"/>
        <v>4206.929999999993</v>
      </c>
      <c r="I2092" s="605">
        <f t="shared" si="692"/>
        <v>4277.9399999999987</v>
      </c>
      <c r="J2092" s="605">
        <f t="shared" si="692"/>
        <v>4738.5899999999965</v>
      </c>
      <c r="K2092" s="605">
        <f t="shared" si="692"/>
        <v>4893.6600000000035</v>
      </c>
      <c r="L2092" s="605">
        <f t="shared" si="692"/>
        <v>4322.429999999993</v>
      </c>
      <c r="M2092" s="605">
        <f t="shared" si="692"/>
        <v>4278.0599999999904</v>
      </c>
      <c r="N2092" s="605">
        <f t="shared" si="692"/>
        <v>4709.7600000000057</v>
      </c>
      <c r="O2092" s="605"/>
      <c r="P2092" s="605"/>
      <c r="Q2092" s="658"/>
      <c r="R2092" s="658"/>
      <c r="S2092" s="659"/>
      <c r="T2092" s="600"/>
      <c r="U2092" s="660"/>
      <c r="Y2092" s="736"/>
      <c r="Z2092" s="736"/>
      <c r="AA2092" s="736"/>
      <c r="AB2092" s="736"/>
      <c r="AC2092" s="737"/>
      <c r="AD2092" s="737"/>
    </row>
    <row r="2093" spans="1:30" s="726" customFormat="1" ht="15">
      <c r="A2093" s="713">
        <v>44015</v>
      </c>
      <c r="B2093" s="554" t="s">
        <v>172</v>
      </c>
      <c r="C2093" s="657" t="s">
        <v>174</v>
      </c>
      <c r="D2093" s="657" t="s">
        <v>173</v>
      </c>
      <c r="E2093" s="605" t="s">
        <v>184</v>
      </c>
      <c r="F2093" s="723">
        <v>4876.37</v>
      </c>
      <c r="G2093" s="723">
        <v>4930.87</v>
      </c>
      <c r="H2093" s="723">
        <v>5019.22</v>
      </c>
      <c r="I2093" s="723">
        <v>5000.28</v>
      </c>
      <c r="J2093" s="723">
        <v>5000.59</v>
      </c>
      <c r="K2093" s="723">
        <v>4982.53</v>
      </c>
      <c r="L2093" s="723">
        <v>4974.7700000000004</v>
      </c>
      <c r="M2093" s="723">
        <v>5015.6099999999997</v>
      </c>
      <c r="N2093" s="723">
        <v>5000.6899999999996</v>
      </c>
      <c r="O2093" s="605">
        <f>IF((N2094=""),"",MAX(F2095:N2095))</f>
        <v>3899.7599999999993</v>
      </c>
      <c r="P2093" s="605">
        <f>IF(N2094="","",MIN(F2095:N2095))</f>
        <v>3569.9399999999996</v>
      </c>
      <c r="Q2093" s="658">
        <f>IF((N2095=""),"",AVERAGE(F2095:N2095))</f>
        <v>3819.0555555555557</v>
      </c>
      <c r="R2093" s="658">
        <f>IF((N2094=""),"",(O2093-P2093)/(O2093+P2093)*100)</f>
        <v>4.4154383710189133</v>
      </c>
      <c r="S2093" s="725">
        <f>STDEV(F2095:N2095)</f>
        <v>104.38310628533553</v>
      </c>
      <c r="T2093" s="600" t="str">
        <f>IF(N2094="","",IF(Q2093&gt;3650,IF(R2093&lt;7,IF(Q2093&lt;4450,"Pass","Fail"),"Fail"),"Fail"))</f>
        <v>Pass</v>
      </c>
      <c r="U2093" s="672">
        <v>1159</v>
      </c>
      <c r="V2093" s="720" t="s">
        <v>538</v>
      </c>
      <c r="W2093" s="742"/>
      <c r="Y2093" s="727">
        <v>3650</v>
      </c>
      <c r="Z2093" s="727">
        <v>4450</v>
      </c>
      <c r="AA2093" s="727">
        <v>3700</v>
      </c>
      <c r="AB2093" s="727">
        <v>4100</v>
      </c>
      <c r="AC2093" s="728">
        <v>7</v>
      </c>
      <c r="AD2093" s="728">
        <v>6.5</v>
      </c>
    </row>
    <row r="2094" spans="1:30" s="731" customFormat="1" ht="15">
      <c r="A2094" s="729"/>
      <c r="B2094" s="554"/>
      <c r="C2094" s="657"/>
      <c r="D2094" s="657"/>
      <c r="E2094" s="605" t="s">
        <v>185</v>
      </c>
      <c r="F2094" s="723">
        <v>2977.51</v>
      </c>
      <c r="G2094" s="723">
        <v>2986.33</v>
      </c>
      <c r="H2094" s="723">
        <v>3078.18</v>
      </c>
      <c r="I2094" s="723">
        <v>3069.38</v>
      </c>
      <c r="J2094" s="723">
        <v>3123.39</v>
      </c>
      <c r="K2094" s="723">
        <v>3197.56</v>
      </c>
      <c r="L2094" s="723">
        <v>3041.02</v>
      </c>
      <c r="M2094" s="723">
        <v>3065.73</v>
      </c>
      <c r="N2094" s="723">
        <v>3076.08</v>
      </c>
      <c r="O2094" s="605"/>
      <c r="P2094" s="605"/>
      <c r="Q2094" s="658"/>
      <c r="R2094" s="658"/>
      <c r="S2094" s="659"/>
      <c r="T2094" s="600"/>
      <c r="U2094" s="672"/>
      <c r="Y2094" s="732"/>
      <c r="Z2094" s="732"/>
      <c r="AA2094" s="732"/>
      <c r="AB2094" s="732"/>
      <c r="AC2094" s="641"/>
      <c r="AD2094" s="641"/>
    </row>
    <row r="2095" spans="1:30" s="731" customFormat="1" ht="57.75" thickBot="1">
      <c r="A2095" s="729"/>
      <c r="B2095" s="554"/>
      <c r="C2095" s="657"/>
      <c r="D2095" s="657"/>
      <c r="E2095" s="605" t="s">
        <v>186</v>
      </c>
      <c r="F2095" s="605">
        <f t="shared" ref="F2095:N2095" si="693">IF(((F2093="")*AND(F2094="")),"",(F2093-F2094)*2)</f>
        <v>3797.7199999999993</v>
      </c>
      <c r="G2095" s="605">
        <f t="shared" si="693"/>
        <v>3889.08</v>
      </c>
      <c r="H2095" s="605">
        <f t="shared" si="693"/>
        <v>3882.0800000000008</v>
      </c>
      <c r="I2095" s="605">
        <f t="shared" si="693"/>
        <v>3861.7999999999993</v>
      </c>
      <c r="J2095" s="605">
        <f t="shared" si="693"/>
        <v>3754.4000000000005</v>
      </c>
      <c r="K2095" s="605">
        <f t="shared" si="693"/>
        <v>3569.9399999999996</v>
      </c>
      <c r="L2095" s="605">
        <f t="shared" si="693"/>
        <v>3867.5000000000009</v>
      </c>
      <c r="M2095" s="605">
        <f t="shared" si="693"/>
        <v>3899.7599999999993</v>
      </c>
      <c r="N2095" s="605">
        <f t="shared" si="693"/>
        <v>3849.2199999999993</v>
      </c>
      <c r="O2095" s="605"/>
      <c r="P2095" s="605"/>
      <c r="Q2095" s="658"/>
      <c r="R2095" s="658"/>
      <c r="S2095" s="659"/>
      <c r="T2095" s="600"/>
      <c r="U2095" s="672"/>
      <c r="Y2095" s="732"/>
      <c r="Z2095" s="732"/>
      <c r="AA2095" s="732"/>
      <c r="AB2095" s="732"/>
      <c r="AC2095" s="641"/>
      <c r="AD2095" s="641"/>
    </row>
    <row r="2096" spans="1:30" s="731" customFormat="1" ht="15">
      <c r="A2096" s="713">
        <v>44015</v>
      </c>
      <c r="B2096" s="614" t="s">
        <v>167</v>
      </c>
      <c r="C2096" s="657" t="s">
        <v>169</v>
      </c>
      <c r="D2096" s="657" t="s">
        <v>187</v>
      </c>
      <c r="E2096" s="605" t="s">
        <v>184</v>
      </c>
      <c r="F2096" s="723">
        <v>1273</v>
      </c>
      <c r="G2096" s="723">
        <v>1260</v>
      </c>
      <c r="H2096" s="723">
        <v>1261</v>
      </c>
      <c r="I2096" s="723">
        <v>1270</v>
      </c>
      <c r="J2096" s="723">
        <v>1290</v>
      </c>
      <c r="K2096" s="723">
        <v>1290</v>
      </c>
      <c r="L2096" s="723">
        <v>1273</v>
      </c>
      <c r="M2096" s="723">
        <v>1257</v>
      </c>
      <c r="N2096" s="723">
        <v>1277</v>
      </c>
      <c r="O2096" s="605">
        <f>IF((N2097=""),"",MAX(F2098:N2098))</f>
        <v>2049</v>
      </c>
      <c r="P2096" s="605">
        <f>IF(N2097="","",MIN(F2098:N2098))</f>
        <v>1977</v>
      </c>
      <c r="Q2096" s="658">
        <f>IF((N2098=""),"",AVERAGE(F2098:N2098))</f>
        <v>2010.6666666666667</v>
      </c>
      <c r="R2096" s="658">
        <f>IF((N2097=""),"",(O2096-P2096)/(O2096+P2096)*100)</f>
        <v>1.7883755588673622</v>
      </c>
      <c r="S2096" s="659">
        <f>STDEV(F2098:N2098)</f>
        <v>23.848480035423641</v>
      </c>
      <c r="T2096" s="600" t="str">
        <f>IF(N2097="","",IF(Q2096&gt;1940,IF(R2096&lt;8.3,IF(Q2096&lt;2180,"Pass","Fail"),"Fail"),"Fail"))</f>
        <v>Pass</v>
      </c>
      <c r="U2096" s="677">
        <v>1159</v>
      </c>
      <c r="V2096" s="720" t="s">
        <v>538</v>
      </c>
      <c r="W2096" s="741"/>
      <c r="Y2096" s="733">
        <v>2000</v>
      </c>
      <c r="Z2096" s="733">
        <v>3000</v>
      </c>
      <c r="AA2096" s="733">
        <v>1940</v>
      </c>
      <c r="AB2096" s="733">
        <v>2180</v>
      </c>
      <c r="AC2096" s="604">
        <v>5.2</v>
      </c>
      <c r="AD2096" s="604">
        <v>5.2</v>
      </c>
    </row>
    <row r="2097" spans="1:30" s="731" customFormat="1" ht="15">
      <c r="A2097" s="729"/>
      <c r="B2097" s="554"/>
      <c r="C2097" s="657"/>
      <c r="D2097" s="657"/>
      <c r="E2097" s="605" t="s">
        <v>185</v>
      </c>
      <c r="F2097" s="723">
        <v>601</v>
      </c>
      <c r="G2097" s="723">
        <v>585</v>
      </c>
      <c r="H2097" s="723">
        <v>578</v>
      </c>
      <c r="I2097" s="723">
        <v>597</v>
      </c>
      <c r="J2097" s="723">
        <v>631</v>
      </c>
      <c r="K2097" s="723">
        <v>628</v>
      </c>
      <c r="L2097" s="723">
        <v>604</v>
      </c>
      <c r="M2097" s="723">
        <v>580</v>
      </c>
      <c r="N2097" s="723">
        <v>615</v>
      </c>
      <c r="O2097" s="605"/>
      <c r="P2097" s="605"/>
      <c r="Q2097" s="658"/>
      <c r="R2097" s="658"/>
      <c r="S2097" s="659"/>
      <c r="T2097" s="600"/>
      <c r="U2097" s="660"/>
      <c r="Y2097" s="732"/>
      <c r="Z2097" s="732"/>
      <c r="AA2097" s="732"/>
      <c r="AB2097" s="732"/>
      <c r="AC2097" s="641"/>
      <c r="AD2097" s="641"/>
    </row>
    <row r="2098" spans="1:30" s="731" customFormat="1" ht="43.5" thickBot="1">
      <c r="A2098" s="729"/>
      <c r="B2098" s="554"/>
      <c r="C2098" s="657"/>
      <c r="D2098" s="657"/>
      <c r="E2098" s="605" t="s">
        <v>188</v>
      </c>
      <c r="F2098" s="605">
        <f t="shared" ref="F2098:N2098" si="694">IF(((F2096="")*AND(F2097="")),"",(F2096-F2097)*3)</f>
        <v>2016</v>
      </c>
      <c r="G2098" s="605">
        <f t="shared" si="694"/>
        <v>2025</v>
      </c>
      <c r="H2098" s="605">
        <f t="shared" si="694"/>
        <v>2049</v>
      </c>
      <c r="I2098" s="605">
        <f t="shared" si="694"/>
        <v>2019</v>
      </c>
      <c r="J2098" s="605">
        <f t="shared" si="694"/>
        <v>1977</v>
      </c>
      <c r="K2098" s="605">
        <f t="shared" si="694"/>
        <v>1986</v>
      </c>
      <c r="L2098" s="605">
        <f t="shared" si="694"/>
        <v>2007</v>
      </c>
      <c r="M2098" s="605">
        <f t="shared" si="694"/>
        <v>2031</v>
      </c>
      <c r="N2098" s="605">
        <f t="shared" si="694"/>
        <v>1986</v>
      </c>
      <c r="O2098" s="605"/>
      <c r="P2098" s="605"/>
      <c r="Q2098" s="658"/>
      <c r="R2098" s="658"/>
      <c r="S2098" s="659"/>
      <c r="T2098" s="600"/>
      <c r="U2098" s="660"/>
      <c r="Y2098" s="732"/>
      <c r="Z2098" s="732"/>
      <c r="AA2098" s="732"/>
      <c r="AB2098" s="732"/>
      <c r="AC2098" s="641"/>
      <c r="AD2098" s="641"/>
    </row>
    <row r="2099" spans="1:30" s="731" customFormat="1" ht="15">
      <c r="A2099" s="713">
        <v>44015</v>
      </c>
      <c r="B2099" s="554" t="s">
        <v>183</v>
      </c>
      <c r="C2099" s="657" t="s">
        <v>171</v>
      </c>
      <c r="D2099" s="657" t="s">
        <v>170</v>
      </c>
      <c r="E2099" s="605" t="s">
        <v>184</v>
      </c>
      <c r="F2099" s="723">
        <v>29240</v>
      </c>
      <c r="G2099" s="723">
        <v>29057</v>
      </c>
      <c r="H2099" s="723">
        <v>29046</v>
      </c>
      <c r="I2099" s="723">
        <v>29074</v>
      </c>
      <c r="J2099" s="723">
        <v>29239</v>
      </c>
      <c r="K2099" s="723">
        <v>29264</v>
      </c>
      <c r="L2099" s="723">
        <v>29074</v>
      </c>
      <c r="M2099" s="723">
        <v>29072</v>
      </c>
      <c r="N2099" s="723">
        <v>29217</v>
      </c>
      <c r="O2099" s="605">
        <f>IF((N2100=""),"",MAX(F2101:N2101))</f>
        <v>5061</v>
      </c>
      <c r="P2099" s="605">
        <f>IF(N2100="","",MIN(F2101:N2101))</f>
        <v>4227</v>
      </c>
      <c r="Q2099" s="658">
        <f>IF((N2101=""),"",AVERAGE(F2101:N2101))</f>
        <v>4574.666666666667</v>
      </c>
      <c r="R2099" s="658">
        <f>IF((N2100=""),"",(O2099-P2099)/(O2099+P2099)*100)</f>
        <v>8.9793281653746764</v>
      </c>
      <c r="S2099" s="659">
        <f>STDEV(F2101:N2101)</f>
        <v>341.65260133650378</v>
      </c>
      <c r="T2099" s="600" t="str">
        <f>IF(N2100="","",IF(Q2099&gt;3200,IF(R2099&lt;16,IF(Q2099&lt;5240,"Pass","Fail"),"Fail"),"Fail"))</f>
        <v>Pass</v>
      </c>
      <c r="U2099" s="677">
        <v>1159</v>
      </c>
      <c r="V2099" s="720" t="s">
        <v>538</v>
      </c>
      <c r="W2099" s="741"/>
      <c r="Y2099" s="733">
        <v>4200</v>
      </c>
      <c r="Z2099" s="733">
        <v>5500</v>
      </c>
      <c r="AA2099" s="733">
        <v>3200</v>
      </c>
      <c r="AB2099" s="733">
        <v>5240</v>
      </c>
      <c r="AC2099" s="604">
        <v>16</v>
      </c>
      <c r="AD2099" s="604">
        <v>16</v>
      </c>
    </row>
    <row r="2100" spans="1:30" s="731" customFormat="1" ht="15">
      <c r="A2100" s="729"/>
      <c r="B2100" s="554"/>
      <c r="C2100" s="657"/>
      <c r="D2100" s="657"/>
      <c r="E2100" s="605" t="s">
        <v>185</v>
      </c>
      <c r="F2100" s="723">
        <v>27553</v>
      </c>
      <c r="G2100" s="723">
        <v>27613</v>
      </c>
      <c r="H2100" s="723">
        <v>27637</v>
      </c>
      <c r="I2100" s="723">
        <v>27646</v>
      </c>
      <c r="J2100" s="723">
        <v>27623</v>
      </c>
      <c r="K2100" s="723">
        <v>27590</v>
      </c>
      <c r="L2100" s="723">
        <v>27615</v>
      </c>
      <c r="M2100" s="723">
        <v>27647</v>
      </c>
      <c r="N2100" s="723">
        <v>27635</v>
      </c>
      <c r="O2100" s="641"/>
      <c r="P2100" s="605"/>
      <c r="Q2100" s="658"/>
      <c r="R2100" s="658"/>
      <c r="S2100" s="659"/>
      <c r="T2100" s="600"/>
      <c r="U2100" s="660"/>
      <c r="Y2100" s="732"/>
      <c r="Z2100" s="732"/>
      <c r="AA2100" s="732"/>
      <c r="AB2100" s="732"/>
      <c r="AC2100" s="641"/>
      <c r="AD2100" s="641"/>
    </row>
    <row r="2101" spans="1:30" s="735" customFormat="1" ht="57">
      <c r="A2101" s="734"/>
      <c r="B2101" s="554"/>
      <c r="C2101" s="657"/>
      <c r="D2101" s="657"/>
      <c r="E2101" s="605" t="s">
        <v>186</v>
      </c>
      <c r="F2101" s="605">
        <f t="shared" ref="F2101:N2101" si="695">IF(((F2099="")*AND(F2100="")),"",(F2099-F2100)*3)</f>
        <v>5061</v>
      </c>
      <c r="G2101" s="605">
        <f t="shared" si="695"/>
        <v>4332</v>
      </c>
      <c r="H2101" s="605">
        <f t="shared" si="695"/>
        <v>4227</v>
      </c>
      <c r="I2101" s="605">
        <f t="shared" si="695"/>
        <v>4284</v>
      </c>
      <c r="J2101" s="605">
        <f t="shared" si="695"/>
        <v>4848</v>
      </c>
      <c r="K2101" s="605">
        <f t="shared" si="695"/>
        <v>5022</v>
      </c>
      <c r="L2101" s="605">
        <f t="shared" si="695"/>
        <v>4377</v>
      </c>
      <c r="M2101" s="605">
        <f t="shared" si="695"/>
        <v>4275</v>
      </c>
      <c r="N2101" s="605">
        <f t="shared" si="695"/>
        <v>4746</v>
      </c>
      <c r="O2101" s="605"/>
      <c r="P2101" s="605"/>
      <c r="Q2101" s="658"/>
      <c r="R2101" s="658"/>
      <c r="S2101" s="659"/>
      <c r="T2101" s="600"/>
      <c r="U2101" s="660"/>
      <c r="Y2101" s="736"/>
      <c r="Z2101" s="736"/>
      <c r="AA2101" s="736"/>
      <c r="AB2101" s="736"/>
      <c r="AC2101" s="737"/>
      <c r="AD2101" s="737"/>
    </row>
    <row r="2102" spans="1:30" s="726" customFormat="1" ht="15">
      <c r="A2102" s="713">
        <v>44018</v>
      </c>
      <c r="B2102" s="554" t="s">
        <v>172</v>
      </c>
      <c r="C2102" s="657" t="s">
        <v>174</v>
      </c>
      <c r="D2102" s="657" t="s">
        <v>173</v>
      </c>
      <c r="E2102" s="605" t="s">
        <v>184</v>
      </c>
      <c r="F2102" s="723">
        <v>2982.43</v>
      </c>
      <c r="G2102" s="723">
        <v>2989.8</v>
      </c>
      <c r="H2102" s="723">
        <v>3082.23</v>
      </c>
      <c r="I2102" s="723">
        <v>3073.24</v>
      </c>
      <c r="J2102" s="723">
        <v>3127.1</v>
      </c>
      <c r="K2102" s="723">
        <v>3209.87</v>
      </c>
      <c r="L2102" s="723">
        <v>3045.97</v>
      </c>
      <c r="M2102" s="723">
        <v>3071.19</v>
      </c>
      <c r="N2102" s="723">
        <v>3079.86</v>
      </c>
      <c r="O2102" s="605">
        <f>IF((N2103=""),"",MAX(F2104:N2104))</f>
        <v>3801.84</v>
      </c>
      <c r="P2102" s="605">
        <f>IF(N2103="","",MIN(F2104:N2104))</f>
        <v>3425.52</v>
      </c>
      <c r="Q2102" s="658">
        <f>IF((N2104=""),"",AVERAGE(F2104:N2104))</f>
        <v>3707.2844444444449</v>
      </c>
      <c r="R2102" s="658">
        <f>IF((N2103=""),"",(O2102-P2102)/(O2102+P2102)*100)</f>
        <v>5.2068805206880535</v>
      </c>
      <c r="S2102" s="725">
        <f>STDEV(F2104:N2104)</f>
        <v>117.20934765527053</v>
      </c>
      <c r="T2102" s="600" t="str">
        <f>IF(N2103="","",IF(Q2102&gt;3650,IF(R2102&lt;7,IF(Q2102&lt;4450,"Pass","Fail"),"Fail"),"Fail"))</f>
        <v>Pass</v>
      </c>
      <c r="U2102" s="672">
        <v>121</v>
      </c>
      <c r="V2102" s="720" t="s">
        <v>542</v>
      </c>
      <c r="W2102" s="742"/>
      <c r="Y2102" s="727">
        <v>3650</v>
      </c>
      <c r="Z2102" s="727">
        <v>4450</v>
      </c>
      <c r="AA2102" s="727">
        <v>3700</v>
      </c>
      <c r="AB2102" s="727">
        <v>4100</v>
      </c>
      <c r="AC2102" s="728">
        <v>7</v>
      </c>
      <c r="AD2102" s="728">
        <v>6.5</v>
      </c>
    </row>
    <row r="2103" spans="1:30" s="731" customFormat="1" ht="15">
      <c r="A2103" s="729"/>
      <c r="B2103" s="554"/>
      <c r="C2103" s="657"/>
      <c r="D2103" s="657"/>
      <c r="E2103" s="605" t="s">
        <v>185</v>
      </c>
      <c r="F2103" s="723">
        <v>1151.8800000000001</v>
      </c>
      <c r="G2103" s="723">
        <v>1105.0899999999999</v>
      </c>
      <c r="H2103" s="723">
        <v>1190.4100000000001</v>
      </c>
      <c r="I2103" s="723">
        <v>1192.54</v>
      </c>
      <c r="J2103" s="723">
        <v>1298.95</v>
      </c>
      <c r="K2103" s="723">
        <v>1497.11</v>
      </c>
      <c r="L2103" s="723">
        <v>1168.3</v>
      </c>
      <c r="M2103" s="723">
        <v>1170.27</v>
      </c>
      <c r="N2103" s="723">
        <v>1204.3599999999999</v>
      </c>
      <c r="O2103" s="605"/>
      <c r="P2103" s="605"/>
      <c r="Q2103" s="658"/>
      <c r="R2103" s="658"/>
      <c r="S2103" s="659"/>
      <c r="T2103" s="600"/>
      <c r="U2103" s="672"/>
      <c r="Y2103" s="732"/>
      <c r="Z2103" s="732"/>
      <c r="AA2103" s="732"/>
      <c r="AB2103" s="732"/>
      <c r="AC2103" s="641"/>
      <c r="AD2103" s="641"/>
    </row>
    <row r="2104" spans="1:30" s="731" customFormat="1" ht="57.75" thickBot="1">
      <c r="A2104" s="729"/>
      <c r="B2104" s="554"/>
      <c r="C2104" s="657"/>
      <c r="D2104" s="657"/>
      <c r="E2104" s="605" t="s">
        <v>186</v>
      </c>
      <c r="F2104" s="605">
        <f t="shared" ref="F2104:N2104" si="696">IF(((F2102="")*AND(F2103="")),"",(F2102-F2103)*2)</f>
        <v>3661.0999999999995</v>
      </c>
      <c r="G2104" s="605">
        <f t="shared" si="696"/>
        <v>3769.4200000000005</v>
      </c>
      <c r="H2104" s="605">
        <f t="shared" si="696"/>
        <v>3783.64</v>
      </c>
      <c r="I2104" s="605">
        <f t="shared" si="696"/>
        <v>3761.3999999999996</v>
      </c>
      <c r="J2104" s="605">
        <f t="shared" si="696"/>
        <v>3656.2999999999997</v>
      </c>
      <c r="K2104" s="605">
        <f t="shared" si="696"/>
        <v>3425.52</v>
      </c>
      <c r="L2104" s="605">
        <f t="shared" si="696"/>
        <v>3755.3399999999997</v>
      </c>
      <c r="M2104" s="605">
        <f t="shared" si="696"/>
        <v>3801.84</v>
      </c>
      <c r="N2104" s="605">
        <f t="shared" si="696"/>
        <v>3751.0000000000005</v>
      </c>
      <c r="O2104" s="605"/>
      <c r="P2104" s="605"/>
      <c r="Q2104" s="658"/>
      <c r="R2104" s="658"/>
      <c r="S2104" s="659"/>
      <c r="T2104" s="600"/>
      <c r="U2104" s="672"/>
      <c r="Y2104" s="732"/>
      <c r="Z2104" s="732"/>
      <c r="AA2104" s="732"/>
      <c r="AB2104" s="732"/>
      <c r="AC2104" s="641"/>
      <c r="AD2104" s="641"/>
    </row>
    <row r="2105" spans="1:30" s="731" customFormat="1" ht="15">
      <c r="A2105" s="713">
        <v>44018</v>
      </c>
      <c r="B2105" s="614" t="s">
        <v>167</v>
      </c>
      <c r="C2105" s="657" t="s">
        <v>169</v>
      </c>
      <c r="D2105" s="657" t="s">
        <v>187</v>
      </c>
      <c r="E2105" s="605" t="s">
        <v>184</v>
      </c>
      <c r="F2105" s="723">
        <v>1952.9</v>
      </c>
      <c r="G2105" s="723">
        <v>1954.05</v>
      </c>
      <c r="H2105" s="723">
        <v>1951.06</v>
      </c>
      <c r="I2105" s="723">
        <v>1970.4</v>
      </c>
      <c r="J2105" s="723">
        <v>1972.48</v>
      </c>
      <c r="K2105" s="723">
        <v>1971.11</v>
      </c>
      <c r="L2105" s="723">
        <v>1964.69</v>
      </c>
      <c r="M2105" s="723">
        <v>1961.85</v>
      </c>
      <c r="N2105" s="723">
        <v>1959.66</v>
      </c>
      <c r="O2105" s="605">
        <f>IF((N2106=""),"",MAX(F2107:N2107))</f>
        <v>2093.4600000000005</v>
      </c>
      <c r="P2105" s="605">
        <f>IF(N2106="","",MIN(F2107:N2107))</f>
        <v>1973.0700000000002</v>
      </c>
      <c r="Q2105" s="658">
        <f>IF((N2107=""),"",AVERAGE(F2107:N2107))</f>
        <v>2032.916666666667</v>
      </c>
      <c r="R2105" s="658">
        <f>IF((N2106=""),"",(O2105-P2105)/(O2105+P2105)*100)</f>
        <v>2.960509328592198</v>
      </c>
      <c r="S2105" s="659">
        <f>STDEV(F2107:N2107)</f>
        <v>37.989502497376058</v>
      </c>
      <c r="T2105" s="600" t="str">
        <f>IF(N2106="","",IF(Q2105&gt;1940,IF(R2105&lt;8.3,IF(Q2105&lt;2180,"Pass","Fail"),"Fail"),"Fail"))</f>
        <v>Pass</v>
      </c>
      <c r="U2105" s="677">
        <v>121</v>
      </c>
      <c r="V2105" s="720" t="s">
        <v>542</v>
      </c>
      <c r="W2105" s="741"/>
      <c r="Y2105" s="733">
        <v>2000</v>
      </c>
      <c r="Z2105" s="733">
        <v>3000</v>
      </c>
      <c r="AA2105" s="733">
        <v>1940</v>
      </c>
      <c r="AB2105" s="733">
        <v>2180</v>
      </c>
      <c r="AC2105" s="604">
        <v>5.2</v>
      </c>
      <c r="AD2105" s="604">
        <v>5.2</v>
      </c>
    </row>
    <row r="2106" spans="1:30" s="731" customFormat="1" ht="15">
      <c r="A2106" s="729"/>
      <c r="B2106" s="554"/>
      <c r="C2106" s="657"/>
      <c r="D2106" s="657"/>
      <c r="E2106" s="605" t="s">
        <v>185</v>
      </c>
      <c r="F2106" s="723">
        <v>1295.21</v>
      </c>
      <c r="G2106" s="723">
        <v>1288.57</v>
      </c>
      <c r="H2106" s="723">
        <v>1276.17</v>
      </c>
      <c r="I2106" s="723">
        <v>1272.58</v>
      </c>
      <c r="J2106" s="723">
        <v>1282.2</v>
      </c>
      <c r="K2106" s="723">
        <v>1294.1600000000001</v>
      </c>
      <c r="L2106" s="723">
        <v>1279.3599999999999</v>
      </c>
      <c r="M2106" s="723">
        <v>1279.97</v>
      </c>
      <c r="N2106" s="723">
        <v>1291.23</v>
      </c>
      <c r="O2106" s="605"/>
      <c r="P2106" s="605"/>
      <c r="Q2106" s="658"/>
      <c r="R2106" s="658"/>
      <c r="S2106" s="659"/>
      <c r="T2106" s="600"/>
      <c r="U2106" s="660"/>
      <c r="Y2106" s="732"/>
      <c r="Z2106" s="732"/>
      <c r="AA2106" s="732"/>
      <c r="AB2106" s="732"/>
      <c r="AC2106" s="641"/>
      <c r="AD2106" s="641"/>
    </row>
    <row r="2107" spans="1:30" s="731" customFormat="1" ht="43.5" thickBot="1">
      <c r="A2107" s="729"/>
      <c r="B2107" s="554"/>
      <c r="C2107" s="657"/>
      <c r="D2107" s="657"/>
      <c r="E2107" s="605" t="s">
        <v>188</v>
      </c>
      <c r="F2107" s="605">
        <f t="shared" ref="F2107:N2107" si="697">IF(((F2105="")*AND(F2106="")),"",(F2105-F2106)*3)</f>
        <v>1973.0700000000002</v>
      </c>
      <c r="G2107" s="605">
        <f t="shared" si="697"/>
        <v>1996.44</v>
      </c>
      <c r="H2107" s="605">
        <f t="shared" si="697"/>
        <v>2024.6699999999996</v>
      </c>
      <c r="I2107" s="605">
        <f t="shared" si="697"/>
        <v>2093.4600000000005</v>
      </c>
      <c r="J2107" s="605">
        <f t="shared" si="697"/>
        <v>2070.84</v>
      </c>
      <c r="K2107" s="605">
        <f t="shared" si="697"/>
        <v>2030.8499999999995</v>
      </c>
      <c r="L2107" s="605">
        <f t="shared" si="697"/>
        <v>2055.9900000000007</v>
      </c>
      <c r="M2107" s="605">
        <f t="shared" si="697"/>
        <v>2045.6399999999996</v>
      </c>
      <c r="N2107" s="605">
        <f t="shared" si="697"/>
        <v>2005.2900000000002</v>
      </c>
      <c r="O2107" s="605"/>
      <c r="P2107" s="605"/>
      <c r="Q2107" s="658"/>
      <c r="R2107" s="658"/>
      <c r="S2107" s="659"/>
      <c r="T2107" s="600"/>
      <c r="U2107" s="660"/>
      <c r="Y2107" s="732"/>
      <c r="Z2107" s="732"/>
      <c r="AA2107" s="732"/>
      <c r="AB2107" s="732"/>
      <c r="AC2107" s="641"/>
      <c r="AD2107" s="641"/>
    </row>
    <row r="2108" spans="1:30" s="731" customFormat="1" ht="15">
      <c r="A2108" s="713">
        <v>44018</v>
      </c>
      <c r="B2108" s="554" t="s">
        <v>183</v>
      </c>
      <c r="C2108" s="657" t="s">
        <v>171</v>
      </c>
      <c r="D2108" s="657" t="s">
        <v>170</v>
      </c>
      <c r="E2108" s="605" t="s">
        <v>184</v>
      </c>
      <c r="F2108" s="723">
        <v>27489.94</v>
      </c>
      <c r="G2108" s="723">
        <v>27552.58</v>
      </c>
      <c r="H2108" s="723">
        <v>27589.77</v>
      </c>
      <c r="I2108" s="723">
        <v>27584.240000000002</v>
      </c>
      <c r="J2108" s="723">
        <v>27542.81</v>
      </c>
      <c r="K2108" s="723">
        <v>27507.35</v>
      </c>
      <c r="L2108" s="723">
        <v>27554.82</v>
      </c>
      <c r="M2108" s="723">
        <v>27577.99</v>
      </c>
      <c r="N2108" s="723">
        <v>27566.86</v>
      </c>
      <c r="O2108" s="605">
        <f>IF((N2109=""),"",MAX(F2110:N2110))</f>
        <v>4846.4099999999926</v>
      </c>
      <c r="P2108" s="605">
        <f>IF(N2109="","",MIN(F2110:N2110))</f>
        <v>4126.2600000000057</v>
      </c>
      <c r="Q2108" s="658">
        <f>IF((N2110=""),"",AVERAGE(F2110:N2110))</f>
        <v>4448.8666666666686</v>
      </c>
      <c r="R2108" s="658">
        <f>IF((N2109=""),"",(O2108-P2108)/(O2108+P2108)*100)</f>
        <v>8.0260390719817742</v>
      </c>
      <c r="S2108" s="659">
        <f>STDEV(F2110:N2110)</f>
        <v>281.04631789083527</v>
      </c>
      <c r="T2108" s="600" t="str">
        <f>IF(N2109="","",IF(Q2108&gt;3200,IF(R2108&lt;16,IF(Q2108&lt;5240,"Pass","Fail"),"Fail"),"Fail"))</f>
        <v>Pass</v>
      </c>
      <c r="U2108" s="677">
        <v>121</v>
      </c>
      <c r="V2108" s="720" t="s">
        <v>542</v>
      </c>
      <c r="W2108" s="741"/>
      <c r="Y2108" s="733">
        <v>4200</v>
      </c>
      <c r="Z2108" s="733">
        <v>5500</v>
      </c>
      <c r="AA2108" s="733">
        <v>3200</v>
      </c>
      <c r="AB2108" s="733">
        <v>5240</v>
      </c>
      <c r="AC2108" s="604">
        <v>16</v>
      </c>
      <c r="AD2108" s="604">
        <v>16</v>
      </c>
    </row>
    <row r="2109" spans="1:30" s="731" customFormat="1" ht="15">
      <c r="A2109" s="729"/>
      <c r="B2109" s="554"/>
      <c r="C2109" s="657"/>
      <c r="D2109" s="657"/>
      <c r="E2109" s="605" t="s">
        <v>185</v>
      </c>
      <c r="F2109" s="723">
        <v>25896.639999999999</v>
      </c>
      <c r="G2109" s="723">
        <v>26131.37</v>
      </c>
      <c r="H2109" s="723">
        <v>26214.35</v>
      </c>
      <c r="I2109" s="723">
        <v>26165.32</v>
      </c>
      <c r="J2109" s="723">
        <v>25963.53</v>
      </c>
      <c r="K2109" s="723">
        <v>25891.88</v>
      </c>
      <c r="L2109" s="723">
        <v>26123.89</v>
      </c>
      <c r="M2109" s="723">
        <v>26183.45</v>
      </c>
      <c r="N2109" s="723">
        <v>26049.33</v>
      </c>
      <c r="O2109" s="641"/>
      <c r="P2109" s="605"/>
      <c r="Q2109" s="658"/>
      <c r="R2109" s="658"/>
      <c r="S2109" s="659"/>
      <c r="T2109" s="600"/>
      <c r="U2109" s="660"/>
      <c r="Y2109" s="732"/>
      <c r="Z2109" s="732"/>
      <c r="AA2109" s="732"/>
      <c r="AB2109" s="732"/>
      <c r="AC2109" s="641"/>
      <c r="AD2109" s="641"/>
    </row>
    <row r="2110" spans="1:30" s="735" customFormat="1" ht="57">
      <c r="A2110" s="734"/>
      <c r="B2110" s="554"/>
      <c r="C2110" s="657"/>
      <c r="D2110" s="657"/>
      <c r="E2110" s="605" t="s">
        <v>186</v>
      </c>
      <c r="F2110" s="605">
        <f t="shared" ref="F2110:N2110" si="698">IF(((F2108="")*AND(F2109="")),"",(F2108-F2109)*3)</f>
        <v>4779.8999999999978</v>
      </c>
      <c r="G2110" s="605">
        <f t="shared" si="698"/>
        <v>4263.6300000000083</v>
      </c>
      <c r="H2110" s="605">
        <f t="shared" si="698"/>
        <v>4126.2600000000057</v>
      </c>
      <c r="I2110" s="605">
        <f t="shared" si="698"/>
        <v>4256.7600000000057</v>
      </c>
      <c r="J2110" s="605">
        <f t="shared" si="698"/>
        <v>4737.8400000000074</v>
      </c>
      <c r="K2110" s="605">
        <f t="shared" si="698"/>
        <v>4846.4099999999926</v>
      </c>
      <c r="L2110" s="605">
        <f t="shared" si="698"/>
        <v>4292.7900000000009</v>
      </c>
      <c r="M2110" s="605">
        <f t="shared" si="698"/>
        <v>4183.6200000000026</v>
      </c>
      <c r="N2110" s="605">
        <f t="shared" si="698"/>
        <v>4552.5899999999965</v>
      </c>
      <c r="O2110" s="605"/>
      <c r="P2110" s="605"/>
      <c r="Q2110" s="658"/>
      <c r="R2110" s="658"/>
      <c r="S2110" s="659"/>
      <c r="T2110" s="600"/>
      <c r="U2110" s="660"/>
      <c r="Y2110" s="736"/>
      <c r="Z2110" s="736"/>
      <c r="AA2110" s="736"/>
      <c r="AB2110" s="736"/>
      <c r="AC2110" s="737"/>
      <c r="AD2110" s="737"/>
    </row>
    <row r="2111" spans="1:30" ht="15">
      <c r="A2111" s="713">
        <v>44021</v>
      </c>
      <c r="B2111" s="554" t="s">
        <v>172</v>
      </c>
      <c r="C2111" s="657" t="s">
        <v>174</v>
      </c>
      <c r="D2111" s="657" t="s">
        <v>173</v>
      </c>
      <c r="E2111" s="605" t="s">
        <v>184</v>
      </c>
      <c r="F2111" s="723">
        <v>6654.42</v>
      </c>
      <c r="G2111" s="723">
        <v>6884.89</v>
      </c>
      <c r="H2111" s="723">
        <v>6848.76</v>
      </c>
      <c r="I2111" s="723">
        <v>6775.87</v>
      </c>
      <c r="J2111" s="723">
        <v>6661.05</v>
      </c>
      <c r="K2111" s="723">
        <v>6828.03</v>
      </c>
      <c r="L2111" s="723">
        <v>6874.13</v>
      </c>
      <c r="M2111" s="723">
        <v>6807.18</v>
      </c>
      <c r="N2111" s="723">
        <v>6785.38</v>
      </c>
      <c r="O2111" s="605">
        <f>IF((N2112=""),"",MAX(F2113:N2113))</f>
        <v>3773.5200000000004</v>
      </c>
      <c r="P2111" s="605">
        <f>IF(N2112="","",MIN(F2113:N2113))</f>
        <v>3394.84</v>
      </c>
      <c r="Q2111" s="658">
        <f>IF((N2113=""),"",AVERAGE(F2113:N2113))</f>
        <v>3672.8688888888887</v>
      </c>
      <c r="R2111" s="658">
        <f>IF((N2112=""),"",(O2111-P2111)/(O2111+P2111)*100)</f>
        <v>5.2826587950381994</v>
      </c>
      <c r="S2111" s="725">
        <f>STDEV(F2113:N2113)</f>
        <v>121.96051332750984</v>
      </c>
      <c r="T2111" s="600" t="str">
        <f>IF(N2112="","",IF(Q2111&gt;3650,IF(R2111&lt;7,IF(Q2111&lt;4450,"Pass","Fail"),"Fail"),"Fail"))</f>
        <v>Pass</v>
      </c>
      <c r="U2111" s="672">
        <v>1340</v>
      </c>
      <c r="V2111" s="720" t="s">
        <v>544</v>
      </c>
      <c r="W2111" s="742"/>
      <c r="X2111" s="726"/>
      <c r="Y2111" s="727">
        <v>3650</v>
      </c>
      <c r="Z2111" s="727">
        <v>4450</v>
      </c>
      <c r="AA2111" s="727">
        <v>3700</v>
      </c>
      <c r="AB2111" s="727">
        <v>4100</v>
      </c>
      <c r="AC2111" s="728">
        <v>7</v>
      </c>
      <c r="AD2111" s="728">
        <v>6.5</v>
      </c>
    </row>
    <row r="2112" spans="1:30" ht="15">
      <c r="A2112" s="729"/>
      <c r="B2112" s="554"/>
      <c r="C2112" s="657"/>
      <c r="D2112" s="657"/>
      <c r="E2112" s="605" t="s">
        <v>185</v>
      </c>
      <c r="F2112" s="723">
        <v>4859.43</v>
      </c>
      <c r="G2112" s="723">
        <v>5002.05</v>
      </c>
      <c r="H2112" s="723">
        <v>4975.1099999999997</v>
      </c>
      <c r="I2112" s="723">
        <v>4966.51</v>
      </c>
      <c r="J2112" s="723">
        <v>4963.63</v>
      </c>
      <c r="K2112" s="723">
        <v>4960.75</v>
      </c>
      <c r="L2112" s="723">
        <v>4987.37</v>
      </c>
      <c r="M2112" s="723">
        <v>4953.68</v>
      </c>
      <c r="N2112" s="723">
        <v>4923.2700000000004</v>
      </c>
      <c r="O2112" s="605"/>
      <c r="P2112" s="605"/>
      <c r="Q2112" s="658"/>
      <c r="R2112" s="658"/>
      <c r="S2112" s="659"/>
      <c r="T2112" s="600"/>
      <c r="U2112" s="672"/>
      <c r="V2112" s="731"/>
      <c r="W2112" s="731"/>
      <c r="X2112" s="731"/>
      <c r="Y2112" s="732"/>
      <c r="Z2112" s="732"/>
      <c r="AA2112" s="732"/>
      <c r="AB2112" s="732"/>
      <c r="AC2112" s="641"/>
      <c r="AD2112" s="641"/>
    </row>
    <row r="2113" spans="1:30" ht="57.75" thickBot="1">
      <c r="A2113" s="729"/>
      <c r="B2113" s="554"/>
      <c r="C2113" s="657"/>
      <c r="D2113" s="657"/>
      <c r="E2113" s="605" t="s">
        <v>186</v>
      </c>
      <c r="F2113" s="605">
        <f t="shared" ref="F2113:N2113" si="699">IF(((F2111="")*AND(F2112="")),"",(F2111-F2112)*2)</f>
        <v>3589.9799999999996</v>
      </c>
      <c r="G2113" s="605">
        <f t="shared" si="699"/>
        <v>3765.6800000000003</v>
      </c>
      <c r="H2113" s="605">
        <f t="shared" si="699"/>
        <v>3747.3000000000011</v>
      </c>
      <c r="I2113" s="605">
        <f t="shared" si="699"/>
        <v>3618.7199999999993</v>
      </c>
      <c r="J2113" s="605">
        <f t="shared" si="699"/>
        <v>3394.84</v>
      </c>
      <c r="K2113" s="605">
        <f t="shared" si="699"/>
        <v>3734.5599999999995</v>
      </c>
      <c r="L2113" s="605">
        <f t="shared" si="699"/>
        <v>3773.5200000000004</v>
      </c>
      <c r="M2113" s="605">
        <f t="shared" si="699"/>
        <v>3707</v>
      </c>
      <c r="N2113" s="605">
        <f t="shared" si="699"/>
        <v>3724.2199999999993</v>
      </c>
      <c r="O2113" s="605"/>
      <c r="P2113" s="605"/>
      <c r="Q2113" s="658"/>
      <c r="R2113" s="658"/>
      <c r="S2113" s="659"/>
      <c r="T2113" s="600"/>
      <c r="U2113" s="672"/>
      <c r="V2113" s="731"/>
      <c r="W2113" s="731"/>
      <c r="X2113" s="731"/>
      <c r="Y2113" s="732"/>
      <c r="Z2113" s="732"/>
      <c r="AA2113" s="732"/>
      <c r="AB2113" s="732"/>
      <c r="AC2113" s="641"/>
      <c r="AD2113" s="641"/>
    </row>
    <row r="2114" spans="1:30" ht="15">
      <c r="A2114" s="713">
        <v>44021</v>
      </c>
      <c r="B2114" s="614" t="s">
        <v>167</v>
      </c>
      <c r="C2114" s="657" t="s">
        <v>169</v>
      </c>
      <c r="D2114" s="657" t="s">
        <v>187</v>
      </c>
      <c r="E2114" s="605" t="s">
        <v>184</v>
      </c>
      <c r="F2114" s="723">
        <v>1964.47</v>
      </c>
      <c r="G2114" s="723">
        <v>1962.39</v>
      </c>
      <c r="H2114" s="723">
        <v>1968.01</v>
      </c>
      <c r="I2114" s="723">
        <v>1964.8</v>
      </c>
      <c r="J2114" s="723">
        <v>1968.05</v>
      </c>
      <c r="K2114" s="723">
        <v>1972.09</v>
      </c>
      <c r="L2114" s="723">
        <v>1961.5</v>
      </c>
      <c r="M2114" s="723">
        <v>1965.62</v>
      </c>
      <c r="N2114" s="723">
        <v>1969.34</v>
      </c>
      <c r="O2114" s="605">
        <f>IF((N2115=""),"",MAX(F2116:N2116))</f>
        <v>2124.33</v>
      </c>
      <c r="P2114" s="605">
        <f>IF(N2115="","",MIN(F2116:N2116))</f>
        <v>2071.29</v>
      </c>
      <c r="Q2114" s="658">
        <f>IF((N2116=""),"",AVERAGE(F2116:N2116))</f>
        <v>2093.3000000000002</v>
      </c>
      <c r="R2114" s="658">
        <f>IF((N2115=""),"",(O2114-P2114)/(O2114+P2114)*100)</f>
        <v>1.2641754973043309</v>
      </c>
      <c r="S2114" s="659">
        <f>STDEV(F2116:N2116)</f>
        <v>20.23432170838349</v>
      </c>
      <c r="T2114" s="600" t="str">
        <f>IF(N2115="","",IF(Q2114&gt;1940,IF(R2114&lt;8.3,IF(Q2114&lt;2180,"Pass","Fail"),"Fail"),"Fail"))</f>
        <v>Pass</v>
      </c>
      <c r="U2114" s="677">
        <v>1340</v>
      </c>
      <c r="V2114" s="720" t="s">
        <v>544</v>
      </c>
      <c r="W2114" s="741"/>
      <c r="X2114" s="731"/>
      <c r="Y2114" s="733">
        <v>2000</v>
      </c>
      <c r="Z2114" s="733">
        <v>3000</v>
      </c>
      <c r="AA2114" s="733">
        <v>1940</v>
      </c>
      <c r="AB2114" s="733">
        <v>2180</v>
      </c>
      <c r="AC2114" s="604">
        <v>5.2</v>
      </c>
      <c r="AD2114" s="604">
        <v>5.2</v>
      </c>
    </row>
    <row r="2115" spans="1:30" ht="15">
      <c r="A2115" s="729"/>
      <c r="B2115" s="554"/>
      <c r="C2115" s="657"/>
      <c r="D2115" s="657"/>
      <c r="E2115" s="605" t="s">
        <v>185</v>
      </c>
      <c r="F2115" s="723">
        <v>1273.43</v>
      </c>
      <c r="G2115" s="723">
        <v>1262.79</v>
      </c>
      <c r="H2115" s="723">
        <v>1261.08</v>
      </c>
      <c r="I2115" s="723">
        <v>1263.54</v>
      </c>
      <c r="J2115" s="723">
        <v>1277.6199999999999</v>
      </c>
      <c r="K2115" s="723">
        <v>1279.5</v>
      </c>
      <c r="L2115" s="723">
        <v>1263.71</v>
      </c>
      <c r="M2115" s="723">
        <v>1257.51</v>
      </c>
      <c r="N2115" s="723">
        <v>1277.19</v>
      </c>
      <c r="O2115" s="605"/>
      <c r="P2115" s="605"/>
      <c r="Q2115" s="658"/>
      <c r="R2115" s="658"/>
      <c r="S2115" s="659"/>
      <c r="T2115" s="600"/>
      <c r="U2115" s="660"/>
      <c r="V2115" s="731"/>
      <c r="W2115" s="731"/>
      <c r="X2115" s="731"/>
      <c r="Y2115" s="732"/>
      <c r="Z2115" s="732"/>
      <c r="AA2115" s="732"/>
      <c r="AB2115" s="732"/>
      <c r="AC2115" s="641"/>
      <c r="AD2115" s="641"/>
    </row>
    <row r="2116" spans="1:30" ht="43.5" thickBot="1">
      <c r="A2116" s="729"/>
      <c r="B2116" s="554"/>
      <c r="C2116" s="657"/>
      <c r="D2116" s="657"/>
      <c r="E2116" s="605" t="s">
        <v>188</v>
      </c>
      <c r="F2116" s="605">
        <f t="shared" ref="F2116:N2116" si="700">IF(((F2114="")*AND(F2115="")),"",(F2114-F2115)*3)</f>
        <v>2073.12</v>
      </c>
      <c r="G2116" s="605">
        <f t="shared" si="700"/>
        <v>2098.8000000000002</v>
      </c>
      <c r="H2116" s="605">
        <f t="shared" si="700"/>
        <v>2120.79</v>
      </c>
      <c r="I2116" s="605">
        <f t="shared" si="700"/>
        <v>2103.7799999999997</v>
      </c>
      <c r="J2116" s="605">
        <f t="shared" si="700"/>
        <v>2071.29</v>
      </c>
      <c r="K2116" s="605">
        <f t="shared" si="700"/>
        <v>2077.7699999999995</v>
      </c>
      <c r="L2116" s="605">
        <f t="shared" si="700"/>
        <v>2093.37</v>
      </c>
      <c r="M2116" s="605">
        <f t="shared" si="700"/>
        <v>2124.33</v>
      </c>
      <c r="N2116" s="605">
        <f t="shared" si="700"/>
        <v>2076.4499999999998</v>
      </c>
      <c r="O2116" s="605"/>
      <c r="P2116" s="605"/>
      <c r="Q2116" s="658"/>
      <c r="R2116" s="658"/>
      <c r="S2116" s="659"/>
      <c r="T2116" s="600"/>
      <c r="U2116" s="660"/>
      <c r="V2116" s="731"/>
      <c r="W2116" s="731"/>
      <c r="X2116" s="731"/>
      <c r="Y2116" s="732"/>
      <c r="Z2116" s="732"/>
      <c r="AA2116" s="732"/>
      <c r="AB2116" s="732"/>
      <c r="AC2116" s="641"/>
      <c r="AD2116" s="641"/>
    </row>
    <row r="2117" spans="1:30" ht="15">
      <c r="A2117" s="713">
        <v>44021</v>
      </c>
      <c r="B2117" s="554" t="s">
        <v>183</v>
      </c>
      <c r="C2117" s="657" t="s">
        <v>171</v>
      </c>
      <c r="D2117" s="657" t="s">
        <v>170</v>
      </c>
      <c r="E2117" s="605" t="s">
        <v>184</v>
      </c>
      <c r="F2117" s="723">
        <v>29158.01</v>
      </c>
      <c r="G2117" s="723">
        <v>29037.17</v>
      </c>
      <c r="H2117" s="723">
        <v>29059.08</v>
      </c>
      <c r="I2117" s="723">
        <v>29036.81</v>
      </c>
      <c r="J2117" s="723">
        <v>29175.65</v>
      </c>
      <c r="K2117" s="723">
        <v>29191.96</v>
      </c>
      <c r="L2117" s="723">
        <v>29023.41</v>
      </c>
      <c r="M2117" s="723">
        <v>29023.52</v>
      </c>
      <c r="N2117" s="723">
        <v>29124.79</v>
      </c>
      <c r="O2117" s="605">
        <f>IF((N2118=""),"",MAX(F2119:N2119))</f>
        <v>4854</v>
      </c>
      <c r="P2117" s="605">
        <f>IF(N2118="","",MIN(F2119:N2119))</f>
        <v>4195.5</v>
      </c>
      <c r="Q2117" s="658">
        <f>IF((N2119=""),"",AVERAGE(F2119:N2119))</f>
        <v>4484.9299999999994</v>
      </c>
      <c r="R2117" s="658">
        <f>IF((N2118=""),"",(O2117-P2117)/(O2117+P2117)*100)</f>
        <v>7.2766451185148355</v>
      </c>
      <c r="S2117" s="659">
        <f>STDEV(F2119:N2119)</f>
        <v>269.14427269588384</v>
      </c>
      <c r="T2117" s="600" t="str">
        <f>IF(N2118="","",IF(Q2117&gt;3200,IF(R2117&lt;16,IF(Q2117&lt;5240,"Pass","Fail"),"Fail"),"Fail"))</f>
        <v>Pass</v>
      </c>
      <c r="U2117" s="677">
        <v>1340</v>
      </c>
      <c r="V2117" s="720" t="s">
        <v>544</v>
      </c>
      <c r="W2117" s="741"/>
      <c r="X2117" s="731"/>
      <c r="Y2117" s="733">
        <v>4200</v>
      </c>
      <c r="Z2117" s="733">
        <v>5500</v>
      </c>
      <c r="AA2117" s="733">
        <v>3200</v>
      </c>
      <c r="AB2117" s="733">
        <v>5240</v>
      </c>
      <c r="AC2117" s="604">
        <v>16</v>
      </c>
      <c r="AD2117" s="604">
        <v>16</v>
      </c>
    </row>
    <row r="2118" spans="1:30" ht="15">
      <c r="A2118" s="729"/>
      <c r="B2118" s="554"/>
      <c r="C2118" s="657"/>
      <c r="D2118" s="657"/>
      <c r="E2118" s="605" t="s">
        <v>185</v>
      </c>
      <c r="F2118" s="723">
        <v>27583.27</v>
      </c>
      <c r="G2118" s="723">
        <v>27612.22</v>
      </c>
      <c r="H2118" s="723">
        <v>27660.58</v>
      </c>
      <c r="I2118" s="723">
        <v>27601.040000000001</v>
      </c>
      <c r="J2118" s="723">
        <v>27560.83</v>
      </c>
      <c r="K2118" s="723">
        <v>27573.96</v>
      </c>
      <c r="L2118" s="723">
        <v>27586.3</v>
      </c>
      <c r="M2118" s="723">
        <v>27605.96</v>
      </c>
      <c r="N2118" s="723">
        <v>27591.45</v>
      </c>
      <c r="O2118" s="641"/>
      <c r="P2118" s="605"/>
      <c r="Q2118" s="658"/>
      <c r="R2118" s="658"/>
      <c r="S2118" s="659"/>
      <c r="T2118" s="600"/>
      <c r="U2118" s="660"/>
      <c r="V2118" s="731"/>
      <c r="W2118" s="731"/>
      <c r="X2118" s="731"/>
      <c r="Y2118" s="732"/>
      <c r="Z2118" s="732"/>
      <c r="AA2118" s="732"/>
      <c r="AB2118" s="732"/>
      <c r="AC2118" s="641"/>
      <c r="AD2118" s="641"/>
    </row>
    <row r="2119" spans="1:30" ht="57">
      <c r="A2119" s="734"/>
      <c r="B2119" s="554"/>
      <c r="C2119" s="657"/>
      <c r="D2119" s="657"/>
      <c r="E2119" s="605" t="s">
        <v>186</v>
      </c>
      <c r="F2119" s="605">
        <f t="shared" ref="F2119:N2119" si="701">IF(((F2117="")*AND(F2118="")),"",(F2117-F2118)*3)</f>
        <v>4724.2199999999939</v>
      </c>
      <c r="G2119" s="605">
        <f t="shared" si="701"/>
        <v>4274.8499999999913</v>
      </c>
      <c r="H2119" s="605">
        <f t="shared" si="701"/>
        <v>4195.5</v>
      </c>
      <c r="I2119" s="605">
        <f t="shared" si="701"/>
        <v>4307.3100000000013</v>
      </c>
      <c r="J2119" s="605">
        <f t="shared" si="701"/>
        <v>4844.4599999999991</v>
      </c>
      <c r="K2119" s="605">
        <f t="shared" si="701"/>
        <v>4854</v>
      </c>
      <c r="L2119" s="605">
        <f t="shared" si="701"/>
        <v>4311.3300000000017</v>
      </c>
      <c r="M2119" s="605">
        <f t="shared" si="701"/>
        <v>4252.6800000000039</v>
      </c>
      <c r="N2119" s="605">
        <f t="shared" si="701"/>
        <v>4600.0200000000004</v>
      </c>
      <c r="O2119" s="605"/>
      <c r="P2119" s="605"/>
      <c r="Q2119" s="658"/>
      <c r="R2119" s="658"/>
      <c r="S2119" s="659"/>
      <c r="T2119" s="600"/>
      <c r="U2119" s="660"/>
      <c r="V2119" s="735"/>
      <c r="W2119" s="735"/>
      <c r="X2119" s="735"/>
      <c r="Y2119" s="736"/>
      <c r="Z2119" s="736"/>
      <c r="AA2119" s="736"/>
      <c r="AB2119" s="736"/>
      <c r="AC2119" s="737"/>
      <c r="AD2119" s="737"/>
    </row>
    <row r="2120" spans="1:30" ht="15">
      <c r="A2120" s="713">
        <v>44025</v>
      </c>
      <c r="B2120" s="554" t="s">
        <v>172</v>
      </c>
      <c r="C2120" s="657" t="s">
        <v>174</v>
      </c>
      <c r="D2120" s="657" t="s">
        <v>173</v>
      </c>
      <c r="E2120" s="605" t="s">
        <v>184</v>
      </c>
      <c r="F2120" s="723">
        <v>4859.43</v>
      </c>
      <c r="G2120" s="723">
        <v>5002.05</v>
      </c>
      <c r="H2120" s="723">
        <v>4975.1099999999997</v>
      </c>
      <c r="I2120" s="723">
        <v>4966.51</v>
      </c>
      <c r="J2120" s="723">
        <v>4963.63</v>
      </c>
      <c r="K2120" s="723">
        <v>4960.75</v>
      </c>
      <c r="L2120" s="723">
        <v>4987.37</v>
      </c>
      <c r="M2120" s="723">
        <v>4953.68</v>
      </c>
      <c r="N2120" s="723">
        <v>4923.2700000000004</v>
      </c>
      <c r="O2120" s="605">
        <f>IF((N2121=""),"",MAX(F2122:N2122))</f>
        <v>3717.08</v>
      </c>
      <c r="P2120" s="605">
        <f>IF(N2121="","",MIN(F2122:N2122))</f>
        <v>3550.3200000000006</v>
      </c>
      <c r="Q2120" s="658">
        <f>IF((N2122=""),"",AVERAGE(F2122:N2122))</f>
        <v>3654.0955555555556</v>
      </c>
      <c r="R2120" s="658">
        <f>IF((N2121=""),"",(O2120-P2120)/(O2120+P2120)*100)</f>
        <v>2.2946308170734966</v>
      </c>
      <c r="S2120" s="725">
        <f>STDEV(F2122:N2122)</f>
        <v>66.364100820993173</v>
      </c>
      <c r="T2120" s="600" t="str">
        <f>IF(N2121="","",IF(Q2120&gt;3650,IF(R2120&lt;7,IF(Q2120&lt;4450,"Pass","Fail"),"Fail"),"Fail"))</f>
        <v>Pass</v>
      </c>
      <c r="U2120" s="672">
        <v>1340</v>
      </c>
      <c r="V2120" s="720" t="s">
        <v>546</v>
      </c>
      <c r="W2120" s="742"/>
      <c r="X2120" s="726"/>
      <c r="Y2120" s="727">
        <v>3650</v>
      </c>
      <c r="Z2120" s="727">
        <v>4450</v>
      </c>
      <c r="AA2120" s="727">
        <v>3700</v>
      </c>
      <c r="AB2120" s="727">
        <v>4100</v>
      </c>
      <c r="AC2120" s="728">
        <v>7</v>
      </c>
      <c r="AD2120" s="728">
        <v>6.5</v>
      </c>
    </row>
    <row r="2121" spans="1:30" ht="15">
      <c r="A2121" s="729"/>
      <c r="B2121" s="554"/>
      <c r="C2121" s="657"/>
      <c r="D2121" s="657"/>
      <c r="E2121" s="605" t="s">
        <v>185</v>
      </c>
      <c r="F2121" s="723">
        <v>3070.57</v>
      </c>
      <c r="G2121" s="723">
        <v>3145.32</v>
      </c>
      <c r="H2121" s="723">
        <v>3127.33</v>
      </c>
      <c r="I2121" s="723">
        <v>3177.17</v>
      </c>
      <c r="J2121" s="723">
        <v>3188.47</v>
      </c>
      <c r="K2121" s="723">
        <v>3113.44</v>
      </c>
      <c r="L2121" s="723">
        <v>3128.83</v>
      </c>
      <c r="M2121" s="723">
        <v>3123.69</v>
      </c>
      <c r="N2121" s="723">
        <v>3073.55</v>
      </c>
      <c r="O2121" s="605"/>
      <c r="P2121" s="605"/>
      <c r="Q2121" s="658"/>
      <c r="R2121" s="658"/>
      <c r="S2121" s="659"/>
      <c r="T2121" s="600"/>
      <c r="U2121" s="672"/>
      <c r="V2121" s="731"/>
      <c r="W2121" s="731"/>
      <c r="X2121" s="731"/>
      <c r="Y2121" s="732"/>
      <c r="Z2121" s="732"/>
      <c r="AA2121" s="732"/>
      <c r="AB2121" s="732"/>
      <c r="AC2121" s="641"/>
      <c r="AD2121" s="641"/>
    </row>
    <row r="2122" spans="1:30" ht="57.75" thickBot="1">
      <c r="A2122" s="729"/>
      <c r="B2122" s="554"/>
      <c r="C2122" s="657"/>
      <c r="D2122" s="657"/>
      <c r="E2122" s="605" t="s">
        <v>186</v>
      </c>
      <c r="F2122" s="605">
        <f t="shared" ref="F2122:N2122" si="702">IF(((F2120="")*AND(F2121="")),"",(F2120-F2121)*2)</f>
        <v>3577.7200000000003</v>
      </c>
      <c r="G2122" s="605">
        <f t="shared" si="702"/>
        <v>3713.46</v>
      </c>
      <c r="H2122" s="605">
        <f t="shared" si="702"/>
        <v>3695.5599999999995</v>
      </c>
      <c r="I2122" s="605">
        <f t="shared" si="702"/>
        <v>3578.6800000000003</v>
      </c>
      <c r="J2122" s="605">
        <f t="shared" si="702"/>
        <v>3550.3200000000006</v>
      </c>
      <c r="K2122" s="605">
        <f t="shared" si="702"/>
        <v>3694.62</v>
      </c>
      <c r="L2122" s="605">
        <f t="shared" si="702"/>
        <v>3717.08</v>
      </c>
      <c r="M2122" s="605">
        <f t="shared" si="702"/>
        <v>3659.9800000000005</v>
      </c>
      <c r="N2122" s="605">
        <f t="shared" si="702"/>
        <v>3699.4400000000005</v>
      </c>
      <c r="O2122" s="605"/>
      <c r="P2122" s="605"/>
      <c r="Q2122" s="658"/>
      <c r="R2122" s="658"/>
      <c r="S2122" s="659"/>
      <c r="T2122" s="600"/>
      <c r="U2122" s="672"/>
      <c r="V2122" s="731"/>
      <c r="W2122" s="731"/>
      <c r="X2122" s="731"/>
      <c r="Y2122" s="732"/>
      <c r="Z2122" s="732"/>
      <c r="AA2122" s="732"/>
      <c r="AB2122" s="732"/>
      <c r="AC2122" s="641"/>
      <c r="AD2122" s="641"/>
    </row>
    <row r="2123" spans="1:30" ht="15">
      <c r="A2123" s="713">
        <v>44025</v>
      </c>
      <c r="B2123" s="614" t="s">
        <v>167</v>
      </c>
      <c r="C2123" s="657" t="s">
        <v>169</v>
      </c>
      <c r="D2123" s="657" t="s">
        <v>187</v>
      </c>
      <c r="E2123" s="605" t="s">
        <v>184</v>
      </c>
      <c r="F2123" s="723">
        <v>1905.03</v>
      </c>
      <c r="G2123" s="723">
        <v>1914.39</v>
      </c>
      <c r="H2123" s="723">
        <v>1915.94</v>
      </c>
      <c r="I2123" s="723">
        <v>1915.09</v>
      </c>
      <c r="J2123" s="723">
        <v>1921.4</v>
      </c>
      <c r="K2123" s="723">
        <v>1920.76</v>
      </c>
      <c r="L2123" s="723">
        <v>1913.12</v>
      </c>
      <c r="M2123" s="723">
        <v>1915.68</v>
      </c>
      <c r="N2123" s="723">
        <v>1917.05</v>
      </c>
      <c r="O2123" s="605">
        <f>IF((N2124=""),"",MAX(F2125:N2125))</f>
        <v>2055.87</v>
      </c>
      <c r="P2123" s="605">
        <f>IF(N2124="","",MIN(F2125:N2125))</f>
        <v>1973.7600000000002</v>
      </c>
      <c r="Q2123" s="658">
        <f>IF((N2125=""),"",AVERAGE(F2125:N2125))</f>
        <v>2021.9466666666667</v>
      </c>
      <c r="R2123" s="658">
        <f>IF((N2124=""),"",(O2123-P2123)/(O2123+P2123)*100)</f>
        <v>2.0376560627154272</v>
      </c>
      <c r="S2123" s="659">
        <f>STDEV(F2125:N2125)</f>
        <v>33.100159742810916</v>
      </c>
      <c r="T2123" s="600" t="str">
        <f>IF(N2124="","",IF(Q2123&gt;1940,IF(R2123&lt;8.3,IF(Q2123&lt;2180,"Pass","Fail"),"Fail"),"Fail"))</f>
        <v>Pass</v>
      </c>
      <c r="U2123" s="677">
        <v>1340</v>
      </c>
      <c r="V2123" s="720" t="s">
        <v>546</v>
      </c>
      <c r="W2123" s="741"/>
      <c r="X2123" s="731"/>
      <c r="Y2123" s="733">
        <v>2000</v>
      </c>
      <c r="Z2123" s="733">
        <v>3000</v>
      </c>
      <c r="AA2123" s="733">
        <v>1940</v>
      </c>
      <c r="AB2123" s="733">
        <v>2180</v>
      </c>
      <c r="AC2123" s="604">
        <v>5.2</v>
      </c>
      <c r="AD2123" s="604">
        <v>5.2</v>
      </c>
    </row>
    <row r="2124" spans="1:30" ht="15">
      <c r="A2124" s="729"/>
      <c r="B2124" s="554"/>
      <c r="C2124" s="657"/>
      <c r="D2124" s="657"/>
      <c r="E2124" s="605" t="s">
        <v>185</v>
      </c>
      <c r="F2124" s="723">
        <v>1247.1099999999999</v>
      </c>
      <c r="G2124" s="723">
        <v>1231.08</v>
      </c>
      <c r="H2124" s="723">
        <v>1231.74</v>
      </c>
      <c r="I2124" s="723">
        <v>1235.1199999999999</v>
      </c>
      <c r="J2124" s="723">
        <v>1258.03</v>
      </c>
      <c r="K2124" s="723">
        <v>1260.21</v>
      </c>
      <c r="L2124" s="723">
        <v>1231.92</v>
      </c>
      <c r="M2124" s="723">
        <v>1230.3900000000001</v>
      </c>
      <c r="N2124" s="723">
        <v>1247.02</v>
      </c>
      <c r="O2124" s="605"/>
      <c r="P2124" s="605"/>
      <c r="Q2124" s="658"/>
      <c r="R2124" s="658"/>
      <c r="S2124" s="659"/>
      <c r="T2124" s="600"/>
      <c r="U2124" s="660"/>
      <c r="V2124" s="731"/>
      <c r="W2124" s="731"/>
      <c r="X2124" s="731"/>
      <c r="Y2124" s="732"/>
      <c r="Z2124" s="732"/>
      <c r="AA2124" s="732"/>
      <c r="AB2124" s="732"/>
      <c r="AC2124" s="641"/>
      <c r="AD2124" s="641"/>
    </row>
    <row r="2125" spans="1:30" ht="43.5" thickBot="1">
      <c r="A2125" s="729"/>
      <c r="B2125" s="554"/>
      <c r="C2125" s="657"/>
      <c r="D2125" s="657"/>
      <c r="E2125" s="605" t="s">
        <v>188</v>
      </c>
      <c r="F2125" s="605">
        <f t="shared" ref="F2125:N2125" si="703">IF(((F2123="")*AND(F2124="")),"",(F2123-F2124)*3)</f>
        <v>1973.7600000000002</v>
      </c>
      <c r="G2125" s="605">
        <f t="shared" si="703"/>
        <v>2049.9300000000003</v>
      </c>
      <c r="H2125" s="605">
        <f t="shared" si="703"/>
        <v>2052.6000000000004</v>
      </c>
      <c r="I2125" s="605">
        <f t="shared" si="703"/>
        <v>2039.91</v>
      </c>
      <c r="J2125" s="605">
        <f t="shared" si="703"/>
        <v>1990.1100000000004</v>
      </c>
      <c r="K2125" s="605">
        <f t="shared" si="703"/>
        <v>1981.6499999999999</v>
      </c>
      <c r="L2125" s="605">
        <f t="shared" si="703"/>
        <v>2043.5999999999995</v>
      </c>
      <c r="M2125" s="605">
        <f t="shared" si="703"/>
        <v>2055.87</v>
      </c>
      <c r="N2125" s="605">
        <f t="shared" si="703"/>
        <v>2010.09</v>
      </c>
      <c r="O2125" s="605"/>
      <c r="P2125" s="605"/>
      <c r="Q2125" s="658"/>
      <c r="R2125" s="658"/>
      <c r="S2125" s="659"/>
      <c r="T2125" s="600"/>
      <c r="U2125" s="660"/>
      <c r="V2125" s="731"/>
      <c r="W2125" s="731"/>
      <c r="X2125" s="731"/>
      <c r="Y2125" s="732"/>
      <c r="Z2125" s="732"/>
      <c r="AA2125" s="732"/>
      <c r="AB2125" s="732"/>
      <c r="AC2125" s="641"/>
      <c r="AD2125" s="641"/>
    </row>
    <row r="2126" spans="1:30" ht="15">
      <c r="A2126" s="713">
        <v>44025</v>
      </c>
      <c r="B2126" s="554" t="s">
        <v>183</v>
      </c>
      <c r="C2126" s="657" t="s">
        <v>171</v>
      </c>
      <c r="D2126" s="657" t="s">
        <v>170</v>
      </c>
      <c r="E2126" s="605" t="s">
        <v>184</v>
      </c>
      <c r="F2126" s="723">
        <v>29161.75</v>
      </c>
      <c r="G2126" s="723">
        <v>29023.89</v>
      </c>
      <c r="H2126" s="723">
        <v>29042.37</v>
      </c>
      <c r="I2126" s="723">
        <v>29050.17</v>
      </c>
      <c r="J2126" s="723">
        <v>29162.720000000001</v>
      </c>
      <c r="K2126" s="723">
        <v>29139.86</v>
      </c>
      <c r="L2126" s="723">
        <v>29039.82</v>
      </c>
      <c r="M2126" s="723">
        <v>29033.65</v>
      </c>
      <c r="N2126" s="723">
        <v>29189.439999999999</v>
      </c>
      <c r="O2126" s="605">
        <f>IF((N2127=""),"",MAX(F2128:N2128))</f>
        <v>4782.9900000000052</v>
      </c>
      <c r="P2126" s="605">
        <f>IF(N2127="","",MIN(F2128:N2128))</f>
        <v>4147.4399999999987</v>
      </c>
      <c r="Q2126" s="658">
        <f>IF((N2128=""),"",AVERAGE(F2128:N2128))</f>
        <v>4449.9400000000005</v>
      </c>
      <c r="R2126" s="658">
        <f>IF((N2127=""),"",(O2126-P2126)/(O2126+P2126)*100)</f>
        <v>7.1166785921843205</v>
      </c>
      <c r="S2126" s="659">
        <f>STDEV(F2128:N2128)</f>
        <v>261.59702019517374</v>
      </c>
      <c r="T2126" s="600" t="str">
        <f>IF(N2127="","",IF(Q2126&gt;3200,IF(R2126&lt;16,IF(Q2126&lt;5240,"Pass","Fail"),"Fail"),"Fail"))</f>
        <v>Pass</v>
      </c>
      <c r="U2126" s="677">
        <v>1340</v>
      </c>
      <c r="V2126" s="720" t="s">
        <v>546</v>
      </c>
      <c r="W2126" s="741"/>
      <c r="X2126" s="731"/>
      <c r="Y2126" s="733">
        <v>4200</v>
      </c>
      <c r="Z2126" s="733">
        <v>5500</v>
      </c>
      <c r="AA2126" s="733">
        <v>3200</v>
      </c>
      <c r="AB2126" s="733">
        <v>5240</v>
      </c>
      <c r="AC2126" s="604">
        <v>16</v>
      </c>
      <c r="AD2126" s="604">
        <v>16</v>
      </c>
    </row>
    <row r="2127" spans="1:30" ht="15">
      <c r="A2127" s="729"/>
      <c r="B2127" s="554"/>
      <c r="C2127" s="657"/>
      <c r="D2127" s="657"/>
      <c r="E2127" s="605" t="s">
        <v>185</v>
      </c>
      <c r="F2127" s="723">
        <v>27603.02</v>
      </c>
      <c r="G2127" s="723">
        <v>27614.92</v>
      </c>
      <c r="H2127" s="723">
        <v>27659.89</v>
      </c>
      <c r="I2127" s="723">
        <v>27625.47</v>
      </c>
      <c r="J2127" s="723">
        <v>27568.39</v>
      </c>
      <c r="K2127" s="723">
        <v>27558.79</v>
      </c>
      <c r="L2127" s="723">
        <v>27614.3</v>
      </c>
      <c r="M2127" s="723">
        <v>27620</v>
      </c>
      <c r="N2127" s="723">
        <v>27629.07</v>
      </c>
      <c r="O2127" s="641"/>
      <c r="P2127" s="605"/>
      <c r="Q2127" s="658"/>
      <c r="R2127" s="658"/>
      <c r="S2127" s="659"/>
      <c r="T2127" s="600"/>
      <c r="U2127" s="660"/>
      <c r="V2127" s="731"/>
      <c r="W2127" s="731"/>
      <c r="X2127" s="731"/>
      <c r="Y2127" s="732"/>
      <c r="Z2127" s="732"/>
      <c r="AA2127" s="732"/>
      <c r="AB2127" s="732"/>
      <c r="AC2127" s="641"/>
      <c r="AD2127" s="641"/>
    </row>
    <row r="2128" spans="1:30" ht="57">
      <c r="A2128" s="734"/>
      <c r="B2128" s="554"/>
      <c r="C2128" s="657"/>
      <c r="D2128" s="657"/>
      <c r="E2128" s="605" t="s">
        <v>186</v>
      </c>
      <c r="F2128" s="605">
        <f t="shared" ref="F2128:N2128" si="704">IF(((F2126="")*AND(F2127="")),"",(F2126-F2127)*3)</f>
        <v>4676.1899999999987</v>
      </c>
      <c r="G2128" s="605">
        <f t="shared" si="704"/>
        <v>4226.9100000000035</v>
      </c>
      <c r="H2128" s="605">
        <f t="shared" si="704"/>
        <v>4147.4399999999987</v>
      </c>
      <c r="I2128" s="605">
        <f t="shared" si="704"/>
        <v>4274.0999999999913</v>
      </c>
      <c r="J2128" s="605">
        <f t="shared" si="704"/>
        <v>4782.9900000000052</v>
      </c>
      <c r="K2128" s="605">
        <f t="shared" si="704"/>
        <v>4743.2099999999991</v>
      </c>
      <c r="L2128" s="605">
        <f t="shared" si="704"/>
        <v>4276.5600000000013</v>
      </c>
      <c r="M2128" s="605">
        <f t="shared" si="704"/>
        <v>4240.9500000000044</v>
      </c>
      <c r="N2128" s="605">
        <f t="shared" si="704"/>
        <v>4681.1099999999969</v>
      </c>
      <c r="O2128" s="605"/>
      <c r="P2128" s="605"/>
      <c r="Q2128" s="658"/>
      <c r="R2128" s="658"/>
      <c r="S2128" s="659"/>
      <c r="T2128" s="600"/>
      <c r="U2128" s="660"/>
      <c r="V2128" s="735"/>
      <c r="W2128" s="735"/>
      <c r="X2128" s="735"/>
      <c r="Y2128" s="736"/>
      <c r="Z2128" s="736"/>
      <c r="AA2128" s="736"/>
      <c r="AB2128" s="736"/>
      <c r="AC2128" s="737"/>
      <c r="AD2128" s="737"/>
    </row>
    <row r="2129" spans="1:30" ht="15">
      <c r="A2129" s="713">
        <v>44028</v>
      </c>
      <c r="B2129" s="554" t="s">
        <v>172</v>
      </c>
      <c r="C2129" s="657" t="s">
        <v>174</v>
      </c>
      <c r="D2129" s="657" t="s">
        <v>173</v>
      </c>
      <c r="E2129" s="605" t="s">
        <v>184</v>
      </c>
      <c r="F2129" s="723">
        <v>3080.05</v>
      </c>
      <c r="G2129" s="723">
        <v>3156.09</v>
      </c>
      <c r="H2129" s="723">
        <v>3137.58</v>
      </c>
      <c r="I2129" s="723">
        <v>3188.2</v>
      </c>
      <c r="J2129" s="723">
        <v>3300.15</v>
      </c>
      <c r="K2129" s="723">
        <v>3123.73</v>
      </c>
      <c r="L2129" s="723">
        <v>3139.22</v>
      </c>
      <c r="M2129" s="723">
        <v>3134.38</v>
      </c>
      <c r="N2129" s="723">
        <v>3083.13</v>
      </c>
      <c r="O2129" s="605">
        <f>IF((N2130=""),"",MAX(F2131:N2131))</f>
        <v>3769.9</v>
      </c>
      <c r="P2129" s="605">
        <f>IF(N2130="","",MIN(F2131:N2131))</f>
        <v>3432.0800000000004</v>
      </c>
      <c r="Q2129" s="658">
        <f>IF((N2131=""),"",AVERAGE(F2131:N2131))</f>
        <v>3688.3444444444449</v>
      </c>
      <c r="R2129" s="658">
        <f>IF((N2130=""),"",(O2129-P2129)/(O2129+P2129)*100)</f>
        <v>4.690654514452965</v>
      </c>
      <c r="S2129" s="725">
        <f>STDEV(F2131:N2131)</f>
        <v>107.81924585977168</v>
      </c>
      <c r="T2129" s="600" t="str">
        <f>IF(N2130="","",IF(Q2129&gt;3650,IF(R2129&lt;7,IF(Q2129&lt;4450,"Pass","Fail"),"Fail"),"Fail"))</f>
        <v>Pass</v>
      </c>
      <c r="U2129" s="672">
        <v>1159</v>
      </c>
      <c r="V2129" s="720" t="s">
        <v>548</v>
      </c>
      <c r="W2129" s="742"/>
      <c r="X2129" s="726"/>
      <c r="Y2129" s="727">
        <v>3650</v>
      </c>
      <c r="Z2129" s="727">
        <v>4450</v>
      </c>
      <c r="AA2129" s="727">
        <v>3700</v>
      </c>
      <c r="AB2129" s="727">
        <v>4100</v>
      </c>
      <c r="AC2129" s="728">
        <v>7</v>
      </c>
      <c r="AD2129" s="728">
        <v>6.5</v>
      </c>
    </row>
    <row r="2130" spans="1:30" ht="15">
      <c r="A2130" s="729"/>
      <c r="B2130" s="554"/>
      <c r="C2130" s="657"/>
      <c r="D2130" s="657"/>
      <c r="E2130" s="605" t="s">
        <v>185</v>
      </c>
      <c r="F2130" s="723">
        <v>1261.4100000000001</v>
      </c>
      <c r="G2130" s="723">
        <v>1271.1400000000001</v>
      </c>
      <c r="H2130" s="723">
        <v>1264.31</v>
      </c>
      <c r="I2130" s="723">
        <v>1366.28</v>
      </c>
      <c r="J2130" s="723">
        <v>1584.11</v>
      </c>
      <c r="K2130" s="723">
        <v>1252.31</v>
      </c>
      <c r="L2130" s="723">
        <v>1255.67</v>
      </c>
      <c r="M2130" s="723">
        <v>1277.77</v>
      </c>
      <c r="N2130" s="723">
        <v>1211.98</v>
      </c>
      <c r="O2130" s="605"/>
      <c r="P2130" s="605"/>
      <c r="Q2130" s="658"/>
      <c r="R2130" s="658"/>
      <c r="S2130" s="659"/>
      <c r="T2130" s="600"/>
      <c r="U2130" s="672"/>
      <c r="V2130" s="731"/>
      <c r="W2130" s="731"/>
      <c r="X2130" s="731"/>
      <c r="Y2130" s="732"/>
      <c r="Z2130" s="732"/>
      <c r="AA2130" s="732"/>
      <c r="AB2130" s="732"/>
      <c r="AC2130" s="641"/>
      <c r="AD2130" s="641"/>
    </row>
    <row r="2131" spans="1:30" ht="57.75" thickBot="1">
      <c r="A2131" s="729"/>
      <c r="B2131" s="554"/>
      <c r="C2131" s="657"/>
      <c r="D2131" s="657"/>
      <c r="E2131" s="605" t="s">
        <v>186</v>
      </c>
      <c r="F2131" s="605">
        <f t="shared" ref="F2131:N2131" si="705">IF(((F2129="")*AND(F2130="")),"",(F2129-F2130)*2)</f>
        <v>3637.28</v>
      </c>
      <c r="G2131" s="605">
        <f t="shared" si="705"/>
        <v>3769.9</v>
      </c>
      <c r="H2131" s="605">
        <f t="shared" si="705"/>
        <v>3746.54</v>
      </c>
      <c r="I2131" s="605">
        <f t="shared" si="705"/>
        <v>3643.8399999999997</v>
      </c>
      <c r="J2131" s="605">
        <f t="shared" si="705"/>
        <v>3432.0800000000004</v>
      </c>
      <c r="K2131" s="605">
        <f t="shared" si="705"/>
        <v>3742.84</v>
      </c>
      <c r="L2131" s="605">
        <f t="shared" si="705"/>
        <v>3767.0999999999995</v>
      </c>
      <c r="M2131" s="605">
        <f t="shared" si="705"/>
        <v>3713.2200000000003</v>
      </c>
      <c r="N2131" s="605">
        <f t="shared" si="705"/>
        <v>3742.3</v>
      </c>
      <c r="O2131" s="605"/>
      <c r="P2131" s="605"/>
      <c r="Q2131" s="658"/>
      <c r="R2131" s="658"/>
      <c r="S2131" s="659"/>
      <c r="T2131" s="600"/>
      <c r="U2131" s="672"/>
      <c r="V2131" s="731"/>
      <c r="W2131" s="731"/>
      <c r="X2131" s="731"/>
      <c r="Y2131" s="732"/>
      <c r="Z2131" s="732"/>
      <c r="AA2131" s="732"/>
      <c r="AB2131" s="732"/>
      <c r="AC2131" s="641"/>
      <c r="AD2131" s="641"/>
    </row>
    <row r="2132" spans="1:30" ht="15">
      <c r="A2132" s="713">
        <v>44028</v>
      </c>
      <c r="B2132" s="614" t="s">
        <v>167</v>
      </c>
      <c r="C2132" s="657" t="s">
        <v>169</v>
      </c>
      <c r="D2132" s="657" t="s">
        <v>187</v>
      </c>
      <c r="E2132" s="605" t="s">
        <v>184</v>
      </c>
      <c r="F2132" s="723">
        <v>1248.28</v>
      </c>
      <c r="G2132" s="723">
        <v>1232.4000000000001</v>
      </c>
      <c r="H2132" s="723">
        <v>1233.31</v>
      </c>
      <c r="I2132" s="723">
        <v>1236.6199999999999</v>
      </c>
      <c r="J2132" s="723">
        <v>1258.5899999999999</v>
      </c>
      <c r="K2132" s="723">
        <v>1258.8399999999999</v>
      </c>
      <c r="L2132" s="723">
        <v>1235.47</v>
      </c>
      <c r="M2132" s="723">
        <v>1226.32</v>
      </c>
      <c r="N2132" s="723">
        <v>1250.8</v>
      </c>
      <c r="O2132" s="605">
        <f>IF((N2133=""),"",MAX(F2134:N2134))</f>
        <v>2048.2200000000003</v>
      </c>
      <c r="P2132" s="605">
        <f>IF(N2133="","",MIN(F2134:N2134))</f>
        <v>1953.12</v>
      </c>
      <c r="Q2132" s="658">
        <f>IF((N2134=""),"",AVERAGE(F2134:N2134))</f>
        <v>2001.6099999999997</v>
      </c>
      <c r="R2132" s="658">
        <f>IF((N2133=""),"",(O2132-P2132)/(O2132+P2132)*100)</f>
        <v>2.3767038042255937</v>
      </c>
      <c r="S2132" s="659">
        <f>STDEV(F2134:N2134)</f>
        <v>29.762150879942872</v>
      </c>
      <c r="T2132" s="600" t="str">
        <f>IF(N2133="","",IF(Q2132&gt;1940,IF(R2132&lt;8.3,IF(Q2132&lt;2180,"Pass","Fail"),"Fail"),"Fail"))</f>
        <v>Pass</v>
      </c>
      <c r="U2132" s="677">
        <v>1159</v>
      </c>
      <c r="V2132" s="720" t="s">
        <v>548</v>
      </c>
      <c r="W2132" s="741"/>
      <c r="X2132" s="731"/>
      <c r="Y2132" s="733">
        <v>2000</v>
      </c>
      <c r="Z2132" s="733">
        <v>3000</v>
      </c>
      <c r="AA2132" s="733">
        <v>1940</v>
      </c>
      <c r="AB2132" s="733">
        <v>2180</v>
      </c>
      <c r="AC2132" s="604">
        <v>5.2</v>
      </c>
      <c r="AD2132" s="604">
        <v>5.2</v>
      </c>
    </row>
    <row r="2133" spans="1:30" ht="15">
      <c r="A2133" s="729"/>
      <c r="B2133" s="554"/>
      <c r="C2133" s="657"/>
      <c r="D2133" s="657"/>
      <c r="E2133" s="605" t="s">
        <v>185</v>
      </c>
      <c r="F2133" s="723">
        <v>578.65</v>
      </c>
      <c r="G2133" s="723">
        <v>549.66</v>
      </c>
      <c r="H2133" s="723">
        <v>562.89</v>
      </c>
      <c r="I2133" s="723">
        <v>565.63</v>
      </c>
      <c r="J2133" s="723">
        <v>607.54999999999995</v>
      </c>
      <c r="K2133" s="723">
        <v>605.15</v>
      </c>
      <c r="L2133" s="723">
        <v>560.25</v>
      </c>
      <c r="M2133" s="723">
        <v>561.72</v>
      </c>
      <c r="N2133" s="723">
        <v>584.29999999999995</v>
      </c>
      <c r="O2133" s="605"/>
      <c r="P2133" s="605"/>
      <c r="Q2133" s="658"/>
      <c r="R2133" s="658"/>
      <c r="S2133" s="659"/>
      <c r="T2133" s="600"/>
      <c r="U2133" s="660"/>
      <c r="V2133" s="731"/>
      <c r="W2133" s="731"/>
      <c r="X2133" s="731"/>
      <c r="Y2133" s="732"/>
      <c r="Z2133" s="732"/>
      <c r="AA2133" s="732"/>
      <c r="AB2133" s="732"/>
      <c r="AC2133" s="641"/>
      <c r="AD2133" s="641"/>
    </row>
    <row r="2134" spans="1:30" ht="43.5" thickBot="1">
      <c r="A2134" s="729"/>
      <c r="B2134" s="554"/>
      <c r="C2134" s="657"/>
      <c r="D2134" s="657"/>
      <c r="E2134" s="605" t="s">
        <v>188</v>
      </c>
      <c r="F2134" s="605">
        <f t="shared" ref="F2134:N2134" si="706">IF(((F2132="")*AND(F2133="")),"",(F2132-F2133)*3)</f>
        <v>2008.8899999999999</v>
      </c>
      <c r="G2134" s="605">
        <f t="shared" si="706"/>
        <v>2048.2200000000003</v>
      </c>
      <c r="H2134" s="605">
        <f t="shared" si="706"/>
        <v>2011.2599999999998</v>
      </c>
      <c r="I2134" s="605">
        <f t="shared" si="706"/>
        <v>2012.9699999999998</v>
      </c>
      <c r="J2134" s="605">
        <f t="shared" si="706"/>
        <v>1953.12</v>
      </c>
      <c r="K2134" s="605">
        <f t="shared" si="706"/>
        <v>1961.0699999999997</v>
      </c>
      <c r="L2134" s="605">
        <f t="shared" si="706"/>
        <v>2025.66</v>
      </c>
      <c r="M2134" s="605">
        <f t="shared" si="706"/>
        <v>1993.7999999999997</v>
      </c>
      <c r="N2134" s="605">
        <f t="shared" si="706"/>
        <v>1999.5</v>
      </c>
      <c r="O2134" s="605"/>
      <c r="P2134" s="605"/>
      <c r="Q2134" s="658"/>
      <c r="R2134" s="658"/>
      <c r="S2134" s="659"/>
      <c r="T2134" s="600"/>
      <c r="U2134" s="660"/>
      <c r="V2134" s="731"/>
      <c r="W2134" s="731"/>
      <c r="X2134" s="731"/>
      <c r="Y2134" s="732"/>
      <c r="Z2134" s="732"/>
      <c r="AA2134" s="732"/>
      <c r="AB2134" s="732"/>
      <c r="AC2134" s="641"/>
      <c r="AD2134" s="641"/>
    </row>
    <row r="2135" spans="1:30" ht="15">
      <c r="A2135" s="713">
        <v>44028</v>
      </c>
      <c r="B2135" s="554" t="s">
        <v>183</v>
      </c>
      <c r="C2135" s="657" t="s">
        <v>171</v>
      </c>
      <c r="D2135" s="657" t="s">
        <v>170</v>
      </c>
      <c r="E2135" s="605" t="s">
        <v>184</v>
      </c>
      <c r="F2135" s="723">
        <v>27551.71</v>
      </c>
      <c r="G2135" s="723">
        <v>27561.21</v>
      </c>
      <c r="H2135" s="723">
        <v>27610.09</v>
      </c>
      <c r="I2135" s="723">
        <v>27574.16</v>
      </c>
      <c r="J2135" s="723">
        <v>27520.37</v>
      </c>
      <c r="K2135" s="723">
        <v>27498.97</v>
      </c>
      <c r="L2135" s="723">
        <v>27569.34</v>
      </c>
      <c r="M2135" s="723">
        <v>27566.04</v>
      </c>
      <c r="N2135" s="723">
        <v>27578.34</v>
      </c>
      <c r="O2135" s="605">
        <f>IF((N2136=""),"",MAX(F2137:N2137))</f>
        <v>4840.7700000000004</v>
      </c>
      <c r="P2135" s="605">
        <f>IF(N2136="","",MIN(F2137:N2137))</f>
        <v>4167.8100000000013</v>
      </c>
      <c r="Q2135" s="658">
        <f>IF((N2137=""),"",AVERAGE(F2137:N2137))</f>
        <v>4492.3933333333343</v>
      </c>
      <c r="R2135" s="658">
        <f>IF((N2136=""),"",(O2135-P2135)/(O2135+P2135)*100)</f>
        <v>7.4702117314826424</v>
      </c>
      <c r="S2135" s="659">
        <f>STDEV(F2137:N2137)</f>
        <v>275.96505109343525</v>
      </c>
      <c r="T2135" s="600" t="str">
        <f>IF(N2136="","",IF(Q2135&gt;3200,IF(R2135&lt;16,IF(Q2135&lt;5240,"Pass","Fail"),"Fail"),"Fail"))</f>
        <v>Pass</v>
      </c>
      <c r="U2135" s="677">
        <v>1159</v>
      </c>
      <c r="V2135" s="720" t="s">
        <v>548</v>
      </c>
      <c r="W2135" s="741"/>
      <c r="X2135" s="731"/>
      <c r="Y2135" s="733">
        <v>4200</v>
      </c>
      <c r="Z2135" s="733">
        <v>5500</v>
      </c>
      <c r="AA2135" s="733">
        <v>3200</v>
      </c>
      <c r="AB2135" s="733">
        <v>5240</v>
      </c>
      <c r="AC2135" s="604">
        <v>16</v>
      </c>
      <c r="AD2135" s="604">
        <v>16</v>
      </c>
    </row>
    <row r="2136" spans="1:30" ht="15">
      <c r="A2136" s="729"/>
      <c r="B2136" s="554"/>
      <c r="C2136" s="657"/>
      <c r="D2136" s="657"/>
      <c r="E2136" s="605" t="s">
        <v>185</v>
      </c>
      <c r="F2136" s="723">
        <v>25963.43</v>
      </c>
      <c r="G2136" s="723">
        <v>26138.94</v>
      </c>
      <c r="H2136" s="723">
        <v>26220.82</v>
      </c>
      <c r="I2136" s="723">
        <v>26138.6</v>
      </c>
      <c r="J2136" s="723">
        <v>25906.78</v>
      </c>
      <c r="K2136" s="723">
        <v>25915.84</v>
      </c>
      <c r="L2136" s="723">
        <v>26136.14</v>
      </c>
      <c r="M2136" s="723">
        <v>26141.21</v>
      </c>
      <c r="N2136" s="723">
        <v>25991.29</v>
      </c>
      <c r="O2136" s="641"/>
      <c r="P2136" s="605"/>
      <c r="Q2136" s="658"/>
      <c r="R2136" s="658"/>
      <c r="S2136" s="659"/>
      <c r="T2136" s="600"/>
      <c r="U2136" s="660"/>
      <c r="V2136" s="731"/>
      <c r="W2136" s="731"/>
      <c r="X2136" s="731"/>
      <c r="Y2136" s="732"/>
      <c r="Z2136" s="732"/>
      <c r="AA2136" s="732"/>
      <c r="AB2136" s="732"/>
      <c r="AC2136" s="641"/>
      <c r="AD2136" s="641"/>
    </row>
    <row r="2137" spans="1:30" ht="57">
      <c r="A2137" s="734"/>
      <c r="B2137" s="554"/>
      <c r="C2137" s="657"/>
      <c r="D2137" s="657"/>
      <c r="E2137" s="605" t="s">
        <v>186</v>
      </c>
      <c r="F2137" s="605">
        <f t="shared" ref="F2137:N2137" si="707">IF(((F2135="")*AND(F2136="")),"",(F2135-F2136)*3)</f>
        <v>4764.8399999999965</v>
      </c>
      <c r="G2137" s="605">
        <f t="shared" si="707"/>
        <v>4266.8100000000013</v>
      </c>
      <c r="H2137" s="605">
        <f t="shared" si="707"/>
        <v>4167.8100000000013</v>
      </c>
      <c r="I2137" s="605">
        <f t="shared" si="707"/>
        <v>4306.6800000000039</v>
      </c>
      <c r="J2137" s="605">
        <f t="shared" si="707"/>
        <v>4840.7700000000004</v>
      </c>
      <c r="K2137" s="605">
        <f t="shared" si="707"/>
        <v>4749.3900000000031</v>
      </c>
      <c r="L2137" s="605">
        <f t="shared" si="707"/>
        <v>4299.6000000000022</v>
      </c>
      <c r="M2137" s="605">
        <f t="shared" si="707"/>
        <v>4274.4900000000052</v>
      </c>
      <c r="N2137" s="605">
        <f t="shared" si="707"/>
        <v>4761.1499999999978</v>
      </c>
      <c r="O2137" s="605"/>
      <c r="P2137" s="605"/>
      <c r="Q2137" s="658"/>
      <c r="R2137" s="658"/>
      <c r="S2137" s="659"/>
      <c r="T2137" s="600"/>
      <c r="U2137" s="660"/>
      <c r="V2137" s="735"/>
      <c r="W2137" s="735"/>
      <c r="X2137" s="735"/>
      <c r="Y2137" s="736"/>
      <c r="Z2137" s="736"/>
      <c r="AA2137" s="736"/>
      <c r="AB2137" s="736"/>
      <c r="AC2137" s="737"/>
      <c r="AD2137" s="737"/>
    </row>
    <row r="2138" spans="1:30" ht="15">
      <c r="A2138" s="713">
        <v>44031</v>
      </c>
      <c r="B2138" s="554" t="s">
        <v>172</v>
      </c>
      <c r="C2138" s="657" t="s">
        <v>174</v>
      </c>
      <c r="D2138" s="657" t="s">
        <v>173</v>
      </c>
      <c r="E2138" s="605" t="s">
        <v>184</v>
      </c>
      <c r="F2138" s="723">
        <v>6655.28</v>
      </c>
      <c r="G2138" s="723">
        <v>6853.75</v>
      </c>
      <c r="H2138" s="723">
        <v>6825.83</v>
      </c>
      <c r="I2138" s="723">
        <v>6783.04</v>
      </c>
      <c r="J2138" s="723">
        <v>6664.55</v>
      </c>
      <c r="K2138" s="723">
        <v>6804.66</v>
      </c>
      <c r="L2138" s="723">
        <v>6851.68</v>
      </c>
      <c r="M2138" s="723">
        <v>6824.54</v>
      </c>
      <c r="N2138" s="723">
        <v>6759.43</v>
      </c>
      <c r="O2138" s="605">
        <f>IF((N2139=""),"",MAX(F2140:N2140))</f>
        <v>3796.8600000000006</v>
      </c>
      <c r="P2138" s="605">
        <f>IF(N2139="","",MIN(F2140:N2140))</f>
        <v>3394.8000000000011</v>
      </c>
      <c r="Q2138" s="658">
        <f>IF((N2140=""),"",AVERAGE(F2140:N2140))</f>
        <v>3689.8733333333334</v>
      </c>
      <c r="R2138" s="658">
        <f>IF((N2139=""),"",(O2138-P2138)/(O2138+P2138)*100)</f>
        <v>5.5906424942224664</v>
      </c>
      <c r="S2138" s="725">
        <f>STDEV(F2140:N2140)</f>
        <v>127.97965580512758</v>
      </c>
      <c r="T2138" s="600" t="str">
        <f>IF(N2139="","",IF(Q2138&gt;3650,IF(R2138&lt;7,IF(Q2138&lt;4450,"Pass","Fail"),"Fail"),"Fail"))</f>
        <v>Pass</v>
      </c>
      <c r="U2138" s="672">
        <v>64</v>
      </c>
      <c r="V2138" s="720" t="s">
        <v>549</v>
      </c>
      <c r="W2138" s="742"/>
      <c r="X2138" s="726"/>
      <c r="Y2138" s="727">
        <v>3650</v>
      </c>
      <c r="Z2138" s="727">
        <v>4450</v>
      </c>
      <c r="AA2138" s="727">
        <v>3700</v>
      </c>
      <c r="AB2138" s="727">
        <v>4100</v>
      </c>
      <c r="AC2138" s="728">
        <v>7</v>
      </c>
      <c r="AD2138" s="728">
        <v>6.5</v>
      </c>
    </row>
    <row r="2139" spans="1:30" ht="15">
      <c r="A2139" s="729"/>
      <c r="B2139" s="554"/>
      <c r="C2139" s="657"/>
      <c r="D2139" s="657"/>
      <c r="E2139" s="605" t="s">
        <v>185</v>
      </c>
      <c r="F2139" s="723">
        <v>4853.0600000000004</v>
      </c>
      <c r="G2139" s="723">
        <v>4963.01</v>
      </c>
      <c r="H2139" s="723">
        <v>4944.05</v>
      </c>
      <c r="I2139" s="723">
        <v>4964.29</v>
      </c>
      <c r="J2139" s="723">
        <v>4967.1499999999996</v>
      </c>
      <c r="K2139" s="723">
        <v>4930.54</v>
      </c>
      <c r="L2139" s="723">
        <v>4953.25</v>
      </c>
      <c r="M2139" s="723">
        <v>4952.46</v>
      </c>
      <c r="N2139" s="723">
        <v>4890.5200000000004</v>
      </c>
      <c r="O2139" s="605"/>
      <c r="P2139" s="605"/>
      <c r="Q2139" s="658"/>
      <c r="R2139" s="658"/>
      <c r="S2139" s="659"/>
      <c r="T2139" s="600"/>
      <c r="U2139" s="672"/>
      <c r="V2139" s="731"/>
      <c r="W2139" s="731"/>
      <c r="X2139" s="731"/>
      <c r="Y2139" s="732"/>
      <c r="Z2139" s="732"/>
      <c r="AA2139" s="732"/>
      <c r="AB2139" s="732"/>
      <c r="AC2139" s="641"/>
      <c r="AD2139" s="641"/>
    </row>
    <row r="2140" spans="1:30" ht="57.75" thickBot="1">
      <c r="A2140" s="729"/>
      <c r="B2140" s="554"/>
      <c r="C2140" s="657"/>
      <c r="D2140" s="657"/>
      <c r="E2140" s="605" t="s">
        <v>186</v>
      </c>
      <c r="F2140" s="605">
        <f t="shared" ref="F2140:N2140" si="708">IF(((F2138="")*AND(F2139="")),"",(F2138-F2139)*2)</f>
        <v>3604.4399999999987</v>
      </c>
      <c r="G2140" s="605">
        <f t="shared" si="708"/>
        <v>3781.4799999999996</v>
      </c>
      <c r="H2140" s="605">
        <f t="shared" si="708"/>
        <v>3763.5599999999995</v>
      </c>
      <c r="I2140" s="605">
        <f t="shared" si="708"/>
        <v>3637.5</v>
      </c>
      <c r="J2140" s="605">
        <f t="shared" si="708"/>
        <v>3394.8000000000011</v>
      </c>
      <c r="K2140" s="605">
        <f t="shared" si="708"/>
        <v>3748.24</v>
      </c>
      <c r="L2140" s="605">
        <f t="shared" si="708"/>
        <v>3796.8600000000006</v>
      </c>
      <c r="M2140" s="605">
        <f t="shared" si="708"/>
        <v>3744.16</v>
      </c>
      <c r="N2140" s="605">
        <f t="shared" si="708"/>
        <v>3737.8199999999997</v>
      </c>
      <c r="O2140" s="605"/>
      <c r="P2140" s="605"/>
      <c r="Q2140" s="658"/>
      <c r="R2140" s="658"/>
      <c r="S2140" s="659"/>
      <c r="T2140" s="600"/>
      <c r="U2140" s="672"/>
      <c r="V2140" s="731"/>
      <c r="W2140" s="731"/>
      <c r="X2140" s="731"/>
      <c r="Y2140" s="732"/>
      <c r="Z2140" s="732"/>
      <c r="AA2140" s="732"/>
      <c r="AB2140" s="732"/>
      <c r="AC2140" s="641"/>
      <c r="AD2140" s="641"/>
    </row>
    <row r="2141" spans="1:30" ht="15">
      <c r="A2141" s="713">
        <v>44031</v>
      </c>
      <c r="B2141" s="614" t="s">
        <v>167</v>
      </c>
      <c r="C2141" s="657" t="s">
        <v>169</v>
      </c>
      <c r="D2141" s="657" t="s">
        <v>187</v>
      </c>
      <c r="E2141" s="605" t="s">
        <v>184</v>
      </c>
      <c r="F2141" s="723">
        <v>1928.79</v>
      </c>
      <c r="G2141" s="723">
        <v>1922.23</v>
      </c>
      <c r="H2141" s="723">
        <v>1921.12</v>
      </c>
      <c r="I2141" s="723">
        <v>1920.38</v>
      </c>
      <c r="J2141" s="723">
        <v>1934.02</v>
      </c>
      <c r="K2141" s="723">
        <v>1935.15</v>
      </c>
      <c r="L2141" s="723">
        <v>1925.09</v>
      </c>
      <c r="M2141" s="723">
        <v>1927.38</v>
      </c>
      <c r="N2141" s="723">
        <v>1933.37</v>
      </c>
      <c r="O2141" s="605">
        <f>IF((N2142=""),"",MAX(F2143:N2143))</f>
        <v>2068.0200000000004</v>
      </c>
      <c r="P2141" s="605">
        <f>IF(N2142="","",MIN(F2143:N2143))</f>
        <v>1955.19</v>
      </c>
      <c r="Q2141" s="658">
        <f>IF((N2143=""),"",AVERAGE(F2143:N2143))</f>
        <v>2010.2366666666667</v>
      </c>
      <c r="R2141" s="658">
        <f>IF((N2142=""),"",(O2141-P2141)/(O2141+P2141)*100)</f>
        <v>2.8044770220793938</v>
      </c>
      <c r="S2141" s="659">
        <f>STDEV(F2143:N2143)</f>
        <v>34.831186815835252</v>
      </c>
      <c r="T2141" s="600" t="str">
        <f>IF(N2142="","",IF(Q2141&gt;1940,IF(R2141&lt;8.3,IF(Q2141&lt;2180,"Pass","Fail"),"Fail"),"Fail"))</f>
        <v>Pass</v>
      </c>
      <c r="U2141" s="677">
        <v>64</v>
      </c>
      <c r="V2141" s="720" t="s">
        <v>549</v>
      </c>
      <c r="W2141" s="741"/>
      <c r="X2141" s="731"/>
      <c r="Y2141" s="733">
        <v>2000</v>
      </c>
      <c r="Z2141" s="733">
        <v>3000</v>
      </c>
      <c r="AA2141" s="733">
        <v>1940</v>
      </c>
      <c r="AB2141" s="733">
        <v>2180</v>
      </c>
      <c r="AC2141" s="604">
        <v>5.2</v>
      </c>
      <c r="AD2141" s="604">
        <v>5.2</v>
      </c>
    </row>
    <row r="2142" spans="1:30" ht="15">
      <c r="A2142" s="729"/>
      <c r="B2142" s="554"/>
      <c r="C2142" s="657"/>
      <c r="D2142" s="657"/>
      <c r="E2142" s="605" t="s">
        <v>185</v>
      </c>
      <c r="F2142" s="723">
        <v>1273.1400000000001</v>
      </c>
      <c r="G2142" s="723">
        <v>1247.49</v>
      </c>
      <c r="H2142" s="723">
        <v>1245.45</v>
      </c>
      <c r="I2142" s="723">
        <v>1245.77</v>
      </c>
      <c r="J2142" s="723">
        <v>1269.05</v>
      </c>
      <c r="K2142" s="723">
        <v>1283.42</v>
      </c>
      <c r="L2142" s="723">
        <v>1247.82</v>
      </c>
      <c r="M2142" s="723">
        <v>1238.04</v>
      </c>
      <c r="N2142" s="723">
        <v>1266.6400000000001</v>
      </c>
      <c r="O2142" s="605"/>
      <c r="P2142" s="605"/>
      <c r="Q2142" s="658"/>
      <c r="R2142" s="658"/>
      <c r="S2142" s="659"/>
      <c r="T2142" s="600"/>
      <c r="U2142" s="660"/>
      <c r="V2142" s="731"/>
      <c r="W2142" s="731"/>
      <c r="X2142" s="731"/>
      <c r="Y2142" s="732"/>
      <c r="Z2142" s="732"/>
      <c r="AA2142" s="732"/>
      <c r="AB2142" s="732"/>
      <c r="AC2142" s="641"/>
      <c r="AD2142" s="641"/>
    </row>
    <row r="2143" spans="1:30" ht="43.5" thickBot="1">
      <c r="A2143" s="729"/>
      <c r="B2143" s="554"/>
      <c r="C2143" s="657"/>
      <c r="D2143" s="657"/>
      <c r="E2143" s="605" t="s">
        <v>188</v>
      </c>
      <c r="F2143" s="605">
        <f t="shared" ref="F2143:N2143" si="709">IF(((F2141="")*AND(F2142="")),"",(F2141-F2142)*3)</f>
        <v>1966.9499999999996</v>
      </c>
      <c r="G2143" s="605">
        <f t="shared" si="709"/>
        <v>2024.22</v>
      </c>
      <c r="H2143" s="605">
        <f t="shared" si="709"/>
        <v>2027.0099999999995</v>
      </c>
      <c r="I2143" s="605">
        <f t="shared" si="709"/>
        <v>2023.8300000000004</v>
      </c>
      <c r="J2143" s="605">
        <f t="shared" si="709"/>
        <v>1994.91</v>
      </c>
      <c r="K2143" s="605">
        <f t="shared" si="709"/>
        <v>1955.19</v>
      </c>
      <c r="L2143" s="605">
        <f t="shared" si="709"/>
        <v>2031.81</v>
      </c>
      <c r="M2143" s="605">
        <f t="shared" si="709"/>
        <v>2068.0200000000004</v>
      </c>
      <c r="N2143" s="605">
        <f t="shared" si="709"/>
        <v>2000.1899999999994</v>
      </c>
      <c r="O2143" s="605"/>
      <c r="P2143" s="605"/>
      <c r="Q2143" s="658"/>
      <c r="R2143" s="658"/>
      <c r="S2143" s="659"/>
      <c r="T2143" s="600"/>
      <c r="U2143" s="660"/>
      <c r="V2143" s="731"/>
      <c r="W2143" s="731"/>
      <c r="X2143" s="731"/>
      <c r="Y2143" s="732"/>
      <c r="Z2143" s="732"/>
      <c r="AA2143" s="732"/>
      <c r="AB2143" s="732"/>
      <c r="AC2143" s="641"/>
      <c r="AD2143" s="641"/>
    </row>
    <row r="2144" spans="1:30" ht="15">
      <c r="A2144" s="713">
        <v>44031</v>
      </c>
      <c r="B2144" s="554" t="s">
        <v>183</v>
      </c>
      <c r="C2144" s="657" t="s">
        <v>171</v>
      </c>
      <c r="D2144" s="657" t="s">
        <v>170</v>
      </c>
      <c r="E2144" s="605" t="s">
        <v>184</v>
      </c>
      <c r="F2144" s="723">
        <v>25889.08</v>
      </c>
      <c r="G2144" s="723">
        <v>26067.71</v>
      </c>
      <c r="H2144" s="723">
        <v>26143.52</v>
      </c>
      <c r="I2144" s="723">
        <v>26062.9</v>
      </c>
      <c r="J2144" s="723">
        <v>25834.54</v>
      </c>
      <c r="K2144" s="723">
        <v>25841.200000000001</v>
      </c>
      <c r="L2144" s="723">
        <v>26062.85</v>
      </c>
      <c r="M2144" s="723">
        <v>26071.7</v>
      </c>
      <c r="N2144" s="723">
        <v>25911.41</v>
      </c>
      <c r="O2144" s="605">
        <f>IF((N2145=""),"",MAX(F2146:N2146))</f>
        <v>4921.320000000007</v>
      </c>
      <c r="P2144" s="605">
        <f>IF(N2145="","",MIN(F2146:N2146))</f>
        <v>4183.1099999999969</v>
      </c>
      <c r="Q2144" s="658">
        <f>IF((N2146=""),"",AVERAGE(F2146:N2146))</f>
        <v>4506.7466666666687</v>
      </c>
      <c r="R2144" s="658">
        <f>IF((N2145=""),"",(O2144-P2144)/(O2144+P2144)*100)</f>
        <v>8.1082505988843874</v>
      </c>
      <c r="S2144" s="659">
        <f>STDEV(F2146:N2146)</f>
        <v>282.02453687578475</v>
      </c>
      <c r="T2144" s="600" t="str">
        <f>IF(N2145="","",IF(Q2144&gt;3200,IF(R2144&lt;16,IF(Q2144&lt;5240,"Pass","Fail"),"Fail"),"Fail"))</f>
        <v>Pass</v>
      </c>
      <c r="U2144" s="677">
        <v>64</v>
      </c>
      <c r="V2144" s="720" t="s">
        <v>549</v>
      </c>
      <c r="W2144" s="741"/>
      <c r="X2144" s="731"/>
      <c r="Y2144" s="733">
        <v>4200</v>
      </c>
      <c r="Z2144" s="733">
        <v>5500</v>
      </c>
      <c r="AA2144" s="733">
        <v>3200</v>
      </c>
      <c r="AB2144" s="733">
        <v>5240</v>
      </c>
      <c r="AC2144" s="604">
        <v>16</v>
      </c>
      <c r="AD2144" s="604">
        <v>16</v>
      </c>
    </row>
    <row r="2145" spans="1:30" ht="15">
      <c r="A2145" s="729"/>
      <c r="B2145" s="554"/>
      <c r="C2145" s="657"/>
      <c r="D2145" s="657"/>
      <c r="E2145" s="605" t="s">
        <v>185</v>
      </c>
      <c r="F2145" s="723">
        <v>24289.14</v>
      </c>
      <c r="G2145" s="723">
        <v>24630.59</v>
      </c>
      <c r="H2145" s="723">
        <v>24749.15</v>
      </c>
      <c r="I2145" s="723">
        <v>24625.05</v>
      </c>
      <c r="J2145" s="723">
        <v>24231.81</v>
      </c>
      <c r="K2145" s="723">
        <v>24200.76</v>
      </c>
      <c r="L2145" s="723">
        <v>24613.23</v>
      </c>
      <c r="M2145" s="723">
        <v>24656.23</v>
      </c>
      <c r="N2145" s="723">
        <v>24368.71</v>
      </c>
      <c r="O2145" s="641"/>
      <c r="P2145" s="605"/>
      <c r="Q2145" s="658"/>
      <c r="R2145" s="658"/>
      <c r="S2145" s="659"/>
      <c r="T2145" s="600"/>
      <c r="U2145" s="660"/>
      <c r="V2145" s="731"/>
      <c r="W2145" s="731"/>
      <c r="X2145" s="731"/>
      <c r="Y2145" s="732"/>
      <c r="Z2145" s="732"/>
      <c r="AA2145" s="732"/>
      <c r="AB2145" s="732"/>
      <c r="AC2145" s="641"/>
      <c r="AD2145" s="641"/>
    </row>
    <row r="2146" spans="1:30" ht="57">
      <c r="A2146" s="734"/>
      <c r="B2146" s="554"/>
      <c r="C2146" s="657"/>
      <c r="D2146" s="657"/>
      <c r="E2146" s="605" t="s">
        <v>186</v>
      </c>
      <c r="F2146" s="605">
        <f t="shared" ref="F2146:N2146" si="710">IF(((F2144="")*AND(F2145="")),"",(F2144-F2145)*3)</f>
        <v>4799.820000000007</v>
      </c>
      <c r="G2146" s="605">
        <f t="shared" si="710"/>
        <v>4311.3599999999969</v>
      </c>
      <c r="H2146" s="605">
        <f t="shared" si="710"/>
        <v>4183.1099999999969</v>
      </c>
      <c r="I2146" s="605">
        <f t="shared" si="710"/>
        <v>4313.5500000000065</v>
      </c>
      <c r="J2146" s="605">
        <f t="shared" si="710"/>
        <v>4808.1899999999987</v>
      </c>
      <c r="K2146" s="605">
        <f t="shared" si="710"/>
        <v>4921.320000000007</v>
      </c>
      <c r="L2146" s="605">
        <f t="shared" si="710"/>
        <v>4348.8599999999969</v>
      </c>
      <c r="M2146" s="605">
        <f t="shared" si="710"/>
        <v>4246.4100000000035</v>
      </c>
      <c r="N2146" s="605">
        <f t="shared" si="710"/>
        <v>4628.1000000000022</v>
      </c>
      <c r="O2146" s="605"/>
      <c r="P2146" s="605"/>
      <c r="Q2146" s="658"/>
      <c r="R2146" s="658"/>
      <c r="S2146" s="659"/>
      <c r="T2146" s="600"/>
      <c r="U2146" s="660"/>
      <c r="V2146" s="735"/>
      <c r="W2146" s="735"/>
      <c r="X2146" s="735"/>
      <c r="Y2146" s="736"/>
      <c r="Z2146" s="736"/>
      <c r="AA2146" s="736"/>
      <c r="AB2146" s="736"/>
      <c r="AC2146" s="737"/>
      <c r="AD2146" s="737"/>
    </row>
    <row r="2147" spans="1:30" ht="15">
      <c r="A2147" s="713">
        <v>44034</v>
      </c>
      <c r="B2147" s="554" t="s">
        <v>172</v>
      </c>
      <c r="C2147" s="657" t="s">
        <v>174</v>
      </c>
      <c r="D2147" s="657" t="s">
        <v>173</v>
      </c>
      <c r="E2147" s="605" t="s">
        <v>184</v>
      </c>
      <c r="F2147" s="723">
        <v>4860.2700000000004</v>
      </c>
      <c r="G2147" s="723">
        <v>4968.54</v>
      </c>
      <c r="H2147" s="723">
        <v>4950.18</v>
      </c>
      <c r="I2147" s="723">
        <v>4969.6499999999996</v>
      </c>
      <c r="J2147" s="723">
        <v>4971.76</v>
      </c>
      <c r="K2147" s="723">
        <v>4936.78</v>
      </c>
      <c r="L2147" s="723">
        <v>4958.8999999999996</v>
      </c>
      <c r="M2147" s="723">
        <v>4958.26</v>
      </c>
      <c r="N2147" s="723">
        <v>4896.8999999999996</v>
      </c>
      <c r="O2147" s="605">
        <f>IF((N2148=""),"",MAX(F2149:N2149))</f>
        <v>3782.1599999999989</v>
      </c>
      <c r="P2147" s="605">
        <f>IF(N2148="","",MIN(F2149:N2149))</f>
        <v>3299.8200000000006</v>
      </c>
      <c r="Q2147" s="658">
        <f>IF((N2149=""),"",AVERAGE(F2149:N2149))</f>
        <v>3662.6177777777775</v>
      </c>
      <c r="R2147" s="658">
        <f>IF((N2148=""),"",(O2147-P2147)/(O2147+P2147)*100)</f>
        <v>6.8108071471537386</v>
      </c>
      <c r="S2147" s="725">
        <f>STDEV(F2149:N2149)</f>
        <v>154.90507752958587</v>
      </c>
      <c r="T2147" s="600" t="str">
        <f>IF(N2148="","",IF(Q2147&gt;3650,IF(R2147&lt;7,IF(Q2147&lt;4450,"Pass","Fail"),"Fail"),"Fail"))</f>
        <v>Pass</v>
      </c>
      <c r="U2147" s="672">
        <v>1335</v>
      </c>
      <c r="V2147" s="720" t="s">
        <v>551</v>
      </c>
      <c r="W2147" s="742"/>
      <c r="X2147" s="726"/>
      <c r="Y2147" s="727">
        <v>3650</v>
      </c>
      <c r="Z2147" s="727">
        <v>4450</v>
      </c>
      <c r="AA2147" s="727">
        <v>3700</v>
      </c>
      <c r="AB2147" s="727">
        <v>4100</v>
      </c>
      <c r="AC2147" s="728">
        <v>7</v>
      </c>
      <c r="AD2147" s="728">
        <v>6.5</v>
      </c>
    </row>
    <row r="2148" spans="1:30" ht="15">
      <c r="A2148" s="729"/>
      <c r="B2148" s="554"/>
      <c r="C2148" s="657"/>
      <c r="D2148" s="657"/>
      <c r="E2148" s="605" t="s">
        <v>185</v>
      </c>
      <c r="F2148" s="723">
        <v>3060.19</v>
      </c>
      <c r="G2148" s="723">
        <v>3087.32</v>
      </c>
      <c r="H2148" s="723">
        <v>3074.88</v>
      </c>
      <c r="I2148" s="723">
        <v>3185.27</v>
      </c>
      <c r="J2148" s="723">
        <v>3321.85</v>
      </c>
      <c r="K2148" s="723">
        <v>3069.13</v>
      </c>
      <c r="L2148" s="723">
        <v>3067.82</v>
      </c>
      <c r="M2148" s="723">
        <v>3101.41</v>
      </c>
      <c r="N2148" s="723">
        <v>3021.59</v>
      </c>
      <c r="O2148" s="605"/>
      <c r="P2148" s="605"/>
      <c r="Q2148" s="658"/>
      <c r="R2148" s="658"/>
      <c r="S2148" s="659"/>
      <c r="T2148" s="600"/>
      <c r="U2148" s="672"/>
      <c r="V2148" s="731"/>
      <c r="W2148" s="731"/>
      <c r="X2148" s="731"/>
      <c r="Y2148" s="732"/>
      <c r="Z2148" s="732"/>
      <c r="AA2148" s="732"/>
      <c r="AB2148" s="732"/>
      <c r="AC2148" s="641"/>
      <c r="AD2148" s="641"/>
    </row>
    <row r="2149" spans="1:30" ht="57.75" thickBot="1">
      <c r="A2149" s="729"/>
      <c r="B2149" s="554"/>
      <c r="C2149" s="657"/>
      <c r="D2149" s="657"/>
      <c r="E2149" s="605" t="s">
        <v>186</v>
      </c>
      <c r="F2149" s="605">
        <f t="shared" ref="F2149:N2149" si="711">IF(((F2147="")*AND(F2148="")),"",(F2147-F2148)*2)</f>
        <v>3600.1600000000008</v>
      </c>
      <c r="G2149" s="605">
        <f t="shared" si="711"/>
        <v>3762.4399999999996</v>
      </c>
      <c r="H2149" s="605">
        <f t="shared" si="711"/>
        <v>3750.6000000000004</v>
      </c>
      <c r="I2149" s="605">
        <f t="shared" si="711"/>
        <v>3568.7599999999993</v>
      </c>
      <c r="J2149" s="605">
        <f t="shared" si="711"/>
        <v>3299.8200000000006</v>
      </c>
      <c r="K2149" s="605">
        <f t="shared" si="711"/>
        <v>3735.2999999999993</v>
      </c>
      <c r="L2149" s="605">
        <f t="shared" si="711"/>
        <v>3782.1599999999989</v>
      </c>
      <c r="M2149" s="605">
        <f t="shared" si="711"/>
        <v>3713.7000000000007</v>
      </c>
      <c r="N2149" s="605">
        <f t="shared" si="711"/>
        <v>3750.619999999999</v>
      </c>
      <c r="O2149" s="605"/>
      <c r="P2149" s="605"/>
      <c r="Q2149" s="658"/>
      <c r="R2149" s="658"/>
      <c r="S2149" s="659"/>
      <c r="T2149" s="600"/>
      <c r="U2149" s="672"/>
      <c r="V2149" s="731"/>
      <c r="W2149" s="731"/>
      <c r="X2149" s="731"/>
      <c r="Y2149" s="732"/>
      <c r="Z2149" s="732"/>
      <c r="AA2149" s="732"/>
      <c r="AB2149" s="732"/>
      <c r="AC2149" s="641"/>
      <c r="AD2149" s="641"/>
    </row>
    <row r="2150" spans="1:30" ht="15">
      <c r="A2150" s="713">
        <v>44034</v>
      </c>
      <c r="B2150" s="614" t="s">
        <v>167</v>
      </c>
      <c r="C2150" s="657" t="s">
        <v>169</v>
      </c>
      <c r="D2150" s="657" t="s">
        <v>187</v>
      </c>
      <c r="E2150" s="605" t="s">
        <v>184</v>
      </c>
      <c r="F2150" s="723">
        <v>1270.28</v>
      </c>
      <c r="G2150" s="723">
        <v>1244.68</v>
      </c>
      <c r="H2150" s="723">
        <v>1241.7</v>
      </c>
      <c r="I2150" s="723">
        <v>1243.75</v>
      </c>
      <c r="J2150" s="723">
        <v>1268.1500000000001</v>
      </c>
      <c r="K2150" s="723">
        <v>1280.07</v>
      </c>
      <c r="L2150" s="723">
        <v>1244.4100000000001</v>
      </c>
      <c r="M2150" s="723">
        <v>1240.8699999999999</v>
      </c>
      <c r="N2150" s="723">
        <v>1265.55</v>
      </c>
      <c r="O2150" s="605">
        <f>IF((N2151=""),"",MAX(F2152:N2152))</f>
        <v>2035.0799999999997</v>
      </c>
      <c r="P2150" s="605">
        <f>IF(N2151="","",MIN(F2152:N2152))</f>
        <v>1910.6400000000003</v>
      </c>
      <c r="Q2150" s="658">
        <f>IF((N2152=""),"",AVERAGE(F2152:N2152))</f>
        <v>1978.8566666666666</v>
      </c>
      <c r="R2150" s="658">
        <f>IF((N2151=""),"",(O2150-P2150)/(O2150+P2150)*100)</f>
        <v>3.1537970256378904</v>
      </c>
      <c r="S2150" s="659">
        <f>STDEV(F2152:N2152)</f>
        <v>48.330627194357497</v>
      </c>
      <c r="T2150" s="600" t="str">
        <f>IF(N2151="","",IF(Q2150&gt;1940,IF(R2150&lt;8.3,IF(Q2150&lt;2180,"Pass","Fail"),"Fail"),"Fail"))</f>
        <v>Pass</v>
      </c>
      <c r="U2150" s="677">
        <v>1335</v>
      </c>
      <c r="V2150" s="720" t="s">
        <v>551</v>
      </c>
      <c r="W2150" s="741"/>
      <c r="X2150" s="731"/>
      <c r="Y2150" s="733">
        <v>2000</v>
      </c>
      <c r="Z2150" s="733">
        <v>3000</v>
      </c>
      <c r="AA2150" s="733">
        <v>1940</v>
      </c>
      <c r="AB2150" s="733">
        <v>2180</v>
      </c>
      <c r="AC2150" s="604">
        <v>5.2</v>
      </c>
      <c r="AD2150" s="604">
        <v>5.2</v>
      </c>
    </row>
    <row r="2151" spans="1:30" ht="15">
      <c r="A2151" s="729"/>
      <c r="B2151" s="554"/>
      <c r="C2151" s="657"/>
      <c r="D2151" s="657"/>
      <c r="E2151" s="605" t="s">
        <v>185</v>
      </c>
      <c r="F2151" s="723">
        <v>623.94000000000005</v>
      </c>
      <c r="G2151" s="723">
        <v>572.15</v>
      </c>
      <c r="H2151" s="723">
        <v>566.62</v>
      </c>
      <c r="I2151" s="723">
        <v>573.11</v>
      </c>
      <c r="J2151" s="723">
        <v>631.27</v>
      </c>
      <c r="K2151" s="723">
        <v>640.98</v>
      </c>
      <c r="L2151" s="723">
        <v>579.19000000000005</v>
      </c>
      <c r="M2151" s="723">
        <v>562.51</v>
      </c>
      <c r="N2151" s="723">
        <v>613.12</v>
      </c>
      <c r="O2151" s="605"/>
      <c r="P2151" s="605"/>
      <c r="Q2151" s="658"/>
      <c r="R2151" s="658"/>
      <c r="S2151" s="659"/>
      <c r="T2151" s="600"/>
      <c r="U2151" s="660"/>
      <c r="V2151" s="731"/>
      <c r="W2151" s="731"/>
      <c r="X2151" s="731"/>
      <c r="Y2151" s="732"/>
      <c r="Z2151" s="732"/>
      <c r="AA2151" s="732"/>
      <c r="AB2151" s="732"/>
      <c r="AC2151" s="641"/>
      <c r="AD2151" s="641"/>
    </row>
    <row r="2152" spans="1:30" ht="43.5" thickBot="1">
      <c r="A2152" s="729"/>
      <c r="B2152" s="554"/>
      <c r="C2152" s="657"/>
      <c r="D2152" s="657"/>
      <c r="E2152" s="605" t="s">
        <v>188</v>
      </c>
      <c r="F2152" s="605">
        <f t="shared" ref="F2152:N2152" si="712">IF(((F2150="")*AND(F2151="")),"",(F2150-F2151)*3)</f>
        <v>1939.0199999999998</v>
      </c>
      <c r="G2152" s="605">
        <f t="shared" si="712"/>
        <v>2017.5900000000001</v>
      </c>
      <c r="H2152" s="605">
        <f t="shared" si="712"/>
        <v>2025.2400000000002</v>
      </c>
      <c r="I2152" s="605">
        <f t="shared" si="712"/>
        <v>2011.92</v>
      </c>
      <c r="J2152" s="605">
        <f t="shared" si="712"/>
        <v>1910.6400000000003</v>
      </c>
      <c r="K2152" s="605">
        <f t="shared" si="712"/>
        <v>1917.2699999999998</v>
      </c>
      <c r="L2152" s="605">
        <f t="shared" si="712"/>
        <v>1995.66</v>
      </c>
      <c r="M2152" s="605">
        <f t="shared" si="712"/>
        <v>2035.0799999999997</v>
      </c>
      <c r="N2152" s="605">
        <f t="shared" si="712"/>
        <v>1957.29</v>
      </c>
      <c r="O2152" s="605"/>
      <c r="P2152" s="605"/>
      <c r="Q2152" s="658"/>
      <c r="R2152" s="658"/>
      <c r="S2152" s="659"/>
      <c r="T2152" s="600"/>
      <c r="U2152" s="660"/>
      <c r="V2152" s="731"/>
      <c r="W2152" s="731"/>
      <c r="X2152" s="731"/>
      <c r="Y2152" s="732"/>
      <c r="Z2152" s="732"/>
      <c r="AA2152" s="732"/>
      <c r="AB2152" s="732"/>
      <c r="AC2152" s="641"/>
      <c r="AD2152" s="641"/>
    </row>
    <row r="2153" spans="1:30" ht="15">
      <c r="A2153" s="713">
        <v>44034</v>
      </c>
      <c r="B2153" s="554" t="s">
        <v>183</v>
      </c>
      <c r="C2153" s="657" t="s">
        <v>171</v>
      </c>
      <c r="D2153" s="657" t="s">
        <v>170</v>
      </c>
      <c r="E2153" s="605" t="s">
        <v>184</v>
      </c>
      <c r="F2153" s="723">
        <v>24244.560000000001</v>
      </c>
      <c r="G2153" s="723">
        <v>24582.54</v>
      </c>
      <c r="H2153" s="723">
        <v>24706.799999999999</v>
      </c>
      <c r="I2153" s="723">
        <v>24571.02</v>
      </c>
      <c r="J2153" s="723">
        <v>24176.53</v>
      </c>
      <c r="K2153" s="723">
        <v>24156.799999999999</v>
      </c>
      <c r="L2153" s="723">
        <v>24564.05</v>
      </c>
      <c r="M2153" s="723">
        <v>24614.02</v>
      </c>
      <c r="N2153" s="723">
        <v>24314.58</v>
      </c>
      <c r="O2153" s="605">
        <f>IF((N2154=""),"",MAX(F2155:N2155))</f>
        <v>4861.9499999999935</v>
      </c>
      <c r="P2153" s="605">
        <f>IF(N2154="","",MIN(F2155:N2155))</f>
        <v>4213.9199999999983</v>
      </c>
      <c r="Q2153" s="658">
        <f>IF((N2155=""),"",AVERAGE(F2155:N2155))</f>
        <v>4535.7966666666662</v>
      </c>
      <c r="R2153" s="658">
        <f>IF((N2154=""),"",(O2153-P2153)/(O2153+P2153)*100)</f>
        <v>7.1401419368060122</v>
      </c>
      <c r="S2153" s="659">
        <f>STDEV(F2155:N2155)</f>
        <v>291.64173188177034</v>
      </c>
      <c r="T2153" s="600" t="str">
        <f>IF(N2154="","",IF(Q2153&gt;3200,IF(R2153&lt;16,IF(Q2153&lt;5240,"Pass","Fail"),"Fail"),"Fail"))</f>
        <v>Pass</v>
      </c>
      <c r="U2153" s="677">
        <v>1335</v>
      </c>
      <c r="V2153" s="720" t="s">
        <v>551</v>
      </c>
      <c r="W2153" s="741"/>
      <c r="X2153" s="731"/>
      <c r="Y2153" s="733">
        <v>4200</v>
      </c>
      <c r="Z2153" s="733">
        <v>5500</v>
      </c>
      <c r="AA2153" s="733">
        <v>3200</v>
      </c>
      <c r="AB2153" s="733">
        <v>5240</v>
      </c>
      <c r="AC2153" s="604">
        <v>16</v>
      </c>
      <c r="AD2153" s="604">
        <v>16</v>
      </c>
    </row>
    <row r="2154" spans="1:30" ht="15">
      <c r="A2154" s="729"/>
      <c r="B2154" s="554"/>
      <c r="C2154" s="657"/>
      <c r="D2154" s="657"/>
      <c r="E2154" s="605" t="s">
        <v>185</v>
      </c>
      <c r="F2154" s="723">
        <v>22624.01</v>
      </c>
      <c r="G2154" s="723">
        <v>23142.560000000001</v>
      </c>
      <c r="H2154" s="723">
        <v>23302.16</v>
      </c>
      <c r="I2154" s="723">
        <v>23136.400000000001</v>
      </c>
      <c r="J2154" s="723">
        <v>22555.88</v>
      </c>
      <c r="K2154" s="723">
        <v>22559.72</v>
      </c>
      <c r="L2154" s="723">
        <v>23133.75</v>
      </c>
      <c r="M2154" s="723">
        <v>23170.17</v>
      </c>
      <c r="N2154" s="723">
        <v>22698.86</v>
      </c>
      <c r="O2154" s="641"/>
      <c r="P2154" s="605"/>
      <c r="Q2154" s="658"/>
      <c r="R2154" s="658"/>
      <c r="S2154" s="659"/>
      <c r="T2154" s="600"/>
      <c r="U2154" s="660"/>
      <c r="V2154" s="731"/>
      <c r="W2154" s="731"/>
      <c r="X2154" s="731"/>
      <c r="Y2154" s="732"/>
      <c r="Z2154" s="732"/>
      <c r="AA2154" s="732"/>
      <c r="AB2154" s="732"/>
      <c r="AC2154" s="641"/>
      <c r="AD2154" s="641"/>
    </row>
    <row r="2155" spans="1:30" ht="57">
      <c r="A2155" s="734"/>
      <c r="B2155" s="554"/>
      <c r="C2155" s="657"/>
      <c r="D2155" s="657"/>
      <c r="E2155" s="605" t="s">
        <v>186</v>
      </c>
      <c r="F2155" s="605">
        <f t="shared" ref="F2155:N2155" si="713">IF(((F2153="")*AND(F2154="")),"",(F2153-F2154)*3)</f>
        <v>4861.6500000000087</v>
      </c>
      <c r="G2155" s="605">
        <f t="shared" si="713"/>
        <v>4319.9399999999987</v>
      </c>
      <c r="H2155" s="605">
        <f t="shared" si="713"/>
        <v>4213.9199999999983</v>
      </c>
      <c r="I2155" s="605">
        <f t="shared" si="713"/>
        <v>4303.8599999999969</v>
      </c>
      <c r="J2155" s="605">
        <f t="shared" si="713"/>
        <v>4861.9499999999935</v>
      </c>
      <c r="K2155" s="605">
        <f t="shared" si="713"/>
        <v>4791.2399999999943</v>
      </c>
      <c r="L2155" s="605">
        <f t="shared" si="713"/>
        <v>4290.8999999999978</v>
      </c>
      <c r="M2155" s="605">
        <f t="shared" si="713"/>
        <v>4331.5500000000065</v>
      </c>
      <c r="N2155" s="605">
        <f t="shared" si="713"/>
        <v>4847.1600000000035</v>
      </c>
      <c r="O2155" s="605"/>
      <c r="P2155" s="605"/>
      <c r="Q2155" s="658"/>
      <c r="R2155" s="658"/>
      <c r="S2155" s="659"/>
      <c r="T2155" s="600"/>
      <c r="U2155" s="660"/>
      <c r="V2155" s="735"/>
      <c r="W2155" s="735"/>
      <c r="X2155" s="735"/>
      <c r="Y2155" s="736"/>
      <c r="Z2155" s="736"/>
      <c r="AA2155" s="736"/>
      <c r="AB2155" s="736"/>
      <c r="AC2155" s="737"/>
      <c r="AD2155" s="737"/>
    </row>
    <row r="2156" spans="1:30" ht="15">
      <c r="A2156" s="713">
        <v>44037</v>
      </c>
      <c r="B2156" s="554" t="s">
        <v>172</v>
      </c>
      <c r="C2156" s="657" t="s">
        <v>174</v>
      </c>
      <c r="D2156" s="657" t="s">
        <v>173</v>
      </c>
      <c r="E2156" s="605" t="s">
        <v>184</v>
      </c>
      <c r="F2156" s="723">
        <v>3063.3</v>
      </c>
      <c r="G2156" s="723">
        <v>3090.7</v>
      </c>
      <c r="H2156" s="723">
        <v>3078.15</v>
      </c>
      <c r="I2156" s="723">
        <v>3187.72</v>
      </c>
      <c r="J2156" s="723">
        <v>3322.78</v>
      </c>
      <c r="K2156" s="723">
        <v>3072.38</v>
      </c>
      <c r="L2156" s="723">
        <v>3071.09</v>
      </c>
      <c r="M2156" s="723">
        <v>3104.67</v>
      </c>
      <c r="N2156" s="723">
        <v>3024.85</v>
      </c>
      <c r="O2156" s="605">
        <f>IF((N2157=""),"",MAX(F2158:N2158))</f>
        <v>3804.0200000000004</v>
      </c>
      <c r="P2156" s="605">
        <f>IF(N2157="","",MIN(F2158:N2158))</f>
        <v>3385.8</v>
      </c>
      <c r="Q2156" s="658">
        <f>IF((N2158=""),"",AVERAGE(F2158:N2158))</f>
        <v>3700.98</v>
      </c>
      <c r="R2156" s="658">
        <f>IF((N2157=""),"",(O2156-P2156)/(O2156+P2156)*100)</f>
        <v>5.8168354701508553</v>
      </c>
      <c r="S2156" s="725">
        <f>STDEV(F2158:N2158)</f>
        <v>138.05403941935853</v>
      </c>
      <c r="T2156" s="600" t="str">
        <f>IF(N2157="","",IF(Q2156&gt;3650,IF(R2156&lt;7,IF(Q2156&lt;4450,"Pass","Fail"),"Fail"),"Fail"))</f>
        <v>Pass</v>
      </c>
      <c r="U2156" s="672">
        <v>1159</v>
      </c>
      <c r="V2156" s="720" t="s">
        <v>553</v>
      </c>
      <c r="W2156" s="742"/>
      <c r="X2156" s="726"/>
      <c r="Y2156" s="727">
        <v>3650</v>
      </c>
      <c r="Z2156" s="727">
        <v>4450</v>
      </c>
      <c r="AA2156" s="727">
        <v>3700</v>
      </c>
      <c r="AB2156" s="727">
        <v>4100</v>
      </c>
      <c r="AC2156" s="728">
        <v>7</v>
      </c>
      <c r="AD2156" s="728">
        <v>6.5</v>
      </c>
    </row>
    <row r="2157" spans="1:30" ht="15">
      <c r="A2157" s="729"/>
      <c r="B2157" s="554"/>
      <c r="C2157" s="657"/>
      <c r="D2157" s="657"/>
      <c r="E2157" s="605" t="s">
        <v>185</v>
      </c>
      <c r="F2157" s="723">
        <v>1241.83</v>
      </c>
      <c r="G2157" s="723">
        <v>1188.76</v>
      </c>
      <c r="H2157" s="723">
        <v>1184.77</v>
      </c>
      <c r="I2157" s="723">
        <v>1385.11</v>
      </c>
      <c r="J2157" s="723">
        <v>1629.88</v>
      </c>
      <c r="K2157" s="723">
        <v>1181.2</v>
      </c>
      <c r="L2157" s="723">
        <v>1169.08</v>
      </c>
      <c r="M2157" s="723">
        <v>1240.28</v>
      </c>
      <c r="N2157" s="723">
        <v>1140.32</v>
      </c>
      <c r="O2157" s="605"/>
      <c r="P2157" s="605"/>
      <c r="Q2157" s="658"/>
      <c r="R2157" s="658"/>
      <c r="S2157" s="659"/>
      <c r="T2157" s="600"/>
      <c r="U2157" s="672"/>
      <c r="V2157" s="731"/>
      <c r="W2157" s="731"/>
      <c r="X2157" s="731"/>
      <c r="Y2157" s="732"/>
      <c r="Z2157" s="732"/>
      <c r="AA2157" s="732"/>
      <c r="AB2157" s="732"/>
      <c r="AC2157" s="641"/>
      <c r="AD2157" s="641"/>
    </row>
    <row r="2158" spans="1:30" ht="57.75" thickBot="1">
      <c r="A2158" s="729"/>
      <c r="B2158" s="554"/>
      <c r="C2158" s="657"/>
      <c r="D2158" s="657"/>
      <c r="E2158" s="605" t="s">
        <v>186</v>
      </c>
      <c r="F2158" s="605">
        <f t="shared" ref="F2158:N2158" si="714">IF(((F2156="")*AND(F2157="")),"",(F2156-F2157)*2)</f>
        <v>3642.9400000000005</v>
      </c>
      <c r="G2158" s="605">
        <f t="shared" si="714"/>
        <v>3803.8799999999997</v>
      </c>
      <c r="H2158" s="605">
        <f t="shared" si="714"/>
        <v>3786.76</v>
      </c>
      <c r="I2158" s="605">
        <f t="shared" si="714"/>
        <v>3605.22</v>
      </c>
      <c r="J2158" s="605">
        <f t="shared" si="714"/>
        <v>3385.8</v>
      </c>
      <c r="K2158" s="605">
        <f t="shared" si="714"/>
        <v>3782.36</v>
      </c>
      <c r="L2158" s="605">
        <f t="shared" si="714"/>
        <v>3804.0200000000004</v>
      </c>
      <c r="M2158" s="605">
        <f t="shared" si="714"/>
        <v>3728.78</v>
      </c>
      <c r="N2158" s="605">
        <f t="shared" si="714"/>
        <v>3769.06</v>
      </c>
      <c r="O2158" s="605"/>
      <c r="P2158" s="605"/>
      <c r="Q2158" s="658"/>
      <c r="R2158" s="658"/>
      <c r="S2158" s="659"/>
      <c r="T2158" s="600"/>
      <c r="U2158" s="672"/>
      <c r="V2158" s="731"/>
      <c r="W2158" s="731"/>
      <c r="X2158" s="731"/>
      <c r="Y2158" s="732"/>
      <c r="Z2158" s="732"/>
      <c r="AA2158" s="732"/>
      <c r="AB2158" s="732"/>
      <c r="AC2158" s="641"/>
      <c r="AD2158" s="641"/>
    </row>
    <row r="2159" spans="1:30" ht="15">
      <c r="A2159" s="713">
        <v>44037</v>
      </c>
      <c r="B2159" s="614" t="s">
        <v>167</v>
      </c>
      <c r="C2159" s="657" t="s">
        <v>169</v>
      </c>
      <c r="D2159" s="657" t="s">
        <v>187</v>
      </c>
      <c r="E2159" s="605" t="s">
        <v>184</v>
      </c>
      <c r="F2159" s="723">
        <v>1936</v>
      </c>
      <c r="G2159" s="723">
        <v>1939.56</v>
      </c>
      <c r="H2159" s="723">
        <v>1935.41</v>
      </c>
      <c r="I2159" s="723">
        <v>1943.9</v>
      </c>
      <c r="J2159" s="723">
        <v>1939.65</v>
      </c>
      <c r="K2159" s="723">
        <v>1939.16</v>
      </c>
      <c r="L2159" s="723">
        <v>1939.59</v>
      </c>
      <c r="M2159" s="723">
        <v>1965.18</v>
      </c>
      <c r="N2159" s="723">
        <v>1938.5</v>
      </c>
      <c r="O2159" s="605">
        <f>IF((N2160=""),"",MAX(F2161:N2161))</f>
        <v>2139.3600000000006</v>
      </c>
      <c r="P2159" s="605">
        <f>IF(N2160="","",MIN(F2161:N2161))</f>
        <v>1965.6000000000001</v>
      </c>
      <c r="Q2159" s="658">
        <f>IF((N2161=""),"",AVERAGE(F2161:N2161))</f>
        <v>2023.6833333333334</v>
      </c>
      <c r="R2159" s="658">
        <f>IF((N2160=""),"",(O2159-P2159)/(O2159+P2159)*100)</f>
        <v>4.2329279700654912</v>
      </c>
      <c r="S2159" s="659">
        <f>STDEV(F2161:N2161)</f>
        <v>47.62981261772272</v>
      </c>
      <c r="T2159" s="600" t="str">
        <f>IF(N2160="","",IF(Q2159&gt;1940,IF(R2159&lt;8.3,IF(Q2159&lt;2180,"Pass","Fail"),"Fail"),"Fail"))</f>
        <v>Pass</v>
      </c>
      <c r="U2159" s="677">
        <v>1159</v>
      </c>
      <c r="V2159" s="720" t="s">
        <v>553</v>
      </c>
      <c r="W2159" s="741"/>
      <c r="X2159" s="731"/>
      <c r="Y2159" s="733">
        <v>2000</v>
      </c>
      <c r="Z2159" s="733">
        <v>3000</v>
      </c>
      <c r="AA2159" s="733">
        <v>1940</v>
      </c>
      <c r="AB2159" s="733">
        <v>2180</v>
      </c>
      <c r="AC2159" s="604">
        <v>5.2</v>
      </c>
      <c r="AD2159" s="604">
        <v>5.2</v>
      </c>
    </row>
    <row r="2160" spans="1:30" ht="15">
      <c r="A2160" s="729"/>
      <c r="B2160" s="554"/>
      <c r="C2160" s="657"/>
      <c r="D2160" s="657"/>
      <c r="E2160" s="605" t="s">
        <v>185</v>
      </c>
      <c r="F2160" s="723">
        <v>1270.2</v>
      </c>
      <c r="G2160" s="723">
        <v>1267.9100000000001</v>
      </c>
      <c r="H2160" s="723">
        <v>1264.5999999999999</v>
      </c>
      <c r="I2160" s="723">
        <v>1265.6600000000001</v>
      </c>
      <c r="J2160" s="723">
        <v>1267.1400000000001</v>
      </c>
      <c r="K2160" s="723">
        <v>1283.96</v>
      </c>
      <c r="L2160" s="723">
        <v>1271.1400000000001</v>
      </c>
      <c r="M2160" s="723">
        <v>1252.06</v>
      </c>
      <c r="N2160" s="723">
        <v>1263.23</v>
      </c>
      <c r="O2160" s="605"/>
      <c r="P2160" s="605"/>
      <c r="Q2160" s="658"/>
      <c r="R2160" s="658"/>
      <c r="S2160" s="659"/>
      <c r="T2160" s="600"/>
      <c r="U2160" s="660"/>
      <c r="V2160" s="731"/>
      <c r="W2160" s="731"/>
      <c r="X2160" s="731"/>
      <c r="Y2160" s="732"/>
      <c r="Z2160" s="732"/>
      <c r="AA2160" s="732"/>
      <c r="AB2160" s="732"/>
      <c r="AC2160" s="641"/>
      <c r="AD2160" s="641"/>
    </row>
    <row r="2161" spans="1:30" ht="43.5" thickBot="1">
      <c r="A2161" s="729"/>
      <c r="B2161" s="554"/>
      <c r="C2161" s="657"/>
      <c r="D2161" s="657"/>
      <c r="E2161" s="605" t="s">
        <v>188</v>
      </c>
      <c r="F2161" s="605">
        <f t="shared" ref="F2161:N2161" si="715">IF(((F2159="")*AND(F2160="")),"",(F2159-F2160)*3)</f>
        <v>1997.3999999999999</v>
      </c>
      <c r="G2161" s="605">
        <f t="shared" si="715"/>
        <v>2014.9499999999996</v>
      </c>
      <c r="H2161" s="605">
        <f t="shared" si="715"/>
        <v>2012.4300000000005</v>
      </c>
      <c r="I2161" s="605">
        <f t="shared" si="715"/>
        <v>2034.72</v>
      </c>
      <c r="J2161" s="605">
        <f t="shared" si="715"/>
        <v>2017.53</v>
      </c>
      <c r="K2161" s="605">
        <f t="shared" si="715"/>
        <v>1965.6000000000001</v>
      </c>
      <c r="L2161" s="605">
        <f t="shared" si="715"/>
        <v>2005.3499999999995</v>
      </c>
      <c r="M2161" s="605">
        <f t="shared" si="715"/>
        <v>2139.3600000000006</v>
      </c>
      <c r="N2161" s="605">
        <f t="shared" si="715"/>
        <v>2025.81</v>
      </c>
      <c r="O2161" s="605"/>
      <c r="P2161" s="605"/>
      <c r="Q2161" s="658"/>
      <c r="R2161" s="658"/>
      <c r="S2161" s="659"/>
      <c r="T2161" s="600"/>
      <c r="U2161" s="660"/>
      <c r="V2161" s="731"/>
      <c r="W2161" s="731"/>
      <c r="X2161" s="731"/>
      <c r="Y2161" s="732"/>
      <c r="Z2161" s="732"/>
      <c r="AA2161" s="732"/>
      <c r="AB2161" s="732"/>
      <c r="AC2161" s="641"/>
      <c r="AD2161" s="641"/>
    </row>
    <row r="2162" spans="1:30" ht="15">
      <c r="A2162" s="713">
        <v>44037</v>
      </c>
      <c r="B2162" s="554" t="s">
        <v>183</v>
      </c>
      <c r="C2162" s="657" t="s">
        <v>171</v>
      </c>
      <c r="D2162" s="657" t="s">
        <v>170</v>
      </c>
      <c r="E2162" s="605" t="s">
        <v>184</v>
      </c>
      <c r="F2162" s="723">
        <v>22586.05</v>
      </c>
      <c r="G2162" s="723">
        <v>23106.82</v>
      </c>
      <c r="H2162" s="723">
        <v>23267.18</v>
      </c>
      <c r="I2162" s="723">
        <v>23100.82</v>
      </c>
      <c r="J2162" s="723">
        <v>22512.63</v>
      </c>
      <c r="K2162" s="723">
        <v>22510.29</v>
      </c>
      <c r="L2162" s="723">
        <v>23093.96</v>
      </c>
      <c r="M2162" s="723">
        <v>23133.09</v>
      </c>
      <c r="N2162" s="723">
        <v>22661.54</v>
      </c>
      <c r="O2162" s="605">
        <f>IF((N2163=""),"",MAX(F2164:N2164))</f>
        <v>4764.3000000000065</v>
      </c>
      <c r="P2162" s="605">
        <f>IF(N2163="","",MIN(F2164:N2164))</f>
        <v>4148.1600000000035</v>
      </c>
      <c r="Q2162" s="658">
        <f>IF((N2164=""),"",AVERAGE(F2164:N2164))</f>
        <v>4440.7033333333356</v>
      </c>
      <c r="R2162" s="658">
        <f>IF((N2163=""),"",(O2162-P2162)/(O2162+P2162)*100)</f>
        <v>6.913242808382897</v>
      </c>
      <c r="S2162" s="659">
        <f>STDEV(F2164:N2164)</f>
        <v>243.57900561214291</v>
      </c>
      <c r="T2162" s="600" t="str">
        <f>IF(N2163="","",IF(Q2162&gt;3200,IF(R2162&lt;16,IF(Q2162&lt;5240,"Pass","Fail"),"Fail"),"Fail"))</f>
        <v>Pass</v>
      </c>
      <c r="U2162" s="677">
        <v>1159</v>
      </c>
      <c r="V2162" s="720" t="s">
        <v>553</v>
      </c>
      <c r="W2162" s="741"/>
      <c r="X2162" s="731"/>
      <c r="Y2162" s="733">
        <v>4200</v>
      </c>
      <c r="Z2162" s="733">
        <v>5500</v>
      </c>
      <c r="AA2162" s="733">
        <v>3200</v>
      </c>
      <c r="AB2162" s="733">
        <v>5240</v>
      </c>
      <c r="AC2162" s="604">
        <v>16</v>
      </c>
      <c r="AD2162" s="604">
        <v>16</v>
      </c>
    </row>
    <row r="2163" spans="1:30" ht="15">
      <c r="A2163" s="729"/>
      <c r="B2163" s="554"/>
      <c r="C2163" s="657"/>
      <c r="D2163" s="657"/>
      <c r="E2163" s="605" t="s">
        <v>185</v>
      </c>
      <c r="F2163" s="723">
        <v>21030.28</v>
      </c>
      <c r="G2163" s="723">
        <v>21690.93</v>
      </c>
      <c r="H2163" s="723">
        <v>21884.46</v>
      </c>
      <c r="I2163" s="723">
        <v>21667.1</v>
      </c>
      <c r="J2163" s="723">
        <v>20924.53</v>
      </c>
      <c r="K2163" s="723">
        <v>20927.009999999998</v>
      </c>
      <c r="L2163" s="723">
        <v>21660.77</v>
      </c>
      <c r="M2163" s="723">
        <v>21724.37</v>
      </c>
      <c r="N2163" s="723">
        <v>21140.82</v>
      </c>
      <c r="O2163" s="641"/>
      <c r="P2163" s="605"/>
      <c r="Q2163" s="658"/>
      <c r="R2163" s="658"/>
      <c r="S2163" s="659"/>
      <c r="T2163" s="600"/>
      <c r="U2163" s="660"/>
      <c r="V2163" s="731"/>
      <c r="W2163" s="731"/>
      <c r="X2163" s="731"/>
      <c r="Y2163" s="732"/>
      <c r="Z2163" s="732"/>
      <c r="AA2163" s="732"/>
      <c r="AB2163" s="732"/>
      <c r="AC2163" s="641"/>
      <c r="AD2163" s="641"/>
    </row>
    <row r="2164" spans="1:30" ht="57">
      <c r="A2164" s="734"/>
      <c r="B2164" s="554"/>
      <c r="C2164" s="657"/>
      <c r="D2164" s="657"/>
      <c r="E2164" s="605" t="s">
        <v>186</v>
      </c>
      <c r="F2164" s="605">
        <f t="shared" ref="F2164:N2164" si="716">IF(((F2162="")*AND(F2163="")),"",(F2162-F2163)*3)</f>
        <v>4667.3100000000013</v>
      </c>
      <c r="G2164" s="605">
        <f t="shared" si="716"/>
        <v>4247.6699999999983</v>
      </c>
      <c r="H2164" s="605">
        <f t="shared" si="716"/>
        <v>4148.1600000000035</v>
      </c>
      <c r="I2164" s="605">
        <f t="shared" si="716"/>
        <v>4301.1600000000035</v>
      </c>
      <c r="J2164" s="605">
        <f t="shared" si="716"/>
        <v>4764.3000000000065</v>
      </c>
      <c r="K2164" s="605">
        <f t="shared" si="716"/>
        <v>4749.8400000000074</v>
      </c>
      <c r="L2164" s="605">
        <f t="shared" si="716"/>
        <v>4299.5699999999961</v>
      </c>
      <c r="M2164" s="605">
        <f t="shared" si="716"/>
        <v>4226.1600000000035</v>
      </c>
      <c r="N2164" s="605">
        <f t="shared" si="716"/>
        <v>4562.1600000000035</v>
      </c>
      <c r="O2164" s="605"/>
      <c r="P2164" s="605"/>
      <c r="Q2164" s="658"/>
      <c r="R2164" s="658"/>
      <c r="S2164" s="659"/>
      <c r="T2164" s="600"/>
      <c r="U2164" s="660"/>
      <c r="V2164" s="735"/>
      <c r="W2164" s="735"/>
      <c r="X2164" s="735"/>
      <c r="Y2164" s="736"/>
      <c r="Z2164" s="736"/>
      <c r="AA2164" s="736"/>
      <c r="AB2164" s="736"/>
      <c r="AC2164" s="737"/>
      <c r="AD2164" s="737"/>
    </row>
    <row r="2165" spans="1:30" ht="15">
      <c r="A2165" s="713">
        <v>44040</v>
      </c>
      <c r="B2165" s="554" t="s">
        <v>172</v>
      </c>
      <c r="C2165" s="657" t="s">
        <v>174</v>
      </c>
      <c r="D2165" s="657" t="s">
        <v>173</v>
      </c>
      <c r="E2165" s="605" t="s">
        <v>184</v>
      </c>
      <c r="F2165" s="723">
        <v>6615.9</v>
      </c>
      <c r="G2165" s="723">
        <v>6696.02</v>
      </c>
      <c r="H2165" s="723">
        <v>6804.48</v>
      </c>
      <c r="I2165" s="723">
        <v>6740.84</v>
      </c>
      <c r="J2165" s="723">
        <v>6649.24</v>
      </c>
      <c r="K2165" s="723">
        <v>6760.99</v>
      </c>
      <c r="L2165" s="723">
        <v>6813.83</v>
      </c>
      <c r="M2165" s="723">
        <v>6789.7</v>
      </c>
      <c r="N2165" s="723">
        <v>6716.92</v>
      </c>
      <c r="O2165" s="605">
        <f>IF((N2166=""),"",MAX(F2167:N2167))</f>
        <v>3776.74</v>
      </c>
      <c r="P2165" s="605">
        <f>IF(N2166="","",MIN(F2167:N2167))</f>
        <v>3524.7800000000007</v>
      </c>
      <c r="Q2165" s="658">
        <f>IF((N2167=""),"",AVERAGE(F2167:N2167))</f>
        <v>3672.6799999999994</v>
      </c>
      <c r="R2165" s="658">
        <f>IF((N2166=""),"",(O2165-P2165)/(O2165+P2165)*100)</f>
        <v>3.4507883290054551</v>
      </c>
      <c r="S2165" s="725">
        <f>STDEV(F2167:N2167)</f>
        <v>89.054982454677969</v>
      </c>
      <c r="T2165" s="600" t="str">
        <f>IF(N2166="","",IF(Q2165&gt;3650,IF(R2165&lt;7,IF(Q2165&lt;4450,"Pass","Fail"),"Fail"),"Fail"))</f>
        <v>Pass</v>
      </c>
      <c r="U2165" s="672">
        <v>1340</v>
      </c>
      <c r="V2165" s="720" t="s">
        <v>555</v>
      </c>
      <c r="W2165" s="742"/>
      <c r="X2165" s="726"/>
      <c r="Y2165" s="727">
        <v>3650</v>
      </c>
      <c r="Z2165" s="727">
        <v>4450</v>
      </c>
      <c r="AA2165" s="727">
        <v>3700</v>
      </c>
      <c r="AB2165" s="727">
        <v>4100</v>
      </c>
      <c r="AC2165" s="728">
        <v>7</v>
      </c>
      <c r="AD2165" s="728">
        <v>6.5</v>
      </c>
    </row>
    <row r="2166" spans="1:30" ht="15">
      <c r="A2166" s="729"/>
      <c r="B2166" s="554"/>
      <c r="C2166" s="657"/>
      <c r="D2166" s="657"/>
      <c r="E2166" s="605" t="s">
        <v>185</v>
      </c>
      <c r="F2166" s="723">
        <v>4819.13</v>
      </c>
      <c r="G2166" s="723">
        <v>4933.63</v>
      </c>
      <c r="H2166" s="723">
        <v>4919.4399999999996</v>
      </c>
      <c r="I2166" s="723">
        <v>4942.8100000000004</v>
      </c>
      <c r="J2166" s="723">
        <v>4835</v>
      </c>
      <c r="K2166" s="723">
        <v>4900.78</v>
      </c>
      <c r="L2166" s="723">
        <v>4925.46</v>
      </c>
      <c r="M2166" s="723">
        <v>4930.3999999999996</v>
      </c>
      <c r="N2166" s="723">
        <v>4854.21</v>
      </c>
      <c r="O2166" s="605"/>
      <c r="P2166" s="605"/>
      <c r="Q2166" s="658"/>
      <c r="R2166" s="658"/>
      <c r="S2166" s="659"/>
      <c r="T2166" s="600"/>
      <c r="U2166" s="672"/>
      <c r="V2166" s="731"/>
      <c r="W2166" s="731"/>
      <c r="X2166" s="731"/>
      <c r="Y2166" s="732"/>
      <c r="Z2166" s="732"/>
      <c r="AA2166" s="732"/>
      <c r="AB2166" s="732"/>
      <c r="AC2166" s="641"/>
      <c r="AD2166" s="641"/>
    </row>
    <row r="2167" spans="1:30" ht="57.75" thickBot="1">
      <c r="A2167" s="729"/>
      <c r="B2167" s="554"/>
      <c r="C2167" s="657"/>
      <c r="D2167" s="657"/>
      <c r="E2167" s="605" t="s">
        <v>186</v>
      </c>
      <c r="F2167" s="605">
        <f t="shared" ref="F2167:N2167" si="717">IF(((F2165="")*AND(F2166="")),"",(F2165-F2166)*2)</f>
        <v>3593.5399999999991</v>
      </c>
      <c r="G2167" s="605">
        <f t="shared" si="717"/>
        <v>3524.7800000000007</v>
      </c>
      <c r="H2167" s="605">
        <f t="shared" si="717"/>
        <v>3770.08</v>
      </c>
      <c r="I2167" s="605">
        <f t="shared" si="717"/>
        <v>3596.0599999999995</v>
      </c>
      <c r="J2167" s="605">
        <f t="shared" si="717"/>
        <v>3628.4799999999996</v>
      </c>
      <c r="K2167" s="605">
        <f t="shared" si="717"/>
        <v>3720.42</v>
      </c>
      <c r="L2167" s="605">
        <f t="shared" si="717"/>
        <v>3776.74</v>
      </c>
      <c r="M2167" s="605">
        <f t="shared" si="717"/>
        <v>3718.6000000000004</v>
      </c>
      <c r="N2167" s="605">
        <f t="shared" si="717"/>
        <v>3725.42</v>
      </c>
      <c r="O2167" s="605"/>
      <c r="P2167" s="605"/>
      <c r="Q2167" s="658"/>
      <c r="R2167" s="658"/>
      <c r="S2167" s="659"/>
      <c r="T2167" s="600"/>
      <c r="U2167" s="672"/>
      <c r="V2167" s="731"/>
      <c r="W2167" s="731"/>
      <c r="X2167" s="731"/>
      <c r="Y2167" s="732"/>
      <c r="Z2167" s="732"/>
      <c r="AA2167" s="732"/>
      <c r="AB2167" s="732"/>
      <c r="AC2167" s="641"/>
      <c r="AD2167" s="641"/>
    </row>
    <row r="2168" spans="1:30" ht="15">
      <c r="A2168" s="713">
        <v>44040</v>
      </c>
      <c r="B2168" s="614" t="s">
        <v>167</v>
      </c>
      <c r="C2168" s="657" t="s">
        <v>169</v>
      </c>
      <c r="D2168" s="657" t="s">
        <v>187</v>
      </c>
      <c r="E2168" s="605" t="s">
        <v>184</v>
      </c>
      <c r="F2168" s="723">
        <v>1949.5</v>
      </c>
      <c r="G2168" s="723">
        <v>1948.26</v>
      </c>
      <c r="H2168" s="723">
        <v>1939.02</v>
      </c>
      <c r="I2168" s="723">
        <v>1950.54</v>
      </c>
      <c r="J2168" s="723">
        <v>1953.61</v>
      </c>
      <c r="K2168" s="723">
        <v>1956.79</v>
      </c>
      <c r="L2168" s="723">
        <v>1943.94</v>
      </c>
      <c r="M2168" s="723">
        <v>2021.25</v>
      </c>
      <c r="N2168" s="723">
        <v>1956.92</v>
      </c>
      <c r="O2168" s="605">
        <f>IF((N2169=""),"",MAX(F2170:N2170))</f>
        <v>2327.1000000000004</v>
      </c>
      <c r="P2168" s="605">
        <f>IF(N2169="","",MIN(F2170:N2170))</f>
        <v>1986.4199999999996</v>
      </c>
      <c r="Q2168" s="658">
        <f>IF((N2170=""),"",AVERAGE(F2170:N2170))</f>
        <v>2082.7666666666669</v>
      </c>
      <c r="R2168" s="658">
        <f>IF((N2169=""),"",(O2168-P2168)/(O2168+P2168)*100)</f>
        <v>7.8979580481834022</v>
      </c>
      <c r="S2168" s="659">
        <f>STDEV(F2170:N2170)</f>
        <v>97.939102124733822</v>
      </c>
      <c r="T2168" s="600" t="str">
        <f>IF(N2169="","",IF(Q2168&gt;1940,IF(R2168&lt;8.3,IF(Q2168&lt;2180,"Pass","Fail"),"Fail"),"Fail"))</f>
        <v>Pass</v>
      </c>
      <c r="U2168" s="677">
        <v>1340</v>
      </c>
      <c r="V2168" s="720" t="s">
        <v>555</v>
      </c>
      <c r="W2168" s="741"/>
      <c r="X2168" s="731"/>
      <c r="Y2168" s="733">
        <v>2000</v>
      </c>
      <c r="Z2168" s="733">
        <v>3000</v>
      </c>
      <c r="AA2168" s="733">
        <v>1940</v>
      </c>
      <c r="AB2168" s="733">
        <v>2180</v>
      </c>
      <c r="AC2168" s="604">
        <v>5.2</v>
      </c>
      <c r="AD2168" s="604">
        <v>5.2</v>
      </c>
    </row>
    <row r="2169" spans="1:30" ht="15">
      <c r="A2169" s="729"/>
      <c r="B2169" s="554"/>
      <c r="C2169" s="657"/>
      <c r="D2169" s="657"/>
      <c r="E2169" s="605" t="s">
        <v>185</v>
      </c>
      <c r="F2169" s="723">
        <v>1274.05</v>
      </c>
      <c r="G2169" s="723">
        <v>1254.2</v>
      </c>
      <c r="H2169" s="723">
        <v>1245.18</v>
      </c>
      <c r="I2169" s="723">
        <v>1255.67</v>
      </c>
      <c r="J2169" s="723">
        <v>1279.45</v>
      </c>
      <c r="K2169" s="723">
        <v>1294.6500000000001</v>
      </c>
      <c r="L2169" s="723">
        <v>1259.8599999999999</v>
      </c>
      <c r="M2169" s="723">
        <v>1245.55</v>
      </c>
      <c r="N2169" s="723">
        <v>1262.92</v>
      </c>
      <c r="O2169" s="605"/>
      <c r="P2169" s="605"/>
      <c r="Q2169" s="658"/>
      <c r="R2169" s="658"/>
      <c r="S2169" s="659"/>
      <c r="T2169" s="600"/>
      <c r="U2169" s="660"/>
      <c r="V2169" s="731"/>
      <c r="W2169" s="731"/>
      <c r="X2169" s="731"/>
      <c r="Y2169" s="732"/>
      <c r="Z2169" s="732"/>
      <c r="AA2169" s="732"/>
      <c r="AB2169" s="732"/>
      <c r="AC2169" s="641"/>
      <c r="AD2169" s="641"/>
    </row>
    <row r="2170" spans="1:30" ht="43.5" thickBot="1">
      <c r="A2170" s="729"/>
      <c r="B2170" s="554"/>
      <c r="C2170" s="657"/>
      <c r="D2170" s="657"/>
      <c r="E2170" s="605" t="s">
        <v>188</v>
      </c>
      <c r="F2170" s="605">
        <f t="shared" ref="F2170:N2170" si="718">IF(((F2168="")*AND(F2169="")),"",(F2168-F2169)*3)</f>
        <v>2026.3500000000001</v>
      </c>
      <c r="G2170" s="605">
        <f t="shared" si="718"/>
        <v>2082.1799999999998</v>
      </c>
      <c r="H2170" s="605">
        <f t="shared" si="718"/>
        <v>2081.5199999999995</v>
      </c>
      <c r="I2170" s="605">
        <f t="shared" si="718"/>
        <v>2084.6099999999997</v>
      </c>
      <c r="J2170" s="605">
        <f t="shared" si="718"/>
        <v>2022.4799999999996</v>
      </c>
      <c r="K2170" s="605">
        <f t="shared" si="718"/>
        <v>1986.4199999999996</v>
      </c>
      <c r="L2170" s="605">
        <f t="shared" si="718"/>
        <v>2052.2400000000007</v>
      </c>
      <c r="M2170" s="605">
        <f t="shared" si="718"/>
        <v>2327.1000000000004</v>
      </c>
      <c r="N2170" s="605">
        <f t="shared" si="718"/>
        <v>2082</v>
      </c>
      <c r="O2170" s="605"/>
      <c r="P2170" s="605"/>
      <c r="Q2170" s="658"/>
      <c r="R2170" s="658"/>
      <c r="S2170" s="659"/>
      <c r="T2170" s="600"/>
      <c r="U2170" s="660"/>
      <c r="V2170" s="731"/>
      <c r="W2170" s="731"/>
      <c r="X2170" s="731"/>
      <c r="Y2170" s="732"/>
      <c r="Z2170" s="732"/>
      <c r="AA2170" s="732"/>
      <c r="AB2170" s="732"/>
      <c r="AC2170" s="641"/>
      <c r="AD2170" s="641"/>
    </row>
    <row r="2171" spans="1:30" ht="15">
      <c r="A2171" s="713">
        <v>44040</v>
      </c>
      <c r="B2171" s="554" t="s">
        <v>183</v>
      </c>
      <c r="C2171" s="657" t="s">
        <v>171</v>
      </c>
      <c r="D2171" s="657" t="s">
        <v>170</v>
      </c>
      <c r="E2171" s="605" t="s">
        <v>184</v>
      </c>
      <c r="F2171" s="723">
        <v>29039.75</v>
      </c>
      <c r="G2171" s="723">
        <v>29059.17</v>
      </c>
      <c r="H2171" s="723">
        <v>29043.66</v>
      </c>
      <c r="I2171" s="723">
        <v>29055.27</v>
      </c>
      <c r="J2171" s="723">
        <v>29152.7</v>
      </c>
      <c r="K2171" s="723">
        <v>29192.34</v>
      </c>
      <c r="L2171" s="723">
        <v>29048.37</v>
      </c>
      <c r="M2171" s="723">
        <v>29031.41</v>
      </c>
      <c r="N2171" s="723">
        <v>29156.7</v>
      </c>
      <c r="O2171" s="605">
        <f>IF((N2172=""),"",MAX(F2173:N2173))</f>
        <v>4830.9599999999991</v>
      </c>
      <c r="P2171" s="605">
        <f>IF(N2172="","",MIN(F2173:N2173))</f>
        <v>4167.8399999999965</v>
      </c>
      <c r="Q2171" s="658">
        <f>IF((N2173=""),"",AVERAGE(F2173:N2173))</f>
        <v>4480.1699999999983</v>
      </c>
      <c r="R2171" s="658">
        <f>IF((N2172=""),"",(O2171-P2171)/(O2171+P2171)*100)</f>
        <v>7.3689825310041659</v>
      </c>
      <c r="S2171" s="659">
        <f>STDEV(F2173:N2173)</f>
        <v>267.48784098534009</v>
      </c>
      <c r="T2171" s="600" t="str">
        <f>IF(N2172="","",IF(Q2171&gt;3200,IF(R2171&lt;16,IF(Q2171&lt;5240,"Pass","Fail"),"Fail"),"Fail"))</f>
        <v>Pass</v>
      </c>
      <c r="U2171" s="677">
        <v>1340</v>
      </c>
      <c r="V2171" s="720" t="s">
        <v>555</v>
      </c>
      <c r="W2171" s="741"/>
      <c r="X2171" s="731"/>
      <c r="Y2171" s="733">
        <v>4200</v>
      </c>
      <c r="Z2171" s="733">
        <v>5500</v>
      </c>
      <c r="AA2171" s="733">
        <v>3200</v>
      </c>
      <c r="AB2171" s="733">
        <v>5240</v>
      </c>
      <c r="AC2171" s="604">
        <v>16</v>
      </c>
      <c r="AD2171" s="604">
        <v>16</v>
      </c>
    </row>
    <row r="2172" spans="1:30" ht="15">
      <c r="A2172" s="729"/>
      <c r="B2172" s="554"/>
      <c r="C2172" s="657"/>
      <c r="D2172" s="657"/>
      <c r="E2172" s="605" t="s">
        <v>185</v>
      </c>
      <c r="F2172" s="723">
        <v>27461.74</v>
      </c>
      <c r="G2172" s="723">
        <v>27636.63</v>
      </c>
      <c r="H2172" s="723">
        <v>27654.38</v>
      </c>
      <c r="I2172" s="723">
        <v>27617.22</v>
      </c>
      <c r="J2172" s="723">
        <v>27542.38</v>
      </c>
      <c r="K2172" s="723">
        <v>27592.99</v>
      </c>
      <c r="L2172" s="723">
        <v>27609.51</v>
      </c>
      <c r="M2172" s="723">
        <v>27617.87</v>
      </c>
      <c r="N2172" s="723">
        <v>27606.14</v>
      </c>
      <c r="O2172" s="641"/>
      <c r="P2172" s="605"/>
      <c r="Q2172" s="658"/>
      <c r="R2172" s="658"/>
      <c r="S2172" s="659"/>
      <c r="T2172" s="600"/>
      <c r="U2172" s="660"/>
      <c r="V2172" s="731"/>
      <c r="W2172" s="731"/>
      <c r="X2172" s="731"/>
      <c r="Y2172" s="732"/>
      <c r="Z2172" s="732"/>
      <c r="AA2172" s="732"/>
      <c r="AB2172" s="732"/>
      <c r="AC2172" s="641"/>
      <c r="AD2172" s="641"/>
    </row>
    <row r="2173" spans="1:30" ht="57">
      <c r="A2173" s="734"/>
      <c r="B2173" s="554"/>
      <c r="C2173" s="657"/>
      <c r="D2173" s="657"/>
      <c r="E2173" s="605" t="s">
        <v>186</v>
      </c>
      <c r="F2173" s="605">
        <f t="shared" ref="F2173:N2173" si="719">IF(((F2171="")*AND(F2172="")),"",(F2171-F2172)*3)</f>
        <v>4734.0299999999952</v>
      </c>
      <c r="G2173" s="605">
        <f t="shared" si="719"/>
        <v>4267.6199999999917</v>
      </c>
      <c r="H2173" s="605">
        <f t="shared" si="719"/>
        <v>4167.8399999999965</v>
      </c>
      <c r="I2173" s="605">
        <f t="shared" si="719"/>
        <v>4314.1499999999978</v>
      </c>
      <c r="J2173" s="605">
        <f t="shared" si="719"/>
        <v>4830.9599999999991</v>
      </c>
      <c r="K2173" s="605">
        <f t="shared" si="719"/>
        <v>4798.0499999999956</v>
      </c>
      <c r="L2173" s="605">
        <f t="shared" si="719"/>
        <v>4316.5800000000017</v>
      </c>
      <c r="M2173" s="605">
        <f t="shared" si="719"/>
        <v>4240.6200000000026</v>
      </c>
      <c r="N2173" s="605">
        <f t="shared" si="719"/>
        <v>4651.6800000000039</v>
      </c>
      <c r="O2173" s="605"/>
      <c r="P2173" s="605"/>
      <c r="Q2173" s="658"/>
      <c r="R2173" s="658"/>
      <c r="S2173" s="659"/>
      <c r="T2173" s="600"/>
      <c r="U2173" s="660"/>
      <c r="V2173" s="735"/>
      <c r="W2173" s="735"/>
      <c r="X2173" s="735"/>
      <c r="Y2173" s="736"/>
      <c r="Z2173" s="736"/>
      <c r="AA2173" s="736"/>
      <c r="AB2173" s="736"/>
      <c r="AC2173" s="737"/>
      <c r="AD2173" s="737"/>
    </row>
    <row r="2174" spans="1:30" ht="15">
      <c r="A2174" s="713">
        <v>44040</v>
      </c>
      <c r="B2174" s="554" t="s">
        <v>172</v>
      </c>
      <c r="C2174" s="657" t="s">
        <v>174</v>
      </c>
      <c r="D2174" s="657" t="s">
        <v>173</v>
      </c>
      <c r="E2174" s="605" t="s">
        <v>184</v>
      </c>
      <c r="F2174" s="723">
        <v>4813.28</v>
      </c>
      <c r="G2174" s="723">
        <v>4926.7299999999996</v>
      </c>
      <c r="H2174" s="723">
        <v>4912.5600000000004</v>
      </c>
      <c r="I2174" s="723">
        <v>4937.17</v>
      </c>
      <c r="J2174" s="723">
        <v>4926.83</v>
      </c>
      <c r="K2174" s="723">
        <v>4894.5200000000004</v>
      </c>
      <c r="L2174" s="723">
        <v>4919.04</v>
      </c>
      <c r="M2174" s="723">
        <v>4925.12</v>
      </c>
      <c r="N2174" s="723">
        <v>4848.82</v>
      </c>
      <c r="O2174" s="605">
        <f>IF((N2175=""),"",MAX(F2176:N2176))</f>
        <v>3733.34</v>
      </c>
      <c r="P2174" s="605">
        <f>IF(N2175="","",MIN(F2176:N2176))</f>
        <v>3540.8599999999997</v>
      </c>
      <c r="Q2174" s="658">
        <f>IF((N2176=""),"",AVERAGE(F2176:N2176))</f>
        <v>3666.4733333333334</v>
      </c>
      <c r="R2174" s="658">
        <f>IF((N2175=""),"",(O2174-P2174)/(O2174+P2174)*100)</f>
        <v>2.6460641720051754</v>
      </c>
      <c r="S2174" s="725">
        <f>STDEV(F2176:N2176)</f>
        <v>58.927492734702462</v>
      </c>
      <c r="T2174" s="600" t="str">
        <f>IF(N2175="","",IF(Q2174&gt;3650,IF(R2174&lt;7,IF(Q2174&lt;4450,"Pass","Fail"),"Fail"),"Fail"))</f>
        <v>Pass</v>
      </c>
      <c r="U2174" s="672">
        <v>1428</v>
      </c>
      <c r="V2174" s="720" t="s">
        <v>556</v>
      </c>
      <c r="W2174" s="742"/>
      <c r="X2174" s="726"/>
      <c r="Y2174" s="727">
        <v>3650</v>
      </c>
      <c r="Z2174" s="727">
        <v>4450</v>
      </c>
      <c r="AA2174" s="727">
        <v>3700</v>
      </c>
      <c r="AB2174" s="727">
        <v>4100</v>
      </c>
      <c r="AC2174" s="728">
        <v>7</v>
      </c>
      <c r="AD2174" s="728">
        <v>6.5</v>
      </c>
    </row>
    <row r="2175" spans="1:30" ht="15">
      <c r="A2175" s="729"/>
      <c r="B2175" s="554"/>
      <c r="C2175" s="657"/>
      <c r="D2175" s="657"/>
      <c r="E2175" s="605" t="s">
        <v>185</v>
      </c>
      <c r="F2175" s="723">
        <v>3042.85</v>
      </c>
      <c r="G2175" s="723">
        <v>3084.99</v>
      </c>
      <c r="H2175" s="723">
        <v>3081.02</v>
      </c>
      <c r="I2175" s="723">
        <v>3070.5</v>
      </c>
      <c r="J2175" s="723">
        <v>3061.17</v>
      </c>
      <c r="K2175" s="723">
        <v>3063.55</v>
      </c>
      <c r="L2175" s="723">
        <v>3073.57</v>
      </c>
      <c r="M2175" s="723">
        <v>3116.02</v>
      </c>
      <c r="N2175" s="723">
        <v>3011.27</v>
      </c>
      <c r="O2175" s="605"/>
      <c r="P2175" s="605"/>
      <c r="Q2175" s="658"/>
      <c r="R2175" s="658"/>
      <c r="S2175" s="659"/>
      <c r="T2175" s="600"/>
      <c r="U2175" s="672"/>
      <c r="V2175" s="731"/>
      <c r="W2175" s="731"/>
      <c r="X2175" s="731"/>
      <c r="Y2175" s="732"/>
      <c r="Z2175" s="732"/>
      <c r="AA2175" s="732"/>
      <c r="AB2175" s="732"/>
      <c r="AC2175" s="641"/>
      <c r="AD2175" s="641"/>
    </row>
    <row r="2176" spans="1:30" ht="57.75" thickBot="1">
      <c r="A2176" s="729"/>
      <c r="B2176" s="554"/>
      <c r="C2176" s="657"/>
      <c r="D2176" s="657"/>
      <c r="E2176" s="605" t="s">
        <v>186</v>
      </c>
      <c r="F2176" s="605">
        <f t="shared" ref="F2176:N2176" si="720">IF(((F2174="")*AND(F2175="")),"",(F2174-F2175)*2)</f>
        <v>3540.8599999999997</v>
      </c>
      <c r="G2176" s="605">
        <f t="shared" si="720"/>
        <v>3683.4799999999996</v>
      </c>
      <c r="H2176" s="605">
        <f t="shared" si="720"/>
        <v>3663.0800000000008</v>
      </c>
      <c r="I2176" s="605">
        <f t="shared" si="720"/>
        <v>3733.34</v>
      </c>
      <c r="J2176" s="605">
        <f t="shared" si="720"/>
        <v>3731.3199999999997</v>
      </c>
      <c r="K2176" s="605">
        <f t="shared" si="720"/>
        <v>3661.9400000000005</v>
      </c>
      <c r="L2176" s="605">
        <f t="shared" si="720"/>
        <v>3690.9399999999996</v>
      </c>
      <c r="M2176" s="605">
        <f t="shared" si="720"/>
        <v>3618.2</v>
      </c>
      <c r="N2176" s="605">
        <f t="shared" si="720"/>
        <v>3675.0999999999995</v>
      </c>
      <c r="O2176" s="605"/>
      <c r="P2176" s="605"/>
      <c r="Q2176" s="658"/>
      <c r="R2176" s="658"/>
      <c r="S2176" s="659"/>
      <c r="T2176" s="600"/>
      <c r="U2176" s="672"/>
      <c r="V2176" s="731"/>
      <c r="W2176" s="731"/>
      <c r="X2176" s="731"/>
      <c r="Y2176" s="732"/>
      <c r="Z2176" s="732"/>
      <c r="AA2176" s="732"/>
      <c r="AB2176" s="732"/>
      <c r="AC2176" s="641"/>
      <c r="AD2176" s="641"/>
    </row>
    <row r="2177" spans="1:30" ht="15">
      <c r="A2177" s="713">
        <v>44040</v>
      </c>
      <c r="B2177" s="614" t="s">
        <v>167</v>
      </c>
      <c r="C2177" s="657" t="s">
        <v>169</v>
      </c>
      <c r="D2177" s="657" t="s">
        <v>187</v>
      </c>
      <c r="E2177" s="605" t="s">
        <v>184</v>
      </c>
      <c r="F2177" s="723">
        <v>1274.05</v>
      </c>
      <c r="G2177" s="723">
        <v>1254.2</v>
      </c>
      <c r="H2177" s="723">
        <v>1245.18</v>
      </c>
      <c r="I2177" s="723">
        <v>1255.67</v>
      </c>
      <c r="J2177" s="723">
        <v>1279.45</v>
      </c>
      <c r="K2177" s="723">
        <v>1294.6500000000001</v>
      </c>
      <c r="L2177" s="723">
        <v>1259.8599999999999</v>
      </c>
      <c r="M2177" s="723">
        <v>1245.55</v>
      </c>
      <c r="N2177" s="723">
        <v>1262.92</v>
      </c>
      <c r="O2177" s="605">
        <f>IF((N2178=""),"",MAX(F2179:N2179))</f>
        <v>2035.71</v>
      </c>
      <c r="P2177" s="605">
        <f>IF(N2178="","",MIN(F2179:N2179))</f>
        <v>1950.15</v>
      </c>
      <c r="Q2177" s="658">
        <f>IF((N2179=""),"",AVERAGE(F2179:N2179))</f>
        <v>2001.01</v>
      </c>
      <c r="R2177" s="658">
        <f>IF((N2178=""),"",(O2177-P2177)/(O2177+P2177)*100)</f>
        <v>2.1465881892489937</v>
      </c>
      <c r="S2177" s="659">
        <f>STDEV(F2179:N2179)</f>
        <v>26.179559774761007</v>
      </c>
      <c r="T2177" s="600" t="str">
        <f>IF(N2178="","",IF(Q2177&gt;1940,IF(R2177&lt;8.3,IF(Q2177&lt;2180,"Pass","Fail"),"Fail"),"Fail"))</f>
        <v>Pass</v>
      </c>
      <c r="U2177" s="677">
        <v>1428</v>
      </c>
      <c r="V2177" s="720" t="s">
        <v>556</v>
      </c>
      <c r="W2177" s="741"/>
      <c r="X2177" s="731"/>
      <c r="Y2177" s="733">
        <v>2000</v>
      </c>
      <c r="Z2177" s="733">
        <v>3000</v>
      </c>
      <c r="AA2177" s="733">
        <v>1940</v>
      </c>
      <c r="AB2177" s="733">
        <v>2180</v>
      </c>
      <c r="AC2177" s="604">
        <v>5.2</v>
      </c>
      <c r="AD2177" s="604">
        <v>5.2</v>
      </c>
    </row>
    <row r="2178" spans="1:30" ht="15">
      <c r="A2178" s="729"/>
      <c r="B2178" s="554"/>
      <c r="C2178" s="657"/>
      <c r="D2178" s="657"/>
      <c r="E2178" s="605" t="s">
        <v>185</v>
      </c>
      <c r="F2178" s="723">
        <v>602.74</v>
      </c>
      <c r="G2178" s="723">
        <v>575.63</v>
      </c>
      <c r="H2178" s="723">
        <v>574.38</v>
      </c>
      <c r="I2178" s="723">
        <v>586.04</v>
      </c>
      <c r="J2178" s="723">
        <v>629.4</v>
      </c>
      <c r="K2178" s="723">
        <v>638.59</v>
      </c>
      <c r="L2178" s="723">
        <v>588.4</v>
      </c>
      <c r="M2178" s="723">
        <v>579.96</v>
      </c>
      <c r="N2178" s="723">
        <v>593.36</v>
      </c>
      <c r="O2178" s="605"/>
      <c r="P2178" s="605"/>
      <c r="Q2178" s="658"/>
      <c r="R2178" s="658"/>
      <c r="S2178" s="659"/>
      <c r="T2178" s="600"/>
      <c r="U2178" s="660"/>
      <c r="V2178" s="731"/>
      <c r="W2178" s="731"/>
      <c r="X2178" s="731"/>
      <c r="Y2178" s="732"/>
      <c r="Z2178" s="732"/>
      <c r="AA2178" s="732"/>
      <c r="AB2178" s="732"/>
      <c r="AC2178" s="641"/>
      <c r="AD2178" s="641"/>
    </row>
    <row r="2179" spans="1:30" ht="43.5" thickBot="1">
      <c r="A2179" s="729"/>
      <c r="B2179" s="554"/>
      <c r="C2179" s="657"/>
      <c r="D2179" s="657"/>
      <c r="E2179" s="605" t="s">
        <v>188</v>
      </c>
      <c r="F2179" s="605">
        <f t="shared" ref="F2179:N2179" si="721">IF(((F2177="")*AND(F2178="")),"",(F2177-F2178)*3)</f>
        <v>2013.9299999999998</v>
      </c>
      <c r="G2179" s="605">
        <f t="shared" si="721"/>
        <v>2035.71</v>
      </c>
      <c r="H2179" s="605">
        <f t="shared" si="721"/>
        <v>2012.4</v>
      </c>
      <c r="I2179" s="605">
        <f t="shared" si="721"/>
        <v>2008.8900000000003</v>
      </c>
      <c r="J2179" s="605">
        <f t="shared" si="721"/>
        <v>1950.15</v>
      </c>
      <c r="K2179" s="605">
        <f t="shared" si="721"/>
        <v>1968.1800000000003</v>
      </c>
      <c r="L2179" s="605">
        <f t="shared" si="721"/>
        <v>2014.3799999999997</v>
      </c>
      <c r="M2179" s="605">
        <f t="shared" si="721"/>
        <v>1996.7699999999998</v>
      </c>
      <c r="N2179" s="605">
        <f t="shared" si="721"/>
        <v>2008.6800000000003</v>
      </c>
      <c r="O2179" s="605"/>
      <c r="P2179" s="605"/>
      <c r="Q2179" s="658"/>
      <c r="R2179" s="658"/>
      <c r="S2179" s="659"/>
      <c r="T2179" s="600"/>
      <c r="U2179" s="660"/>
      <c r="V2179" s="731"/>
      <c r="W2179" s="731"/>
      <c r="X2179" s="731"/>
      <c r="Y2179" s="732"/>
      <c r="Z2179" s="732"/>
      <c r="AA2179" s="732"/>
      <c r="AB2179" s="732"/>
      <c r="AC2179" s="641"/>
      <c r="AD2179" s="641"/>
    </row>
    <row r="2180" spans="1:30" ht="15">
      <c r="A2180" s="713">
        <v>44040</v>
      </c>
      <c r="B2180" s="554" t="s">
        <v>183</v>
      </c>
      <c r="C2180" s="657" t="s">
        <v>171</v>
      </c>
      <c r="D2180" s="657" t="s">
        <v>170</v>
      </c>
      <c r="E2180" s="605" t="s">
        <v>184</v>
      </c>
      <c r="F2180" s="723">
        <v>27461.74</v>
      </c>
      <c r="G2180" s="723">
        <v>27636.63</v>
      </c>
      <c r="H2180" s="723">
        <v>27654.38</v>
      </c>
      <c r="I2180" s="723">
        <v>27617.22</v>
      </c>
      <c r="J2180" s="723">
        <v>27542.38</v>
      </c>
      <c r="K2180" s="723">
        <v>27592.99</v>
      </c>
      <c r="L2180" s="723">
        <v>27609.51</v>
      </c>
      <c r="M2180" s="723">
        <v>27617.87</v>
      </c>
      <c r="N2180" s="723">
        <v>27606.14</v>
      </c>
      <c r="O2180" s="605">
        <f>IF((N2181=""),"",MAX(F2182:N2182))</f>
        <v>5142.9900000000052</v>
      </c>
      <c r="P2180" s="605">
        <f>IF(N2181="","",MIN(F2182:N2182))</f>
        <v>4482.75</v>
      </c>
      <c r="Q2180" s="658">
        <f>IF((N2182=""),"",AVERAGE(F2182:N2182))</f>
        <v>4777.3933333333343</v>
      </c>
      <c r="R2180" s="658">
        <f>IF((N2181=""),"",(O2180-P2180)/(O2180+P2180)*100)</f>
        <v>6.8591090139563802</v>
      </c>
      <c r="S2180" s="659">
        <f>STDEV(F2182:N2182)</f>
        <v>254.65678966995381</v>
      </c>
      <c r="T2180" s="600" t="str">
        <f>IF(N2181="","",IF(Q2180&gt;3200,IF(R2180&lt;16,IF(Q2180&lt;5240,"Pass","Fail"),"Fail"),"Fail"))</f>
        <v>Pass</v>
      </c>
      <c r="U2180" s="677">
        <v>1428</v>
      </c>
      <c r="V2180" s="720" t="s">
        <v>556</v>
      </c>
      <c r="W2180" s="741"/>
      <c r="X2180" s="731"/>
      <c r="Y2180" s="733">
        <v>4200</v>
      </c>
      <c r="Z2180" s="733">
        <v>5500</v>
      </c>
      <c r="AA2180" s="733">
        <v>3200</v>
      </c>
      <c r="AB2180" s="733">
        <v>5240</v>
      </c>
      <c r="AC2180" s="604">
        <v>16</v>
      </c>
      <c r="AD2180" s="604">
        <v>16</v>
      </c>
    </row>
    <row r="2181" spans="1:30" ht="15">
      <c r="A2181" s="729"/>
      <c r="B2181" s="554"/>
      <c r="C2181" s="657"/>
      <c r="D2181" s="657"/>
      <c r="E2181" s="605" t="s">
        <v>185</v>
      </c>
      <c r="F2181" s="723">
        <v>25825.53</v>
      </c>
      <c r="G2181" s="723">
        <v>26112.51</v>
      </c>
      <c r="H2181" s="723">
        <v>26160.13</v>
      </c>
      <c r="I2181" s="723">
        <v>26079.72</v>
      </c>
      <c r="J2181" s="723">
        <v>25846.16</v>
      </c>
      <c r="K2181" s="723">
        <v>25878.66</v>
      </c>
      <c r="L2181" s="723">
        <v>26070.04</v>
      </c>
      <c r="M2181" s="723">
        <v>26093.38</v>
      </c>
      <c r="N2181" s="723">
        <v>25940.55</v>
      </c>
      <c r="O2181" s="641"/>
      <c r="P2181" s="605"/>
      <c r="Q2181" s="658"/>
      <c r="R2181" s="658"/>
      <c r="S2181" s="659"/>
      <c r="T2181" s="600"/>
      <c r="U2181" s="660"/>
      <c r="V2181" s="731"/>
      <c r="W2181" s="731"/>
      <c r="X2181" s="731"/>
      <c r="Y2181" s="732"/>
      <c r="Z2181" s="732"/>
      <c r="AA2181" s="732"/>
      <c r="AB2181" s="732"/>
      <c r="AC2181" s="641"/>
      <c r="AD2181" s="641"/>
    </row>
    <row r="2182" spans="1:30" ht="57">
      <c r="A2182" s="734"/>
      <c r="B2182" s="554"/>
      <c r="C2182" s="657"/>
      <c r="D2182" s="657"/>
      <c r="E2182" s="605" t="s">
        <v>186</v>
      </c>
      <c r="F2182" s="605">
        <f t="shared" ref="F2182:N2182" si="722">IF(((F2180="")*AND(F2181="")),"",(F2180-F2181)*3)</f>
        <v>4908.6300000000083</v>
      </c>
      <c r="G2182" s="605">
        <f t="shared" si="722"/>
        <v>4572.3600000000079</v>
      </c>
      <c r="H2182" s="605">
        <f t="shared" si="722"/>
        <v>4482.75</v>
      </c>
      <c r="I2182" s="605">
        <f t="shared" si="722"/>
        <v>4612.5</v>
      </c>
      <c r="J2182" s="605">
        <f t="shared" si="722"/>
        <v>5088.6600000000035</v>
      </c>
      <c r="K2182" s="605">
        <f t="shared" si="722"/>
        <v>5142.9900000000052</v>
      </c>
      <c r="L2182" s="605">
        <f t="shared" si="722"/>
        <v>4618.4099999999926</v>
      </c>
      <c r="M2182" s="605">
        <f t="shared" si="722"/>
        <v>4573.4699999999939</v>
      </c>
      <c r="N2182" s="605">
        <f t="shared" si="722"/>
        <v>4996.7700000000004</v>
      </c>
      <c r="O2182" s="605"/>
      <c r="P2182" s="605"/>
      <c r="Q2182" s="658"/>
      <c r="R2182" s="658"/>
      <c r="S2182" s="659"/>
      <c r="T2182" s="600"/>
      <c r="U2182" s="660"/>
      <c r="V2182" s="735"/>
      <c r="W2182" s="735"/>
      <c r="X2182" s="735"/>
      <c r="Y2182" s="736"/>
      <c r="Z2182" s="736"/>
      <c r="AA2182" s="736"/>
      <c r="AB2182" s="736"/>
      <c r="AC2182" s="737"/>
      <c r="AD2182" s="737"/>
    </row>
    <row r="2183" spans="1:30" ht="15">
      <c r="A2183" s="713">
        <v>44046</v>
      </c>
      <c r="B2183" s="554" t="s">
        <v>172</v>
      </c>
      <c r="C2183" s="657" t="s">
        <v>174</v>
      </c>
      <c r="D2183" s="657" t="s">
        <v>173</v>
      </c>
      <c r="E2183" s="605" t="s">
        <v>184</v>
      </c>
      <c r="F2183" s="723">
        <v>6609.23</v>
      </c>
      <c r="G2183" s="723">
        <v>6828.52</v>
      </c>
      <c r="H2183" s="723">
        <v>6789.91</v>
      </c>
      <c r="I2183" s="723">
        <v>6700.67</v>
      </c>
      <c r="J2183" s="723">
        <v>6590.48</v>
      </c>
      <c r="K2183" s="723">
        <v>6766.55</v>
      </c>
      <c r="L2183" s="723">
        <v>6829.92</v>
      </c>
      <c r="M2183" s="723">
        <v>6769.38</v>
      </c>
      <c r="N2183" s="723">
        <v>6734.39</v>
      </c>
      <c r="O2183" s="605">
        <f>IF((N2184=""),"",MAX(F2185:N2185))</f>
        <v>4055.0400000000009</v>
      </c>
      <c r="P2183" s="605">
        <f>IF(N2184="","",MIN(F2185:N2185))</f>
        <v>3568.9599999999991</v>
      </c>
      <c r="Q2183" s="658">
        <f>IF((N2185=""),"",AVERAGE(F2185:N2185))</f>
        <v>3836.4555555555553</v>
      </c>
      <c r="R2183" s="658">
        <f>IF((N2184=""),"",(O2183-P2183)/(O2183+P2183)*100)</f>
        <v>6.3756558237146086</v>
      </c>
      <c r="S2183" s="725">
        <f>STDEV(F2185:N2185)</f>
        <v>163.04825843222181</v>
      </c>
      <c r="T2183" s="600" t="str">
        <f>IF(N2184="","",IF(Q2183&gt;3650,IF(R2183&lt;7,IF(Q2183&lt;4450,"Pass","Fail"),"Fail"),"Fail"))</f>
        <v>Pass</v>
      </c>
      <c r="U2183" s="672" t="s">
        <v>557</v>
      </c>
      <c r="V2183" s="720" t="s">
        <v>559</v>
      </c>
      <c r="W2183" s="742"/>
      <c r="X2183" s="726"/>
      <c r="Y2183" s="727">
        <v>3650</v>
      </c>
      <c r="Z2183" s="727">
        <v>4450</v>
      </c>
      <c r="AA2183" s="727">
        <v>3700</v>
      </c>
      <c r="AB2183" s="727">
        <v>4100</v>
      </c>
      <c r="AC2183" s="728">
        <v>7</v>
      </c>
      <c r="AD2183" s="728">
        <v>6.5</v>
      </c>
    </row>
    <row r="2184" spans="1:30" ht="15">
      <c r="A2184" s="729"/>
      <c r="B2184" s="554"/>
      <c r="C2184" s="657"/>
      <c r="D2184" s="657"/>
      <c r="E2184" s="605" t="s">
        <v>185</v>
      </c>
      <c r="F2184" s="723">
        <v>4773</v>
      </c>
      <c r="G2184" s="723">
        <v>4801</v>
      </c>
      <c r="H2184" s="723">
        <v>4827</v>
      </c>
      <c r="I2184" s="723">
        <v>4808</v>
      </c>
      <c r="J2184" s="723">
        <v>4806</v>
      </c>
      <c r="K2184" s="723">
        <v>4893</v>
      </c>
      <c r="L2184" s="723">
        <v>4806</v>
      </c>
      <c r="M2184" s="723">
        <v>4823</v>
      </c>
      <c r="N2184" s="723">
        <v>4818</v>
      </c>
      <c r="O2184" s="605"/>
      <c r="P2184" s="605"/>
      <c r="Q2184" s="658"/>
      <c r="R2184" s="658"/>
      <c r="S2184" s="659"/>
      <c r="T2184" s="600"/>
      <c r="U2184" s="672"/>
      <c r="V2184" s="731"/>
      <c r="W2184" s="731"/>
      <c r="X2184" s="731"/>
      <c r="Y2184" s="732"/>
      <c r="Z2184" s="732"/>
      <c r="AA2184" s="732"/>
      <c r="AB2184" s="732"/>
      <c r="AC2184" s="641"/>
      <c r="AD2184" s="641"/>
    </row>
    <row r="2185" spans="1:30" ht="57">
      <c r="A2185" s="729"/>
      <c r="B2185" s="554"/>
      <c r="C2185" s="657"/>
      <c r="D2185" s="657"/>
      <c r="E2185" s="605" t="s">
        <v>186</v>
      </c>
      <c r="F2185" s="605">
        <f t="shared" ref="F2185:N2185" si="723">IF(((F2183="")*AND(F2184="")),"",(F2183-F2184)*2)</f>
        <v>3672.4599999999991</v>
      </c>
      <c r="G2185" s="605">
        <f t="shared" si="723"/>
        <v>4055.0400000000009</v>
      </c>
      <c r="H2185" s="605">
        <f t="shared" si="723"/>
        <v>3925.8199999999997</v>
      </c>
      <c r="I2185" s="605">
        <f t="shared" si="723"/>
        <v>3785.34</v>
      </c>
      <c r="J2185" s="605">
        <f t="shared" si="723"/>
        <v>3568.9599999999991</v>
      </c>
      <c r="K2185" s="605">
        <f t="shared" si="723"/>
        <v>3747.1000000000004</v>
      </c>
      <c r="L2185" s="605">
        <f t="shared" si="723"/>
        <v>4047.84</v>
      </c>
      <c r="M2185" s="605">
        <f t="shared" si="723"/>
        <v>3892.76</v>
      </c>
      <c r="N2185" s="605">
        <f t="shared" si="723"/>
        <v>3832.7800000000007</v>
      </c>
      <c r="O2185" s="605"/>
      <c r="P2185" s="605"/>
      <c r="Q2185" s="658"/>
      <c r="R2185" s="658"/>
      <c r="S2185" s="659"/>
      <c r="T2185" s="600"/>
      <c r="U2185" s="672"/>
      <c r="V2185" s="731"/>
      <c r="W2185" s="731"/>
      <c r="X2185" s="731"/>
      <c r="Y2185" s="732"/>
      <c r="Z2185" s="732"/>
      <c r="AA2185" s="732"/>
      <c r="AB2185" s="732"/>
      <c r="AC2185" s="641"/>
      <c r="AD2185" s="641"/>
    </row>
    <row r="2186" spans="1:30" ht="15">
      <c r="A2186" s="713">
        <v>44046</v>
      </c>
      <c r="B2186" s="614" t="s">
        <v>167</v>
      </c>
      <c r="C2186" s="657" t="s">
        <v>169</v>
      </c>
      <c r="D2186" s="657" t="s">
        <v>187</v>
      </c>
      <c r="E2186" s="605" t="s">
        <v>184</v>
      </c>
      <c r="F2186" s="723">
        <v>1918.59</v>
      </c>
      <c r="G2186" s="723">
        <v>1913.47</v>
      </c>
      <c r="H2186" s="723">
        <v>1917.86</v>
      </c>
      <c r="I2186" s="723">
        <v>1920.68</v>
      </c>
      <c r="J2186" s="723">
        <v>1922.96</v>
      </c>
      <c r="K2186" s="723">
        <v>1923.64</v>
      </c>
      <c r="L2186" s="723">
        <v>1917.5</v>
      </c>
      <c r="M2186" s="723">
        <v>1922.37</v>
      </c>
      <c r="N2186" s="723">
        <v>1922.78</v>
      </c>
      <c r="O2186" s="605">
        <f>IF((N2187=""),"",MAX(F2188:N2188))</f>
        <v>2062.1099999999997</v>
      </c>
      <c r="P2186" s="605">
        <f>IF(N2187="","",MIN(F2188:N2188))</f>
        <v>2018.88</v>
      </c>
      <c r="Q2186" s="658">
        <f>IF((N2188=""),"",AVERAGE(F2188:N2188))</f>
        <v>2036.2833333333333</v>
      </c>
      <c r="R2186" s="658">
        <f>IF((N2187=""),"",(O2186-P2186)/(O2186+P2186)*100)</f>
        <v>1.059301787066363</v>
      </c>
      <c r="S2186" s="659">
        <f>STDEV(F2188:N2188)</f>
        <v>13.03636740048287</v>
      </c>
      <c r="T2186" s="600" t="str">
        <f>IF(N2187="","",IF(Q2186&gt;1940,IF(R2186&lt;8.3,IF(Q2186&lt;2180,"Pass","Fail"),"Fail"),"Fail"))</f>
        <v>Pass</v>
      </c>
      <c r="U2186" s="672" t="s">
        <v>557</v>
      </c>
      <c r="V2186" s="720" t="s">
        <v>559</v>
      </c>
      <c r="W2186" s="741"/>
      <c r="X2186" s="731"/>
      <c r="Y2186" s="733">
        <v>2000</v>
      </c>
      <c r="Z2186" s="733">
        <v>3000</v>
      </c>
      <c r="AA2186" s="733">
        <v>1940</v>
      </c>
      <c r="AB2186" s="733">
        <v>2180</v>
      </c>
      <c r="AC2186" s="604">
        <v>5.2</v>
      </c>
      <c r="AD2186" s="604">
        <v>5.2</v>
      </c>
    </row>
    <row r="2187" spans="1:30" ht="15">
      <c r="A2187" s="729"/>
      <c r="B2187" s="554"/>
      <c r="C2187" s="657"/>
      <c r="D2187" s="657"/>
      <c r="E2187" s="605" t="s">
        <v>185</v>
      </c>
      <c r="F2187" s="723">
        <v>1242</v>
      </c>
      <c r="G2187" s="723">
        <v>1239</v>
      </c>
      <c r="H2187" s="723">
        <v>1240</v>
      </c>
      <c r="I2187" s="723">
        <v>1238</v>
      </c>
      <c r="J2187" s="723">
        <v>1250</v>
      </c>
      <c r="K2187" s="723">
        <v>1245</v>
      </c>
      <c r="L2187" s="723">
        <v>1237</v>
      </c>
      <c r="M2187" s="723">
        <v>1235</v>
      </c>
      <c r="N2187" s="723">
        <v>1245</v>
      </c>
      <c r="O2187" s="605"/>
      <c r="P2187" s="605"/>
      <c r="Q2187" s="658"/>
      <c r="R2187" s="658"/>
      <c r="S2187" s="659"/>
      <c r="T2187" s="600"/>
      <c r="U2187" s="660"/>
      <c r="V2187" s="731"/>
      <c r="W2187" s="731"/>
      <c r="X2187" s="731"/>
      <c r="Y2187" s="732"/>
      <c r="Z2187" s="732"/>
      <c r="AA2187" s="732"/>
      <c r="AB2187" s="732"/>
      <c r="AC2187" s="641"/>
      <c r="AD2187" s="641"/>
    </row>
    <row r="2188" spans="1:30" ht="42.75">
      <c r="A2188" s="729"/>
      <c r="B2188" s="554"/>
      <c r="C2188" s="657"/>
      <c r="D2188" s="657"/>
      <c r="E2188" s="605" t="s">
        <v>188</v>
      </c>
      <c r="F2188" s="605">
        <f t="shared" ref="F2188:N2188" si="724">IF(((F2186="")*AND(F2187="")),"",(F2186-F2187)*3)</f>
        <v>2029.7699999999998</v>
      </c>
      <c r="G2188" s="605">
        <f t="shared" si="724"/>
        <v>2023.41</v>
      </c>
      <c r="H2188" s="605">
        <f t="shared" si="724"/>
        <v>2033.5799999999997</v>
      </c>
      <c r="I2188" s="605">
        <f t="shared" si="724"/>
        <v>2048.04</v>
      </c>
      <c r="J2188" s="605">
        <f t="shared" si="724"/>
        <v>2018.88</v>
      </c>
      <c r="K2188" s="605">
        <f t="shared" si="724"/>
        <v>2035.9200000000003</v>
      </c>
      <c r="L2188" s="605">
        <f t="shared" si="724"/>
        <v>2041.5</v>
      </c>
      <c r="M2188" s="605">
        <f t="shared" si="724"/>
        <v>2062.1099999999997</v>
      </c>
      <c r="N2188" s="605">
        <f t="shared" si="724"/>
        <v>2033.34</v>
      </c>
      <c r="O2188" s="605"/>
      <c r="P2188" s="605"/>
      <c r="Q2188" s="658"/>
      <c r="R2188" s="658"/>
      <c r="S2188" s="659"/>
      <c r="T2188" s="600"/>
      <c r="U2188" s="660"/>
      <c r="V2188" s="731"/>
      <c r="W2188" s="731"/>
      <c r="X2188" s="731"/>
      <c r="Y2188" s="732"/>
      <c r="Z2188" s="732"/>
      <c r="AA2188" s="732"/>
      <c r="AB2188" s="732"/>
      <c r="AC2188" s="641"/>
      <c r="AD2188" s="641"/>
    </row>
    <row r="2189" spans="1:30" ht="15">
      <c r="A2189" s="713">
        <v>44046</v>
      </c>
      <c r="B2189" s="554" t="s">
        <v>183</v>
      </c>
      <c r="C2189" s="657" t="s">
        <v>171</v>
      </c>
      <c r="D2189" s="657" t="s">
        <v>170</v>
      </c>
      <c r="E2189" s="605" t="s">
        <v>184</v>
      </c>
      <c r="F2189" s="723">
        <v>29100.45</v>
      </c>
      <c r="G2189" s="723">
        <v>28966.25</v>
      </c>
      <c r="H2189" s="723">
        <v>29011.31</v>
      </c>
      <c r="I2189" s="723">
        <v>28966.95</v>
      </c>
      <c r="J2189" s="723">
        <v>29159.26</v>
      </c>
      <c r="K2189" s="723">
        <v>29114.57</v>
      </c>
      <c r="L2189" s="723">
        <v>28924.14</v>
      </c>
      <c r="M2189" s="723">
        <v>29000.79</v>
      </c>
      <c r="N2189" s="723">
        <v>29059.17</v>
      </c>
      <c r="O2189" s="605">
        <f>IF((N2190=""),"",MAX(F2191:N2191))</f>
        <v>4866.7799999999952</v>
      </c>
      <c r="P2189" s="605">
        <f>IF(N2190="","",MIN(F2191:N2191))</f>
        <v>4065.4199999999983</v>
      </c>
      <c r="Q2189" s="658">
        <f>IF((N2191=""),"",AVERAGE(F2191:N2191))</f>
        <v>4426.9633333333331</v>
      </c>
      <c r="R2189" s="658">
        <f>IF((N2190=""),"",(O2189-P2189)/(O2189+P2189)*100)</f>
        <v>8.9715859474709205</v>
      </c>
      <c r="S2189" s="659">
        <f>STDEV(F2191:N2191)</f>
        <v>292.91434887181538</v>
      </c>
      <c r="T2189" s="600" t="str">
        <f>IF(N2190="","",IF(Q2189&gt;3200,IF(R2189&lt;16,IF(Q2189&lt;5240,"Pass","Fail"),"Fail"),"Fail"))</f>
        <v>Pass</v>
      </c>
      <c r="U2189" s="672" t="s">
        <v>557</v>
      </c>
      <c r="V2189" s="720" t="s">
        <v>559</v>
      </c>
      <c r="W2189" s="741"/>
      <c r="X2189" s="731"/>
      <c r="Y2189" s="733">
        <v>4200</v>
      </c>
      <c r="Z2189" s="733">
        <v>5500</v>
      </c>
      <c r="AA2189" s="733">
        <v>3200</v>
      </c>
      <c r="AB2189" s="733">
        <v>5240</v>
      </c>
      <c r="AC2189" s="604">
        <v>16</v>
      </c>
      <c r="AD2189" s="604">
        <v>16</v>
      </c>
    </row>
    <row r="2190" spans="1:30" ht="15">
      <c r="A2190" s="729"/>
      <c r="B2190" s="554"/>
      <c r="C2190" s="657"/>
      <c r="D2190" s="657"/>
      <c r="E2190" s="605" t="s">
        <v>185</v>
      </c>
      <c r="F2190" s="723">
        <v>27526</v>
      </c>
      <c r="G2190" s="723">
        <v>27576</v>
      </c>
      <c r="H2190" s="723">
        <v>27604</v>
      </c>
      <c r="I2190" s="723">
        <v>27582</v>
      </c>
      <c r="J2190" s="723">
        <v>27537</v>
      </c>
      <c r="K2190" s="723">
        <v>27569</v>
      </c>
      <c r="L2190" s="723">
        <v>27569</v>
      </c>
      <c r="M2190" s="723">
        <v>27546</v>
      </c>
      <c r="N2190" s="723">
        <v>27513</v>
      </c>
      <c r="O2190" s="641"/>
      <c r="P2190" s="605"/>
      <c r="Q2190" s="658"/>
      <c r="R2190" s="658"/>
      <c r="S2190" s="659"/>
      <c r="T2190" s="600"/>
      <c r="U2190" s="660"/>
      <c r="V2190" s="731"/>
      <c r="W2190" s="731"/>
      <c r="X2190" s="731"/>
      <c r="Y2190" s="732"/>
      <c r="Z2190" s="732"/>
      <c r="AA2190" s="732"/>
      <c r="AB2190" s="732"/>
      <c r="AC2190" s="641"/>
      <c r="AD2190" s="641"/>
    </row>
    <row r="2191" spans="1:30" ht="57">
      <c r="A2191" s="734"/>
      <c r="B2191" s="554"/>
      <c r="C2191" s="657"/>
      <c r="D2191" s="657"/>
      <c r="E2191" s="605" t="s">
        <v>186</v>
      </c>
      <c r="F2191" s="605">
        <f t="shared" ref="F2191:N2191" si="725">IF(((F2189="")*AND(F2190="")),"",(F2189-F2190)*3)</f>
        <v>4723.3500000000022</v>
      </c>
      <c r="G2191" s="605">
        <f t="shared" si="725"/>
        <v>4170.75</v>
      </c>
      <c r="H2191" s="605">
        <f t="shared" si="725"/>
        <v>4221.9300000000039</v>
      </c>
      <c r="I2191" s="605">
        <f t="shared" si="725"/>
        <v>4154.8500000000022</v>
      </c>
      <c r="J2191" s="605">
        <f t="shared" si="725"/>
        <v>4866.7799999999952</v>
      </c>
      <c r="K2191" s="605">
        <f t="shared" si="725"/>
        <v>4636.7099999999991</v>
      </c>
      <c r="L2191" s="605">
        <f t="shared" si="725"/>
        <v>4065.4199999999983</v>
      </c>
      <c r="M2191" s="605">
        <f t="shared" si="725"/>
        <v>4364.3700000000026</v>
      </c>
      <c r="N2191" s="605">
        <f t="shared" si="725"/>
        <v>4638.5099999999948</v>
      </c>
      <c r="O2191" s="605"/>
      <c r="P2191" s="605"/>
      <c r="Q2191" s="658"/>
      <c r="R2191" s="658"/>
      <c r="S2191" s="659"/>
      <c r="T2191" s="600"/>
      <c r="U2191" s="660"/>
      <c r="V2191" s="735"/>
      <c r="W2191" s="735"/>
      <c r="X2191" s="735"/>
      <c r="Y2191" s="736"/>
      <c r="Z2191" s="736"/>
      <c r="AA2191" s="736"/>
      <c r="AB2191" s="736"/>
      <c r="AC2191" s="737"/>
      <c r="AD2191" s="737"/>
    </row>
    <row r="2192" spans="1:30" ht="15">
      <c r="A2192" s="713">
        <v>44049</v>
      </c>
      <c r="B2192" s="554" t="s">
        <v>172</v>
      </c>
      <c r="C2192" s="657" t="s">
        <v>174</v>
      </c>
      <c r="D2192" s="657" t="s">
        <v>173</v>
      </c>
      <c r="E2192" s="605" t="s">
        <v>184</v>
      </c>
      <c r="F2192" s="721">
        <v>6730.04</v>
      </c>
      <c r="G2192" s="721">
        <v>6912.16</v>
      </c>
      <c r="H2192" s="721">
        <v>6883.21</v>
      </c>
      <c r="I2192" s="721">
        <v>6814.96</v>
      </c>
      <c r="J2192" s="721">
        <v>6704.43</v>
      </c>
      <c r="K2192" s="721">
        <v>6856.5</v>
      </c>
      <c r="L2192" s="721">
        <v>6915.73</v>
      </c>
      <c r="M2192" s="721">
        <v>6876.41</v>
      </c>
      <c r="N2192" s="721">
        <v>6811.55</v>
      </c>
      <c r="O2192" s="605">
        <f>IF((N2193=""),"",MAX(F2194:N2194))</f>
        <v>3945.5599999999995</v>
      </c>
      <c r="P2192" s="605">
        <f>IF(N2193="","",MIN(F2194:N2194))</f>
        <v>3555.9400000000005</v>
      </c>
      <c r="Q2192" s="658">
        <f>IF((N2194=""),"",AVERAGE(F2194:N2194))</f>
        <v>3844.3733333333334</v>
      </c>
      <c r="R2192" s="658">
        <f>IF((N2193=""),"",(O2192-P2192)/(O2192+P2192)*100)</f>
        <v>5.1938945544224353</v>
      </c>
      <c r="S2192" s="725">
        <f>STDEV(F2194:N2194)</f>
        <v>122.59759989495294</v>
      </c>
      <c r="T2192" s="600" t="str">
        <f>IF(N2193="","",IF(Q2192&gt;3650,IF(R2192&lt;7,IF(Q2192&lt;4450,"Pass","Fail"),"Fail"),"Fail"))</f>
        <v>Pass</v>
      </c>
      <c r="U2192" s="672">
        <v>1428</v>
      </c>
      <c r="V2192" s="720" t="s">
        <v>560</v>
      </c>
      <c r="W2192" s="742"/>
      <c r="X2192" s="726"/>
      <c r="Y2192" s="727">
        <v>3650</v>
      </c>
      <c r="Z2192" s="727">
        <v>4450</v>
      </c>
      <c r="AA2192" s="727">
        <v>3700</v>
      </c>
      <c r="AB2192" s="727">
        <v>4100</v>
      </c>
      <c r="AC2192" s="728">
        <v>7</v>
      </c>
      <c r="AD2192" s="728">
        <v>6.5</v>
      </c>
    </row>
    <row r="2193" spans="1:30" ht="15">
      <c r="A2193" s="729"/>
      <c r="B2193" s="554"/>
      <c r="C2193" s="657"/>
      <c r="D2193" s="657"/>
      <c r="E2193" s="605" t="s">
        <v>185</v>
      </c>
      <c r="F2193" s="721">
        <v>4819.2</v>
      </c>
      <c r="G2193" s="721">
        <v>4944.8999999999996</v>
      </c>
      <c r="H2193" s="721">
        <v>4930.25</v>
      </c>
      <c r="I2193" s="721">
        <v>4933.3599999999997</v>
      </c>
      <c r="J2193" s="721">
        <v>4926.46</v>
      </c>
      <c r="K2193" s="721">
        <v>4907</v>
      </c>
      <c r="L2193" s="721">
        <v>4942.95</v>
      </c>
      <c r="M2193" s="721">
        <v>4945.33</v>
      </c>
      <c r="N2193" s="721">
        <v>4855.8599999999997</v>
      </c>
      <c r="O2193" s="605"/>
      <c r="P2193" s="605"/>
      <c r="Q2193" s="658"/>
      <c r="R2193" s="658"/>
      <c r="S2193" s="659"/>
      <c r="T2193" s="600"/>
      <c r="U2193" s="672"/>
      <c r="V2193" s="731"/>
      <c r="W2193" s="731"/>
      <c r="X2193" s="731"/>
      <c r="Y2193" s="732"/>
      <c r="Z2193" s="732"/>
      <c r="AA2193" s="732"/>
      <c r="AB2193" s="732"/>
      <c r="AC2193" s="641"/>
      <c r="AD2193" s="641"/>
    </row>
    <row r="2194" spans="1:30" ht="57">
      <c r="A2194" s="729"/>
      <c r="B2194" s="554"/>
      <c r="C2194" s="657"/>
      <c r="D2194" s="657"/>
      <c r="E2194" s="605" t="s">
        <v>186</v>
      </c>
      <c r="F2194" s="605">
        <f t="shared" ref="F2194:N2194" si="726">IF(((F2192="")*AND(F2193="")),"",(F2192-F2193)*2)</f>
        <v>3821.6800000000003</v>
      </c>
      <c r="G2194" s="605">
        <f t="shared" si="726"/>
        <v>3934.5200000000004</v>
      </c>
      <c r="H2194" s="605">
        <f t="shared" si="726"/>
        <v>3905.92</v>
      </c>
      <c r="I2194" s="605">
        <f t="shared" si="726"/>
        <v>3763.2000000000007</v>
      </c>
      <c r="J2194" s="605">
        <f t="shared" si="726"/>
        <v>3555.9400000000005</v>
      </c>
      <c r="K2194" s="605">
        <f t="shared" si="726"/>
        <v>3899</v>
      </c>
      <c r="L2194" s="605">
        <f t="shared" si="726"/>
        <v>3945.5599999999995</v>
      </c>
      <c r="M2194" s="605">
        <f t="shared" si="726"/>
        <v>3862.16</v>
      </c>
      <c r="N2194" s="605">
        <f t="shared" si="726"/>
        <v>3911.380000000001</v>
      </c>
      <c r="O2194" s="605"/>
      <c r="P2194" s="605"/>
      <c r="Q2194" s="658"/>
      <c r="R2194" s="658"/>
      <c r="S2194" s="659"/>
      <c r="T2194" s="600"/>
      <c r="U2194" s="672"/>
      <c r="V2194" s="731"/>
      <c r="W2194" s="731"/>
      <c r="X2194" s="731"/>
      <c r="Y2194" s="732"/>
      <c r="Z2194" s="732"/>
      <c r="AA2194" s="732"/>
      <c r="AB2194" s="732"/>
      <c r="AC2194" s="641"/>
      <c r="AD2194" s="641"/>
    </row>
    <row r="2195" spans="1:30" ht="23.25" customHeight="1">
      <c r="A2195" s="713">
        <v>44049</v>
      </c>
      <c r="B2195" s="614" t="s">
        <v>167</v>
      </c>
      <c r="C2195" s="657" t="s">
        <v>169</v>
      </c>
      <c r="D2195" s="657" t="s">
        <v>187</v>
      </c>
      <c r="E2195" s="605" t="s">
        <v>184</v>
      </c>
      <c r="F2195" s="721">
        <v>1935.59</v>
      </c>
      <c r="G2195" s="721">
        <v>1936.76</v>
      </c>
      <c r="H2195" s="721">
        <v>1929.18</v>
      </c>
      <c r="I2195" s="721">
        <v>1936.38</v>
      </c>
      <c r="J2195" s="721">
        <v>1942.37</v>
      </c>
      <c r="K2195" s="721">
        <v>1947.37</v>
      </c>
      <c r="L2195" s="721">
        <v>1935.13</v>
      </c>
      <c r="M2195" s="721">
        <v>1977.71</v>
      </c>
      <c r="N2195" s="721">
        <v>1941.13</v>
      </c>
      <c r="O2195" s="605">
        <f>IF((N2196=""),"",MAX(F2197:N2197))</f>
        <v>2233.41</v>
      </c>
      <c r="P2195" s="605">
        <f>IF(N2196="","",MIN(F2197:N2197))</f>
        <v>2019.1499999999999</v>
      </c>
      <c r="Q2195" s="658">
        <f>IF((N2197=""),"",AVERAGE(F2197:N2197))</f>
        <v>2074.5633333333335</v>
      </c>
      <c r="R2195" s="658">
        <f>IF((N2196=""),"",(O2195-P2195)/(O2195+P2195)*100)</f>
        <v>5.0383768835713081</v>
      </c>
      <c r="S2195" s="659">
        <f>STDEV(F2197:N2197)</f>
        <v>63.859086275964742</v>
      </c>
      <c r="T2195" s="600" t="str">
        <f>IF(N2196="","",IF(Q2195&gt;1940,IF(R2195&lt;8.3,IF(Q2195&lt;2180,"Pass","Fail"),"Fail"),"Fail"))</f>
        <v>Pass</v>
      </c>
      <c r="U2195" s="672">
        <v>1428</v>
      </c>
      <c r="V2195" s="720" t="s">
        <v>560</v>
      </c>
      <c r="W2195" s="741"/>
      <c r="X2195" s="731"/>
      <c r="Y2195" s="733">
        <v>2000</v>
      </c>
      <c r="Z2195" s="733">
        <v>3000</v>
      </c>
      <c r="AA2195" s="733">
        <v>1940</v>
      </c>
      <c r="AB2195" s="733">
        <v>2180</v>
      </c>
      <c r="AC2195" s="604">
        <v>5.2</v>
      </c>
      <c r="AD2195" s="604">
        <v>5.2</v>
      </c>
    </row>
    <row r="2196" spans="1:30" ht="15">
      <c r="A2196" s="729"/>
      <c r="B2196" s="554"/>
      <c r="C2196" s="657"/>
      <c r="D2196" s="657"/>
      <c r="E2196" s="605" t="s">
        <v>185</v>
      </c>
      <c r="F2196" s="721">
        <v>1251.03</v>
      </c>
      <c r="G2196" s="721">
        <v>1241.21</v>
      </c>
      <c r="H2196" s="721">
        <v>1234.4100000000001</v>
      </c>
      <c r="I2196" s="721">
        <v>1247.76</v>
      </c>
      <c r="J2196" s="721">
        <v>1269.32</v>
      </c>
      <c r="K2196" s="721">
        <v>1269.94</v>
      </c>
      <c r="L2196" s="721">
        <v>1248.07</v>
      </c>
      <c r="M2196" s="721">
        <v>1233.24</v>
      </c>
      <c r="N2196" s="721">
        <v>1262.95</v>
      </c>
      <c r="O2196" s="605"/>
      <c r="P2196" s="605"/>
      <c r="Q2196" s="658"/>
      <c r="R2196" s="658"/>
      <c r="S2196" s="659"/>
      <c r="T2196" s="600"/>
      <c r="U2196" s="660"/>
      <c r="V2196" s="731"/>
      <c r="W2196" s="731"/>
      <c r="X2196" s="731"/>
      <c r="Y2196" s="732"/>
      <c r="Z2196" s="732"/>
      <c r="AA2196" s="732"/>
      <c r="AB2196" s="732"/>
      <c r="AC2196" s="641"/>
      <c r="AD2196" s="641"/>
    </row>
    <row r="2197" spans="1:30" ht="42.75">
      <c r="A2197" s="729"/>
      <c r="B2197" s="554"/>
      <c r="C2197" s="657"/>
      <c r="D2197" s="657"/>
      <c r="E2197" s="605" t="s">
        <v>188</v>
      </c>
      <c r="F2197" s="605">
        <f t="shared" ref="F2197:N2197" si="727">IF(((F2195="")*AND(F2196="")),"",(F2195-F2196)*3)</f>
        <v>2053.6799999999998</v>
      </c>
      <c r="G2197" s="605">
        <f t="shared" si="727"/>
        <v>2086.6499999999996</v>
      </c>
      <c r="H2197" s="605">
        <f t="shared" si="727"/>
        <v>2084.31</v>
      </c>
      <c r="I2197" s="605">
        <f t="shared" si="727"/>
        <v>2065.8600000000006</v>
      </c>
      <c r="J2197" s="605">
        <f t="shared" si="727"/>
        <v>2019.1499999999999</v>
      </c>
      <c r="K2197" s="605">
        <f t="shared" si="727"/>
        <v>2032.2899999999995</v>
      </c>
      <c r="L2197" s="605">
        <f t="shared" si="727"/>
        <v>2061.1800000000003</v>
      </c>
      <c r="M2197" s="605">
        <f t="shared" si="727"/>
        <v>2233.41</v>
      </c>
      <c r="N2197" s="605">
        <f t="shared" si="727"/>
        <v>2034.5400000000002</v>
      </c>
      <c r="O2197" s="605"/>
      <c r="P2197" s="605"/>
      <c r="Q2197" s="658"/>
      <c r="R2197" s="658"/>
      <c r="S2197" s="659"/>
      <c r="T2197" s="600"/>
      <c r="U2197" s="660"/>
      <c r="V2197" s="731"/>
      <c r="W2197" s="731"/>
      <c r="X2197" s="731"/>
      <c r="Y2197" s="732"/>
      <c r="Z2197" s="732"/>
      <c r="AA2197" s="732"/>
      <c r="AB2197" s="732"/>
      <c r="AC2197" s="641"/>
      <c r="AD2197" s="641"/>
    </row>
    <row r="2198" spans="1:30" ht="31.5" customHeight="1">
      <c r="A2198" s="713">
        <v>44049</v>
      </c>
      <c r="B2198" s="554" t="s">
        <v>183</v>
      </c>
      <c r="C2198" s="657" t="s">
        <v>171</v>
      </c>
      <c r="D2198" s="657" t="s">
        <v>170</v>
      </c>
      <c r="E2198" s="605" t="s">
        <v>184</v>
      </c>
      <c r="F2198" s="721">
        <v>29076.639999999999</v>
      </c>
      <c r="G2198" s="721">
        <v>28933.14</v>
      </c>
      <c r="H2198" s="721">
        <v>28916.87</v>
      </c>
      <c r="I2198" s="721">
        <v>28910.17</v>
      </c>
      <c r="J2198" s="721">
        <v>29029.23</v>
      </c>
      <c r="K2198" s="721">
        <v>29058.59</v>
      </c>
      <c r="L2198" s="721">
        <v>28912.43</v>
      </c>
      <c r="M2198" s="721">
        <v>28927.3</v>
      </c>
      <c r="N2198" s="721">
        <v>29048.1</v>
      </c>
      <c r="O2198" s="605">
        <f>IF((N2199=""),"",MAX(F2200:N2200))</f>
        <v>4578.7199999999939</v>
      </c>
      <c r="P2198" s="605">
        <f>IF(N2199="","",MIN(F2200:N2200))</f>
        <v>4024.5600000000013</v>
      </c>
      <c r="Q2198" s="658">
        <f>IF((N2200=""),"",AVERAGE(F2200:N2200))</f>
        <v>4296.0199999999977</v>
      </c>
      <c r="R2198" s="658">
        <f>IF((N2199=""),"",(O2198-P2198)/(O2198+P2198)*100)</f>
        <v>6.4412642620023162</v>
      </c>
      <c r="S2198" s="659">
        <f>STDEV(F2200:N2200)</f>
        <v>219.42821610951231</v>
      </c>
      <c r="T2198" s="600" t="str">
        <f>IF(N2199="","",IF(Q2198&gt;3200,IF(R2198&lt;16,IF(Q2198&lt;5240,"Pass","Fail"),"Fail"),"Fail"))</f>
        <v>Pass</v>
      </c>
      <c r="U2198" s="672">
        <v>1428</v>
      </c>
      <c r="V2198" s="720" t="s">
        <v>560</v>
      </c>
      <c r="W2198" s="741"/>
      <c r="X2198" s="731"/>
      <c r="Y2198" s="733">
        <v>4200</v>
      </c>
      <c r="Z2198" s="733">
        <v>5500</v>
      </c>
      <c r="AA2198" s="733">
        <v>3200</v>
      </c>
      <c r="AB2198" s="733">
        <v>5240</v>
      </c>
      <c r="AC2198" s="604">
        <v>16</v>
      </c>
      <c r="AD2198" s="604">
        <v>16</v>
      </c>
    </row>
    <row r="2199" spans="1:30" ht="15">
      <c r="A2199" s="729"/>
      <c r="B2199" s="554"/>
      <c r="C2199" s="657"/>
      <c r="D2199" s="657"/>
      <c r="E2199" s="605" t="s">
        <v>185</v>
      </c>
      <c r="F2199" s="721">
        <v>27554.61</v>
      </c>
      <c r="G2199" s="721">
        <v>27547.52</v>
      </c>
      <c r="H2199" s="721">
        <v>27575.35</v>
      </c>
      <c r="I2199" s="721">
        <v>27527.99</v>
      </c>
      <c r="J2199" s="721">
        <v>27502.99</v>
      </c>
      <c r="K2199" s="721">
        <v>27547.37</v>
      </c>
      <c r="L2199" s="721">
        <v>27532.89</v>
      </c>
      <c r="M2199" s="721">
        <v>27550.28</v>
      </c>
      <c r="N2199" s="721">
        <v>27585.41</v>
      </c>
      <c r="O2199" s="641"/>
      <c r="P2199" s="605"/>
      <c r="Q2199" s="658"/>
      <c r="R2199" s="658"/>
      <c r="S2199" s="659"/>
      <c r="T2199" s="600"/>
      <c r="U2199" s="660"/>
      <c r="V2199" s="731"/>
      <c r="W2199" s="731"/>
      <c r="X2199" s="731"/>
      <c r="Y2199" s="732"/>
      <c r="Z2199" s="732"/>
      <c r="AA2199" s="732"/>
      <c r="AB2199" s="732"/>
      <c r="AC2199" s="641"/>
      <c r="AD2199" s="641"/>
    </row>
    <row r="2200" spans="1:30" ht="57">
      <c r="A2200" s="734"/>
      <c r="B2200" s="554"/>
      <c r="C2200" s="657"/>
      <c r="D2200" s="657"/>
      <c r="E2200" s="605" t="s">
        <v>186</v>
      </c>
      <c r="F2200" s="605">
        <f t="shared" ref="F2200:N2200" si="728">IF(((F2198="")*AND(F2199="")),"",(F2198-F2199)*3)</f>
        <v>4566.0899999999965</v>
      </c>
      <c r="G2200" s="605">
        <f t="shared" si="728"/>
        <v>4156.8599999999969</v>
      </c>
      <c r="H2200" s="605">
        <f t="shared" si="728"/>
        <v>4024.5600000000013</v>
      </c>
      <c r="I2200" s="605">
        <f t="shared" si="728"/>
        <v>4146.53999999999</v>
      </c>
      <c r="J2200" s="605">
        <f t="shared" si="728"/>
        <v>4578.7199999999939</v>
      </c>
      <c r="K2200" s="605">
        <f t="shared" si="728"/>
        <v>4533.6600000000035</v>
      </c>
      <c r="L2200" s="605">
        <f t="shared" si="728"/>
        <v>4138.6200000000026</v>
      </c>
      <c r="M2200" s="605">
        <f t="shared" si="728"/>
        <v>4131.0600000000013</v>
      </c>
      <c r="N2200" s="605">
        <f t="shared" si="728"/>
        <v>4388.0699999999961</v>
      </c>
      <c r="O2200" s="605"/>
      <c r="P2200" s="605"/>
      <c r="Q2200" s="658"/>
      <c r="R2200" s="658"/>
      <c r="S2200" s="659"/>
      <c r="T2200" s="600"/>
      <c r="U2200" s="660"/>
      <c r="V2200" s="735"/>
      <c r="W2200" s="735"/>
      <c r="X2200" s="735"/>
      <c r="Y2200" s="736"/>
      <c r="Z2200" s="736"/>
      <c r="AA2200" s="736"/>
      <c r="AB2200" s="736"/>
      <c r="AC2200" s="737"/>
      <c r="AD2200" s="737"/>
    </row>
    <row r="2201" spans="1:30" ht="15">
      <c r="A2201" s="713">
        <v>44054</v>
      </c>
      <c r="B2201" s="554" t="s">
        <v>172</v>
      </c>
      <c r="C2201" s="657" t="s">
        <v>174</v>
      </c>
      <c r="D2201" s="657" t="s">
        <v>173</v>
      </c>
      <c r="E2201" s="605" t="s">
        <v>184</v>
      </c>
      <c r="F2201" s="723">
        <v>6722.48</v>
      </c>
      <c r="G2201" s="723">
        <v>6879.02</v>
      </c>
      <c r="H2201" s="723">
        <v>6888.96</v>
      </c>
      <c r="I2201" s="723">
        <v>6797.42</v>
      </c>
      <c r="J2201" s="723">
        <v>6645.54</v>
      </c>
      <c r="K2201" s="723">
        <v>6823.4</v>
      </c>
      <c r="L2201" s="723">
        <v>6863.27</v>
      </c>
      <c r="M2201" s="723">
        <v>6764.42</v>
      </c>
      <c r="N2201" s="723">
        <v>6847.54</v>
      </c>
      <c r="O2201" s="605">
        <f>IF((N2202=""),"",MAX(F2203:N2203))</f>
        <v>4026.7400000000016</v>
      </c>
      <c r="P2201" s="605">
        <f>IF(N2202="","",MIN(F2203:N2203))</f>
        <v>3610</v>
      </c>
      <c r="Q2201" s="658">
        <f>IF((N2203=""),"",AVERAGE(F2203:N2203))</f>
        <v>3910.0511111111118</v>
      </c>
      <c r="R2201" s="658">
        <f>IF((N2202=""),"",(O2201-P2201)/(O2201+P2201)*100)</f>
        <v>5.4570405696671811</v>
      </c>
      <c r="S2201" s="725">
        <f>STDEV(F2203:N2203)</f>
        <v>133.17463201039772</v>
      </c>
      <c r="T2201" s="600" t="str">
        <f>IF(N2202="","",IF(Q2201&gt;3650,IF(R2201&lt;7,IF(Q2201&lt;4450,"Pass","Fail"),"Fail"),"Fail"))</f>
        <v>Pass</v>
      </c>
      <c r="U2201" s="672">
        <v>74</v>
      </c>
      <c r="V2201" s="720" t="s">
        <v>568</v>
      </c>
      <c r="W2201" s="742"/>
      <c r="X2201" s="726" t="s">
        <v>564</v>
      </c>
      <c r="Y2201" s="727">
        <v>3650</v>
      </c>
      <c r="Z2201" s="727">
        <v>4450</v>
      </c>
      <c r="AA2201" s="727">
        <v>3700</v>
      </c>
      <c r="AB2201" s="727">
        <v>4100</v>
      </c>
      <c r="AC2201" s="728">
        <v>7</v>
      </c>
      <c r="AD2201" s="728">
        <v>6.5</v>
      </c>
    </row>
    <row r="2202" spans="1:30" ht="15">
      <c r="A2202" s="729"/>
      <c r="B2202" s="554"/>
      <c r="C2202" s="657"/>
      <c r="D2202" s="657"/>
      <c r="E2202" s="605" t="s">
        <v>185</v>
      </c>
      <c r="F2202" s="723">
        <v>4809.22</v>
      </c>
      <c r="G2202" s="723">
        <v>4869.8900000000003</v>
      </c>
      <c r="H2202" s="723">
        <v>4888.01</v>
      </c>
      <c r="I2202" s="723">
        <v>4844.8999999999996</v>
      </c>
      <c r="J2202" s="723">
        <v>4840.54</v>
      </c>
      <c r="K2202" s="723">
        <v>4847.2</v>
      </c>
      <c r="L2202" s="723">
        <v>4849.8999999999996</v>
      </c>
      <c r="M2202" s="723">
        <v>4835.3</v>
      </c>
      <c r="N2202" s="723">
        <v>4851.8599999999997</v>
      </c>
      <c r="O2202" s="605"/>
      <c r="P2202" s="605"/>
      <c r="Q2202" s="658"/>
      <c r="R2202" s="658"/>
      <c r="S2202" s="659"/>
      <c r="T2202" s="600"/>
      <c r="U2202" s="672"/>
      <c r="V2202" s="731"/>
      <c r="W2202" s="731"/>
      <c r="X2202" s="731"/>
      <c r="Y2202" s="732"/>
      <c r="Z2202" s="732"/>
      <c r="AA2202" s="732"/>
      <c r="AB2202" s="732"/>
      <c r="AC2202" s="641"/>
      <c r="AD2202" s="641"/>
    </row>
    <row r="2203" spans="1:30" ht="57">
      <c r="A2203" s="729"/>
      <c r="B2203" s="554"/>
      <c r="C2203" s="657"/>
      <c r="D2203" s="657"/>
      <c r="E2203" s="605" t="s">
        <v>186</v>
      </c>
      <c r="F2203" s="605">
        <f t="shared" ref="F2203:N2203" si="729">IF(((F2201="")*AND(F2202="")),"",(F2201-F2202)*2)</f>
        <v>3826.5199999999986</v>
      </c>
      <c r="G2203" s="605">
        <f t="shared" si="729"/>
        <v>4018.26</v>
      </c>
      <c r="H2203" s="605">
        <f t="shared" si="729"/>
        <v>4001.8999999999996</v>
      </c>
      <c r="I2203" s="605">
        <f t="shared" si="729"/>
        <v>3905.0400000000009</v>
      </c>
      <c r="J2203" s="605">
        <f t="shared" si="729"/>
        <v>3610</v>
      </c>
      <c r="K2203" s="605">
        <f t="shared" si="729"/>
        <v>3952.3999999999996</v>
      </c>
      <c r="L2203" s="605">
        <f t="shared" si="729"/>
        <v>4026.7400000000016</v>
      </c>
      <c r="M2203" s="605">
        <f t="shared" si="729"/>
        <v>3858.24</v>
      </c>
      <c r="N2203" s="605">
        <f t="shared" si="729"/>
        <v>3991.3600000000006</v>
      </c>
      <c r="O2203" s="605"/>
      <c r="P2203" s="605"/>
      <c r="Q2203" s="658"/>
      <c r="R2203" s="658"/>
      <c r="S2203" s="659"/>
      <c r="T2203" s="600"/>
      <c r="U2203" s="672"/>
      <c r="V2203" s="731"/>
      <c r="W2203" s="731"/>
      <c r="X2203" s="731"/>
      <c r="Y2203" s="732"/>
      <c r="Z2203" s="732"/>
      <c r="AA2203" s="732"/>
      <c r="AB2203" s="732"/>
      <c r="AC2203" s="641"/>
      <c r="AD2203" s="641"/>
    </row>
    <row r="2204" spans="1:30" ht="23.25" customHeight="1">
      <c r="A2204" s="713">
        <v>44054</v>
      </c>
      <c r="B2204" s="614" t="s">
        <v>167</v>
      </c>
      <c r="C2204" s="657" t="s">
        <v>169</v>
      </c>
      <c r="D2204" s="657" t="s">
        <v>187</v>
      </c>
      <c r="E2204" s="605" t="s">
        <v>184</v>
      </c>
      <c r="F2204" s="723">
        <v>1916.59</v>
      </c>
      <c r="G2204" s="723">
        <v>1917.25</v>
      </c>
      <c r="H2204" s="723">
        <v>1910.91</v>
      </c>
      <c r="I2204" s="723">
        <v>1919.22</v>
      </c>
      <c r="J2204" s="723">
        <v>1915.78</v>
      </c>
      <c r="K2204" s="723">
        <v>1920.64</v>
      </c>
      <c r="L2204" s="723">
        <v>1916.68</v>
      </c>
      <c r="M2204" s="723">
        <v>1913.24</v>
      </c>
      <c r="N2204" s="723">
        <v>1922.34</v>
      </c>
      <c r="O2204" s="605">
        <f>IF((N2205=""),"",MAX(F2206:N2206))</f>
        <v>2048.7599999999993</v>
      </c>
      <c r="P2204" s="605">
        <f>IF(N2205="","",MIN(F2206:N2206))</f>
        <v>1989.9300000000005</v>
      </c>
      <c r="Q2204" s="658">
        <f>IF((N2206=""),"",AVERAGE(F2206:N2206))</f>
        <v>2017.2400000000005</v>
      </c>
      <c r="R2204" s="658">
        <f>IF((N2205=""),"",(O2204-P2204)/(O2204+P2204)*100)</f>
        <v>1.4566604517801265</v>
      </c>
      <c r="S2204" s="659">
        <f>STDEV(F2206:N2206)</f>
        <v>20.322259962873023</v>
      </c>
      <c r="T2204" s="600" t="str">
        <f>IF(N2205="","",IF(Q2204&gt;1940,IF(R2204&lt;8.3,IF(Q2204&lt;2180,"Pass","Fail"),"Fail"),"Fail"))</f>
        <v>Pass</v>
      </c>
      <c r="U2204" s="672">
        <v>74</v>
      </c>
      <c r="V2204" s="720" t="s">
        <v>568</v>
      </c>
      <c r="W2204" s="742"/>
      <c r="X2204" s="726" t="s">
        <v>564</v>
      </c>
      <c r="Y2204" s="733">
        <v>2000</v>
      </c>
      <c r="Z2204" s="733">
        <v>3000</v>
      </c>
      <c r="AA2204" s="733">
        <v>1940</v>
      </c>
      <c r="AB2204" s="733">
        <v>2180</v>
      </c>
      <c r="AC2204" s="604">
        <v>5.2</v>
      </c>
      <c r="AD2204" s="604">
        <v>5.2</v>
      </c>
    </row>
    <row r="2205" spans="1:30" ht="15">
      <c r="A2205" s="729"/>
      <c r="B2205" s="554"/>
      <c r="C2205" s="657"/>
      <c r="D2205" s="657"/>
      <c r="E2205" s="605" t="s">
        <v>185</v>
      </c>
      <c r="F2205" s="723">
        <v>1233.67</v>
      </c>
      <c r="G2205" s="723">
        <v>1246.27</v>
      </c>
      <c r="H2205" s="723">
        <v>1247.5999999999999</v>
      </c>
      <c r="I2205" s="723">
        <v>1249.18</v>
      </c>
      <c r="J2205" s="723">
        <v>1250.22</v>
      </c>
      <c r="K2205" s="723">
        <v>1242.25</v>
      </c>
      <c r="L2205" s="723">
        <v>1250.3</v>
      </c>
      <c r="M2205" s="723">
        <v>1237.53</v>
      </c>
      <c r="N2205" s="723">
        <v>1243.9100000000001</v>
      </c>
      <c r="O2205" s="605"/>
      <c r="P2205" s="605"/>
      <c r="Q2205" s="658"/>
      <c r="R2205" s="658"/>
      <c r="S2205" s="659"/>
      <c r="T2205" s="600"/>
      <c r="U2205" s="660"/>
      <c r="V2205" s="731"/>
      <c r="W2205" s="731"/>
      <c r="X2205" s="731"/>
      <c r="Y2205" s="732"/>
      <c r="Z2205" s="732"/>
      <c r="AA2205" s="732"/>
      <c r="AB2205" s="732"/>
      <c r="AC2205" s="641"/>
      <c r="AD2205" s="641"/>
    </row>
    <row r="2206" spans="1:30" ht="42.75">
      <c r="A2206" s="729"/>
      <c r="B2206" s="554"/>
      <c r="C2206" s="657"/>
      <c r="D2206" s="657"/>
      <c r="E2206" s="605" t="s">
        <v>188</v>
      </c>
      <c r="F2206" s="605">
        <f t="shared" ref="F2206:N2206" si="730">IF(((F2204="")*AND(F2205="")),"",(F2204-F2205)*3)</f>
        <v>2048.7599999999993</v>
      </c>
      <c r="G2206" s="605">
        <f t="shared" si="730"/>
        <v>2012.94</v>
      </c>
      <c r="H2206" s="605">
        <f t="shared" si="730"/>
        <v>1989.9300000000005</v>
      </c>
      <c r="I2206" s="605">
        <f t="shared" si="730"/>
        <v>2010.12</v>
      </c>
      <c r="J2206" s="605">
        <f t="shared" si="730"/>
        <v>1996.6799999999998</v>
      </c>
      <c r="K2206" s="605">
        <f t="shared" si="730"/>
        <v>2035.1700000000003</v>
      </c>
      <c r="L2206" s="605">
        <f t="shared" si="730"/>
        <v>1999.1400000000003</v>
      </c>
      <c r="M2206" s="605">
        <f t="shared" si="730"/>
        <v>2027.13</v>
      </c>
      <c r="N2206" s="605">
        <f t="shared" si="730"/>
        <v>2035.2899999999995</v>
      </c>
      <c r="O2206" s="605"/>
      <c r="P2206" s="605"/>
      <c r="Q2206" s="658"/>
      <c r="R2206" s="658"/>
      <c r="S2206" s="659"/>
      <c r="T2206" s="600"/>
      <c r="U2206" s="660"/>
      <c r="V2206" s="731"/>
      <c r="W2206" s="731"/>
      <c r="X2206" s="731"/>
      <c r="Y2206" s="732"/>
      <c r="Z2206" s="732"/>
      <c r="AA2206" s="732"/>
      <c r="AB2206" s="732"/>
      <c r="AC2206" s="641"/>
      <c r="AD2206" s="641"/>
    </row>
    <row r="2207" spans="1:30" ht="31.5" customHeight="1">
      <c r="A2207" s="713">
        <v>44054</v>
      </c>
      <c r="B2207" s="554" t="s">
        <v>183</v>
      </c>
      <c r="C2207" s="657" t="s">
        <v>171</v>
      </c>
      <c r="D2207" s="657" t="s">
        <v>170</v>
      </c>
      <c r="E2207" s="605" t="s">
        <v>184</v>
      </c>
      <c r="F2207" s="723">
        <v>29148.38</v>
      </c>
      <c r="G2207" s="723">
        <v>28720.3</v>
      </c>
      <c r="H2207" s="723">
        <v>28955.64</v>
      </c>
      <c r="I2207" s="723">
        <v>28948.65</v>
      </c>
      <c r="J2207" s="723">
        <v>29187.15</v>
      </c>
      <c r="K2207" s="723">
        <v>29184.93</v>
      </c>
      <c r="L2207" s="723">
        <v>28921.37</v>
      </c>
      <c r="M2207" s="723">
        <v>28951.94</v>
      </c>
      <c r="N2207" s="723">
        <v>29095.02</v>
      </c>
      <c r="O2207" s="605">
        <f>IF((N2208=""),"",MAX(F2209:N2209))</f>
        <v>4810.3500000000022</v>
      </c>
      <c r="P2207" s="605">
        <f>IF(N2208="","",MIN(F2209:N2209))</f>
        <v>3223.5299999999952</v>
      </c>
      <c r="Q2207" s="658">
        <f>IF((N2209=""),"",AVERAGE(F2209:N2209))</f>
        <v>4140.7666666666664</v>
      </c>
      <c r="R2207" s="658">
        <f>IF((N2208=""),"",(O2207-P2207)/(O2207+P2207)*100)</f>
        <v>19.751601965675459</v>
      </c>
      <c r="S2207" s="659">
        <f>STDEV(F2209:N2209)</f>
        <v>569.76450446654314</v>
      </c>
      <c r="T2207" s="600" t="str">
        <f>IF(N2208="","",IF(Q2207&gt;3200,IF(R2207&lt;16,IF(Q2207&lt;5240,"Pass","Fail"),"Fail"),"Fail"))</f>
        <v>Fail</v>
      </c>
      <c r="U2207" s="672">
        <v>74</v>
      </c>
      <c r="V2207" s="720"/>
      <c r="W2207" s="742"/>
      <c r="X2207" s="726" t="s">
        <v>564</v>
      </c>
      <c r="Y2207" s="733">
        <v>4200</v>
      </c>
      <c r="Z2207" s="733">
        <v>5500</v>
      </c>
      <c r="AA2207" s="733">
        <v>3200</v>
      </c>
      <c r="AB2207" s="733">
        <v>5240</v>
      </c>
      <c r="AC2207" s="604">
        <v>16</v>
      </c>
      <c r="AD2207" s="604">
        <v>16</v>
      </c>
    </row>
    <row r="2208" spans="1:30" ht="15">
      <c r="A2208" s="729"/>
      <c r="B2208" s="554"/>
      <c r="C2208" s="657"/>
      <c r="D2208" s="657"/>
      <c r="E2208" s="605" t="s">
        <v>185</v>
      </c>
      <c r="F2208" s="723">
        <v>27544.93</v>
      </c>
      <c r="G2208" s="723">
        <v>27645.79</v>
      </c>
      <c r="H2208" s="723">
        <v>27655.68</v>
      </c>
      <c r="I2208" s="723">
        <v>27664.43</v>
      </c>
      <c r="J2208" s="723">
        <v>27629.52</v>
      </c>
      <c r="K2208" s="723">
        <v>27610.28</v>
      </c>
      <c r="L2208" s="723">
        <v>27721.99</v>
      </c>
      <c r="M2208" s="723">
        <v>27650.2</v>
      </c>
      <c r="N2208" s="723">
        <v>27568.26</v>
      </c>
      <c r="O2208" s="641"/>
      <c r="P2208" s="605"/>
      <c r="Q2208" s="658"/>
      <c r="R2208" s="658"/>
      <c r="S2208" s="659"/>
      <c r="T2208" s="600"/>
      <c r="U2208" s="660"/>
      <c r="V2208" s="731"/>
      <c r="W2208" s="731"/>
      <c r="X2208" s="731"/>
      <c r="Y2208" s="732"/>
      <c r="Z2208" s="732"/>
      <c r="AA2208" s="732"/>
      <c r="AB2208" s="732"/>
      <c r="AC2208" s="641"/>
      <c r="AD2208" s="641"/>
    </row>
    <row r="2209" spans="1:30" ht="57">
      <c r="A2209" s="734"/>
      <c r="B2209" s="554"/>
      <c r="C2209" s="657"/>
      <c r="D2209" s="657"/>
      <c r="E2209" s="605" t="s">
        <v>186</v>
      </c>
      <c r="F2209" s="605">
        <f t="shared" ref="F2209:N2209" si="731">IF(((F2207="")*AND(F2208="")),"",(F2207-F2208)*3)</f>
        <v>4810.3500000000022</v>
      </c>
      <c r="G2209" s="605">
        <f t="shared" si="731"/>
        <v>3223.5299999999952</v>
      </c>
      <c r="H2209" s="605">
        <f t="shared" si="731"/>
        <v>3899.8799999999974</v>
      </c>
      <c r="I2209" s="605">
        <f t="shared" si="731"/>
        <v>3852.6600000000035</v>
      </c>
      <c r="J2209" s="605">
        <f t="shared" si="731"/>
        <v>4672.8900000000031</v>
      </c>
      <c r="K2209" s="605">
        <f t="shared" si="731"/>
        <v>4723.9500000000044</v>
      </c>
      <c r="L2209" s="605">
        <f t="shared" si="731"/>
        <v>3598.1399999999921</v>
      </c>
      <c r="M2209" s="605">
        <f t="shared" si="731"/>
        <v>3905.2199999999939</v>
      </c>
      <c r="N2209" s="605">
        <f t="shared" si="731"/>
        <v>4580.2800000000061</v>
      </c>
      <c r="O2209" s="605"/>
      <c r="P2209" s="605"/>
      <c r="Q2209" s="658"/>
      <c r="R2209" s="658"/>
      <c r="S2209" s="659"/>
      <c r="T2209" s="600"/>
      <c r="U2209" s="660"/>
      <c r="V2209" s="735"/>
      <c r="W2209" s="735"/>
      <c r="X2209" s="735"/>
      <c r="Y2209" s="736"/>
      <c r="Z2209" s="736"/>
      <c r="AA2209" s="736"/>
      <c r="AB2209" s="736"/>
      <c r="AC2209" s="737"/>
      <c r="AD2209" s="737"/>
    </row>
    <row r="2210" spans="1:30" ht="31.5" customHeight="1">
      <c r="A2210" s="713">
        <v>44055</v>
      </c>
      <c r="B2210" s="554" t="s">
        <v>183</v>
      </c>
      <c r="C2210" s="657" t="s">
        <v>171</v>
      </c>
      <c r="D2210" s="657" t="s">
        <v>170</v>
      </c>
      <c r="E2210" s="605" t="s">
        <v>184</v>
      </c>
      <c r="F2210" s="723">
        <v>29114.959999999999</v>
      </c>
      <c r="G2210" s="723">
        <v>28934.17</v>
      </c>
      <c r="H2210" s="723">
        <v>28930.080000000002</v>
      </c>
      <c r="I2210" s="723">
        <v>28934.639999999999</v>
      </c>
      <c r="J2210" s="723">
        <v>29113</v>
      </c>
      <c r="K2210" s="723">
        <v>29124.41</v>
      </c>
      <c r="L2210" s="723">
        <v>28934.78</v>
      </c>
      <c r="M2210" s="723">
        <v>28927.17</v>
      </c>
      <c r="N2210" s="723">
        <v>29083.19</v>
      </c>
      <c r="O2210" s="605">
        <f>IF((N2211=""),"",MAX(F2212:N2212))</f>
        <v>4418.3399999999965</v>
      </c>
      <c r="P2210" s="605">
        <f>IF(N2211="","",MIN(F2212:N2212))</f>
        <v>3785.1600000000035</v>
      </c>
      <c r="Q2210" s="658">
        <f>IF((N2212=""),"",AVERAGE(F2212:N2212))</f>
        <v>4081.8233333333319</v>
      </c>
      <c r="R2210" s="658">
        <f>IF((N2211=""),"",(O2210-P2210)/(O2210+P2210)*100)</f>
        <v>7.7184128725543131</v>
      </c>
      <c r="S2210" s="659">
        <f>STDEV(F2212:N2212)</f>
        <v>301.4570252125568</v>
      </c>
      <c r="T2210" s="600" t="str">
        <f>IF(N2211="","",IF(Q2210&gt;3200,IF(R2210&lt;16,IF(Q2210&lt;5240,"Pass","Fail"),"Fail"),"Fail"))</f>
        <v>Pass</v>
      </c>
      <c r="U2210" s="672">
        <v>64</v>
      </c>
      <c r="V2210" s="720" t="s">
        <v>568</v>
      </c>
      <c r="W2210" s="742"/>
      <c r="X2210" s="726" t="s">
        <v>567</v>
      </c>
      <c r="Y2210" s="733">
        <v>4200</v>
      </c>
      <c r="Z2210" s="733">
        <v>5500</v>
      </c>
      <c r="AA2210" s="733">
        <v>3200</v>
      </c>
      <c r="AB2210" s="733">
        <v>5240</v>
      </c>
      <c r="AC2210" s="604">
        <v>16</v>
      </c>
      <c r="AD2210" s="604">
        <v>16</v>
      </c>
    </row>
    <row r="2211" spans="1:30" ht="15">
      <c r="A2211" s="729"/>
      <c r="B2211" s="554"/>
      <c r="C2211" s="657"/>
      <c r="D2211" s="657"/>
      <c r="E2211" s="605" t="s">
        <v>185</v>
      </c>
      <c r="F2211" s="723">
        <v>27656.61</v>
      </c>
      <c r="G2211" s="723">
        <v>27661.919999999998</v>
      </c>
      <c r="H2211" s="723">
        <v>27668.36</v>
      </c>
      <c r="I2211" s="723">
        <v>27645.55</v>
      </c>
      <c r="J2211" s="723">
        <v>27641.68</v>
      </c>
      <c r="K2211" s="723">
        <v>27651.63</v>
      </c>
      <c r="L2211" s="723">
        <v>27663.67</v>
      </c>
      <c r="M2211" s="723">
        <v>27640.19</v>
      </c>
      <c r="N2211" s="723">
        <v>27621.32</v>
      </c>
      <c r="O2211" s="641"/>
      <c r="P2211" s="605"/>
      <c r="Q2211" s="658"/>
      <c r="R2211" s="658"/>
      <c r="S2211" s="659"/>
      <c r="T2211" s="600"/>
      <c r="U2211" s="660"/>
      <c r="V2211" s="731"/>
      <c r="W2211" s="731"/>
      <c r="X2211" s="731"/>
      <c r="Y2211" s="732"/>
      <c r="Z2211" s="732"/>
      <c r="AA2211" s="732"/>
      <c r="AB2211" s="732"/>
      <c r="AC2211" s="641"/>
      <c r="AD2211" s="641"/>
    </row>
    <row r="2212" spans="1:30" ht="57">
      <c r="A2212" s="734"/>
      <c r="B2212" s="554"/>
      <c r="C2212" s="657"/>
      <c r="D2212" s="657"/>
      <c r="E2212" s="605" t="s">
        <v>186</v>
      </c>
      <c r="F2212" s="605">
        <f t="shared" ref="F2212:N2212" si="732">IF(((F2210="")*AND(F2211="")),"",(F2210-F2211)*3)</f>
        <v>4375.0499999999956</v>
      </c>
      <c r="G2212" s="605">
        <f t="shared" si="732"/>
        <v>3816.75</v>
      </c>
      <c r="H2212" s="605">
        <f t="shared" si="732"/>
        <v>3785.1600000000035</v>
      </c>
      <c r="I2212" s="605">
        <f t="shared" si="732"/>
        <v>3867.2700000000004</v>
      </c>
      <c r="J2212" s="605">
        <f t="shared" si="732"/>
        <v>4413.9599999999991</v>
      </c>
      <c r="K2212" s="605">
        <f t="shared" si="732"/>
        <v>4418.3399999999965</v>
      </c>
      <c r="L2212" s="605">
        <f t="shared" si="732"/>
        <v>3813.3300000000017</v>
      </c>
      <c r="M2212" s="605">
        <f t="shared" si="732"/>
        <v>3860.9399999999987</v>
      </c>
      <c r="N2212" s="605">
        <f t="shared" si="732"/>
        <v>4385.6099999999969</v>
      </c>
      <c r="O2212" s="605"/>
      <c r="P2212" s="605"/>
      <c r="Q2212" s="658"/>
      <c r="R2212" s="658"/>
      <c r="S2212" s="659"/>
      <c r="T2212" s="600"/>
      <c r="U2212" s="660"/>
      <c r="V2212" s="735"/>
      <c r="W2212" s="735"/>
      <c r="X2212" s="735"/>
      <c r="Y2212" s="736"/>
      <c r="Z2212" s="736"/>
      <c r="AA2212" s="736"/>
      <c r="AB2212" s="736"/>
      <c r="AC2212" s="737"/>
      <c r="AD2212" s="737"/>
    </row>
    <row r="2213" spans="1:30" ht="15">
      <c r="A2213" s="713">
        <v>44060</v>
      </c>
      <c r="B2213" s="554" t="s">
        <v>172</v>
      </c>
      <c r="C2213" s="657" t="s">
        <v>174</v>
      </c>
      <c r="D2213" s="657" t="s">
        <v>173</v>
      </c>
      <c r="E2213" s="605" t="s">
        <v>184</v>
      </c>
      <c r="F2213" s="723">
        <v>6714.61</v>
      </c>
      <c r="G2213" s="723">
        <v>6917.1</v>
      </c>
      <c r="H2213" s="723">
        <v>6890.32</v>
      </c>
      <c r="I2213" s="723">
        <v>6835.72</v>
      </c>
      <c r="J2213" s="723">
        <v>6716.34</v>
      </c>
      <c r="K2213" s="723">
        <v>6863.84</v>
      </c>
      <c r="L2213" s="723">
        <v>6923.2</v>
      </c>
      <c r="M2213" s="723">
        <v>6891.24</v>
      </c>
      <c r="N2213" s="723">
        <v>6819.23</v>
      </c>
      <c r="O2213" s="605">
        <f>IF((N2214=""),"",MAX(F2215:N2215))</f>
        <v>3768.0599999999995</v>
      </c>
      <c r="P2213" s="605">
        <f>IF(N2214="","",MIN(F2215:N2215))</f>
        <v>3406.880000000001</v>
      </c>
      <c r="Q2213" s="658">
        <f>IF((N2215=""),"",AVERAGE(F2215:N2215))</f>
        <v>3631.7866666666669</v>
      </c>
      <c r="R2213" s="658">
        <f>IF((N2214=""),"",(O2213-P2213)/(O2213+P2213)*100)</f>
        <v>5.0339096912308454</v>
      </c>
      <c r="S2213" s="725">
        <f>STDEV(F2215:N2215)</f>
        <v>129.98629697009721</v>
      </c>
      <c r="T2213" s="600" t="str">
        <f>IF(N2214="","",IF(Q2213&gt;3650,IF(R2213&lt;7,IF(Q2213&lt;4450,"Pass","Fail"),"Fail"),"Fail"))</f>
        <v>Fail</v>
      </c>
      <c r="U2213" s="672">
        <v>1335</v>
      </c>
      <c r="V2213" s="720"/>
      <c r="W2213" s="742"/>
      <c r="X2213" s="726"/>
      <c r="Y2213" s="727">
        <v>3650</v>
      </c>
      <c r="Z2213" s="727">
        <v>4450</v>
      </c>
      <c r="AA2213" s="727">
        <v>3700</v>
      </c>
      <c r="AB2213" s="727">
        <v>4100</v>
      </c>
      <c r="AC2213" s="728">
        <v>7</v>
      </c>
      <c r="AD2213" s="728">
        <v>6.5</v>
      </c>
    </row>
    <row r="2214" spans="1:30" ht="15">
      <c r="A2214" s="729"/>
      <c r="B2214" s="554"/>
      <c r="C2214" s="657"/>
      <c r="D2214" s="657"/>
      <c r="E2214" s="605" t="s">
        <v>185</v>
      </c>
      <c r="F2214" s="723">
        <v>4989.3999999999996</v>
      </c>
      <c r="G2214" s="723">
        <v>5049.24</v>
      </c>
      <c r="H2214" s="723">
        <v>5033.37</v>
      </c>
      <c r="I2214" s="723">
        <v>5059.46</v>
      </c>
      <c r="J2214" s="723">
        <v>5012.8999999999996</v>
      </c>
      <c r="K2214" s="723">
        <v>5021.3</v>
      </c>
      <c r="L2214" s="723">
        <v>5039.17</v>
      </c>
      <c r="M2214" s="723">
        <v>5055.0600000000004</v>
      </c>
      <c r="N2214" s="723">
        <v>4968.66</v>
      </c>
      <c r="O2214" s="605"/>
      <c r="P2214" s="605"/>
      <c r="Q2214" s="658"/>
      <c r="R2214" s="658"/>
      <c r="S2214" s="659"/>
      <c r="T2214" s="600"/>
      <c r="U2214" s="672"/>
      <c r="V2214" s="731"/>
      <c r="W2214" s="731"/>
      <c r="X2214" s="731"/>
      <c r="Y2214" s="732"/>
      <c r="Z2214" s="732"/>
      <c r="AA2214" s="732"/>
      <c r="AB2214" s="732"/>
      <c r="AC2214" s="641"/>
      <c r="AD2214" s="641"/>
    </row>
    <row r="2215" spans="1:30" ht="57">
      <c r="A2215" s="729"/>
      <c r="B2215" s="554"/>
      <c r="C2215" s="657"/>
      <c r="D2215" s="657"/>
      <c r="E2215" s="605" t="s">
        <v>186</v>
      </c>
      <c r="F2215" s="605">
        <f t="shared" ref="F2215:N2215" si="733">IF(((F2213="")*AND(F2214="")),"",(F2213-F2214)*2)</f>
        <v>3450.42</v>
      </c>
      <c r="G2215" s="605">
        <f t="shared" si="733"/>
        <v>3735.7200000000012</v>
      </c>
      <c r="H2215" s="605">
        <f t="shared" si="733"/>
        <v>3713.8999999999996</v>
      </c>
      <c r="I2215" s="605">
        <f t="shared" si="733"/>
        <v>3552.5200000000004</v>
      </c>
      <c r="J2215" s="605">
        <f t="shared" si="733"/>
        <v>3406.880000000001</v>
      </c>
      <c r="K2215" s="605">
        <f t="shared" si="733"/>
        <v>3685.08</v>
      </c>
      <c r="L2215" s="605">
        <f t="shared" si="733"/>
        <v>3768.0599999999995</v>
      </c>
      <c r="M2215" s="605">
        <f t="shared" si="733"/>
        <v>3672.3599999999988</v>
      </c>
      <c r="N2215" s="605">
        <f t="shared" si="733"/>
        <v>3701.1399999999994</v>
      </c>
      <c r="O2215" s="605"/>
      <c r="P2215" s="605"/>
      <c r="Q2215" s="658"/>
      <c r="R2215" s="658"/>
      <c r="S2215" s="659"/>
      <c r="T2215" s="600"/>
      <c r="U2215" s="672"/>
      <c r="V2215" s="731"/>
      <c r="W2215" s="731"/>
      <c r="X2215" s="731"/>
      <c r="Y2215" s="732"/>
      <c r="Z2215" s="732"/>
      <c r="AA2215" s="732"/>
      <c r="AB2215" s="732"/>
      <c r="AC2215" s="641"/>
      <c r="AD2215" s="641"/>
    </row>
    <row r="2216" spans="1:30" ht="23.25" customHeight="1">
      <c r="A2216" s="713">
        <v>44060</v>
      </c>
      <c r="B2216" s="614" t="s">
        <v>167</v>
      </c>
      <c r="C2216" s="657" t="s">
        <v>169</v>
      </c>
      <c r="D2216" s="657" t="s">
        <v>187</v>
      </c>
      <c r="E2216" s="605" t="s">
        <v>184</v>
      </c>
      <c r="F2216" s="723">
        <v>1176.0899999999999</v>
      </c>
      <c r="G2216" s="723">
        <v>1192.47</v>
      </c>
      <c r="H2216" s="723">
        <v>1195.29</v>
      </c>
      <c r="I2216" s="723">
        <v>1184.4100000000001</v>
      </c>
      <c r="J2216" s="723">
        <v>1142.79</v>
      </c>
      <c r="K2216" s="723">
        <v>1177.03</v>
      </c>
      <c r="L2216" s="723">
        <v>1197.68</v>
      </c>
      <c r="M2216" s="723">
        <v>1169.51</v>
      </c>
      <c r="N2216" s="723">
        <v>1145.56</v>
      </c>
      <c r="O2216" s="605">
        <f>IF((N2217=""),"",MAX(F2218:N2218))</f>
        <v>1777.53</v>
      </c>
      <c r="P2216" s="605">
        <f>IF(N2217="","",MIN(F2218:N2218))</f>
        <v>1581</v>
      </c>
      <c r="Q2216" s="658">
        <f>IF((N2218=""),"",AVERAGE(F2218:N2218))</f>
        <v>1712.1233333333334</v>
      </c>
      <c r="R2216" s="658">
        <f>IF((N2217=""),"",(O2216-P2216)/(O2216+P2216)*100)</f>
        <v>5.8516672472778266</v>
      </c>
      <c r="S2216" s="659">
        <f>STDEV(F2218:N2218)</f>
        <v>82.839482132614535</v>
      </c>
      <c r="T2216" s="600" t="str">
        <f>IF(N2217="","",IF(Q2216&gt;1940,IF(R2216&lt;8.3,IF(Q2216&lt;2180,"Pass","Fail"),"Fail"),"Fail"))</f>
        <v>Fail</v>
      </c>
      <c r="U2216" s="672">
        <v>1335</v>
      </c>
      <c r="V2216" s="720"/>
      <c r="W2216" s="742"/>
      <c r="X2216" s="726"/>
      <c r="Y2216" s="733">
        <v>2000</v>
      </c>
      <c r="Z2216" s="733">
        <v>3000</v>
      </c>
      <c r="AA2216" s="733">
        <v>1940</v>
      </c>
      <c r="AB2216" s="733">
        <v>2180</v>
      </c>
      <c r="AC2216" s="604">
        <v>5.2</v>
      </c>
      <c r="AD2216" s="604">
        <v>5.2</v>
      </c>
    </row>
    <row r="2217" spans="1:30" ht="15">
      <c r="A2217" s="729"/>
      <c r="B2217" s="554"/>
      <c r="C2217" s="657"/>
      <c r="D2217" s="657"/>
      <c r="E2217" s="605" t="s">
        <v>185</v>
      </c>
      <c r="F2217" s="723">
        <v>585.26</v>
      </c>
      <c r="G2217" s="723">
        <v>599.96</v>
      </c>
      <c r="H2217" s="723">
        <v>604.30999999999995</v>
      </c>
      <c r="I2217" s="723">
        <v>606.41999999999996</v>
      </c>
      <c r="J2217" s="723">
        <v>615.79</v>
      </c>
      <c r="K2217" s="723">
        <v>587.66999999999996</v>
      </c>
      <c r="L2217" s="723">
        <v>608.89</v>
      </c>
      <c r="M2217" s="723">
        <v>640.47</v>
      </c>
      <c r="N2217" s="723">
        <v>595.69000000000005</v>
      </c>
      <c r="O2217" s="605"/>
      <c r="P2217" s="605"/>
      <c r="Q2217" s="658"/>
      <c r="R2217" s="658"/>
      <c r="S2217" s="659"/>
      <c r="T2217" s="600"/>
      <c r="U2217" s="660"/>
      <c r="V2217" s="731"/>
      <c r="W2217" s="731"/>
      <c r="X2217" s="731"/>
      <c r="Y2217" s="732"/>
      <c r="Z2217" s="732"/>
      <c r="AA2217" s="732"/>
      <c r="AB2217" s="732"/>
      <c r="AC2217" s="641"/>
      <c r="AD2217" s="641"/>
    </row>
    <row r="2218" spans="1:30" ht="42.75">
      <c r="A2218" s="729"/>
      <c r="B2218" s="554"/>
      <c r="C2218" s="657"/>
      <c r="D2218" s="657"/>
      <c r="E2218" s="605" t="s">
        <v>188</v>
      </c>
      <c r="F2218" s="605">
        <f t="shared" ref="F2218:N2218" si="734">IF(((F2216="")*AND(F2217="")),"",(F2216-F2217)*3)</f>
        <v>1772.4899999999998</v>
      </c>
      <c r="G2218" s="605">
        <f t="shared" si="734"/>
        <v>1777.53</v>
      </c>
      <c r="H2218" s="605">
        <f t="shared" si="734"/>
        <v>1772.94</v>
      </c>
      <c r="I2218" s="605">
        <f t="shared" si="734"/>
        <v>1733.9700000000003</v>
      </c>
      <c r="J2218" s="605">
        <f t="shared" si="734"/>
        <v>1581</v>
      </c>
      <c r="K2218" s="605">
        <f t="shared" si="734"/>
        <v>1768.08</v>
      </c>
      <c r="L2218" s="605">
        <f t="shared" si="734"/>
        <v>1766.3700000000003</v>
      </c>
      <c r="M2218" s="605">
        <f t="shared" si="734"/>
        <v>1587.12</v>
      </c>
      <c r="N2218" s="605">
        <f t="shared" si="734"/>
        <v>1649.6099999999997</v>
      </c>
      <c r="O2218" s="605"/>
      <c r="P2218" s="605"/>
      <c r="Q2218" s="658"/>
      <c r="R2218" s="658"/>
      <c r="S2218" s="659"/>
      <c r="T2218" s="600"/>
      <c r="U2218" s="660"/>
      <c r="V2218" s="731"/>
      <c r="W2218" s="731"/>
      <c r="X2218" s="731"/>
      <c r="Y2218" s="732"/>
      <c r="Z2218" s="732"/>
      <c r="AA2218" s="732"/>
      <c r="AB2218" s="732"/>
      <c r="AC2218" s="641"/>
      <c r="AD2218" s="641"/>
    </row>
    <row r="2219" spans="1:30" ht="31.5" customHeight="1">
      <c r="A2219" s="713">
        <v>44060</v>
      </c>
      <c r="B2219" s="554" t="s">
        <v>183</v>
      </c>
      <c r="C2219" s="657" t="s">
        <v>171</v>
      </c>
      <c r="D2219" s="657" t="s">
        <v>170</v>
      </c>
      <c r="E2219" s="605" t="s">
        <v>184</v>
      </c>
      <c r="F2219" s="723">
        <v>27556.15</v>
      </c>
      <c r="G2219" s="723">
        <v>27559.63</v>
      </c>
      <c r="H2219" s="723">
        <v>27550.04</v>
      </c>
      <c r="I2219" s="723">
        <v>27541.47</v>
      </c>
      <c r="J2219" s="723">
        <v>27517.21</v>
      </c>
      <c r="K2219" s="723">
        <v>27536.11</v>
      </c>
      <c r="L2219" s="723">
        <v>27535.42</v>
      </c>
      <c r="M2219" s="723">
        <v>27508.33</v>
      </c>
      <c r="N2219" s="723">
        <v>27503.83</v>
      </c>
      <c r="O2219" s="605">
        <f>IF((N2220=""),"",MAX(F2221:N2221))</f>
        <v>4926.570000000007</v>
      </c>
      <c r="P2219" s="605">
        <f>IF(N2220="","",MIN(F2221:N2221))</f>
        <v>4205.3700000000026</v>
      </c>
      <c r="Q2219" s="658">
        <f>IF((N2221=""),"",AVERAGE(F2221:N2221))</f>
        <v>4532.9833333333354</v>
      </c>
      <c r="R2219" s="658">
        <f>IF((N2220=""),"",(O2219-P2219)/(O2219+P2219)*100)</f>
        <v>7.8975551744755625</v>
      </c>
      <c r="S2219" s="659">
        <f>STDEV(F2221:N2221)</f>
        <v>308.3502724176015</v>
      </c>
      <c r="T2219" s="600" t="str">
        <f>IF(N2220="","",IF(Q2219&gt;3200,IF(R2219&lt;16,IF(Q2219&lt;5240,"Pass","Fail"),"Fail"),"Fail"))</f>
        <v>Pass</v>
      </c>
      <c r="U2219" s="672">
        <v>1335</v>
      </c>
      <c r="V2219" s="726" t="s">
        <v>570</v>
      </c>
      <c r="W2219" s="726"/>
      <c r="X2219" s="726" t="s">
        <v>570</v>
      </c>
      <c r="Y2219" s="733">
        <v>4200</v>
      </c>
      <c r="Z2219" s="733">
        <v>5500</v>
      </c>
      <c r="AA2219" s="733">
        <v>3200</v>
      </c>
      <c r="AB2219" s="733">
        <v>5240</v>
      </c>
      <c r="AC2219" s="604">
        <v>16</v>
      </c>
      <c r="AD2219" s="604">
        <v>16</v>
      </c>
    </row>
    <row r="2220" spans="1:30" ht="15">
      <c r="A2220" s="729"/>
      <c r="B2220" s="554"/>
      <c r="C2220" s="657"/>
      <c r="D2220" s="657"/>
      <c r="E2220" s="605" t="s">
        <v>185</v>
      </c>
      <c r="F2220" s="723">
        <v>25915.53</v>
      </c>
      <c r="G2220" s="723">
        <v>26108.7</v>
      </c>
      <c r="H2220" s="723">
        <v>26148.25</v>
      </c>
      <c r="I2220" s="723">
        <v>26113.35</v>
      </c>
      <c r="J2220" s="723">
        <v>25916.75</v>
      </c>
      <c r="K2220" s="723">
        <v>25951.88</v>
      </c>
      <c r="L2220" s="723">
        <v>26114.91</v>
      </c>
      <c r="M2220" s="723">
        <v>26078.23</v>
      </c>
      <c r="N2220" s="723">
        <v>25861.64</v>
      </c>
      <c r="O2220" s="641"/>
      <c r="P2220" s="605"/>
      <c r="Q2220" s="658"/>
      <c r="R2220" s="658"/>
      <c r="S2220" s="659"/>
      <c r="T2220" s="600"/>
      <c r="U2220" s="660"/>
      <c r="V2220" s="731"/>
      <c r="W2220" s="731"/>
      <c r="X2220" s="731"/>
      <c r="Y2220" s="732"/>
      <c r="Z2220" s="732"/>
      <c r="AA2220" s="732"/>
      <c r="AB2220" s="732"/>
      <c r="AC2220" s="641"/>
      <c r="AD2220" s="641"/>
    </row>
    <row r="2221" spans="1:30" ht="57">
      <c r="A2221" s="734"/>
      <c r="B2221" s="554"/>
      <c r="C2221" s="657"/>
      <c r="D2221" s="657"/>
      <c r="E2221" s="605" t="s">
        <v>186</v>
      </c>
      <c r="F2221" s="605">
        <f t="shared" ref="F2221:N2221" si="735">IF(((F2219="")*AND(F2220="")),"",(F2219-F2220)*3)</f>
        <v>4921.8600000000079</v>
      </c>
      <c r="G2221" s="605">
        <f t="shared" si="735"/>
        <v>4352.7900000000009</v>
      </c>
      <c r="H2221" s="605">
        <f t="shared" si="735"/>
        <v>4205.3700000000026</v>
      </c>
      <c r="I2221" s="605">
        <f t="shared" si="735"/>
        <v>4284.3600000000079</v>
      </c>
      <c r="J2221" s="605">
        <f t="shared" si="735"/>
        <v>4801.3799999999974</v>
      </c>
      <c r="K2221" s="605">
        <f t="shared" si="735"/>
        <v>4752.6899999999987</v>
      </c>
      <c r="L2221" s="605">
        <f t="shared" si="735"/>
        <v>4261.5299999999952</v>
      </c>
      <c r="M2221" s="605">
        <f t="shared" si="735"/>
        <v>4290.3000000000065</v>
      </c>
      <c r="N2221" s="605">
        <f t="shared" si="735"/>
        <v>4926.570000000007</v>
      </c>
      <c r="O2221" s="605"/>
      <c r="P2221" s="605"/>
      <c r="Q2221" s="658"/>
      <c r="R2221" s="658"/>
      <c r="S2221" s="659"/>
      <c r="T2221" s="600"/>
      <c r="U2221" s="660"/>
      <c r="V2221" s="735"/>
      <c r="W2221" s="735"/>
      <c r="X2221" s="735"/>
      <c r="Y2221" s="736"/>
      <c r="Z2221" s="736"/>
      <c r="AA2221" s="736"/>
      <c r="AB2221" s="736"/>
      <c r="AC2221" s="737"/>
      <c r="AD2221" s="737"/>
    </row>
    <row r="2222" spans="1:30" ht="23.25" customHeight="1">
      <c r="A2222" s="713">
        <v>44060</v>
      </c>
      <c r="B2222" s="614" t="s">
        <v>167</v>
      </c>
      <c r="C2222" s="657" t="s">
        <v>169</v>
      </c>
      <c r="D2222" s="657" t="s">
        <v>187</v>
      </c>
      <c r="E2222" s="605" t="s">
        <v>184</v>
      </c>
      <c r="F2222" s="723">
        <v>1921.77</v>
      </c>
      <c r="G2222" s="723">
        <v>1917.64</v>
      </c>
      <c r="H2222" s="723">
        <v>1916.15</v>
      </c>
      <c r="I2222" s="723">
        <v>1923.16</v>
      </c>
      <c r="J2222" s="723">
        <v>1926.11</v>
      </c>
      <c r="K2222" s="723">
        <v>1927</v>
      </c>
      <c r="L2222" s="723">
        <v>1918.4</v>
      </c>
      <c r="M2222" s="723">
        <v>1924.56</v>
      </c>
      <c r="N2222" s="723">
        <v>1925.71</v>
      </c>
      <c r="O2222" s="605">
        <f>IF((N2223=""),"",MAX(F2224:N2224))</f>
        <v>2050.9500000000003</v>
      </c>
      <c r="P2222" s="605">
        <f>IF(N2223="","",MIN(F2224:N2224))</f>
        <v>2012.4000000000005</v>
      </c>
      <c r="Q2222" s="658">
        <f>IF((N2224=""),"",AVERAGE(F2224:N2224))</f>
        <v>2034.28</v>
      </c>
      <c r="R2222" s="658">
        <f>IF((N2223=""),"",(O2222-P2222)/(O2222+P2222)*100)</f>
        <v>0.9487245745505487</v>
      </c>
      <c r="S2222" s="659">
        <f>STDEV(F2224:N2224)</f>
        <v>15.44576883808673</v>
      </c>
      <c r="T2222" s="600" t="str">
        <f>IF(N2223="","",IF(Q2222&gt;1940,IF(R2222&lt;8.3,IF(Q2222&lt;2180,"Pass","Fail"),"Fail"),"Fail"))</f>
        <v>Pass</v>
      </c>
      <c r="U2222" s="672">
        <v>1335</v>
      </c>
      <c r="V2222" s="726" t="s">
        <v>570</v>
      </c>
      <c r="W2222" s="726"/>
      <c r="X2222" s="726" t="s">
        <v>570</v>
      </c>
      <c r="Y2222" s="733">
        <v>2000</v>
      </c>
      <c r="Z2222" s="733">
        <v>3000</v>
      </c>
      <c r="AA2222" s="733">
        <v>1940</v>
      </c>
      <c r="AB2222" s="733">
        <v>2180</v>
      </c>
      <c r="AC2222" s="604">
        <v>5.2</v>
      </c>
      <c r="AD2222" s="604">
        <v>5.2</v>
      </c>
    </row>
    <row r="2223" spans="1:30" ht="15">
      <c r="A2223" s="738"/>
      <c r="B2223" s="554"/>
      <c r="C2223" s="657"/>
      <c r="D2223" s="657"/>
      <c r="E2223" s="605" t="s">
        <v>185</v>
      </c>
      <c r="F2223" s="723">
        <v>1239.55</v>
      </c>
      <c r="G2223" s="723">
        <v>1246.8399999999999</v>
      </c>
      <c r="H2223" s="723">
        <v>1243.32</v>
      </c>
      <c r="I2223" s="723">
        <v>1243.73</v>
      </c>
      <c r="J2223" s="723">
        <v>1246.56</v>
      </c>
      <c r="K2223" s="723">
        <v>1244.1500000000001</v>
      </c>
      <c r="L2223" s="723">
        <v>1247.43</v>
      </c>
      <c r="M2223" s="723">
        <v>1244.02</v>
      </c>
      <c r="N2223" s="723">
        <v>1242.06</v>
      </c>
      <c r="O2223" s="605"/>
      <c r="P2223" s="605"/>
      <c r="Q2223" s="658"/>
      <c r="R2223" s="658"/>
      <c r="S2223" s="659"/>
      <c r="T2223" s="600"/>
      <c r="U2223" s="660"/>
      <c r="V2223" s="731"/>
      <c r="W2223" s="731"/>
      <c r="X2223" s="731"/>
      <c r="Y2223" s="732"/>
      <c r="Z2223" s="732"/>
      <c r="AA2223" s="732"/>
      <c r="AB2223" s="732"/>
      <c r="AC2223" s="641"/>
      <c r="AD2223" s="641"/>
    </row>
    <row r="2224" spans="1:30" ht="42.75">
      <c r="A2224" s="738"/>
      <c r="B2224" s="554"/>
      <c r="C2224" s="657"/>
      <c r="D2224" s="657"/>
      <c r="E2224" s="605" t="s">
        <v>188</v>
      </c>
      <c r="F2224" s="605">
        <f t="shared" ref="F2224:N2224" si="736">IF(((F2222="")*AND(F2223="")),"",(F2222-F2223)*3)</f>
        <v>2046.66</v>
      </c>
      <c r="G2224" s="605">
        <f t="shared" si="736"/>
        <v>2012.4000000000005</v>
      </c>
      <c r="H2224" s="605">
        <f t="shared" si="736"/>
        <v>2018.4900000000005</v>
      </c>
      <c r="I2224" s="605">
        <f t="shared" si="736"/>
        <v>2038.2900000000002</v>
      </c>
      <c r="J2224" s="605">
        <f t="shared" si="736"/>
        <v>2038.6499999999999</v>
      </c>
      <c r="K2224" s="605">
        <f t="shared" si="736"/>
        <v>2048.5499999999997</v>
      </c>
      <c r="L2224" s="605">
        <f t="shared" si="736"/>
        <v>2012.91</v>
      </c>
      <c r="M2224" s="605">
        <f t="shared" si="736"/>
        <v>2041.62</v>
      </c>
      <c r="N2224" s="605">
        <f t="shared" si="736"/>
        <v>2050.9500000000003</v>
      </c>
      <c r="O2224" s="605"/>
      <c r="P2224" s="605"/>
      <c r="Q2224" s="658"/>
      <c r="R2224" s="658"/>
      <c r="S2224" s="659"/>
      <c r="T2224" s="600"/>
      <c r="U2224" s="660"/>
      <c r="V2224" s="731"/>
      <c r="W2224" s="731"/>
      <c r="X2224" s="731"/>
      <c r="Y2224" s="732"/>
      <c r="Z2224" s="732"/>
      <c r="AA2224" s="732"/>
      <c r="AB2224" s="732"/>
      <c r="AC2224" s="641"/>
      <c r="AD2224" s="641"/>
    </row>
    <row r="2225" spans="1:30" ht="15">
      <c r="A2225" s="713">
        <v>44060</v>
      </c>
      <c r="B2225" s="554" t="s">
        <v>172</v>
      </c>
      <c r="C2225" s="657" t="s">
        <v>174</v>
      </c>
      <c r="D2225" s="657" t="s">
        <v>173</v>
      </c>
      <c r="E2225" s="605" t="s">
        <v>184</v>
      </c>
      <c r="F2225" s="723">
        <v>6714.61</v>
      </c>
      <c r="G2225" s="723">
        <v>6917.1</v>
      </c>
      <c r="H2225" s="723">
        <v>6890.32</v>
      </c>
      <c r="I2225" s="723">
        <v>6835.72</v>
      </c>
      <c r="J2225" s="723">
        <v>6816.34</v>
      </c>
      <c r="K2225" s="723">
        <v>6863.84</v>
      </c>
      <c r="L2225" s="723">
        <v>6923.2</v>
      </c>
      <c r="M2225" s="723">
        <v>6891.24</v>
      </c>
      <c r="N2225" s="723">
        <v>6819.23</v>
      </c>
      <c r="O2225" s="605">
        <f>IF((N2226=""),"",MAX(F2227:N2227))</f>
        <v>3768.0599999999995</v>
      </c>
      <c r="P2225" s="605">
        <f>IF(N2226="","",MIN(F2227:N2227))</f>
        <v>3450.42</v>
      </c>
      <c r="Q2225" s="658">
        <f>IF((N2227=""),"",AVERAGE(F2227:N2227))</f>
        <v>3654.008888888889</v>
      </c>
      <c r="R2225" s="658">
        <f>IF((N2226=""),"",(O2225-P2225)/(O2225+P2225)*100)</f>
        <v>4.4003723775642438</v>
      </c>
      <c r="S2225" s="725">
        <f>STDEV(F2227:N2227)</f>
        <v>100.47660678540245</v>
      </c>
      <c r="T2225" s="600" t="str">
        <f>IF(N2226="","",IF(Q2225&gt;3650,IF(R2225&lt;7,IF(Q2225&lt;4450,"Pass","Fail"),"Fail"),"Fail"))</f>
        <v>Pass</v>
      </c>
      <c r="U2225" s="672">
        <v>1335</v>
      </c>
      <c r="V2225" s="726" t="s">
        <v>570</v>
      </c>
      <c r="W2225" s="726"/>
      <c r="X2225" s="726" t="s">
        <v>570</v>
      </c>
      <c r="Y2225" s="727">
        <v>3650</v>
      </c>
      <c r="Z2225" s="727">
        <v>4450</v>
      </c>
      <c r="AA2225" s="727">
        <v>3700</v>
      </c>
      <c r="AB2225" s="727">
        <v>4100</v>
      </c>
      <c r="AC2225" s="728">
        <v>7</v>
      </c>
      <c r="AD2225" s="728">
        <v>6.5</v>
      </c>
    </row>
    <row r="2226" spans="1:30" ht="15">
      <c r="A2226" s="738"/>
      <c r="B2226" s="554"/>
      <c r="C2226" s="657"/>
      <c r="D2226" s="657"/>
      <c r="E2226" s="605" t="s">
        <v>185</v>
      </c>
      <c r="F2226" s="723">
        <v>4989.3999999999996</v>
      </c>
      <c r="G2226" s="723">
        <v>5049.24</v>
      </c>
      <c r="H2226" s="723">
        <v>5033.37</v>
      </c>
      <c r="I2226" s="723">
        <v>5059.46</v>
      </c>
      <c r="J2226" s="723">
        <v>5012.8999999999996</v>
      </c>
      <c r="K2226" s="723">
        <v>5021.3</v>
      </c>
      <c r="L2226" s="723">
        <v>5039.17</v>
      </c>
      <c r="M2226" s="723">
        <v>5055.0600000000004</v>
      </c>
      <c r="N2226" s="723">
        <v>4968.66</v>
      </c>
      <c r="O2226" s="605"/>
      <c r="P2226" s="605"/>
      <c r="Q2226" s="658"/>
      <c r="R2226" s="658"/>
      <c r="S2226" s="659"/>
      <c r="T2226" s="600"/>
      <c r="U2226" s="672"/>
      <c r="V2226" s="731"/>
      <c r="W2226" s="731"/>
      <c r="X2226" s="731"/>
      <c r="Y2226" s="732"/>
      <c r="Z2226" s="732"/>
      <c r="AA2226" s="732"/>
      <c r="AB2226" s="732"/>
      <c r="AC2226" s="641"/>
      <c r="AD2226" s="641"/>
    </row>
    <row r="2227" spans="1:30" ht="57">
      <c r="A2227" s="738"/>
      <c r="B2227" s="554"/>
      <c r="C2227" s="657"/>
      <c r="D2227" s="657"/>
      <c r="E2227" s="605" t="s">
        <v>186</v>
      </c>
      <c r="F2227" s="605">
        <f t="shared" ref="F2227:N2227" si="737">IF(((F2225="")*AND(F2226="")),"",(F2225-F2226)*2)</f>
        <v>3450.42</v>
      </c>
      <c r="G2227" s="605">
        <f t="shared" si="737"/>
        <v>3735.7200000000012</v>
      </c>
      <c r="H2227" s="605">
        <f t="shared" si="737"/>
        <v>3713.8999999999996</v>
      </c>
      <c r="I2227" s="605">
        <f t="shared" si="737"/>
        <v>3552.5200000000004</v>
      </c>
      <c r="J2227" s="605">
        <f t="shared" si="737"/>
        <v>3606.880000000001</v>
      </c>
      <c r="K2227" s="605">
        <f t="shared" si="737"/>
        <v>3685.08</v>
      </c>
      <c r="L2227" s="605">
        <f t="shared" si="737"/>
        <v>3768.0599999999995</v>
      </c>
      <c r="M2227" s="605">
        <f t="shared" si="737"/>
        <v>3672.3599999999988</v>
      </c>
      <c r="N2227" s="605">
        <f t="shared" si="737"/>
        <v>3701.1399999999994</v>
      </c>
      <c r="O2227" s="605"/>
      <c r="P2227" s="605"/>
      <c r="Q2227" s="658"/>
      <c r="R2227" s="658"/>
      <c r="S2227" s="659"/>
      <c r="T2227" s="600"/>
      <c r="U2227" s="672"/>
      <c r="V2227" s="731"/>
      <c r="W2227" s="731"/>
      <c r="X2227" s="731"/>
      <c r="Y2227" s="732"/>
      <c r="Z2227" s="732"/>
      <c r="AA2227" s="732"/>
      <c r="AB2227" s="732"/>
      <c r="AC2227" s="641"/>
      <c r="AD2227" s="641"/>
    </row>
    <row r="2228" spans="1:30" ht="31.5" customHeight="1">
      <c r="A2228" s="713">
        <v>44064</v>
      </c>
      <c r="B2228" s="554" t="s">
        <v>183</v>
      </c>
      <c r="C2228" s="657" t="s">
        <v>171</v>
      </c>
      <c r="D2228" s="657" t="s">
        <v>170</v>
      </c>
      <c r="E2228" s="605" t="s">
        <v>184</v>
      </c>
      <c r="F2228" s="723">
        <v>25882.23</v>
      </c>
      <c r="G2228" s="723">
        <v>26071.71</v>
      </c>
      <c r="H2228" s="723">
        <v>26117.69</v>
      </c>
      <c r="I2228" s="723">
        <v>26075.599999999999</v>
      </c>
      <c r="J2228" s="723">
        <v>25886.04</v>
      </c>
      <c r="K2228" s="723">
        <v>25915.52</v>
      </c>
      <c r="L2228" s="723">
        <v>26093.19</v>
      </c>
      <c r="M2228" s="723">
        <v>26024.58</v>
      </c>
      <c r="N2228" s="723">
        <v>25826.080000000002</v>
      </c>
      <c r="O2228" s="605">
        <f>IF((N2229=""),"",MAX(F2230:N2230))</f>
        <v>4978.2600000000057</v>
      </c>
      <c r="P2228" s="605">
        <f>IF(N2229="","",MIN(F2230:N2230))</f>
        <v>4160.9699999999939</v>
      </c>
      <c r="Q2228" s="658">
        <f>IF((N2230=""),"",AVERAGE(F2230:N2230))</f>
        <v>4524.3133333333344</v>
      </c>
      <c r="R2228" s="658">
        <f>IF((N2229=""),"",(O2228-P2228)/(O2228+P2228)*100)</f>
        <v>8.942657094744435</v>
      </c>
      <c r="S2228" s="659">
        <f>STDEV(F2230:N2230)</f>
        <v>338.37922945269719</v>
      </c>
      <c r="T2228" s="600" t="str">
        <f>IF(N2229="","",IF(Q2228&gt;3200,IF(R2228&lt;16,IF(Q2228&lt;5240,"Pass","Fail"),"Fail"),"Fail"))</f>
        <v>Pass</v>
      </c>
      <c r="U2228" s="672">
        <v>74</v>
      </c>
      <c r="V2228" s="739" t="s">
        <v>571</v>
      </c>
      <c r="W2228" s="743"/>
      <c r="X2228" s="726"/>
      <c r="Y2228" s="733">
        <v>4200</v>
      </c>
      <c r="Z2228" s="733">
        <v>5500</v>
      </c>
      <c r="AA2228" s="733">
        <v>3200</v>
      </c>
      <c r="AB2228" s="733">
        <v>5240</v>
      </c>
      <c r="AC2228" s="604">
        <v>16</v>
      </c>
      <c r="AD2228" s="604">
        <v>16</v>
      </c>
    </row>
    <row r="2229" spans="1:30" ht="15">
      <c r="A2229" s="729"/>
      <c r="B2229" s="554"/>
      <c r="C2229" s="657"/>
      <c r="D2229" s="657"/>
      <c r="E2229" s="605" t="s">
        <v>185</v>
      </c>
      <c r="F2229" s="723">
        <v>24256.69</v>
      </c>
      <c r="G2229" s="723">
        <v>24651.39</v>
      </c>
      <c r="H2229" s="723">
        <v>24730.7</v>
      </c>
      <c r="I2229" s="723">
        <v>24656.19</v>
      </c>
      <c r="J2229" s="723">
        <v>24259.18</v>
      </c>
      <c r="K2229" s="723">
        <v>24327.84</v>
      </c>
      <c r="L2229" s="723">
        <v>24674.87</v>
      </c>
      <c r="M2229" s="723">
        <v>24596.18</v>
      </c>
      <c r="N2229" s="723">
        <v>24166.66</v>
      </c>
      <c r="O2229" s="641"/>
      <c r="P2229" s="605"/>
      <c r="Q2229" s="658"/>
      <c r="R2229" s="658"/>
      <c r="S2229" s="659"/>
      <c r="T2229" s="600"/>
      <c r="U2229" s="660"/>
      <c r="V2229" s="731"/>
      <c r="W2229" s="731"/>
      <c r="X2229" s="731"/>
      <c r="Y2229" s="732"/>
      <c r="Z2229" s="732"/>
      <c r="AA2229" s="732"/>
      <c r="AB2229" s="732"/>
      <c r="AC2229" s="641"/>
      <c r="AD2229" s="641"/>
    </row>
    <row r="2230" spans="1:30" ht="57">
      <c r="A2230" s="734"/>
      <c r="B2230" s="554"/>
      <c r="C2230" s="657"/>
      <c r="D2230" s="657"/>
      <c r="E2230" s="605" t="s">
        <v>186</v>
      </c>
      <c r="F2230" s="605">
        <f t="shared" ref="F2230:N2230" si="738">IF(((F2228="")*AND(F2229="")),"",(F2228-F2229)*3)</f>
        <v>4876.6200000000026</v>
      </c>
      <c r="G2230" s="605">
        <f t="shared" si="738"/>
        <v>4260.9599999999991</v>
      </c>
      <c r="H2230" s="605">
        <f t="shared" si="738"/>
        <v>4160.9699999999939</v>
      </c>
      <c r="I2230" s="605">
        <f t="shared" si="738"/>
        <v>4258.2299999999996</v>
      </c>
      <c r="J2230" s="605">
        <f t="shared" si="738"/>
        <v>4880.5800000000017</v>
      </c>
      <c r="K2230" s="605">
        <f t="shared" si="738"/>
        <v>4763.0400000000009</v>
      </c>
      <c r="L2230" s="605">
        <f t="shared" si="738"/>
        <v>4254.9599999999991</v>
      </c>
      <c r="M2230" s="605">
        <f t="shared" si="738"/>
        <v>4285.2000000000044</v>
      </c>
      <c r="N2230" s="605">
        <f t="shared" si="738"/>
        <v>4978.2600000000057</v>
      </c>
      <c r="O2230" s="605"/>
      <c r="P2230" s="605"/>
      <c r="Q2230" s="658"/>
      <c r="R2230" s="658"/>
      <c r="S2230" s="659"/>
      <c r="T2230" s="600"/>
      <c r="U2230" s="660"/>
      <c r="V2230" s="735"/>
      <c r="W2230" s="735"/>
      <c r="X2230" s="735"/>
      <c r="Y2230" s="736"/>
      <c r="Z2230" s="736"/>
      <c r="AA2230" s="736"/>
      <c r="AB2230" s="736"/>
      <c r="AC2230" s="737"/>
      <c r="AD2230" s="737"/>
    </row>
    <row r="2231" spans="1:30" ht="23.25" customHeight="1">
      <c r="A2231" s="713">
        <v>44064</v>
      </c>
      <c r="B2231" s="614" t="s">
        <v>167</v>
      </c>
      <c r="C2231" s="657" t="s">
        <v>169</v>
      </c>
      <c r="D2231" s="657" t="s">
        <v>187</v>
      </c>
      <c r="E2231" s="605" t="s">
        <v>184</v>
      </c>
      <c r="F2231" s="723">
        <v>1241.31</v>
      </c>
      <c r="G2231" s="723">
        <v>1249.3900000000001</v>
      </c>
      <c r="H2231" s="723">
        <v>1244.27</v>
      </c>
      <c r="I2231" s="723">
        <v>1246.94</v>
      </c>
      <c r="J2231" s="723">
        <v>1249.53</v>
      </c>
      <c r="K2231" s="723">
        <v>1246.0899999999999</v>
      </c>
      <c r="L2231" s="723">
        <v>1251.25</v>
      </c>
      <c r="M2231" s="723">
        <v>1236.92</v>
      </c>
      <c r="N2231" s="723">
        <v>1244.76</v>
      </c>
      <c r="O2231" s="605">
        <f>IF((N2232=""),"",MAX(F2233:N2233))</f>
        <v>2031.8999999999999</v>
      </c>
      <c r="P2231" s="605">
        <f>IF(N2232="","",MIN(F2233:N2233))</f>
        <v>1941.7800000000002</v>
      </c>
      <c r="Q2231" s="658">
        <f>IF((N2233=""),"",AVERAGE(F2233:N2233))</f>
        <v>1990.1933333333336</v>
      </c>
      <c r="R2231" s="658">
        <f>IF((N2232=""),"",(O2231-P2231)/(O2231+P2231)*100)</f>
        <v>2.2679229328984634</v>
      </c>
      <c r="S2231" s="659">
        <f>STDEV(F2233:N2233)</f>
        <v>26.234488750478686</v>
      </c>
      <c r="T2231" s="600" t="str">
        <f>IF(N2232="","",IF(Q2231&gt;1940,IF(R2231&lt;8.3,IF(Q2231&lt;2180,"Pass","Fail"),"Fail"),"Fail"))</f>
        <v>Pass</v>
      </c>
      <c r="U2231" s="672">
        <v>74</v>
      </c>
      <c r="V2231" s="739" t="s">
        <v>571</v>
      </c>
      <c r="W2231" s="743"/>
      <c r="X2231" s="726"/>
      <c r="Y2231" s="733">
        <v>2000</v>
      </c>
      <c r="Z2231" s="733">
        <v>3000</v>
      </c>
      <c r="AA2231" s="733">
        <v>1940</v>
      </c>
      <c r="AB2231" s="733">
        <v>2180</v>
      </c>
      <c r="AC2231" s="604">
        <v>5.2</v>
      </c>
      <c r="AD2231" s="604">
        <v>5.2</v>
      </c>
    </row>
    <row r="2232" spans="1:30" ht="15">
      <c r="A2232" s="738"/>
      <c r="B2232" s="554"/>
      <c r="C2232" s="657"/>
      <c r="D2232" s="657"/>
      <c r="E2232" s="605" t="s">
        <v>185</v>
      </c>
      <c r="F2232" s="723">
        <v>564.01</v>
      </c>
      <c r="G2232" s="723">
        <v>581.91</v>
      </c>
      <c r="H2232" s="723">
        <v>581.70000000000005</v>
      </c>
      <c r="I2232" s="723">
        <v>583.53</v>
      </c>
      <c r="J2232" s="723">
        <v>591.47</v>
      </c>
      <c r="K2232" s="723">
        <v>585.07000000000005</v>
      </c>
      <c r="L2232" s="723">
        <v>591</v>
      </c>
      <c r="M2232" s="723">
        <v>589.66</v>
      </c>
      <c r="N2232" s="723">
        <v>571.53</v>
      </c>
      <c r="O2232" s="605"/>
      <c r="P2232" s="605"/>
      <c r="Q2232" s="658"/>
      <c r="R2232" s="658"/>
      <c r="S2232" s="659"/>
      <c r="T2232" s="600"/>
      <c r="U2232" s="660"/>
      <c r="V2232" s="731"/>
      <c r="W2232" s="731"/>
      <c r="X2232" s="731"/>
      <c r="Y2232" s="732"/>
      <c r="Z2232" s="732"/>
      <c r="AA2232" s="732"/>
      <c r="AB2232" s="732"/>
      <c r="AC2232" s="641"/>
      <c r="AD2232" s="641"/>
    </row>
    <row r="2233" spans="1:30" ht="42.75">
      <c r="A2233" s="738"/>
      <c r="B2233" s="554"/>
      <c r="C2233" s="657"/>
      <c r="D2233" s="657"/>
      <c r="E2233" s="605" t="s">
        <v>188</v>
      </c>
      <c r="F2233" s="605">
        <f t="shared" ref="F2233:N2233" si="739">IF(((F2231="")*AND(F2232="")),"",(F2231-F2232)*3)</f>
        <v>2031.8999999999999</v>
      </c>
      <c r="G2233" s="605">
        <f t="shared" si="739"/>
        <v>2002.4400000000005</v>
      </c>
      <c r="H2233" s="605">
        <f t="shared" si="739"/>
        <v>1987.7099999999998</v>
      </c>
      <c r="I2233" s="605">
        <f t="shared" si="739"/>
        <v>1990.2300000000002</v>
      </c>
      <c r="J2233" s="605">
        <f t="shared" si="739"/>
        <v>1974.1799999999998</v>
      </c>
      <c r="K2233" s="605">
        <f t="shared" si="739"/>
        <v>1983.0599999999995</v>
      </c>
      <c r="L2233" s="605">
        <f t="shared" si="739"/>
        <v>1980.75</v>
      </c>
      <c r="M2233" s="605">
        <f t="shared" si="739"/>
        <v>1941.7800000000002</v>
      </c>
      <c r="N2233" s="605">
        <f t="shared" si="739"/>
        <v>2019.69</v>
      </c>
      <c r="O2233" s="605"/>
      <c r="P2233" s="605"/>
      <c r="Q2233" s="658"/>
      <c r="R2233" s="658"/>
      <c r="S2233" s="659"/>
      <c r="T2233" s="600"/>
      <c r="U2233" s="660"/>
      <c r="V2233" s="731"/>
      <c r="W2233" s="731"/>
      <c r="X2233" s="731"/>
      <c r="Y2233" s="732"/>
      <c r="Z2233" s="732"/>
      <c r="AA2233" s="732"/>
      <c r="AB2233" s="732"/>
      <c r="AC2233" s="641"/>
      <c r="AD2233" s="641"/>
    </row>
    <row r="2234" spans="1:30" ht="15">
      <c r="A2234" s="713">
        <v>44064</v>
      </c>
      <c r="B2234" s="554" t="s">
        <v>172</v>
      </c>
      <c r="C2234" s="657" t="s">
        <v>174</v>
      </c>
      <c r="D2234" s="657" t="s">
        <v>173</v>
      </c>
      <c r="E2234" s="605" t="s">
        <v>184</v>
      </c>
      <c r="F2234" s="723">
        <v>4967.05</v>
      </c>
      <c r="G2234" s="723">
        <v>5055.2700000000004</v>
      </c>
      <c r="H2234" s="723">
        <v>5040.05</v>
      </c>
      <c r="I2234" s="723">
        <v>5066.32</v>
      </c>
      <c r="J2234" s="723">
        <v>5019.49</v>
      </c>
      <c r="K2234" s="723">
        <v>5027.43</v>
      </c>
      <c r="L2234" s="723">
        <v>5045.07</v>
      </c>
      <c r="M2234" s="723">
        <v>5061.04</v>
      </c>
      <c r="N2234" s="723">
        <v>4975.2700000000004</v>
      </c>
      <c r="O2234" s="605">
        <f>IF((N2235=""),"",MAX(F2236:N2236))</f>
        <v>3846.2199999999993</v>
      </c>
      <c r="P2234" s="605">
        <f>IF(N2235="","",MIN(F2236:N2236))</f>
        <v>3493.9399999999996</v>
      </c>
      <c r="Q2234" s="658">
        <f>IF((N2236=""),"",AVERAGE(F2236:N2236))</f>
        <v>3721.9777777777781</v>
      </c>
      <c r="R2234" s="658">
        <f>IF((N2235=""),"",(O2234-P2234)/(O2234+P2234)*100)</f>
        <v>4.7993504228790629</v>
      </c>
      <c r="S2234" s="725">
        <f>STDEV(F2236:N2236)</f>
        <v>121.20010001829175</v>
      </c>
      <c r="T2234" s="600" t="str">
        <f>IF(N2235="","",IF(Q2234&gt;3650,IF(R2234&lt;7,IF(Q2234&lt;4450,"Pass","Fail"),"Fail"),"Fail"))</f>
        <v>Pass</v>
      </c>
      <c r="U2234" s="672">
        <v>74</v>
      </c>
      <c r="V2234" s="739" t="s">
        <v>571</v>
      </c>
      <c r="W2234" s="743"/>
      <c r="X2234" s="726"/>
      <c r="Y2234" s="727">
        <v>3650</v>
      </c>
      <c r="Z2234" s="727">
        <v>4450</v>
      </c>
      <c r="AA2234" s="727">
        <v>3700</v>
      </c>
      <c r="AB2234" s="727">
        <v>4100</v>
      </c>
      <c r="AC2234" s="728">
        <v>7</v>
      </c>
      <c r="AD2234" s="728">
        <v>6.5</v>
      </c>
    </row>
    <row r="2235" spans="1:30" ht="15">
      <c r="A2235" s="729"/>
      <c r="B2235" s="554"/>
      <c r="C2235" s="657"/>
      <c r="D2235" s="657"/>
      <c r="E2235" s="605" t="s">
        <v>185</v>
      </c>
      <c r="F2235" s="723">
        <v>3171.16</v>
      </c>
      <c r="G2235" s="723">
        <v>3144.07</v>
      </c>
      <c r="H2235" s="723">
        <v>3141.41</v>
      </c>
      <c r="I2235" s="723">
        <v>3251.29</v>
      </c>
      <c r="J2235" s="723">
        <v>3272.52</v>
      </c>
      <c r="K2235" s="723">
        <v>3137.73</v>
      </c>
      <c r="L2235" s="723">
        <v>3121.96</v>
      </c>
      <c r="M2235" s="723">
        <v>3189.72</v>
      </c>
      <c r="N2235" s="723">
        <v>3078.23</v>
      </c>
      <c r="O2235" s="605"/>
      <c r="P2235" s="605"/>
      <c r="Q2235" s="658"/>
      <c r="R2235" s="658"/>
      <c r="S2235" s="659"/>
      <c r="T2235" s="600"/>
      <c r="U2235" s="672"/>
      <c r="V2235" s="731"/>
      <c r="W2235" s="731"/>
      <c r="X2235" s="731"/>
      <c r="Y2235" s="732"/>
      <c r="Z2235" s="732"/>
      <c r="AA2235" s="732"/>
      <c r="AB2235" s="732"/>
      <c r="AC2235" s="641"/>
      <c r="AD2235" s="641"/>
    </row>
    <row r="2236" spans="1:30" ht="57">
      <c r="A2236" s="738"/>
      <c r="B2236" s="554"/>
      <c r="C2236" s="657"/>
      <c r="D2236" s="657"/>
      <c r="E2236" s="605" t="s">
        <v>186</v>
      </c>
      <c r="F2236" s="605">
        <f t="shared" ref="F2236:N2236" si="740">IF(((F2234="")*AND(F2235="")),"",(F2234-F2235)*2)</f>
        <v>3591.7800000000007</v>
      </c>
      <c r="G2236" s="605">
        <f t="shared" si="740"/>
        <v>3822.4000000000005</v>
      </c>
      <c r="H2236" s="605">
        <f t="shared" si="740"/>
        <v>3797.2800000000007</v>
      </c>
      <c r="I2236" s="605">
        <f t="shared" si="740"/>
        <v>3630.0599999999995</v>
      </c>
      <c r="J2236" s="605">
        <f t="shared" si="740"/>
        <v>3493.9399999999996</v>
      </c>
      <c r="K2236" s="605">
        <f t="shared" si="740"/>
        <v>3779.4000000000005</v>
      </c>
      <c r="L2236" s="605">
        <f t="shared" si="740"/>
        <v>3846.2199999999993</v>
      </c>
      <c r="M2236" s="605">
        <f t="shared" si="740"/>
        <v>3742.6400000000003</v>
      </c>
      <c r="N2236" s="605">
        <f t="shared" si="740"/>
        <v>3794.0800000000008</v>
      </c>
      <c r="O2236" s="605"/>
      <c r="P2236" s="605"/>
      <c r="Q2236" s="658"/>
      <c r="R2236" s="658"/>
      <c r="S2236" s="659"/>
      <c r="T2236" s="600"/>
      <c r="U2236" s="672"/>
      <c r="V2236" s="731"/>
      <c r="W2236" s="731"/>
      <c r="X2236" s="731"/>
      <c r="Y2236" s="732"/>
      <c r="Z2236" s="732"/>
      <c r="AA2236" s="732"/>
      <c r="AB2236" s="732"/>
      <c r="AC2236" s="641"/>
      <c r="AD2236" s="641"/>
    </row>
    <row r="2237" spans="1:30" ht="24.75" customHeight="1">
      <c r="A2237" s="713">
        <v>44067</v>
      </c>
      <c r="B2237" s="554" t="s">
        <v>183</v>
      </c>
      <c r="C2237" s="657" t="s">
        <v>171</v>
      </c>
      <c r="D2237" s="657" t="s">
        <v>170</v>
      </c>
      <c r="E2237" s="605" t="s">
        <v>184</v>
      </c>
      <c r="F2237" s="715">
        <v>29148.02</v>
      </c>
      <c r="G2237" s="715">
        <v>29066.400000000001</v>
      </c>
      <c r="H2237" s="715">
        <v>29053.4</v>
      </c>
      <c r="I2237" s="715">
        <v>29092.959999999999</v>
      </c>
      <c r="J2237" s="715">
        <v>29219.1</v>
      </c>
      <c r="K2237" s="715">
        <v>29193.13</v>
      </c>
      <c r="L2237" s="715">
        <v>29063.57</v>
      </c>
      <c r="M2237" s="715">
        <v>29057.46</v>
      </c>
      <c r="N2237" s="715">
        <v>29203.360000000001</v>
      </c>
      <c r="O2237" s="605">
        <f>IF((N2238=""),"",MAX(F2239:N2239))</f>
        <v>4715.4599999999991</v>
      </c>
      <c r="P2237" s="605">
        <f>IF(N2238="","",MIN(F2239:N2239))</f>
        <v>4042.6200000000026</v>
      </c>
      <c r="Q2237" s="658">
        <f>IF((N2239=""),"",AVERAGE(F2239:N2239))</f>
        <v>4350.9666666666662</v>
      </c>
      <c r="R2237" s="658">
        <f>IF((N2238=""),"",(O2237-P2237)/(O2237+P2237)*100)</f>
        <v>7.6825057546859172</v>
      </c>
      <c r="S2237" s="659">
        <f>STDEV(F2239:N2239)</f>
        <v>293.06115701333732</v>
      </c>
      <c r="T2237" s="600" t="str">
        <f>IF(N2238="","",IF(Q2237&gt;3200,IF(R2237&lt;16,IF(Q2237&lt;5240,"Pass","Fail"),"Fail"),"Fail"))</f>
        <v>Pass</v>
      </c>
      <c r="U2237" s="672">
        <v>121</v>
      </c>
      <c r="V2237" s="739" t="s">
        <v>575</v>
      </c>
      <c r="W2237" s="743"/>
      <c r="X2237" s="726"/>
      <c r="Y2237" s="733">
        <v>4200</v>
      </c>
      <c r="Z2237" s="733">
        <v>5500</v>
      </c>
      <c r="AA2237" s="733">
        <v>3200</v>
      </c>
      <c r="AB2237" s="733">
        <v>5240</v>
      </c>
      <c r="AC2237" s="604">
        <v>16</v>
      </c>
      <c r="AD2237" s="604">
        <v>16</v>
      </c>
    </row>
    <row r="2238" spans="1:30" ht="15">
      <c r="A2238" s="729"/>
      <c r="B2238" s="554"/>
      <c r="C2238" s="657"/>
      <c r="D2238" s="657"/>
      <c r="E2238" s="605" t="s">
        <v>185</v>
      </c>
      <c r="F2238" s="715">
        <v>27596.16</v>
      </c>
      <c r="G2238" s="715">
        <v>27675.360000000001</v>
      </c>
      <c r="H2238" s="715">
        <v>27705.86</v>
      </c>
      <c r="I2238" s="715">
        <v>27722.95</v>
      </c>
      <c r="J2238" s="715">
        <v>27673.93</v>
      </c>
      <c r="K2238" s="715">
        <v>27621.31</v>
      </c>
      <c r="L2238" s="715">
        <v>27694.26</v>
      </c>
      <c r="M2238" s="715">
        <v>27691.47</v>
      </c>
      <c r="N2238" s="715">
        <v>27663.200000000001</v>
      </c>
      <c r="O2238" s="641"/>
      <c r="P2238" s="605"/>
      <c r="Q2238" s="658"/>
      <c r="R2238" s="658"/>
      <c r="S2238" s="659"/>
      <c r="T2238" s="600"/>
      <c r="U2238" s="660"/>
      <c r="V2238" s="731"/>
      <c r="W2238" s="731"/>
      <c r="X2238" s="731"/>
      <c r="Y2238" s="732"/>
      <c r="Z2238" s="732"/>
      <c r="AA2238" s="732"/>
      <c r="AB2238" s="732"/>
      <c r="AC2238" s="641"/>
      <c r="AD2238" s="641"/>
    </row>
    <row r="2239" spans="1:30" ht="37.5" customHeight="1">
      <c r="A2239" s="734"/>
      <c r="B2239" s="554"/>
      <c r="C2239" s="657"/>
      <c r="D2239" s="657"/>
      <c r="E2239" s="605" t="s">
        <v>186</v>
      </c>
      <c r="F2239" s="605">
        <f t="shared" ref="F2239:N2239" si="741">IF(((F2237="")*AND(F2238="")),"",(F2237-F2238)*3)</f>
        <v>4655.5800000000017</v>
      </c>
      <c r="G2239" s="605">
        <f t="shared" si="741"/>
        <v>4173.1200000000026</v>
      </c>
      <c r="H2239" s="605">
        <f t="shared" si="741"/>
        <v>4042.6200000000026</v>
      </c>
      <c r="I2239" s="605">
        <f t="shared" si="741"/>
        <v>4110.0299999999952</v>
      </c>
      <c r="J2239" s="605">
        <f t="shared" si="741"/>
        <v>4635.5099999999948</v>
      </c>
      <c r="K2239" s="605">
        <f t="shared" si="741"/>
        <v>4715.4599999999991</v>
      </c>
      <c r="L2239" s="605">
        <f t="shared" si="741"/>
        <v>4107.9300000000039</v>
      </c>
      <c r="M2239" s="605">
        <f t="shared" si="741"/>
        <v>4097.9699999999939</v>
      </c>
      <c r="N2239" s="605">
        <f t="shared" si="741"/>
        <v>4620.4799999999996</v>
      </c>
      <c r="O2239" s="605"/>
      <c r="P2239" s="605"/>
      <c r="Q2239" s="658"/>
      <c r="R2239" s="658"/>
      <c r="S2239" s="659"/>
      <c r="T2239" s="600"/>
      <c r="U2239" s="660"/>
      <c r="V2239" s="735"/>
      <c r="W2239" s="735"/>
      <c r="X2239" s="735"/>
      <c r="Y2239" s="736"/>
      <c r="Z2239" s="736"/>
      <c r="AA2239" s="736"/>
      <c r="AB2239" s="736"/>
      <c r="AC2239" s="737"/>
      <c r="AD2239" s="737"/>
    </row>
    <row r="2240" spans="1:30" ht="23.25" customHeight="1">
      <c r="A2240" s="713">
        <v>44067</v>
      </c>
      <c r="B2240" s="614" t="s">
        <v>167</v>
      </c>
      <c r="C2240" s="657" t="s">
        <v>169</v>
      </c>
      <c r="D2240" s="657" t="s">
        <v>187</v>
      </c>
      <c r="E2240" s="605" t="s">
        <v>184</v>
      </c>
      <c r="F2240" s="559">
        <v>1925.11</v>
      </c>
      <c r="G2240" s="559">
        <v>1924.26</v>
      </c>
      <c r="H2240" s="559">
        <v>1920.17</v>
      </c>
      <c r="I2240" s="559">
        <v>1925.9</v>
      </c>
      <c r="J2240" s="559">
        <v>1929.08</v>
      </c>
      <c r="K2240" s="559">
        <v>1937.48</v>
      </c>
      <c r="L2240" s="559">
        <v>1922.3</v>
      </c>
      <c r="M2240" s="559">
        <v>1994.28</v>
      </c>
      <c r="N2240" s="559">
        <v>1928.12</v>
      </c>
      <c r="O2240" s="605">
        <f>IF((N2241=""),"",MAX(F2242:N2242))</f>
        <v>2285.94</v>
      </c>
      <c r="P2240" s="605">
        <f>IF(N2241="","",MIN(F2242:N2242))</f>
        <v>2003.94</v>
      </c>
      <c r="Q2240" s="658">
        <f>IF((N2242=""),"",AVERAGE(F2242:N2242))</f>
        <v>2054.4233333333332</v>
      </c>
      <c r="R2240" s="658">
        <f>IF((N2241=""),"",(O2240-P2240)/(O2240+P2240)*100)</f>
        <v>6.5736104506419757</v>
      </c>
      <c r="S2240" s="659">
        <f>STDEV(F2242:N2242)</f>
        <v>87.991835700823742</v>
      </c>
      <c r="T2240" s="600" t="str">
        <f>IF(N2241="","",IF(Q2240&gt;1940,IF(R2240&lt;8.3,IF(Q2240&lt;2180,"Pass","Fail"),"Fail"),"Fail"))</f>
        <v>Pass</v>
      </c>
      <c r="U2240" s="672">
        <v>121</v>
      </c>
      <c r="V2240" s="739" t="s">
        <v>575</v>
      </c>
      <c r="W2240" s="743"/>
      <c r="X2240" s="726"/>
      <c r="Y2240" s="733">
        <v>2000</v>
      </c>
      <c r="Z2240" s="733">
        <v>3000</v>
      </c>
      <c r="AA2240" s="733">
        <v>1940</v>
      </c>
      <c r="AB2240" s="733">
        <v>2180</v>
      </c>
      <c r="AC2240" s="604">
        <v>5.2</v>
      </c>
      <c r="AD2240" s="604">
        <v>5.2</v>
      </c>
    </row>
    <row r="2241" spans="1:30" ht="15">
      <c r="A2241" s="738"/>
      <c r="B2241" s="554"/>
      <c r="C2241" s="657"/>
      <c r="D2241" s="657"/>
      <c r="E2241" s="605" t="s">
        <v>185</v>
      </c>
      <c r="F2241" s="559">
        <v>1254.6400000000001</v>
      </c>
      <c r="G2241" s="559">
        <v>1245.4100000000001</v>
      </c>
      <c r="H2241" s="559">
        <v>1240.3499999999999</v>
      </c>
      <c r="I2241" s="559">
        <v>1244.51</v>
      </c>
      <c r="J2241" s="559">
        <v>1261.0999999999999</v>
      </c>
      <c r="K2241" s="559">
        <v>1260.54</v>
      </c>
      <c r="L2241" s="559">
        <v>1252.6500000000001</v>
      </c>
      <c r="M2241" s="559">
        <v>1232.3</v>
      </c>
      <c r="N2241" s="559">
        <v>1251.93</v>
      </c>
      <c r="O2241" s="605"/>
      <c r="P2241" s="605"/>
      <c r="Q2241" s="658"/>
      <c r="R2241" s="658"/>
      <c r="S2241" s="659"/>
      <c r="T2241" s="600"/>
      <c r="U2241" s="660"/>
      <c r="V2241" s="731"/>
      <c r="W2241" s="731"/>
      <c r="X2241" s="731"/>
      <c r="Y2241" s="732"/>
      <c r="Z2241" s="732"/>
      <c r="AA2241" s="732"/>
      <c r="AB2241" s="732"/>
      <c r="AC2241" s="641"/>
      <c r="AD2241" s="641"/>
    </row>
    <row r="2242" spans="1:30" ht="42.75">
      <c r="A2242" s="738"/>
      <c r="B2242" s="554"/>
      <c r="C2242" s="657"/>
      <c r="D2242" s="657"/>
      <c r="E2242" s="605" t="s">
        <v>188</v>
      </c>
      <c r="F2242" s="605">
        <f t="shared" ref="F2242:N2242" si="742">IF(((F2240="")*AND(F2241="")),"",(F2240-F2241)*3)</f>
        <v>2011.4099999999994</v>
      </c>
      <c r="G2242" s="605">
        <f t="shared" si="742"/>
        <v>2036.5499999999997</v>
      </c>
      <c r="H2242" s="605">
        <f t="shared" si="742"/>
        <v>2039.4600000000005</v>
      </c>
      <c r="I2242" s="605">
        <f t="shared" si="742"/>
        <v>2044.1700000000003</v>
      </c>
      <c r="J2242" s="605">
        <f t="shared" si="742"/>
        <v>2003.94</v>
      </c>
      <c r="K2242" s="605">
        <f t="shared" si="742"/>
        <v>2030.8200000000002</v>
      </c>
      <c r="L2242" s="605">
        <f t="shared" si="742"/>
        <v>2008.9499999999996</v>
      </c>
      <c r="M2242" s="605">
        <f t="shared" si="742"/>
        <v>2285.94</v>
      </c>
      <c r="N2242" s="605">
        <f t="shared" si="742"/>
        <v>2028.5699999999995</v>
      </c>
      <c r="O2242" s="605"/>
      <c r="P2242" s="605"/>
      <c r="Q2242" s="658"/>
      <c r="R2242" s="658"/>
      <c r="S2242" s="659"/>
      <c r="T2242" s="600"/>
      <c r="U2242" s="660"/>
      <c r="V2242" s="731"/>
      <c r="W2242" s="731"/>
      <c r="X2242" s="731"/>
      <c r="Y2242" s="732"/>
      <c r="Z2242" s="732"/>
      <c r="AA2242" s="732"/>
      <c r="AB2242" s="732"/>
      <c r="AC2242" s="641"/>
      <c r="AD2242" s="641"/>
    </row>
    <row r="2243" spans="1:30" ht="15">
      <c r="A2243" s="713">
        <v>44067</v>
      </c>
      <c r="B2243" s="554" t="s">
        <v>172</v>
      </c>
      <c r="C2243" s="657" t="s">
        <v>174</v>
      </c>
      <c r="D2243" s="657" t="s">
        <v>173</v>
      </c>
      <c r="E2243" s="605" t="s">
        <v>184</v>
      </c>
      <c r="F2243" s="559">
        <v>3181.63</v>
      </c>
      <c r="G2243" s="559">
        <v>3154.8</v>
      </c>
      <c r="H2243" s="559">
        <v>3151.98</v>
      </c>
      <c r="I2243" s="559">
        <v>3262.89</v>
      </c>
      <c r="J2243" s="559">
        <v>3284.25</v>
      </c>
      <c r="K2243" s="559">
        <v>3148.02</v>
      </c>
      <c r="L2243" s="559">
        <v>3134.35</v>
      </c>
      <c r="M2243" s="559">
        <v>3202.61</v>
      </c>
      <c r="N2243" s="559">
        <v>3087.71</v>
      </c>
      <c r="O2243" s="605">
        <f>IF((N2244=""),"",MAX(F2245:N2245))</f>
        <v>3884.58</v>
      </c>
      <c r="P2243" s="605">
        <f>IF(N2244="","",MIN(F2245:N2245))</f>
        <v>3533.76</v>
      </c>
      <c r="Q2243" s="658">
        <f>IF((N2245=""),"",AVERAGE(F2245:N2245))</f>
        <v>3766.3399999999997</v>
      </c>
      <c r="R2243" s="658">
        <f>IF((N2244=""),"",(O2243-P2243)/(O2243+P2243)*100)</f>
        <v>4.7290903355737228</v>
      </c>
      <c r="S2243" s="725">
        <f>STDEV(F2245:N2245)</f>
        <v>122.74411798535843</v>
      </c>
      <c r="T2243" s="600" t="str">
        <f>IF(N2244="","",IF(Q2243&gt;3650,IF(R2243&lt;7,IF(Q2243&lt;4450,"Pass","Fail"),"Fail"),"Fail"))</f>
        <v>Pass</v>
      </c>
      <c r="U2243" s="672">
        <v>121</v>
      </c>
      <c r="V2243" s="739" t="s">
        <v>575</v>
      </c>
      <c r="W2243" s="743"/>
      <c r="X2243" s="726"/>
      <c r="Y2243" s="727">
        <v>3650</v>
      </c>
      <c r="Z2243" s="727">
        <v>4450</v>
      </c>
      <c r="AA2243" s="727">
        <v>3700</v>
      </c>
      <c r="AB2243" s="727">
        <v>4100</v>
      </c>
      <c r="AC2243" s="728">
        <v>7</v>
      </c>
      <c r="AD2243" s="728">
        <v>6.5</v>
      </c>
    </row>
    <row r="2244" spans="1:30" ht="15">
      <c r="A2244" s="729"/>
      <c r="B2244" s="554"/>
      <c r="C2244" s="657"/>
      <c r="D2244" s="657"/>
      <c r="E2244" s="605" t="s">
        <v>185</v>
      </c>
      <c r="F2244" s="559">
        <v>1365.11</v>
      </c>
      <c r="G2244" s="559">
        <v>1219.18</v>
      </c>
      <c r="H2244" s="559">
        <v>1229.8599999999999</v>
      </c>
      <c r="I2244" s="559">
        <v>1425.45</v>
      </c>
      <c r="J2244" s="559">
        <v>1517.37</v>
      </c>
      <c r="K2244" s="559">
        <v>1233.9100000000001</v>
      </c>
      <c r="L2244" s="559">
        <v>1192.06</v>
      </c>
      <c r="M2244" s="559">
        <v>1306.8</v>
      </c>
      <c r="N2244" s="559">
        <v>1169.97</v>
      </c>
      <c r="O2244" s="605"/>
      <c r="P2244" s="605"/>
      <c r="Q2244" s="658"/>
      <c r="R2244" s="658"/>
      <c r="S2244" s="659"/>
      <c r="T2244" s="600"/>
      <c r="U2244" s="672"/>
      <c r="V2244" s="731"/>
      <c r="W2244" s="731"/>
      <c r="X2244" s="731"/>
      <c r="Y2244" s="732"/>
      <c r="Z2244" s="732"/>
      <c r="AA2244" s="732"/>
      <c r="AB2244" s="732"/>
      <c r="AC2244" s="641"/>
      <c r="AD2244" s="641"/>
    </row>
    <row r="2245" spans="1:30" ht="57">
      <c r="A2245" s="738"/>
      <c r="B2245" s="554"/>
      <c r="C2245" s="657"/>
      <c r="D2245" s="657"/>
      <c r="E2245" s="605" t="s">
        <v>186</v>
      </c>
      <c r="F2245" s="605">
        <f t="shared" ref="F2245:N2245" si="743">IF(((F2243="")*AND(F2244="")),"",(F2243-F2244)*2)</f>
        <v>3633.0400000000004</v>
      </c>
      <c r="G2245" s="605">
        <f t="shared" si="743"/>
        <v>3871.2400000000002</v>
      </c>
      <c r="H2245" s="605">
        <f t="shared" si="743"/>
        <v>3844.2400000000002</v>
      </c>
      <c r="I2245" s="605">
        <f t="shared" si="743"/>
        <v>3674.8799999999997</v>
      </c>
      <c r="J2245" s="605">
        <f t="shared" si="743"/>
        <v>3533.76</v>
      </c>
      <c r="K2245" s="605">
        <f t="shared" si="743"/>
        <v>3828.22</v>
      </c>
      <c r="L2245" s="605">
        <f t="shared" si="743"/>
        <v>3884.58</v>
      </c>
      <c r="M2245" s="605">
        <f t="shared" si="743"/>
        <v>3791.6200000000003</v>
      </c>
      <c r="N2245" s="605">
        <f t="shared" si="743"/>
        <v>3835.48</v>
      </c>
      <c r="O2245" s="605"/>
      <c r="P2245" s="605"/>
      <c r="Q2245" s="658"/>
      <c r="R2245" s="658"/>
      <c r="S2245" s="659"/>
      <c r="T2245" s="600"/>
      <c r="U2245" s="672"/>
      <c r="V2245" s="731"/>
      <c r="W2245" s="731"/>
      <c r="X2245" s="731"/>
      <c r="Y2245" s="732"/>
      <c r="Z2245" s="732"/>
      <c r="AA2245" s="732"/>
      <c r="AB2245" s="732"/>
      <c r="AC2245" s="641"/>
      <c r="AD2245" s="641"/>
    </row>
    <row r="2246" spans="1:30" ht="24.75" customHeight="1">
      <c r="A2246" s="713">
        <v>44069</v>
      </c>
      <c r="B2246" s="554" t="s">
        <v>183</v>
      </c>
      <c r="C2246" s="657" t="s">
        <v>171</v>
      </c>
      <c r="D2246" s="657" t="s">
        <v>170</v>
      </c>
      <c r="E2246" s="605" t="s">
        <v>184</v>
      </c>
      <c r="F2246" s="721">
        <v>29177.8</v>
      </c>
      <c r="G2246" s="721">
        <v>29070.44</v>
      </c>
      <c r="H2246" s="721">
        <v>29090.26</v>
      </c>
      <c r="I2246" s="721">
        <v>29054.21</v>
      </c>
      <c r="J2246" s="721">
        <v>29173.52</v>
      </c>
      <c r="K2246" s="721">
        <v>29206.29</v>
      </c>
      <c r="L2246" s="721">
        <v>29030.77</v>
      </c>
      <c r="M2246" s="721">
        <v>29043.1</v>
      </c>
      <c r="N2246" s="721">
        <v>29116.45</v>
      </c>
      <c r="O2246" s="605">
        <f>IF((N2247=""),"",MAX(F2248:N2248))</f>
        <v>4637.3999999999978</v>
      </c>
      <c r="P2246" s="605">
        <f>IF(N2247="","",MIN(F2248:N2248))</f>
        <v>3938.1299999999974</v>
      </c>
      <c r="Q2246" s="658">
        <f>IF((N2248=""),"",AVERAGE(F2248:N2248))</f>
        <v>4223.87</v>
      </c>
      <c r="R2246" s="658">
        <f>IF((N2247=""),"",(O2246-P2246)/(O2246+P2246)*100)</f>
        <v>8.1542481922400221</v>
      </c>
      <c r="S2246" s="659">
        <f>STDEV(F2248:N2248)</f>
        <v>291.97774298736527</v>
      </c>
      <c r="T2246" s="600" t="str">
        <f>IF(N2247="","",IF(Q2246&gt;3200,IF(R2246&lt;16,IF(Q2246&lt;5240,"Pass","Fail"),"Fail"),"Fail"))</f>
        <v>Pass</v>
      </c>
      <c r="U2246" s="672">
        <v>1428</v>
      </c>
      <c r="V2246" s="739" t="s">
        <v>577</v>
      </c>
      <c r="W2246" s="743"/>
      <c r="X2246" s="726"/>
      <c r="Y2246" s="733">
        <v>4200</v>
      </c>
      <c r="Z2246" s="733">
        <v>5500</v>
      </c>
      <c r="AA2246" s="733">
        <v>3200</v>
      </c>
      <c r="AB2246" s="733">
        <v>5240</v>
      </c>
      <c r="AC2246" s="604">
        <v>16</v>
      </c>
      <c r="AD2246" s="604">
        <v>16</v>
      </c>
    </row>
    <row r="2247" spans="1:30" ht="15">
      <c r="A2247" s="729"/>
      <c r="B2247" s="554"/>
      <c r="C2247" s="657"/>
      <c r="D2247" s="657"/>
      <c r="E2247" s="605" t="s">
        <v>185</v>
      </c>
      <c r="F2247" s="721">
        <v>27657.17</v>
      </c>
      <c r="G2247" s="721">
        <v>27737.599999999999</v>
      </c>
      <c r="H2247" s="721">
        <v>27777.55</v>
      </c>
      <c r="I2247" s="721">
        <v>27707.35</v>
      </c>
      <c r="J2247" s="721">
        <v>27652.04</v>
      </c>
      <c r="K2247" s="721">
        <v>27660.49</v>
      </c>
      <c r="L2247" s="721">
        <v>27710.959999999999</v>
      </c>
      <c r="M2247" s="721">
        <v>27702.03</v>
      </c>
      <c r="N2247" s="721">
        <v>27686.04</v>
      </c>
      <c r="O2247" s="641"/>
      <c r="P2247" s="605"/>
      <c r="Q2247" s="658"/>
      <c r="R2247" s="658"/>
      <c r="S2247" s="659"/>
      <c r="T2247" s="600"/>
      <c r="U2247" s="660"/>
      <c r="V2247" s="731"/>
      <c r="W2247" s="731"/>
      <c r="X2247" s="731"/>
      <c r="Y2247" s="732"/>
      <c r="Z2247" s="732"/>
      <c r="AA2247" s="732"/>
      <c r="AB2247" s="732"/>
      <c r="AC2247" s="641"/>
      <c r="AD2247" s="641"/>
    </row>
    <row r="2248" spans="1:30" ht="37.5" customHeight="1">
      <c r="A2248" s="734"/>
      <c r="B2248" s="554"/>
      <c r="C2248" s="657"/>
      <c r="D2248" s="657"/>
      <c r="E2248" s="605" t="s">
        <v>186</v>
      </c>
      <c r="F2248" s="605">
        <f t="shared" ref="F2248:N2248" si="744">IF(((F2246="")*AND(F2247="")),"",(F2246-F2247)*3)</f>
        <v>4561.8900000000031</v>
      </c>
      <c r="G2248" s="605">
        <f t="shared" si="744"/>
        <v>3998.5200000000004</v>
      </c>
      <c r="H2248" s="605">
        <f t="shared" si="744"/>
        <v>3938.1299999999974</v>
      </c>
      <c r="I2248" s="605">
        <f t="shared" si="744"/>
        <v>4040.5800000000017</v>
      </c>
      <c r="J2248" s="605">
        <f t="shared" si="744"/>
        <v>4564.4399999999987</v>
      </c>
      <c r="K2248" s="605">
        <f t="shared" si="744"/>
        <v>4637.3999999999978</v>
      </c>
      <c r="L2248" s="605">
        <f t="shared" si="744"/>
        <v>3959.4300000000039</v>
      </c>
      <c r="M2248" s="605">
        <f t="shared" si="744"/>
        <v>4023.2099999999991</v>
      </c>
      <c r="N2248" s="605">
        <f t="shared" si="744"/>
        <v>4291.2299999999996</v>
      </c>
      <c r="O2248" s="605"/>
      <c r="P2248" s="605"/>
      <c r="Q2248" s="658"/>
      <c r="R2248" s="658"/>
      <c r="S2248" s="659"/>
      <c r="T2248" s="600"/>
      <c r="U2248" s="660"/>
      <c r="V2248" s="735"/>
      <c r="W2248" s="735"/>
      <c r="X2248" s="735"/>
      <c r="Y2248" s="736"/>
      <c r="Z2248" s="736"/>
      <c r="AA2248" s="736"/>
      <c r="AB2248" s="736"/>
      <c r="AC2248" s="737"/>
      <c r="AD2248" s="737"/>
    </row>
    <row r="2249" spans="1:30" ht="23.25" customHeight="1">
      <c r="A2249" s="713">
        <v>44069</v>
      </c>
      <c r="B2249" s="614" t="s">
        <v>167</v>
      </c>
      <c r="C2249" s="657" t="s">
        <v>169</v>
      </c>
      <c r="D2249" s="657" t="s">
        <v>187</v>
      </c>
      <c r="E2249" s="605" t="s">
        <v>184</v>
      </c>
      <c r="F2249" s="721">
        <v>1918.72</v>
      </c>
      <c r="G2249" s="721">
        <v>1914.94</v>
      </c>
      <c r="H2249" s="721">
        <v>1909.88</v>
      </c>
      <c r="I2249" s="721">
        <v>1915.07</v>
      </c>
      <c r="J2249" s="721">
        <v>1921.61</v>
      </c>
      <c r="K2249" s="721">
        <v>1897.88</v>
      </c>
      <c r="L2249" s="721">
        <v>1913.71</v>
      </c>
      <c r="M2249" s="721">
        <v>1912.23</v>
      </c>
      <c r="N2249" s="721">
        <v>1953.12</v>
      </c>
      <c r="O2249" s="605">
        <f>IF((N2250=""),"",MAX(F2251:N2251))</f>
        <v>2165.4299999999998</v>
      </c>
      <c r="P2249" s="605">
        <f>IF(N2250="","",MIN(F2251:N2251))</f>
        <v>1976.5800000000004</v>
      </c>
      <c r="Q2249" s="658">
        <f>IF((N2251=""),"",AVERAGE(F2251:N2251))</f>
        <v>2055.5066666666667</v>
      </c>
      <c r="R2249" s="658">
        <f>IF((N2250=""),"",(O2249-P2249)/(O2249+P2249)*100)</f>
        <v>4.55938059058282</v>
      </c>
      <c r="S2249" s="659">
        <f>STDEV(F2251:N2251)</f>
        <v>50.380637897905629</v>
      </c>
      <c r="T2249" s="600" t="str">
        <f>IF(N2250="","",IF(Q2249&gt;1940,IF(R2249&lt;8.3,IF(Q2249&lt;2180,"Pass","Fail"),"Fail"),"Fail"))</f>
        <v>Pass</v>
      </c>
      <c r="U2249" s="672">
        <v>1428</v>
      </c>
      <c r="V2249" s="739" t="s">
        <v>577</v>
      </c>
      <c r="W2249" s="743"/>
      <c r="X2249" s="726"/>
      <c r="Y2249" s="733">
        <v>2000</v>
      </c>
      <c r="Z2249" s="733">
        <v>3000</v>
      </c>
      <c r="AA2249" s="733">
        <v>1940</v>
      </c>
      <c r="AB2249" s="733">
        <v>2180</v>
      </c>
      <c r="AC2249" s="604">
        <v>5.2</v>
      </c>
      <c r="AD2249" s="604">
        <v>5.2</v>
      </c>
    </row>
    <row r="2250" spans="1:30" ht="15">
      <c r="A2250" s="738"/>
      <c r="B2250" s="554"/>
      <c r="C2250" s="657"/>
      <c r="D2250" s="657"/>
      <c r="E2250" s="605" t="s">
        <v>185</v>
      </c>
      <c r="F2250" s="721">
        <v>1229.3399999999999</v>
      </c>
      <c r="G2250" s="721">
        <v>1231.97</v>
      </c>
      <c r="H2250" s="721">
        <v>1221.79</v>
      </c>
      <c r="I2250" s="721">
        <v>1234.02</v>
      </c>
      <c r="J2250" s="721">
        <v>1241.97</v>
      </c>
      <c r="K2250" s="721">
        <v>1239.02</v>
      </c>
      <c r="L2250" s="721">
        <v>1239.32</v>
      </c>
      <c r="M2250" s="721">
        <v>1221.9000000000001</v>
      </c>
      <c r="N2250" s="721">
        <v>1231.31</v>
      </c>
      <c r="O2250" s="605"/>
      <c r="P2250" s="605"/>
      <c r="Q2250" s="658"/>
      <c r="R2250" s="658"/>
      <c r="S2250" s="659"/>
      <c r="T2250" s="600"/>
      <c r="U2250" s="660"/>
      <c r="V2250" s="731"/>
      <c r="W2250" s="731"/>
      <c r="X2250" s="731"/>
      <c r="Y2250" s="732"/>
      <c r="Z2250" s="732"/>
      <c r="AA2250" s="732"/>
      <c r="AB2250" s="732"/>
      <c r="AC2250" s="641"/>
      <c r="AD2250" s="641"/>
    </row>
    <row r="2251" spans="1:30" ht="42.75">
      <c r="A2251" s="738"/>
      <c r="B2251" s="554"/>
      <c r="C2251" s="657"/>
      <c r="D2251" s="657"/>
      <c r="E2251" s="605" t="s">
        <v>188</v>
      </c>
      <c r="F2251" s="605">
        <f t="shared" ref="F2251:N2251" si="745">IF(((F2249="")*AND(F2250="")),"",(F2249-F2250)*3)</f>
        <v>2068.1400000000003</v>
      </c>
      <c r="G2251" s="605">
        <f t="shared" si="745"/>
        <v>2048.91</v>
      </c>
      <c r="H2251" s="605">
        <f t="shared" si="745"/>
        <v>2064.2700000000004</v>
      </c>
      <c r="I2251" s="605">
        <f t="shared" si="745"/>
        <v>2043.1499999999999</v>
      </c>
      <c r="J2251" s="605">
        <f t="shared" si="745"/>
        <v>2038.9199999999996</v>
      </c>
      <c r="K2251" s="605">
        <f t="shared" si="745"/>
        <v>1976.5800000000004</v>
      </c>
      <c r="L2251" s="605">
        <f t="shared" si="745"/>
        <v>2023.1700000000003</v>
      </c>
      <c r="M2251" s="605">
        <f t="shared" si="745"/>
        <v>2070.9899999999998</v>
      </c>
      <c r="N2251" s="605">
        <f t="shared" si="745"/>
        <v>2165.4299999999998</v>
      </c>
      <c r="O2251" s="605"/>
      <c r="P2251" s="605"/>
      <c r="Q2251" s="658"/>
      <c r="R2251" s="658"/>
      <c r="S2251" s="659"/>
      <c r="T2251" s="600"/>
      <c r="U2251" s="660"/>
      <c r="V2251" s="731"/>
      <c r="W2251" s="731"/>
      <c r="X2251" s="731"/>
      <c r="Y2251" s="732"/>
      <c r="Z2251" s="732"/>
      <c r="AA2251" s="732"/>
      <c r="AB2251" s="732"/>
      <c r="AC2251" s="641"/>
      <c r="AD2251" s="641"/>
    </row>
    <row r="2252" spans="1:30" ht="15">
      <c r="A2252" s="713">
        <v>44069</v>
      </c>
      <c r="B2252" s="554" t="s">
        <v>172</v>
      </c>
      <c r="C2252" s="657" t="s">
        <v>174</v>
      </c>
      <c r="D2252" s="657" t="s">
        <v>173</v>
      </c>
      <c r="E2252" s="605" t="s">
        <v>184</v>
      </c>
      <c r="F2252" s="721">
        <v>6825.61</v>
      </c>
      <c r="G2252" s="721">
        <v>7048.26</v>
      </c>
      <c r="H2252" s="721">
        <v>7014.91</v>
      </c>
      <c r="I2252" s="721">
        <v>6906.86</v>
      </c>
      <c r="J2252" s="721">
        <v>6809.99</v>
      </c>
      <c r="K2252" s="721">
        <v>6990.02</v>
      </c>
      <c r="L2252" s="721">
        <v>7053.5</v>
      </c>
      <c r="M2252" s="721">
        <v>7002.91</v>
      </c>
      <c r="N2252" s="721">
        <v>6955.27</v>
      </c>
      <c r="O2252" s="605">
        <f>IF((N2253=""),"",MAX(F2254:N2254))</f>
        <v>3834.8199999999997</v>
      </c>
      <c r="P2252" s="605">
        <f>IF(N2253="","",MIN(F2254:N2254))</f>
        <v>3472.76</v>
      </c>
      <c r="Q2252" s="658">
        <f>IF((N2254=""),"",AVERAGE(F2254:N2254))</f>
        <v>3707.1422222222222</v>
      </c>
      <c r="R2252" s="658">
        <f>IF((N2253=""),"",(O2252-P2252)/(O2252+P2252)*100)</f>
        <v>4.9545814072510943</v>
      </c>
      <c r="S2252" s="725">
        <f>STDEV(F2254:N2254)</f>
        <v>118.3678083114053</v>
      </c>
      <c r="T2252" s="600" t="str">
        <f>IF(N2253="","",IF(Q2252&gt;3650,IF(R2252&lt;7,IF(Q2252&lt;4450,"Pass","Fail"),"Fail"),"Fail"))</f>
        <v>Pass</v>
      </c>
      <c r="U2252" s="672">
        <v>1428</v>
      </c>
      <c r="V2252" s="739" t="s">
        <v>577</v>
      </c>
      <c r="W2252" s="743"/>
      <c r="X2252" s="726"/>
      <c r="Y2252" s="727">
        <v>3650</v>
      </c>
      <c r="Z2252" s="727">
        <v>4450</v>
      </c>
      <c r="AA2252" s="727">
        <v>3700</v>
      </c>
      <c r="AB2252" s="727">
        <v>4100</v>
      </c>
      <c r="AC2252" s="728">
        <v>7</v>
      </c>
      <c r="AD2252" s="728">
        <v>6.5</v>
      </c>
    </row>
    <row r="2253" spans="1:30" ht="15">
      <c r="A2253" s="729"/>
      <c r="B2253" s="554"/>
      <c r="C2253" s="657"/>
      <c r="D2253" s="657"/>
      <c r="E2253" s="605" t="s">
        <v>185</v>
      </c>
      <c r="F2253" s="721">
        <v>5023.8900000000003</v>
      </c>
      <c r="G2253" s="721">
        <v>5147.03</v>
      </c>
      <c r="H2253" s="721">
        <v>5127.67</v>
      </c>
      <c r="I2253" s="721">
        <v>5099.8900000000003</v>
      </c>
      <c r="J2253" s="721">
        <v>5073.6099999999997</v>
      </c>
      <c r="K2253" s="721">
        <v>5112.5200000000004</v>
      </c>
      <c r="L2253" s="721">
        <v>5136.09</v>
      </c>
      <c r="M2253" s="721">
        <v>5138.1400000000003</v>
      </c>
      <c r="N2253" s="721">
        <v>5066.3500000000004</v>
      </c>
      <c r="O2253" s="605"/>
      <c r="P2253" s="605"/>
      <c r="Q2253" s="658"/>
      <c r="R2253" s="658"/>
      <c r="S2253" s="659"/>
      <c r="T2253" s="600"/>
      <c r="U2253" s="672"/>
      <c r="V2253" s="731"/>
      <c r="W2253" s="731"/>
      <c r="X2253" s="731"/>
      <c r="Y2253" s="732"/>
      <c r="Z2253" s="732"/>
      <c r="AA2253" s="732"/>
      <c r="AB2253" s="732"/>
      <c r="AC2253" s="641"/>
      <c r="AD2253" s="641"/>
    </row>
    <row r="2254" spans="1:30" ht="57">
      <c r="A2254" s="738"/>
      <c r="B2254" s="554"/>
      <c r="C2254" s="657"/>
      <c r="D2254" s="657"/>
      <c r="E2254" s="605" t="s">
        <v>186</v>
      </c>
      <c r="F2254" s="605">
        <f t="shared" ref="F2254:N2254" si="746">IF(((F2252="")*AND(F2253="")),"",(F2252-F2253)*2)</f>
        <v>3603.4399999999987</v>
      </c>
      <c r="G2254" s="605">
        <f t="shared" si="746"/>
        <v>3802.4600000000009</v>
      </c>
      <c r="H2254" s="605">
        <f t="shared" si="746"/>
        <v>3774.4799999999996</v>
      </c>
      <c r="I2254" s="605">
        <f t="shared" si="746"/>
        <v>3613.9399999999987</v>
      </c>
      <c r="J2254" s="605">
        <f t="shared" si="746"/>
        <v>3472.76</v>
      </c>
      <c r="K2254" s="605">
        <f t="shared" si="746"/>
        <v>3755</v>
      </c>
      <c r="L2254" s="605">
        <f t="shared" si="746"/>
        <v>3834.8199999999997</v>
      </c>
      <c r="M2254" s="605">
        <f t="shared" si="746"/>
        <v>3729.5399999999991</v>
      </c>
      <c r="N2254" s="605">
        <f t="shared" si="746"/>
        <v>3777.84</v>
      </c>
      <c r="O2254" s="605"/>
      <c r="P2254" s="605"/>
      <c r="Q2254" s="658"/>
      <c r="R2254" s="658"/>
      <c r="S2254" s="659"/>
      <c r="T2254" s="600"/>
      <c r="U2254" s="672"/>
      <c r="V2254" s="731"/>
      <c r="W2254" s="731"/>
      <c r="X2254" s="731"/>
      <c r="Y2254" s="732"/>
      <c r="Z2254" s="732"/>
      <c r="AA2254" s="732"/>
      <c r="AB2254" s="732"/>
      <c r="AC2254" s="641"/>
      <c r="AD2254" s="641"/>
    </row>
    <row r="2255" spans="1:30" ht="24.75" customHeight="1">
      <c r="A2255" s="713">
        <v>44072</v>
      </c>
      <c r="B2255" s="554" t="s">
        <v>183</v>
      </c>
      <c r="C2255" s="657" t="s">
        <v>171</v>
      </c>
      <c r="D2255" s="657" t="s">
        <v>170</v>
      </c>
      <c r="E2255" s="605" t="s">
        <v>184</v>
      </c>
      <c r="F2255" s="721">
        <v>27644</v>
      </c>
      <c r="G2255" s="721">
        <v>27693</v>
      </c>
      <c r="H2255" s="721">
        <v>27756</v>
      </c>
      <c r="I2255" s="721">
        <v>27679</v>
      </c>
      <c r="J2255" s="721">
        <v>27648</v>
      </c>
      <c r="K2255" s="721">
        <v>27646</v>
      </c>
      <c r="L2255" s="721">
        <v>27680</v>
      </c>
      <c r="M2255" s="721">
        <v>27711</v>
      </c>
      <c r="N2255" s="721">
        <v>27676</v>
      </c>
      <c r="O2255" s="605">
        <f>IF((N2256=""),"",MAX(F2257:N2257))</f>
        <v>5214</v>
      </c>
      <c r="P2255" s="605">
        <f>IF(N2256="","",MIN(F2257:N2257))</f>
        <v>4248</v>
      </c>
      <c r="Q2255" s="658">
        <f>IF((N2257=""),"",AVERAGE(F2257:N2257))</f>
        <v>4665.333333333333</v>
      </c>
      <c r="R2255" s="658">
        <f>IF((N2256=""),"",(O2255-P2255)/(O2255+P2255)*100)</f>
        <v>10.209258084971465</v>
      </c>
      <c r="S2255" s="659">
        <f>STDEV(F2257:N2257)</f>
        <v>454.39712807191023</v>
      </c>
      <c r="T2255" s="600" t="str">
        <f>IF(N2256="","",IF(Q2255&gt;3200,IF(R2255&lt;16,IF(Q2255&lt;5240,"Pass","Fail"),"Fail"),"Fail"))</f>
        <v>Pass</v>
      </c>
      <c r="U2255" s="672">
        <v>1159</v>
      </c>
      <c r="V2255" s="739" t="s">
        <v>579</v>
      </c>
      <c r="W2255" s="743"/>
      <c r="X2255" s="726"/>
      <c r="Y2255" s="733">
        <v>4200</v>
      </c>
      <c r="Z2255" s="733">
        <v>5500</v>
      </c>
      <c r="AA2255" s="733">
        <v>3200</v>
      </c>
      <c r="AB2255" s="733">
        <v>5240</v>
      </c>
      <c r="AC2255" s="604">
        <v>16</v>
      </c>
      <c r="AD2255" s="604">
        <v>16</v>
      </c>
    </row>
    <row r="2256" spans="1:30" ht="15">
      <c r="A2256" s="729"/>
      <c r="B2256" s="554"/>
      <c r="C2256" s="657"/>
      <c r="D2256" s="657"/>
      <c r="E2256" s="605" t="s">
        <v>185</v>
      </c>
      <c r="F2256" s="721">
        <v>25906</v>
      </c>
      <c r="G2256" s="721">
        <v>26265</v>
      </c>
      <c r="H2256" s="721">
        <v>26338</v>
      </c>
      <c r="I2256" s="721">
        <v>26254</v>
      </c>
      <c r="J2256" s="721">
        <v>25922</v>
      </c>
      <c r="K2256" s="721">
        <v>25952</v>
      </c>
      <c r="L2256" s="721">
        <v>26226</v>
      </c>
      <c r="M2256" s="721">
        <v>26295</v>
      </c>
      <c r="N2256" s="721">
        <v>25979</v>
      </c>
      <c r="O2256" s="641"/>
      <c r="P2256" s="605"/>
      <c r="Q2256" s="658"/>
      <c r="R2256" s="658"/>
      <c r="S2256" s="659"/>
      <c r="T2256" s="600"/>
      <c r="U2256" s="660"/>
      <c r="V2256" s="731"/>
      <c r="W2256" s="731"/>
      <c r="X2256" s="731"/>
      <c r="Y2256" s="732"/>
      <c r="Z2256" s="732"/>
      <c r="AA2256" s="732"/>
      <c r="AB2256" s="732"/>
      <c r="AC2256" s="641"/>
      <c r="AD2256" s="641"/>
    </row>
    <row r="2257" spans="1:30" ht="37.5" customHeight="1">
      <c r="A2257" s="734"/>
      <c r="B2257" s="554"/>
      <c r="C2257" s="657"/>
      <c r="D2257" s="657"/>
      <c r="E2257" s="605" t="s">
        <v>186</v>
      </c>
      <c r="F2257" s="605">
        <f t="shared" ref="F2257:N2257" si="747">IF(((F2255="")*AND(F2256="")),"",(F2255-F2256)*3)</f>
        <v>5214</v>
      </c>
      <c r="G2257" s="605">
        <f t="shared" si="747"/>
        <v>4284</v>
      </c>
      <c r="H2257" s="605">
        <f t="shared" si="747"/>
        <v>4254</v>
      </c>
      <c r="I2257" s="605">
        <f t="shared" si="747"/>
        <v>4275</v>
      </c>
      <c r="J2257" s="605">
        <f t="shared" si="747"/>
        <v>5178</v>
      </c>
      <c r="K2257" s="605">
        <f t="shared" si="747"/>
        <v>5082</v>
      </c>
      <c r="L2257" s="605">
        <f t="shared" si="747"/>
        <v>4362</v>
      </c>
      <c r="M2257" s="605">
        <f t="shared" si="747"/>
        <v>4248</v>
      </c>
      <c r="N2257" s="605">
        <f t="shared" si="747"/>
        <v>5091</v>
      </c>
      <c r="O2257" s="605"/>
      <c r="P2257" s="605"/>
      <c r="Q2257" s="658"/>
      <c r="R2257" s="658"/>
      <c r="S2257" s="659"/>
      <c r="T2257" s="600"/>
      <c r="U2257" s="660"/>
      <c r="V2257" s="735"/>
      <c r="W2257" s="735"/>
      <c r="X2257" s="735"/>
      <c r="Y2257" s="736"/>
      <c r="Z2257" s="736"/>
      <c r="AA2257" s="736"/>
      <c r="AB2257" s="736"/>
      <c r="AC2257" s="737"/>
      <c r="AD2257" s="737"/>
    </row>
    <row r="2258" spans="1:30" ht="23.25" customHeight="1">
      <c r="A2258" s="713">
        <v>44072</v>
      </c>
      <c r="B2258" s="614" t="s">
        <v>167</v>
      </c>
      <c r="C2258" s="657" t="s">
        <v>169</v>
      </c>
      <c r="D2258" s="657" t="s">
        <v>187</v>
      </c>
      <c r="E2258" s="605" t="s">
        <v>184</v>
      </c>
      <c r="F2258" s="721">
        <v>1240</v>
      </c>
      <c r="G2258" s="721">
        <v>1241</v>
      </c>
      <c r="H2258" s="721">
        <v>1235</v>
      </c>
      <c r="I2258" s="721">
        <v>1245</v>
      </c>
      <c r="J2258" s="721">
        <v>1251</v>
      </c>
      <c r="K2258" s="721">
        <v>1250</v>
      </c>
      <c r="L2258" s="721">
        <v>1249</v>
      </c>
      <c r="M2258" s="721">
        <v>1233</v>
      </c>
      <c r="N2258" s="721">
        <v>1244</v>
      </c>
      <c r="O2258" s="605">
        <f>IF((N2259=""),"",MAX(F2260:N2260))</f>
        <v>2007</v>
      </c>
      <c r="P2258" s="605">
        <f>IF(N2259="","",MIN(F2260:N2260))</f>
        <v>1974</v>
      </c>
      <c r="Q2258" s="658">
        <f>IF((N2260=""),"",AVERAGE(F2260:N2260))</f>
        <v>1997</v>
      </c>
      <c r="R2258" s="658">
        <f>IF((N2259=""),"",(O2258-P2258)/(O2258+P2258)*100)</f>
        <v>0.82893745290128118</v>
      </c>
      <c r="S2258" s="659">
        <f>STDEV(F2260:N2260)</f>
        <v>11.423659658795863</v>
      </c>
      <c r="T2258" s="600" t="str">
        <f>IF(N2259="","",IF(Q2258&gt;1940,IF(R2258&lt;8.3,IF(Q2258&lt;2180,"Pass","Fail"),"Fail"),"Fail"))</f>
        <v>Pass</v>
      </c>
      <c r="U2258" s="672">
        <v>1159</v>
      </c>
      <c r="V2258" s="739" t="s">
        <v>579</v>
      </c>
      <c r="W2258" s="743"/>
      <c r="X2258" s="726"/>
      <c r="Y2258" s="733">
        <v>2000</v>
      </c>
      <c r="Z2258" s="733">
        <v>3000</v>
      </c>
      <c r="AA2258" s="733">
        <v>1940</v>
      </c>
      <c r="AB2258" s="733">
        <v>2180</v>
      </c>
      <c r="AC2258" s="604">
        <v>5.2</v>
      </c>
      <c r="AD2258" s="604">
        <v>5.2</v>
      </c>
    </row>
    <row r="2259" spans="1:30" ht="15">
      <c r="A2259" s="738"/>
      <c r="B2259" s="554"/>
      <c r="C2259" s="657"/>
      <c r="D2259" s="657"/>
      <c r="E2259" s="605" t="s">
        <v>185</v>
      </c>
      <c r="F2259" s="721">
        <v>573</v>
      </c>
      <c r="G2259" s="721">
        <v>576</v>
      </c>
      <c r="H2259" s="721">
        <v>566</v>
      </c>
      <c r="I2259" s="721">
        <v>577</v>
      </c>
      <c r="J2259" s="721">
        <v>593</v>
      </c>
      <c r="K2259" s="721">
        <v>581</v>
      </c>
      <c r="L2259" s="721">
        <v>585</v>
      </c>
      <c r="M2259" s="721">
        <v>564</v>
      </c>
      <c r="N2259" s="721">
        <v>582</v>
      </c>
      <c r="O2259" s="605"/>
      <c r="P2259" s="605"/>
      <c r="Q2259" s="658"/>
      <c r="R2259" s="658"/>
      <c r="S2259" s="659"/>
      <c r="T2259" s="600"/>
      <c r="U2259" s="660"/>
      <c r="V2259" s="731"/>
      <c r="W2259" s="731"/>
      <c r="X2259" s="731"/>
      <c r="Y2259" s="732"/>
      <c r="Z2259" s="732"/>
      <c r="AA2259" s="732"/>
      <c r="AB2259" s="732"/>
      <c r="AC2259" s="641"/>
      <c r="AD2259" s="641"/>
    </row>
    <row r="2260" spans="1:30" ht="42.75">
      <c r="A2260" s="738"/>
      <c r="B2260" s="554"/>
      <c r="C2260" s="657"/>
      <c r="D2260" s="657"/>
      <c r="E2260" s="605" t="s">
        <v>188</v>
      </c>
      <c r="F2260" s="605">
        <f t="shared" ref="F2260:N2260" si="748">IF(((F2258="")*AND(F2259="")),"",(F2258-F2259)*3)</f>
        <v>2001</v>
      </c>
      <c r="G2260" s="605">
        <f t="shared" si="748"/>
        <v>1995</v>
      </c>
      <c r="H2260" s="605">
        <f t="shared" si="748"/>
        <v>2007</v>
      </c>
      <c r="I2260" s="605">
        <f t="shared" si="748"/>
        <v>2004</v>
      </c>
      <c r="J2260" s="605">
        <f t="shared" si="748"/>
        <v>1974</v>
      </c>
      <c r="K2260" s="605">
        <f t="shared" si="748"/>
        <v>2007</v>
      </c>
      <c r="L2260" s="605">
        <f t="shared" si="748"/>
        <v>1992</v>
      </c>
      <c r="M2260" s="605">
        <f t="shared" si="748"/>
        <v>2007</v>
      </c>
      <c r="N2260" s="605">
        <f t="shared" si="748"/>
        <v>1986</v>
      </c>
      <c r="O2260" s="605"/>
      <c r="P2260" s="605"/>
      <c r="Q2260" s="658"/>
      <c r="R2260" s="658"/>
      <c r="S2260" s="659"/>
      <c r="T2260" s="600"/>
      <c r="U2260" s="660"/>
      <c r="V2260" s="731"/>
      <c r="W2260" s="731"/>
      <c r="X2260" s="731"/>
      <c r="Y2260" s="732"/>
      <c r="Z2260" s="732"/>
      <c r="AA2260" s="732"/>
      <c r="AB2260" s="732"/>
      <c r="AC2260" s="641"/>
      <c r="AD2260" s="641"/>
    </row>
    <row r="2261" spans="1:30" ht="15">
      <c r="A2261" s="713">
        <v>44072</v>
      </c>
      <c r="B2261" s="554" t="s">
        <v>172</v>
      </c>
      <c r="C2261" s="657" t="s">
        <v>174</v>
      </c>
      <c r="D2261" s="657" t="s">
        <v>173</v>
      </c>
      <c r="E2261" s="605" t="s">
        <v>184</v>
      </c>
      <c r="F2261" s="721">
        <v>4948</v>
      </c>
      <c r="G2261" s="721">
        <v>5057</v>
      </c>
      <c r="H2261" s="721">
        <v>5080</v>
      </c>
      <c r="I2261" s="721">
        <v>5022</v>
      </c>
      <c r="J2261" s="721">
        <v>4970</v>
      </c>
      <c r="K2261" s="721">
        <v>5030</v>
      </c>
      <c r="L2261" s="721">
        <v>5040</v>
      </c>
      <c r="M2261" s="721">
        <v>5027</v>
      </c>
      <c r="N2261" s="721">
        <v>5057</v>
      </c>
      <c r="O2261" s="605">
        <f>IF((N2262=""),"",MAX(F2263:N2263))</f>
        <v>3674</v>
      </c>
      <c r="P2261" s="605">
        <f>IF(N2262="","",MIN(F2263:N2263))</f>
        <v>3282</v>
      </c>
      <c r="Q2261" s="658">
        <f>IF((N2263=""),"",AVERAGE(F2263:N2263))</f>
        <v>3577.7777777777778</v>
      </c>
      <c r="R2261" s="658">
        <f>IF((N2262=""),"",(O2261-P2261)/(O2261+P2261)*100)</f>
        <v>5.6354226566992525</v>
      </c>
      <c r="S2261" s="725">
        <f>STDEV(F2263:N2263)</f>
        <v>123.37521811305555</v>
      </c>
      <c r="T2261" s="600" t="str">
        <f>IF(N2262="","",IF(Q2261&gt;3650,IF(R2261&lt;7,IF(Q2261&lt;4450,"Pass","Fail"),"Fail"),"Fail"))</f>
        <v>Fail</v>
      </c>
      <c r="U2261" s="672">
        <v>1159</v>
      </c>
      <c r="V2261" s="739" t="s">
        <v>579</v>
      </c>
      <c r="W2261" s="743"/>
      <c r="X2261" s="726"/>
      <c r="Y2261" s="819">
        <v>3650</v>
      </c>
      <c r="Z2261" s="819">
        <v>4450</v>
      </c>
      <c r="AA2261" s="819">
        <v>3700</v>
      </c>
      <c r="AB2261" s="819">
        <v>4100</v>
      </c>
      <c r="AC2261" s="820">
        <v>7</v>
      </c>
      <c r="AD2261" s="820">
        <v>6.5</v>
      </c>
    </row>
    <row r="2262" spans="1:30" ht="15">
      <c r="A2262" s="729"/>
      <c r="B2262" s="554"/>
      <c r="C2262" s="657"/>
      <c r="D2262" s="657"/>
      <c r="E2262" s="605" t="s">
        <v>185</v>
      </c>
      <c r="F2262" s="721">
        <v>3191</v>
      </c>
      <c r="G2262" s="721">
        <v>3228</v>
      </c>
      <c r="H2262" s="721">
        <v>3243</v>
      </c>
      <c r="I2262" s="721">
        <v>3234</v>
      </c>
      <c r="J2262" s="721">
        <v>3329</v>
      </c>
      <c r="K2262" s="721">
        <v>3230</v>
      </c>
      <c r="L2262" s="721">
        <v>3205</v>
      </c>
      <c r="M2262" s="721">
        <v>3240</v>
      </c>
      <c r="N2262" s="721">
        <v>3231</v>
      </c>
      <c r="O2262" s="605"/>
      <c r="P2262" s="605"/>
      <c r="Q2262" s="658"/>
      <c r="R2262" s="658"/>
      <c r="S2262" s="659"/>
      <c r="T2262" s="600"/>
      <c r="U2262" s="672"/>
      <c r="V2262" s="731"/>
      <c r="W2262" s="731"/>
      <c r="X2262" s="731"/>
      <c r="Y2262" s="732"/>
      <c r="Z2262" s="732"/>
      <c r="AA2262" s="732"/>
      <c r="AB2262" s="732"/>
      <c r="AC2262" s="641"/>
      <c r="AD2262" s="641"/>
    </row>
    <row r="2263" spans="1:30" ht="57">
      <c r="A2263" s="738"/>
      <c r="B2263" s="554"/>
      <c r="C2263" s="657"/>
      <c r="D2263" s="657"/>
      <c r="E2263" s="605" t="s">
        <v>186</v>
      </c>
      <c r="F2263" s="605">
        <f t="shared" ref="F2263:N2263" si="749">IF(((F2261="")*AND(F2262="")),"",(F2261-F2262)*2)</f>
        <v>3514</v>
      </c>
      <c r="G2263" s="605">
        <f t="shared" si="749"/>
        <v>3658</v>
      </c>
      <c r="H2263" s="605">
        <f t="shared" si="749"/>
        <v>3674</v>
      </c>
      <c r="I2263" s="605">
        <f t="shared" si="749"/>
        <v>3576</v>
      </c>
      <c r="J2263" s="605">
        <f t="shared" si="749"/>
        <v>3282</v>
      </c>
      <c r="K2263" s="605">
        <f t="shared" si="749"/>
        <v>3600</v>
      </c>
      <c r="L2263" s="605">
        <f t="shared" si="749"/>
        <v>3670</v>
      </c>
      <c r="M2263" s="605">
        <f t="shared" si="749"/>
        <v>3574</v>
      </c>
      <c r="N2263" s="605">
        <f t="shared" si="749"/>
        <v>3652</v>
      </c>
      <c r="O2263" s="605"/>
      <c r="P2263" s="605"/>
      <c r="Q2263" s="658"/>
      <c r="R2263" s="658"/>
      <c r="S2263" s="659"/>
      <c r="T2263" s="600"/>
      <c r="U2263" s="672"/>
      <c r="V2263" s="731"/>
      <c r="W2263" s="731"/>
      <c r="X2263" s="731"/>
      <c r="Y2263" s="732"/>
      <c r="Z2263" s="732"/>
      <c r="AA2263" s="732"/>
      <c r="AB2263" s="732"/>
      <c r="AC2263" s="641"/>
      <c r="AD2263" s="641"/>
    </row>
    <row r="2264" spans="1:30" ht="15">
      <c r="A2264" s="713">
        <v>44073</v>
      </c>
      <c r="B2264" s="554" t="s">
        <v>172</v>
      </c>
      <c r="C2264" s="657" t="s">
        <v>174</v>
      </c>
      <c r="D2264" s="657" t="s">
        <v>173</v>
      </c>
      <c r="E2264" s="605" t="s">
        <v>184</v>
      </c>
      <c r="F2264" s="721">
        <v>6897</v>
      </c>
      <c r="G2264" s="721">
        <v>6998</v>
      </c>
      <c r="H2264" s="721">
        <v>7009</v>
      </c>
      <c r="I2264" s="721">
        <v>6973</v>
      </c>
      <c r="J2264" s="721">
        <v>6832</v>
      </c>
      <c r="K2264" s="721">
        <v>6970</v>
      </c>
      <c r="L2264" s="721">
        <v>7003</v>
      </c>
      <c r="M2264" s="721">
        <v>6971</v>
      </c>
      <c r="N2264" s="721">
        <v>7005</v>
      </c>
      <c r="O2264" s="605">
        <f>IF((N2265=""),"",MAX(F2266:N2266))</f>
        <v>4002</v>
      </c>
      <c r="P2264" s="605">
        <f>IF(N2265="","",MIN(F2266:N2266))</f>
        <v>3688</v>
      </c>
      <c r="Q2264" s="658">
        <f>IF((N2266=""),"",AVERAGE(F2266:N2266))</f>
        <v>3914.8888888888887</v>
      </c>
      <c r="R2264" s="658">
        <f>IF((N2265=""),"",(O2264-P2264)/(O2264+P2264)*100)</f>
        <v>4.0832249674902465</v>
      </c>
      <c r="S2264" s="725">
        <f>STDEV(F2266:N2266)</f>
        <v>93.84620989209921</v>
      </c>
      <c r="T2264" s="600" t="str">
        <f>IF(N2265="","",IF(Q2264&gt;3350,IF(R2264&lt;7,IF(Q2264&lt;3950,"Pass","Fail"),"Fail"),"Fail"))</f>
        <v>Pass</v>
      </c>
      <c r="U2264" s="672">
        <v>1159</v>
      </c>
      <c r="V2264" s="739" t="s">
        <v>579</v>
      </c>
      <c r="W2264" s="743"/>
      <c r="X2264" s="549" t="s">
        <v>695</v>
      </c>
      <c r="Y2264" s="819">
        <v>3350</v>
      </c>
      <c r="Z2264" s="819">
        <v>4450</v>
      </c>
      <c r="AA2264" s="819">
        <v>3350</v>
      </c>
      <c r="AB2264" s="819">
        <v>3950</v>
      </c>
      <c r="AC2264" s="820">
        <v>7</v>
      </c>
      <c r="AD2264" s="820">
        <v>6.5</v>
      </c>
    </row>
    <row r="2265" spans="1:30" ht="15">
      <c r="A2265" s="729"/>
      <c r="B2265" s="554"/>
      <c r="C2265" s="657"/>
      <c r="D2265" s="657"/>
      <c r="E2265" s="605" t="s">
        <v>185</v>
      </c>
      <c r="F2265" s="721">
        <v>4926</v>
      </c>
      <c r="G2265" s="721">
        <v>5006</v>
      </c>
      <c r="H2265" s="721">
        <v>5032</v>
      </c>
      <c r="I2265" s="721">
        <v>5015</v>
      </c>
      <c r="J2265" s="721">
        <v>4988</v>
      </c>
      <c r="K2265" s="721">
        <v>4993</v>
      </c>
      <c r="L2265" s="721">
        <v>5002</v>
      </c>
      <c r="M2265" s="721">
        <v>5039</v>
      </c>
      <c r="N2265" s="721">
        <v>5040</v>
      </c>
      <c r="O2265" s="605"/>
      <c r="P2265" s="605"/>
      <c r="Q2265" s="658"/>
      <c r="R2265" s="658"/>
      <c r="S2265" s="659"/>
      <c r="T2265" s="600"/>
      <c r="U2265" s="672"/>
      <c r="V2265" s="731"/>
      <c r="W2265" s="731"/>
      <c r="X2265" s="731"/>
      <c r="Y2265" s="732"/>
      <c r="Z2265" s="732"/>
      <c r="AA2265" s="732"/>
      <c r="AB2265" s="732"/>
      <c r="AC2265" s="641"/>
      <c r="AD2265" s="641"/>
    </row>
    <row r="2266" spans="1:30" ht="57">
      <c r="A2266" s="738"/>
      <c r="B2266" s="554"/>
      <c r="C2266" s="657"/>
      <c r="D2266" s="657"/>
      <c r="E2266" s="605" t="s">
        <v>186</v>
      </c>
      <c r="F2266" s="605">
        <f t="shared" ref="F2266:N2266" si="750">IF(((F2264="")*AND(F2265="")),"",(F2264-F2265)*2)</f>
        <v>3942</v>
      </c>
      <c r="G2266" s="605">
        <f t="shared" si="750"/>
        <v>3984</v>
      </c>
      <c r="H2266" s="605">
        <f t="shared" si="750"/>
        <v>3954</v>
      </c>
      <c r="I2266" s="605">
        <f t="shared" si="750"/>
        <v>3916</v>
      </c>
      <c r="J2266" s="605">
        <f t="shared" si="750"/>
        <v>3688</v>
      </c>
      <c r="K2266" s="605">
        <f t="shared" si="750"/>
        <v>3954</v>
      </c>
      <c r="L2266" s="605">
        <f t="shared" si="750"/>
        <v>4002</v>
      </c>
      <c r="M2266" s="605">
        <f t="shared" si="750"/>
        <v>3864</v>
      </c>
      <c r="N2266" s="605">
        <f t="shared" si="750"/>
        <v>3930</v>
      </c>
      <c r="O2266" s="605"/>
      <c r="P2266" s="605"/>
      <c r="Q2266" s="658"/>
      <c r="R2266" s="658"/>
      <c r="S2266" s="659"/>
      <c r="T2266" s="600"/>
      <c r="U2266" s="672"/>
      <c r="V2266" s="731"/>
      <c r="W2266" s="731"/>
      <c r="X2266" s="731"/>
      <c r="Y2266" s="732"/>
      <c r="Z2266" s="732"/>
      <c r="AA2266" s="732"/>
      <c r="AB2266" s="732"/>
      <c r="AC2266" s="641"/>
      <c r="AD2266" s="641"/>
    </row>
    <row r="2267" spans="1:30" ht="32.25" customHeight="1">
      <c r="A2267" s="713">
        <v>44076</v>
      </c>
      <c r="B2267" s="554" t="s">
        <v>183</v>
      </c>
      <c r="C2267" s="657" t="s">
        <v>171</v>
      </c>
      <c r="D2267" s="657" t="s">
        <v>170</v>
      </c>
      <c r="E2267" s="605" t="s">
        <v>184</v>
      </c>
      <c r="F2267" s="723">
        <v>29259.09</v>
      </c>
      <c r="G2267" s="723">
        <v>29129.65</v>
      </c>
      <c r="H2267" s="723">
        <v>29101.68</v>
      </c>
      <c r="I2267" s="723">
        <v>29122.05</v>
      </c>
      <c r="J2267" s="723">
        <v>29219.31</v>
      </c>
      <c r="K2267" s="723">
        <v>29230.51</v>
      </c>
      <c r="L2267" s="723">
        <v>29110.81</v>
      </c>
      <c r="M2267" s="723">
        <v>29113.54</v>
      </c>
      <c r="N2267" s="723">
        <v>29230.32</v>
      </c>
      <c r="O2267" s="605">
        <f>IF((N2268=""),"",MAX(F2269:N2269))</f>
        <v>4910.3999999999978</v>
      </c>
      <c r="P2267" s="605">
        <f>IF(N2268="","",MIN(F2269:N2269))</f>
        <v>4267.7999999999956</v>
      </c>
      <c r="Q2267" s="658">
        <f>IF((N2269=""),"",AVERAGE(F2269:N2269))</f>
        <v>4558.0799999999981</v>
      </c>
      <c r="R2267" s="658">
        <f>IF((N2268=""),"",(O2267-P2267)/(O2267+P2267)*100)</f>
        <v>7.0013728181996759</v>
      </c>
      <c r="S2267" s="659">
        <f>STDEV(F2269:N2269)</f>
        <v>278.15204690960672</v>
      </c>
      <c r="T2267" s="600" t="str">
        <f>IF(N2268="","",IF(Q2267&gt;3200,IF(R2267&lt;16,IF(Q2267&lt;5240,"Pass","Fail"),"Fail"),"Fail"))</f>
        <v>Pass</v>
      </c>
      <c r="U2267" s="672">
        <v>74</v>
      </c>
      <c r="V2267" s="739" t="s">
        <v>581</v>
      </c>
      <c r="W2267" s="743"/>
      <c r="X2267" s="726"/>
      <c r="Y2267" s="733">
        <v>4200</v>
      </c>
      <c r="Z2267" s="733">
        <v>5500</v>
      </c>
      <c r="AA2267" s="733">
        <v>3200</v>
      </c>
      <c r="AB2267" s="733">
        <v>5240</v>
      </c>
      <c r="AC2267" s="604">
        <v>16</v>
      </c>
      <c r="AD2267" s="604">
        <v>16</v>
      </c>
    </row>
    <row r="2268" spans="1:30" ht="15">
      <c r="A2268" s="729"/>
      <c r="B2268" s="554"/>
      <c r="C2268" s="657"/>
      <c r="D2268" s="657"/>
      <c r="E2268" s="605" t="s">
        <v>185</v>
      </c>
      <c r="F2268" s="723">
        <v>27647.21</v>
      </c>
      <c r="G2268" s="723">
        <v>27691.64</v>
      </c>
      <c r="H2268" s="723">
        <v>27679.08</v>
      </c>
      <c r="I2268" s="723">
        <v>27671.4</v>
      </c>
      <c r="J2268" s="723">
        <v>27594.240000000002</v>
      </c>
      <c r="K2268" s="723">
        <v>27643.31</v>
      </c>
      <c r="L2268" s="723">
        <v>27677.11</v>
      </c>
      <c r="M2268" s="723">
        <v>27645.21</v>
      </c>
      <c r="N2268" s="723">
        <v>27593.52</v>
      </c>
      <c r="O2268" s="641"/>
      <c r="P2268" s="605"/>
      <c r="Q2268" s="658"/>
      <c r="R2268" s="658"/>
      <c r="S2268" s="659"/>
      <c r="T2268" s="600"/>
      <c r="U2268" s="660"/>
      <c r="V2268" s="731"/>
      <c r="W2268" s="731"/>
      <c r="X2268" s="731"/>
      <c r="Y2268" s="732"/>
      <c r="Z2268" s="732"/>
      <c r="AA2268" s="732"/>
      <c r="AB2268" s="732"/>
      <c r="AC2268" s="641"/>
      <c r="AD2268" s="641"/>
    </row>
    <row r="2269" spans="1:30" ht="37.5" customHeight="1">
      <c r="A2269" s="734"/>
      <c r="B2269" s="554"/>
      <c r="C2269" s="657"/>
      <c r="D2269" s="657"/>
      <c r="E2269" s="605" t="s">
        <v>186</v>
      </c>
      <c r="F2269" s="605">
        <f t="shared" ref="F2269:N2269" si="751">IF(((F2267="")*AND(F2268="")),"",(F2267-F2268)*3)</f>
        <v>4835.6400000000031</v>
      </c>
      <c r="G2269" s="605">
        <f t="shared" si="751"/>
        <v>4314.0300000000061</v>
      </c>
      <c r="H2269" s="605">
        <f t="shared" si="751"/>
        <v>4267.7999999999956</v>
      </c>
      <c r="I2269" s="605">
        <f t="shared" si="751"/>
        <v>4351.9499999999935</v>
      </c>
      <c r="J2269" s="605">
        <f t="shared" si="751"/>
        <v>4875.2099999999991</v>
      </c>
      <c r="K2269" s="605">
        <f t="shared" si="751"/>
        <v>4761.5999999999913</v>
      </c>
      <c r="L2269" s="605">
        <f t="shared" si="751"/>
        <v>4301.1000000000022</v>
      </c>
      <c r="M2269" s="605">
        <f t="shared" si="751"/>
        <v>4404.9900000000052</v>
      </c>
      <c r="N2269" s="605">
        <f t="shared" si="751"/>
        <v>4910.3999999999978</v>
      </c>
      <c r="O2269" s="605"/>
      <c r="P2269" s="605"/>
      <c r="Q2269" s="658"/>
      <c r="R2269" s="658"/>
      <c r="S2269" s="659"/>
      <c r="T2269" s="600"/>
      <c r="U2269" s="660"/>
      <c r="V2269" s="735"/>
      <c r="W2269" s="735"/>
      <c r="X2269" s="735"/>
      <c r="Y2269" s="736"/>
      <c r="Z2269" s="736"/>
      <c r="AA2269" s="736"/>
      <c r="AB2269" s="736"/>
      <c r="AC2269" s="737"/>
      <c r="AD2269" s="737"/>
    </row>
    <row r="2270" spans="1:30" ht="23.25" customHeight="1">
      <c r="A2270" s="713">
        <v>44069</v>
      </c>
      <c r="B2270" s="614" t="s">
        <v>167</v>
      </c>
      <c r="C2270" s="657" t="s">
        <v>169</v>
      </c>
      <c r="D2270" s="657" t="s">
        <v>187</v>
      </c>
      <c r="E2270" s="605" t="s">
        <v>184</v>
      </c>
      <c r="F2270" s="723">
        <v>1247.3599999999999</v>
      </c>
      <c r="G2270" s="723">
        <v>1236.6500000000001</v>
      </c>
      <c r="H2270" s="723">
        <v>1239.54</v>
      </c>
      <c r="I2270" s="723">
        <v>1237.97</v>
      </c>
      <c r="J2270" s="723">
        <v>1245.29</v>
      </c>
      <c r="K2270" s="723">
        <v>1223.56</v>
      </c>
      <c r="L2270" s="723">
        <v>1229.1300000000001</v>
      </c>
      <c r="M2270" s="723">
        <v>1226.1099999999999</v>
      </c>
      <c r="N2270" s="723">
        <v>1238.82</v>
      </c>
      <c r="O2270" s="605">
        <f>IF((N2271=""),"",MAX(F2272:N2272))</f>
        <v>2162.3399999999997</v>
      </c>
      <c r="P2270" s="605">
        <f>IF(N2271="","",MIN(F2272:N2272))</f>
        <v>2005.77</v>
      </c>
      <c r="Q2270" s="658">
        <f>IF((N2272=""),"",AVERAGE(F2272:N2272))</f>
        <v>2100.36</v>
      </c>
      <c r="R2270" s="658">
        <f>IF((N2271=""),"",(O2270-P2270)/(O2270+P2270)*100)</f>
        <v>3.7563787903870036</v>
      </c>
      <c r="S2270" s="659">
        <f>STDEV(F2272:N2272)</f>
        <v>57.925131203981152</v>
      </c>
      <c r="T2270" s="600" t="str">
        <f>IF(N2271="","",IF(Q2270&gt;1940,IF(R2270&lt;8.3,IF(Q2270&lt;2180,"Pass","Fail"),"Fail"),"Fail"))</f>
        <v>Pass</v>
      </c>
      <c r="U2270" s="672">
        <v>74</v>
      </c>
      <c r="V2270" s="739" t="s">
        <v>581</v>
      </c>
      <c r="W2270" s="743"/>
      <c r="X2270" s="726"/>
      <c r="Y2270" s="733">
        <v>2000</v>
      </c>
      <c r="Z2270" s="733">
        <v>3000</v>
      </c>
      <c r="AA2270" s="733">
        <v>1940</v>
      </c>
      <c r="AB2270" s="733">
        <v>2180</v>
      </c>
      <c r="AC2270" s="604">
        <v>5.2</v>
      </c>
      <c r="AD2270" s="604">
        <v>5.2</v>
      </c>
    </row>
    <row r="2271" spans="1:30" ht="15">
      <c r="A2271" s="738"/>
      <c r="B2271" s="554"/>
      <c r="C2271" s="657"/>
      <c r="D2271" s="657"/>
      <c r="E2271" s="605" t="s">
        <v>185</v>
      </c>
      <c r="F2271" s="723">
        <v>526.58000000000004</v>
      </c>
      <c r="G2271" s="723">
        <v>535.67999999999995</v>
      </c>
      <c r="H2271" s="723">
        <v>563.51</v>
      </c>
      <c r="I2271" s="723">
        <v>569.38</v>
      </c>
      <c r="J2271" s="723">
        <v>534.84</v>
      </c>
      <c r="K2271" s="723">
        <v>513.64</v>
      </c>
      <c r="L2271" s="723">
        <v>513.02</v>
      </c>
      <c r="M2271" s="723">
        <v>543.12</v>
      </c>
      <c r="N2271" s="723">
        <v>523.58000000000004</v>
      </c>
      <c r="O2271" s="605"/>
      <c r="P2271" s="605"/>
      <c r="Q2271" s="658"/>
      <c r="R2271" s="658"/>
      <c r="S2271" s="659"/>
      <c r="T2271" s="600"/>
      <c r="U2271" s="660"/>
      <c r="V2271" s="731"/>
      <c r="W2271" s="731"/>
      <c r="X2271" s="731"/>
      <c r="Y2271" s="732"/>
      <c r="Z2271" s="732"/>
      <c r="AA2271" s="732"/>
      <c r="AB2271" s="732"/>
      <c r="AC2271" s="641"/>
      <c r="AD2271" s="641"/>
    </row>
    <row r="2272" spans="1:30" ht="42.75">
      <c r="A2272" s="738"/>
      <c r="B2272" s="554"/>
      <c r="C2272" s="657"/>
      <c r="D2272" s="657"/>
      <c r="E2272" s="605" t="s">
        <v>188</v>
      </c>
      <c r="F2272" s="605">
        <f t="shared" ref="F2272:N2272" si="752">IF(((F2270="")*AND(F2271="")),"",(F2270-F2271)*3)</f>
        <v>2162.3399999999997</v>
      </c>
      <c r="G2272" s="605">
        <f t="shared" si="752"/>
        <v>2102.9100000000003</v>
      </c>
      <c r="H2272" s="605">
        <f t="shared" si="752"/>
        <v>2028.09</v>
      </c>
      <c r="I2272" s="605">
        <f t="shared" si="752"/>
        <v>2005.77</v>
      </c>
      <c r="J2272" s="605">
        <f t="shared" si="752"/>
        <v>2131.35</v>
      </c>
      <c r="K2272" s="605">
        <f t="shared" si="752"/>
        <v>2129.7599999999998</v>
      </c>
      <c r="L2272" s="605">
        <f t="shared" si="752"/>
        <v>2148.3300000000004</v>
      </c>
      <c r="M2272" s="605">
        <f t="shared" si="752"/>
        <v>2048.9699999999998</v>
      </c>
      <c r="N2272" s="605">
        <f t="shared" si="752"/>
        <v>2145.7199999999998</v>
      </c>
      <c r="O2272" s="605"/>
      <c r="P2272" s="605"/>
      <c r="Q2272" s="658"/>
      <c r="R2272" s="658"/>
      <c r="S2272" s="659"/>
      <c r="T2272" s="600"/>
      <c r="U2272" s="660"/>
      <c r="V2272" s="731"/>
      <c r="W2272" s="731"/>
      <c r="X2272" s="731"/>
      <c r="Y2272" s="732"/>
      <c r="Z2272" s="732"/>
      <c r="AA2272" s="732"/>
      <c r="AB2272" s="732"/>
      <c r="AC2272" s="641"/>
      <c r="AD2272" s="641"/>
    </row>
    <row r="2273" spans="1:30" ht="15">
      <c r="A2273" s="713">
        <v>44073</v>
      </c>
      <c r="B2273" s="554" t="s">
        <v>172</v>
      </c>
      <c r="C2273" s="657" t="s">
        <v>174</v>
      </c>
      <c r="D2273" s="657" t="s">
        <v>173</v>
      </c>
      <c r="E2273" s="605" t="s">
        <v>184</v>
      </c>
      <c r="F2273" s="723">
        <v>6855</v>
      </c>
      <c r="G2273" s="723">
        <v>7072.6</v>
      </c>
      <c r="H2273" s="723">
        <v>7042.84</v>
      </c>
      <c r="I2273" s="723">
        <v>6947.77</v>
      </c>
      <c r="J2273" s="723">
        <v>6848.51</v>
      </c>
      <c r="K2273" s="723">
        <v>7015.05</v>
      </c>
      <c r="L2273" s="723">
        <v>7079.27</v>
      </c>
      <c r="M2273" s="723">
        <v>7041.76</v>
      </c>
      <c r="N2273" s="723">
        <v>6975.56</v>
      </c>
      <c r="O2273" s="605">
        <f>IF((N2274=""),"",MAX(F2275:N2275))</f>
        <v>3837.7400000000016</v>
      </c>
      <c r="P2273" s="605">
        <f>IF(N2274="","",MIN(F2275:N2275))</f>
        <v>3473.1200000000008</v>
      </c>
      <c r="Q2273" s="658">
        <f>IF((N2275=""),"",AVERAGE(F2275:N2275))</f>
        <v>3715.3177777777778</v>
      </c>
      <c r="R2273" s="658">
        <f>IF((N2274=""),"",(O2273-P2273)/(O2273+P2273)*100)</f>
        <v>4.9873749463127552</v>
      </c>
      <c r="S2273" s="725">
        <f>STDEV(F2275:N2275)</f>
        <v>119.81148127139447</v>
      </c>
      <c r="T2273" s="600" t="str">
        <f>IF(N2274="","",IF(Q2273&gt;3350,IF(R2273&lt;7,IF(Q2273&lt;3950,"Pass","Fail"),"Fail"),"Fail"))</f>
        <v>Pass</v>
      </c>
      <c r="U2273" s="672">
        <v>74</v>
      </c>
      <c r="V2273" s="739" t="s">
        <v>581</v>
      </c>
      <c r="W2273" s="743"/>
      <c r="X2273" s="726"/>
      <c r="Y2273" s="819">
        <v>3350</v>
      </c>
      <c r="Z2273" s="819">
        <v>4450</v>
      </c>
      <c r="AA2273" s="819">
        <v>3350</v>
      </c>
      <c r="AB2273" s="819">
        <v>3950</v>
      </c>
      <c r="AC2273" s="820">
        <v>7</v>
      </c>
      <c r="AD2273" s="820">
        <v>6.5</v>
      </c>
    </row>
    <row r="2274" spans="1:30" ht="15">
      <c r="A2274" s="729"/>
      <c r="B2274" s="554"/>
      <c r="C2274" s="657"/>
      <c r="D2274" s="657"/>
      <c r="E2274" s="605" t="s">
        <v>185</v>
      </c>
      <c r="F2274" s="723">
        <v>5039.46</v>
      </c>
      <c r="G2274" s="723">
        <v>5166.54</v>
      </c>
      <c r="H2274" s="723">
        <v>5153.87</v>
      </c>
      <c r="I2274" s="723">
        <v>5142.5200000000004</v>
      </c>
      <c r="J2274" s="723">
        <v>5111.95</v>
      </c>
      <c r="K2274" s="723">
        <v>5132.8100000000004</v>
      </c>
      <c r="L2274" s="723">
        <v>5160.3999999999996</v>
      </c>
      <c r="M2274" s="723">
        <v>5176.2700000000004</v>
      </c>
      <c r="N2274" s="723">
        <v>5075.6099999999997</v>
      </c>
      <c r="O2274" s="605"/>
      <c r="P2274" s="605"/>
      <c r="Q2274" s="658"/>
      <c r="R2274" s="658"/>
      <c r="S2274" s="659"/>
      <c r="T2274" s="600"/>
      <c r="U2274" s="672"/>
      <c r="V2274" s="731"/>
      <c r="W2274" s="731"/>
      <c r="X2274" s="731"/>
      <c r="Y2274" s="732"/>
      <c r="Z2274" s="732"/>
      <c r="AA2274" s="732"/>
      <c r="AB2274" s="732"/>
      <c r="AC2274" s="641"/>
      <c r="AD2274" s="641"/>
    </row>
    <row r="2275" spans="1:30" ht="57">
      <c r="A2275" s="738"/>
      <c r="B2275" s="554"/>
      <c r="C2275" s="657"/>
      <c r="D2275" s="657"/>
      <c r="E2275" s="605" t="s">
        <v>186</v>
      </c>
      <c r="F2275" s="605">
        <f t="shared" ref="F2275:N2275" si="753">IF(((F2273="")*AND(F2274="")),"",(F2273-F2274)*2)</f>
        <v>3631.08</v>
      </c>
      <c r="G2275" s="605">
        <f t="shared" si="753"/>
        <v>3812.1200000000008</v>
      </c>
      <c r="H2275" s="605">
        <f t="shared" si="753"/>
        <v>3777.9400000000005</v>
      </c>
      <c r="I2275" s="605">
        <f t="shared" si="753"/>
        <v>3610.5</v>
      </c>
      <c r="J2275" s="605">
        <f t="shared" si="753"/>
        <v>3473.1200000000008</v>
      </c>
      <c r="K2275" s="605">
        <f t="shared" si="753"/>
        <v>3764.4799999999996</v>
      </c>
      <c r="L2275" s="605">
        <f t="shared" si="753"/>
        <v>3837.7400000000016</v>
      </c>
      <c r="M2275" s="605">
        <f t="shared" si="753"/>
        <v>3730.9799999999996</v>
      </c>
      <c r="N2275" s="605">
        <f t="shared" si="753"/>
        <v>3799.9000000000015</v>
      </c>
      <c r="O2275" s="605"/>
      <c r="P2275" s="605"/>
      <c r="Q2275" s="658"/>
      <c r="R2275" s="658"/>
      <c r="S2275" s="659"/>
      <c r="T2275" s="600"/>
      <c r="U2275" s="672"/>
      <c r="V2275" s="731"/>
      <c r="W2275" s="731"/>
      <c r="X2275" s="731"/>
      <c r="Y2275" s="732"/>
      <c r="Z2275" s="732"/>
      <c r="AA2275" s="732"/>
      <c r="AB2275" s="732"/>
      <c r="AC2275" s="641"/>
      <c r="AD2275" s="641"/>
    </row>
    <row r="2276" spans="1:30" ht="32.25" customHeight="1">
      <c r="A2276" s="713">
        <v>44079</v>
      </c>
      <c r="B2276" s="554" t="s">
        <v>183</v>
      </c>
      <c r="C2276" s="657" t="s">
        <v>171</v>
      </c>
      <c r="D2276" s="657" t="s">
        <v>170</v>
      </c>
      <c r="E2276" s="605" t="s">
        <v>184</v>
      </c>
      <c r="F2276" s="721">
        <v>27576.07</v>
      </c>
      <c r="G2276" s="721">
        <v>27617.5</v>
      </c>
      <c r="H2276" s="721">
        <v>27612.25</v>
      </c>
      <c r="I2276" s="721">
        <v>27596.76</v>
      </c>
      <c r="J2276" s="721">
        <v>27518.15</v>
      </c>
      <c r="K2276" s="721">
        <v>27567.5</v>
      </c>
      <c r="L2276" s="721">
        <v>27606.04</v>
      </c>
      <c r="M2276" s="721">
        <v>27570.97</v>
      </c>
      <c r="N2276" s="721">
        <v>27523.13</v>
      </c>
      <c r="O2276" s="605">
        <f>IF((N2277=""),"",MAX(F2278:N2278))</f>
        <v>5014.8900000000031</v>
      </c>
      <c r="P2276" s="605">
        <f>IF(N2277="","",MIN(F2278:N2278))</f>
        <v>4301.8799999999974</v>
      </c>
      <c r="Q2276" s="658">
        <f>IF((N2278=""),"",AVERAGE(F2278:N2278))</f>
        <v>4629.3366666666661</v>
      </c>
      <c r="R2276" s="658">
        <f>IF((N2277=""),"",(O2276-P2276)/(O2276+P2276)*100)</f>
        <v>7.6529741530595441</v>
      </c>
      <c r="S2276" s="659">
        <f>STDEV(F2278:N2278)</f>
        <v>298.30968158106401</v>
      </c>
      <c r="T2276" s="600" t="str">
        <f>IF(N2277="","",IF(Q2276&gt;3200,IF(R2276&lt;16,IF(Q2276&lt;5240,"Pass","Fail"),"Fail"),"Fail"))</f>
        <v>Pass</v>
      </c>
      <c r="U2276" s="672">
        <v>1428</v>
      </c>
      <c r="V2276" s="739" t="s">
        <v>582</v>
      </c>
      <c r="W2276" s="743"/>
      <c r="X2276" s="726"/>
      <c r="Y2276" s="733">
        <v>4200</v>
      </c>
      <c r="Z2276" s="733">
        <v>5500</v>
      </c>
      <c r="AA2276" s="733">
        <v>3200</v>
      </c>
      <c r="AB2276" s="733">
        <v>5240</v>
      </c>
      <c r="AC2276" s="604">
        <v>16</v>
      </c>
      <c r="AD2276" s="604">
        <v>16</v>
      </c>
    </row>
    <row r="2277" spans="1:30" ht="15">
      <c r="A2277" s="729"/>
      <c r="B2277" s="554"/>
      <c r="C2277" s="657"/>
      <c r="D2277" s="657"/>
      <c r="E2277" s="605" t="s">
        <v>185</v>
      </c>
      <c r="F2277" s="721">
        <v>25904.44</v>
      </c>
      <c r="G2277" s="721">
        <v>26136.04</v>
      </c>
      <c r="H2277" s="721">
        <v>26178.29</v>
      </c>
      <c r="I2277" s="721">
        <v>26141.75</v>
      </c>
      <c r="J2277" s="721">
        <v>25901.97</v>
      </c>
      <c r="K2277" s="721">
        <v>25936.52</v>
      </c>
      <c r="L2277" s="721">
        <v>26143.9</v>
      </c>
      <c r="M2277" s="721">
        <v>26098.09</v>
      </c>
      <c r="N2277" s="721">
        <v>25859.360000000001</v>
      </c>
      <c r="O2277" s="641"/>
      <c r="P2277" s="605"/>
      <c r="Q2277" s="658"/>
      <c r="R2277" s="658"/>
      <c r="S2277" s="659"/>
      <c r="T2277" s="600"/>
      <c r="U2277" s="660"/>
      <c r="V2277" s="731"/>
      <c r="W2277" s="731"/>
      <c r="X2277" s="731"/>
      <c r="Y2277" s="732"/>
      <c r="Z2277" s="732"/>
      <c r="AA2277" s="732"/>
      <c r="AB2277" s="732"/>
      <c r="AC2277" s="641"/>
      <c r="AD2277" s="641"/>
    </row>
    <row r="2278" spans="1:30" ht="37.5" customHeight="1">
      <c r="A2278" s="734"/>
      <c r="B2278" s="554"/>
      <c r="C2278" s="657"/>
      <c r="D2278" s="657"/>
      <c r="E2278" s="605" t="s">
        <v>186</v>
      </c>
      <c r="F2278" s="605">
        <f t="shared" ref="F2278:N2278" si="754">IF(((F2276="")*AND(F2277="")),"",(F2276-F2277)*3)</f>
        <v>5014.8900000000031</v>
      </c>
      <c r="G2278" s="605">
        <f t="shared" si="754"/>
        <v>4444.3799999999974</v>
      </c>
      <c r="H2278" s="605">
        <f t="shared" si="754"/>
        <v>4301.8799999999974</v>
      </c>
      <c r="I2278" s="605">
        <f t="shared" si="754"/>
        <v>4365.0299999999952</v>
      </c>
      <c r="J2278" s="605">
        <f t="shared" si="754"/>
        <v>4848.5400000000009</v>
      </c>
      <c r="K2278" s="605">
        <f t="shared" si="754"/>
        <v>4892.9399999999987</v>
      </c>
      <c r="L2278" s="605">
        <f t="shared" si="754"/>
        <v>4386.4199999999983</v>
      </c>
      <c r="M2278" s="605">
        <f t="shared" si="754"/>
        <v>4418.6400000000031</v>
      </c>
      <c r="N2278" s="605">
        <f t="shared" si="754"/>
        <v>4991.3100000000013</v>
      </c>
      <c r="O2278" s="605"/>
      <c r="P2278" s="605"/>
      <c r="Q2278" s="658"/>
      <c r="R2278" s="658"/>
      <c r="S2278" s="659"/>
      <c r="T2278" s="600"/>
      <c r="U2278" s="660"/>
      <c r="V2278" s="735"/>
      <c r="W2278" s="735"/>
      <c r="X2278" s="735"/>
      <c r="Y2278" s="736"/>
      <c r="Z2278" s="736"/>
      <c r="AA2278" s="736"/>
      <c r="AB2278" s="736"/>
      <c r="AC2278" s="737"/>
      <c r="AD2278" s="737"/>
    </row>
    <row r="2279" spans="1:30" ht="23.25" customHeight="1">
      <c r="A2279" s="713">
        <v>44079</v>
      </c>
      <c r="B2279" s="614" t="s">
        <v>167</v>
      </c>
      <c r="C2279" s="657" t="s">
        <v>169</v>
      </c>
      <c r="D2279" s="657" t="s">
        <v>187</v>
      </c>
      <c r="E2279" s="605" t="s">
        <v>184</v>
      </c>
      <c r="F2279" s="721">
        <v>1962.84</v>
      </c>
      <c r="G2279" s="721">
        <v>1962.13</v>
      </c>
      <c r="H2279" s="721">
        <v>1953.62</v>
      </c>
      <c r="I2279" s="721">
        <v>1962.36</v>
      </c>
      <c r="J2279" s="721">
        <v>1967.66</v>
      </c>
      <c r="K2279" s="721">
        <v>1968.05</v>
      </c>
      <c r="L2279" s="721">
        <v>1959.02</v>
      </c>
      <c r="M2279" s="721">
        <v>1976.07</v>
      </c>
      <c r="N2279" s="721">
        <v>1968.72</v>
      </c>
      <c r="O2279" s="605">
        <f>IF((N2280=""),"",MAX(F2281:N2281))</f>
        <v>2159.2799999999997</v>
      </c>
      <c r="P2279" s="605">
        <f>IF(N2280="","",MIN(F2281:N2281))</f>
        <v>2045.7000000000003</v>
      </c>
      <c r="Q2279" s="658">
        <f>IF((N2281=""),"",AVERAGE(F2281:N2281))</f>
        <v>2076.1366666666668</v>
      </c>
      <c r="R2279" s="658">
        <f>IF((N2280=""),"",(O2279-P2279)/(O2279+P2279)*100)</f>
        <v>2.7010830015838239</v>
      </c>
      <c r="S2279" s="659">
        <f>STDEV(F2281:N2281)</f>
        <v>35.337437654693105</v>
      </c>
      <c r="T2279" s="600" t="str">
        <f>IF(N2280="","",IF(Q2279&gt;1940,IF(R2279&lt;8.3,IF(Q2279&lt;2180,"Pass","Fail"),"Fail"),"Fail"))</f>
        <v>Pass</v>
      </c>
      <c r="U2279" s="672">
        <v>1428</v>
      </c>
      <c r="V2279" s="739" t="s">
        <v>582</v>
      </c>
      <c r="W2279" s="743"/>
      <c r="X2279" s="726"/>
      <c r="Y2279" s="733">
        <v>2000</v>
      </c>
      <c r="Z2279" s="733">
        <v>3000</v>
      </c>
      <c r="AA2279" s="733">
        <v>1940</v>
      </c>
      <c r="AB2279" s="733">
        <v>2180</v>
      </c>
      <c r="AC2279" s="604">
        <v>5.2</v>
      </c>
      <c r="AD2279" s="604">
        <v>5.2</v>
      </c>
    </row>
    <row r="2280" spans="1:30" ht="15">
      <c r="A2280" s="738"/>
      <c r="B2280" s="554"/>
      <c r="C2280" s="657"/>
      <c r="D2280" s="657"/>
      <c r="E2280" s="605" t="s">
        <v>185</v>
      </c>
      <c r="F2280" s="721">
        <v>1277.6099999999999</v>
      </c>
      <c r="G2280" s="721">
        <v>1271.71</v>
      </c>
      <c r="H2280" s="721">
        <v>1261.93</v>
      </c>
      <c r="I2280" s="721">
        <v>1269.01</v>
      </c>
      <c r="J2280" s="721">
        <v>1283.75</v>
      </c>
      <c r="K2280" s="721">
        <v>1284.72</v>
      </c>
      <c r="L2280" s="721">
        <v>1277.1199999999999</v>
      </c>
      <c r="M2280" s="721">
        <v>1256.31</v>
      </c>
      <c r="N2280" s="721">
        <v>1269.9000000000001</v>
      </c>
      <c r="O2280" s="605"/>
      <c r="P2280" s="605"/>
      <c r="Q2280" s="658"/>
      <c r="R2280" s="658"/>
      <c r="S2280" s="659"/>
      <c r="T2280" s="600"/>
      <c r="U2280" s="660"/>
      <c r="V2280" s="731"/>
      <c r="W2280" s="731"/>
      <c r="X2280" s="731"/>
      <c r="Y2280" s="732"/>
      <c r="Z2280" s="732"/>
      <c r="AA2280" s="732"/>
      <c r="AB2280" s="732"/>
      <c r="AC2280" s="641"/>
      <c r="AD2280" s="641"/>
    </row>
    <row r="2281" spans="1:30" ht="42.75">
      <c r="A2281" s="738"/>
      <c r="B2281" s="554"/>
      <c r="C2281" s="657"/>
      <c r="D2281" s="657"/>
      <c r="E2281" s="605" t="s">
        <v>188</v>
      </c>
      <c r="F2281" s="605">
        <f t="shared" ref="F2281:N2281" si="755">IF(((F2279="")*AND(F2280="")),"",(F2279-F2280)*3)</f>
        <v>2055.69</v>
      </c>
      <c r="G2281" s="605">
        <f t="shared" si="755"/>
        <v>2071.2600000000002</v>
      </c>
      <c r="H2281" s="605">
        <f t="shared" si="755"/>
        <v>2075.0699999999997</v>
      </c>
      <c r="I2281" s="605">
        <f t="shared" si="755"/>
        <v>2080.0499999999997</v>
      </c>
      <c r="J2281" s="605">
        <f t="shared" si="755"/>
        <v>2051.7300000000005</v>
      </c>
      <c r="K2281" s="605">
        <f t="shared" si="755"/>
        <v>2049.9899999999998</v>
      </c>
      <c r="L2281" s="605">
        <f t="shared" si="755"/>
        <v>2045.7000000000003</v>
      </c>
      <c r="M2281" s="605">
        <f t="shared" si="755"/>
        <v>2159.2799999999997</v>
      </c>
      <c r="N2281" s="605">
        <f t="shared" si="755"/>
        <v>2096.46</v>
      </c>
      <c r="O2281" s="605"/>
      <c r="P2281" s="605"/>
      <c r="Q2281" s="658"/>
      <c r="R2281" s="658"/>
      <c r="S2281" s="659"/>
      <c r="T2281" s="600"/>
      <c r="U2281" s="660"/>
      <c r="V2281" s="731"/>
      <c r="W2281" s="731"/>
      <c r="X2281" s="731"/>
      <c r="Y2281" s="732"/>
      <c r="Z2281" s="732"/>
      <c r="AA2281" s="732"/>
      <c r="AB2281" s="732"/>
      <c r="AC2281" s="641"/>
      <c r="AD2281" s="641"/>
    </row>
    <row r="2282" spans="1:30" ht="15">
      <c r="A2282" s="713">
        <v>44079</v>
      </c>
      <c r="B2282" s="554" t="s">
        <v>172</v>
      </c>
      <c r="C2282" s="657" t="s">
        <v>174</v>
      </c>
      <c r="D2282" s="657" t="s">
        <v>173</v>
      </c>
      <c r="E2282" s="605" t="s">
        <v>184</v>
      </c>
      <c r="F2282" s="721">
        <v>5046.6400000000003</v>
      </c>
      <c r="G2282" s="721">
        <v>5173.12</v>
      </c>
      <c r="H2282" s="721">
        <v>5160.6000000000004</v>
      </c>
      <c r="I2282" s="721">
        <v>5149.3</v>
      </c>
      <c r="J2282" s="721">
        <v>5118.45</v>
      </c>
      <c r="K2282" s="721">
        <v>5139.3999999999996</v>
      </c>
      <c r="L2282" s="721">
        <v>5166.55</v>
      </c>
      <c r="M2282" s="721">
        <v>5182.76</v>
      </c>
      <c r="N2282" s="721">
        <v>5082.3500000000004</v>
      </c>
      <c r="O2282" s="605">
        <f>IF((N2283=""),"",MAX(F2284:N2284))</f>
        <v>3871.9000000000005</v>
      </c>
      <c r="P2282" s="605">
        <f>IF(N2283="","",MIN(F2284:N2284))</f>
        <v>3504.8399999999992</v>
      </c>
      <c r="Q2282" s="658">
        <f>IF((N2284=""),"",AVERAGE(F2284:N2284))</f>
        <v>3752.4244444444444</v>
      </c>
      <c r="R2282" s="658">
        <f>IF((N2283=""),"",(O2282-P2282)/(O2282+P2282)*100)</f>
        <v>4.9759107681713237</v>
      </c>
      <c r="S2282" s="725">
        <f>STDEV(F2284:N2284)</f>
        <v>117.66365912115297</v>
      </c>
      <c r="T2282" s="600" t="str">
        <f>IF(N2283="","",IF(Q2282&gt;3350,IF(R2282&lt;7,IF(Q2282&lt;3950,"Pass","Fail"),"Fail"),"Fail"))</f>
        <v>Pass</v>
      </c>
      <c r="U2282" s="672">
        <v>1428</v>
      </c>
      <c r="V2282" s="739" t="s">
        <v>582</v>
      </c>
      <c r="W2282" s="743"/>
      <c r="X2282" s="726"/>
      <c r="Y2282" s="819">
        <v>3350</v>
      </c>
      <c r="Z2282" s="819">
        <v>4450</v>
      </c>
      <c r="AA2282" s="819">
        <v>3350</v>
      </c>
      <c r="AB2282" s="819">
        <v>3950</v>
      </c>
      <c r="AC2282" s="820">
        <v>7</v>
      </c>
      <c r="AD2282" s="820">
        <v>6.5</v>
      </c>
    </row>
    <row r="2283" spans="1:30" ht="15">
      <c r="A2283" s="729"/>
      <c r="B2283" s="554"/>
      <c r="C2283" s="657"/>
      <c r="D2283" s="657"/>
      <c r="E2283" s="605" t="s">
        <v>185</v>
      </c>
      <c r="F2283" s="721">
        <v>3212.81</v>
      </c>
      <c r="G2283" s="721">
        <v>3249.85</v>
      </c>
      <c r="H2283" s="721">
        <v>3250.09</v>
      </c>
      <c r="I2283" s="721">
        <v>3316.21</v>
      </c>
      <c r="J2283" s="721">
        <v>3366.03</v>
      </c>
      <c r="K2283" s="721">
        <v>3239.13</v>
      </c>
      <c r="L2283" s="721">
        <v>3230.6</v>
      </c>
      <c r="M2283" s="721">
        <v>3294.39</v>
      </c>
      <c r="N2283" s="721">
        <v>3174.15</v>
      </c>
      <c r="O2283" s="605"/>
      <c r="P2283" s="605"/>
      <c r="Q2283" s="658"/>
      <c r="R2283" s="658"/>
      <c r="S2283" s="659"/>
      <c r="T2283" s="600"/>
      <c r="U2283" s="672"/>
      <c r="V2283" s="731"/>
      <c r="W2283" s="731"/>
      <c r="X2283" s="731"/>
      <c r="Y2283" s="732"/>
      <c r="Z2283" s="732"/>
      <c r="AA2283" s="732"/>
      <c r="AB2283" s="732"/>
      <c r="AC2283" s="641"/>
      <c r="AD2283" s="641"/>
    </row>
    <row r="2284" spans="1:30" ht="57">
      <c r="A2284" s="738"/>
      <c r="B2284" s="554"/>
      <c r="C2284" s="657"/>
      <c r="D2284" s="657"/>
      <c r="E2284" s="605" t="s">
        <v>186</v>
      </c>
      <c r="F2284" s="605">
        <f t="shared" ref="F2284:N2284" si="756">IF(((F2282="")*AND(F2283="")),"",(F2282-F2283)*2)</f>
        <v>3667.6600000000008</v>
      </c>
      <c r="G2284" s="605">
        <f t="shared" si="756"/>
        <v>3846.54</v>
      </c>
      <c r="H2284" s="605">
        <f t="shared" si="756"/>
        <v>3821.0200000000004</v>
      </c>
      <c r="I2284" s="605">
        <f t="shared" si="756"/>
        <v>3666.1800000000003</v>
      </c>
      <c r="J2284" s="605">
        <f t="shared" si="756"/>
        <v>3504.8399999999992</v>
      </c>
      <c r="K2284" s="605">
        <f t="shared" si="756"/>
        <v>3800.5399999999991</v>
      </c>
      <c r="L2284" s="605">
        <f t="shared" si="756"/>
        <v>3871.9000000000005</v>
      </c>
      <c r="M2284" s="605">
        <f t="shared" si="756"/>
        <v>3776.7400000000007</v>
      </c>
      <c r="N2284" s="605">
        <f t="shared" si="756"/>
        <v>3816.4000000000005</v>
      </c>
      <c r="O2284" s="605"/>
      <c r="P2284" s="605"/>
      <c r="Q2284" s="658"/>
      <c r="R2284" s="658"/>
      <c r="S2284" s="659"/>
      <c r="T2284" s="600"/>
      <c r="U2284" s="672"/>
      <c r="V2284" s="731"/>
      <c r="W2284" s="731"/>
      <c r="X2284" s="731"/>
      <c r="Y2284" s="732"/>
      <c r="Z2284" s="732"/>
      <c r="AA2284" s="732"/>
      <c r="AB2284" s="732"/>
      <c r="AC2284" s="641"/>
      <c r="AD2284" s="641"/>
    </row>
    <row r="2285" spans="1:30" ht="32.25" customHeight="1">
      <c r="A2285" s="713">
        <v>44084</v>
      </c>
      <c r="B2285" s="554" t="s">
        <v>183</v>
      </c>
      <c r="C2285" s="657" t="s">
        <v>171</v>
      </c>
      <c r="D2285" s="657" t="s">
        <v>170</v>
      </c>
      <c r="E2285" s="605" t="s">
        <v>184</v>
      </c>
      <c r="F2285" s="723">
        <v>29217.31</v>
      </c>
      <c r="G2285" s="723">
        <v>29158.97</v>
      </c>
      <c r="H2285" s="723">
        <v>29136.080000000002</v>
      </c>
      <c r="I2285" s="723">
        <v>29128.66</v>
      </c>
      <c r="J2285" s="723">
        <v>29239.72</v>
      </c>
      <c r="K2285" s="723">
        <v>29284.74</v>
      </c>
      <c r="L2285" s="723">
        <v>29050.38</v>
      </c>
      <c r="M2285" s="723">
        <v>29284.74</v>
      </c>
      <c r="N2285" s="723">
        <v>29269.22</v>
      </c>
      <c r="O2285" s="605">
        <f>IF((N2286=""),"",MAX(F2287:N2287))</f>
        <v>4278.75</v>
      </c>
      <c r="P2285" s="605">
        <f>IF(N2286="","",MIN(F2287:N2287))</f>
        <v>3592.5600000000013</v>
      </c>
      <c r="Q2285" s="658">
        <f>IF((N2287=""),"",AVERAGE(F2287:N2287))</f>
        <v>3943.8433333333346</v>
      </c>
      <c r="R2285" s="658">
        <f>IF((N2286=""),"",(O2285-P2285)/(O2285+P2285)*100)</f>
        <v>8.7176086318541461</v>
      </c>
      <c r="S2285" s="659">
        <f>STDEV(F2287:N2287)</f>
        <v>238.98359279456236</v>
      </c>
      <c r="T2285" s="600" t="str">
        <f>IF(N2286="","",IF(Q2285&gt;3200,IF(R2285&lt;16,IF(Q2285&lt;5240,"Pass","Fail"),"Fail"),"Fail"))</f>
        <v>Pass</v>
      </c>
      <c r="U2285" s="672">
        <v>1335</v>
      </c>
      <c r="V2285" s="739" t="s">
        <v>587</v>
      </c>
      <c r="W2285" s="743"/>
      <c r="X2285" s="726"/>
      <c r="Y2285" s="733">
        <v>4200</v>
      </c>
      <c r="Z2285" s="733">
        <v>5500</v>
      </c>
      <c r="AA2285" s="733">
        <v>3200</v>
      </c>
      <c r="AB2285" s="733">
        <v>5240</v>
      </c>
      <c r="AC2285" s="604">
        <v>16</v>
      </c>
      <c r="AD2285" s="604">
        <v>16</v>
      </c>
    </row>
    <row r="2286" spans="1:30" ht="27" customHeight="1">
      <c r="A2286" s="729"/>
      <c r="B2286" s="554"/>
      <c r="C2286" s="657"/>
      <c r="D2286" s="657"/>
      <c r="E2286" s="605" t="s">
        <v>185</v>
      </c>
      <c r="F2286" s="723">
        <v>27895.52</v>
      </c>
      <c r="G2286" s="723">
        <v>27848.04</v>
      </c>
      <c r="H2286" s="723">
        <v>27906.39</v>
      </c>
      <c r="I2286" s="723">
        <v>27899.56</v>
      </c>
      <c r="J2286" s="723">
        <v>27813.47</v>
      </c>
      <c r="K2286" s="723">
        <v>27916.65</v>
      </c>
      <c r="L2286" s="723">
        <v>27852.86</v>
      </c>
      <c r="M2286" s="723">
        <v>27916.65</v>
      </c>
      <c r="N2286" s="723">
        <v>27889.15</v>
      </c>
      <c r="O2286" s="641"/>
      <c r="P2286" s="605"/>
      <c r="Q2286" s="658"/>
      <c r="R2286" s="658"/>
      <c r="S2286" s="659"/>
      <c r="T2286" s="600"/>
      <c r="U2286" s="660"/>
      <c r="V2286" s="731"/>
      <c r="W2286" s="731"/>
      <c r="X2286" s="731"/>
      <c r="Y2286" s="732"/>
      <c r="Z2286" s="732"/>
      <c r="AA2286" s="732"/>
      <c r="AB2286" s="732"/>
      <c r="AC2286" s="641"/>
      <c r="AD2286" s="641"/>
    </row>
    <row r="2287" spans="1:30" ht="37.5" customHeight="1">
      <c r="A2287" s="734"/>
      <c r="B2287" s="554"/>
      <c r="C2287" s="657"/>
      <c r="D2287" s="657"/>
      <c r="E2287" s="605" t="s">
        <v>186</v>
      </c>
      <c r="F2287" s="605">
        <f t="shared" ref="F2287:N2287" si="757">IF(((F2285="")*AND(F2286="")),"",(F2285-F2286)*3)</f>
        <v>3965.3700000000026</v>
      </c>
      <c r="G2287" s="605">
        <f t="shared" si="757"/>
        <v>3932.7900000000009</v>
      </c>
      <c r="H2287" s="605">
        <f t="shared" si="757"/>
        <v>3689.070000000007</v>
      </c>
      <c r="I2287" s="605">
        <f t="shared" si="757"/>
        <v>3687.2999999999956</v>
      </c>
      <c r="J2287" s="605">
        <f t="shared" si="757"/>
        <v>4278.75</v>
      </c>
      <c r="K2287" s="605">
        <f t="shared" si="757"/>
        <v>4104.2700000000004</v>
      </c>
      <c r="L2287" s="605">
        <f t="shared" si="757"/>
        <v>3592.5600000000013</v>
      </c>
      <c r="M2287" s="605">
        <f t="shared" si="757"/>
        <v>4104.2700000000004</v>
      </c>
      <c r="N2287" s="605">
        <f t="shared" si="757"/>
        <v>4140.2099999999991</v>
      </c>
      <c r="O2287" s="605"/>
      <c r="P2287" s="605"/>
      <c r="Q2287" s="658"/>
      <c r="R2287" s="658"/>
      <c r="S2287" s="659"/>
      <c r="T2287" s="600"/>
      <c r="U2287" s="660"/>
      <c r="V2287" s="735"/>
      <c r="W2287" s="735"/>
      <c r="X2287" s="735"/>
      <c r="Y2287" s="736"/>
      <c r="Z2287" s="736"/>
      <c r="AA2287" s="736"/>
      <c r="AB2287" s="736"/>
      <c r="AC2287" s="737"/>
      <c r="AD2287" s="737"/>
    </row>
    <row r="2288" spans="1:30" ht="27" customHeight="1">
      <c r="A2288" s="713">
        <v>44084</v>
      </c>
      <c r="B2288" s="614" t="s">
        <v>167</v>
      </c>
      <c r="C2288" s="657" t="s">
        <v>169</v>
      </c>
      <c r="D2288" s="657" t="s">
        <v>187</v>
      </c>
      <c r="E2288" s="605" t="s">
        <v>184</v>
      </c>
      <c r="F2288" s="723">
        <v>1983.48</v>
      </c>
      <c r="G2288" s="723">
        <v>1979.97</v>
      </c>
      <c r="H2288" s="723">
        <v>1977.44</v>
      </c>
      <c r="I2288" s="723">
        <v>1981.58</v>
      </c>
      <c r="J2288" s="723">
        <v>1986.22</v>
      </c>
      <c r="K2288" s="723">
        <v>1990.87</v>
      </c>
      <c r="L2288" s="723">
        <v>1977.11</v>
      </c>
      <c r="M2288" s="723">
        <v>2061.6</v>
      </c>
      <c r="N2288" s="723">
        <v>1989.9</v>
      </c>
      <c r="O2288" s="605">
        <f>IF((N2289=""),"",MAX(F2290:N2290))</f>
        <v>2391.12</v>
      </c>
      <c r="P2288" s="605">
        <f>IF(N2289="","",MIN(F2290:N2290))</f>
        <v>2091.9299999999998</v>
      </c>
      <c r="Q2288" s="658">
        <f>IF((N2290=""),"",AVERAGE(F2290:N2290))</f>
        <v>2145.0566666666668</v>
      </c>
      <c r="R2288" s="658">
        <f>IF((N2289=""),"",(O2288-P2288)/(O2288+P2288)*100)</f>
        <v>6.6738046642352886</v>
      </c>
      <c r="S2288" s="659">
        <f>STDEV(F2290:N2290)</f>
        <v>93.115002416357811</v>
      </c>
      <c r="T2288" s="600" t="str">
        <f>IF(N2289="","",IF(Q2288&gt;1940,IF(R2288&lt;8.3,IF(Q2288&lt;2180,"Pass","Fail"),"Fail"),"Fail"))</f>
        <v>Pass</v>
      </c>
      <c r="U2288" s="672">
        <v>1335</v>
      </c>
      <c r="V2288" s="739" t="s">
        <v>587</v>
      </c>
      <c r="W2288" s="743"/>
      <c r="X2288" s="726"/>
      <c r="Y2288" s="733">
        <v>2000</v>
      </c>
      <c r="Z2288" s="733">
        <v>3000</v>
      </c>
      <c r="AA2288" s="733">
        <v>1940</v>
      </c>
      <c r="AB2288" s="733">
        <v>2180</v>
      </c>
      <c r="AC2288" s="604">
        <v>5.2</v>
      </c>
      <c r="AD2288" s="604">
        <v>5.2</v>
      </c>
    </row>
    <row r="2289" spans="1:30" ht="19.5" customHeight="1">
      <c r="A2289" s="738"/>
      <c r="B2289" s="554"/>
      <c r="C2289" s="657"/>
      <c r="D2289" s="657"/>
      <c r="E2289" s="605" t="s">
        <v>185</v>
      </c>
      <c r="F2289" s="723">
        <v>1271.3</v>
      </c>
      <c r="G2289" s="723">
        <v>1272.92</v>
      </c>
      <c r="H2289" s="723">
        <v>1272.98</v>
      </c>
      <c r="I2289" s="723">
        <v>1279.3399999999999</v>
      </c>
      <c r="J2289" s="723">
        <v>1284.54</v>
      </c>
      <c r="K2289" s="723">
        <v>1284.05</v>
      </c>
      <c r="L2289" s="723">
        <v>1279.8</v>
      </c>
      <c r="M2289" s="723">
        <v>1264.56</v>
      </c>
      <c r="N2289" s="723">
        <v>1283.51</v>
      </c>
      <c r="O2289" s="605"/>
      <c r="P2289" s="605"/>
      <c r="Q2289" s="658"/>
      <c r="R2289" s="658"/>
      <c r="S2289" s="659"/>
      <c r="T2289" s="600"/>
      <c r="U2289" s="660"/>
      <c r="V2289" s="731"/>
      <c r="W2289" s="731"/>
      <c r="X2289" s="731"/>
      <c r="Y2289" s="732"/>
      <c r="Z2289" s="732"/>
      <c r="AA2289" s="732"/>
      <c r="AB2289" s="732"/>
      <c r="AC2289" s="641"/>
      <c r="AD2289" s="641"/>
    </row>
    <row r="2290" spans="1:30" ht="42.75">
      <c r="A2290" s="738"/>
      <c r="B2290" s="554"/>
      <c r="C2290" s="657"/>
      <c r="D2290" s="657"/>
      <c r="E2290" s="605" t="s">
        <v>188</v>
      </c>
      <c r="F2290" s="605">
        <f t="shared" ref="F2290:N2290" si="758">IF(((F2288="")*AND(F2289="")),"",(F2288-F2289)*3)</f>
        <v>2136.54</v>
      </c>
      <c r="G2290" s="605">
        <f t="shared" si="758"/>
        <v>2121.1499999999996</v>
      </c>
      <c r="H2290" s="605">
        <f t="shared" si="758"/>
        <v>2113.38</v>
      </c>
      <c r="I2290" s="605">
        <f t="shared" si="758"/>
        <v>2106.7200000000003</v>
      </c>
      <c r="J2290" s="605">
        <f t="shared" si="758"/>
        <v>2105.04</v>
      </c>
      <c r="K2290" s="605">
        <f t="shared" si="758"/>
        <v>2120.46</v>
      </c>
      <c r="L2290" s="605">
        <f t="shared" si="758"/>
        <v>2091.9299999999998</v>
      </c>
      <c r="M2290" s="605">
        <f t="shared" si="758"/>
        <v>2391.12</v>
      </c>
      <c r="N2290" s="605">
        <f t="shared" si="758"/>
        <v>2119.17</v>
      </c>
      <c r="O2290" s="605"/>
      <c r="P2290" s="605"/>
      <c r="Q2290" s="658"/>
      <c r="R2290" s="658"/>
      <c r="S2290" s="659"/>
      <c r="T2290" s="600"/>
      <c r="U2290" s="660"/>
      <c r="V2290" s="731"/>
      <c r="W2290" s="731"/>
      <c r="X2290" s="731"/>
      <c r="Y2290" s="732"/>
      <c r="Z2290" s="732"/>
      <c r="AA2290" s="732"/>
      <c r="AB2290" s="732"/>
      <c r="AC2290" s="641"/>
      <c r="AD2290" s="641"/>
    </row>
    <row r="2291" spans="1:30" ht="19.5" customHeight="1">
      <c r="A2291" s="713">
        <v>44084</v>
      </c>
      <c r="B2291" s="554" t="s">
        <v>172</v>
      </c>
      <c r="C2291" s="657" t="s">
        <v>174</v>
      </c>
      <c r="D2291" s="657" t="s">
        <v>173</v>
      </c>
      <c r="E2291" s="605" t="s">
        <v>184</v>
      </c>
      <c r="F2291" s="723">
        <v>6775.98</v>
      </c>
      <c r="G2291" s="723">
        <v>6991.25</v>
      </c>
      <c r="H2291" s="723">
        <v>6959.55</v>
      </c>
      <c r="I2291" s="723">
        <v>6860.98</v>
      </c>
      <c r="J2291" s="723">
        <v>6764.5</v>
      </c>
      <c r="K2291" s="723">
        <v>6934.85</v>
      </c>
      <c r="L2291" s="723">
        <v>6997.14</v>
      </c>
      <c r="M2291" s="723">
        <v>6958.05</v>
      </c>
      <c r="N2291" s="723">
        <v>6898.37</v>
      </c>
      <c r="O2291" s="605">
        <f>IF((N2292=""),"",MAX(F2293:N2293))</f>
        <v>3827.3000000000011</v>
      </c>
      <c r="P2291" s="605">
        <f>IF(N2292="","",MIN(F2293:N2293))</f>
        <v>3472.7199999999993</v>
      </c>
      <c r="Q2291" s="658">
        <f>IF((N2293=""),"",AVERAGE(F2293:N2293))</f>
        <v>3710.0888888888894</v>
      </c>
      <c r="R2291" s="658">
        <f>IF((N2292=""),"",(O2291-P2291)/(O2291+P2291)*100)</f>
        <v>4.8572469664466915</v>
      </c>
      <c r="S2291" s="725">
        <f>STDEV(F2293:N2293)</f>
        <v>118.60597923843019</v>
      </c>
      <c r="T2291" s="600" t="str">
        <f>IF(N2292="","",IF(Q2291&gt;3350,IF(R2291&lt;7,IF(Q2291&lt;3950,"Pass","Fail"),"Fail"),"Fail"))</f>
        <v>Pass</v>
      </c>
      <c r="U2291" s="672">
        <v>1335</v>
      </c>
      <c r="V2291" s="739" t="s">
        <v>587</v>
      </c>
      <c r="W2291" s="743"/>
      <c r="X2291" s="726"/>
      <c r="Y2291" s="819">
        <v>3350</v>
      </c>
      <c r="Z2291" s="819">
        <v>4450</v>
      </c>
      <c r="AA2291" s="819">
        <v>3350</v>
      </c>
      <c r="AB2291" s="819">
        <v>3950</v>
      </c>
      <c r="AC2291" s="820">
        <v>7</v>
      </c>
      <c r="AD2291" s="820">
        <v>6.5</v>
      </c>
    </row>
    <row r="2292" spans="1:30" ht="18" customHeight="1">
      <c r="A2292" s="729"/>
      <c r="B2292" s="554"/>
      <c r="C2292" s="657"/>
      <c r="D2292" s="657"/>
      <c r="E2292" s="605" t="s">
        <v>185</v>
      </c>
      <c r="F2292" s="723">
        <v>4971.58</v>
      </c>
      <c r="G2292" s="723">
        <v>5084.87</v>
      </c>
      <c r="H2292" s="723">
        <v>5069.08</v>
      </c>
      <c r="I2292" s="723">
        <v>5049.25</v>
      </c>
      <c r="J2292" s="723">
        <v>5028.1400000000003</v>
      </c>
      <c r="K2292" s="723">
        <v>5050.76</v>
      </c>
      <c r="L2292" s="723">
        <v>5083.49</v>
      </c>
      <c r="M2292" s="723">
        <v>5102.71</v>
      </c>
      <c r="N2292" s="723">
        <v>5005.3900000000003</v>
      </c>
      <c r="O2292" s="605"/>
      <c r="P2292" s="605"/>
      <c r="Q2292" s="658"/>
      <c r="R2292" s="658"/>
      <c r="S2292" s="659"/>
      <c r="T2292" s="600"/>
      <c r="U2292" s="672"/>
      <c r="V2292" s="731"/>
      <c r="W2292" s="731"/>
      <c r="X2292" s="731"/>
      <c r="Y2292" s="732"/>
      <c r="Z2292" s="732"/>
      <c r="AA2292" s="732"/>
      <c r="AB2292" s="732"/>
      <c r="AC2292" s="641"/>
      <c r="AD2292" s="641"/>
    </row>
    <row r="2293" spans="1:30" ht="57">
      <c r="A2293" s="738"/>
      <c r="B2293" s="554"/>
      <c r="C2293" s="657"/>
      <c r="D2293" s="657"/>
      <c r="E2293" s="605" t="s">
        <v>186</v>
      </c>
      <c r="F2293" s="605">
        <f t="shared" ref="F2293:N2293" si="759">IF(((F2291="")*AND(F2292="")),"",(F2291-F2292)*2)</f>
        <v>3608.7999999999993</v>
      </c>
      <c r="G2293" s="605">
        <f t="shared" si="759"/>
        <v>3812.76</v>
      </c>
      <c r="H2293" s="605">
        <f t="shared" si="759"/>
        <v>3780.9400000000005</v>
      </c>
      <c r="I2293" s="605">
        <f t="shared" si="759"/>
        <v>3623.4599999999991</v>
      </c>
      <c r="J2293" s="605">
        <f t="shared" si="759"/>
        <v>3472.7199999999993</v>
      </c>
      <c r="K2293" s="605">
        <f t="shared" si="759"/>
        <v>3768.1800000000003</v>
      </c>
      <c r="L2293" s="605">
        <f t="shared" si="759"/>
        <v>3827.3000000000011</v>
      </c>
      <c r="M2293" s="605">
        <f t="shared" si="759"/>
        <v>3710.6800000000003</v>
      </c>
      <c r="N2293" s="605">
        <f t="shared" si="759"/>
        <v>3785.9599999999991</v>
      </c>
      <c r="O2293" s="605"/>
      <c r="P2293" s="605"/>
      <c r="Q2293" s="658"/>
      <c r="R2293" s="658"/>
      <c r="S2293" s="659"/>
      <c r="T2293" s="600"/>
      <c r="U2293" s="672"/>
      <c r="V2293" s="731"/>
      <c r="W2293" s="731"/>
      <c r="X2293" s="731"/>
      <c r="Y2293" s="732"/>
      <c r="Z2293" s="732"/>
      <c r="AA2293" s="732"/>
      <c r="AB2293" s="732"/>
      <c r="AC2293" s="641"/>
      <c r="AD2293" s="641"/>
    </row>
    <row r="2294" spans="1:30" ht="15">
      <c r="A2294" s="713">
        <v>44088</v>
      </c>
      <c r="B2294" s="554" t="s">
        <v>172</v>
      </c>
      <c r="C2294" s="657" t="s">
        <v>174</v>
      </c>
      <c r="D2294" s="657" t="s">
        <v>173</v>
      </c>
      <c r="E2294" s="605" t="s">
        <v>184</v>
      </c>
      <c r="F2294" s="723">
        <v>4979.2</v>
      </c>
      <c r="G2294" s="723">
        <v>5090.92</v>
      </c>
      <c r="H2294" s="723">
        <v>5075.0200000000004</v>
      </c>
      <c r="I2294" s="723">
        <v>5055.83</v>
      </c>
      <c r="J2294" s="723">
        <v>5034.55</v>
      </c>
      <c r="K2294" s="723">
        <v>5056.6400000000003</v>
      </c>
      <c r="L2294" s="723">
        <v>5088.9399999999996</v>
      </c>
      <c r="M2294" s="723">
        <v>5108.82</v>
      </c>
      <c r="N2294" s="723">
        <v>5011.8599999999997</v>
      </c>
      <c r="O2294" s="605">
        <f>IF((N2295=""),"",MAX(F2296:N2296))</f>
        <v>3782.5599999999995</v>
      </c>
      <c r="P2294" s="605">
        <f>IF(N2295="","",MIN(F2296:N2296))</f>
        <v>3436.84</v>
      </c>
      <c r="Q2294" s="658">
        <f>IF((N2296=""),"",AVERAGE(F2296:N2296))</f>
        <v>3677.2155555555551</v>
      </c>
      <c r="R2294" s="658">
        <f>IF((N2295=""),"",(O2294-P2294)/(O2294+P2294)*100)</f>
        <v>4.7887636091641879</v>
      </c>
      <c r="S2294" s="725">
        <f>STDEV(F2296:N2296)</f>
        <v>111.64482691901927</v>
      </c>
      <c r="T2294" s="600" t="str">
        <f>IF(N2295="","",IF(Q2294&gt;3350,IF(R2294&lt;7,IF(Q2294&lt;3950,"Pass","Fail"),"Fail"),"Fail"))</f>
        <v>Pass</v>
      </c>
      <c r="U2294" s="672">
        <v>74</v>
      </c>
      <c r="V2294" s="739" t="s">
        <v>597</v>
      </c>
      <c r="W2294" s="743"/>
      <c r="X2294" s="726"/>
      <c r="Y2294" s="819">
        <v>3350</v>
      </c>
      <c r="Z2294" s="819">
        <v>4450</v>
      </c>
      <c r="AA2294" s="819">
        <v>3350</v>
      </c>
      <c r="AB2294" s="819">
        <v>3950</v>
      </c>
      <c r="AC2294" s="820">
        <v>7</v>
      </c>
      <c r="AD2294" s="820">
        <v>6.5</v>
      </c>
    </row>
    <row r="2295" spans="1:30" ht="15">
      <c r="A2295" s="729"/>
      <c r="B2295" s="554"/>
      <c r="C2295" s="657"/>
      <c r="D2295" s="657"/>
      <c r="E2295" s="605" t="s">
        <v>185</v>
      </c>
      <c r="F2295" s="723">
        <v>3174.91</v>
      </c>
      <c r="G2295" s="723">
        <v>3207.83</v>
      </c>
      <c r="H2295" s="723">
        <v>3206.95</v>
      </c>
      <c r="I2295" s="723">
        <v>3258.98</v>
      </c>
      <c r="J2295" s="723">
        <v>3316.13</v>
      </c>
      <c r="K2295" s="723">
        <v>3193.32</v>
      </c>
      <c r="L2295" s="723">
        <v>3197.66</v>
      </c>
      <c r="M2295" s="723">
        <v>3260.42</v>
      </c>
      <c r="N2295" s="723">
        <v>3138.11</v>
      </c>
      <c r="O2295" s="605"/>
      <c r="P2295" s="605"/>
      <c r="Q2295" s="658"/>
      <c r="R2295" s="658"/>
      <c r="S2295" s="659"/>
      <c r="T2295" s="600"/>
      <c r="U2295" s="672"/>
      <c r="V2295" s="731"/>
      <c r="W2295" s="731"/>
      <c r="X2295" s="731"/>
      <c r="Y2295" s="732"/>
      <c r="Z2295" s="732"/>
      <c r="AA2295" s="732"/>
      <c r="AB2295" s="732"/>
      <c r="AC2295" s="641"/>
      <c r="AD2295" s="641"/>
    </row>
    <row r="2296" spans="1:30" ht="57">
      <c r="A2296" s="738"/>
      <c r="B2296" s="554"/>
      <c r="C2296" s="657"/>
      <c r="D2296" s="657"/>
      <c r="E2296" s="605" t="s">
        <v>186</v>
      </c>
      <c r="F2296" s="605">
        <f t="shared" ref="F2296:N2296" si="760">IF(((F2294="")*AND(F2295="")),"",(F2294-F2295)*2)</f>
        <v>3608.58</v>
      </c>
      <c r="G2296" s="605">
        <f t="shared" si="760"/>
        <v>3766.1800000000003</v>
      </c>
      <c r="H2296" s="605">
        <f t="shared" si="760"/>
        <v>3736.1400000000012</v>
      </c>
      <c r="I2296" s="605">
        <f t="shared" si="760"/>
        <v>3593.7</v>
      </c>
      <c r="J2296" s="605">
        <f t="shared" si="760"/>
        <v>3436.84</v>
      </c>
      <c r="K2296" s="605">
        <f t="shared" si="760"/>
        <v>3726.6400000000003</v>
      </c>
      <c r="L2296" s="605">
        <f t="shared" si="760"/>
        <v>3782.5599999999995</v>
      </c>
      <c r="M2296" s="605">
        <f t="shared" si="760"/>
        <v>3696.7999999999993</v>
      </c>
      <c r="N2296" s="605">
        <f t="shared" si="760"/>
        <v>3747.4999999999991</v>
      </c>
      <c r="O2296" s="605"/>
      <c r="P2296" s="605"/>
      <c r="Q2296" s="658"/>
      <c r="R2296" s="658"/>
      <c r="S2296" s="659"/>
      <c r="T2296" s="600"/>
      <c r="U2296" s="672"/>
      <c r="V2296" s="731"/>
      <c r="W2296" s="731"/>
      <c r="X2296" s="731"/>
      <c r="Y2296" s="732"/>
      <c r="Z2296" s="732"/>
      <c r="AA2296" s="732"/>
      <c r="AB2296" s="732"/>
      <c r="AC2296" s="641"/>
      <c r="AD2296" s="641"/>
    </row>
    <row r="2297" spans="1:30" ht="32.25" customHeight="1">
      <c r="A2297" s="713">
        <v>44088</v>
      </c>
      <c r="B2297" s="554" t="s">
        <v>183</v>
      </c>
      <c r="C2297" s="657" t="s">
        <v>171</v>
      </c>
      <c r="D2297" s="657" t="s">
        <v>170</v>
      </c>
      <c r="E2297" s="605" t="s">
        <v>184</v>
      </c>
      <c r="F2297" s="723">
        <v>27781.54</v>
      </c>
      <c r="G2297" s="723">
        <v>27843.64</v>
      </c>
      <c r="H2297" s="723">
        <v>27889.040000000001</v>
      </c>
      <c r="I2297" s="723">
        <v>27778.13</v>
      </c>
      <c r="J2297" s="723">
        <v>27815.81</v>
      </c>
      <c r="K2297" s="723">
        <v>27871.27</v>
      </c>
      <c r="L2297" s="723">
        <v>27809.96</v>
      </c>
      <c r="M2297" s="723">
        <v>27771.67</v>
      </c>
      <c r="N2297" s="723">
        <v>27847.71</v>
      </c>
      <c r="O2297" s="605">
        <f>IF((N2298=""),"",MAX(F2299:N2299))</f>
        <v>4909.6200000000026</v>
      </c>
      <c r="P2297" s="605">
        <f>IF(N2298="","",MIN(F2299:N2299))</f>
        <v>3922.8000000000065</v>
      </c>
      <c r="Q2297" s="658">
        <f>IF((N2299=""),"",AVERAGE(F2299:N2299))</f>
        <v>4435.0266666666685</v>
      </c>
      <c r="R2297" s="658">
        <f>IF((N2298=""),"",(O2297-P2297)/(O2297+P2297)*100)</f>
        <v>11.172702385076741</v>
      </c>
      <c r="S2297" s="659">
        <f>STDEV(F2299:N2299)</f>
        <v>334.3109370780511</v>
      </c>
      <c r="T2297" s="600" t="str">
        <f>IF(N2298="","",IF(Q2297&gt;3200,IF(R2297&lt;16,IF(Q2297&lt;5240,"Pass","Fail"),"Fail"),"Fail"))</f>
        <v>Pass</v>
      </c>
      <c r="U2297" s="672">
        <v>74</v>
      </c>
      <c r="V2297" s="739" t="s">
        <v>597</v>
      </c>
      <c r="W2297" s="743"/>
      <c r="X2297" s="726"/>
      <c r="Y2297" s="733">
        <v>4200</v>
      </c>
      <c r="Z2297" s="733">
        <v>5500</v>
      </c>
      <c r="AA2297" s="733">
        <v>3200</v>
      </c>
      <c r="AB2297" s="733">
        <v>5240</v>
      </c>
      <c r="AC2297" s="604">
        <v>16</v>
      </c>
      <c r="AD2297" s="604">
        <v>16</v>
      </c>
    </row>
    <row r="2298" spans="1:30" ht="27" customHeight="1">
      <c r="A2298" s="729"/>
      <c r="B2298" s="554"/>
      <c r="C2298" s="657"/>
      <c r="D2298" s="657"/>
      <c r="E2298" s="605" t="s">
        <v>185</v>
      </c>
      <c r="F2298" s="723">
        <v>26211.61</v>
      </c>
      <c r="G2298" s="723">
        <v>26401.27</v>
      </c>
      <c r="H2298" s="723">
        <v>26471.439999999999</v>
      </c>
      <c r="I2298" s="723">
        <v>26470.53</v>
      </c>
      <c r="J2298" s="723">
        <v>26225.17</v>
      </c>
      <c r="K2298" s="723">
        <v>26234.73</v>
      </c>
      <c r="L2298" s="723">
        <v>26384.13</v>
      </c>
      <c r="M2298" s="723">
        <v>26402.53</v>
      </c>
      <c r="N2298" s="723">
        <v>26302.28</v>
      </c>
      <c r="O2298" s="641"/>
      <c r="P2298" s="605"/>
      <c r="Q2298" s="658"/>
      <c r="R2298" s="658"/>
      <c r="S2298" s="659"/>
      <c r="T2298" s="600"/>
      <c r="U2298" s="660"/>
      <c r="V2298" s="731"/>
      <c r="W2298" s="731"/>
      <c r="X2298" s="731"/>
      <c r="Y2298" s="732"/>
      <c r="Z2298" s="732"/>
      <c r="AA2298" s="732"/>
      <c r="AB2298" s="732"/>
      <c r="AC2298" s="641"/>
      <c r="AD2298" s="641"/>
    </row>
    <row r="2299" spans="1:30" ht="37.5" customHeight="1">
      <c r="A2299" s="734"/>
      <c r="B2299" s="554"/>
      <c r="C2299" s="657"/>
      <c r="D2299" s="657"/>
      <c r="E2299" s="605" t="s">
        <v>186</v>
      </c>
      <c r="F2299" s="605">
        <f t="shared" ref="F2299:N2299" si="761">IF(((F2297="")*AND(F2298="")),"",(F2297-F2298)*3)</f>
        <v>4709.7900000000009</v>
      </c>
      <c r="G2299" s="605">
        <f t="shared" si="761"/>
        <v>4327.1099999999969</v>
      </c>
      <c r="H2299" s="605">
        <f t="shared" si="761"/>
        <v>4252.8000000000065</v>
      </c>
      <c r="I2299" s="605">
        <f t="shared" si="761"/>
        <v>3922.8000000000065</v>
      </c>
      <c r="J2299" s="605">
        <f t="shared" si="761"/>
        <v>4771.9200000000092</v>
      </c>
      <c r="K2299" s="605">
        <f t="shared" si="761"/>
        <v>4909.6200000000026</v>
      </c>
      <c r="L2299" s="605">
        <f t="shared" si="761"/>
        <v>4277.4899999999943</v>
      </c>
      <c r="M2299" s="605">
        <f t="shared" si="761"/>
        <v>4107.4199999999983</v>
      </c>
      <c r="N2299" s="605">
        <f t="shared" si="761"/>
        <v>4636.2900000000009</v>
      </c>
      <c r="O2299" s="605"/>
      <c r="P2299" s="605"/>
      <c r="Q2299" s="658"/>
      <c r="R2299" s="658"/>
      <c r="S2299" s="659"/>
      <c r="T2299" s="600"/>
      <c r="U2299" s="660"/>
      <c r="V2299" s="735"/>
      <c r="W2299" s="735"/>
      <c r="X2299" s="735"/>
      <c r="Y2299" s="736"/>
      <c r="Z2299" s="736"/>
      <c r="AA2299" s="736"/>
      <c r="AB2299" s="736"/>
      <c r="AC2299" s="737"/>
      <c r="AD2299" s="737"/>
    </row>
    <row r="2300" spans="1:30" ht="27" customHeight="1">
      <c r="A2300" s="713">
        <v>44088</v>
      </c>
      <c r="B2300" s="614" t="s">
        <v>167</v>
      </c>
      <c r="C2300" s="657" t="s">
        <v>169</v>
      </c>
      <c r="D2300" s="657" t="s">
        <v>187</v>
      </c>
      <c r="E2300" s="605" t="s">
        <v>184</v>
      </c>
      <c r="F2300" s="723">
        <v>1273</v>
      </c>
      <c r="G2300" s="723">
        <v>1275.43</v>
      </c>
      <c r="H2300" s="723">
        <v>1272.6300000000001</v>
      </c>
      <c r="I2300" s="723">
        <v>1281.93</v>
      </c>
      <c r="J2300" s="723">
        <v>1287.25</v>
      </c>
      <c r="K2300" s="723">
        <v>1287.46</v>
      </c>
      <c r="L2300" s="723">
        <v>1283.29</v>
      </c>
      <c r="M2300" s="723">
        <v>1266.17</v>
      </c>
      <c r="N2300" s="723">
        <v>1283.4000000000001</v>
      </c>
      <c r="O2300" s="605">
        <f>IF((N2301=""),"",MAX(F2302:N2302))</f>
        <v>2006.46</v>
      </c>
      <c r="P2300" s="605">
        <f>IF(N2301="","",MIN(F2302:N2302))</f>
        <v>1906.8000000000002</v>
      </c>
      <c r="Q2300" s="658">
        <f>IF((N2302=""),"",AVERAGE(F2302:N2302))</f>
        <v>1975.9433333333336</v>
      </c>
      <c r="R2300" s="658">
        <f>IF((N2301=""),"",(O2300-P2300)/(O2300+P2300)*100)</f>
        <v>2.5467257478419487</v>
      </c>
      <c r="S2300" s="659">
        <f>STDEV(F2302:N2302)</f>
        <v>28.089985315042806</v>
      </c>
      <c r="T2300" s="600" t="str">
        <f>IF(N2301="","",IF(Q2300&gt;1940,IF(R2300&lt;8.3,IF(Q2300&lt;2180,"Pass","Fail"),"Fail"),"Fail"))</f>
        <v>Pass</v>
      </c>
      <c r="U2300" s="672">
        <v>74</v>
      </c>
      <c r="V2300" s="739" t="s">
        <v>597</v>
      </c>
      <c r="W2300" s="743"/>
      <c r="X2300" s="726"/>
      <c r="Y2300" s="733">
        <v>2000</v>
      </c>
      <c r="Z2300" s="733">
        <v>3000</v>
      </c>
      <c r="AA2300" s="733">
        <v>1940</v>
      </c>
      <c r="AB2300" s="733">
        <v>2180</v>
      </c>
      <c r="AC2300" s="604">
        <v>5.2</v>
      </c>
      <c r="AD2300" s="604">
        <v>5.2</v>
      </c>
    </row>
    <row r="2301" spans="1:30" ht="19.5" customHeight="1">
      <c r="A2301" s="738"/>
      <c r="B2301" s="554"/>
      <c r="C2301" s="657"/>
      <c r="D2301" s="657"/>
      <c r="E2301" s="605" t="s">
        <v>185</v>
      </c>
      <c r="F2301" s="723">
        <v>607.64</v>
      </c>
      <c r="G2301" s="723">
        <v>615.08000000000004</v>
      </c>
      <c r="H2301" s="723">
        <v>615.16</v>
      </c>
      <c r="I2301" s="723">
        <v>621.45000000000005</v>
      </c>
      <c r="J2301" s="723">
        <v>629.07000000000005</v>
      </c>
      <c r="K2301" s="723">
        <v>618.64</v>
      </c>
      <c r="L2301" s="723">
        <v>624.03</v>
      </c>
      <c r="M2301" s="723">
        <v>630.57000000000005</v>
      </c>
      <c r="N2301" s="723">
        <v>621.09</v>
      </c>
      <c r="O2301" s="605"/>
      <c r="P2301" s="605"/>
      <c r="Q2301" s="658"/>
      <c r="R2301" s="658"/>
      <c r="S2301" s="659"/>
      <c r="T2301" s="600"/>
      <c r="U2301" s="660"/>
      <c r="V2301" s="731"/>
      <c r="W2301" s="731"/>
      <c r="X2301" s="731"/>
      <c r="Y2301" s="732"/>
      <c r="Z2301" s="732"/>
      <c r="AA2301" s="732"/>
      <c r="AB2301" s="732"/>
      <c r="AC2301" s="641"/>
      <c r="AD2301" s="641"/>
    </row>
    <row r="2302" spans="1:30" ht="42.75">
      <c r="A2302" s="738"/>
      <c r="B2302" s="554"/>
      <c r="C2302" s="657"/>
      <c r="D2302" s="657"/>
      <c r="E2302" s="605" t="s">
        <v>188</v>
      </c>
      <c r="F2302" s="605">
        <f t="shared" ref="F2302:N2302" si="762">IF(((F2300="")*AND(F2301="")),"",(F2300-F2301)*3)</f>
        <v>1996.08</v>
      </c>
      <c r="G2302" s="605">
        <f t="shared" si="762"/>
        <v>1981.0500000000002</v>
      </c>
      <c r="H2302" s="605">
        <f t="shared" si="762"/>
        <v>1972.4100000000003</v>
      </c>
      <c r="I2302" s="605">
        <f t="shared" si="762"/>
        <v>1981.44</v>
      </c>
      <c r="J2302" s="605">
        <f t="shared" si="762"/>
        <v>1974.54</v>
      </c>
      <c r="K2302" s="605">
        <f t="shared" si="762"/>
        <v>2006.46</v>
      </c>
      <c r="L2302" s="605">
        <f t="shared" si="762"/>
        <v>1977.78</v>
      </c>
      <c r="M2302" s="605">
        <f t="shared" si="762"/>
        <v>1906.8000000000002</v>
      </c>
      <c r="N2302" s="605">
        <f t="shared" si="762"/>
        <v>1986.9300000000003</v>
      </c>
      <c r="O2302" s="605"/>
      <c r="P2302" s="605"/>
      <c r="Q2302" s="658"/>
      <c r="R2302" s="658"/>
      <c r="S2302" s="659"/>
      <c r="T2302" s="600"/>
      <c r="U2302" s="660"/>
      <c r="V2302" s="731"/>
      <c r="W2302" s="731"/>
      <c r="X2302" s="731"/>
      <c r="Y2302" s="732"/>
      <c r="Z2302" s="732"/>
      <c r="AA2302" s="732"/>
      <c r="AB2302" s="732"/>
      <c r="AC2302" s="641"/>
      <c r="AD2302" s="641"/>
    </row>
    <row r="2303" spans="1:30" ht="15">
      <c r="A2303" s="713">
        <v>44091</v>
      </c>
      <c r="B2303" s="554" t="s">
        <v>172</v>
      </c>
      <c r="C2303" s="657" t="s">
        <v>174</v>
      </c>
      <c r="D2303" s="657" t="s">
        <v>173</v>
      </c>
      <c r="E2303" s="605" t="s">
        <v>184</v>
      </c>
      <c r="F2303" s="723">
        <v>3185.42</v>
      </c>
      <c r="G2303" s="723">
        <v>3219.27</v>
      </c>
      <c r="H2303" s="723">
        <v>3218.22</v>
      </c>
      <c r="I2303" s="723">
        <v>3270.13</v>
      </c>
      <c r="J2303" s="723">
        <v>3327.15</v>
      </c>
      <c r="K2303" s="723">
        <v>3204.43</v>
      </c>
      <c r="L2303" s="723">
        <v>3208.82</v>
      </c>
      <c r="M2303" s="723">
        <v>3271.48</v>
      </c>
      <c r="N2303" s="723">
        <v>3148.51</v>
      </c>
      <c r="O2303" s="605">
        <f>IF((N2304=""),"",MAX(F2305:N2305))</f>
        <v>3776.36</v>
      </c>
      <c r="P2303" s="605">
        <f>IF(N2304="","",MIN(F2305:N2305))</f>
        <v>3387.52</v>
      </c>
      <c r="Q2303" s="658">
        <f>IF((N2305=""),"",AVERAGE(F2305:N2305))</f>
        <v>3652.0244444444447</v>
      </c>
      <c r="R2303" s="658">
        <f>IF((N2304=""),"",(O2303-P2303)/(O2303+P2303)*100)</f>
        <v>5.4277849433547205</v>
      </c>
      <c r="S2303" s="725">
        <f>STDEV(F2305:N2305)</f>
        <v>124.24929648806636</v>
      </c>
      <c r="T2303" s="600" t="str">
        <f>IF(N2304="","",IF(Q2303&gt;3350,IF(R2303&lt;7,IF(Q2303&lt;3950,"Pass","Fail"),"Fail"),"Fail"))</f>
        <v>Pass</v>
      </c>
      <c r="U2303" s="672">
        <v>64</v>
      </c>
      <c r="V2303" s="739"/>
      <c r="W2303" s="743"/>
      <c r="X2303" s="726"/>
      <c r="Y2303" s="819">
        <v>3350</v>
      </c>
      <c r="Z2303" s="819">
        <v>4450</v>
      </c>
      <c r="AA2303" s="819">
        <v>3350</v>
      </c>
      <c r="AB2303" s="819">
        <v>3950</v>
      </c>
      <c r="AC2303" s="820">
        <v>7</v>
      </c>
      <c r="AD2303" s="820">
        <v>6.5</v>
      </c>
    </row>
    <row r="2304" spans="1:30" ht="15">
      <c r="A2304" s="729"/>
      <c r="B2304" s="554"/>
      <c r="C2304" s="657"/>
      <c r="D2304" s="657"/>
      <c r="E2304" s="605" t="s">
        <v>185</v>
      </c>
      <c r="F2304" s="723">
        <v>1397.64</v>
      </c>
      <c r="G2304" s="723">
        <v>1343.19</v>
      </c>
      <c r="H2304" s="723">
        <v>1360.75</v>
      </c>
      <c r="I2304" s="723">
        <v>1492.83</v>
      </c>
      <c r="J2304" s="723">
        <v>1633.39</v>
      </c>
      <c r="K2304" s="723">
        <v>1354</v>
      </c>
      <c r="L2304" s="723">
        <v>1320.64</v>
      </c>
      <c r="M2304" s="723">
        <v>1431.93</v>
      </c>
      <c r="N2304" s="723">
        <v>1284.95</v>
      </c>
      <c r="O2304" s="605"/>
      <c r="P2304" s="605"/>
      <c r="Q2304" s="658"/>
      <c r="R2304" s="658"/>
      <c r="S2304" s="659"/>
      <c r="T2304" s="600"/>
      <c r="U2304" s="672"/>
      <c r="V2304" s="731"/>
      <c r="W2304" s="731"/>
      <c r="X2304" s="731"/>
      <c r="Y2304" s="732"/>
      <c r="Z2304" s="732"/>
      <c r="AA2304" s="732"/>
      <c r="AB2304" s="732"/>
      <c r="AC2304" s="641"/>
      <c r="AD2304" s="641"/>
    </row>
    <row r="2305" spans="1:30" ht="57">
      <c r="A2305" s="738"/>
      <c r="B2305" s="554"/>
      <c r="C2305" s="657"/>
      <c r="D2305" s="657"/>
      <c r="E2305" s="605" t="s">
        <v>186</v>
      </c>
      <c r="F2305" s="605">
        <f t="shared" ref="F2305:N2305" si="763">IF(((F2303="")*AND(F2304="")),"",(F2303-F2304)*2)</f>
        <v>3575.56</v>
      </c>
      <c r="G2305" s="605">
        <f t="shared" si="763"/>
        <v>3752.16</v>
      </c>
      <c r="H2305" s="605">
        <f t="shared" si="763"/>
        <v>3714.9399999999996</v>
      </c>
      <c r="I2305" s="605">
        <f t="shared" si="763"/>
        <v>3554.6000000000004</v>
      </c>
      <c r="J2305" s="605">
        <f t="shared" si="763"/>
        <v>3387.52</v>
      </c>
      <c r="K2305" s="605">
        <f t="shared" si="763"/>
        <v>3700.8599999999997</v>
      </c>
      <c r="L2305" s="605">
        <f t="shared" si="763"/>
        <v>3776.36</v>
      </c>
      <c r="M2305" s="605">
        <f t="shared" si="763"/>
        <v>3679.1</v>
      </c>
      <c r="N2305" s="605">
        <f t="shared" si="763"/>
        <v>3727.1200000000003</v>
      </c>
      <c r="O2305" s="605"/>
      <c r="P2305" s="605"/>
      <c r="Q2305" s="658"/>
      <c r="R2305" s="658"/>
      <c r="S2305" s="659"/>
      <c r="T2305" s="600"/>
      <c r="U2305" s="672"/>
      <c r="V2305" s="731"/>
      <c r="W2305" s="731"/>
      <c r="X2305" s="731"/>
      <c r="Y2305" s="732"/>
      <c r="Z2305" s="732"/>
      <c r="AA2305" s="732"/>
      <c r="AB2305" s="732"/>
      <c r="AC2305" s="641"/>
      <c r="AD2305" s="641"/>
    </row>
    <row r="2306" spans="1:30" ht="32.25" customHeight="1">
      <c r="A2306" s="713">
        <v>44091</v>
      </c>
      <c r="B2306" s="554" t="s">
        <v>183</v>
      </c>
      <c r="C2306" s="657" t="s">
        <v>171</v>
      </c>
      <c r="D2306" s="657" t="s">
        <v>170</v>
      </c>
      <c r="E2306" s="605" t="s">
        <v>184</v>
      </c>
      <c r="F2306" s="723"/>
      <c r="G2306" s="723"/>
      <c r="H2306" s="723"/>
      <c r="I2306" s="723"/>
      <c r="J2306" s="723"/>
      <c r="K2306" s="723"/>
      <c r="L2306" s="723"/>
      <c r="M2306" s="723"/>
      <c r="N2306" s="723"/>
      <c r="O2306" s="605" t="str">
        <f>IF((N2307=""),"",MAX(F2308:N2308))</f>
        <v/>
      </c>
      <c r="P2306" s="605" t="str">
        <f>IF(N2307="","",MIN(F2308:N2308))</f>
        <v/>
      </c>
      <c r="Q2306" s="658" t="str">
        <f>IF((N2308=""),"",AVERAGE(F2308:N2308))</f>
        <v/>
      </c>
      <c r="R2306" s="658" t="str">
        <f>IF((N2307=""),"",(O2306-P2306)/(O2306+P2306)*100)</f>
        <v/>
      </c>
      <c r="S2306" s="659" t="e">
        <f>STDEV(F2308:N2308)</f>
        <v>#DIV/0!</v>
      </c>
      <c r="T2306" s="600" t="str">
        <f>IF(N2307="","",IF(Q2306&gt;3200,IF(R2306&lt;16,IF(Q2306&lt;5240,"Pass","Fail"),"Fail"),"Fail"))</f>
        <v/>
      </c>
      <c r="U2306" s="672">
        <v>64</v>
      </c>
      <c r="V2306" s="739"/>
      <c r="W2306" s="743"/>
      <c r="X2306" s="726"/>
      <c r="Y2306" s="733">
        <v>4200</v>
      </c>
      <c r="Z2306" s="733">
        <v>5500</v>
      </c>
      <c r="AA2306" s="733">
        <v>3200</v>
      </c>
      <c r="AB2306" s="733">
        <v>5240</v>
      </c>
      <c r="AC2306" s="604">
        <v>16</v>
      </c>
      <c r="AD2306" s="604">
        <v>16</v>
      </c>
    </row>
    <row r="2307" spans="1:30" ht="27" customHeight="1">
      <c r="A2307" s="729"/>
      <c r="B2307" s="554"/>
      <c r="C2307" s="657"/>
      <c r="D2307" s="657"/>
      <c r="E2307" s="605" t="s">
        <v>185</v>
      </c>
      <c r="F2307" s="723"/>
      <c r="G2307" s="723"/>
      <c r="H2307" s="723"/>
      <c r="I2307" s="723"/>
      <c r="J2307" s="723"/>
      <c r="K2307" s="723"/>
      <c r="L2307" s="723"/>
      <c r="M2307" s="723"/>
      <c r="N2307" s="723"/>
      <c r="O2307" s="641"/>
      <c r="P2307" s="605"/>
      <c r="Q2307" s="658"/>
      <c r="R2307" s="658"/>
      <c r="S2307" s="659"/>
      <c r="T2307" s="600"/>
      <c r="U2307" s="660"/>
      <c r="V2307" s="731"/>
      <c r="W2307" s="731"/>
      <c r="X2307" s="731"/>
      <c r="Y2307" s="732"/>
      <c r="Z2307" s="732"/>
      <c r="AA2307" s="732"/>
      <c r="AB2307" s="732"/>
      <c r="AC2307" s="641"/>
      <c r="AD2307" s="641"/>
    </row>
    <row r="2308" spans="1:30" ht="37.5" customHeight="1">
      <c r="A2308" s="734"/>
      <c r="B2308" s="554"/>
      <c r="C2308" s="657"/>
      <c r="D2308" s="657"/>
      <c r="E2308" s="605" t="s">
        <v>186</v>
      </c>
      <c r="F2308" s="605" t="str">
        <f t="shared" ref="F2308:N2308" si="764">IF(((F2306="")*AND(F2307="")),"",(F2306-F2307)*3)</f>
        <v/>
      </c>
      <c r="G2308" s="605" t="str">
        <f t="shared" si="764"/>
        <v/>
      </c>
      <c r="H2308" s="605" t="str">
        <f t="shared" si="764"/>
        <v/>
      </c>
      <c r="I2308" s="605" t="str">
        <f t="shared" si="764"/>
        <v/>
      </c>
      <c r="J2308" s="605" t="str">
        <f t="shared" si="764"/>
        <v/>
      </c>
      <c r="K2308" s="605" t="str">
        <f t="shared" si="764"/>
        <v/>
      </c>
      <c r="L2308" s="605" t="str">
        <f t="shared" si="764"/>
        <v/>
      </c>
      <c r="M2308" s="605" t="str">
        <f t="shared" si="764"/>
        <v/>
      </c>
      <c r="N2308" s="605" t="str">
        <f t="shared" si="764"/>
        <v/>
      </c>
      <c r="O2308" s="605"/>
      <c r="P2308" s="605"/>
      <c r="Q2308" s="658"/>
      <c r="R2308" s="658"/>
      <c r="S2308" s="659"/>
      <c r="T2308" s="600"/>
      <c r="U2308" s="660"/>
      <c r="V2308" s="735"/>
      <c r="W2308" s="735"/>
      <c r="X2308" s="735"/>
      <c r="Y2308" s="736"/>
      <c r="Z2308" s="736"/>
      <c r="AA2308" s="736"/>
      <c r="AB2308" s="736"/>
      <c r="AC2308" s="737"/>
      <c r="AD2308" s="737"/>
    </row>
    <row r="2309" spans="1:30" ht="27" customHeight="1">
      <c r="A2309" s="713">
        <v>44091</v>
      </c>
      <c r="B2309" s="614" t="s">
        <v>167</v>
      </c>
      <c r="C2309" s="657" t="s">
        <v>169</v>
      </c>
      <c r="D2309" s="657" t="s">
        <v>187</v>
      </c>
      <c r="E2309" s="605" t="s">
        <v>184</v>
      </c>
      <c r="F2309" s="723">
        <v>1929.45</v>
      </c>
      <c r="G2309" s="723">
        <v>1925.76</v>
      </c>
      <c r="H2309" s="723">
        <v>1921.51</v>
      </c>
      <c r="I2309" s="723">
        <v>1929.24</v>
      </c>
      <c r="J2309" s="723">
        <v>1936.62</v>
      </c>
      <c r="K2309" s="723">
        <v>1938.35</v>
      </c>
      <c r="L2309" s="723">
        <v>1929.9</v>
      </c>
      <c r="M2309" s="723">
        <v>1952.84</v>
      </c>
      <c r="N2309" s="723">
        <v>1936.82</v>
      </c>
      <c r="O2309" s="605">
        <f>IF((N2310=""),"",MAX(F2311:N2311))</f>
        <v>2138.8199999999997</v>
      </c>
      <c r="P2309" s="605">
        <f>IF(N2310="","",MIN(F2311:N2311))</f>
        <v>2018.3700000000006</v>
      </c>
      <c r="Q2309" s="658">
        <f>IF((N2311=""),"",AVERAGE(F2311:N2311))</f>
        <v>2044.02</v>
      </c>
      <c r="R2309" s="658">
        <f>IF((N2310=""),"",(O2309-P2309)/(O2309+P2309)*100)</f>
        <v>2.8973898234143527</v>
      </c>
      <c r="S2309" s="659">
        <f>STDEV(F2311:N2311)</f>
        <v>37.48635951915977</v>
      </c>
      <c r="T2309" s="600" t="str">
        <f>IF(N2310="","",IF(Q2309&gt;1940,IF(R2309&lt;8.3,IF(Q2309&lt;2180,"Pass","Fail"),"Fail"),"Fail"))</f>
        <v>Pass</v>
      </c>
      <c r="U2309" s="672">
        <v>64</v>
      </c>
      <c r="V2309" s="739"/>
      <c r="W2309" s="743"/>
      <c r="X2309" s="726"/>
      <c r="Y2309" s="733">
        <v>2000</v>
      </c>
      <c r="Z2309" s="733">
        <v>3000</v>
      </c>
      <c r="AA2309" s="733">
        <v>1940</v>
      </c>
      <c r="AB2309" s="733">
        <v>2180</v>
      </c>
      <c r="AC2309" s="604">
        <v>5.2</v>
      </c>
      <c r="AD2309" s="604">
        <v>5.2</v>
      </c>
    </row>
    <row r="2310" spans="1:30" ht="19.5" customHeight="1">
      <c r="A2310" s="738"/>
      <c r="B2310" s="554"/>
      <c r="C2310" s="657"/>
      <c r="D2310" s="657"/>
      <c r="E2310" s="605" t="s">
        <v>185</v>
      </c>
      <c r="F2310" s="723">
        <v>1251.93</v>
      </c>
      <c r="G2310" s="723">
        <v>1252.8399999999999</v>
      </c>
      <c r="H2310" s="723">
        <v>1242.81</v>
      </c>
      <c r="I2310" s="723">
        <v>1249.81</v>
      </c>
      <c r="J2310" s="723">
        <v>1261.17</v>
      </c>
      <c r="K2310" s="723">
        <v>1262.02</v>
      </c>
      <c r="L2310" s="723">
        <v>1257.1099999999999</v>
      </c>
      <c r="M2310" s="723">
        <v>1239.9000000000001</v>
      </c>
      <c r="N2310" s="723">
        <v>1250.8399999999999</v>
      </c>
      <c r="O2310" s="605"/>
      <c r="P2310" s="605"/>
      <c r="Q2310" s="658"/>
      <c r="R2310" s="658"/>
      <c r="S2310" s="659"/>
      <c r="T2310" s="600"/>
      <c r="U2310" s="660"/>
      <c r="V2310" s="731"/>
      <c r="W2310" s="731"/>
      <c r="X2310" s="731"/>
      <c r="Y2310" s="732"/>
      <c r="Z2310" s="732"/>
      <c r="AA2310" s="732"/>
      <c r="AB2310" s="732"/>
      <c r="AC2310" s="641"/>
      <c r="AD2310" s="641"/>
    </row>
    <row r="2311" spans="1:30" ht="42.75">
      <c r="A2311" s="738"/>
      <c r="B2311" s="554"/>
      <c r="C2311" s="657"/>
      <c r="D2311" s="657"/>
      <c r="E2311" s="605" t="s">
        <v>188</v>
      </c>
      <c r="F2311" s="605">
        <f t="shared" ref="F2311:N2311" si="765">IF(((F2309="")*AND(F2310="")),"",(F2309-F2310)*3)</f>
        <v>2032.56</v>
      </c>
      <c r="G2311" s="605">
        <f t="shared" si="765"/>
        <v>2018.7600000000002</v>
      </c>
      <c r="H2311" s="605">
        <f t="shared" si="765"/>
        <v>2036.1000000000001</v>
      </c>
      <c r="I2311" s="605">
        <f t="shared" si="765"/>
        <v>2038.2900000000002</v>
      </c>
      <c r="J2311" s="605">
        <f t="shared" si="765"/>
        <v>2026.3499999999995</v>
      </c>
      <c r="K2311" s="605">
        <f t="shared" si="765"/>
        <v>2028.9899999999998</v>
      </c>
      <c r="L2311" s="605">
        <f t="shared" si="765"/>
        <v>2018.3700000000006</v>
      </c>
      <c r="M2311" s="605">
        <f t="shared" si="765"/>
        <v>2138.8199999999997</v>
      </c>
      <c r="N2311" s="605">
        <f t="shared" si="765"/>
        <v>2057.94</v>
      </c>
      <c r="O2311" s="605"/>
      <c r="P2311" s="605"/>
      <c r="Q2311" s="658"/>
      <c r="R2311" s="658"/>
      <c r="S2311" s="659"/>
      <c r="T2311" s="600"/>
      <c r="U2311" s="660"/>
      <c r="V2311" s="731"/>
      <c r="W2311" s="731"/>
      <c r="X2311" s="731"/>
      <c r="Y2311" s="732"/>
      <c r="Z2311" s="732"/>
      <c r="AA2311" s="732"/>
      <c r="AB2311" s="732"/>
      <c r="AC2311" s="641"/>
      <c r="AD2311" s="641"/>
    </row>
    <row r="2312" spans="1:30" ht="19.5" customHeight="1">
      <c r="A2312" s="713">
        <v>44095</v>
      </c>
      <c r="B2312" s="554" t="s">
        <v>172</v>
      </c>
      <c r="C2312" s="657" t="s">
        <v>174</v>
      </c>
      <c r="D2312" s="657" t="s">
        <v>173</v>
      </c>
      <c r="E2312" s="605" t="s">
        <v>184</v>
      </c>
      <c r="F2312" s="723">
        <v>6766.02</v>
      </c>
      <c r="G2312" s="723">
        <v>7104.27</v>
      </c>
      <c r="H2312" s="723">
        <v>7094.55</v>
      </c>
      <c r="I2312" s="723">
        <v>7103.19</v>
      </c>
      <c r="J2312" s="723">
        <v>7027.48</v>
      </c>
      <c r="K2312" s="723">
        <v>7099.73</v>
      </c>
      <c r="L2312" s="723">
        <v>6997.43</v>
      </c>
      <c r="M2312" s="723">
        <v>6843.44</v>
      </c>
      <c r="N2312" s="723">
        <v>6943.1</v>
      </c>
      <c r="O2312" s="605">
        <f>IF((N2313=""),"",MAX(F2314:N2314))</f>
        <v>3849.7000000000007</v>
      </c>
      <c r="P2312" s="605">
        <f>IF(N2313="","",MIN(F2314:N2314))</f>
        <v>3443.9799999999996</v>
      </c>
      <c r="Q2312" s="658">
        <f>IF((N2314=""),"",AVERAGE(F2314:N2314))</f>
        <v>3715.215555555556</v>
      </c>
      <c r="R2312" s="658">
        <f>IF((N2313=""),"",(O2312-P2312)/(O2312+P2312)*100)</f>
        <v>5.5626240800254623</v>
      </c>
      <c r="S2312" s="725">
        <f>STDEV(F2314:N2314)</f>
        <v>129.11167638047317</v>
      </c>
      <c r="T2312" s="600" t="str">
        <f>IF(N2313="","",IF(Q2312&gt;3350,IF(R2312&lt;7,IF(Q2312&lt;3950,"Pass","Fail"),"Fail"),"Fail"))</f>
        <v>Pass</v>
      </c>
      <c r="U2312" s="672">
        <v>121</v>
      </c>
      <c r="V2312" s="739" t="s">
        <v>602</v>
      </c>
      <c r="W2312" s="743"/>
      <c r="X2312" s="726"/>
      <c r="Y2312" s="819">
        <v>3350</v>
      </c>
      <c r="Z2312" s="819">
        <v>4450</v>
      </c>
      <c r="AA2312" s="819">
        <v>3350</v>
      </c>
      <c r="AB2312" s="819">
        <v>3950</v>
      </c>
      <c r="AC2312" s="820">
        <v>7</v>
      </c>
      <c r="AD2312" s="820">
        <v>6.5</v>
      </c>
    </row>
    <row r="2313" spans="1:30" ht="15">
      <c r="A2313" s="729"/>
      <c r="B2313" s="554"/>
      <c r="C2313" s="657"/>
      <c r="D2313" s="657"/>
      <c r="E2313" s="605" t="s">
        <v>185</v>
      </c>
      <c r="F2313" s="723">
        <v>4958.75</v>
      </c>
      <c r="G2313" s="723">
        <v>5196.8999999999996</v>
      </c>
      <c r="H2313" s="723">
        <v>5201.16</v>
      </c>
      <c r="I2313" s="723">
        <v>5290.1</v>
      </c>
      <c r="J2313" s="723">
        <v>5305.49</v>
      </c>
      <c r="K2313" s="723">
        <v>5217.3</v>
      </c>
      <c r="L2313" s="723">
        <v>5072.58</v>
      </c>
      <c r="M2313" s="723">
        <v>4967.7700000000004</v>
      </c>
      <c r="N2313" s="723">
        <v>5050.6899999999996</v>
      </c>
      <c r="O2313" s="605"/>
      <c r="P2313" s="605"/>
      <c r="Q2313" s="658"/>
      <c r="R2313" s="658"/>
      <c r="S2313" s="659"/>
      <c r="T2313" s="600"/>
      <c r="U2313" s="672"/>
      <c r="V2313" s="731"/>
      <c r="W2313" s="731"/>
      <c r="X2313" s="731"/>
      <c r="Y2313" s="732"/>
      <c r="Z2313" s="732"/>
      <c r="AA2313" s="732"/>
      <c r="AB2313" s="732"/>
      <c r="AC2313" s="641"/>
      <c r="AD2313" s="641"/>
    </row>
    <row r="2314" spans="1:30" ht="28.5">
      <c r="A2314" s="738"/>
      <c r="B2314" s="554"/>
      <c r="C2314" s="657"/>
      <c r="D2314" s="657"/>
      <c r="E2314" s="605" t="s">
        <v>601</v>
      </c>
      <c r="F2314" s="605">
        <f t="shared" ref="F2314:N2314" si="766">IF(((F2312="")*AND(F2313="")),"",(F2312-F2313)*2)</f>
        <v>3614.5400000000009</v>
      </c>
      <c r="G2314" s="605">
        <f t="shared" si="766"/>
        <v>3814.7400000000016</v>
      </c>
      <c r="H2314" s="605">
        <f t="shared" si="766"/>
        <v>3786.7800000000007</v>
      </c>
      <c r="I2314" s="605">
        <f t="shared" si="766"/>
        <v>3626.1799999999985</v>
      </c>
      <c r="J2314" s="605">
        <f t="shared" si="766"/>
        <v>3443.9799999999996</v>
      </c>
      <c r="K2314" s="605">
        <f t="shared" si="766"/>
        <v>3764.8599999999988</v>
      </c>
      <c r="L2314" s="605">
        <f t="shared" si="766"/>
        <v>3849.7000000000007</v>
      </c>
      <c r="M2314" s="605">
        <f t="shared" si="766"/>
        <v>3751.3399999999983</v>
      </c>
      <c r="N2314" s="605">
        <f t="shared" si="766"/>
        <v>3784.8200000000015</v>
      </c>
      <c r="O2314" s="605"/>
      <c r="P2314" s="605"/>
      <c r="Q2314" s="658"/>
      <c r="R2314" s="658"/>
      <c r="S2314" s="659"/>
      <c r="T2314" s="600"/>
      <c r="U2314" s="672"/>
      <c r="V2314" s="731"/>
      <c r="W2314" s="731"/>
      <c r="X2314" s="731"/>
      <c r="Y2314" s="732"/>
      <c r="Z2314" s="732"/>
      <c r="AA2314" s="732"/>
      <c r="AB2314" s="732"/>
      <c r="AC2314" s="641"/>
      <c r="AD2314" s="641"/>
    </row>
    <row r="2315" spans="1:30" ht="24" customHeight="1">
      <c r="A2315" s="713">
        <v>44095</v>
      </c>
      <c r="B2315" s="554" t="s">
        <v>183</v>
      </c>
      <c r="C2315" s="657" t="s">
        <v>171</v>
      </c>
      <c r="D2315" s="657" t="s">
        <v>170</v>
      </c>
      <c r="E2315" s="605" t="s">
        <v>184</v>
      </c>
      <c r="F2315" s="698">
        <v>24560.19</v>
      </c>
      <c r="G2315" s="698">
        <v>24931.85</v>
      </c>
      <c r="H2315" s="698">
        <v>25101.65</v>
      </c>
      <c r="I2315" s="698">
        <v>24921.31</v>
      </c>
      <c r="J2315" s="698">
        <v>24685.33</v>
      </c>
      <c r="K2315" s="698">
        <v>24597.79</v>
      </c>
      <c r="L2315" s="698">
        <v>24944.84</v>
      </c>
      <c r="M2315" s="698">
        <v>24921.01</v>
      </c>
      <c r="N2315" s="698">
        <v>24757.73</v>
      </c>
      <c r="O2315" s="605">
        <f>IF((N2316=""),"",MAX(F2317:N2317))</f>
        <v>5015.1600000000035</v>
      </c>
      <c r="P2315" s="605">
        <f>IF(N2316="","",MIN(F2317:N2317))</f>
        <v>3969.7799999999952</v>
      </c>
      <c r="Q2315" s="658">
        <f>IF((N2317=""),"",AVERAGE(F2317:N2317))</f>
        <v>4500.5999999999995</v>
      </c>
      <c r="R2315" s="658">
        <f>IF((N2316=""),"",(O2315-P2315)/(O2315+P2315)*100)</f>
        <v>11.634802235741235</v>
      </c>
      <c r="S2315" s="659">
        <f>STDEV(F2317:N2317)</f>
        <v>426.42237968944107</v>
      </c>
      <c r="T2315" s="600" t="str">
        <f>IF(N2316="","",IF(Q2315&gt;3200,IF(R2315&lt;16,IF(Q2315&lt;5240,"Pass","Fail"),"Fail"),"Fail"))</f>
        <v>Pass</v>
      </c>
      <c r="U2315" s="672">
        <v>121</v>
      </c>
      <c r="V2315" s="739" t="s">
        <v>602</v>
      </c>
      <c r="W2315" s="743"/>
      <c r="X2315" s="726"/>
      <c r="Y2315" s="733">
        <v>4200</v>
      </c>
      <c r="Z2315" s="733">
        <v>5500</v>
      </c>
      <c r="AA2315" s="733">
        <v>3200</v>
      </c>
      <c r="AB2315" s="733">
        <v>5240</v>
      </c>
      <c r="AC2315" s="604">
        <v>16</v>
      </c>
      <c r="AD2315" s="604">
        <v>16</v>
      </c>
    </row>
    <row r="2316" spans="1:30" ht="27" customHeight="1">
      <c r="A2316" s="729"/>
      <c r="B2316" s="554"/>
      <c r="C2316" s="657"/>
      <c r="D2316" s="657"/>
      <c r="E2316" s="605" t="s">
        <v>185</v>
      </c>
      <c r="F2316" s="698">
        <v>22903.32</v>
      </c>
      <c r="G2316" s="698">
        <v>23508.82</v>
      </c>
      <c r="H2316" s="698">
        <v>23696.560000000001</v>
      </c>
      <c r="I2316" s="698">
        <v>23578.81</v>
      </c>
      <c r="J2316" s="698">
        <v>23013.61</v>
      </c>
      <c r="K2316" s="698">
        <v>22957.21</v>
      </c>
      <c r="L2316" s="698">
        <v>23515.040000000001</v>
      </c>
      <c r="M2316" s="698">
        <v>23597.75</v>
      </c>
      <c r="N2316" s="698">
        <v>23148.78</v>
      </c>
      <c r="O2316" s="641"/>
      <c r="P2316" s="605"/>
      <c r="Q2316" s="658"/>
      <c r="R2316" s="658"/>
      <c r="S2316" s="659"/>
      <c r="T2316" s="600"/>
      <c r="U2316" s="660"/>
      <c r="V2316" s="731"/>
      <c r="W2316" s="731"/>
      <c r="X2316" s="731"/>
      <c r="Y2316" s="732"/>
      <c r="Z2316" s="732"/>
      <c r="AA2316" s="732"/>
      <c r="AB2316" s="732"/>
      <c r="AC2316" s="641"/>
      <c r="AD2316" s="641"/>
    </row>
    <row r="2317" spans="1:30" ht="30" customHeight="1">
      <c r="A2317" s="734"/>
      <c r="B2317" s="554"/>
      <c r="C2317" s="657"/>
      <c r="D2317" s="657"/>
      <c r="E2317" s="605" t="s">
        <v>601</v>
      </c>
      <c r="F2317" s="605">
        <f t="shared" ref="F2317:N2317" si="767">IF(((F2315="")*AND(F2316="")),"",(F2315-F2316)*3)</f>
        <v>4970.6099999999969</v>
      </c>
      <c r="G2317" s="605">
        <f t="shared" si="767"/>
        <v>4269.0899999999965</v>
      </c>
      <c r="H2317" s="605">
        <f t="shared" si="767"/>
        <v>4215.2700000000004</v>
      </c>
      <c r="I2317" s="605">
        <f t="shared" si="767"/>
        <v>4027.5</v>
      </c>
      <c r="J2317" s="605">
        <f t="shared" si="767"/>
        <v>5015.1600000000035</v>
      </c>
      <c r="K2317" s="605">
        <f t="shared" si="767"/>
        <v>4921.7400000000052</v>
      </c>
      <c r="L2317" s="605">
        <f t="shared" si="767"/>
        <v>4289.3999999999978</v>
      </c>
      <c r="M2317" s="605">
        <f t="shared" si="767"/>
        <v>3969.7799999999952</v>
      </c>
      <c r="N2317" s="605">
        <f t="shared" si="767"/>
        <v>4826.8500000000022</v>
      </c>
      <c r="O2317" s="605"/>
      <c r="P2317" s="605"/>
      <c r="Q2317" s="658"/>
      <c r="R2317" s="658"/>
      <c r="S2317" s="659"/>
      <c r="T2317" s="600"/>
      <c r="U2317" s="660"/>
      <c r="V2317" s="735"/>
      <c r="W2317" s="735"/>
      <c r="X2317" s="735"/>
      <c r="Y2317" s="736"/>
      <c r="Z2317" s="736"/>
      <c r="AA2317" s="736"/>
      <c r="AB2317" s="736"/>
      <c r="AC2317" s="737"/>
      <c r="AD2317" s="737"/>
    </row>
    <row r="2318" spans="1:30" ht="21.75" customHeight="1">
      <c r="A2318" s="713">
        <v>44095</v>
      </c>
      <c r="B2318" s="614" t="s">
        <v>167</v>
      </c>
      <c r="C2318" s="657" t="s">
        <v>169</v>
      </c>
      <c r="D2318" s="657" t="s">
        <v>187</v>
      </c>
      <c r="E2318" s="605" t="s">
        <v>184</v>
      </c>
      <c r="F2318" s="723">
        <v>1251.93</v>
      </c>
      <c r="G2318" s="723">
        <v>1252.8399999999999</v>
      </c>
      <c r="H2318" s="723">
        <v>1242.81</v>
      </c>
      <c r="I2318" s="723">
        <v>1249.81</v>
      </c>
      <c r="J2318" s="723">
        <v>1261.17</v>
      </c>
      <c r="K2318" s="723">
        <v>1262.02</v>
      </c>
      <c r="L2318" s="723">
        <v>1257.1099999999999</v>
      </c>
      <c r="M2318" s="723">
        <v>1239.9000000000001</v>
      </c>
      <c r="N2318" s="723">
        <v>1250.8399999999999</v>
      </c>
      <c r="O2318" s="605">
        <f>IF((N2319=""),"",MAX(F2320:N2320))</f>
        <v>2040.1799999999998</v>
      </c>
      <c r="P2318" s="605">
        <f>IF(N2319="","",MIN(F2320:N2320))</f>
        <v>1834.6200000000003</v>
      </c>
      <c r="Q2318" s="658">
        <f>IF((N2320=""),"",AVERAGE(F2320:N2320))</f>
        <v>1989.8300000000002</v>
      </c>
      <c r="R2318" s="658">
        <f>IF((N2319=""),"",(O2318-P2318)/(O2318+P2318)*100)</f>
        <v>5.3050480024775339</v>
      </c>
      <c r="S2318" s="659">
        <f>STDEV(F2320:N2320)</f>
        <v>61.479975398501139</v>
      </c>
      <c r="T2318" s="600" t="str">
        <f>IF(N2319="","",IF(Q2318&gt;1940,IF(R2318&lt;8.3,IF(Q2318&lt;2180,"Pass","Fail"),"Fail"),"Fail"))</f>
        <v>Pass</v>
      </c>
      <c r="U2318" s="672">
        <v>121</v>
      </c>
      <c r="V2318" s="739" t="s">
        <v>602</v>
      </c>
      <c r="W2318" s="743"/>
      <c r="X2318" s="726"/>
      <c r="Y2318" s="733">
        <v>2000</v>
      </c>
      <c r="Z2318" s="733">
        <v>3000</v>
      </c>
      <c r="AA2318" s="733">
        <v>1940</v>
      </c>
      <c r="AB2318" s="733">
        <v>2180</v>
      </c>
      <c r="AC2318" s="604">
        <v>5.2</v>
      </c>
      <c r="AD2318" s="604">
        <v>5.2</v>
      </c>
    </row>
    <row r="2319" spans="1:30" ht="19.5" customHeight="1">
      <c r="A2319" s="738"/>
      <c r="B2319" s="554"/>
      <c r="C2319" s="657"/>
      <c r="D2319" s="657"/>
      <c r="E2319" s="605" t="s">
        <v>185</v>
      </c>
      <c r="F2319" s="723">
        <v>574.91</v>
      </c>
      <c r="G2319" s="723">
        <v>588.4</v>
      </c>
      <c r="H2319" s="723">
        <v>577.38</v>
      </c>
      <c r="I2319" s="723">
        <v>586.30999999999995</v>
      </c>
      <c r="J2319" s="723">
        <v>588.82000000000005</v>
      </c>
      <c r="K2319" s="723">
        <v>581.96</v>
      </c>
      <c r="L2319" s="723">
        <v>596.14</v>
      </c>
      <c r="M2319" s="723">
        <v>628.36</v>
      </c>
      <c r="N2319" s="723">
        <v>576.66</v>
      </c>
      <c r="O2319" s="605"/>
      <c r="P2319" s="605"/>
      <c r="Q2319" s="658"/>
      <c r="R2319" s="658"/>
      <c r="S2319" s="659"/>
      <c r="T2319" s="600"/>
      <c r="U2319" s="660"/>
      <c r="V2319" s="731"/>
      <c r="W2319" s="731"/>
      <c r="X2319" s="731"/>
      <c r="Y2319" s="732"/>
      <c r="Z2319" s="732"/>
      <c r="AA2319" s="732"/>
      <c r="AB2319" s="732"/>
      <c r="AC2319" s="641"/>
      <c r="AD2319" s="641"/>
    </row>
    <row r="2320" spans="1:30" ht="30" customHeight="1">
      <c r="A2320" s="738"/>
      <c r="B2320" s="554"/>
      <c r="C2320" s="657"/>
      <c r="D2320" s="657"/>
      <c r="E2320" s="605" t="s">
        <v>601</v>
      </c>
      <c r="F2320" s="605">
        <f t="shared" ref="F2320:N2320" si="768">IF(((F2318="")*AND(F2319="")),"",(F2318-F2319)*3)</f>
        <v>2031.0600000000004</v>
      </c>
      <c r="G2320" s="605">
        <f t="shared" si="768"/>
        <v>1993.3199999999997</v>
      </c>
      <c r="H2320" s="605">
        <f t="shared" si="768"/>
        <v>1996.29</v>
      </c>
      <c r="I2320" s="605">
        <f t="shared" si="768"/>
        <v>1990.5</v>
      </c>
      <c r="J2320" s="605">
        <f t="shared" si="768"/>
        <v>2017.0500000000002</v>
      </c>
      <c r="K2320" s="605">
        <f t="shared" si="768"/>
        <v>2040.1799999999998</v>
      </c>
      <c r="L2320" s="605">
        <f t="shared" si="768"/>
        <v>1982.9099999999999</v>
      </c>
      <c r="M2320" s="605">
        <f t="shared" si="768"/>
        <v>1834.6200000000003</v>
      </c>
      <c r="N2320" s="605">
        <f t="shared" si="768"/>
        <v>2022.54</v>
      </c>
      <c r="O2320" s="605"/>
      <c r="P2320" s="605"/>
      <c r="Q2320" s="658"/>
      <c r="R2320" s="658"/>
      <c r="S2320" s="659"/>
      <c r="T2320" s="600"/>
      <c r="U2320" s="660"/>
      <c r="V2320" s="731"/>
      <c r="W2320" s="731"/>
      <c r="X2320" s="731"/>
      <c r="Y2320" s="732"/>
      <c r="Z2320" s="732"/>
      <c r="AA2320" s="732"/>
      <c r="AB2320" s="732"/>
      <c r="AC2320" s="641"/>
      <c r="AD2320" s="641"/>
    </row>
    <row r="2321" spans="1:30" ht="19.5" customHeight="1">
      <c r="A2321" s="713">
        <v>44099</v>
      </c>
      <c r="B2321" s="554" t="s">
        <v>172</v>
      </c>
      <c r="C2321" s="657" t="s">
        <v>174</v>
      </c>
      <c r="D2321" s="657" t="s">
        <v>173</v>
      </c>
      <c r="E2321" s="605" t="s">
        <v>184</v>
      </c>
      <c r="F2321" s="723">
        <v>4958.75</v>
      </c>
      <c r="G2321" s="723">
        <v>5196.8999999999996</v>
      </c>
      <c r="H2321" s="723">
        <v>5201.16</v>
      </c>
      <c r="I2321" s="723">
        <v>5290.1</v>
      </c>
      <c r="J2321" s="723">
        <v>5305.49</v>
      </c>
      <c r="K2321" s="723">
        <v>5217.3</v>
      </c>
      <c r="L2321" s="723">
        <v>5072.58</v>
      </c>
      <c r="M2321" s="723">
        <v>4967.7700000000004</v>
      </c>
      <c r="N2321" s="723">
        <v>5050.6899999999996</v>
      </c>
      <c r="O2321" s="605">
        <f>IF((N2322=""),"",MAX(F2323:N2323))</f>
        <v>3730.88</v>
      </c>
      <c r="P2321" s="605">
        <f>IF(N2322="","",MIN(F2323:N2323))</f>
        <v>3373.1799999999994</v>
      </c>
      <c r="Q2321" s="658">
        <f>IF((N2323=""),"",AVERAGE(F2323:N2323))</f>
        <v>3624.3288888888887</v>
      </c>
      <c r="R2321" s="658">
        <f>IF((N2322=""),"",(O2321-P2321)/(O2321+P2321)*100)</f>
        <v>5.0351489148458874</v>
      </c>
      <c r="S2321" s="725">
        <f>STDEV(F2323:N2323)</f>
        <v>116.65366051313165</v>
      </c>
      <c r="T2321" s="600" t="str">
        <f>IF(N2322="","",IF(Q2321&gt;3350,IF(R2321&lt;7,IF(Q2321&lt;3950,"Pass","Fail"),"Fail"),"Fail"))</f>
        <v>Pass</v>
      </c>
      <c r="U2321" s="672">
        <v>121</v>
      </c>
      <c r="V2321" s="739"/>
      <c r="W2321" s="743"/>
      <c r="X2321" s="726"/>
      <c r="Y2321" s="819">
        <v>3350</v>
      </c>
      <c r="Z2321" s="819">
        <v>4450</v>
      </c>
      <c r="AA2321" s="819">
        <v>3350</v>
      </c>
      <c r="AB2321" s="819">
        <v>3950</v>
      </c>
      <c r="AC2321" s="820">
        <v>7</v>
      </c>
      <c r="AD2321" s="820">
        <v>6.5</v>
      </c>
    </row>
    <row r="2322" spans="1:30" ht="15">
      <c r="A2322" s="729"/>
      <c r="B2322" s="554"/>
      <c r="C2322" s="657"/>
      <c r="D2322" s="657"/>
      <c r="E2322" s="605" t="s">
        <v>185</v>
      </c>
      <c r="F2322" s="723">
        <v>3182.21</v>
      </c>
      <c r="G2322" s="723">
        <v>3339.04</v>
      </c>
      <c r="H2322" s="723">
        <v>3356.52</v>
      </c>
      <c r="I2322" s="723">
        <v>3521.55</v>
      </c>
      <c r="J2322" s="723">
        <v>3618.9</v>
      </c>
      <c r="K2322" s="723">
        <v>3375.59</v>
      </c>
      <c r="L2322" s="723">
        <v>3207.14</v>
      </c>
      <c r="M2322" s="723">
        <v>3148.89</v>
      </c>
      <c r="N2322" s="723">
        <v>3201.42</v>
      </c>
      <c r="O2322" s="605"/>
      <c r="P2322" s="605"/>
      <c r="Q2322" s="658"/>
      <c r="R2322" s="658"/>
      <c r="S2322" s="659"/>
      <c r="T2322" s="600"/>
      <c r="U2322" s="672"/>
      <c r="V2322" s="731"/>
      <c r="W2322" s="731"/>
      <c r="X2322" s="731"/>
      <c r="Y2322" s="732"/>
      <c r="Z2322" s="732"/>
      <c r="AA2322" s="732"/>
      <c r="AB2322" s="732"/>
      <c r="AC2322" s="641"/>
      <c r="AD2322" s="641"/>
    </row>
    <row r="2323" spans="1:30" ht="28.5">
      <c r="A2323" s="738"/>
      <c r="B2323" s="554"/>
      <c r="C2323" s="657"/>
      <c r="D2323" s="657"/>
      <c r="E2323" s="605" t="s">
        <v>601</v>
      </c>
      <c r="F2323" s="605">
        <f t="shared" ref="F2323:N2323" si="769">IF(((F2321="")*AND(F2322="")),"",(F2321-F2322)*2)</f>
        <v>3553.08</v>
      </c>
      <c r="G2323" s="605">
        <f t="shared" si="769"/>
        <v>3715.7199999999993</v>
      </c>
      <c r="H2323" s="605">
        <f t="shared" si="769"/>
        <v>3689.2799999999997</v>
      </c>
      <c r="I2323" s="605">
        <f t="shared" si="769"/>
        <v>3537.1000000000004</v>
      </c>
      <c r="J2323" s="605">
        <f t="shared" si="769"/>
        <v>3373.1799999999994</v>
      </c>
      <c r="K2323" s="605">
        <f t="shared" si="769"/>
        <v>3683.42</v>
      </c>
      <c r="L2323" s="605">
        <f t="shared" si="769"/>
        <v>3730.88</v>
      </c>
      <c r="M2323" s="605">
        <f t="shared" si="769"/>
        <v>3637.7600000000011</v>
      </c>
      <c r="N2323" s="605">
        <f t="shared" si="769"/>
        <v>3698.5399999999991</v>
      </c>
      <c r="O2323" s="605"/>
      <c r="P2323" s="605"/>
      <c r="Q2323" s="658"/>
      <c r="R2323" s="658"/>
      <c r="S2323" s="659"/>
      <c r="T2323" s="600"/>
      <c r="U2323" s="672"/>
      <c r="V2323" s="731"/>
      <c r="W2323" s="731"/>
      <c r="X2323" s="731"/>
      <c r="Y2323" s="732"/>
      <c r="Z2323" s="732"/>
      <c r="AA2323" s="732"/>
      <c r="AB2323" s="732"/>
      <c r="AC2323" s="641"/>
      <c r="AD2323" s="641"/>
    </row>
    <row r="2324" spans="1:30" ht="23.25" customHeight="1">
      <c r="A2324" s="713">
        <v>44099</v>
      </c>
      <c r="B2324" s="554" t="s">
        <v>183</v>
      </c>
      <c r="C2324" s="657" t="s">
        <v>171</v>
      </c>
      <c r="D2324" s="657" t="s">
        <v>170</v>
      </c>
      <c r="E2324" s="605" t="s">
        <v>184</v>
      </c>
      <c r="F2324" s="723">
        <v>23377</v>
      </c>
      <c r="G2324" s="723">
        <v>23508.82</v>
      </c>
      <c r="H2324" s="723">
        <v>23696.560000000001</v>
      </c>
      <c r="I2324" s="723">
        <v>23578.81</v>
      </c>
      <c r="J2324" s="723">
        <v>23013.61</v>
      </c>
      <c r="K2324" s="723">
        <v>22957.21</v>
      </c>
      <c r="L2324" s="723">
        <v>23515.040000000001</v>
      </c>
      <c r="M2324" s="723">
        <v>23597.75</v>
      </c>
      <c r="N2324" s="723">
        <v>23148.78</v>
      </c>
      <c r="O2324" s="605">
        <f>IF((N2325=""),"",MAX(F2326:N2326))</f>
        <v>4480.7399999999943</v>
      </c>
      <c r="P2324" s="605">
        <f>IF(N2325="","",MIN(F2326:N2326))</f>
        <v>4059.1200000000026</v>
      </c>
      <c r="Q2324" s="658">
        <f>IF((N2326=""),"",AVERAGE(F2326:N2326))</f>
        <v>4313.2933333333349</v>
      </c>
      <c r="R2324" s="658">
        <f>IF((N2325=""),"",(O2324-P2324)/(O2324+P2324)*100)</f>
        <v>4.9370832777117171</v>
      </c>
      <c r="S2324" s="659">
        <f>STDEV(F2326:N2326)</f>
        <v>122.11015784936443</v>
      </c>
      <c r="T2324" s="600" t="str">
        <f>IF(N2325="","",IF(Q2324&gt;3200,IF(R2324&lt;16,IF(Q2324&lt;5240,"Pass","Fail"),"Fail"),"Fail"))</f>
        <v>Pass</v>
      </c>
      <c r="U2324" s="672">
        <v>121</v>
      </c>
      <c r="V2324" s="739" t="s">
        <v>604</v>
      </c>
      <c r="W2324" s="743"/>
      <c r="X2324" s="726"/>
      <c r="Y2324" s="733">
        <v>4200</v>
      </c>
      <c r="Z2324" s="733">
        <v>5500</v>
      </c>
      <c r="AA2324" s="733">
        <v>3200</v>
      </c>
      <c r="AB2324" s="733">
        <v>5240</v>
      </c>
      <c r="AC2324" s="604">
        <v>16</v>
      </c>
      <c r="AD2324" s="604">
        <v>16</v>
      </c>
    </row>
    <row r="2325" spans="1:30" ht="23.25" customHeight="1">
      <c r="A2325" s="729"/>
      <c r="B2325" s="554"/>
      <c r="C2325" s="657"/>
      <c r="D2325" s="657"/>
      <c r="E2325" s="605" t="s">
        <v>185</v>
      </c>
      <c r="F2325" s="723">
        <v>21939</v>
      </c>
      <c r="G2325" s="723">
        <v>22083.19</v>
      </c>
      <c r="H2325" s="723">
        <v>22284.41</v>
      </c>
      <c r="I2325" s="723">
        <v>22118.53</v>
      </c>
      <c r="J2325" s="723">
        <v>21557.39</v>
      </c>
      <c r="K2325" s="723">
        <v>21463.63</v>
      </c>
      <c r="L2325" s="723">
        <v>22162</v>
      </c>
      <c r="M2325" s="723">
        <v>22169.46</v>
      </c>
      <c r="N2325" s="723">
        <v>21676.09</v>
      </c>
      <c r="O2325" s="641"/>
      <c r="P2325" s="605"/>
      <c r="Q2325" s="658"/>
      <c r="R2325" s="658"/>
      <c r="S2325" s="659"/>
      <c r="T2325" s="600"/>
      <c r="U2325" s="660"/>
      <c r="V2325" s="731"/>
      <c r="W2325" s="731"/>
      <c r="X2325" s="731"/>
      <c r="Y2325" s="732"/>
      <c r="Z2325" s="732"/>
      <c r="AA2325" s="732"/>
      <c r="AB2325" s="732"/>
      <c r="AC2325" s="641"/>
      <c r="AD2325" s="641"/>
    </row>
    <row r="2326" spans="1:30" ht="30" customHeight="1">
      <c r="A2326" s="734"/>
      <c r="B2326" s="554"/>
      <c r="C2326" s="657"/>
      <c r="D2326" s="657"/>
      <c r="E2326" s="605" t="s">
        <v>601</v>
      </c>
      <c r="F2326" s="605">
        <f t="shared" ref="F2326:N2326" si="770">IF(((F2324="")*AND(F2325="")),"",(F2324-F2325)*3)</f>
        <v>4314</v>
      </c>
      <c r="G2326" s="605">
        <f t="shared" si="770"/>
        <v>4276.8900000000031</v>
      </c>
      <c r="H2326" s="605">
        <f t="shared" si="770"/>
        <v>4236.4500000000044</v>
      </c>
      <c r="I2326" s="605">
        <f t="shared" si="770"/>
        <v>4380.8400000000074</v>
      </c>
      <c r="J2326" s="605">
        <f t="shared" si="770"/>
        <v>4368.6600000000035</v>
      </c>
      <c r="K2326" s="605">
        <f t="shared" si="770"/>
        <v>4480.7399999999943</v>
      </c>
      <c r="L2326" s="605">
        <f t="shared" si="770"/>
        <v>4059.1200000000026</v>
      </c>
      <c r="M2326" s="605">
        <f t="shared" si="770"/>
        <v>4284.8700000000026</v>
      </c>
      <c r="N2326" s="605">
        <f t="shared" si="770"/>
        <v>4418.0699999999961</v>
      </c>
      <c r="O2326" s="605"/>
      <c r="P2326" s="605"/>
      <c r="Q2326" s="658"/>
      <c r="R2326" s="658"/>
      <c r="S2326" s="659"/>
      <c r="T2326" s="600"/>
      <c r="U2326" s="660"/>
      <c r="V2326" s="735"/>
      <c r="W2326" s="735"/>
      <c r="X2326" s="735"/>
      <c r="Y2326" s="736"/>
      <c r="Z2326" s="736"/>
      <c r="AA2326" s="736"/>
      <c r="AB2326" s="736"/>
      <c r="AC2326" s="737"/>
      <c r="AD2326" s="737"/>
    </row>
    <row r="2327" spans="1:30" ht="21.75" customHeight="1">
      <c r="A2327" s="713">
        <v>44099</v>
      </c>
      <c r="B2327" s="614" t="s">
        <v>167</v>
      </c>
      <c r="C2327" s="657" t="s">
        <v>169</v>
      </c>
      <c r="D2327" s="657" t="s">
        <v>187</v>
      </c>
      <c r="E2327" s="605" t="s">
        <v>184</v>
      </c>
      <c r="F2327" s="723">
        <v>1937.38</v>
      </c>
      <c r="G2327" s="723">
        <v>1939.77</v>
      </c>
      <c r="H2327" s="723">
        <v>1938.81</v>
      </c>
      <c r="I2327" s="723">
        <v>1938.28</v>
      </c>
      <c r="J2327" s="723">
        <v>1941.92</v>
      </c>
      <c r="K2327" s="723">
        <v>1947.28</v>
      </c>
      <c r="L2327" s="723">
        <v>1936.43</v>
      </c>
      <c r="M2327" s="723">
        <v>1966.21</v>
      </c>
      <c r="N2327" s="723">
        <v>1937.82</v>
      </c>
      <c r="O2327" s="605">
        <f>IF((N2328=""),"",MAX(F2329:N2329))</f>
        <v>2150.7000000000003</v>
      </c>
      <c r="P2327" s="605">
        <f>IF(N2328="","",MIN(F2329:N2329))</f>
        <v>2000.16</v>
      </c>
      <c r="Q2327" s="658">
        <f>IF((N2329=""),"",AVERAGE(F2329:N2329))</f>
        <v>2036.9200000000003</v>
      </c>
      <c r="R2327" s="658">
        <f>IF((N2328=""),"",(O2327-P2327)/(O2327+P2327)*100)</f>
        <v>3.6267183186134964</v>
      </c>
      <c r="S2327" s="659">
        <f>STDEV(F2329:N2329)</f>
        <v>45.468728814415073</v>
      </c>
      <c r="T2327" s="600" t="str">
        <f>IF(N2328="","",IF(Q2327&gt;1940,IF(R2327&lt;8.3,IF(Q2327&lt;2180,"Pass","Fail"),"Fail"),"Fail"))</f>
        <v>Pass</v>
      </c>
      <c r="U2327" s="672">
        <v>121</v>
      </c>
      <c r="V2327" s="739" t="s">
        <v>604</v>
      </c>
      <c r="W2327" s="743"/>
      <c r="X2327" s="726"/>
      <c r="Y2327" s="733">
        <v>2000</v>
      </c>
      <c r="Z2327" s="733">
        <v>3000</v>
      </c>
      <c r="AA2327" s="733">
        <v>1940</v>
      </c>
      <c r="AB2327" s="733">
        <v>2180</v>
      </c>
      <c r="AC2327" s="604">
        <v>5.2</v>
      </c>
      <c r="AD2327" s="604">
        <v>5.2</v>
      </c>
    </row>
    <row r="2328" spans="1:30" ht="19.5" customHeight="1">
      <c r="A2328" s="738"/>
      <c r="B2328" s="554"/>
      <c r="C2328" s="657"/>
      <c r="D2328" s="657"/>
      <c r="E2328" s="605" t="s">
        <v>185</v>
      </c>
      <c r="F2328" s="723">
        <v>1257.26</v>
      </c>
      <c r="G2328" s="723">
        <v>1258.23</v>
      </c>
      <c r="H2328" s="723">
        <v>1261.1099999999999</v>
      </c>
      <c r="I2328" s="723">
        <v>1264.6400000000001</v>
      </c>
      <c r="J2328" s="723">
        <v>1275.06</v>
      </c>
      <c r="K2328" s="723">
        <v>1271.7</v>
      </c>
      <c r="L2328" s="723">
        <v>1264.73</v>
      </c>
      <c r="M2328" s="723">
        <v>1249.31</v>
      </c>
      <c r="N2328" s="723">
        <v>1271.0999999999999</v>
      </c>
      <c r="O2328" s="605"/>
      <c r="P2328" s="605"/>
      <c r="Q2328" s="658"/>
      <c r="R2328" s="658"/>
      <c r="S2328" s="659"/>
      <c r="T2328" s="600"/>
      <c r="U2328" s="660"/>
      <c r="V2328" s="731"/>
      <c r="W2328" s="731"/>
      <c r="X2328" s="731"/>
      <c r="Y2328" s="732"/>
      <c r="Z2328" s="732"/>
      <c r="AA2328" s="732"/>
      <c r="AB2328" s="732"/>
      <c r="AC2328" s="641"/>
      <c r="AD2328" s="641"/>
    </row>
    <row r="2329" spans="1:30" ht="30" customHeight="1">
      <c r="A2329" s="738"/>
      <c r="B2329" s="554"/>
      <c r="C2329" s="657"/>
      <c r="D2329" s="657"/>
      <c r="E2329" s="605" t="s">
        <v>601</v>
      </c>
      <c r="F2329" s="605">
        <f t="shared" ref="F2329:N2329" si="771">IF(((F2327="")*AND(F2328="")),"",(F2327-F2328)*3)</f>
        <v>2040.3600000000004</v>
      </c>
      <c r="G2329" s="605">
        <f t="shared" si="771"/>
        <v>2044.62</v>
      </c>
      <c r="H2329" s="605">
        <f t="shared" si="771"/>
        <v>2033.1000000000001</v>
      </c>
      <c r="I2329" s="605">
        <f t="shared" si="771"/>
        <v>2020.9199999999996</v>
      </c>
      <c r="J2329" s="605">
        <f t="shared" si="771"/>
        <v>2000.5800000000004</v>
      </c>
      <c r="K2329" s="605">
        <f t="shared" si="771"/>
        <v>2026.7399999999998</v>
      </c>
      <c r="L2329" s="605">
        <f t="shared" si="771"/>
        <v>2015.1000000000001</v>
      </c>
      <c r="M2329" s="605">
        <f t="shared" si="771"/>
        <v>2150.7000000000003</v>
      </c>
      <c r="N2329" s="605">
        <f t="shared" si="771"/>
        <v>2000.16</v>
      </c>
      <c r="O2329" s="605"/>
      <c r="P2329" s="605"/>
      <c r="Q2329" s="658"/>
      <c r="R2329" s="658"/>
      <c r="S2329" s="659"/>
      <c r="T2329" s="600"/>
      <c r="U2329" s="660"/>
      <c r="V2329" s="731"/>
      <c r="W2329" s="731"/>
      <c r="X2329" s="731"/>
      <c r="Y2329" s="732"/>
      <c r="Z2329" s="732"/>
      <c r="AA2329" s="732"/>
      <c r="AB2329" s="732"/>
      <c r="AC2329" s="641"/>
      <c r="AD2329" s="641"/>
    </row>
    <row r="2330" spans="1:30" ht="19.5" customHeight="1">
      <c r="A2330" s="713">
        <v>44099</v>
      </c>
      <c r="B2330" s="554" t="s">
        <v>172</v>
      </c>
      <c r="C2330" s="657" t="s">
        <v>174</v>
      </c>
      <c r="D2330" s="657" t="s">
        <v>173</v>
      </c>
      <c r="E2330" s="605" t="s">
        <v>184</v>
      </c>
      <c r="F2330" s="723">
        <v>6795.67</v>
      </c>
      <c r="G2330" s="723">
        <v>6997.69</v>
      </c>
      <c r="H2330" s="723">
        <v>6972.63</v>
      </c>
      <c r="I2330" s="723">
        <v>6896.53</v>
      </c>
      <c r="J2330" s="723">
        <v>6798.47</v>
      </c>
      <c r="K2330" s="723">
        <v>6947.76</v>
      </c>
      <c r="L2330" s="723">
        <v>7004.3</v>
      </c>
      <c r="M2330" s="723">
        <v>6985.54</v>
      </c>
      <c r="N2330" s="723">
        <v>6903.67</v>
      </c>
      <c r="O2330" s="605">
        <f>IF((N2331=""),"",MAX(F2332:N2332))</f>
        <v>3740.76</v>
      </c>
      <c r="P2330" s="605">
        <f>IF(N2331="","",MIN(F2332:N2332))</f>
        <v>3377.3199999999997</v>
      </c>
      <c r="Q2330" s="658">
        <f>IF((N2332=""),"",AVERAGE(F2332:N2332))</f>
        <v>3627.6155555555556</v>
      </c>
      <c r="R2330" s="658">
        <f>IF((N2331=""),"",(O2330-P2330)/(O2330+P2330)*100)</f>
        <v>5.1058712461787517</v>
      </c>
      <c r="S2330" s="725">
        <f>STDEV(F2332:N2332)</f>
        <v>117.2630025957755</v>
      </c>
      <c r="T2330" s="600" t="str">
        <f>IF(N2331="","",IF(Q2330&gt;3350,IF(R2330&lt;7,IF(Q2330&lt;3950,"Pass","Fail"),"Fail"),"Fail"))</f>
        <v>Pass</v>
      </c>
      <c r="U2330" s="672">
        <v>121</v>
      </c>
      <c r="V2330" s="739"/>
      <c r="W2330" s="743"/>
      <c r="X2330" s="726"/>
      <c r="Y2330" s="819">
        <v>3350</v>
      </c>
      <c r="Z2330" s="819">
        <v>4450</v>
      </c>
      <c r="AA2330" s="819">
        <v>3350</v>
      </c>
      <c r="AB2330" s="819">
        <v>3950</v>
      </c>
      <c r="AC2330" s="820">
        <v>7</v>
      </c>
      <c r="AD2330" s="820">
        <v>6.5</v>
      </c>
    </row>
    <row r="2331" spans="1:30" ht="15">
      <c r="A2331" s="729"/>
      <c r="B2331" s="554"/>
      <c r="C2331" s="657"/>
      <c r="D2331" s="657"/>
      <c r="E2331" s="605" t="s">
        <v>185</v>
      </c>
      <c r="F2331" s="723">
        <v>5025.76</v>
      </c>
      <c r="G2331" s="723">
        <v>5138.1499999999996</v>
      </c>
      <c r="H2331" s="723">
        <v>5124.3100000000004</v>
      </c>
      <c r="I2331" s="723">
        <v>5121.91</v>
      </c>
      <c r="J2331" s="723">
        <v>5109.8100000000004</v>
      </c>
      <c r="K2331" s="723">
        <v>5106.62</v>
      </c>
      <c r="L2331" s="723">
        <v>5133.92</v>
      </c>
      <c r="M2331" s="723">
        <v>5159.04</v>
      </c>
      <c r="N2331" s="723">
        <v>5058.47</v>
      </c>
      <c r="O2331" s="605"/>
      <c r="P2331" s="605"/>
      <c r="Q2331" s="658"/>
      <c r="R2331" s="658"/>
      <c r="S2331" s="659"/>
      <c r="T2331" s="600"/>
      <c r="U2331" s="672"/>
      <c r="V2331" s="731"/>
      <c r="W2331" s="731"/>
      <c r="X2331" s="731"/>
      <c r="Y2331" s="732"/>
      <c r="Z2331" s="732"/>
      <c r="AA2331" s="732"/>
      <c r="AB2331" s="732"/>
      <c r="AC2331" s="641"/>
      <c r="AD2331" s="641"/>
    </row>
    <row r="2332" spans="1:30" ht="28.5">
      <c r="A2332" s="738"/>
      <c r="B2332" s="554"/>
      <c r="C2332" s="657"/>
      <c r="D2332" s="657"/>
      <c r="E2332" s="605" t="s">
        <v>601</v>
      </c>
      <c r="F2332" s="605">
        <f t="shared" ref="F2332:N2332" si="772">IF(((F2330="")*AND(F2331="")),"",(F2330-F2331)*2)</f>
        <v>3539.8199999999997</v>
      </c>
      <c r="G2332" s="605">
        <f t="shared" si="772"/>
        <v>3719.08</v>
      </c>
      <c r="H2332" s="605">
        <f t="shared" si="772"/>
        <v>3696.6399999999994</v>
      </c>
      <c r="I2332" s="605">
        <f t="shared" si="772"/>
        <v>3549.24</v>
      </c>
      <c r="J2332" s="605">
        <f t="shared" si="772"/>
        <v>3377.3199999999997</v>
      </c>
      <c r="K2332" s="605">
        <f t="shared" si="772"/>
        <v>3682.2800000000007</v>
      </c>
      <c r="L2332" s="605">
        <f t="shared" si="772"/>
        <v>3740.76</v>
      </c>
      <c r="M2332" s="605">
        <f t="shared" si="772"/>
        <v>3653</v>
      </c>
      <c r="N2332" s="605">
        <f t="shared" si="772"/>
        <v>3690.3999999999996</v>
      </c>
      <c r="O2332" s="605"/>
      <c r="P2332" s="605"/>
      <c r="Q2332" s="658"/>
      <c r="R2332" s="658"/>
      <c r="S2332" s="659"/>
      <c r="T2332" s="600"/>
      <c r="U2332" s="672"/>
      <c r="V2332" s="731"/>
      <c r="W2332" s="731"/>
      <c r="X2332" s="731"/>
      <c r="Y2332" s="732"/>
      <c r="Z2332" s="732"/>
      <c r="AA2332" s="732"/>
      <c r="AB2332" s="732"/>
      <c r="AC2332" s="641"/>
      <c r="AD2332" s="641"/>
    </row>
    <row r="2333" spans="1:30" ht="19.5" customHeight="1">
      <c r="A2333" s="713">
        <v>44099</v>
      </c>
      <c r="B2333" s="554" t="s">
        <v>172</v>
      </c>
      <c r="C2333" s="657" t="s">
        <v>174</v>
      </c>
      <c r="D2333" s="657" t="s">
        <v>173</v>
      </c>
      <c r="E2333" s="605" t="s">
        <v>184</v>
      </c>
      <c r="F2333" s="723">
        <v>4954</v>
      </c>
      <c r="G2333" s="723">
        <v>4986</v>
      </c>
      <c r="H2333" s="723">
        <v>5070</v>
      </c>
      <c r="I2333" s="723">
        <v>5054</v>
      </c>
      <c r="J2333" s="723">
        <v>5067</v>
      </c>
      <c r="K2333" s="723">
        <v>5023</v>
      </c>
      <c r="L2333" s="723">
        <v>5028</v>
      </c>
      <c r="M2333" s="723">
        <v>5041</v>
      </c>
      <c r="N2333" s="723">
        <v>5051</v>
      </c>
      <c r="O2333" s="605">
        <f>IF((N2334=""),"",MAX(F2335:N2335))</f>
        <v>3552</v>
      </c>
      <c r="P2333" s="605">
        <f>IF(N2334="","",MIN(F2335:N2335))</f>
        <v>3184</v>
      </c>
      <c r="Q2333" s="658">
        <f>IF((N2335=""),"",AVERAGE(F2335:N2335))</f>
        <v>3443.3333333333335</v>
      </c>
      <c r="R2333" s="658">
        <f>IF((N2334=""),"",(O2333-P2333)/(O2333+P2333)*100)</f>
        <v>5.4631828978622332</v>
      </c>
      <c r="S2333" s="725">
        <f>STDEV(F2335:N2335)</f>
        <v>122.21702009131134</v>
      </c>
      <c r="T2333" s="600" t="str">
        <f>IF(N2334="","",IF(Q2333&gt;3350,IF(R2333&lt;7,IF(Q2333&lt;3950,"Pass","Fail"),"Fail"),"Fail"))</f>
        <v>Pass</v>
      </c>
      <c r="U2333" s="672">
        <v>121</v>
      </c>
      <c r="V2333" s="739"/>
      <c r="W2333" s="743"/>
      <c r="X2333" s="726"/>
      <c r="Y2333" s="819">
        <v>3350</v>
      </c>
      <c r="Z2333" s="819">
        <v>4450</v>
      </c>
      <c r="AA2333" s="819">
        <v>3350</v>
      </c>
      <c r="AB2333" s="819">
        <v>3950</v>
      </c>
      <c r="AC2333" s="820">
        <v>7</v>
      </c>
      <c r="AD2333" s="820">
        <v>6.5</v>
      </c>
    </row>
    <row r="2334" spans="1:30" ht="15">
      <c r="A2334" s="729"/>
      <c r="B2334" s="554"/>
      <c r="C2334" s="657"/>
      <c r="D2334" s="657"/>
      <c r="E2334" s="605" t="s">
        <v>185</v>
      </c>
      <c r="F2334" s="723">
        <v>3275</v>
      </c>
      <c r="G2334" s="723">
        <v>3235</v>
      </c>
      <c r="H2334" s="723">
        <v>3296</v>
      </c>
      <c r="I2334" s="723">
        <v>3294</v>
      </c>
      <c r="J2334" s="723">
        <v>3391</v>
      </c>
      <c r="K2334" s="723">
        <v>3431</v>
      </c>
      <c r="L2334" s="723">
        <v>3275</v>
      </c>
      <c r="M2334" s="723">
        <v>3265</v>
      </c>
      <c r="N2334" s="723">
        <v>3317</v>
      </c>
      <c r="O2334" s="605"/>
      <c r="P2334" s="605"/>
      <c r="Q2334" s="658"/>
      <c r="R2334" s="658"/>
      <c r="S2334" s="659"/>
      <c r="T2334" s="600"/>
      <c r="U2334" s="672"/>
      <c r="V2334" s="731"/>
      <c r="W2334" s="731"/>
      <c r="X2334" s="731"/>
      <c r="Y2334" s="732"/>
      <c r="Z2334" s="732"/>
      <c r="AA2334" s="732"/>
      <c r="AB2334" s="732"/>
      <c r="AC2334" s="641"/>
      <c r="AD2334" s="641"/>
    </row>
    <row r="2335" spans="1:30" ht="28.5">
      <c r="A2335" s="738"/>
      <c r="B2335" s="554"/>
      <c r="C2335" s="657"/>
      <c r="D2335" s="657"/>
      <c r="E2335" s="605" t="s">
        <v>601</v>
      </c>
      <c r="F2335" s="605">
        <f t="shared" ref="F2335:N2335" si="773">IF(((F2333="")*AND(F2334="")),"",(F2333-F2334)*2)</f>
        <v>3358</v>
      </c>
      <c r="G2335" s="605">
        <f t="shared" si="773"/>
        <v>3502</v>
      </c>
      <c r="H2335" s="605">
        <f t="shared" si="773"/>
        <v>3548</v>
      </c>
      <c r="I2335" s="605">
        <f t="shared" si="773"/>
        <v>3520</v>
      </c>
      <c r="J2335" s="605">
        <f t="shared" si="773"/>
        <v>3352</v>
      </c>
      <c r="K2335" s="605">
        <f t="shared" si="773"/>
        <v>3184</v>
      </c>
      <c r="L2335" s="605">
        <f t="shared" si="773"/>
        <v>3506</v>
      </c>
      <c r="M2335" s="605">
        <f t="shared" si="773"/>
        <v>3552</v>
      </c>
      <c r="N2335" s="605">
        <f t="shared" si="773"/>
        <v>3468</v>
      </c>
      <c r="O2335" s="605"/>
      <c r="P2335" s="605"/>
      <c r="Q2335" s="658"/>
      <c r="R2335" s="658"/>
      <c r="S2335" s="659"/>
      <c r="T2335" s="600"/>
      <c r="U2335" s="672"/>
      <c r="V2335" s="731"/>
      <c r="W2335" s="731"/>
      <c r="X2335" s="731"/>
      <c r="Y2335" s="732"/>
      <c r="Z2335" s="732"/>
      <c r="AA2335" s="732"/>
      <c r="AB2335" s="732"/>
      <c r="AC2335" s="641"/>
      <c r="AD2335" s="641"/>
    </row>
    <row r="2336" spans="1:30" ht="19.5" customHeight="1">
      <c r="A2336" s="713">
        <v>44099</v>
      </c>
      <c r="B2336" s="554" t="s">
        <v>172</v>
      </c>
      <c r="C2336" s="657" t="s">
        <v>174</v>
      </c>
      <c r="D2336" s="657" t="s">
        <v>173</v>
      </c>
      <c r="E2336" s="605" t="s">
        <v>184</v>
      </c>
      <c r="F2336" s="723">
        <v>6928.2</v>
      </c>
      <c r="G2336" s="723">
        <v>7010.1</v>
      </c>
      <c r="H2336" s="723">
        <v>7041.92</v>
      </c>
      <c r="I2336" s="723">
        <v>7033.98</v>
      </c>
      <c r="J2336" s="723">
        <v>6997.52</v>
      </c>
      <c r="K2336" s="723">
        <v>6919.34</v>
      </c>
      <c r="L2336" s="723">
        <v>7020.94</v>
      </c>
      <c r="M2336" s="723">
        <v>7039.18</v>
      </c>
      <c r="N2336" s="723">
        <v>7022.76</v>
      </c>
      <c r="O2336" s="605">
        <f>IF((N2337=""),"",MAX(F2338:N2338))</f>
        <v>3765.5200000000004</v>
      </c>
      <c r="P2336" s="605">
        <f>IF(N2337="","",MIN(F2338:N2338))</f>
        <v>3522.6800000000003</v>
      </c>
      <c r="Q2336" s="658">
        <f>IF((N2338=""),"",AVERAGE(F2338:N2338))</f>
        <v>3655.9333333333334</v>
      </c>
      <c r="R2336" s="658">
        <f>IF((N2337=""),"",(O2336-P2336)/(O2336+P2336)*100)</f>
        <v>3.3319612524354456</v>
      </c>
      <c r="S2336" s="725">
        <f>STDEV(F2338:N2338)</f>
        <v>73.788312082604591</v>
      </c>
      <c r="T2336" s="600" t="str">
        <f>IF(N2337="","",IF(Q2336&gt;3350,IF(R2336&lt;7,IF(Q2336&lt;3950,"Pass","Fail"),"Fail"),"Fail"))</f>
        <v>Pass</v>
      </c>
      <c r="U2336" s="672">
        <v>64</v>
      </c>
      <c r="V2336" s="739" t="s">
        <v>604</v>
      </c>
      <c r="W2336" s="743"/>
      <c r="X2336" s="726"/>
      <c r="Y2336" s="819">
        <v>3350</v>
      </c>
      <c r="Z2336" s="819">
        <v>4450</v>
      </c>
      <c r="AA2336" s="819">
        <v>3350</v>
      </c>
      <c r="AB2336" s="819">
        <v>3950</v>
      </c>
      <c r="AC2336" s="820">
        <v>7</v>
      </c>
      <c r="AD2336" s="820">
        <v>6.5</v>
      </c>
    </row>
    <row r="2337" spans="1:30" ht="15">
      <c r="A2337" s="729"/>
      <c r="B2337" s="554"/>
      <c r="C2337" s="657"/>
      <c r="D2337" s="657"/>
      <c r="E2337" s="605" t="s">
        <v>185</v>
      </c>
      <c r="F2337" s="723">
        <v>5070.76</v>
      </c>
      <c r="G2337" s="723">
        <v>5127.34</v>
      </c>
      <c r="H2337" s="723">
        <v>5227.3999999999996</v>
      </c>
      <c r="I2337" s="723">
        <v>5212.1899999999996</v>
      </c>
      <c r="J2337" s="723">
        <v>5210.33</v>
      </c>
      <c r="K2337" s="723">
        <v>5158</v>
      </c>
      <c r="L2337" s="723">
        <v>5174.26</v>
      </c>
      <c r="M2337" s="723">
        <v>5193.79</v>
      </c>
      <c r="N2337" s="723">
        <v>5188.17</v>
      </c>
      <c r="O2337" s="605"/>
      <c r="P2337" s="605"/>
      <c r="Q2337" s="658"/>
      <c r="R2337" s="658"/>
      <c r="S2337" s="659"/>
      <c r="T2337" s="600"/>
      <c r="U2337" s="672"/>
      <c r="V2337" s="731"/>
      <c r="W2337" s="731"/>
      <c r="X2337" s="731"/>
      <c r="Y2337" s="732"/>
      <c r="Z2337" s="732"/>
      <c r="AA2337" s="732"/>
      <c r="AB2337" s="732"/>
      <c r="AC2337" s="641"/>
      <c r="AD2337" s="641"/>
    </row>
    <row r="2338" spans="1:30" ht="28.5">
      <c r="A2338" s="738"/>
      <c r="B2338" s="554"/>
      <c r="C2338" s="657"/>
      <c r="D2338" s="657"/>
      <c r="E2338" s="605" t="s">
        <v>601</v>
      </c>
      <c r="F2338" s="605">
        <f t="shared" ref="F2338:N2338" si="774">IF(((F2336="")*AND(F2337="")),"",(F2336-F2337)*2)</f>
        <v>3714.8799999999992</v>
      </c>
      <c r="G2338" s="605">
        <f t="shared" si="774"/>
        <v>3765.5200000000004</v>
      </c>
      <c r="H2338" s="605">
        <f t="shared" si="774"/>
        <v>3629.0400000000009</v>
      </c>
      <c r="I2338" s="605">
        <f t="shared" si="774"/>
        <v>3643.58</v>
      </c>
      <c r="J2338" s="605">
        <f t="shared" si="774"/>
        <v>3574.380000000001</v>
      </c>
      <c r="K2338" s="605">
        <f t="shared" si="774"/>
        <v>3522.6800000000003</v>
      </c>
      <c r="L2338" s="605">
        <f t="shared" si="774"/>
        <v>3693.3599999999988</v>
      </c>
      <c r="M2338" s="605">
        <f t="shared" si="774"/>
        <v>3690.7800000000007</v>
      </c>
      <c r="N2338" s="605">
        <f t="shared" si="774"/>
        <v>3669.1800000000003</v>
      </c>
      <c r="O2338" s="605"/>
      <c r="P2338" s="605"/>
      <c r="Q2338" s="658"/>
      <c r="R2338" s="658"/>
      <c r="S2338" s="659"/>
      <c r="T2338" s="600"/>
      <c r="U2338" s="672"/>
      <c r="V2338" s="731"/>
      <c r="W2338" s="731"/>
      <c r="X2338" s="731"/>
      <c r="Y2338" s="732"/>
      <c r="Z2338" s="732"/>
      <c r="AA2338" s="732"/>
      <c r="AB2338" s="732"/>
      <c r="AC2338" s="641"/>
      <c r="AD2338" s="641"/>
    </row>
    <row r="2339" spans="1:30" ht="19.5" customHeight="1">
      <c r="A2339" s="713">
        <v>44099</v>
      </c>
      <c r="B2339" s="554" t="s">
        <v>172</v>
      </c>
      <c r="C2339" s="657" t="s">
        <v>174</v>
      </c>
      <c r="D2339" s="657" t="s">
        <v>173</v>
      </c>
      <c r="E2339" s="605" t="s">
        <v>184</v>
      </c>
      <c r="F2339" s="723">
        <v>5070.76</v>
      </c>
      <c r="G2339" s="723">
        <v>5127.34</v>
      </c>
      <c r="H2339" s="723">
        <v>5227.3999999999996</v>
      </c>
      <c r="I2339" s="723">
        <v>5212.1899999999996</v>
      </c>
      <c r="J2339" s="723">
        <v>5210.33</v>
      </c>
      <c r="K2339" s="723">
        <v>5158</v>
      </c>
      <c r="L2339" s="723">
        <v>5174.26</v>
      </c>
      <c r="M2339" s="723">
        <v>5193.79</v>
      </c>
      <c r="N2339" s="723">
        <v>5188.17</v>
      </c>
      <c r="O2339" s="605">
        <f>IF((N2340=""),"",MAX(F2341:N2341))</f>
        <v>3855.9399999999996</v>
      </c>
      <c r="P2339" s="605">
        <f>IF(N2340="","",MIN(F2341:N2341))</f>
        <v>3484.34</v>
      </c>
      <c r="Q2339" s="658">
        <f>IF((N2341=""),"",AVERAGE(F2341:N2341))</f>
        <v>3730.7022222222222</v>
      </c>
      <c r="R2339" s="658">
        <f>IF((N2340=""),"",(O2339-P2339)/(O2339+P2339)*100)</f>
        <v>5.0624771807069955</v>
      </c>
      <c r="S2339" s="725">
        <f>STDEV(F2341:N2341)</f>
        <v>118.11818168446484</v>
      </c>
      <c r="T2339" s="600" t="str">
        <f>IF(N2340="","",IF(Q2339&gt;3350,IF(R2339&lt;7,IF(Q2339&lt;3950,"Pass","Fail"),"Fail"),"Fail"))</f>
        <v>Pass</v>
      </c>
      <c r="U2339" s="672">
        <v>64</v>
      </c>
      <c r="V2339" s="739"/>
      <c r="W2339" s="743"/>
      <c r="X2339" s="726" t="s">
        <v>696</v>
      </c>
      <c r="Y2339" s="819">
        <v>3350</v>
      </c>
      <c r="Z2339" s="819">
        <v>4450</v>
      </c>
      <c r="AA2339" s="819">
        <v>3350</v>
      </c>
      <c r="AB2339" s="819">
        <v>3950</v>
      </c>
      <c r="AC2339" s="820">
        <v>7</v>
      </c>
      <c r="AD2339" s="820">
        <v>6.5</v>
      </c>
    </row>
    <row r="2340" spans="1:30" ht="15">
      <c r="A2340" s="729"/>
      <c r="B2340" s="554"/>
      <c r="C2340" s="657"/>
      <c r="D2340" s="657"/>
      <c r="E2340" s="605" t="s">
        <v>185</v>
      </c>
      <c r="F2340" s="723">
        <v>3249.76</v>
      </c>
      <c r="G2340" s="723">
        <v>3238.09</v>
      </c>
      <c r="H2340" s="723">
        <v>3313.64</v>
      </c>
      <c r="I2340" s="723">
        <v>3316.07</v>
      </c>
      <c r="J2340" s="723">
        <v>3388.89</v>
      </c>
      <c r="K2340" s="723">
        <v>3415.83</v>
      </c>
      <c r="L2340" s="723">
        <v>3287.79</v>
      </c>
      <c r="M2340" s="723">
        <v>3265.82</v>
      </c>
      <c r="N2340" s="723">
        <v>3298.19</v>
      </c>
      <c r="O2340" s="605"/>
      <c r="P2340" s="605"/>
      <c r="Q2340" s="658"/>
      <c r="R2340" s="658"/>
      <c r="S2340" s="659"/>
      <c r="T2340" s="600"/>
      <c r="U2340" s="672"/>
      <c r="V2340" s="731"/>
      <c r="W2340" s="731"/>
      <c r="X2340" s="731"/>
      <c r="Y2340" s="732"/>
      <c r="Z2340" s="732"/>
      <c r="AA2340" s="732"/>
      <c r="AB2340" s="732"/>
      <c r="AC2340" s="641"/>
      <c r="AD2340" s="641"/>
    </row>
    <row r="2341" spans="1:30" ht="28.5">
      <c r="A2341" s="738"/>
      <c r="B2341" s="554"/>
      <c r="C2341" s="657"/>
      <c r="D2341" s="657"/>
      <c r="E2341" s="605" t="s">
        <v>601</v>
      </c>
      <c r="F2341" s="605">
        <f t="shared" ref="F2341:N2341" si="775">IF(((F2339="")*AND(F2340="")),"",(F2339-F2340)*2)</f>
        <v>3642</v>
      </c>
      <c r="G2341" s="605">
        <f t="shared" si="775"/>
        <v>3778.5</v>
      </c>
      <c r="H2341" s="605">
        <f t="shared" si="775"/>
        <v>3827.5199999999995</v>
      </c>
      <c r="I2341" s="605">
        <f t="shared" si="775"/>
        <v>3792.2399999999989</v>
      </c>
      <c r="J2341" s="605">
        <f t="shared" si="775"/>
        <v>3642.88</v>
      </c>
      <c r="K2341" s="605">
        <f t="shared" si="775"/>
        <v>3484.34</v>
      </c>
      <c r="L2341" s="605">
        <f t="shared" si="775"/>
        <v>3772.9400000000005</v>
      </c>
      <c r="M2341" s="605">
        <f t="shared" si="775"/>
        <v>3855.9399999999996</v>
      </c>
      <c r="N2341" s="605">
        <f t="shared" si="775"/>
        <v>3779.96</v>
      </c>
      <c r="O2341" s="605"/>
      <c r="P2341" s="605"/>
      <c r="Q2341" s="658"/>
      <c r="R2341" s="658"/>
      <c r="S2341" s="659"/>
      <c r="T2341" s="600"/>
      <c r="U2341" s="672"/>
      <c r="V2341" s="731"/>
      <c r="W2341" s="731"/>
      <c r="X2341" s="731"/>
      <c r="Y2341" s="732"/>
      <c r="Z2341" s="732"/>
      <c r="AA2341" s="732"/>
      <c r="AB2341" s="732"/>
      <c r="AC2341" s="641"/>
      <c r="AD2341" s="641"/>
    </row>
    <row r="2342" spans="1:30" ht="15">
      <c r="A2342" s="713">
        <v>44102</v>
      </c>
      <c r="B2342" s="554" t="s">
        <v>172</v>
      </c>
      <c r="C2342" s="657" t="s">
        <v>174</v>
      </c>
      <c r="D2342" s="657" t="s">
        <v>173</v>
      </c>
      <c r="E2342" s="605" t="s">
        <v>184</v>
      </c>
      <c r="F2342" s="723">
        <v>6920.52</v>
      </c>
      <c r="G2342" s="723">
        <v>7114.03</v>
      </c>
      <c r="H2342" s="723">
        <v>7092.12</v>
      </c>
      <c r="I2342" s="723">
        <v>7018.06</v>
      </c>
      <c r="J2342" s="723">
        <v>6929.21</v>
      </c>
      <c r="K2342" s="723">
        <v>7068.68</v>
      </c>
      <c r="L2342" s="723">
        <v>7120.46</v>
      </c>
      <c r="M2342" s="723">
        <v>7102.57</v>
      </c>
      <c r="N2342" s="723">
        <v>7024.81</v>
      </c>
      <c r="O2342" s="605">
        <f>IF((N2343=""),"",MAX(F2344:N2344))</f>
        <v>3845</v>
      </c>
      <c r="P2342" s="605">
        <f>IF(N2343="","",MIN(F2344:N2344))</f>
        <v>3483.7199999999993</v>
      </c>
      <c r="Q2342" s="658">
        <f>IF((N2344=""),"",AVERAGE(F2344:N2344))</f>
        <v>3728.4666666666662</v>
      </c>
      <c r="R2342" s="658">
        <f>IF((N2343=""),"",(O2342-P2342)/(O2342+P2342)*100)</f>
        <v>4.9296466504382854</v>
      </c>
      <c r="S2342" s="725">
        <f>STDEV(F2344:N2344)</f>
        <v>115.3606605390422</v>
      </c>
      <c r="T2342" s="600" t="str">
        <f>IF(N2343="","",IF(Q2342&gt;3350,IF(R2342&lt;7,IF(Q2342&lt;3950,"Pass","Fail"),"Fail"),"Fail"))</f>
        <v>Pass</v>
      </c>
      <c r="U2342" s="672">
        <v>1159</v>
      </c>
      <c r="V2342" s="739" t="s">
        <v>606</v>
      </c>
      <c r="W2342" s="743"/>
      <c r="X2342" s="726"/>
      <c r="Y2342" s="819">
        <v>3350</v>
      </c>
      <c r="Z2342" s="819">
        <v>4450</v>
      </c>
      <c r="AA2342" s="819">
        <v>3350</v>
      </c>
      <c r="AB2342" s="819">
        <v>3950</v>
      </c>
      <c r="AC2342" s="820">
        <v>7</v>
      </c>
      <c r="AD2342" s="820">
        <v>6.5</v>
      </c>
    </row>
    <row r="2343" spans="1:30" ht="15">
      <c r="A2343" s="729"/>
      <c r="B2343" s="554"/>
      <c r="C2343" s="657"/>
      <c r="D2343" s="657"/>
      <c r="E2343" s="605" t="s">
        <v>185</v>
      </c>
      <c r="F2343" s="723">
        <v>5100.54</v>
      </c>
      <c r="G2343" s="723">
        <v>5205.43</v>
      </c>
      <c r="H2343" s="723">
        <v>5195.97</v>
      </c>
      <c r="I2343" s="723">
        <v>5191.8</v>
      </c>
      <c r="J2343" s="723">
        <v>5187.3500000000004</v>
      </c>
      <c r="K2343" s="723">
        <v>5180.6899999999996</v>
      </c>
      <c r="L2343" s="723">
        <v>5197.96</v>
      </c>
      <c r="M2343" s="723">
        <v>5225.74</v>
      </c>
      <c r="N2343" s="723">
        <v>5126.88</v>
      </c>
      <c r="O2343" s="605"/>
      <c r="P2343" s="605"/>
      <c r="Q2343" s="658"/>
      <c r="R2343" s="658"/>
      <c r="S2343" s="659"/>
      <c r="T2343" s="600"/>
      <c r="U2343" s="672"/>
      <c r="V2343" s="731"/>
      <c r="W2343" s="731"/>
      <c r="X2343" s="731"/>
      <c r="Y2343" s="732"/>
      <c r="Z2343" s="732"/>
      <c r="AA2343" s="732"/>
      <c r="AB2343" s="732"/>
      <c r="AC2343" s="641"/>
      <c r="AD2343" s="641"/>
    </row>
    <row r="2344" spans="1:30" ht="57">
      <c r="A2344" s="738"/>
      <c r="B2344" s="554"/>
      <c r="C2344" s="657"/>
      <c r="D2344" s="657"/>
      <c r="E2344" s="605" t="s">
        <v>186</v>
      </c>
      <c r="F2344" s="605">
        <f t="shared" ref="F2344:N2344" si="776">IF(((F2342="")*AND(F2343="")),"",(F2342-F2343)*2)</f>
        <v>3639.9600000000009</v>
      </c>
      <c r="G2344" s="605">
        <f t="shared" si="776"/>
        <v>3817.1999999999989</v>
      </c>
      <c r="H2344" s="605">
        <f t="shared" si="776"/>
        <v>3792.2999999999993</v>
      </c>
      <c r="I2344" s="605">
        <f t="shared" si="776"/>
        <v>3652.5200000000004</v>
      </c>
      <c r="J2344" s="605">
        <f t="shared" si="776"/>
        <v>3483.7199999999993</v>
      </c>
      <c r="K2344" s="605">
        <f t="shared" si="776"/>
        <v>3775.9800000000014</v>
      </c>
      <c r="L2344" s="605">
        <f t="shared" si="776"/>
        <v>3845</v>
      </c>
      <c r="M2344" s="605">
        <f t="shared" si="776"/>
        <v>3753.66</v>
      </c>
      <c r="N2344" s="605">
        <f t="shared" si="776"/>
        <v>3795.8600000000006</v>
      </c>
      <c r="O2344" s="605"/>
      <c r="P2344" s="605"/>
      <c r="Q2344" s="658"/>
      <c r="R2344" s="658"/>
      <c r="S2344" s="659"/>
      <c r="T2344" s="600"/>
      <c r="U2344" s="672"/>
      <c r="V2344" s="731"/>
      <c r="W2344" s="731"/>
      <c r="X2344" s="731"/>
      <c r="Y2344" s="732"/>
      <c r="Z2344" s="732"/>
      <c r="AA2344" s="732"/>
      <c r="AB2344" s="732"/>
      <c r="AC2344" s="641"/>
      <c r="AD2344" s="641"/>
    </row>
    <row r="2345" spans="1:30" ht="32.25" customHeight="1">
      <c r="A2345" s="713">
        <v>44102</v>
      </c>
      <c r="B2345" s="554" t="s">
        <v>183</v>
      </c>
      <c r="C2345" s="657" t="s">
        <v>171</v>
      </c>
      <c r="D2345" s="657" t="s">
        <v>170</v>
      </c>
      <c r="E2345" s="605" t="s">
        <v>184</v>
      </c>
      <c r="F2345" s="723">
        <v>29062.49</v>
      </c>
      <c r="G2345" s="723">
        <v>28933.759999999998</v>
      </c>
      <c r="H2345" s="723">
        <v>28890.5</v>
      </c>
      <c r="I2345" s="723">
        <v>28893.41</v>
      </c>
      <c r="J2345" s="723">
        <v>28973.84</v>
      </c>
      <c r="K2345" s="723">
        <v>29017.89</v>
      </c>
      <c r="L2345" s="723">
        <v>28906.31</v>
      </c>
      <c r="M2345" s="723">
        <v>28905.040000000001</v>
      </c>
      <c r="N2345" s="723">
        <v>29036.99</v>
      </c>
      <c r="O2345" s="605">
        <f>IF((N2346=""),"",MAX(F2347:N2347))</f>
        <v>4730.3399999999965</v>
      </c>
      <c r="P2345" s="605">
        <f>IF(N2346="","",MIN(F2347:N2347))</f>
        <v>4162.4100000000035</v>
      </c>
      <c r="Q2345" s="658">
        <f>IF((N2347=""),"",AVERAGE(F2347:N2347))</f>
        <v>4449.0733333333355</v>
      </c>
      <c r="R2345" s="658">
        <f>IF((N2346=""),"",(O2345-P2345)/(O2345+P2345)*100)</f>
        <v>6.3864383908239075</v>
      </c>
      <c r="S2345" s="659">
        <f>STDEV(F2347:N2347)</f>
        <v>245.12113867432373</v>
      </c>
      <c r="T2345" s="600" t="str">
        <f>IF(N2346="","",IF(Q2345&gt;3200,IF(R2345&lt;16,IF(Q2345&lt;5240,"Pass","Fail"),"Fail"),"Fail"))</f>
        <v>Pass</v>
      </c>
      <c r="U2345" s="672">
        <v>1159</v>
      </c>
      <c r="V2345" s="739" t="s">
        <v>606</v>
      </c>
      <c r="W2345" s="743"/>
      <c r="X2345" s="726"/>
      <c r="Y2345" s="733">
        <v>4200</v>
      </c>
      <c r="Z2345" s="733">
        <v>5500</v>
      </c>
      <c r="AA2345" s="733">
        <v>3200</v>
      </c>
      <c r="AB2345" s="733">
        <v>5240</v>
      </c>
      <c r="AC2345" s="604">
        <v>16</v>
      </c>
      <c r="AD2345" s="604">
        <v>16</v>
      </c>
    </row>
    <row r="2346" spans="1:30" ht="27" customHeight="1">
      <c r="A2346" s="729"/>
      <c r="B2346" s="554"/>
      <c r="C2346" s="657"/>
      <c r="D2346" s="657"/>
      <c r="E2346" s="605" t="s">
        <v>185</v>
      </c>
      <c r="F2346" s="723">
        <v>27500.560000000001</v>
      </c>
      <c r="G2346" s="723">
        <v>27520.11</v>
      </c>
      <c r="H2346" s="723">
        <v>27503.03</v>
      </c>
      <c r="I2346" s="723">
        <v>27471.17</v>
      </c>
      <c r="J2346" s="723">
        <v>27401.01</v>
      </c>
      <c r="K2346" s="723">
        <v>27441.11</v>
      </c>
      <c r="L2346" s="723">
        <v>27480.34</v>
      </c>
      <c r="M2346" s="723">
        <v>27479.79</v>
      </c>
      <c r="N2346" s="723">
        <v>27475.89</v>
      </c>
      <c r="O2346" s="641"/>
      <c r="P2346" s="605"/>
      <c r="Q2346" s="658"/>
      <c r="R2346" s="658"/>
      <c r="S2346" s="659"/>
      <c r="T2346" s="600"/>
      <c r="U2346" s="660"/>
      <c r="V2346" s="731"/>
      <c r="W2346" s="731"/>
      <c r="X2346" s="731"/>
      <c r="Y2346" s="732"/>
      <c r="Z2346" s="732"/>
      <c r="AA2346" s="732"/>
      <c r="AB2346" s="732"/>
      <c r="AC2346" s="641"/>
      <c r="AD2346" s="641"/>
    </row>
    <row r="2347" spans="1:30" ht="37.5" customHeight="1">
      <c r="A2347" s="734"/>
      <c r="B2347" s="554"/>
      <c r="C2347" s="657"/>
      <c r="D2347" s="657"/>
      <c r="E2347" s="605" t="s">
        <v>186</v>
      </c>
      <c r="F2347" s="605">
        <f t="shared" ref="F2347:N2347" si="777">IF(((F2345="")*AND(F2346="")),"",(F2345-F2346)*3)</f>
        <v>4685.7900000000009</v>
      </c>
      <c r="G2347" s="605">
        <f t="shared" si="777"/>
        <v>4240.9499999999935</v>
      </c>
      <c r="H2347" s="605">
        <f t="shared" si="777"/>
        <v>4162.4100000000035</v>
      </c>
      <c r="I2347" s="605">
        <f t="shared" si="777"/>
        <v>4266.7200000000048</v>
      </c>
      <c r="J2347" s="605">
        <f t="shared" si="777"/>
        <v>4718.4900000000052</v>
      </c>
      <c r="K2347" s="605">
        <f t="shared" si="777"/>
        <v>4730.3399999999965</v>
      </c>
      <c r="L2347" s="605">
        <f t="shared" si="777"/>
        <v>4277.9100000000035</v>
      </c>
      <c r="M2347" s="605">
        <f t="shared" si="777"/>
        <v>4275.75</v>
      </c>
      <c r="N2347" s="605">
        <f t="shared" si="777"/>
        <v>4683.3000000000065</v>
      </c>
      <c r="O2347" s="605"/>
      <c r="P2347" s="605"/>
      <c r="Q2347" s="658"/>
      <c r="R2347" s="658"/>
      <c r="S2347" s="659"/>
      <c r="T2347" s="600"/>
      <c r="U2347" s="660"/>
      <c r="V2347" s="735"/>
      <c r="W2347" s="735"/>
      <c r="X2347" s="735"/>
      <c r="Y2347" s="736"/>
      <c r="Z2347" s="736"/>
      <c r="AA2347" s="736"/>
      <c r="AB2347" s="736"/>
      <c r="AC2347" s="737"/>
      <c r="AD2347" s="737"/>
    </row>
    <row r="2348" spans="1:30" ht="27" customHeight="1">
      <c r="A2348" s="713">
        <v>44102</v>
      </c>
      <c r="B2348" s="614" t="s">
        <v>167</v>
      </c>
      <c r="C2348" s="657" t="s">
        <v>169</v>
      </c>
      <c r="D2348" s="657" t="s">
        <v>187</v>
      </c>
      <c r="E2348" s="605" t="s">
        <v>184</v>
      </c>
      <c r="F2348" s="723">
        <v>1260.72</v>
      </c>
      <c r="G2348" s="723">
        <v>1261.02</v>
      </c>
      <c r="H2348" s="723">
        <v>1260.03</v>
      </c>
      <c r="I2348" s="723">
        <v>1268.76</v>
      </c>
      <c r="J2348" s="723">
        <v>1278.5</v>
      </c>
      <c r="K2348" s="723">
        <v>1278.67</v>
      </c>
      <c r="L2348" s="723">
        <v>1268.22</v>
      </c>
      <c r="M2348" s="723">
        <v>1265.08</v>
      </c>
      <c r="N2348" s="723">
        <v>1270.31</v>
      </c>
      <c r="O2348" s="605">
        <f>IF((N2349=""),"",MAX(F2350:N2350))</f>
        <v>2015.9399999999996</v>
      </c>
      <c r="P2348" s="605">
        <f>IF(N2349="","",MIN(F2350:N2350))</f>
        <v>1974.84</v>
      </c>
      <c r="Q2348" s="658">
        <f>IF((N2350=""),"",AVERAGE(F2350:N2350))</f>
        <v>1988.1866666666663</v>
      </c>
      <c r="R2348" s="658">
        <f>IF((N2349=""),"",(O2348-P2348)/(O2348+P2348)*100)</f>
        <v>1.0298738592455532</v>
      </c>
      <c r="S2348" s="659">
        <f>STDEV(F2350:N2350)</f>
        <v>13.221540190252934</v>
      </c>
      <c r="T2348" s="600" t="str">
        <f>IF(N2349="","",IF(Q2348&gt;1940,IF(R2348&lt;8.3,IF(Q2348&lt;2180,"Pass","Fail"),"Fail"),"Fail"))</f>
        <v>Pass</v>
      </c>
      <c r="U2348" s="672">
        <v>1159</v>
      </c>
      <c r="V2348" s="739" t="s">
        <v>606</v>
      </c>
      <c r="W2348" s="743"/>
      <c r="X2348" s="726"/>
      <c r="Y2348" s="733">
        <v>2000</v>
      </c>
      <c r="Z2348" s="733">
        <v>3000</v>
      </c>
      <c r="AA2348" s="733">
        <v>1940</v>
      </c>
      <c r="AB2348" s="733">
        <v>2180</v>
      </c>
      <c r="AC2348" s="604">
        <v>5.2</v>
      </c>
      <c r="AD2348" s="604">
        <v>5.2</v>
      </c>
    </row>
    <row r="2349" spans="1:30" ht="19.5" customHeight="1">
      <c r="A2349" s="738"/>
      <c r="B2349" s="554"/>
      <c r="C2349" s="657"/>
      <c r="D2349" s="657"/>
      <c r="E2349" s="605" t="s">
        <v>185</v>
      </c>
      <c r="F2349" s="723">
        <v>601.29999999999995</v>
      </c>
      <c r="G2349" s="723">
        <v>598.35</v>
      </c>
      <c r="H2349" s="723">
        <v>598.17999999999995</v>
      </c>
      <c r="I2349" s="723">
        <v>601.72</v>
      </c>
      <c r="J2349" s="723">
        <v>620.22</v>
      </c>
      <c r="K2349" s="723">
        <v>620.35</v>
      </c>
      <c r="L2349" s="723">
        <v>606</v>
      </c>
      <c r="M2349" s="723">
        <v>593.1</v>
      </c>
      <c r="N2349" s="723">
        <v>607.53</v>
      </c>
      <c r="O2349" s="605"/>
      <c r="P2349" s="605"/>
      <c r="Q2349" s="658"/>
      <c r="R2349" s="658"/>
      <c r="S2349" s="659"/>
      <c r="T2349" s="600"/>
      <c r="U2349" s="660"/>
      <c r="V2349" s="731"/>
      <c r="W2349" s="731"/>
      <c r="X2349" s="731"/>
      <c r="Y2349" s="732"/>
      <c r="Z2349" s="732"/>
      <c r="AA2349" s="732"/>
      <c r="AB2349" s="732"/>
      <c r="AC2349" s="641"/>
      <c r="AD2349" s="641"/>
    </row>
    <row r="2350" spans="1:30" ht="42.75">
      <c r="A2350" s="738"/>
      <c r="B2350" s="554"/>
      <c r="C2350" s="657"/>
      <c r="D2350" s="657"/>
      <c r="E2350" s="605" t="s">
        <v>188</v>
      </c>
      <c r="F2350" s="605">
        <f t="shared" ref="F2350:N2350" si="778">IF(((F2348="")*AND(F2349="")),"",(F2348-F2349)*3)</f>
        <v>1978.2600000000002</v>
      </c>
      <c r="G2350" s="605">
        <f t="shared" si="778"/>
        <v>1988.0099999999998</v>
      </c>
      <c r="H2350" s="605">
        <f t="shared" si="778"/>
        <v>1985.5500000000002</v>
      </c>
      <c r="I2350" s="605">
        <f t="shared" si="778"/>
        <v>2001.12</v>
      </c>
      <c r="J2350" s="605">
        <f t="shared" si="778"/>
        <v>1974.84</v>
      </c>
      <c r="K2350" s="605">
        <f t="shared" si="778"/>
        <v>1974.96</v>
      </c>
      <c r="L2350" s="605">
        <f t="shared" si="778"/>
        <v>1986.66</v>
      </c>
      <c r="M2350" s="605">
        <f t="shared" si="778"/>
        <v>2015.9399999999996</v>
      </c>
      <c r="N2350" s="605">
        <f t="shared" si="778"/>
        <v>1988.34</v>
      </c>
      <c r="O2350" s="605"/>
      <c r="P2350" s="605"/>
      <c r="Q2350" s="658"/>
      <c r="R2350" s="658"/>
      <c r="S2350" s="659"/>
      <c r="T2350" s="600"/>
      <c r="U2350" s="660"/>
      <c r="V2350" s="731"/>
      <c r="W2350" s="731"/>
      <c r="X2350" s="731"/>
      <c r="Y2350" s="732"/>
      <c r="Z2350" s="732"/>
      <c r="AA2350" s="732"/>
      <c r="AB2350" s="732"/>
      <c r="AC2350" s="641"/>
      <c r="AD2350" s="641"/>
    </row>
    <row r="2351" spans="1:30" ht="15">
      <c r="A2351" s="713">
        <v>44106</v>
      </c>
      <c r="B2351" s="554" t="s">
        <v>172</v>
      </c>
      <c r="C2351" s="657" t="s">
        <v>174</v>
      </c>
      <c r="D2351" s="657" t="s">
        <v>173</v>
      </c>
      <c r="E2351" s="605" t="s">
        <v>184</v>
      </c>
      <c r="F2351" s="723">
        <v>5107.3599999999997</v>
      </c>
      <c r="G2351" s="723">
        <v>5211.76</v>
      </c>
      <c r="H2351" s="723">
        <v>5201.8900000000003</v>
      </c>
      <c r="I2351" s="723">
        <v>5198.18</v>
      </c>
      <c r="J2351" s="723">
        <v>5194.0200000000004</v>
      </c>
      <c r="K2351" s="723">
        <v>5186.78</v>
      </c>
      <c r="L2351" s="723">
        <v>5204.1499999999996</v>
      </c>
      <c r="M2351" s="723">
        <v>5232.3599999999997</v>
      </c>
      <c r="N2351" s="723">
        <v>5133.05</v>
      </c>
      <c r="O2351" s="605">
        <f>IF((N2352=""),"",MAX(F2353:N2353))</f>
        <v>3869.4799999999996</v>
      </c>
      <c r="P2351" s="605">
        <f>IF(N2352="","",MIN(F2353:N2353))</f>
        <v>3547.6600000000008</v>
      </c>
      <c r="Q2351" s="658">
        <f>IF((N2353=""),"",AVERAGE(F2353:N2353))</f>
        <v>3763.7533333333331</v>
      </c>
      <c r="R2351" s="658">
        <f>IF((N2352=""),"",(O2351-P2351)/(O2351+P2351)*100)</f>
        <v>4.3388691598109084</v>
      </c>
      <c r="S2351" s="725">
        <f>STDEV(F2353:N2353)</f>
        <v>116.20387945330023</v>
      </c>
      <c r="T2351" s="600" t="str">
        <f>IF(N2352="","",IF(Q2351&gt;3350,IF(R2351&lt;7,IF(Q2351&lt;3950,"Pass","Fail"),"Fail"),"Fail"))</f>
        <v>Pass</v>
      </c>
      <c r="U2351" s="672">
        <v>74</v>
      </c>
      <c r="V2351" s="739" t="s">
        <v>608</v>
      </c>
      <c r="W2351" s="743" t="s">
        <v>640</v>
      </c>
      <c r="X2351" s="726"/>
      <c r="Y2351" s="819">
        <v>3350</v>
      </c>
      <c r="Z2351" s="819">
        <v>4450</v>
      </c>
      <c r="AA2351" s="819">
        <v>3350</v>
      </c>
      <c r="AB2351" s="819">
        <v>3950</v>
      </c>
      <c r="AC2351" s="820">
        <v>7</v>
      </c>
      <c r="AD2351" s="820">
        <v>6.5</v>
      </c>
    </row>
    <row r="2352" spans="1:30" ht="15">
      <c r="A2352" s="729"/>
      <c r="B2352" s="554"/>
      <c r="C2352" s="657"/>
      <c r="D2352" s="657"/>
      <c r="E2352" s="605" t="s">
        <v>185</v>
      </c>
      <c r="F2352" s="723">
        <v>3303.11</v>
      </c>
      <c r="G2352" s="723">
        <v>3283.55</v>
      </c>
      <c r="H2352" s="723">
        <v>3286.21</v>
      </c>
      <c r="I2352" s="723">
        <v>3344.88</v>
      </c>
      <c r="J2352" s="723">
        <v>3420.19</v>
      </c>
      <c r="K2352" s="723">
        <v>3274.55</v>
      </c>
      <c r="L2352" s="723">
        <v>3269.41</v>
      </c>
      <c r="M2352" s="723">
        <v>3334.77</v>
      </c>
      <c r="N2352" s="723">
        <v>3215.99</v>
      </c>
      <c r="O2352" s="605"/>
      <c r="P2352" s="605"/>
      <c r="Q2352" s="658"/>
      <c r="R2352" s="658"/>
      <c r="S2352" s="659"/>
      <c r="T2352" s="600"/>
      <c r="U2352" s="672"/>
      <c r="V2352" s="731"/>
      <c r="W2352" s="731"/>
      <c r="X2352" s="731"/>
      <c r="Y2352" s="732"/>
      <c r="Z2352" s="732"/>
      <c r="AA2352" s="732"/>
      <c r="AB2352" s="732"/>
      <c r="AC2352" s="641"/>
      <c r="AD2352" s="641"/>
    </row>
    <row r="2353" spans="1:30" ht="57">
      <c r="A2353" s="738"/>
      <c r="B2353" s="554"/>
      <c r="C2353" s="657"/>
      <c r="D2353" s="657"/>
      <c r="E2353" s="605" t="s">
        <v>186</v>
      </c>
      <c r="F2353" s="605">
        <f t="shared" ref="F2353:N2353" si="779">IF(((F2351="")*AND(F2352="")),"",(F2351-F2352)*2)</f>
        <v>3608.4999999999991</v>
      </c>
      <c r="G2353" s="605">
        <f t="shared" si="779"/>
        <v>3856.42</v>
      </c>
      <c r="H2353" s="605">
        <f t="shared" si="779"/>
        <v>3831.3600000000006</v>
      </c>
      <c r="I2353" s="605">
        <f t="shared" si="779"/>
        <v>3706.6000000000004</v>
      </c>
      <c r="J2353" s="605">
        <f t="shared" si="779"/>
        <v>3547.6600000000008</v>
      </c>
      <c r="K2353" s="605">
        <f t="shared" si="779"/>
        <v>3824.4599999999991</v>
      </c>
      <c r="L2353" s="605">
        <f t="shared" si="779"/>
        <v>3869.4799999999996</v>
      </c>
      <c r="M2353" s="605">
        <f t="shared" si="779"/>
        <v>3795.1799999999994</v>
      </c>
      <c r="N2353" s="605">
        <f t="shared" si="779"/>
        <v>3834.1200000000008</v>
      </c>
      <c r="O2353" s="605"/>
      <c r="P2353" s="605"/>
      <c r="Q2353" s="658"/>
      <c r="R2353" s="658"/>
      <c r="S2353" s="659"/>
      <c r="T2353" s="600"/>
      <c r="U2353" s="672"/>
      <c r="V2353" s="731"/>
      <c r="W2353" s="731"/>
      <c r="X2353" s="731"/>
      <c r="Y2353" s="732"/>
      <c r="Z2353" s="732"/>
      <c r="AA2353" s="732"/>
      <c r="AB2353" s="732"/>
      <c r="AC2353" s="641"/>
      <c r="AD2353" s="641"/>
    </row>
    <row r="2354" spans="1:30" ht="32.25" customHeight="1">
      <c r="A2354" s="713">
        <v>44106</v>
      </c>
      <c r="B2354" s="554" t="s">
        <v>183</v>
      </c>
      <c r="C2354" s="657" t="s">
        <v>171</v>
      </c>
      <c r="D2354" s="657" t="s">
        <v>170</v>
      </c>
      <c r="E2354" s="605" t="s">
        <v>184</v>
      </c>
      <c r="F2354" s="723">
        <v>27452.41</v>
      </c>
      <c r="G2354" s="723">
        <v>27472.15</v>
      </c>
      <c r="H2354" s="723">
        <v>27457.89</v>
      </c>
      <c r="I2354" s="723">
        <v>27419.27</v>
      </c>
      <c r="J2354" s="723">
        <v>27346.34</v>
      </c>
      <c r="K2354" s="723">
        <v>27378.47</v>
      </c>
      <c r="L2354" s="723">
        <v>27432.29</v>
      </c>
      <c r="M2354" s="723">
        <v>27422.32</v>
      </c>
      <c r="N2354" s="723">
        <v>27423.03</v>
      </c>
      <c r="O2354" s="605">
        <f>IF((N2355=""),"",MAX(F2356:N2356))</f>
        <v>4793.3399999999965</v>
      </c>
      <c r="P2354" s="605">
        <f>IF(N2355="","",MIN(F2356:N2356))</f>
        <v>4154.8500000000022</v>
      </c>
      <c r="Q2354" s="658">
        <f>IF((N2356=""),"",AVERAGE(F2356:N2356))</f>
        <v>4416.53</v>
      </c>
      <c r="R2354" s="658">
        <f>IF((N2355=""),"",(O2354-P2354)/(O2354+P2354)*100)</f>
        <v>7.1354095073975232</v>
      </c>
      <c r="S2354" s="659">
        <f>STDEV(F2356:N2356)</f>
        <v>244.38727386057855</v>
      </c>
      <c r="T2354" s="600" t="str">
        <f>IF(N2355="","",IF(Q2354&gt;3200,IF(R2354&lt;16,IF(Q2354&lt;5240,"Pass","Fail"),"Fail"),"Fail"))</f>
        <v>Pass</v>
      </c>
      <c r="U2354" s="672">
        <v>74</v>
      </c>
      <c r="V2354" s="739" t="s">
        <v>608</v>
      </c>
      <c r="W2354" s="743" t="s">
        <v>640</v>
      </c>
      <c r="X2354" s="726"/>
      <c r="Y2354" s="733">
        <v>4200</v>
      </c>
      <c r="Z2354" s="733">
        <v>5500</v>
      </c>
      <c r="AA2354" s="733">
        <v>3200</v>
      </c>
      <c r="AB2354" s="733">
        <v>5240</v>
      </c>
      <c r="AC2354" s="604">
        <v>16</v>
      </c>
      <c r="AD2354" s="604">
        <v>16</v>
      </c>
    </row>
    <row r="2355" spans="1:30" ht="27" customHeight="1">
      <c r="A2355" s="729"/>
      <c r="B2355" s="554"/>
      <c r="C2355" s="657"/>
      <c r="D2355" s="657"/>
      <c r="E2355" s="605" t="s">
        <v>185</v>
      </c>
      <c r="F2355" s="723">
        <v>25854.63</v>
      </c>
      <c r="G2355" s="723">
        <v>26039.99</v>
      </c>
      <c r="H2355" s="723">
        <v>26072.94</v>
      </c>
      <c r="I2355" s="723">
        <v>26014.39</v>
      </c>
      <c r="J2355" s="723">
        <v>25811.14</v>
      </c>
      <c r="K2355" s="723">
        <v>25813.67</v>
      </c>
      <c r="L2355" s="723">
        <v>26008.79</v>
      </c>
      <c r="M2355" s="723">
        <v>26032.13</v>
      </c>
      <c r="N2355" s="723">
        <v>25906.9</v>
      </c>
      <c r="O2355" s="641"/>
      <c r="P2355" s="605"/>
      <c r="Q2355" s="658"/>
      <c r="R2355" s="658"/>
      <c r="S2355" s="659"/>
      <c r="T2355" s="600"/>
      <c r="U2355" s="660"/>
      <c r="V2355" s="731"/>
      <c r="W2355" s="731"/>
      <c r="X2355" s="731"/>
      <c r="Y2355" s="732"/>
      <c r="Z2355" s="732"/>
      <c r="AA2355" s="732"/>
      <c r="AB2355" s="732"/>
      <c r="AC2355" s="641"/>
      <c r="AD2355" s="641"/>
    </row>
    <row r="2356" spans="1:30" ht="37.5" customHeight="1">
      <c r="A2356" s="734"/>
      <c r="B2356" s="554"/>
      <c r="C2356" s="657"/>
      <c r="D2356" s="657"/>
      <c r="E2356" s="605" t="s">
        <v>186</v>
      </c>
      <c r="F2356" s="605">
        <f t="shared" ref="F2356:N2356" si="780">IF(((F2354="")*AND(F2355="")),"",(F2354-F2355)*3)</f>
        <v>4793.3399999999965</v>
      </c>
      <c r="G2356" s="605">
        <f t="shared" si="780"/>
        <v>4296.4799999999996</v>
      </c>
      <c r="H2356" s="605">
        <f t="shared" si="780"/>
        <v>4154.8500000000022</v>
      </c>
      <c r="I2356" s="605">
        <f t="shared" si="780"/>
        <v>4214.6400000000031</v>
      </c>
      <c r="J2356" s="605">
        <f t="shared" si="780"/>
        <v>4605.6000000000022</v>
      </c>
      <c r="K2356" s="605">
        <f t="shared" si="780"/>
        <v>4694.4000000000087</v>
      </c>
      <c r="L2356" s="605">
        <f t="shared" si="780"/>
        <v>4270.5</v>
      </c>
      <c r="M2356" s="605">
        <f t="shared" si="780"/>
        <v>4170.5699999999961</v>
      </c>
      <c r="N2356" s="605">
        <f t="shared" si="780"/>
        <v>4548.3899999999921</v>
      </c>
      <c r="O2356" s="605"/>
      <c r="P2356" s="605"/>
      <c r="Q2356" s="658"/>
      <c r="R2356" s="658"/>
      <c r="S2356" s="659"/>
      <c r="T2356" s="600"/>
      <c r="U2356" s="660"/>
      <c r="V2356" s="735"/>
      <c r="W2356" s="735"/>
      <c r="X2356" s="735"/>
      <c r="Y2356" s="736"/>
      <c r="Z2356" s="736"/>
      <c r="AA2356" s="736"/>
      <c r="AB2356" s="736"/>
      <c r="AC2356" s="737"/>
      <c r="AD2356" s="737"/>
    </row>
    <row r="2357" spans="1:30" ht="27" customHeight="1">
      <c r="A2357" s="713">
        <v>44106</v>
      </c>
      <c r="B2357" s="614" t="s">
        <v>167</v>
      </c>
      <c r="C2357" s="657" t="s">
        <v>169</v>
      </c>
      <c r="D2357" s="657" t="s">
        <v>187</v>
      </c>
      <c r="E2357" s="605" t="s">
        <v>184</v>
      </c>
      <c r="F2357" s="723">
        <v>1929.45</v>
      </c>
      <c r="G2357" s="723">
        <v>1925.76</v>
      </c>
      <c r="H2357" s="723">
        <v>1921.51</v>
      </c>
      <c r="I2357" s="723">
        <v>1929.24</v>
      </c>
      <c r="J2357" s="723">
        <v>1936.62</v>
      </c>
      <c r="K2357" s="723">
        <v>1938.35</v>
      </c>
      <c r="L2357" s="723">
        <v>1929.9</v>
      </c>
      <c r="M2357" s="723">
        <v>1952.84</v>
      </c>
      <c r="N2357" s="723">
        <v>1936.82</v>
      </c>
      <c r="O2357" s="605">
        <f>IF((N2358=""),"",MAX(F2359:N2359))</f>
        <v>2088.96</v>
      </c>
      <c r="P2357" s="605">
        <f>IF(N2358="","",MIN(F2359:N2359))</f>
        <v>1972.47</v>
      </c>
      <c r="Q2357" s="658">
        <f>IF((N2359=""),"",AVERAGE(F2359:N2359))</f>
        <v>2009.6433333333334</v>
      </c>
      <c r="R2357" s="658">
        <f>IF((N2358=""),"",(O2357-P2357)/(O2357+P2357)*100)</f>
        <v>2.8682015940198404</v>
      </c>
      <c r="S2357" s="659">
        <f>STDEV(F2359:N2359)</f>
        <v>33.166192123890781</v>
      </c>
      <c r="T2357" s="600" t="str">
        <f>IF(N2358="","",IF(Q2357&gt;1940,IF(R2357&lt;8.3,IF(Q2357&lt;2180,"Pass","Fail"),"Fail"),"Fail"))</f>
        <v>Pass</v>
      </c>
      <c r="U2357" s="672">
        <v>74</v>
      </c>
      <c r="V2357" s="739" t="s">
        <v>608</v>
      </c>
      <c r="W2357" s="743" t="s">
        <v>640</v>
      </c>
      <c r="X2357" s="726"/>
      <c r="Y2357" s="733">
        <v>2000</v>
      </c>
      <c r="Z2357" s="733">
        <v>3000</v>
      </c>
      <c r="AA2357" s="733">
        <v>1940</v>
      </c>
      <c r="AB2357" s="733">
        <v>2180</v>
      </c>
      <c r="AC2357" s="604">
        <v>5.2</v>
      </c>
      <c r="AD2357" s="604">
        <v>5.2</v>
      </c>
    </row>
    <row r="2358" spans="1:30" ht="19.5" customHeight="1">
      <c r="A2358" s="738"/>
      <c r="B2358" s="554"/>
      <c r="C2358" s="657"/>
      <c r="D2358" s="657"/>
      <c r="E2358" s="605" t="s">
        <v>185</v>
      </c>
      <c r="F2358" s="723">
        <v>1259.8499999999999</v>
      </c>
      <c r="G2358" s="723">
        <v>1259.4100000000001</v>
      </c>
      <c r="H2358" s="723">
        <v>1264.02</v>
      </c>
      <c r="I2358" s="723">
        <v>1263.74</v>
      </c>
      <c r="J2358" s="723">
        <v>1273.74</v>
      </c>
      <c r="K2358" s="723">
        <v>1262.7</v>
      </c>
      <c r="L2358" s="723">
        <v>1261.83</v>
      </c>
      <c r="M2358" s="723">
        <v>1256.52</v>
      </c>
      <c r="N2358" s="723">
        <v>1269.75</v>
      </c>
      <c r="O2358" s="605"/>
      <c r="P2358" s="605"/>
      <c r="Q2358" s="658"/>
      <c r="R2358" s="658"/>
      <c r="S2358" s="659"/>
      <c r="T2358" s="600"/>
      <c r="U2358" s="660"/>
      <c r="V2358" s="731"/>
      <c r="W2358" s="731"/>
      <c r="X2358" s="731"/>
      <c r="Y2358" s="732"/>
      <c r="Z2358" s="732"/>
      <c r="AA2358" s="732"/>
      <c r="AB2358" s="732"/>
      <c r="AC2358" s="641"/>
      <c r="AD2358" s="641"/>
    </row>
    <row r="2359" spans="1:30" ht="42.75">
      <c r="A2359" s="738"/>
      <c r="B2359" s="554"/>
      <c r="C2359" s="657"/>
      <c r="D2359" s="657"/>
      <c r="E2359" s="605" t="s">
        <v>188</v>
      </c>
      <c r="F2359" s="605">
        <f t="shared" ref="F2359:N2359" si="781">IF(((F2357="")*AND(F2358="")),"",(F2357-F2358)*3)</f>
        <v>2008.8000000000004</v>
      </c>
      <c r="G2359" s="605">
        <f t="shared" si="781"/>
        <v>1999.0499999999997</v>
      </c>
      <c r="H2359" s="605">
        <f t="shared" si="781"/>
        <v>1972.47</v>
      </c>
      <c r="I2359" s="605">
        <f t="shared" si="781"/>
        <v>1996.5</v>
      </c>
      <c r="J2359" s="605">
        <f t="shared" si="781"/>
        <v>1988.6399999999996</v>
      </c>
      <c r="K2359" s="605">
        <f t="shared" si="781"/>
        <v>2026.9499999999996</v>
      </c>
      <c r="L2359" s="605">
        <f t="shared" si="781"/>
        <v>2004.2100000000005</v>
      </c>
      <c r="M2359" s="605">
        <f t="shared" si="781"/>
        <v>2088.96</v>
      </c>
      <c r="N2359" s="605">
        <f t="shared" si="781"/>
        <v>2001.2099999999998</v>
      </c>
      <c r="O2359" s="605"/>
      <c r="P2359" s="605"/>
      <c r="Q2359" s="658"/>
      <c r="R2359" s="658"/>
      <c r="S2359" s="659"/>
      <c r="T2359" s="600"/>
      <c r="U2359" s="660"/>
      <c r="V2359" s="731"/>
      <c r="W2359" s="731"/>
      <c r="X2359" s="731"/>
      <c r="Y2359" s="732"/>
      <c r="Z2359" s="732"/>
      <c r="AA2359" s="732"/>
      <c r="AB2359" s="732"/>
      <c r="AC2359" s="641"/>
      <c r="AD2359" s="641"/>
    </row>
    <row r="2360" spans="1:30" ht="15">
      <c r="A2360" s="713">
        <v>44109</v>
      </c>
      <c r="B2360" s="554" t="s">
        <v>172</v>
      </c>
      <c r="C2360" s="657" t="s">
        <v>174</v>
      </c>
      <c r="D2360" s="657" t="s">
        <v>173</v>
      </c>
      <c r="E2360" s="605" t="s">
        <v>184</v>
      </c>
      <c r="F2360" s="723">
        <v>3259.29</v>
      </c>
      <c r="G2360" s="723">
        <v>3294.55</v>
      </c>
      <c r="H2360" s="723">
        <v>3297.26</v>
      </c>
      <c r="I2360" s="723">
        <v>3355.56</v>
      </c>
      <c r="J2360" s="723">
        <v>3429.28</v>
      </c>
      <c r="K2360" s="723">
        <v>3285.43</v>
      </c>
      <c r="L2360" s="723">
        <v>3280.07</v>
      </c>
      <c r="M2360" s="723">
        <v>3345.95</v>
      </c>
      <c r="N2360" s="723">
        <v>3226.04</v>
      </c>
      <c r="O2360" s="605">
        <f>IF((N2361=""),"",MAX(F2362:N2362))</f>
        <v>3880.2400000000002</v>
      </c>
      <c r="P2360" s="605">
        <f>IF(N2361="","",MIN(F2362:N2362))</f>
        <v>3514.5000000000005</v>
      </c>
      <c r="Q2360" s="658">
        <f>IF((N2362=""),"",AVERAGE(F2362:N2362))</f>
        <v>3768.6622222222231</v>
      </c>
      <c r="R2360" s="658">
        <f>IF((N2361=""),"",(O2360-P2360)/(O2360+P2360)*100)</f>
        <v>4.9459480657872996</v>
      </c>
      <c r="S2360" s="725">
        <f>STDEV(F2362:N2362)</f>
        <v>116.93188848402151</v>
      </c>
      <c r="T2360" s="600" t="str">
        <f>IF(N2361="","",IF(Q2360&gt;3350,IF(R2360&lt;7,IF(Q2360&lt;3950,"Pass","Fail"),"Fail"),"Fail"))</f>
        <v>Pass</v>
      </c>
      <c r="U2360" s="672">
        <v>74</v>
      </c>
      <c r="V2360" s="739" t="s">
        <v>611</v>
      </c>
      <c r="W2360" s="743" t="s">
        <v>640</v>
      </c>
      <c r="X2360" s="726"/>
      <c r="Y2360" s="819">
        <v>3350</v>
      </c>
      <c r="Z2360" s="819">
        <v>4450</v>
      </c>
      <c r="AA2360" s="819">
        <v>3350</v>
      </c>
      <c r="AB2360" s="819">
        <v>3950</v>
      </c>
      <c r="AC2360" s="820">
        <v>7</v>
      </c>
      <c r="AD2360" s="820">
        <v>6.5</v>
      </c>
    </row>
    <row r="2361" spans="1:30" ht="15">
      <c r="A2361" s="729"/>
      <c r="B2361" s="554"/>
      <c r="C2361" s="657"/>
      <c r="D2361" s="657"/>
      <c r="E2361" s="605" t="s">
        <v>185</v>
      </c>
      <c r="F2361" s="723">
        <v>1415.71</v>
      </c>
      <c r="G2361" s="723">
        <v>1363.54</v>
      </c>
      <c r="H2361" s="723">
        <v>1379.85</v>
      </c>
      <c r="I2361" s="723">
        <v>1507.97</v>
      </c>
      <c r="J2361" s="723">
        <v>1672.03</v>
      </c>
      <c r="K2361" s="723">
        <v>1373.93</v>
      </c>
      <c r="L2361" s="723">
        <v>1339.95</v>
      </c>
      <c r="M2361" s="723">
        <v>1450.34</v>
      </c>
      <c r="N2361" s="723">
        <v>1311.13</v>
      </c>
      <c r="O2361" s="605"/>
      <c r="P2361" s="605"/>
      <c r="Q2361" s="658"/>
      <c r="R2361" s="658"/>
      <c r="S2361" s="659"/>
      <c r="T2361" s="600"/>
      <c r="U2361" s="672"/>
      <c r="V2361" s="731"/>
      <c r="W2361" s="731"/>
      <c r="X2361" s="731"/>
      <c r="Y2361" s="732"/>
      <c r="Z2361" s="732"/>
      <c r="AA2361" s="732"/>
      <c r="AB2361" s="732"/>
      <c r="AC2361" s="641"/>
      <c r="AD2361" s="641"/>
    </row>
    <row r="2362" spans="1:30" ht="57">
      <c r="A2362" s="738"/>
      <c r="B2362" s="554"/>
      <c r="C2362" s="657"/>
      <c r="D2362" s="657"/>
      <c r="E2362" s="605" t="s">
        <v>186</v>
      </c>
      <c r="F2362" s="605">
        <f t="shared" ref="F2362:N2362" si="782">IF(((F2360="")*AND(F2361="")),"",(F2360-F2361)*2)</f>
        <v>3687.16</v>
      </c>
      <c r="G2362" s="605">
        <f t="shared" si="782"/>
        <v>3862.0200000000004</v>
      </c>
      <c r="H2362" s="605">
        <f t="shared" si="782"/>
        <v>3834.8200000000006</v>
      </c>
      <c r="I2362" s="605">
        <f t="shared" si="782"/>
        <v>3695.18</v>
      </c>
      <c r="J2362" s="605">
        <f t="shared" si="782"/>
        <v>3514.5000000000005</v>
      </c>
      <c r="K2362" s="605">
        <f t="shared" si="782"/>
        <v>3822.9999999999995</v>
      </c>
      <c r="L2362" s="605">
        <f t="shared" si="782"/>
        <v>3880.2400000000002</v>
      </c>
      <c r="M2362" s="605">
        <f t="shared" si="782"/>
        <v>3791.22</v>
      </c>
      <c r="N2362" s="605">
        <f t="shared" si="782"/>
        <v>3829.8199999999997</v>
      </c>
      <c r="O2362" s="605"/>
      <c r="P2362" s="605"/>
      <c r="Q2362" s="658"/>
      <c r="R2362" s="658"/>
      <c r="S2362" s="659"/>
      <c r="T2362" s="600"/>
      <c r="U2362" s="672"/>
      <c r="V2362" s="731"/>
      <c r="W2362" s="731"/>
      <c r="X2362" s="731"/>
      <c r="Y2362" s="732"/>
      <c r="Z2362" s="732"/>
      <c r="AA2362" s="732"/>
      <c r="AB2362" s="732"/>
      <c r="AC2362" s="641"/>
      <c r="AD2362" s="641"/>
    </row>
    <row r="2363" spans="1:30" ht="32.25" customHeight="1">
      <c r="A2363" s="713">
        <v>44109</v>
      </c>
      <c r="B2363" s="554" t="s">
        <v>183</v>
      </c>
      <c r="C2363" s="657" t="s">
        <v>171</v>
      </c>
      <c r="D2363" s="657" t="s">
        <v>170</v>
      </c>
      <c r="E2363" s="605" t="s">
        <v>184</v>
      </c>
      <c r="F2363" s="723">
        <v>25811.81</v>
      </c>
      <c r="G2363" s="723">
        <v>25999.22</v>
      </c>
      <c r="H2363" s="723">
        <v>26038.33</v>
      </c>
      <c r="I2363" s="723">
        <v>25974.43</v>
      </c>
      <c r="J2363" s="723">
        <v>25769.759999999998</v>
      </c>
      <c r="K2363" s="723">
        <v>25767.37</v>
      </c>
      <c r="L2363" s="723">
        <v>25970.75</v>
      </c>
      <c r="M2363" s="723">
        <v>25994.16</v>
      </c>
      <c r="N2363" s="723">
        <v>25857.03</v>
      </c>
      <c r="O2363" s="605">
        <f>IF((N2364=""),"",MAX(F2365:N2365))</f>
        <v>4724.6099999999969</v>
      </c>
      <c r="P2363" s="605">
        <f>IF(N2364="","",MIN(F2365:N2365))</f>
        <v>4081.6500000000087</v>
      </c>
      <c r="Q2363" s="658">
        <f>IF((N2365=""),"",AVERAGE(F2365:N2365))</f>
        <v>4375.0966666666673</v>
      </c>
      <c r="R2363" s="658">
        <f>IF((N2364=""),"",(O2363-P2363)/(O2363+P2363)*100)</f>
        <v>7.3011698496295558</v>
      </c>
      <c r="S2363" s="659">
        <f>STDEV(F2365:N2365)</f>
        <v>262.23665266319136</v>
      </c>
      <c r="T2363" s="600" t="str">
        <f>IF(N2364="","",IF(Q2363&gt;3200,IF(R2363&lt;16,IF(Q2363&lt;5240,"Pass","Fail"),"Fail"),"Fail"))</f>
        <v>Pass</v>
      </c>
      <c r="U2363" s="672">
        <v>74</v>
      </c>
      <c r="V2363" s="739" t="s">
        <v>611</v>
      </c>
      <c r="W2363" s="743" t="s">
        <v>640</v>
      </c>
      <c r="X2363" s="726"/>
      <c r="Y2363" s="733">
        <v>4200</v>
      </c>
      <c r="Z2363" s="733">
        <v>5500</v>
      </c>
      <c r="AA2363" s="733">
        <v>3200</v>
      </c>
      <c r="AB2363" s="733">
        <v>5240</v>
      </c>
      <c r="AC2363" s="604">
        <v>16</v>
      </c>
      <c r="AD2363" s="604">
        <v>16</v>
      </c>
    </row>
    <row r="2364" spans="1:30" ht="27" customHeight="1">
      <c r="A2364" s="729"/>
      <c r="B2364" s="554"/>
      <c r="C2364" s="657"/>
      <c r="D2364" s="657"/>
      <c r="E2364" s="605" t="s">
        <v>185</v>
      </c>
      <c r="F2364" s="723">
        <v>24259.74</v>
      </c>
      <c r="G2364" s="723">
        <v>24596.16</v>
      </c>
      <c r="H2364" s="723">
        <v>24677.78</v>
      </c>
      <c r="I2364" s="723">
        <v>24583.86</v>
      </c>
      <c r="J2364" s="723">
        <v>24209.02</v>
      </c>
      <c r="K2364" s="723">
        <v>24192.5</v>
      </c>
      <c r="L2364" s="723">
        <v>24553.83</v>
      </c>
      <c r="M2364" s="723">
        <v>24624.51</v>
      </c>
      <c r="N2364" s="723">
        <v>24360.17</v>
      </c>
      <c r="O2364" s="641"/>
      <c r="P2364" s="605"/>
      <c r="Q2364" s="658"/>
      <c r="R2364" s="658"/>
      <c r="S2364" s="659"/>
      <c r="T2364" s="600"/>
      <c r="U2364" s="660"/>
      <c r="V2364" s="731"/>
      <c r="W2364" s="731"/>
      <c r="X2364" s="731"/>
      <c r="Y2364" s="732"/>
      <c r="Z2364" s="732"/>
      <c r="AA2364" s="732"/>
      <c r="AB2364" s="732"/>
      <c r="AC2364" s="641"/>
      <c r="AD2364" s="641"/>
    </row>
    <row r="2365" spans="1:30" ht="43.5" customHeight="1">
      <c r="A2365" s="734"/>
      <c r="B2365" s="554"/>
      <c r="C2365" s="657"/>
      <c r="D2365" s="657"/>
      <c r="E2365" s="605" t="s">
        <v>186</v>
      </c>
      <c r="F2365" s="605">
        <f t="shared" ref="F2365:N2365" si="783">IF(((F2363="")*AND(F2364="")),"",(F2363-F2364)*3)</f>
        <v>4656.2099999999991</v>
      </c>
      <c r="G2365" s="605">
        <f t="shared" si="783"/>
        <v>4209.1800000000039</v>
      </c>
      <c r="H2365" s="605">
        <f t="shared" si="783"/>
        <v>4081.6500000000087</v>
      </c>
      <c r="I2365" s="605">
        <f t="shared" si="783"/>
        <v>4171.7099999999991</v>
      </c>
      <c r="J2365" s="605">
        <f t="shared" si="783"/>
        <v>4682.2199999999939</v>
      </c>
      <c r="K2365" s="605">
        <f t="shared" si="783"/>
        <v>4724.6099999999969</v>
      </c>
      <c r="L2365" s="605">
        <f t="shared" si="783"/>
        <v>4250.7599999999948</v>
      </c>
      <c r="M2365" s="605">
        <f t="shared" si="783"/>
        <v>4108.9500000000044</v>
      </c>
      <c r="N2365" s="605">
        <f t="shared" si="783"/>
        <v>4490.5800000000017</v>
      </c>
      <c r="O2365" s="605"/>
      <c r="P2365" s="605"/>
      <c r="Q2365" s="658"/>
      <c r="R2365" s="658"/>
      <c r="S2365" s="659"/>
      <c r="T2365" s="600"/>
      <c r="U2365" s="660"/>
      <c r="V2365" s="735"/>
      <c r="W2365" s="735"/>
      <c r="X2365" s="735"/>
      <c r="Y2365" s="736"/>
      <c r="Z2365" s="736"/>
      <c r="AA2365" s="736"/>
      <c r="AB2365" s="736"/>
      <c r="AC2365" s="737"/>
      <c r="AD2365" s="737"/>
    </row>
    <row r="2366" spans="1:30" ht="27" customHeight="1">
      <c r="A2366" s="713">
        <v>44109</v>
      </c>
      <c r="B2366" s="614" t="s">
        <v>167</v>
      </c>
      <c r="C2366" s="657" t="s">
        <v>169</v>
      </c>
      <c r="D2366" s="657" t="s">
        <v>187</v>
      </c>
      <c r="E2366" s="605" t="s">
        <v>184</v>
      </c>
      <c r="F2366" s="723">
        <v>1261.8800000000001</v>
      </c>
      <c r="G2366" s="723">
        <v>1260.5</v>
      </c>
      <c r="H2366" s="723">
        <v>1261.3599999999999</v>
      </c>
      <c r="I2366" s="723">
        <v>1265.06</v>
      </c>
      <c r="J2366" s="723">
        <v>1275.72</v>
      </c>
      <c r="K2366" s="723">
        <v>1261.68</v>
      </c>
      <c r="L2366" s="723">
        <v>1263.3499999999999</v>
      </c>
      <c r="M2366" s="723">
        <v>1259.3499999999999</v>
      </c>
      <c r="N2366" s="723">
        <v>1271.8699999999999</v>
      </c>
      <c r="O2366" s="605">
        <f>IF((N2367=""),"",MAX(F2368:N2368))</f>
        <v>1990.4700000000003</v>
      </c>
      <c r="P2366" s="605">
        <f>IF(N2367="","",MIN(F2368:N2368))</f>
        <v>1920.6299999999997</v>
      </c>
      <c r="Q2366" s="658">
        <f>IF((N2368=""),"",AVERAGE(F2368:N2368))</f>
        <v>1966.7066666666667</v>
      </c>
      <c r="R2366" s="658">
        <f>IF((N2367=""),"",(O2366-P2366)/(O2366+P2366)*100)</f>
        <v>1.7856868911559562</v>
      </c>
      <c r="S2366" s="659">
        <f>STDEV(F2368:N2368)</f>
        <v>21.636788694231988</v>
      </c>
      <c r="T2366" s="600" t="str">
        <f>IF(N2367="","",IF(Q2366&gt;1940,IF(R2366&lt;8.3,IF(Q2366&lt;2180,"Pass","Fail"),"Fail"),"Fail"))</f>
        <v>Pass</v>
      </c>
      <c r="U2366" s="672">
        <v>74</v>
      </c>
      <c r="V2366" s="739" t="s">
        <v>611</v>
      </c>
      <c r="W2366" s="743" t="s">
        <v>640</v>
      </c>
      <c r="X2366" s="726"/>
      <c r="Y2366" s="733">
        <v>2000</v>
      </c>
      <c r="Z2366" s="733">
        <v>3000</v>
      </c>
      <c r="AA2366" s="733">
        <v>1940</v>
      </c>
      <c r="AB2366" s="733">
        <v>2180</v>
      </c>
      <c r="AC2366" s="604">
        <v>5.2</v>
      </c>
      <c r="AD2366" s="604">
        <v>5.2</v>
      </c>
    </row>
    <row r="2367" spans="1:30" ht="19.5" customHeight="1">
      <c r="A2367" s="738"/>
      <c r="B2367" s="554"/>
      <c r="C2367" s="657"/>
      <c r="D2367" s="657"/>
      <c r="E2367" s="605" t="s">
        <v>185</v>
      </c>
      <c r="F2367" s="723">
        <v>598.39</v>
      </c>
      <c r="G2367" s="723">
        <v>597.54999999999995</v>
      </c>
      <c r="H2367" s="723">
        <v>604.54</v>
      </c>
      <c r="I2367" s="723">
        <v>608.54999999999995</v>
      </c>
      <c r="J2367" s="723">
        <v>627.27</v>
      </c>
      <c r="K2367" s="723">
        <v>605.46</v>
      </c>
      <c r="L2367" s="723">
        <v>605.41999999999996</v>
      </c>
      <c r="M2367" s="723">
        <v>619.14</v>
      </c>
      <c r="N2367" s="723">
        <v>614.33000000000004</v>
      </c>
      <c r="O2367" s="605"/>
      <c r="P2367" s="605"/>
      <c r="Q2367" s="658"/>
      <c r="R2367" s="658"/>
      <c r="S2367" s="659"/>
      <c r="T2367" s="600"/>
      <c r="U2367" s="660"/>
      <c r="V2367" s="731"/>
      <c r="W2367" s="731"/>
      <c r="X2367" s="731"/>
      <c r="Y2367" s="732"/>
      <c r="Z2367" s="732"/>
      <c r="AA2367" s="732"/>
      <c r="AB2367" s="732"/>
      <c r="AC2367" s="641"/>
      <c r="AD2367" s="641"/>
    </row>
    <row r="2368" spans="1:30" ht="42.75">
      <c r="A2368" s="738"/>
      <c r="B2368" s="554"/>
      <c r="C2368" s="657"/>
      <c r="D2368" s="657"/>
      <c r="E2368" s="605" t="s">
        <v>188</v>
      </c>
      <c r="F2368" s="605">
        <f t="shared" ref="F2368:N2368" si="784">IF(((F2366="")*AND(F2367="")),"",(F2366-F2367)*3)</f>
        <v>1990.4700000000003</v>
      </c>
      <c r="G2368" s="605">
        <f t="shared" si="784"/>
        <v>1988.8500000000001</v>
      </c>
      <c r="H2368" s="605">
        <f t="shared" si="784"/>
        <v>1970.4599999999998</v>
      </c>
      <c r="I2368" s="605">
        <f t="shared" si="784"/>
        <v>1969.53</v>
      </c>
      <c r="J2368" s="605">
        <f t="shared" si="784"/>
        <v>1945.3500000000001</v>
      </c>
      <c r="K2368" s="605">
        <f t="shared" si="784"/>
        <v>1968.66</v>
      </c>
      <c r="L2368" s="605">
        <f t="shared" si="784"/>
        <v>1973.79</v>
      </c>
      <c r="M2368" s="605">
        <f t="shared" si="784"/>
        <v>1920.6299999999997</v>
      </c>
      <c r="N2368" s="605">
        <f t="shared" si="784"/>
        <v>1972.6199999999994</v>
      </c>
      <c r="O2368" s="605"/>
      <c r="P2368" s="605"/>
      <c r="Q2368" s="658"/>
      <c r="R2368" s="658"/>
      <c r="S2368" s="659"/>
      <c r="T2368" s="600"/>
      <c r="U2368" s="660"/>
      <c r="V2368" s="731"/>
      <c r="W2368" s="731"/>
      <c r="X2368" s="731"/>
      <c r="Y2368" s="732"/>
      <c r="Z2368" s="732"/>
      <c r="AA2368" s="732"/>
      <c r="AB2368" s="732"/>
      <c r="AC2368" s="641"/>
      <c r="AD2368" s="641"/>
    </row>
    <row r="2369" spans="1:30" ht="15">
      <c r="A2369" s="713">
        <v>44112</v>
      </c>
      <c r="B2369" s="554" t="s">
        <v>172</v>
      </c>
      <c r="C2369" s="657" t="s">
        <v>174</v>
      </c>
      <c r="D2369" s="657" t="s">
        <v>173</v>
      </c>
      <c r="E2369" s="605" t="s">
        <v>184</v>
      </c>
      <c r="F2369" s="723">
        <v>6811.22</v>
      </c>
      <c r="G2369" s="723">
        <v>7026.1</v>
      </c>
      <c r="H2369" s="723">
        <v>6993.52</v>
      </c>
      <c r="I2369" s="723">
        <v>6891.71</v>
      </c>
      <c r="J2369" s="723">
        <v>6798.05</v>
      </c>
      <c r="K2369" s="723">
        <v>6970.07</v>
      </c>
      <c r="L2369" s="723">
        <v>7032.2</v>
      </c>
      <c r="M2369" s="723">
        <v>6990.14</v>
      </c>
      <c r="N2369" s="723">
        <v>6936.1</v>
      </c>
      <c r="O2369" s="605">
        <f>IF((N2370=""),"",MAX(F2371:N2371))</f>
        <v>3767.9599999999991</v>
      </c>
      <c r="P2369" s="605">
        <f>IF(N2370="","",MIN(F2371:N2371))</f>
        <v>3403.8000000000011</v>
      </c>
      <c r="Q2369" s="658">
        <f>IF((N2371=""),"",AVERAGE(F2371:N2371))</f>
        <v>3658.4222222222224</v>
      </c>
      <c r="R2369" s="658">
        <f>IF((N2370=""),"",(O2369-P2369)/(O2369+P2369)*100)</f>
        <v>5.0776936205338439</v>
      </c>
      <c r="S2369" s="725">
        <f>STDEV(F2371:N2371)</f>
        <v>120.66594857061368</v>
      </c>
      <c r="T2369" s="600" t="str">
        <f>IF(N2370="","",IF(Q2369&gt;3350,IF(R2369&lt;7,IF(Q2369&lt;3950,"Pass","Fail"),"Fail"),"Fail"))</f>
        <v>Pass</v>
      </c>
      <c r="U2369" s="672">
        <v>1159</v>
      </c>
      <c r="V2369" s="739" t="s">
        <v>617</v>
      </c>
      <c r="W2369" s="743" t="s">
        <v>640</v>
      </c>
      <c r="X2369" s="726"/>
      <c r="Y2369" s="819">
        <v>3350</v>
      </c>
      <c r="Z2369" s="819">
        <v>4450</v>
      </c>
      <c r="AA2369" s="819">
        <v>3350</v>
      </c>
      <c r="AB2369" s="819">
        <v>3950</v>
      </c>
      <c r="AC2369" s="820">
        <v>7</v>
      </c>
      <c r="AD2369" s="820">
        <v>6.5</v>
      </c>
    </row>
    <row r="2370" spans="1:30" ht="15">
      <c r="A2370" s="729"/>
      <c r="B2370" s="554"/>
      <c r="C2370" s="657"/>
      <c r="D2370" s="657"/>
      <c r="E2370" s="605" t="s">
        <v>185</v>
      </c>
      <c r="F2370" s="723">
        <v>5026.38</v>
      </c>
      <c r="G2370" s="723">
        <v>5148.3999999999996</v>
      </c>
      <c r="H2370" s="723">
        <v>5128.58</v>
      </c>
      <c r="I2370" s="723">
        <v>5104.93</v>
      </c>
      <c r="J2370" s="723">
        <v>5096.1499999999996</v>
      </c>
      <c r="K2370" s="723">
        <v>5110.04</v>
      </c>
      <c r="L2370" s="723">
        <v>5148.22</v>
      </c>
      <c r="M2370" s="723">
        <v>5155.87</v>
      </c>
      <c r="N2370" s="723">
        <v>5067.6400000000003</v>
      </c>
      <c r="O2370" s="605"/>
      <c r="P2370" s="605"/>
      <c r="Q2370" s="658"/>
      <c r="R2370" s="658"/>
      <c r="S2370" s="659"/>
      <c r="T2370" s="600"/>
      <c r="U2370" s="672"/>
      <c r="V2370" s="731"/>
      <c r="W2370" s="731"/>
      <c r="X2370" s="731"/>
      <c r="Y2370" s="732"/>
      <c r="Z2370" s="732"/>
      <c r="AA2370" s="732"/>
      <c r="AB2370" s="732"/>
      <c r="AC2370" s="641"/>
      <c r="AD2370" s="641"/>
    </row>
    <row r="2371" spans="1:30" ht="57">
      <c r="A2371" s="738"/>
      <c r="B2371" s="554"/>
      <c r="C2371" s="657"/>
      <c r="D2371" s="657"/>
      <c r="E2371" s="605" t="s">
        <v>186</v>
      </c>
      <c r="F2371" s="605">
        <f t="shared" ref="F2371:N2371" si="785">IF(((F2369="")*AND(F2370="")),"",(F2369-F2370)*2)</f>
        <v>3569.6800000000003</v>
      </c>
      <c r="G2371" s="605">
        <f t="shared" si="785"/>
        <v>3755.4000000000015</v>
      </c>
      <c r="H2371" s="605">
        <f t="shared" si="785"/>
        <v>3729.880000000001</v>
      </c>
      <c r="I2371" s="605">
        <f t="shared" si="785"/>
        <v>3573.5599999999995</v>
      </c>
      <c r="J2371" s="605">
        <f t="shared" si="785"/>
        <v>3403.8000000000011</v>
      </c>
      <c r="K2371" s="605">
        <f t="shared" si="785"/>
        <v>3720.0599999999995</v>
      </c>
      <c r="L2371" s="605">
        <f t="shared" si="785"/>
        <v>3767.9599999999991</v>
      </c>
      <c r="M2371" s="605">
        <f t="shared" si="785"/>
        <v>3668.5400000000009</v>
      </c>
      <c r="N2371" s="605">
        <f t="shared" si="785"/>
        <v>3736.92</v>
      </c>
      <c r="O2371" s="605"/>
      <c r="P2371" s="605"/>
      <c r="Q2371" s="658"/>
      <c r="R2371" s="658"/>
      <c r="S2371" s="659"/>
      <c r="T2371" s="600"/>
      <c r="U2371" s="672"/>
      <c r="V2371" s="731"/>
      <c r="W2371" s="731"/>
      <c r="X2371" s="731"/>
      <c r="Y2371" s="732"/>
      <c r="Z2371" s="732"/>
      <c r="AA2371" s="732"/>
      <c r="AB2371" s="732"/>
      <c r="AC2371" s="641"/>
      <c r="AD2371" s="641"/>
    </row>
    <row r="2372" spans="1:30" ht="32.25" customHeight="1">
      <c r="A2372" s="713">
        <v>44112</v>
      </c>
      <c r="B2372" s="554" t="s">
        <v>183</v>
      </c>
      <c r="C2372" s="657" t="s">
        <v>171</v>
      </c>
      <c r="D2372" s="657" t="s">
        <v>170</v>
      </c>
      <c r="E2372" s="605" t="s">
        <v>184</v>
      </c>
      <c r="F2372" s="723">
        <v>24212.15</v>
      </c>
      <c r="G2372" s="723">
        <v>24554.07</v>
      </c>
      <c r="H2372" s="723">
        <v>24635.41</v>
      </c>
      <c r="I2372" s="723">
        <v>24541.99</v>
      </c>
      <c r="J2372" s="723">
        <v>24171.439999999999</v>
      </c>
      <c r="K2372" s="723">
        <v>24150.36</v>
      </c>
      <c r="L2372" s="723">
        <v>24516.69</v>
      </c>
      <c r="M2372" s="723">
        <v>24586.54</v>
      </c>
      <c r="N2372" s="723">
        <v>24326.55</v>
      </c>
      <c r="O2372" s="605">
        <f>IF((N2373=""),"",MAX(F2374:N2374))</f>
        <v>4425.0600000000013</v>
      </c>
      <c r="P2372" s="605">
        <f>IF(N2373="","",MIN(F2374:N2374))</f>
        <v>3795.5699999999961</v>
      </c>
      <c r="Q2372" s="658">
        <f>IF((N2374=""),"",AVERAGE(F2374:N2374))</f>
        <v>4122.416666666667</v>
      </c>
      <c r="R2372" s="658">
        <f>IF((N2373=""),"",(O2372-P2372)/(O2372+P2372)*100)</f>
        <v>7.6574423128155074</v>
      </c>
      <c r="S2372" s="659">
        <f>STDEV(F2374:N2374)</f>
        <v>253.21659695801759</v>
      </c>
      <c r="T2372" s="600" t="str">
        <f>IF(N2373="","",IF(Q2372&gt;3200,IF(R2372&lt;16,IF(Q2372&lt;5240,"Pass","Fail"),"Fail"),"Fail"))</f>
        <v>Pass</v>
      </c>
      <c r="U2372" s="672">
        <v>1159</v>
      </c>
      <c r="V2372" s="739" t="s">
        <v>617</v>
      </c>
      <c r="W2372" s="743" t="s">
        <v>640</v>
      </c>
      <c r="X2372" s="726"/>
      <c r="Y2372" s="733">
        <v>4200</v>
      </c>
      <c r="Z2372" s="733">
        <v>5500</v>
      </c>
      <c r="AA2372" s="733">
        <v>3200</v>
      </c>
      <c r="AB2372" s="733">
        <v>5240</v>
      </c>
      <c r="AC2372" s="604">
        <v>16</v>
      </c>
      <c r="AD2372" s="604">
        <v>16</v>
      </c>
    </row>
    <row r="2373" spans="1:30" ht="27" customHeight="1">
      <c r="A2373" s="729"/>
      <c r="B2373" s="554"/>
      <c r="C2373" s="657"/>
      <c r="D2373" s="657"/>
      <c r="E2373" s="605" t="s">
        <v>185</v>
      </c>
      <c r="F2373" s="723">
        <v>22742.47</v>
      </c>
      <c r="G2373" s="723">
        <v>23243.91</v>
      </c>
      <c r="H2373" s="723">
        <v>23370.22</v>
      </c>
      <c r="I2373" s="723">
        <v>23222.92</v>
      </c>
      <c r="J2373" s="723">
        <v>22696.42</v>
      </c>
      <c r="K2373" s="723">
        <v>22686.2</v>
      </c>
      <c r="L2373" s="723">
        <v>23194.33</v>
      </c>
      <c r="M2373" s="723">
        <v>23278.53</v>
      </c>
      <c r="N2373" s="723">
        <v>22892.95</v>
      </c>
      <c r="O2373" s="641"/>
      <c r="P2373" s="605"/>
      <c r="Q2373" s="658"/>
      <c r="R2373" s="658"/>
      <c r="S2373" s="659"/>
      <c r="T2373" s="600"/>
      <c r="U2373" s="660"/>
      <c r="V2373" s="731"/>
      <c r="W2373" s="731"/>
      <c r="X2373" s="731"/>
      <c r="Y2373" s="732"/>
      <c r="Z2373" s="732"/>
      <c r="AA2373" s="732"/>
      <c r="AB2373" s="732"/>
      <c r="AC2373" s="641"/>
      <c r="AD2373" s="641"/>
    </row>
    <row r="2374" spans="1:30" ht="43.5" customHeight="1">
      <c r="A2374" s="734"/>
      <c r="B2374" s="554"/>
      <c r="C2374" s="657"/>
      <c r="D2374" s="657"/>
      <c r="E2374" s="605" t="s">
        <v>186</v>
      </c>
      <c r="F2374" s="605">
        <f t="shared" ref="F2374:N2374" si="786">IF(((F2372="")*AND(F2373="")),"",(F2372-F2373)*3)</f>
        <v>4409.0400000000009</v>
      </c>
      <c r="G2374" s="605">
        <f t="shared" si="786"/>
        <v>3930.4799999999996</v>
      </c>
      <c r="H2374" s="605">
        <f t="shared" si="786"/>
        <v>3795.5699999999961</v>
      </c>
      <c r="I2374" s="605">
        <f t="shared" si="786"/>
        <v>3957.21000000001</v>
      </c>
      <c r="J2374" s="605">
        <f t="shared" si="786"/>
        <v>4425.0600000000013</v>
      </c>
      <c r="K2374" s="605">
        <f t="shared" si="786"/>
        <v>4392.4799999999996</v>
      </c>
      <c r="L2374" s="605">
        <f t="shared" si="786"/>
        <v>3967.0799999999908</v>
      </c>
      <c r="M2374" s="605">
        <f t="shared" si="786"/>
        <v>3924.0300000000061</v>
      </c>
      <c r="N2374" s="605">
        <f t="shared" si="786"/>
        <v>4300.7999999999956</v>
      </c>
      <c r="O2374" s="605"/>
      <c r="P2374" s="605"/>
      <c r="Q2374" s="658"/>
      <c r="R2374" s="658"/>
      <c r="S2374" s="659"/>
      <c r="T2374" s="600"/>
      <c r="U2374" s="660"/>
      <c r="V2374" s="735"/>
      <c r="W2374" s="735"/>
      <c r="X2374" s="735"/>
      <c r="Y2374" s="736"/>
      <c r="Z2374" s="736"/>
      <c r="AA2374" s="736"/>
      <c r="AB2374" s="736"/>
      <c r="AC2374" s="737"/>
      <c r="AD2374" s="737"/>
    </row>
    <row r="2375" spans="1:30" ht="27" customHeight="1">
      <c r="A2375" s="713">
        <v>44112</v>
      </c>
      <c r="B2375" s="614" t="s">
        <v>167</v>
      </c>
      <c r="C2375" s="657" t="s">
        <v>169</v>
      </c>
      <c r="D2375" s="657" t="s">
        <v>187</v>
      </c>
      <c r="E2375" s="605" t="s">
        <v>184</v>
      </c>
      <c r="F2375" s="723">
        <v>1924.02</v>
      </c>
      <c r="G2375" s="723">
        <v>1920.59</v>
      </c>
      <c r="H2375" s="723">
        <v>1922</v>
      </c>
      <c r="I2375" s="723">
        <v>1923.26</v>
      </c>
      <c r="J2375" s="723">
        <v>1924.52</v>
      </c>
      <c r="K2375" s="723">
        <v>1932.56</v>
      </c>
      <c r="L2375" s="723">
        <v>1919.78</v>
      </c>
      <c r="M2375" s="723">
        <v>1984.01</v>
      </c>
      <c r="N2375" s="723">
        <v>1924.92</v>
      </c>
      <c r="O2375" s="605">
        <f>IF((N2376=""),"",MAX(F2377:N2377))</f>
        <v>2232.6000000000004</v>
      </c>
      <c r="P2375" s="605">
        <f>IF(N2376="","",MIN(F2377:N2377))</f>
        <v>1998.03</v>
      </c>
      <c r="Q2375" s="658">
        <f>IF((N2377=""),"",AVERAGE(F2377:N2377))</f>
        <v>2040.4933333333336</v>
      </c>
      <c r="R2375" s="658">
        <f>IF((N2376=""),"",(O2375-P2375)/(O2375+P2375)*100)</f>
        <v>5.5445642847519254</v>
      </c>
      <c r="S2375" s="659">
        <f>STDEV(F2377:N2377)</f>
        <v>73.49570055450809</v>
      </c>
      <c r="T2375" s="600" t="str">
        <f>IF(N2376="","",IF(Q2375&gt;1940,IF(R2375&lt;8.3,IF(Q2375&lt;2180,"Pass","Fail"),"Fail"),"Fail"))</f>
        <v>Pass</v>
      </c>
      <c r="U2375" s="672">
        <v>1159</v>
      </c>
      <c r="V2375" s="739" t="s">
        <v>617</v>
      </c>
      <c r="W2375" s="743" t="s">
        <v>640</v>
      </c>
      <c r="X2375" s="726"/>
      <c r="Y2375" s="733">
        <v>2000</v>
      </c>
      <c r="Z2375" s="733">
        <v>3000</v>
      </c>
      <c r="AA2375" s="733">
        <v>1940</v>
      </c>
      <c r="AB2375" s="733">
        <v>2180</v>
      </c>
      <c r="AC2375" s="604">
        <v>5.2</v>
      </c>
      <c r="AD2375" s="604">
        <v>5.2</v>
      </c>
    </row>
    <row r="2376" spans="1:30" ht="19.5" customHeight="1">
      <c r="A2376" s="738"/>
      <c r="B2376" s="554"/>
      <c r="C2376" s="657"/>
      <c r="D2376" s="657"/>
      <c r="E2376" s="605" t="s">
        <v>185</v>
      </c>
      <c r="F2376" s="723">
        <v>1243.18</v>
      </c>
      <c r="G2376" s="723">
        <v>1248.22</v>
      </c>
      <c r="H2376" s="723">
        <v>1251</v>
      </c>
      <c r="I2376" s="723">
        <v>1253.24</v>
      </c>
      <c r="J2376" s="723">
        <v>1258.51</v>
      </c>
      <c r="K2376" s="723">
        <v>1254.25</v>
      </c>
      <c r="L2376" s="723">
        <v>1253.22</v>
      </c>
      <c r="M2376" s="723">
        <v>1239.81</v>
      </c>
      <c r="N2376" s="723">
        <v>1252.75</v>
      </c>
      <c r="O2376" s="605"/>
      <c r="P2376" s="605"/>
      <c r="Q2376" s="658"/>
      <c r="R2376" s="658"/>
      <c r="S2376" s="659"/>
      <c r="T2376" s="600"/>
      <c r="U2376" s="660"/>
      <c r="V2376" s="731"/>
      <c r="W2376" s="731"/>
      <c r="X2376" s="731"/>
      <c r="Y2376" s="732"/>
      <c r="Z2376" s="732"/>
      <c r="AA2376" s="732"/>
      <c r="AB2376" s="732"/>
      <c r="AC2376" s="641"/>
      <c r="AD2376" s="641"/>
    </row>
    <row r="2377" spans="1:30" ht="42.75">
      <c r="A2377" s="738"/>
      <c r="B2377" s="554"/>
      <c r="C2377" s="657"/>
      <c r="D2377" s="657"/>
      <c r="E2377" s="605" t="s">
        <v>188</v>
      </c>
      <c r="F2377" s="605">
        <f t="shared" ref="F2377:N2377" si="787">IF(((F2375="")*AND(F2376="")),"",(F2375-F2376)*3)</f>
        <v>2042.5199999999998</v>
      </c>
      <c r="G2377" s="605">
        <f t="shared" si="787"/>
        <v>2017.1099999999997</v>
      </c>
      <c r="H2377" s="605">
        <f t="shared" si="787"/>
        <v>2013</v>
      </c>
      <c r="I2377" s="605">
        <f t="shared" si="787"/>
        <v>2010.06</v>
      </c>
      <c r="J2377" s="605">
        <f t="shared" si="787"/>
        <v>1998.03</v>
      </c>
      <c r="K2377" s="605">
        <f t="shared" si="787"/>
        <v>2034.9299999999998</v>
      </c>
      <c r="L2377" s="605">
        <f t="shared" si="787"/>
        <v>1999.6799999999998</v>
      </c>
      <c r="M2377" s="605">
        <f t="shared" si="787"/>
        <v>2232.6000000000004</v>
      </c>
      <c r="N2377" s="605">
        <f t="shared" si="787"/>
        <v>2016.5100000000002</v>
      </c>
      <c r="O2377" s="605"/>
      <c r="P2377" s="605"/>
      <c r="Q2377" s="658"/>
      <c r="R2377" s="658"/>
      <c r="S2377" s="659"/>
      <c r="T2377" s="600"/>
      <c r="U2377" s="660"/>
      <c r="V2377" s="731"/>
      <c r="W2377" s="731"/>
      <c r="X2377" s="731"/>
      <c r="Y2377" s="732"/>
      <c r="Z2377" s="732"/>
      <c r="AA2377" s="732"/>
      <c r="AB2377" s="732"/>
      <c r="AC2377" s="641"/>
      <c r="AD2377" s="641"/>
    </row>
    <row r="2378" spans="1:30" ht="15">
      <c r="A2378" s="713">
        <v>44117</v>
      </c>
      <c r="B2378" s="554" t="s">
        <v>172</v>
      </c>
      <c r="C2378" s="657" t="s">
        <v>174</v>
      </c>
      <c r="D2378" s="657" t="s">
        <v>173</v>
      </c>
      <c r="E2378" s="605" t="s">
        <v>184</v>
      </c>
      <c r="F2378" s="723">
        <v>6537.11</v>
      </c>
      <c r="G2378" s="723">
        <v>6783.11</v>
      </c>
      <c r="H2378" s="723">
        <v>6748.13</v>
      </c>
      <c r="I2378" s="723">
        <v>6627.67</v>
      </c>
      <c r="J2378" s="723">
        <v>6513.51</v>
      </c>
      <c r="K2378" s="723">
        <v>6723.84</v>
      </c>
      <c r="L2378" s="723">
        <v>6773.95</v>
      </c>
      <c r="M2378" s="723">
        <v>6694.34</v>
      </c>
      <c r="N2378" s="723">
        <v>6682.28</v>
      </c>
      <c r="O2378" s="605">
        <f>IF((N2379=""),"",MAX(F2380:N2380))</f>
        <v>3771.119999999999</v>
      </c>
      <c r="P2378" s="605">
        <f>IF(N2379="","",MIN(F2380:N2380))</f>
        <v>3310.6000000000004</v>
      </c>
      <c r="Q2378" s="658">
        <f>IF((N2380=""),"",AVERAGE(F2380:N2380))</f>
        <v>3623.54</v>
      </c>
      <c r="R2378" s="658">
        <f>IF((N2379=""),"",(O2378-P2378)/(O2378+P2378)*100)</f>
        <v>6.502939963737604</v>
      </c>
      <c r="S2378" s="725">
        <f>STDEV(F2380:N2380)</f>
        <v>148.06760449200138</v>
      </c>
      <c r="T2378" s="600" t="str">
        <f>IF(N2379="","",IF(Q2378&gt;3350,IF(R2378&lt;7,IF(Q2378&lt;3950,"Pass","Fail"),"Fail"),"Fail"))</f>
        <v>Pass</v>
      </c>
      <c r="U2378" s="672" t="s">
        <v>392</v>
      </c>
      <c r="V2378" s="739" t="s">
        <v>619</v>
      </c>
      <c r="W2378" s="743" t="s">
        <v>640</v>
      </c>
      <c r="X2378" s="726"/>
      <c r="Y2378" s="819">
        <v>3350</v>
      </c>
      <c r="Z2378" s="819">
        <v>4450</v>
      </c>
      <c r="AA2378" s="819">
        <v>3350</v>
      </c>
      <c r="AB2378" s="819">
        <v>3950</v>
      </c>
      <c r="AC2378" s="820">
        <v>7</v>
      </c>
      <c r="AD2378" s="820">
        <v>6.5</v>
      </c>
    </row>
    <row r="2379" spans="1:30" ht="15">
      <c r="A2379" s="729"/>
      <c r="B2379" s="554"/>
      <c r="C2379" s="657"/>
      <c r="D2379" s="657"/>
      <c r="E2379" s="605" t="s">
        <v>185</v>
      </c>
      <c r="F2379" s="723">
        <v>4780.83</v>
      </c>
      <c r="G2379" s="723">
        <v>4912.58</v>
      </c>
      <c r="H2379" s="723">
        <v>4893.67</v>
      </c>
      <c r="I2379" s="723">
        <v>4869.07</v>
      </c>
      <c r="J2379" s="723">
        <v>4858.21</v>
      </c>
      <c r="K2379" s="723">
        <v>4880.7299999999996</v>
      </c>
      <c r="L2379" s="723">
        <v>4888.3900000000003</v>
      </c>
      <c r="M2379" s="723">
        <v>4857.91</v>
      </c>
      <c r="N2379" s="723">
        <v>4836.62</v>
      </c>
      <c r="O2379" s="605"/>
      <c r="P2379" s="605"/>
      <c r="Q2379" s="658"/>
      <c r="R2379" s="658"/>
      <c r="S2379" s="659"/>
      <c r="T2379" s="600"/>
      <c r="U2379" s="672"/>
      <c r="V2379" s="731"/>
      <c r="W2379" s="731"/>
      <c r="X2379" s="731"/>
      <c r="Y2379" s="732"/>
      <c r="Z2379" s="732"/>
      <c r="AA2379" s="732"/>
      <c r="AB2379" s="732"/>
      <c r="AC2379" s="641"/>
      <c r="AD2379" s="641"/>
    </row>
    <row r="2380" spans="1:30" ht="46.5" customHeight="1">
      <c r="A2380" s="738"/>
      <c r="B2380" s="554"/>
      <c r="C2380" s="657"/>
      <c r="D2380" s="657"/>
      <c r="E2380" s="605" t="s">
        <v>186</v>
      </c>
      <c r="F2380" s="605">
        <f t="shared" ref="F2380:N2380" si="788">IF(((F2378="")*AND(F2379="")),"",(F2378-F2379)*2)</f>
        <v>3512.5599999999995</v>
      </c>
      <c r="G2380" s="605">
        <f t="shared" si="788"/>
        <v>3741.0599999999995</v>
      </c>
      <c r="H2380" s="605">
        <f t="shared" si="788"/>
        <v>3708.92</v>
      </c>
      <c r="I2380" s="605">
        <f t="shared" si="788"/>
        <v>3517.2000000000007</v>
      </c>
      <c r="J2380" s="605">
        <f t="shared" si="788"/>
        <v>3310.6000000000004</v>
      </c>
      <c r="K2380" s="605">
        <f t="shared" si="788"/>
        <v>3686.2200000000012</v>
      </c>
      <c r="L2380" s="605">
        <f t="shared" si="788"/>
        <v>3771.119999999999</v>
      </c>
      <c r="M2380" s="605">
        <f t="shared" si="788"/>
        <v>3672.8600000000006</v>
      </c>
      <c r="N2380" s="605">
        <f t="shared" si="788"/>
        <v>3691.3199999999997</v>
      </c>
      <c r="O2380" s="605"/>
      <c r="P2380" s="605"/>
      <c r="Q2380" s="658"/>
      <c r="R2380" s="658"/>
      <c r="S2380" s="659"/>
      <c r="T2380" s="600"/>
      <c r="U2380" s="672"/>
      <c r="V2380" s="731"/>
      <c r="W2380" s="731"/>
      <c r="X2380" s="731"/>
      <c r="Y2380" s="732"/>
      <c r="Z2380" s="732"/>
      <c r="AA2380" s="732"/>
      <c r="AB2380" s="732"/>
      <c r="AC2380" s="641"/>
      <c r="AD2380" s="641"/>
    </row>
    <row r="2381" spans="1:30" ht="20.25" customHeight="1">
      <c r="A2381" s="713">
        <v>44117</v>
      </c>
      <c r="B2381" s="554" t="s">
        <v>183</v>
      </c>
      <c r="C2381" s="657" t="s">
        <v>171</v>
      </c>
      <c r="D2381" s="657" t="s">
        <v>170</v>
      </c>
      <c r="E2381" s="605" t="s">
        <v>184</v>
      </c>
      <c r="F2381" s="723">
        <v>28864.67</v>
      </c>
      <c r="G2381" s="723">
        <v>28844.85</v>
      </c>
      <c r="H2381" s="723">
        <v>28873.79</v>
      </c>
      <c r="I2381" s="723">
        <v>28866.92</v>
      </c>
      <c r="J2381" s="723">
        <v>28921.1</v>
      </c>
      <c r="K2381" s="723">
        <v>28880</v>
      </c>
      <c r="L2381" s="723">
        <v>28851.82</v>
      </c>
      <c r="M2381" s="723">
        <v>28852.19</v>
      </c>
      <c r="N2381" s="723">
        <v>28965.66</v>
      </c>
      <c r="O2381" s="605">
        <f>IF((N2382=""),"",MAX(F2383:N2383))</f>
        <v>4678.9199999999983</v>
      </c>
      <c r="P2381" s="605">
        <f>IF(N2382="","",MIN(F2383:N2383))</f>
        <v>4053.0600000000013</v>
      </c>
      <c r="Q2381" s="658">
        <f>IF((N2383=""),"",AVERAGE(F2383:N2383))</f>
        <v>4289.5866666666643</v>
      </c>
      <c r="R2381" s="658">
        <f>IF((N2382=""),"",(O2381-P2381)/(O2381+P2381)*100)</f>
        <v>7.1674465585124674</v>
      </c>
      <c r="S2381" s="659">
        <f>STDEV(F2383:N2383)</f>
        <v>231.7662478662543</v>
      </c>
      <c r="T2381" s="600" t="str">
        <f>IF(N2382="","",IF(Q2381&gt;3200,IF(R2381&lt;16,IF(Q2381&lt;5240,"Pass","Fail"),"Fail"),"Fail"))</f>
        <v>Pass</v>
      </c>
      <c r="U2381" s="672" t="s">
        <v>392</v>
      </c>
      <c r="V2381" s="739" t="s">
        <v>619</v>
      </c>
      <c r="W2381" s="743" t="s">
        <v>640</v>
      </c>
      <c r="X2381" s="726"/>
      <c r="Y2381" s="733">
        <v>4200</v>
      </c>
      <c r="Z2381" s="733">
        <v>5500</v>
      </c>
      <c r="AA2381" s="733">
        <v>3200</v>
      </c>
      <c r="AB2381" s="733">
        <v>5240</v>
      </c>
      <c r="AC2381" s="604">
        <v>16</v>
      </c>
      <c r="AD2381" s="604">
        <v>16</v>
      </c>
    </row>
    <row r="2382" spans="1:30" ht="17.25" customHeight="1">
      <c r="A2382" s="729"/>
      <c r="B2382" s="554"/>
      <c r="C2382" s="657"/>
      <c r="D2382" s="657"/>
      <c r="E2382" s="605" t="s">
        <v>185</v>
      </c>
      <c r="F2382" s="723">
        <v>27338.69</v>
      </c>
      <c r="G2382" s="723">
        <v>27467.06</v>
      </c>
      <c r="H2382" s="723">
        <v>27522.77</v>
      </c>
      <c r="I2382" s="723">
        <v>27479.27</v>
      </c>
      <c r="J2382" s="723">
        <v>27361.46</v>
      </c>
      <c r="K2382" s="723">
        <v>27446.16</v>
      </c>
      <c r="L2382" s="723">
        <v>27467.31</v>
      </c>
      <c r="M2382" s="723">
        <v>27494.43</v>
      </c>
      <c r="N2382" s="723">
        <v>27475.09</v>
      </c>
      <c r="O2382" s="641"/>
      <c r="P2382" s="605"/>
      <c r="Q2382" s="658"/>
      <c r="R2382" s="658"/>
      <c r="S2382" s="659"/>
      <c r="T2382" s="600"/>
      <c r="U2382" s="660"/>
      <c r="V2382" s="731"/>
      <c r="W2382" s="731"/>
      <c r="X2382" s="731"/>
      <c r="Y2382" s="732"/>
      <c r="Z2382" s="732"/>
      <c r="AA2382" s="732"/>
      <c r="AB2382" s="732"/>
      <c r="AC2382" s="641"/>
      <c r="AD2382" s="641"/>
    </row>
    <row r="2383" spans="1:30" ht="45.75" customHeight="1">
      <c r="A2383" s="734"/>
      <c r="B2383" s="554"/>
      <c r="C2383" s="657"/>
      <c r="D2383" s="657"/>
      <c r="E2383" s="605" t="s">
        <v>186</v>
      </c>
      <c r="F2383" s="605">
        <f t="shared" ref="F2383:N2383" si="789">IF(((F2381="")*AND(F2382="")),"",(F2381-F2382)*3)</f>
        <v>4577.9399999999987</v>
      </c>
      <c r="G2383" s="605">
        <f t="shared" si="789"/>
        <v>4133.3699999999917</v>
      </c>
      <c r="H2383" s="605">
        <f t="shared" si="789"/>
        <v>4053.0600000000013</v>
      </c>
      <c r="I2383" s="605">
        <f t="shared" si="789"/>
        <v>4162.9499999999935</v>
      </c>
      <c r="J2383" s="605">
        <f t="shared" si="789"/>
        <v>4678.9199999999983</v>
      </c>
      <c r="K2383" s="605">
        <f t="shared" si="789"/>
        <v>4301.5200000000004</v>
      </c>
      <c r="L2383" s="605">
        <f t="shared" si="789"/>
        <v>4153.5299999999952</v>
      </c>
      <c r="M2383" s="605">
        <f t="shared" si="789"/>
        <v>4073.2799999999952</v>
      </c>
      <c r="N2383" s="605">
        <f t="shared" si="789"/>
        <v>4471.7099999999991</v>
      </c>
      <c r="O2383" s="605"/>
      <c r="P2383" s="605"/>
      <c r="Q2383" s="658"/>
      <c r="R2383" s="658"/>
      <c r="S2383" s="659"/>
      <c r="T2383" s="600"/>
      <c r="U2383" s="660"/>
      <c r="V2383" s="735"/>
      <c r="W2383" s="735"/>
      <c r="X2383" s="735"/>
      <c r="Y2383" s="736"/>
      <c r="Z2383" s="736"/>
      <c r="AA2383" s="736"/>
      <c r="AB2383" s="736"/>
      <c r="AC2383" s="737"/>
      <c r="AD2383" s="737"/>
    </row>
    <row r="2384" spans="1:30" ht="19.5" customHeight="1">
      <c r="A2384" s="713">
        <v>44117</v>
      </c>
      <c r="B2384" s="614" t="s">
        <v>167</v>
      </c>
      <c r="C2384" s="657" t="s">
        <v>169</v>
      </c>
      <c r="D2384" s="657" t="s">
        <v>187</v>
      </c>
      <c r="E2384" s="605" t="s">
        <v>184</v>
      </c>
      <c r="F2384" s="723">
        <v>1864.09</v>
      </c>
      <c r="G2384" s="723">
        <v>1915.79</v>
      </c>
      <c r="H2384" s="723">
        <v>1918.06</v>
      </c>
      <c r="I2384" s="723">
        <v>1918.76</v>
      </c>
      <c r="J2384" s="723">
        <v>1923.79</v>
      </c>
      <c r="K2384" s="723">
        <v>1912</v>
      </c>
      <c r="L2384" s="723">
        <v>1920.45</v>
      </c>
      <c r="M2384" s="723">
        <v>1916.3</v>
      </c>
      <c r="N2384" s="723">
        <v>1925.3</v>
      </c>
      <c r="O2384" s="605">
        <f>IF((N2385=""),"",MAX(F2386:N2386))</f>
        <v>2053.59</v>
      </c>
      <c r="P2384" s="605">
        <f>IF(N2385="","",MIN(F2386:N2386))</f>
        <v>1827.5699999999995</v>
      </c>
      <c r="Q2384" s="658">
        <f>IF((N2386=""),"",AVERAGE(F2386:N2386))</f>
        <v>1992.4266666666663</v>
      </c>
      <c r="R2384" s="658">
        <f>IF((N2385=""),"",(O2384-P2384)/(O2384+P2384)*100)</f>
        <v>5.8235166805800498</v>
      </c>
      <c r="S2384" s="659">
        <f>STDEV(F2386:N2386)</f>
        <v>72.631881601681499</v>
      </c>
      <c r="T2384" s="600" t="str">
        <f>IF(N2385="","",IF(Q2384&gt;1940,IF(R2384&lt;8.3,IF(Q2384&lt;2180,"Pass","Fail"),"Fail"),"Fail"))</f>
        <v>Pass</v>
      </c>
      <c r="U2384" s="672" t="s">
        <v>392</v>
      </c>
      <c r="V2384" s="739" t="s">
        <v>619</v>
      </c>
      <c r="W2384" s="743" t="s">
        <v>640</v>
      </c>
      <c r="X2384" s="726"/>
      <c r="Y2384" s="733">
        <v>2000</v>
      </c>
      <c r="Z2384" s="733">
        <v>3000</v>
      </c>
      <c r="AA2384" s="733">
        <v>1940</v>
      </c>
      <c r="AB2384" s="733">
        <v>2180</v>
      </c>
      <c r="AC2384" s="604">
        <v>5.2</v>
      </c>
      <c r="AD2384" s="604">
        <v>5.2</v>
      </c>
    </row>
    <row r="2385" spans="1:30" ht="19.5" customHeight="1">
      <c r="A2385" s="738"/>
      <c r="B2385" s="554"/>
      <c r="C2385" s="657"/>
      <c r="D2385" s="657"/>
      <c r="E2385" s="605" t="s">
        <v>185</v>
      </c>
      <c r="F2385" s="723">
        <v>1254.9000000000001</v>
      </c>
      <c r="G2385" s="723">
        <v>1243.44</v>
      </c>
      <c r="H2385" s="723">
        <v>1237.31</v>
      </c>
      <c r="I2385" s="723">
        <v>1241.1600000000001</v>
      </c>
      <c r="J2385" s="723">
        <v>1258.55</v>
      </c>
      <c r="K2385" s="723">
        <v>1271.23</v>
      </c>
      <c r="L2385" s="723">
        <v>1249.23</v>
      </c>
      <c r="M2385" s="723">
        <v>1231.77</v>
      </c>
      <c r="N2385" s="723">
        <v>1249.67</v>
      </c>
      <c r="O2385" s="605"/>
      <c r="P2385" s="605"/>
      <c r="Q2385" s="658"/>
      <c r="R2385" s="658"/>
      <c r="S2385" s="659"/>
      <c r="T2385" s="600"/>
      <c r="U2385" s="660"/>
      <c r="V2385" s="731"/>
      <c r="W2385" s="731"/>
      <c r="X2385" s="731"/>
      <c r="Y2385" s="732"/>
      <c r="Z2385" s="732"/>
      <c r="AA2385" s="732"/>
      <c r="AB2385" s="732"/>
      <c r="AC2385" s="641"/>
      <c r="AD2385" s="641"/>
    </row>
    <row r="2386" spans="1:30" ht="42.75">
      <c r="A2386" s="738"/>
      <c r="B2386" s="554"/>
      <c r="C2386" s="657"/>
      <c r="D2386" s="657"/>
      <c r="E2386" s="605" t="s">
        <v>188</v>
      </c>
      <c r="F2386" s="605">
        <f t="shared" ref="F2386:N2386" si="790">IF(((F2384="")*AND(F2385="")),"",(F2384-F2385)*3)</f>
        <v>1827.5699999999995</v>
      </c>
      <c r="G2386" s="605">
        <f t="shared" si="790"/>
        <v>2017.0499999999997</v>
      </c>
      <c r="H2386" s="605">
        <f t="shared" si="790"/>
        <v>2042.25</v>
      </c>
      <c r="I2386" s="605">
        <f t="shared" si="790"/>
        <v>2032.7999999999997</v>
      </c>
      <c r="J2386" s="605">
        <f t="shared" si="790"/>
        <v>1995.72</v>
      </c>
      <c r="K2386" s="605">
        <f t="shared" si="790"/>
        <v>1922.31</v>
      </c>
      <c r="L2386" s="605">
        <f t="shared" si="790"/>
        <v>2013.66</v>
      </c>
      <c r="M2386" s="605">
        <f t="shared" si="790"/>
        <v>2053.59</v>
      </c>
      <c r="N2386" s="605">
        <f t="shared" si="790"/>
        <v>2026.8899999999996</v>
      </c>
      <c r="O2386" s="605"/>
      <c r="P2386" s="605"/>
      <c r="Q2386" s="658"/>
      <c r="R2386" s="658"/>
      <c r="S2386" s="659"/>
      <c r="T2386" s="600"/>
      <c r="U2386" s="660"/>
      <c r="V2386" s="731"/>
      <c r="W2386" s="731"/>
      <c r="X2386" s="731"/>
      <c r="Y2386" s="732"/>
      <c r="Z2386" s="732"/>
      <c r="AA2386" s="732"/>
      <c r="AB2386" s="732"/>
      <c r="AC2386" s="641"/>
      <c r="AD2386" s="641"/>
    </row>
    <row r="2387" spans="1:30" ht="15">
      <c r="A2387" s="713">
        <v>44118</v>
      </c>
      <c r="B2387" s="554" t="s">
        <v>172</v>
      </c>
      <c r="C2387" s="657" t="s">
        <v>174</v>
      </c>
      <c r="D2387" s="657" t="s">
        <v>173</v>
      </c>
      <c r="E2387" s="605" t="s">
        <v>184</v>
      </c>
      <c r="F2387" s="723">
        <v>6688.38</v>
      </c>
      <c r="G2387" s="723">
        <v>7076.33</v>
      </c>
      <c r="H2387" s="723">
        <v>7073.98</v>
      </c>
      <c r="I2387" s="723">
        <v>7080.93</v>
      </c>
      <c r="J2387" s="723">
        <v>6997.07</v>
      </c>
      <c r="K2387" s="723">
        <v>7078.54</v>
      </c>
      <c r="L2387" s="723">
        <v>6947.61</v>
      </c>
      <c r="M2387" s="723">
        <v>6755.31</v>
      </c>
      <c r="N2387" s="723">
        <v>6898.38</v>
      </c>
      <c r="O2387" s="605">
        <f>IF((N2388=""),"",MAX(F2389:N2389))</f>
        <v>3383.5199999999986</v>
      </c>
      <c r="P2387" s="605">
        <f>IF(N2388="","",MIN(F2389:N2389))</f>
        <v>2930.8799999999992</v>
      </c>
      <c r="Q2387" s="658">
        <f>IF((N2389=""),"",AVERAGE(F2389:N2389))</f>
        <v>3240.3733333333325</v>
      </c>
      <c r="R2387" s="658">
        <f>IF((N2388=""),"",(O2387-P2387)/(O2387+P2387)*100)</f>
        <v>7.1683770429494418</v>
      </c>
      <c r="S2387" s="725">
        <f>STDEV(F2389:N2389)</f>
        <v>150.42630554528631</v>
      </c>
      <c r="T2387" s="600" t="str">
        <f>IF(N2388="","",IF(Q2387&gt;3350,IF(R2387&lt;7,IF(Q2387&lt;3950,"Pass","Fail"),"Fail"),"Fail"))</f>
        <v>Fail</v>
      </c>
      <c r="U2387" s="672">
        <v>121</v>
      </c>
      <c r="V2387" s="739"/>
      <c r="W2387" s="743" t="s">
        <v>640</v>
      </c>
      <c r="X2387" s="726" t="s">
        <v>624</v>
      </c>
      <c r="Y2387" s="819">
        <v>3350</v>
      </c>
      <c r="Z2387" s="819">
        <v>4450</v>
      </c>
      <c r="AA2387" s="819">
        <v>3350</v>
      </c>
      <c r="AB2387" s="819">
        <v>3950</v>
      </c>
      <c r="AC2387" s="820">
        <v>7</v>
      </c>
      <c r="AD2387" s="820">
        <v>6.5</v>
      </c>
    </row>
    <row r="2388" spans="1:30" ht="15">
      <c r="A2388" s="729"/>
      <c r="B2388" s="554"/>
      <c r="C2388" s="657"/>
      <c r="D2388" s="657"/>
      <c r="E2388" s="605" t="s">
        <v>185</v>
      </c>
      <c r="F2388" s="723">
        <v>5119.6099999999997</v>
      </c>
      <c r="G2388" s="723">
        <v>5393.34</v>
      </c>
      <c r="H2388" s="723">
        <v>5410.85</v>
      </c>
      <c r="I2388" s="723">
        <v>5523.87</v>
      </c>
      <c r="J2388" s="723">
        <v>5531.63</v>
      </c>
      <c r="K2388" s="723">
        <v>5421.72</v>
      </c>
      <c r="L2388" s="723">
        <v>5255.85</v>
      </c>
      <c r="M2388" s="723">
        <v>5128.63</v>
      </c>
      <c r="N2388" s="723">
        <v>5229.3500000000004</v>
      </c>
      <c r="O2388" s="605"/>
      <c r="P2388" s="605"/>
      <c r="Q2388" s="658"/>
      <c r="R2388" s="658"/>
      <c r="S2388" s="659"/>
      <c r="T2388" s="600"/>
      <c r="U2388" s="672"/>
      <c r="V2388" s="731"/>
      <c r="W2388" s="731"/>
      <c r="X2388" s="731"/>
      <c r="Y2388" s="732"/>
      <c r="Z2388" s="732"/>
      <c r="AA2388" s="732"/>
      <c r="AB2388" s="732"/>
      <c r="AC2388" s="641"/>
      <c r="AD2388" s="641"/>
    </row>
    <row r="2389" spans="1:30" ht="46.5" customHeight="1">
      <c r="A2389" s="738"/>
      <c r="B2389" s="554"/>
      <c r="C2389" s="657"/>
      <c r="D2389" s="657"/>
      <c r="E2389" s="605" t="s">
        <v>186</v>
      </c>
      <c r="F2389" s="605">
        <f t="shared" ref="F2389:N2389" si="791">IF(((F2387="")*AND(F2388="")),"",(F2387-F2388)*2)</f>
        <v>3137.5400000000009</v>
      </c>
      <c r="G2389" s="605">
        <f t="shared" si="791"/>
        <v>3365.9799999999996</v>
      </c>
      <c r="H2389" s="605">
        <f t="shared" si="791"/>
        <v>3326.2599999999984</v>
      </c>
      <c r="I2389" s="605">
        <f t="shared" si="791"/>
        <v>3114.1200000000008</v>
      </c>
      <c r="J2389" s="605">
        <f t="shared" si="791"/>
        <v>2930.8799999999992</v>
      </c>
      <c r="K2389" s="605">
        <f t="shared" si="791"/>
        <v>3313.6399999999994</v>
      </c>
      <c r="L2389" s="605">
        <f t="shared" si="791"/>
        <v>3383.5199999999986</v>
      </c>
      <c r="M2389" s="605">
        <f t="shared" si="791"/>
        <v>3253.3600000000006</v>
      </c>
      <c r="N2389" s="605">
        <f t="shared" si="791"/>
        <v>3338.0599999999995</v>
      </c>
      <c r="O2389" s="605"/>
      <c r="P2389" s="605"/>
      <c r="Q2389" s="658"/>
      <c r="R2389" s="658"/>
      <c r="S2389" s="659"/>
      <c r="T2389" s="600"/>
      <c r="U2389" s="672"/>
      <c r="V2389" s="731"/>
      <c r="W2389" s="731"/>
      <c r="X2389" s="731"/>
      <c r="Y2389" s="732"/>
      <c r="Z2389" s="732"/>
      <c r="AA2389" s="732"/>
      <c r="AB2389" s="732"/>
      <c r="AC2389" s="641"/>
      <c r="AD2389" s="641"/>
    </row>
    <row r="2390" spans="1:30" ht="20.25" customHeight="1">
      <c r="A2390" s="713">
        <v>44126</v>
      </c>
      <c r="B2390" s="554" t="s">
        <v>183</v>
      </c>
      <c r="C2390" s="657" t="s">
        <v>171</v>
      </c>
      <c r="D2390" s="657" t="s">
        <v>170</v>
      </c>
      <c r="E2390" s="605" t="s">
        <v>184</v>
      </c>
      <c r="F2390" s="721">
        <v>29884.66</v>
      </c>
      <c r="G2390" s="721">
        <v>29938.400000000001</v>
      </c>
      <c r="H2390" s="721">
        <v>29920.9</v>
      </c>
      <c r="I2390" s="721">
        <v>29921.81</v>
      </c>
      <c r="J2390" s="721">
        <v>29899.26</v>
      </c>
      <c r="K2390" s="721">
        <v>29961.67</v>
      </c>
      <c r="L2390" s="721">
        <v>29928.38</v>
      </c>
      <c r="M2390" s="721">
        <v>29926.82</v>
      </c>
      <c r="N2390" s="721">
        <v>29886.39</v>
      </c>
      <c r="O2390" s="605">
        <f>IF((N2391=""),"",MAX(F2392:N2392))</f>
        <v>4378.0499999999956</v>
      </c>
      <c r="P2390" s="605">
        <f>IF(N2391="","",MIN(F2392:N2392))</f>
        <v>3694.1100000000079</v>
      </c>
      <c r="Q2390" s="658">
        <f>IF((N2392=""),"",AVERAGE(F2392:N2392))</f>
        <v>4076.33</v>
      </c>
      <c r="R2390" s="658">
        <f>IF((N2391=""),"",(O2390-P2390)/(O2390+P2390)*100)</f>
        <v>8.4728251174405305</v>
      </c>
      <c r="S2390" s="659">
        <f>STDEV(F2392:N2392)</f>
        <v>229.41979284709845</v>
      </c>
      <c r="T2390" s="600" t="str">
        <f>IF(N2391="","",IF(Q2390&gt;3200,IF(R2390&lt;16,IF(Q2390&lt;5240,"Pass","Fail"),"Fail"),"Fail"))</f>
        <v>Pass</v>
      </c>
      <c r="U2390" s="672">
        <v>1428</v>
      </c>
      <c r="V2390" s="739" t="s">
        <v>630</v>
      </c>
      <c r="W2390" s="743" t="s">
        <v>640</v>
      </c>
      <c r="X2390" s="726"/>
      <c r="Y2390" s="733">
        <v>4200</v>
      </c>
      <c r="Z2390" s="733">
        <v>5500</v>
      </c>
      <c r="AA2390" s="733">
        <v>3200</v>
      </c>
      <c r="AB2390" s="733">
        <v>5240</v>
      </c>
      <c r="AC2390" s="604">
        <v>16</v>
      </c>
      <c r="AD2390" s="604">
        <v>16</v>
      </c>
    </row>
    <row r="2391" spans="1:30" ht="17.25" customHeight="1">
      <c r="A2391" s="729"/>
      <c r="B2391" s="554"/>
      <c r="C2391" s="657"/>
      <c r="D2391" s="657"/>
      <c r="E2391" s="605" t="s">
        <v>185</v>
      </c>
      <c r="F2391" s="721">
        <v>28457.18</v>
      </c>
      <c r="G2391" s="721">
        <v>28619.75</v>
      </c>
      <c r="H2391" s="721">
        <v>28689.53</v>
      </c>
      <c r="I2391" s="721">
        <v>28596.45</v>
      </c>
      <c r="J2391" s="721">
        <v>28451.43</v>
      </c>
      <c r="K2391" s="721">
        <v>28502.32</v>
      </c>
      <c r="L2391" s="721">
        <v>28601.03</v>
      </c>
      <c r="M2391" s="721">
        <v>28624.240000000002</v>
      </c>
      <c r="N2391" s="721">
        <v>28497.37</v>
      </c>
      <c r="O2391" s="641"/>
      <c r="P2391" s="605"/>
      <c r="Q2391" s="658"/>
      <c r="R2391" s="658"/>
      <c r="S2391" s="659"/>
      <c r="T2391" s="600"/>
      <c r="U2391" s="660"/>
      <c r="V2391" s="731"/>
      <c r="W2391" s="731"/>
      <c r="X2391" s="731"/>
      <c r="Y2391" s="732"/>
      <c r="Z2391" s="732"/>
      <c r="AA2391" s="732"/>
      <c r="AB2391" s="732"/>
      <c r="AC2391" s="641"/>
      <c r="AD2391" s="641"/>
    </row>
    <row r="2392" spans="1:30" ht="45.75" customHeight="1">
      <c r="A2392" s="734"/>
      <c r="B2392" s="554"/>
      <c r="C2392" s="657"/>
      <c r="D2392" s="657"/>
      <c r="E2392" s="605" t="s">
        <v>186</v>
      </c>
      <c r="F2392" s="605">
        <f t="shared" ref="F2392:N2392" si="792">IF(((F2390="")*AND(F2391="")),"",(F2390-F2391)*3)</f>
        <v>4282.4399999999987</v>
      </c>
      <c r="G2392" s="605">
        <f t="shared" si="792"/>
        <v>3955.9500000000044</v>
      </c>
      <c r="H2392" s="605">
        <f t="shared" si="792"/>
        <v>3694.1100000000079</v>
      </c>
      <c r="I2392" s="605">
        <f t="shared" si="792"/>
        <v>3976.0800000000017</v>
      </c>
      <c r="J2392" s="605">
        <f t="shared" si="792"/>
        <v>4343.4899999999943</v>
      </c>
      <c r="K2392" s="605">
        <f t="shared" si="792"/>
        <v>4378.0499999999956</v>
      </c>
      <c r="L2392" s="605">
        <f t="shared" si="792"/>
        <v>3982.0500000000065</v>
      </c>
      <c r="M2392" s="605">
        <f t="shared" si="792"/>
        <v>3907.7399999999943</v>
      </c>
      <c r="N2392" s="605">
        <f t="shared" si="792"/>
        <v>4167.0600000000013</v>
      </c>
      <c r="O2392" s="605"/>
      <c r="P2392" s="605"/>
      <c r="Q2392" s="658"/>
      <c r="R2392" s="658"/>
      <c r="S2392" s="659"/>
      <c r="T2392" s="600"/>
      <c r="U2392" s="660"/>
      <c r="V2392" s="735"/>
      <c r="W2392" s="735"/>
      <c r="X2392" s="735"/>
      <c r="Y2392" s="736"/>
      <c r="Z2392" s="736"/>
      <c r="AA2392" s="736"/>
      <c r="AB2392" s="736"/>
      <c r="AC2392" s="737"/>
      <c r="AD2392" s="737"/>
    </row>
    <row r="2393" spans="1:30" ht="19.5" customHeight="1">
      <c r="A2393" s="713">
        <v>44126</v>
      </c>
      <c r="B2393" s="614" t="s">
        <v>167</v>
      </c>
      <c r="C2393" s="657" t="s">
        <v>169</v>
      </c>
      <c r="D2393" s="657" t="s">
        <v>187</v>
      </c>
      <c r="E2393" s="605" t="s">
        <v>184</v>
      </c>
      <c r="F2393" s="721">
        <v>1873.25</v>
      </c>
      <c r="G2393" s="721">
        <v>1936.81</v>
      </c>
      <c r="H2393" s="721">
        <v>1935.66</v>
      </c>
      <c r="I2393" s="721">
        <v>1937.64</v>
      </c>
      <c r="J2393" s="721">
        <v>1940.47</v>
      </c>
      <c r="K2393" s="721">
        <v>1945.67</v>
      </c>
      <c r="L2393" s="721">
        <v>1937.63</v>
      </c>
      <c r="M2393" s="721">
        <v>1938.02</v>
      </c>
      <c r="N2393" s="721">
        <v>1938.85</v>
      </c>
      <c r="O2393" s="605">
        <f>IF((N2394=""),"",MAX(F2395:N2395))</f>
        <v>2076.12</v>
      </c>
      <c r="P2393" s="605">
        <f>IF(N2394="","",MIN(F2395:N2395))</f>
        <v>1863.1799999999998</v>
      </c>
      <c r="Q2393" s="658">
        <f>IF((N2395=""),"",AVERAGE(F2395:N2395))</f>
        <v>2042.1866666666667</v>
      </c>
      <c r="R2393" s="658">
        <f>IF((N2394=""),"",(O2393-P2393)/(O2393+P2393)*100)</f>
        <v>5.4055289010737964</v>
      </c>
      <c r="S2393" s="659">
        <f>STDEV(F2395:N2395)</f>
        <v>67.555101583819933</v>
      </c>
      <c r="T2393" s="600" t="str">
        <f>IF(N2394="","",IF(Q2393&gt;1940,IF(R2393&lt;8.3,IF(Q2393&lt;2180,"Pass","Fail"),"Fail"),"Fail"))</f>
        <v>Pass</v>
      </c>
      <c r="U2393" s="672">
        <v>1428</v>
      </c>
      <c r="V2393" s="739" t="s">
        <v>630</v>
      </c>
      <c r="W2393" s="743" t="s">
        <v>640</v>
      </c>
      <c r="X2393" s="726"/>
      <c r="Y2393" s="733">
        <v>2000</v>
      </c>
      <c r="Z2393" s="733">
        <v>3000</v>
      </c>
      <c r="AA2393" s="733">
        <v>1940</v>
      </c>
      <c r="AB2393" s="733">
        <v>2180</v>
      </c>
      <c r="AC2393" s="604">
        <v>5.2</v>
      </c>
      <c r="AD2393" s="604">
        <v>5.2</v>
      </c>
    </row>
    <row r="2394" spans="1:30" ht="19.5" customHeight="1">
      <c r="A2394" s="738"/>
      <c r="B2394" s="554"/>
      <c r="C2394" s="657"/>
      <c r="D2394" s="657"/>
      <c r="E2394" s="605" t="s">
        <v>185</v>
      </c>
      <c r="F2394" s="721">
        <v>1252.19</v>
      </c>
      <c r="G2394" s="721">
        <v>1246.77</v>
      </c>
      <c r="H2394" s="721">
        <v>1248.9100000000001</v>
      </c>
      <c r="I2394" s="721">
        <v>1250.8499999999999</v>
      </c>
      <c r="J2394" s="721">
        <v>1251.6500000000001</v>
      </c>
      <c r="K2394" s="721">
        <v>1253.6300000000001</v>
      </c>
      <c r="L2394" s="721">
        <v>1249.5899999999999</v>
      </c>
      <c r="M2394" s="721">
        <v>1248.1300000000001</v>
      </c>
      <c r="N2394" s="721">
        <v>1255.72</v>
      </c>
      <c r="O2394" s="605"/>
      <c r="P2394" s="605"/>
      <c r="Q2394" s="658"/>
      <c r="R2394" s="658"/>
      <c r="S2394" s="659"/>
      <c r="T2394" s="600"/>
      <c r="U2394" s="660"/>
      <c r="V2394" s="731"/>
      <c r="W2394" s="731"/>
      <c r="X2394" s="731"/>
      <c r="Y2394" s="732"/>
      <c r="Z2394" s="732"/>
      <c r="AA2394" s="732"/>
      <c r="AB2394" s="732"/>
      <c r="AC2394" s="641"/>
      <c r="AD2394" s="641"/>
    </row>
    <row r="2395" spans="1:30" ht="42.75">
      <c r="A2395" s="738"/>
      <c r="B2395" s="554"/>
      <c r="C2395" s="657"/>
      <c r="D2395" s="657"/>
      <c r="E2395" s="605" t="s">
        <v>188</v>
      </c>
      <c r="F2395" s="605">
        <f t="shared" ref="F2395:N2395" si="793">IF(((F2393="")*AND(F2394="")),"",(F2393-F2394)*3)</f>
        <v>1863.1799999999998</v>
      </c>
      <c r="G2395" s="605">
        <f t="shared" si="793"/>
        <v>2070.12</v>
      </c>
      <c r="H2395" s="605">
        <f t="shared" si="793"/>
        <v>2060.25</v>
      </c>
      <c r="I2395" s="605">
        <f t="shared" si="793"/>
        <v>2060.3700000000008</v>
      </c>
      <c r="J2395" s="605">
        <f t="shared" si="793"/>
        <v>2066.46</v>
      </c>
      <c r="K2395" s="605">
        <f t="shared" si="793"/>
        <v>2076.12</v>
      </c>
      <c r="L2395" s="605">
        <f t="shared" si="793"/>
        <v>2064.1200000000008</v>
      </c>
      <c r="M2395" s="605">
        <f t="shared" si="793"/>
        <v>2069.6699999999996</v>
      </c>
      <c r="N2395" s="605">
        <f t="shared" si="793"/>
        <v>2049.3899999999994</v>
      </c>
      <c r="O2395" s="605"/>
      <c r="P2395" s="605"/>
      <c r="Q2395" s="658"/>
      <c r="R2395" s="658"/>
      <c r="S2395" s="659"/>
      <c r="T2395" s="600"/>
      <c r="U2395" s="660"/>
      <c r="V2395" s="731"/>
      <c r="W2395" s="731"/>
      <c r="X2395" s="731"/>
      <c r="Y2395" s="732"/>
      <c r="Z2395" s="732"/>
      <c r="AA2395" s="732"/>
      <c r="AB2395" s="732"/>
      <c r="AC2395" s="641"/>
      <c r="AD2395" s="641"/>
    </row>
    <row r="2396" spans="1:30" ht="15">
      <c r="A2396" s="713">
        <v>44126</v>
      </c>
      <c r="B2396" s="554" t="s">
        <v>172</v>
      </c>
      <c r="C2396" s="657" t="s">
        <v>174</v>
      </c>
      <c r="D2396" s="657" t="s">
        <v>173</v>
      </c>
      <c r="E2396" s="605" t="s">
        <v>184</v>
      </c>
      <c r="F2396" s="721">
        <v>5129.38</v>
      </c>
      <c r="G2396" s="721">
        <v>5405.02</v>
      </c>
      <c r="H2396" s="721">
        <v>5422.74</v>
      </c>
      <c r="I2396" s="721">
        <v>5536.26</v>
      </c>
      <c r="J2396" s="721">
        <v>5545.02</v>
      </c>
      <c r="K2396" s="721">
        <v>5433.76</v>
      </c>
      <c r="L2396" s="721">
        <v>5266.56</v>
      </c>
      <c r="M2396" s="721">
        <v>5138.68</v>
      </c>
      <c r="N2396" s="721">
        <v>5240.08</v>
      </c>
      <c r="O2396" s="605">
        <f>IF((N2397=""),"",MAX(F2398:N2398))</f>
        <v>3989.3400000000011</v>
      </c>
      <c r="P2396" s="605">
        <f>IF(N2397="","",MIN(F2398:N2398))</f>
        <v>3544.74</v>
      </c>
      <c r="Q2396" s="658">
        <f>IF((N2398=""),"",AVERAGE(F2398:N2398))</f>
        <v>3710.3866666666663</v>
      </c>
      <c r="R2396" s="658">
        <f>IF((N2397=""),"",(O2396-P2396)/(O2396+P2396)*100)</f>
        <v>5.9011850152905359</v>
      </c>
      <c r="S2396" s="725">
        <f>STDEV(F2398:N2398)</f>
        <v>124.34244086395387</v>
      </c>
      <c r="T2396" s="600" t="str">
        <f>IF(N2397="","",IF(Q2396&gt;3350,IF(R2396&lt;7,IF(Q2396&lt;3950,"Pass","Fail"),"Fail"),"Fail"))</f>
        <v>Pass</v>
      </c>
      <c r="U2396" s="672">
        <v>1428</v>
      </c>
      <c r="V2396" s="739" t="s">
        <v>630</v>
      </c>
      <c r="W2396" s="743" t="s">
        <v>640</v>
      </c>
      <c r="X2396" s="726"/>
      <c r="Y2396" s="819">
        <v>3350</v>
      </c>
      <c r="Z2396" s="819">
        <v>4450</v>
      </c>
      <c r="AA2396" s="819">
        <v>3350</v>
      </c>
      <c r="AB2396" s="819">
        <v>3950</v>
      </c>
      <c r="AC2396" s="820">
        <v>7</v>
      </c>
      <c r="AD2396" s="820">
        <v>6.5</v>
      </c>
    </row>
    <row r="2397" spans="1:30" ht="15">
      <c r="A2397" s="729"/>
      <c r="B2397" s="554"/>
      <c r="C2397" s="657"/>
      <c r="D2397" s="657"/>
      <c r="E2397" s="605" t="s">
        <v>185</v>
      </c>
      <c r="F2397" s="721">
        <v>3357.01</v>
      </c>
      <c r="G2397" s="721">
        <v>3538.81</v>
      </c>
      <c r="H2397" s="721">
        <v>3565.28</v>
      </c>
      <c r="I2397" s="721">
        <v>3740.32</v>
      </c>
      <c r="J2397" s="721">
        <v>3550.35</v>
      </c>
      <c r="K2397" s="721">
        <v>3584.26</v>
      </c>
      <c r="L2397" s="721">
        <v>3389.73</v>
      </c>
      <c r="M2397" s="721">
        <v>3304.42</v>
      </c>
      <c r="N2397" s="721">
        <v>3390.58</v>
      </c>
      <c r="O2397" s="605"/>
      <c r="P2397" s="605"/>
      <c r="Q2397" s="658"/>
      <c r="R2397" s="658"/>
      <c r="S2397" s="659"/>
      <c r="T2397" s="600"/>
      <c r="U2397" s="672"/>
      <c r="V2397" s="731"/>
      <c r="W2397" s="731"/>
      <c r="X2397" s="731"/>
      <c r="Y2397" s="732"/>
      <c r="Z2397" s="732"/>
      <c r="AA2397" s="732"/>
      <c r="AB2397" s="732"/>
      <c r="AC2397" s="641"/>
      <c r="AD2397" s="641"/>
    </row>
    <row r="2398" spans="1:30" ht="46.5" customHeight="1">
      <c r="A2398" s="738"/>
      <c r="B2398" s="554"/>
      <c r="C2398" s="657"/>
      <c r="D2398" s="657"/>
      <c r="E2398" s="605" t="s">
        <v>186</v>
      </c>
      <c r="F2398" s="605">
        <f t="shared" ref="F2398:N2398" si="794">IF(((F2396="")*AND(F2397="")),"",(F2396-F2397)*2)</f>
        <v>3544.74</v>
      </c>
      <c r="G2398" s="605">
        <f t="shared" si="794"/>
        <v>3732.420000000001</v>
      </c>
      <c r="H2398" s="605">
        <f t="shared" si="794"/>
        <v>3714.9199999999992</v>
      </c>
      <c r="I2398" s="605">
        <f t="shared" si="794"/>
        <v>3591.88</v>
      </c>
      <c r="J2398" s="605">
        <f t="shared" si="794"/>
        <v>3989.3400000000011</v>
      </c>
      <c r="K2398" s="605">
        <f t="shared" si="794"/>
        <v>3699</v>
      </c>
      <c r="L2398" s="605">
        <f t="shared" si="794"/>
        <v>3753.6600000000008</v>
      </c>
      <c r="M2398" s="605">
        <f t="shared" si="794"/>
        <v>3668.5200000000004</v>
      </c>
      <c r="N2398" s="605">
        <f t="shared" si="794"/>
        <v>3699</v>
      </c>
      <c r="O2398" s="605"/>
      <c r="P2398" s="605"/>
      <c r="Q2398" s="658"/>
      <c r="R2398" s="658"/>
      <c r="S2398" s="659"/>
      <c r="T2398" s="600"/>
      <c r="U2398" s="672"/>
      <c r="V2398" s="731"/>
      <c r="W2398" s="731"/>
      <c r="X2398" s="731"/>
      <c r="Y2398" s="732"/>
      <c r="Z2398" s="732"/>
      <c r="AA2398" s="732"/>
      <c r="AB2398" s="732"/>
      <c r="AC2398" s="641"/>
      <c r="AD2398" s="641"/>
    </row>
    <row r="2399" spans="1:30" ht="20.25" customHeight="1">
      <c r="A2399" s="713">
        <v>44131</v>
      </c>
      <c r="B2399" s="554" t="s">
        <v>183</v>
      </c>
      <c r="C2399" s="657" t="s">
        <v>171</v>
      </c>
      <c r="D2399" s="657" t="s">
        <v>170</v>
      </c>
      <c r="E2399" s="605" t="s">
        <v>184</v>
      </c>
      <c r="F2399" s="723">
        <v>24513.88</v>
      </c>
      <c r="G2399" s="723">
        <v>24859.61</v>
      </c>
      <c r="H2399" s="723">
        <v>24977.29</v>
      </c>
      <c r="I2399" s="723">
        <v>24868.38</v>
      </c>
      <c r="J2399" s="723">
        <v>24563.59</v>
      </c>
      <c r="K2399" s="723">
        <v>24577.42</v>
      </c>
      <c r="L2399" s="723">
        <v>24856.95</v>
      </c>
      <c r="M2399" s="723">
        <v>24890.12</v>
      </c>
      <c r="N2399" s="723">
        <v>24621.91</v>
      </c>
      <c r="O2399" s="605">
        <f>IF((N2400=""),"",MAX(F2401:N2401))</f>
        <v>4777.7699999999895</v>
      </c>
      <c r="P2399" s="605">
        <f>IF(N2400="","",MIN(F2401:N2401))</f>
        <v>4110.5100000000057</v>
      </c>
      <c r="Q2399" s="658">
        <f>IF((N2401=""),"",AVERAGE(F2401:N2401))</f>
        <v>4430.7666666666664</v>
      </c>
      <c r="R2399" s="658">
        <f>IF((N2400=""),"",(O2399-P2399)/(O2399+P2399)*100)</f>
        <v>7.5071892424629301</v>
      </c>
      <c r="S2399" s="659">
        <f>STDEV(F2401:N2401)</f>
        <v>274.83840811466746</v>
      </c>
      <c r="T2399" s="600" t="str">
        <f>IF(N2400="","",IF(Q2399&gt;3200,IF(R2399&lt;16,IF(Q2399&lt;5240,"Pass","Fail"),"Fail"),"Fail"))</f>
        <v>Pass</v>
      </c>
      <c r="U2399" s="672">
        <v>1159</v>
      </c>
      <c r="V2399" s="739" t="s">
        <v>631</v>
      </c>
      <c r="W2399" s="743" t="s">
        <v>640</v>
      </c>
      <c r="X2399" s="726"/>
      <c r="Y2399" s="733">
        <v>4200</v>
      </c>
      <c r="Z2399" s="733">
        <v>5500</v>
      </c>
      <c r="AA2399" s="733">
        <v>3200</v>
      </c>
      <c r="AB2399" s="733">
        <v>5240</v>
      </c>
      <c r="AC2399" s="604">
        <v>16</v>
      </c>
      <c r="AD2399" s="604">
        <v>16</v>
      </c>
    </row>
    <row r="2400" spans="1:30" ht="17.25" customHeight="1">
      <c r="A2400" s="729"/>
      <c r="B2400" s="554"/>
      <c r="C2400" s="657"/>
      <c r="D2400" s="657"/>
      <c r="E2400" s="605" t="s">
        <v>185</v>
      </c>
      <c r="F2400" s="723">
        <v>22960.15</v>
      </c>
      <c r="G2400" s="723">
        <v>23447.64</v>
      </c>
      <c r="H2400" s="723">
        <v>23607.119999999999</v>
      </c>
      <c r="I2400" s="723">
        <v>23458.46</v>
      </c>
      <c r="J2400" s="723">
        <v>22972.79</v>
      </c>
      <c r="K2400" s="723">
        <v>22984.83</v>
      </c>
      <c r="L2400" s="723">
        <v>23440.53</v>
      </c>
      <c r="M2400" s="723">
        <v>23491.29</v>
      </c>
      <c r="N2400" s="723">
        <v>23074.04</v>
      </c>
      <c r="O2400" s="641"/>
      <c r="P2400" s="605"/>
      <c r="Q2400" s="658"/>
      <c r="R2400" s="658"/>
      <c r="S2400" s="659"/>
      <c r="T2400" s="600"/>
      <c r="U2400" s="660"/>
      <c r="V2400" s="731"/>
      <c r="W2400" s="731"/>
      <c r="X2400" s="731"/>
      <c r="Y2400" s="732"/>
      <c r="Z2400" s="732"/>
      <c r="AA2400" s="732"/>
      <c r="AB2400" s="732"/>
      <c r="AC2400" s="641"/>
      <c r="AD2400" s="641"/>
    </row>
    <row r="2401" spans="1:30" ht="45.75" customHeight="1">
      <c r="A2401" s="734"/>
      <c r="B2401" s="554"/>
      <c r="C2401" s="657"/>
      <c r="D2401" s="657"/>
      <c r="E2401" s="605" t="s">
        <v>186</v>
      </c>
      <c r="F2401" s="605">
        <f t="shared" ref="F2401:N2401" si="795">IF(((F2399="")*AND(F2400="")),"",(F2399-F2400)*3)</f>
        <v>4661.1899999999987</v>
      </c>
      <c r="G2401" s="605">
        <f t="shared" si="795"/>
        <v>4235.9100000000035</v>
      </c>
      <c r="H2401" s="605">
        <f t="shared" si="795"/>
        <v>4110.5100000000057</v>
      </c>
      <c r="I2401" s="605">
        <f t="shared" si="795"/>
        <v>4229.7600000000057</v>
      </c>
      <c r="J2401" s="605">
        <f t="shared" si="795"/>
        <v>4772.3999999999978</v>
      </c>
      <c r="K2401" s="605">
        <f t="shared" si="795"/>
        <v>4777.7699999999895</v>
      </c>
      <c r="L2401" s="605">
        <f t="shared" si="795"/>
        <v>4249.2600000000057</v>
      </c>
      <c r="M2401" s="605">
        <f t="shared" si="795"/>
        <v>4196.4899999999943</v>
      </c>
      <c r="N2401" s="605">
        <f t="shared" si="795"/>
        <v>4643.6099999999969</v>
      </c>
      <c r="O2401" s="605"/>
      <c r="P2401" s="605"/>
      <c r="Q2401" s="658"/>
      <c r="R2401" s="658"/>
      <c r="S2401" s="659"/>
      <c r="T2401" s="600"/>
      <c r="U2401" s="660"/>
      <c r="V2401" s="735"/>
      <c r="W2401" s="735"/>
      <c r="X2401" s="735"/>
      <c r="Y2401" s="736"/>
      <c r="Z2401" s="736"/>
      <c r="AA2401" s="736"/>
      <c r="AB2401" s="736"/>
      <c r="AC2401" s="737"/>
      <c r="AD2401" s="737"/>
    </row>
    <row r="2402" spans="1:30" ht="19.5" customHeight="1">
      <c r="A2402" s="713">
        <v>44131</v>
      </c>
      <c r="B2402" s="614" t="s">
        <v>167</v>
      </c>
      <c r="C2402" s="657" t="s">
        <v>169</v>
      </c>
      <c r="D2402" s="657" t="s">
        <v>187</v>
      </c>
      <c r="E2402" s="605" t="s">
        <v>184</v>
      </c>
      <c r="F2402" s="723">
        <v>1894.97</v>
      </c>
      <c r="G2402" s="723">
        <v>1920.48</v>
      </c>
      <c r="H2402" s="723">
        <v>1915.04</v>
      </c>
      <c r="I2402" s="723">
        <v>1922.93</v>
      </c>
      <c r="J2402" s="723">
        <v>1924.69</v>
      </c>
      <c r="K2402" s="723">
        <v>1920.21</v>
      </c>
      <c r="L2402" s="723">
        <v>1917.96</v>
      </c>
      <c r="M2402" s="723">
        <v>1923.18</v>
      </c>
      <c r="N2402" s="723">
        <v>1927.35</v>
      </c>
      <c r="O2402" s="605">
        <f>IF((N2403=""),"",MAX(F2404:N2404))</f>
        <v>2034.8999999999999</v>
      </c>
      <c r="P2402" s="605">
        <f>IF(N2403="","",MIN(F2404:N2404))</f>
        <v>1941.2399999999998</v>
      </c>
      <c r="Q2402" s="658">
        <f>IF((N2404=""),"",AVERAGE(F2404:N2404))</f>
        <v>2006.9633333333331</v>
      </c>
      <c r="R2402" s="658">
        <f>IF((N2403=""),"",(O2402-P2402)/(O2402+P2402)*100)</f>
        <v>2.3555508608851827</v>
      </c>
      <c r="S2402" s="659">
        <f>STDEV(F2404:N2404)</f>
        <v>26.671956246227293</v>
      </c>
      <c r="T2402" s="600" t="str">
        <f>IF(N2403="","",IF(Q2402&gt;1940,IF(R2402&lt;8.3,IF(Q2402&lt;2180,"Pass","Fail"),"Fail"),"Fail"))</f>
        <v>Pass</v>
      </c>
      <c r="U2402" s="672">
        <v>1159</v>
      </c>
      <c r="V2402" s="739" t="s">
        <v>631</v>
      </c>
      <c r="W2402" s="743" t="s">
        <v>640</v>
      </c>
      <c r="X2402" s="726"/>
      <c r="Y2402" s="733">
        <v>2000</v>
      </c>
      <c r="Z2402" s="733">
        <v>3000</v>
      </c>
      <c r="AA2402" s="733">
        <v>1940</v>
      </c>
      <c r="AB2402" s="733">
        <v>2180</v>
      </c>
      <c r="AC2402" s="604">
        <v>5.2</v>
      </c>
      <c r="AD2402" s="604">
        <v>5.2</v>
      </c>
    </row>
    <row r="2403" spans="1:30" ht="19.5" customHeight="1">
      <c r="A2403" s="738"/>
      <c r="B2403" s="554"/>
      <c r="C2403" s="657"/>
      <c r="D2403" s="657"/>
      <c r="E2403" s="605" t="s">
        <v>185</v>
      </c>
      <c r="F2403" s="723">
        <v>1247.8900000000001</v>
      </c>
      <c r="G2403" s="723">
        <v>1247.6199999999999</v>
      </c>
      <c r="H2403" s="723">
        <v>1242.45</v>
      </c>
      <c r="I2403" s="723">
        <v>1249.42</v>
      </c>
      <c r="J2403" s="723">
        <v>1252.3800000000001</v>
      </c>
      <c r="K2403" s="723">
        <v>1253.5999999999999</v>
      </c>
      <c r="L2403" s="723">
        <v>1249.6500000000001</v>
      </c>
      <c r="M2403" s="723">
        <v>1244.8800000000001</v>
      </c>
      <c r="N2403" s="723">
        <v>1258.03</v>
      </c>
      <c r="O2403" s="605"/>
      <c r="P2403" s="605"/>
      <c r="Q2403" s="658"/>
      <c r="R2403" s="658"/>
      <c r="S2403" s="659"/>
      <c r="T2403" s="600"/>
      <c r="U2403" s="660"/>
      <c r="V2403" s="731"/>
      <c r="W2403" s="731"/>
      <c r="X2403" s="731"/>
      <c r="Y2403" s="732"/>
      <c r="Z2403" s="732"/>
      <c r="AA2403" s="732"/>
      <c r="AB2403" s="732"/>
      <c r="AC2403" s="641"/>
      <c r="AD2403" s="641"/>
    </row>
    <row r="2404" spans="1:30" ht="42.75">
      <c r="A2404" s="738"/>
      <c r="B2404" s="554"/>
      <c r="C2404" s="657"/>
      <c r="D2404" s="657"/>
      <c r="E2404" s="605" t="s">
        <v>188</v>
      </c>
      <c r="F2404" s="605">
        <f t="shared" ref="F2404:N2404" si="796">IF(((F2402="")*AND(F2403="")),"",(F2402-F2403)*3)</f>
        <v>1941.2399999999998</v>
      </c>
      <c r="G2404" s="605">
        <f t="shared" si="796"/>
        <v>2018.5800000000004</v>
      </c>
      <c r="H2404" s="605">
        <f t="shared" si="796"/>
        <v>2017.7699999999998</v>
      </c>
      <c r="I2404" s="605">
        <f t="shared" si="796"/>
        <v>2020.53</v>
      </c>
      <c r="J2404" s="605">
        <f t="shared" si="796"/>
        <v>2016.9299999999998</v>
      </c>
      <c r="K2404" s="605">
        <f t="shared" si="796"/>
        <v>1999.8300000000004</v>
      </c>
      <c r="L2404" s="605">
        <f t="shared" si="796"/>
        <v>2004.9299999999998</v>
      </c>
      <c r="M2404" s="605">
        <f t="shared" si="796"/>
        <v>2034.8999999999999</v>
      </c>
      <c r="N2404" s="605">
        <f t="shared" si="796"/>
        <v>2007.9599999999998</v>
      </c>
      <c r="O2404" s="605"/>
      <c r="P2404" s="605"/>
      <c r="Q2404" s="658"/>
      <c r="R2404" s="658"/>
      <c r="S2404" s="659"/>
      <c r="T2404" s="600"/>
      <c r="U2404" s="660"/>
      <c r="V2404" s="731"/>
      <c r="W2404" s="731"/>
      <c r="X2404" s="731"/>
      <c r="Y2404" s="732"/>
      <c r="Z2404" s="732"/>
      <c r="AA2404" s="732"/>
      <c r="AB2404" s="732"/>
      <c r="AC2404" s="641"/>
      <c r="AD2404" s="641"/>
    </row>
    <row r="2405" spans="1:30" ht="15">
      <c r="A2405" s="713">
        <v>44131</v>
      </c>
      <c r="B2405" s="554" t="s">
        <v>172</v>
      </c>
      <c r="C2405" s="657" t="s">
        <v>174</v>
      </c>
      <c r="D2405" s="657" t="s">
        <v>173</v>
      </c>
      <c r="E2405" s="605" t="s">
        <v>184</v>
      </c>
      <c r="F2405" s="723">
        <v>5026.01</v>
      </c>
      <c r="G2405" s="723">
        <v>5125.26</v>
      </c>
      <c r="H2405" s="723">
        <v>5116.51</v>
      </c>
      <c r="I2405" s="723">
        <v>5127.1000000000004</v>
      </c>
      <c r="J2405" s="723">
        <v>5093.07</v>
      </c>
      <c r="K2405" s="723">
        <v>5097.47</v>
      </c>
      <c r="L2405" s="723">
        <v>5123.3599999999997</v>
      </c>
      <c r="M2405" s="723">
        <v>5160.9799999999996</v>
      </c>
      <c r="N2405" s="723">
        <v>5041.8</v>
      </c>
      <c r="O2405" s="605">
        <f>IF((N2406=""),"",MAX(F2407:N2407))</f>
        <v>3882.619999999999</v>
      </c>
      <c r="P2405" s="605">
        <f>IF(N2406="","",MIN(F2407:N2407))</f>
        <v>3448.6000000000004</v>
      </c>
      <c r="Q2405" s="658">
        <f>IF((N2407=""),"",AVERAGE(F2407:N2407))</f>
        <v>3661.7066666666669</v>
      </c>
      <c r="R2405" s="658">
        <f>IF((N2406=""),"",(O2405-P2405)/(O2405+P2405)*100)</f>
        <v>5.9201606281082642</v>
      </c>
      <c r="S2405" s="725">
        <f>STDEV(F2407:N2407)</f>
        <v>165.31668306616623</v>
      </c>
      <c r="T2405" s="600" t="str">
        <f>IF(N2406="","",IF(Q2405&gt;3350,IF(R2405&lt;7,IF(Q2405&lt;3950,"Pass","Fail"),"Fail"),"Fail"))</f>
        <v>Pass</v>
      </c>
      <c r="U2405" s="672">
        <v>1159</v>
      </c>
      <c r="V2405" s="739" t="s">
        <v>631</v>
      </c>
      <c r="W2405" s="743" t="s">
        <v>640</v>
      </c>
      <c r="X2405" s="726"/>
      <c r="Y2405" s="819">
        <v>3350</v>
      </c>
      <c r="Z2405" s="819">
        <v>4450</v>
      </c>
      <c r="AA2405" s="819">
        <v>3350</v>
      </c>
      <c r="AB2405" s="819">
        <v>3950</v>
      </c>
      <c r="AC2405" s="820">
        <v>7</v>
      </c>
      <c r="AD2405" s="820">
        <v>6.5</v>
      </c>
    </row>
    <row r="2406" spans="1:30" ht="15">
      <c r="A2406" s="729"/>
      <c r="B2406" s="554"/>
      <c r="C2406" s="657"/>
      <c r="D2406" s="657"/>
      <c r="E2406" s="605" t="s">
        <v>185</v>
      </c>
      <c r="F2406" s="723">
        <v>3234.57</v>
      </c>
      <c r="G2406" s="723">
        <v>3195.04</v>
      </c>
      <c r="H2406" s="723">
        <v>3257.97</v>
      </c>
      <c r="I2406" s="723">
        <v>3268.56</v>
      </c>
      <c r="J2406" s="723">
        <v>3361.67</v>
      </c>
      <c r="K2406" s="723">
        <v>3373.17</v>
      </c>
      <c r="L2406" s="723">
        <v>3238.92</v>
      </c>
      <c r="M2406" s="723">
        <v>3219.67</v>
      </c>
      <c r="N2406" s="723">
        <v>3284.31</v>
      </c>
      <c r="O2406" s="605"/>
      <c r="P2406" s="605"/>
      <c r="Q2406" s="658"/>
      <c r="R2406" s="658"/>
      <c r="S2406" s="659"/>
      <c r="T2406" s="600"/>
      <c r="U2406" s="672"/>
      <c r="V2406" s="731"/>
      <c r="W2406" s="731"/>
      <c r="X2406" s="731"/>
      <c r="Y2406" s="732"/>
      <c r="Z2406" s="732"/>
      <c r="AA2406" s="732"/>
      <c r="AB2406" s="732"/>
      <c r="AC2406" s="641"/>
      <c r="AD2406" s="641"/>
    </row>
    <row r="2407" spans="1:30" ht="46.5" customHeight="1">
      <c r="A2407" s="738"/>
      <c r="B2407" s="554"/>
      <c r="C2407" s="657"/>
      <c r="D2407" s="657"/>
      <c r="E2407" s="605" t="s">
        <v>186</v>
      </c>
      <c r="F2407" s="605">
        <f t="shared" ref="F2407:N2407" si="797">IF(((F2405="")*AND(F2406="")),"",(F2405-F2406)*2)</f>
        <v>3582.88</v>
      </c>
      <c r="G2407" s="605">
        <f t="shared" si="797"/>
        <v>3860.4400000000005</v>
      </c>
      <c r="H2407" s="605">
        <f t="shared" si="797"/>
        <v>3717.0800000000008</v>
      </c>
      <c r="I2407" s="605">
        <f t="shared" si="797"/>
        <v>3717.0800000000008</v>
      </c>
      <c r="J2407" s="605">
        <f t="shared" si="797"/>
        <v>3462.7999999999993</v>
      </c>
      <c r="K2407" s="605">
        <f t="shared" si="797"/>
        <v>3448.6000000000004</v>
      </c>
      <c r="L2407" s="605">
        <f t="shared" si="797"/>
        <v>3768.8799999999992</v>
      </c>
      <c r="M2407" s="605">
        <f t="shared" si="797"/>
        <v>3882.619999999999</v>
      </c>
      <c r="N2407" s="605">
        <f t="shared" si="797"/>
        <v>3514.9800000000005</v>
      </c>
      <c r="O2407" s="605"/>
      <c r="P2407" s="605"/>
      <c r="Q2407" s="658"/>
      <c r="R2407" s="658"/>
      <c r="S2407" s="659"/>
      <c r="T2407" s="600"/>
      <c r="U2407" s="672"/>
      <c r="V2407" s="731"/>
      <c r="W2407" s="731"/>
      <c r="X2407" s="731"/>
      <c r="Y2407" s="732"/>
      <c r="Z2407" s="732"/>
      <c r="AA2407" s="732"/>
      <c r="AB2407" s="732"/>
      <c r="AC2407" s="641"/>
      <c r="AD2407" s="641"/>
    </row>
    <row r="2408" spans="1:30" ht="20.25" customHeight="1">
      <c r="A2408" s="713">
        <v>44134</v>
      </c>
      <c r="B2408" s="554" t="s">
        <v>183</v>
      </c>
      <c r="C2408" s="657" t="s">
        <v>171</v>
      </c>
      <c r="D2408" s="657" t="s">
        <v>170</v>
      </c>
      <c r="E2408" s="605" t="s">
        <v>184</v>
      </c>
      <c r="F2408" s="723">
        <v>22897.74</v>
      </c>
      <c r="G2408" s="723">
        <v>23397.1</v>
      </c>
      <c r="H2408" s="723">
        <v>23563.43</v>
      </c>
      <c r="I2408" s="723">
        <v>23404.75</v>
      </c>
      <c r="J2408" s="723">
        <v>22918.23</v>
      </c>
      <c r="K2408" s="723">
        <v>23001.65</v>
      </c>
      <c r="L2408" s="723">
        <v>23403.29</v>
      </c>
      <c r="M2408" s="723">
        <v>23418.2</v>
      </c>
      <c r="N2408" s="723">
        <v>22926.9</v>
      </c>
      <c r="O2408" s="605">
        <f>IF((N2409=""),"",MAX(F2410:N2410))</f>
        <v>5029.9799999999996</v>
      </c>
      <c r="P2408" s="605">
        <f>IF(N2409="","",MIN(F2410:N2410))</f>
        <v>4249.4700000000048</v>
      </c>
      <c r="Q2408" s="658">
        <f>IF((N2410=""),"",AVERAGE(F2410:N2410))</f>
        <v>4560.1133333333337</v>
      </c>
      <c r="R2408" s="658">
        <f>IF((N2409=""),"",(O2408-P2408)/(O2408+P2408)*100)</f>
        <v>8.4111666100899782</v>
      </c>
      <c r="S2408" s="659">
        <f>STDEV(F2410:N2410)</f>
        <v>305.86688236059877</v>
      </c>
      <c r="T2408" s="600" t="str">
        <f>IF(N2409="","",IF(Q2408&gt;3200,IF(R2408&lt;16,IF(Q2408&lt;5240,"Pass","Fail"),"Fail"),"Fail"))</f>
        <v>Pass</v>
      </c>
      <c r="U2408" s="672">
        <v>1159</v>
      </c>
      <c r="V2408" s="739" t="s">
        <v>634</v>
      </c>
      <c r="W2408" s="743" t="s">
        <v>640</v>
      </c>
      <c r="X2408" s="726"/>
      <c r="Y2408" s="733">
        <v>4200</v>
      </c>
      <c r="Z2408" s="733">
        <v>5500</v>
      </c>
      <c r="AA2408" s="733">
        <v>3200</v>
      </c>
      <c r="AB2408" s="733">
        <v>5240</v>
      </c>
      <c r="AC2408" s="604">
        <v>16</v>
      </c>
      <c r="AD2408" s="604">
        <v>16</v>
      </c>
    </row>
    <row r="2409" spans="1:30" ht="17.25" customHeight="1">
      <c r="A2409" s="729"/>
      <c r="B2409" s="554"/>
      <c r="C2409" s="657"/>
      <c r="D2409" s="657"/>
      <c r="E2409" s="605" t="s">
        <v>185</v>
      </c>
      <c r="F2409" s="723">
        <v>21249.49</v>
      </c>
      <c r="G2409" s="723">
        <v>21938.37</v>
      </c>
      <c r="H2409" s="723">
        <v>22146.94</v>
      </c>
      <c r="I2409" s="723">
        <v>21974.19</v>
      </c>
      <c r="J2409" s="723">
        <v>21325.4</v>
      </c>
      <c r="K2409" s="723">
        <v>21433.02</v>
      </c>
      <c r="L2409" s="723">
        <v>21975.15</v>
      </c>
      <c r="M2409" s="723">
        <v>21958.15</v>
      </c>
      <c r="N2409" s="723">
        <v>21250.240000000002</v>
      </c>
      <c r="O2409" s="641"/>
      <c r="P2409" s="605"/>
      <c r="Q2409" s="658"/>
      <c r="R2409" s="658"/>
      <c r="S2409" s="659"/>
      <c r="T2409" s="600"/>
      <c r="U2409" s="660"/>
      <c r="V2409" s="731"/>
      <c r="W2409" s="731"/>
      <c r="X2409" s="731"/>
      <c r="Y2409" s="732"/>
      <c r="Z2409" s="732"/>
      <c r="AA2409" s="732"/>
      <c r="AB2409" s="732"/>
      <c r="AC2409" s="641"/>
      <c r="AD2409" s="641"/>
    </row>
    <row r="2410" spans="1:30" ht="45.75" customHeight="1">
      <c r="A2410" s="734"/>
      <c r="B2410" s="554"/>
      <c r="C2410" s="657"/>
      <c r="D2410" s="657"/>
      <c r="E2410" s="605" t="s">
        <v>186</v>
      </c>
      <c r="F2410" s="605">
        <f t="shared" ref="F2410:N2410" si="798">IF(((F2408="")*AND(F2409="")),"",(F2408-F2409)*3)</f>
        <v>4944.75</v>
      </c>
      <c r="G2410" s="605">
        <f t="shared" si="798"/>
        <v>4376.1899999999987</v>
      </c>
      <c r="H2410" s="605">
        <f t="shared" si="798"/>
        <v>4249.4700000000048</v>
      </c>
      <c r="I2410" s="605">
        <f t="shared" si="798"/>
        <v>4291.6800000000039</v>
      </c>
      <c r="J2410" s="605">
        <f t="shared" si="798"/>
        <v>4778.4899999999943</v>
      </c>
      <c r="K2410" s="605">
        <f t="shared" si="798"/>
        <v>4705.8900000000031</v>
      </c>
      <c r="L2410" s="605">
        <f t="shared" si="798"/>
        <v>4284.4199999999983</v>
      </c>
      <c r="M2410" s="605">
        <f t="shared" si="798"/>
        <v>4380.1499999999978</v>
      </c>
      <c r="N2410" s="605">
        <f t="shared" si="798"/>
        <v>5029.9799999999996</v>
      </c>
      <c r="O2410" s="605"/>
      <c r="P2410" s="605"/>
      <c r="Q2410" s="658"/>
      <c r="R2410" s="658"/>
      <c r="S2410" s="659"/>
      <c r="T2410" s="600"/>
      <c r="U2410" s="660"/>
      <c r="V2410" s="735"/>
      <c r="W2410" s="735"/>
      <c r="X2410" s="735"/>
      <c r="Y2410" s="736"/>
      <c r="Z2410" s="736"/>
      <c r="AA2410" s="736"/>
      <c r="AB2410" s="736"/>
      <c r="AC2410" s="737"/>
      <c r="AD2410" s="737"/>
    </row>
    <row r="2411" spans="1:30" ht="19.5" customHeight="1">
      <c r="A2411" s="713">
        <v>44134</v>
      </c>
      <c r="B2411" s="614" t="s">
        <v>167</v>
      </c>
      <c r="C2411" s="657" t="s">
        <v>169</v>
      </c>
      <c r="D2411" s="657" t="s">
        <v>187</v>
      </c>
      <c r="E2411" s="605" t="s">
        <v>184</v>
      </c>
      <c r="F2411" s="723">
        <v>1247.83</v>
      </c>
      <c r="G2411" s="723">
        <v>1249.48</v>
      </c>
      <c r="H2411" s="723">
        <v>1241.44</v>
      </c>
      <c r="I2411" s="723">
        <v>1251.7</v>
      </c>
      <c r="J2411" s="723">
        <v>1251.97</v>
      </c>
      <c r="K2411" s="723">
        <v>1248.23</v>
      </c>
      <c r="L2411" s="723">
        <v>1251.07</v>
      </c>
      <c r="M2411" s="723">
        <v>1244.96</v>
      </c>
      <c r="N2411" s="723">
        <v>1272.29</v>
      </c>
      <c r="O2411" s="605">
        <f>IF((N2412=""),"",MAX(F2413:N2413))</f>
        <v>2060.46</v>
      </c>
      <c r="P2411" s="605">
        <f>IF(N2412="","",MIN(F2413:N2413))</f>
        <v>1900.6800000000003</v>
      </c>
      <c r="Q2411" s="658">
        <f>IF((N2413=""),"",AVERAGE(F2413:N2413))</f>
        <v>1964.4733333333336</v>
      </c>
      <c r="R2411" s="658">
        <f>IF((N2412=""),"",(O2411-P2411)/(O2411+P2411)*100)</f>
        <v>4.0336872718459764</v>
      </c>
      <c r="S2411" s="659">
        <f>STDEV(F2413:N2413)</f>
        <v>46.708374516770519</v>
      </c>
      <c r="T2411" s="600" t="str">
        <f>IF(N2412="","",IF(Q2411&gt;1940,IF(R2411&lt;8.3,IF(Q2411&lt;2180,"Pass","Fail"),"Fail"),"Fail"))</f>
        <v>Pass</v>
      </c>
      <c r="U2411" s="672">
        <v>1159</v>
      </c>
      <c r="V2411" s="739" t="s">
        <v>634</v>
      </c>
      <c r="W2411" s="743" t="s">
        <v>640</v>
      </c>
      <c r="X2411" s="726"/>
      <c r="Y2411" s="733">
        <v>2000</v>
      </c>
      <c r="Z2411" s="733">
        <v>3000</v>
      </c>
      <c r="AA2411" s="733">
        <v>1940</v>
      </c>
      <c r="AB2411" s="733">
        <v>2180</v>
      </c>
      <c r="AC2411" s="604">
        <v>5.2</v>
      </c>
      <c r="AD2411" s="604">
        <v>5.2</v>
      </c>
    </row>
    <row r="2412" spans="1:30" ht="19.5" customHeight="1">
      <c r="A2412" s="738"/>
      <c r="B2412" s="554"/>
      <c r="C2412" s="657"/>
      <c r="D2412" s="657"/>
      <c r="E2412" s="605" t="s">
        <v>185</v>
      </c>
      <c r="F2412" s="723">
        <v>561.01</v>
      </c>
      <c r="G2412" s="723">
        <v>586.38</v>
      </c>
      <c r="H2412" s="723">
        <v>584.02</v>
      </c>
      <c r="I2412" s="723">
        <v>597.42999999999995</v>
      </c>
      <c r="J2412" s="723">
        <v>609.1</v>
      </c>
      <c r="K2412" s="723">
        <v>614.66999999999996</v>
      </c>
      <c r="L2412" s="723">
        <v>593.78</v>
      </c>
      <c r="M2412" s="723">
        <v>586.64</v>
      </c>
      <c r="N2412" s="723">
        <v>632.52</v>
      </c>
      <c r="O2412" s="605"/>
      <c r="P2412" s="605"/>
      <c r="Q2412" s="658"/>
      <c r="R2412" s="658"/>
      <c r="S2412" s="659"/>
      <c r="T2412" s="600"/>
      <c r="U2412" s="660"/>
      <c r="V2412" s="731"/>
      <c r="W2412" s="731"/>
      <c r="X2412" s="731"/>
      <c r="Y2412" s="732"/>
      <c r="Z2412" s="732"/>
      <c r="AA2412" s="732"/>
      <c r="AB2412" s="732"/>
      <c r="AC2412" s="641"/>
      <c r="AD2412" s="641"/>
    </row>
    <row r="2413" spans="1:30" ht="42.75">
      <c r="A2413" s="738"/>
      <c r="B2413" s="554"/>
      <c r="C2413" s="657"/>
      <c r="D2413" s="657"/>
      <c r="E2413" s="605" t="s">
        <v>188</v>
      </c>
      <c r="F2413" s="605">
        <f t="shared" ref="F2413:N2413" si="799">IF(((F2411="")*AND(F2412="")),"",(F2411-F2412)*3)</f>
        <v>2060.46</v>
      </c>
      <c r="G2413" s="605">
        <f t="shared" si="799"/>
        <v>1989.3000000000002</v>
      </c>
      <c r="H2413" s="605">
        <f t="shared" si="799"/>
        <v>1972.2600000000002</v>
      </c>
      <c r="I2413" s="605">
        <f t="shared" si="799"/>
        <v>1962.8100000000004</v>
      </c>
      <c r="J2413" s="605">
        <f t="shared" si="799"/>
        <v>1928.6100000000001</v>
      </c>
      <c r="K2413" s="605">
        <f t="shared" si="799"/>
        <v>1900.6800000000003</v>
      </c>
      <c r="L2413" s="605">
        <f t="shared" si="799"/>
        <v>1971.87</v>
      </c>
      <c r="M2413" s="605">
        <f t="shared" si="799"/>
        <v>1974.96</v>
      </c>
      <c r="N2413" s="605">
        <f t="shared" si="799"/>
        <v>1919.31</v>
      </c>
      <c r="O2413" s="605"/>
      <c r="P2413" s="605"/>
      <c r="Q2413" s="658"/>
      <c r="R2413" s="658"/>
      <c r="S2413" s="659"/>
      <c r="T2413" s="600"/>
      <c r="U2413" s="660"/>
      <c r="V2413" s="731"/>
      <c r="W2413" s="731"/>
      <c r="X2413" s="731"/>
      <c r="Y2413" s="732"/>
      <c r="Z2413" s="732"/>
      <c r="AA2413" s="732"/>
      <c r="AB2413" s="732"/>
      <c r="AC2413" s="641"/>
      <c r="AD2413" s="641"/>
    </row>
    <row r="2414" spans="1:30" ht="15">
      <c r="A2414" s="713">
        <v>44134</v>
      </c>
      <c r="B2414" s="554" t="s">
        <v>172</v>
      </c>
      <c r="C2414" s="657" t="s">
        <v>174</v>
      </c>
      <c r="D2414" s="657" t="s">
        <v>173</v>
      </c>
      <c r="E2414" s="605" t="s">
        <v>184</v>
      </c>
      <c r="F2414" s="723">
        <v>6732</v>
      </c>
      <c r="G2414" s="723">
        <v>6887</v>
      </c>
      <c r="H2414" s="723">
        <v>7005</v>
      </c>
      <c r="I2414" s="723">
        <v>6982</v>
      </c>
      <c r="J2414" s="723">
        <v>7007</v>
      </c>
      <c r="K2414" s="723">
        <v>6977</v>
      </c>
      <c r="L2414" s="723">
        <v>6969</v>
      </c>
      <c r="M2414" s="723">
        <v>6897</v>
      </c>
      <c r="N2414" s="723">
        <v>6741</v>
      </c>
      <c r="O2414" s="605">
        <f>IF((N2415=""),"",MAX(F2416:N2416))</f>
        <v>4154</v>
      </c>
      <c r="P2414" s="605">
        <f>IF(N2415="","",MIN(F2416:N2416))</f>
        <v>3870</v>
      </c>
      <c r="Q2414" s="658">
        <f>IF((N2416=""),"",AVERAGE(F2416:N2416))</f>
        <v>4034.8888888888887</v>
      </c>
      <c r="R2414" s="658">
        <f>IF((N2415=""),"",(O2414-P2414)/(O2414+P2414)*100)</f>
        <v>3.53938185443669</v>
      </c>
      <c r="S2414" s="725">
        <f>STDEV(F2416:N2416)</f>
        <v>123.81886411654703</v>
      </c>
      <c r="T2414" s="600" t="str">
        <f>IF(N2415="","",IF(Q2414&gt;3350,IF(R2414&lt;7,IF(Q2414&lt;3950,"Pass","Fail"),"Fail"),"Fail"))</f>
        <v>Fail</v>
      </c>
      <c r="U2414" s="672">
        <v>1159</v>
      </c>
      <c r="V2414" s="739" t="s">
        <v>634</v>
      </c>
      <c r="W2414" s="743" t="s">
        <v>641</v>
      </c>
      <c r="X2414" s="726"/>
      <c r="Y2414" s="819">
        <v>3350</v>
      </c>
      <c r="Z2414" s="819">
        <v>4450</v>
      </c>
      <c r="AA2414" s="819">
        <v>3350</v>
      </c>
      <c r="AB2414" s="819">
        <v>3950</v>
      </c>
      <c r="AC2414" s="820">
        <v>7</v>
      </c>
      <c r="AD2414" s="820">
        <v>6.5</v>
      </c>
    </row>
    <row r="2415" spans="1:30" ht="15">
      <c r="A2415" s="729"/>
      <c r="B2415" s="554"/>
      <c r="C2415" s="657"/>
      <c r="D2415" s="657"/>
      <c r="E2415" s="605" t="s">
        <v>185</v>
      </c>
      <c r="F2415" s="723">
        <v>4797</v>
      </c>
      <c r="G2415" s="723">
        <v>4833</v>
      </c>
      <c r="H2415" s="723">
        <v>4928</v>
      </c>
      <c r="I2415" s="723">
        <v>4916</v>
      </c>
      <c r="J2415" s="723">
        <v>5006</v>
      </c>
      <c r="K2415" s="723">
        <v>5042</v>
      </c>
      <c r="L2415" s="723">
        <v>4906</v>
      </c>
      <c r="M2415" s="723">
        <v>4823</v>
      </c>
      <c r="N2415" s="723">
        <v>4789</v>
      </c>
      <c r="O2415" s="605"/>
      <c r="P2415" s="605"/>
      <c r="Q2415" s="658"/>
      <c r="R2415" s="658"/>
      <c r="S2415" s="659"/>
      <c r="T2415" s="600"/>
      <c r="U2415" s="672"/>
      <c r="V2415" s="731"/>
      <c r="W2415" s="731"/>
      <c r="X2415" s="731"/>
      <c r="Y2415" s="732"/>
      <c r="Z2415" s="732"/>
      <c r="AA2415" s="732"/>
      <c r="AB2415" s="732"/>
      <c r="AC2415" s="641"/>
      <c r="AD2415" s="641"/>
    </row>
    <row r="2416" spans="1:30" ht="46.5" customHeight="1">
      <c r="A2416" s="738"/>
      <c r="B2416" s="554"/>
      <c r="C2416" s="657"/>
      <c r="D2416" s="657"/>
      <c r="E2416" s="605" t="s">
        <v>186</v>
      </c>
      <c r="F2416" s="605">
        <f t="shared" ref="F2416:N2416" si="800">IF(((F2414="")*AND(F2415="")),"",(F2414-F2415)*2)</f>
        <v>3870</v>
      </c>
      <c r="G2416" s="605">
        <f t="shared" si="800"/>
        <v>4108</v>
      </c>
      <c r="H2416" s="605">
        <f t="shared" si="800"/>
        <v>4154</v>
      </c>
      <c r="I2416" s="605">
        <f t="shared" si="800"/>
        <v>4132</v>
      </c>
      <c r="J2416" s="605">
        <f t="shared" si="800"/>
        <v>4002</v>
      </c>
      <c r="K2416" s="605">
        <f t="shared" si="800"/>
        <v>3870</v>
      </c>
      <c r="L2416" s="605">
        <f t="shared" si="800"/>
        <v>4126</v>
      </c>
      <c r="M2416" s="605">
        <f t="shared" si="800"/>
        <v>4148</v>
      </c>
      <c r="N2416" s="605">
        <f t="shared" si="800"/>
        <v>3904</v>
      </c>
      <c r="O2416" s="605"/>
      <c r="P2416" s="605"/>
      <c r="Q2416" s="658"/>
      <c r="R2416" s="658"/>
      <c r="S2416" s="659"/>
      <c r="T2416" s="600"/>
      <c r="U2416" s="672"/>
      <c r="V2416" s="731"/>
      <c r="W2416" s="731"/>
      <c r="X2416" s="731"/>
      <c r="Y2416" s="732"/>
      <c r="Z2416" s="732"/>
      <c r="AA2416" s="732"/>
      <c r="AB2416" s="732"/>
      <c r="AC2416" s="641"/>
      <c r="AD2416" s="641"/>
    </row>
    <row r="2417" spans="1:30" ht="20.25" customHeight="1">
      <c r="A2417" s="713">
        <v>44137</v>
      </c>
      <c r="B2417" s="554" t="s">
        <v>183</v>
      </c>
      <c r="C2417" s="657" t="s">
        <v>171</v>
      </c>
      <c r="D2417" s="657" t="s">
        <v>170</v>
      </c>
      <c r="E2417" s="605" t="s">
        <v>184</v>
      </c>
      <c r="F2417" s="721">
        <v>21185.72</v>
      </c>
      <c r="G2417" s="721">
        <v>21879.86</v>
      </c>
      <c r="H2417" s="721">
        <v>22088.73</v>
      </c>
      <c r="I2417" s="721">
        <v>21914.27</v>
      </c>
      <c r="J2417" s="721">
        <v>21262.16</v>
      </c>
      <c r="K2417" s="721">
        <v>21374.25</v>
      </c>
      <c r="L2417" s="721">
        <v>21922.26</v>
      </c>
      <c r="M2417" s="721">
        <v>21905.72</v>
      </c>
      <c r="N2417" s="721">
        <v>21192.37</v>
      </c>
      <c r="O2417" s="605">
        <f>IF((N2418=""),"",MAX(F2419:N2419))</f>
        <v>4923.1500000000087</v>
      </c>
      <c r="P2417" s="605">
        <f>IF(N2418="","",MIN(F2419:N2419))</f>
        <v>4223.8799999999974</v>
      </c>
      <c r="Q2417" s="658">
        <f>IF((N2419=""),"",AVERAGE(F2419:N2419))</f>
        <v>4557.5766666666677</v>
      </c>
      <c r="R2417" s="658">
        <f>IF((N2418=""),"",(O2417-P2417)/(O2417+P2417)*100)</f>
        <v>7.6447765012251061</v>
      </c>
      <c r="S2417" s="659">
        <f>STDEV(F2419:N2419)</f>
        <v>283.81099837743898</v>
      </c>
      <c r="T2417" s="600" t="str">
        <f>IF(N2418="","",IF(Q2417&gt;3200,IF(R2417&lt;16,IF(Q2417&lt;5240,"Pass","Fail"),"Fail"),"Fail"))</f>
        <v>Pass</v>
      </c>
      <c r="U2417" s="672">
        <v>1428</v>
      </c>
      <c r="V2417" s="739" t="s">
        <v>636</v>
      </c>
      <c r="W2417" s="743" t="s">
        <v>640</v>
      </c>
      <c r="X2417" s="726"/>
      <c r="Y2417" s="733">
        <v>4200</v>
      </c>
      <c r="Z2417" s="733">
        <v>5500</v>
      </c>
      <c r="AA2417" s="733">
        <v>3200</v>
      </c>
      <c r="AB2417" s="733">
        <v>5240</v>
      </c>
      <c r="AC2417" s="604">
        <v>16</v>
      </c>
      <c r="AD2417" s="604">
        <v>16</v>
      </c>
    </row>
    <row r="2418" spans="1:30" ht="17.25" customHeight="1">
      <c r="A2418" s="729"/>
      <c r="B2418" s="554"/>
      <c r="C2418" s="657"/>
      <c r="D2418" s="657"/>
      <c r="E2418" s="605" t="s">
        <v>185</v>
      </c>
      <c r="F2418" s="721">
        <v>19544.669999999998</v>
      </c>
      <c r="G2418" s="721">
        <v>20417.349999999999</v>
      </c>
      <c r="H2418" s="721">
        <v>20680.77</v>
      </c>
      <c r="I2418" s="721">
        <v>20480.95</v>
      </c>
      <c r="J2418" s="721">
        <v>19673.990000000002</v>
      </c>
      <c r="K2418" s="721">
        <v>19774.419999999998</v>
      </c>
      <c r="L2418" s="721">
        <v>20473.59</v>
      </c>
      <c r="M2418" s="721">
        <v>20450</v>
      </c>
      <c r="N2418" s="721">
        <v>19556.87</v>
      </c>
      <c r="O2418" s="641"/>
      <c r="P2418" s="605"/>
      <c r="Q2418" s="658"/>
      <c r="R2418" s="658"/>
      <c r="S2418" s="659"/>
      <c r="T2418" s="600"/>
      <c r="U2418" s="660"/>
      <c r="V2418" s="731"/>
      <c r="W2418" s="731"/>
      <c r="X2418" s="731"/>
      <c r="Y2418" s="732"/>
      <c r="Z2418" s="732"/>
      <c r="AA2418" s="732"/>
      <c r="AB2418" s="732"/>
      <c r="AC2418" s="641"/>
      <c r="AD2418" s="641"/>
    </row>
    <row r="2419" spans="1:30" ht="45.75" customHeight="1">
      <c r="A2419" s="734"/>
      <c r="B2419" s="554"/>
      <c r="C2419" s="657"/>
      <c r="D2419" s="657"/>
      <c r="E2419" s="605" t="s">
        <v>186</v>
      </c>
      <c r="F2419" s="605">
        <f t="shared" ref="F2419:N2419" si="801">IF(((F2417="")*AND(F2418="")),"",(F2417-F2418)*3)</f>
        <v>4923.1500000000087</v>
      </c>
      <c r="G2419" s="605">
        <f t="shared" si="801"/>
        <v>4387.5300000000061</v>
      </c>
      <c r="H2419" s="605">
        <f t="shared" si="801"/>
        <v>4223.8799999999974</v>
      </c>
      <c r="I2419" s="605">
        <f t="shared" si="801"/>
        <v>4299.9599999999991</v>
      </c>
      <c r="J2419" s="605">
        <f t="shared" si="801"/>
        <v>4764.5099999999948</v>
      </c>
      <c r="K2419" s="605">
        <f t="shared" si="801"/>
        <v>4799.4900000000052</v>
      </c>
      <c r="L2419" s="605">
        <f t="shared" si="801"/>
        <v>4346.0099999999948</v>
      </c>
      <c r="M2419" s="605">
        <f t="shared" si="801"/>
        <v>4367.1600000000035</v>
      </c>
      <c r="N2419" s="605">
        <f t="shared" si="801"/>
        <v>4906.5</v>
      </c>
      <c r="O2419" s="605"/>
      <c r="P2419" s="605"/>
      <c r="Q2419" s="658"/>
      <c r="R2419" s="658"/>
      <c r="S2419" s="659"/>
      <c r="T2419" s="600"/>
      <c r="U2419" s="660"/>
      <c r="V2419" s="735"/>
      <c r="W2419" s="735"/>
      <c r="X2419" s="735"/>
      <c r="Y2419" s="736"/>
      <c r="Z2419" s="736"/>
      <c r="AA2419" s="736"/>
      <c r="AB2419" s="736"/>
      <c r="AC2419" s="737"/>
      <c r="AD2419" s="737"/>
    </row>
    <row r="2420" spans="1:30" ht="19.5" customHeight="1">
      <c r="A2420" s="713">
        <v>44137</v>
      </c>
      <c r="B2420" s="614" t="s">
        <v>167</v>
      </c>
      <c r="C2420" s="657" t="s">
        <v>169</v>
      </c>
      <c r="D2420" s="657" t="s">
        <v>187</v>
      </c>
      <c r="E2420" s="605" t="s">
        <v>184</v>
      </c>
      <c r="F2420" s="721">
        <v>1922.98</v>
      </c>
      <c r="G2420" s="721">
        <v>1919.45</v>
      </c>
      <c r="H2420" s="721">
        <v>1920.95</v>
      </c>
      <c r="I2420" s="721">
        <v>1922.98</v>
      </c>
      <c r="J2420" s="721">
        <v>1926.74</v>
      </c>
      <c r="K2420" s="721">
        <v>1996.58</v>
      </c>
      <c r="L2420" s="721">
        <v>1920.56</v>
      </c>
      <c r="M2420" s="721">
        <v>1919.99</v>
      </c>
      <c r="N2420" s="721">
        <v>1927.7</v>
      </c>
      <c r="O2420" s="605">
        <f>IF((N2421=""),"",MAX(F2422:N2422))</f>
        <v>2272.3499999999995</v>
      </c>
      <c r="P2420" s="605">
        <f>IF(N2421="","",MIN(F2422:N2422))</f>
        <v>1967.19</v>
      </c>
      <c r="Q2420" s="658">
        <f>IF((N2422=""),"",AVERAGE(F2422:N2422))</f>
        <v>2049.9166666666661</v>
      </c>
      <c r="R2420" s="658">
        <f>IF((N2421=""),"",(O2420-P2420)/(O2420+P2420)*100)</f>
        <v>7.197950721068783</v>
      </c>
      <c r="S2420" s="659">
        <f>STDEV(F2422:N2422)</f>
        <v>87.001944949535812</v>
      </c>
      <c r="T2420" s="600" t="str">
        <f>IF(N2421="","",IF(Q2420&gt;1940,IF(R2420&lt;8.3,IF(Q2420&lt;2180,"Pass","Fail"),"Fail"),"Fail"))</f>
        <v>Pass</v>
      </c>
      <c r="U2420" s="672">
        <v>1428</v>
      </c>
      <c r="V2420" s="739" t="s">
        <v>636</v>
      </c>
      <c r="W2420" s="743" t="s">
        <v>640</v>
      </c>
      <c r="X2420" s="726"/>
      <c r="Y2420" s="733">
        <v>2000</v>
      </c>
      <c r="Z2420" s="733">
        <v>3000</v>
      </c>
      <c r="AA2420" s="733">
        <v>1940</v>
      </c>
      <c r="AB2420" s="733">
        <v>2180</v>
      </c>
      <c r="AC2420" s="604">
        <v>5.2</v>
      </c>
      <c r="AD2420" s="604">
        <v>5.2</v>
      </c>
    </row>
    <row r="2421" spans="1:30" ht="19.5" customHeight="1">
      <c r="A2421" s="738"/>
      <c r="B2421" s="554"/>
      <c r="C2421" s="657"/>
      <c r="D2421" s="657"/>
      <c r="E2421" s="605" t="s">
        <v>185</v>
      </c>
      <c r="F2421" s="721">
        <v>1254.6099999999999</v>
      </c>
      <c r="G2421" s="721">
        <v>1243.0899999999999</v>
      </c>
      <c r="H2421" s="721">
        <v>1239.55</v>
      </c>
      <c r="I2421" s="721">
        <v>1240.96</v>
      </c>
      <c r="J2421" s="721">
        <v>1255.7</v>
      </c>
      <c r="K2421" s="721">
        <v>1239.1300000000001</v>
      </c>
      <c r="L2421" s="721">
        <v>1242.52</v>
      </c>
      <c r="M2421" s="721">
        <v>1240.6500000000001</v>
      </c>
      <c r="N2421" s="721">
        <v>1271.97</v>
      </c>
      <c r="O2421" s="605"/>
      <c r="P2421" s="605"/>
      <c r="Q2421" s="658"/>
      <c r="R2421" s="658"/>
      <c r="S2421" s="659"/>
      <c r="T2421" s="600"/>
      <c r="U2421" s="660"/>
      <c r="V2421" s="731"/>
      <c r="W2421" s="731"/>
      <c r="X2421" s="731"/>
      <c r="Y2421" s="732"/>
      <c r="Z2421" s="732"/>
      <c r="AA2421" s="732"/>
      <c r="AB2421" s="732"/>
      <c r="AC2421" s="641"/>
      <c r="AD2421" s="641"/>
    </row>
    <row r="2422" spans="1:30" ht="42.75">
      <c r="A2422" s="738"/>
      <c r="B2422" s="554"/>
      <c r="C2422" s="657"/>
      <c r="D2422" s="657"/>
      <c r="E2422" s="605" t="s">
        <v>188</v>
      </c>
      <c r="F2422" s="605">
        <f t="shared" ref="F2422:N2422" si="802">IF(((F2420="")*AND(F2421="")),"",(F2420-F2421)*3)</f>
        <v>2005.1100000000004</v>
      </c>
      <c r="G2422" s="605">
        <f t="shared" si="802"/>
        <v>2029.0800000000004</v>
      </c>
      <c r="H2422" s="605">
        <f t="shared" si="802"/>
        <v>2044.2000000000003</v>
      </c>
      <c r="I2422" s="605">
        <f t="shared" si="802"/>
        <v>2046.06</v>
      </c>
      <c r="J2422" s="605">
        <f t="shared" si="802"/>
        <v>2013.12</v>
      </c>
      <c r="K2422" s="605">
        <f t="shared" si="802"/>
        <v>2272.3499999999995</v>
      </c>
      <c r="L2422" s="605">
        <f t="shared" si="802"/>
        <v>2034.12</v>
      </c>
      <c r="M2422" s="605">
        <f t="shared" si="802"/>
        <v>2038.0199999999998</v>
      </c>
      <c r="N2422" s="605">
        <f t="shared" si="802"/>
        <v>1967.19</v>
      </c>
      <c r="O2422" s="605"/>
      <c r="P2422" s="605"/>
      <c r="Q2422" s="658"/>
      <c r="R2422" s="658"/>
      <c r="S2422" s="659"/>
      <c r="T2422" s="600"/>
      <c r="U2422" s="660"/>
      <c r="V2422" s="731"/>
      <c r="W2422" s="731"/>
      <c r="X2422" s="731"/>
      <c r="Y2422" s="732"/>
      <c r="Z2422" s="732"/>
      <c r="AA2422" s="732"/>
      <c r="AB2422" s="732"/>
      <c r="AC2422" s="641"/>
      <c r="AD2422" s="641"/>
    </row>
    <row r="2423" spans="1:30" ht="15">
      <c r="A2423" s="713">
        <v>44137</v>
      </c>
      <c r="B2423" s="554" t="s">
        <v>172</v>
      </c>
      <c r="C2423" s="657" t="s">
        <v>174</v>
      </c>
      <c r="D2423" s="657" t="s">
        <v>173</v>
      </c>
      <c r="E2423" s="605" t="s">
        <v>184</v>
      </c>
      <c r="F2423" s="721">
        <v>4832.29</v>
      </c>
      <c r="G2423" s="721">
        <v>5011.57</v>
      </c>
      <c r="H2423" s="721">
        <v>5003.79</v>
      </c>
      <c r="I2423" s="721">
        <v>5086</v>
      </c>
      <c r="J2423" s="721">
        <v>5151.05</v>
      </c>
      <c r="K2423" s="721">
        <v>5021.6000000000004</v>
      </c>
      <c r="L2423" s="721">
        <v>4913.07</v>
      </c>
      <c r="M2423" s="721">
        <v>4813.76</v>
      </c>
      <c r="N2423" s="721">
        <v>4902.41</v>
      </c>
      <c r="O2423" s="605">
        <f>IF((N2424=""),"",MAX(F2425:N2425))</f>
        <v>3874.0399999999991</v>
      </c>
      <c r="P2423" s="605">
        <f>IF(N2424="","",MIN(F2425:N2425))</f>
        <v>3484.9800000000005</v>
      </c>
      <c r="Q2423" s="658">
        <f>IF((N2425=""),"",AVERAGE(F2425:N2425))</f>
        <v>3756.4066666666672</v>
      </c>
      <c r="R2423" s="658">
        <f>IF((N2424=""),"",(O2423-P2423)/(O2423+P2423)*100)</f>
        <v>5.2868452592872233</v>
      </c>
      <c r="S2423" s="725">
        <f>STDEV(F2425:N2425)</f>
        <v>122.03225925957913</v>
      </c>
      <c r="T2423" s="600" t="str">
        <f>IF(N2424="","",IF(Q2423&gt;3350,IF(R2423&lt;7,IF(Q2423&lt;3950,"Pass","Fail"),"Fail"),"Fail"))</f>
        <v>Pass</v>
      </c>
      <c r="U2423" s="672">
        <v>1428</v>
      </c>
      <c r="V2423" s="739" t="s">
        <v>636</v>
      </c>
      <c r="W2423" s="743" t="s">
        <v>640</v>
      </c>
      <c r="X2423" s="726"/>
      <c r="Y2423" s="819">
        <v>3350</v>
      </c>
      <c r="Z2423" s="819">
        <v>4450</v>
      </c>
      <c r="AA2423" s="819">
        <v>3350</v>
      </c>
      <c r="AB2423" s="819">
        <v>3950</v>
      </c>
      <c r="AC2423" s="820">
        <v>7</v>
      </c>
      <c r="AD2423" s="820">
        <v>6.5</v>
      </c>
    </row>
    <row r="2424" spans="1:30" ht="15">
      <c r="A2424" s="729"/>
      <c r="B2424" s="554"/>
      <c r="C2424" s="657"/>
      <c r="D2424" s="657"/>
      <c r="E2424" s="605" t="s">
        <v>185</v>
      </c>
      <c r="F2424" s="721">
        <v>2988.92</v>
      </c>
      <c r="G2424" s="721">
        <v>3089.5</v>
      </c>
      <c r="H2424" s="721">
        <v>3093.82</v>
      </c>
      <c r="I2424" s="721">
        <v>3249.17</v>
      </c>
      <c r="J2424" s="721">
        <v>3408.56</v>
      </c>
      <c r="K2424" s="721">
        <v>3118.31</v>
      </c>
      <c r="L2424" s="721">
        <v>2976.05</v>
      </c>
      <c r="M2424" s="721">
        <v>2914.18</v>
      </c>
      <c r="N2424" s="721">
        <v>2993.2</v>
      </c>
      <c r="O2424" s="605"/>
      <c r="P2424" s="605"/>
      <c r="Q2424" s="658"/>
      <c r="R2424" s="658"/>
      <c r="S2424" s="659"/>
      <c r="T2424" s="600"/>
      <c r="U2424" s="672"/>
      <c r="V2424" s="731"/>
      <c r="W2424" s="731"/>
      <c r="X2424" s="731"/>
      <c r="Y2424" s="732"/>
      <c r="Z2424" s="732"/>
      <c r="AA2424" s="732"/>
      <c r="AB2424" s="732"/>
      <c r="AC2424" s="641"/>
      <c r="AD2424" s="641"/>
    </row>
    <row r="2425" spans="1:30" ht="46.5" customHeight="1">
      <c r="A2425" s="738"/>
      <c r="B2425" s="554"/>
      <c r="C2425" s="657"/>
      <c r="D2425" s="657"/>
      <c r="E2425" s="605" t="s">
        <v>186</v>
      </c>
      <c r="F2425" s="605">
        <f t="shared" ref="F2425:N2425" si="803">IF(((F2423="")*AND(F2424="")),"",(F2423-F2424)*2)</f>
        <v>3686.74</v>
      </c>
      <c r="G2425" s="605">
        <f t="shared" si="803"/>
        <v>3844.1399999999994</v>
      </c>
      <c r="H2425" s="605">
        <f t="shared" si="803"/>
        <v>3819.9399999999996</v>
      </c>
      <c r="I2425" s="605">
        <f t="shared" si="803"/>
        <v>3673.66</v>
      </c>
      <c r="J2425" s="605">
        <f t="shared" si="803"/>
        <v>3484.9800000000005</v>
      </c>
      <c r="K2425" s="605">
        <f t="shared" si="803"/>
        <v>3806.5800000000008</v>
      </c>
      <c r="L2425" s="605">
        <f t="shared" si="803"/>
        <v>3874.0399999999991</v>
      </c>
      <c r="M2425" s="605">
        <f t="shared" si="803"/>
        <v>3799.1600000000008</v>
      </c>
      <c r="N2425" s="605">
        <f t="shared" si="803"/>
        <v>3818.42</v>
      </c>
      <c r="O2425" s="605"/>
      <c r="P2425" s="605"/>
      <c r="Q2425" s="658"/>
      <c r="R2425" s="658"/>
      <c r="S2425" s="659"/>
      <c r="T2425" s="600"/>
      <c r="U2425" s="672"/>
      <c r="V2425" s="731"/>
      <c r="W2425" s="731"/>
      <c r="X2425" s="731"/>
      <c r="Y2425" s="732"/>
      <c r="Z2425" s="732"/>
      <c r="AA2425" s="732"/>
      <c r="AB2425" s="732"/>
      <c r="AC2425" s="641"/>
      <c r="AD2425" s="641"/>
    </row>
    <row r="2426" spans="1:30" ht="20.25" customHeight="1">
      <c r="A2426" s="713">
        <v>44141</v>
      </c>
      <c r="B2426" s="554" t="s">
        <v>183</v>
      </c>
      <c r="C2426" s="657" t="s">
        <v>171</v>
      </c>
      <c r="D2426" s="657" t="s">
        <v>170</v>
      </c>
      <c r="E2426" s="605" t="s">
        <v>184</v>
      </c>
      <c r="F2426" s="723">
        <v>23086.799999999999</v>
      </c>
      <c r="G2426" s="723">
        <v>22762.639999999999</v>
      </c>
      <c r="H2426" s="723">
        <v>22664.31</v>
      </c>
      <c r="I2426" s="723">
        <v>22623.68</v>
      </c>
      <c r="J2426" s="723">
        <v>22855.38</v>
      </c>
      <c r="K2426" s="723">
        <v>22808.39</v>
      </c>
      <c r="L2426" s="723">
        <v>22656.21</v>
      </c>
      <c r="M2426" s="723">
        <v>22777.119999999999</v>
      </c>
      <c r="N2426" s="723">
        <v>23050.639999999999</v>
      </c>
      <c r="O2426" s="605">
        <f>IF((N2427=""),"",MAX(F2428:N2428))</f>
        <v>5387.6099999999969</v>
      </c>
      <c r="P2426" s="605">
        <f>IF(N2427="","",MIN(F2428:N2428))</f>
        <v>4429.9799999999996</v>
      </c>
      <c r="Q2426" s="658">
        <f>IF((N2428=""),"",AVERAGE(F2428:N2428))</f>
        <v>4779.7899999999981</v>
      </c>
      <c r="R2426" s="658">
        <f>IF((N2427=""),"",(O2426-P2426)/(O2426+P2426)*100)</f>
        <v>9.7542268520074451</v>
      </c>
      <c r="S2426" s="659">
        <f>STDEV(F2428:N2428)</f>
        <v>324.65608468808495</v>
      </c>
      <c r="T2426" s="600" t="str">
        <f>IF(N2427="","",IF(Q2426&gt;3200,IF(R2426&lt;16,IF(Q2426&lt;5240,"Pass","Fail"),"Fail"),"Fail"))</f>
        <v>Pass</v>
      </c>
      <c r="U2426" s="672">
        <v>1335</v>
      </c>
      <c r="V2426" s="739" t="s">
        <v>637</v>
      </c>
      <c r="W2426" s="743" t="s">
        <v>640</v>
      </c>
      <c r="X2426" s="726"/>
      <c r="Y2426" s="733">
        <v>4200</v>
      </c>
      <c r="Z2426" s="733">
        <v>5500</v>
      </c>
      <c r="AA2426" s="733">
        <v>3200</v>
      </c>
      <c r="AB2426" s="733">
        <v>5240</v>
      </c>
      <c r="AC2426" s="604">
        <v>16</v>
      </c>
      <c r="AD2426" s="604">
        <v>16</v>
      </c>
    </row>
    <row r="2427" spans="1:30" ht="17.25" customHeight="1">
      <c r="A2427" s="729"/>
      <c r="B2427" s="554"/>
      <c r="C2427" s="657"/>
      <c r="D2427" s="657"/>
      <c r="E2427" s="605" t="s">
        <v>185</v>
      </c>
      <c r="F2427" s="723">
        <v>21463.29</v>
      </c>
      <c r="G2427" s="723">
        <v>21273.57</v>
      </c>
      <c r="H2427" s="723">
        <v>21151.23</v>
      </c>
      <c r="I2427" s="723">
        <v>21077.59</v>
      </c>
      <c r="J2427" s="723">
        <v>21153.93</v>
      </c>
      <c r="K2427" s="723">
        <v>21152.880000000001</v>
      </c>
      <c r="L2427" s="723">
        <v>21179.55</v>
      </c>
      <c r="M2427" s="723">
        <v>21238.99</v>
      </c>
      <c r="N2427" s="723">
        <v>21254.77</v>
      </c>
      <c r="O2427" s="641"/>
      <c r="P2427" s="605"/>
      <c r="Q2427" s="658"/>
      <c r="R2427" s="658"/>
      <c r="S2427" s="659"/>
      <c r="T2427" s="600"/>
      <c r="U2427" s="660"/>
      <c r="V2427" s="731"/>
      <c r="W2427" s="731"/>
      <c r="X2427" s="731"/>
      <c r="Y2427" s="732"/>
      <c r="Z2427" s="732"/>
      <c r="AA2427" s="732"/>
      <c r="AB2427" s="732"/>
      <c r="AC2427" s="641"/>
      <c r="AD2427" s="641"/>
    </row>
    <row r="2428" spans="1:30" ht="45.75" customHeight="1">
      <c r="A2428" s="734"/>
      <c r="B2428" s="554"/>
      <c r="C2428" s="657"/>
      <c r="D2428" s="657"/>
      <c r="E2428" s="605" t="s">
        <v>186</v>
      </c>
      <c r="F2428" s="605">
        <f t="shared" ref="F2428:N2428" si="804">IF(((F2426="")*AND(F2427="")),"",(F2426-F2427)*3)</f>
        <v>4870.5299999999952</v>
      </c>
      <c r="G2428" s="605">
        <f t="shared" si="804"/>
        <v>4467.2099999999991</v>
      </c>
      <c r="H2428" s="605">
        <f t="shared" si="804"/>
        <v>4539.2400000000052</v>
      </c>
      <c r="I2428" s="605">
        <f t="shared" si="804"/>
        <v>4638.2700000000004</v>
      </c>
      <c r="J2428" s="605">
        <f t="shared" si="804"/>
        <v>5104.3500000000022</v>
      </c>
      <c r="K2428" s="605">
        <f t="shared" si="804"/>
        <v>4966.5299999999952</v>
      </c>
      <c r="L2428" s="605">
        <f t="shared" si="804"/>
        <v>4429.9799999999996</v>
      </c>
      <c r="M2428" s="605">
        <f t="shared" si="804"/>
        <v>4614.3899999999921</v>
      </c>
      <c r="N2428" s="605">
        <f t="shared" si="804"/>
        <v>5387.6099999999969</v>
      </c>
      <c r="O2428" s="605"/>
      <c r="P2428" s="605"/>
      <c r="Q2428" s="658"/>
      <c r="R2428" s="658"/>
      <c r="S2428" s="659"/>
      <c r="T2428" s="600"/>
      <c r="U2428" s="660"/>
      <c r="V2428" s="735"/>
      <c r="W2428" s="735"/>
      <c r="X2428" s="735"/>
      <c r="Y2428" s="736"/>
      <c r="Z2428" s="736"/>
      <c r="AA2428" s="736"/>
      <c r="AB2428" s="736"/>
      <c r="AC2428" s="737"/>
      <c r="AD2428" s="737"/>
    </row>
    <row r="2429" spans="1:30" ht="19.5" customHeight="1">
      <c r="A2429" s="713">
        <v>44141</v>
      </c>
      <c r="B2429" s="614" t="s">
        <v>167</v>
      </c>
      <c r="C2429" s="657" t="s">
        <v>169</v>
      </c>
      <c r="D2429" s="657" t="s">
        <v>187</v>
      </c>
      <c r="E2429" s="605" t="s">
        <v>184</v>
      </c>
      <c r="F2429" s="723">
        <v>1887.21</v>
      </c>
      <c r="G2429" s="723">
        <v>1942.85</v>
      </c>
      <c r="H2429" s="723">
        <v>1936.88</v>
      </c>
      <c r="I2429" s="723">
        <v>1944</v>
      </c>
      <c r="J2429" s="723">
        <v>1944.01</v>
      </c>
      <c r="K2429" s="723">
        <v>1935.96</v>
      </c>
      <c r="L2429" s="723">
        <v>1937.95</v>
      </c>
      <c r="M2429" s="723">
        <v>1943.31</v>
      </c>
      <c r="N2429" s="723">
        <v>1951.52</v>
      </c>
      <c r="O2429" s="605">
        <f>IF((N2430=""),"",MAX(F2431:N2431))</f>
        <v>2048.13</v>
      </c>
      <c r="P2429" s="605">
        <f>IF(N2430="","",MIN(F2431:N2431))</f>
        <v>1886.8200000000002</v>
      </c>
      <c r="Q2429" s="658">
        <f>IF((N2431=""),"",AVERAGE(F2431:N2431))</f>
        <v>2011.9033333333334</v>
      </c>
      <c r="R2429" s="658">
        <f>IF((N2430=""),"",(O2429-P2429)/(O2429+P2429)*100)</f>
        <v>4.0994167651431388</v>
      </c>
      <c r="S2429" s="659">
        <f>STDEV(F2431:N2431)</f>
        <v>49.379257537949691</v>
      </c>
      <c r="T2429" s="600" t="str">
        <f>IF(N2430="","",IF(Q2429&gt;1940,IF(R2429&lt;8.3,IF(Q2429&lt;2180,"Pass","Fail"),"Fail"),"Fail"))</f>
        <v>Pass</v>
      </c>
      <c r="U2429" s="672">
        <v>1335</v>
      </c>
      <c r="V2429" s="739" t="s">
        <v>637</v>
      </c>
      <c r="W2429" s="743" t="s">
        <v>640</v>
      </c>
      <c r="X2429" s="726"/>
      <c r="Y2429" s="733">
        <v>2000</v>
      </c>
      <c r="Z2429" s="733">
        <v>3000</v>
      </c>
      <c r="AA2429" s="733">
        <v>1940</v>
      </c>
      <c r="AB2429" s="733">
        <v>2180</v>
      </c>
      <c r="AC2429" s="604">
        <v>5.2</v>
      </c>
      <c r="AD2429" s="604">
        <v>5.2</v>
      </c>
    </row>
    <row r="2430" spans="1:30" ht="19.5" customHeight="1">
      <c r="A2430" s="738"/>
      <c r="B2430" s="554"/>
      <c r="C2430" s="657"/>
      <c r="D2430" s="657"/>
      <c r="E2430" s="605" t="s">
        <v>185</v>
      </c>
      <c r="F2430" s="723">
        <v>1258.27</v>
      </c>
      <c r="G2430" s="723">
        <v>1261.77</v>
      </c>
      <c r="H2430" s="723">
        <v>1262.77</v>
      </c>
      <c r="I2430" s="723">
        <v>1266.42</v>
      </c>
      <c r="J2430" s="723">
        <v>1274.82</v>
      </c>
      <c r="K2430" s="723">
        <v>1254.92</v>
      </c>
      <c r="L2430" s="723">
        <v>1266.1300000000001</v>
      </c>
      <c r="M2430" s="723">
        <v>1260.5999999999999</v>
      </c>
      <c r="N2430" s="723">
        <v>1282.28</v>
      </c>
      <c r="O2430" s="605"/>
      <c r="P2430" s="605"/>
      <c r="Q2430" s="658"/>
      <c r="R2430" s="658"/>
      <c r="S2430" s="659"/>
      <c r="T2430" s="600"/>
      <c r="U2430" s="660"/>
      <c r="V2430" s="731"/>
      <c r="W2430" s="731"/>
      <c r="X2430" s="731"/>
      <c r="Y2430" s="732"/>
      <c r="Z2430" s="732"/>
      <c r="AA2430" s="732"/>
      <c r="AB2430" s="732"/>
      <c r="AC2430" s="641"/>
      <c r="AD2430" s="641"/>
    </row>
    <row r="2431" spans="1:30" ht="42.75">
      <c r="A2431" s="738"/>
      <c r="B2431" s="554"/>
      <c r="C2431" s="657"/>
      <c r="D2431" s="657"/>
      <c r="E2431" s="605" t="s">
        <v>188</v>
      </c>
      <c r="F2431" s="605">
        <f t="shared" ref="F2431:N2431" si="805">IF(((F2429="")*AND(F2430="")),"",(F2429-F2430)*3)</f>
        <v>1886.8200000000002</v>
      </c>
      <c r="G2431" s="605">
        <f t="shared" si="805"/>
        <v>2043.2399999999998</v>
      </c>
      <c r="H2431" s="605">
        <f t="shared" si="805"/>
        <v>2022.3300000000004</v>
      </c>
      <c r="I2431" s="605">
        <f t="shared" si="805"/>
        <v>2032.7399999999998</v>
      </c>
      <c r="J2431" s="605">
        <f t="shared" si="805"/>
        <v>2007.5700000000002</v>
      </c>
      <c r="K2431" s="605">
        <f t="shared" si="805"/>
        <v>2043.12</v>
      </c>
      <c r="L2431" s="605">
        <f t="shared" si="805"/>
        <v>2015.4599999999998</v>
      </c>
      <c r="M2431" s="605">
        <f t="shared" si="805"/>
        <v>2048.13</v>
      </c>
      <c r="N2431" s="605">
        <f t="shared" si="805"/>
        <v>2007.72</v>
      </c>
      <c r="O2431" s="605"/>
      <c r="P2431" s="605"/>
      <c r="Q2431" s="658"/>
      <c r="R2431" s="658"/>
      <c r="S2431" s="659"/>
      <c r="T2431" s="600"/>
      <c r="U2431" s="660"/>
      <c r="V2431" s="731"/>
      <c r="W2431" s="731"/>
      <c r="X2431" s="731"/>
      <c r="Y2431" s="732"/>
      <c r="Z2431" s="732"/>
      <c r="AA2431" s="732"/>
      <c r="AB2431" s="732"/>
      <c r="AC2431" s="641"/>
      <c r="AD2431" s="641"/>
    </row>
    <row r="2432" spans="1:30" ht="15">
      <c r="A2432" s="713">
        <v>44141</v>
      </c>
      <c r="B2432" s="554" t="s">
        <v>172</v>
      </c>
      <c r="C2432" s="657" t="s">
        <v>174</v>
      </c>
      <c r="D2432" s="657" t="s">
        <v>173</v>
      </c>
      <c r="E2432" s="605" t="s">
        <v>184</v>
      </c>
      <c r="F2432" s="723">
        <v>6779.35</v>
      </c>
      <c r="G2432" s="723">
        <v>6997.66</v>
      </c>
      <c r="H2432" s="723">
        <v>6993.05</v>
      </c>
      <c r="I2432" s="723">
        <v>7073.93</v>
      </c>
      <c r="J2432" s="723">
        <v>7090.78</v>
      </c>
      <c r="K2432" s="723">
        <v>7016.75</v>
      </c>
      <c r="L2432" s="723">
        <v>6899.76</v>
      </c>
      <c r="M2432" s="723">
        <v>6788.76</v>
      </c>
      <c r="N2432" s="723">
        <v>6881.44</v>
      </c>
      <c r="O2432" s="605">
        <f>IF((N2433=""),"",MAX(F2434:N2434))</f>
        <v>3690.5400000000009</v>
      </c>
      <c r="P2432" s="605">
        <f>IF(N2433="","",MIN(F2434:N2434))</f>
        <v>3253.1000000000004</v>
      </c>
      <c r="Q2432" s="658">
        <f>IF((N2434=""),"",AVERAGE(F2434:N2434))</f>
        <v>3556.6133333333337</v>
      </c>
      <c r="R2432" s="658">
        <f>IF((N2433=""),"",(O2432-P2432)/(O2432+P2432)*100)</f>
        <v>6.2998657764515507</v>
      </c>
      <c r="S2432" s="725">
        <f>STDEV(F2434:N2434)</f>
        <v>140.97979110496013</v>
      </c>
      <c r="T2432" s="600" t="str">
        <f>IF(N2433="","",IF(Q2432&gt;3350,IF(R2432&lt;7,IF(Q2432&lt;3950,"Pass","Fail"),"Fail"),"Fail"))</f>
        <v>Pass</v>
      </c>
      <c r="U2432" s="672">
        <v>1335</v>
      </c>
      <c r="V2432" s="739"/>
      <c r="W2432" s="743" t="s">
        <v>640</v>
      </c>
      <c r="X2432" s="726"/>
      <c r="Y2432" s="819">
        <v>3350</v>
      </c>
      <c r="Z2432" s="819">
        <v>4450</v>
      </c>
      <c r="AA2432" s="819">
        <v>3350</v>
      </c>
      <c r="AB2432" s="819">
        <v>3950</v>
      </c>
      <c r="AC2432" s="820">
        <v>7</v>
      </c>
      <c r="AD2432" s="820">
        <v>6.5</v>
      </c>
    </row>
    <row r="2433" spans="1:30" ht="15">
      <c r="A2433" s="729"/>
      <c r="B2433" s="554"/>
      <c r="C2433" s="657"/>
      <c r="D2433" s="657"/>
      <c r="E2433" s="605" t="s">
        <v>185</v>
      </c>
      <c r="F2433" s="723">
        <v>5044.8599999999997</v>
      </c>
      <c r="G2433" s="723">
        <v>5164.41</v>
      </c>
      <c r="H2433" s="723">
        <v>5174.25</v>
      </c>
      <c r="I2433" s="723">
        <v>5348.95</v>
      </c>
      <c r="J2433" s="723">
        <v>5464.23</v>
      </c>
      <c r="K2433" s="723">
        <v>5205.45</v>
      </c>
      <c r="L2433" s="723">
        <v>5054.49</v>
      </c>
      <c r="M2433" s="723">
        <v>4995.83</v>
      </c>
      <c r="N2433" s="723">
        <v>5064.25</v>
      </c>
      <c r="O2433" s="605"/>
      <c r="P2433" s="605"/>
      <c r="Q2433" s="658"/>
      <c r="R2433" s="658"/>
      <c r="S2433" s="659"/>
      <c r="T2433" s="600"/>
      <c r="U2433" s="672"/>
      <c r="V2433" s="731"/>
      <c r="W2433" s="731"/>
      <c r="X2433" s="731"/>
      <c r="Y2433" s="732"/>
      <c r="Z2433" s="732"/>
      <c r="AA2433" s="732"/>
      <c r="AB2433" s="732"/>
      <c r="AC2433" s="641"/>
      <c r="AD2433" s="641"/>
    </row>
    <row r="2434" spans="1:30" ht="46.5" customHeight="1">
      <c r="A2434" s="738"/>
      <c r="B2434" s="554"/>
      <c r="C2434" s="657"/>
      <c r="D2434" s="657"/>
      <c r="E2434" s="605" t="s">
        <v>186</v>
      </c>
      <c r="F2434" s="605">
        <f t="shared" ref="F2434:N2434" si="806">IF(((F2432="")*AND(F2433="")),"",(F2432-F2433)*2)</f>
        <v>3468.9800000000014</v>
      </c>
      <c r="G2434" s="605">
        <f t="shared" si="806"/>
        <v>3666.5</v>
      </c>
      <c r="H2434" s="605">
        <f t="shared" si="806"/>
        <v>3637.6000000000004</v>
      </c>
      <c r="I2434" s="605">
        <f t="shared" si="806"/>
        <v>3449.9600000000009</v>
      </c>
      <c r="J2434" s="605">
        <f t="shared" si="806"/>
        <v>3253.1000000000004</v>
      </c>
      <c r="K2434" s="605">
        <f t="shared" si="806"/>
        <v>3622.6000000000004</v>
      </c>
      <c r="L2434" s="605">
        <f t="shared" si="806"/>
        <v>3690.5400000000009</v>
      </c>
      <c r="M2434" s="605">
        <f t="shared" si="806"/>
        <v>3585.8600000000006</v>
      </c>
      <c r="N2434" s="605">
        <f t="shared" si="806"/>
        <v>3634.3799999999992</v>
      </c>
      <c r="O2434" s="605"/>
      <c r="P2434" s="605"/>
      <c r="Q2434" s="658"/>
      <c r="R2434" s="658"/>
      <c r="S2434" s="659"/>
      <c r="T2434" s="600"/>
      <c r="U2434" s="672"/>
      <c r="V2434" s="731"/>
      <c r="W2434" s="731"/>
      <c r="X2434" s="731"/>
      <c r="Y2434" s="732"/>
      <c r="Z2434" s="732"/>
      <c r="AA2434" s="732"/>
      <c r="AB2434" s="732"/>
      <c r="AC2434" s="641"/>
      <c r="AD2434" s="641"/>
    </row>
    <row r="2435" spans="1:30" ht="15">
      <c r="A2435" s="713">
        <v>44141</v>
      </c>
      <c r="B2435" s="554" t="s">
        <v>172</v>
      </c>
      <c r="C2435" s="657" t="s">
        <v>174</v>
      </c>
      <c r="D2435" s="657" t="s">
        <v>173</v>
      </c>
      <c r="E2435" s="605" t="s">
        <v>184</v>
      </c>
      <c r="F2435" s="723">
        <v>5048.58</v>
      </c>
      <c r="G2435" s="723">
        <v>5167.8999999999996</v>
      </c>
      <c r="H2435" s="723">
        <v>5177.42</v>
      </c>
      <c r="I2435" s="723">
        <v>5353.13</v>
      </c>
      <c r="J2435" s="723">
        <v>5469.81</v>
      </c>
      <c r="K2435" s="723">
        <v>5209.09</v>
      </c>
      <c r="L2435" s="723">
        <v>5057.57</v>
      </c>
      <c r="M2435" s="723">
        <v>4999.6400000000003</v>
      </c>
      <c r="N2435" s="723">
        <v>5067.13</v>
      </c>
      <c r="O2435" s="605">
        <f>IF((N2436=""),"",MAX(F2437:N2437))</f>
        <v>3769.6200000000008</v>
      </c>
      <c r="P2435" s="605">
        <f>IF(N2436="","",MIN(F2437:N2437))</f>
        <v>3534.8</v>
      </c>
      <c r="Q2435" s="658">
        <f>IF((N2437=""),"",AVERAGE(F2437:N2437))</f>
        <v>3667.9377777777781</v>
      </c>
      <c r="R2435" s="658">
        <f>IF((N2436=""),"",(O2435-P2435)/(O2435+P2435)*100)</f>
        <v>3.2147658540993067</v>
      </c>
      <c r="S2435" s="725">
        <f>STDEV(F2437:N2437)</f>
        <v>80.453501132281062</v>
      </c>
      <c r="T2435" s="600" t="str">
        <f>IF(N2436="","",IF(Q2435&gt;3350,IF(R2435&lt;7,IF(Q2435&lt;3950,"Pass","Fail"),"Fail"),"Fail"))</f>
        <v>Pass</v>
      </c>
      <c r="U2435" s="672">
        <v>64</v>
      </c>
      <c r="V2435" s="739" t="s">
        <v>637</v>
      </c>
      <c r="W2435" s="743" t="s">
        <v>640</v>
      </c>
      <c r="X2435" s="726"/>
      <c r="Y2435" s="819">
        <v>3350</v>
      </c>
      <c r="Z2435" s="819">
        <v>4450</v>
      </c>
      <c r="AA2435" s="819">
        <v>3350</v>
      </c>
      <c r="AB2435" s="819">
        <v>3950</v>
      </c>
      <c r="AC2435" s="820">
        <v>7</v>
      </c>
      <c r="AD2435" s="820">
        <v>6.5</v>
      </c>
    </row>
    <row r="2436" spans="1:30" ht="15">
      <c r="A2436" s="729"/>
      <c r="B2436" s="554"/>
      <c r="C2436" s="657"/>
      <c r="D2436" s="657"/>
      <c r="E2436" s="605" t="s">
        <v>185</v>
      </c>
      <c r="F2436" s="723">
        <v>3275.99</v>
      </c>
      <c r="G2436" s="723">
        <v>3310.49</v>
      </c>
      <c r="H2436" s="723">
        <v>3334.74</v>
      </c>
      <c r="I2436" s="723">
        <v>3585.73</v>
      </c>
      <c r="J2436" s="723">
        <v>3585</v>
      </c>
      <c r="K2436" s="723">
        <v>3372.19</v>
      </c>
      <c r="L2436" s="723">
        <v>3186.54</v>
      </c>
      <c r="M2436" s="723">
        <v>3171.62</v>
      </c>
      <c r="N2436" s="723">
        <v>3222.25</v>
      </c>
      <c r="O2436" s="605"/>
      <c r="P2436" s="605"/>
      <c r="Q2436" s="658"/>
      <c r="R2436" s="658"/>
      <c r="S2436" s="659"/>
      <c r="T2436" s="600"/>
      <c r="U2436" s="672"/>
      <c r="V2436" s="731"/>
      <c r="W2436" s="731"/>
      <c r="X2436" s="731"/>
      <c r="Y2436" s="732"/>
      <c r="Z2436" s="732"/>
      <c r="AA2436" s="732"/>
      <c r="AB2436" s="732"/>
      <c r="AC2436" s="641"/>
      <c r="AD2436" s="641"/>
    </row>
    <row r="2437" spans="1:30" ht="46.5" customHeight="1">
      <c r="A2437" s="738"/>
      <c r="B2437" s="554"/>
      <c r="C2437" s="657"/>
      <c r="D2437" s="657"/>
      <c r="E2437" s="605" t="s">
        <v>186</v>
      </c>
      <c r="F2437" s="605">
        <f t="shared" ref="F2437:N2437" si="807">IF(((F2435="")*AND(F2436="")),"",(F2435-F2436)*2)</f>
        <v>3545.1800000000003</v>
      </c>
      <c r="G2437" s="605">
        <f t="shared" si="807"/>
        <v>3714.8199999999997</v>
      </c>
      <c r="H2437" s="605">
        <f t="shared" si="807"/>
        <v>3685.3600000000006</v>
      </c>
      <c r="I2437" s="605">
        <f t="shared" si="807"/>
        <v>3534.8</v>
      </c>
      <c r="J2437" s="605">
        <f t="shared" si="807"/>
        <v>3769.6200000000008</v>
      </c>
      <c r="K2437" s="605">
        <f t="shared" si="807"/>
        <v>3673.8</v>
      </c>
      <c r="L2437" s="605">
        <f t="shared" si="807"/>
        <v>3742.0599999999995</v>
      </c>
      <c r="M2437" s="605">
        <f t="shared" si="807"/>
        <v>3656.0400000000009</v>
      </c>
      <c r="N2437" s="605">
        <f t="shared" si="807"/>
        <v>3689.76</v>
      </c>
      <c r="O2437" s="605"/>
      <c r="P2437" s="605"/>
      <c r="Q2437" s="658"/>
      <c r="R2437" s="658"/>
      <c r="S2437" s="659"/>
      <c r="T2437" s="600"/>
      <c r="U2437" s="672"/>
      <c r="V2437" s="731"/>
      <c r="W2437" s="731"/>
      <c r="X2437" s="731"/>
      <c r="Y2437" s="732"/>
      <c r="Z2437" s="732"/>
      <c r="AA2437" s="732"/>
      <c r="AB2437" s="732"/>
      <c r="AC2437" s="641"/>
      <c r="AD2437" s="641"/>
    </row>
    <row r="2438" spans="1:30" ht="15">
      <c r="A2438" s="713">
        <v>44151</v>
      </c>
      <c r="B2438" s="554" t="s">
        <v>172</v>
      </c>
      <c r="C2438" s="657" t="s">
        <v>174</v>
      </c>
      <c r="D2438" s="657" t="s">
        <v>173</v>
      </c>
      <c r="E2438" s="605" t="s">
        <v>184</v>
      </c>
      <c r="F2438" s="723">
        <v>6888.54</v>
      </c>
      <c r="G2438" s="723">
        <v>7111.49</v>
      </c>
      <c r="H2438" s="723">
        <v>7103.24</v>
      </c>
      <c r="I2438" s="723">
        <v>7175.52</v>
      </c>
      <c r="J2438" s="723">
        <v>7188.93</v>
      </c>
      <c r="K2438" s="723">
        <v>7124.96</v>
      </c>
      <c r="L2438" s="723">
        <v>7019.89</v>
      </c>
      <c r="M2438" s="723">
        <v>6901.14</v>
      </c>
      <c r="N2438" s="723">
        <v>6997.67</v>
      </c>
      <c r="O2438" s="605">
        <f>IF((N2439=""),"",MAX(F2440:N2440))</f>
        <v>2736.42</v>
      </c>
      <c r="P2438" s="605">
        <f>IF(N2439="","",MIN(F2440:N2440))</f>
        <v>1901.9799999999996</v>
      </c>
      <c r="Q2438" s="658">
        <f>IF((N2440=""),"",AVERAGE(F2440:N2440))</f>
        <v>2253.1088888888894</v>
      </c>
      <c r="R2438" s="658">
        <f>IF((N2439=""),"",(O2438-P2438)/(O2438+P2438)*100)</f>
        <v>17.989824077268036</v>
      </c>
      <c r="S2438" s="725">
        <f>STDEV(F2440:N2440)</f>
        <v>319.57717223091811</v>
      </c>
      <c r="T2438" s="600" t="str">
        <f>IF(N2439="","",IF(Q2438&gt;3350,IF(R2438&lt;7,IF(Q2438&lt;3950,"Pass","Fail"),"Fail"),"Fail"))</f>
        <v>Fail</v>
      </c>
      <c r="U2438" s="672">
        <v>1159</v>
      </c>
      <c r="V2438" s="739"/>
      <c r="W2438" s="743" t="s">
        <v>640</v>
      </c>
      <c r="X2438" s="726"/>
      <c r="Y2438" s="819">
        <v>3350</v>
      </c>
      <c r="Z2438" s="819">
        <v>4450</v>
      </c>
      <c r="AA2438" s="819">
        <v>3350</v>
      </c>
      <c r="AB2438" s="819">
        <v>3950</v>
      </c>
      <c r="AC2438" s="820">
        <v>7</v>
      </c>
      <c r="AD2438" s="820">
        <v>6.5</v>
      </c>
    </row>
    <row r="2439" spans="1:30" ht="15">
      <c r="A2439" s="729"/>
      <c r="B2439" s="554"/>
      <c r="C2439" s="657"/>
      <c r="D2439" s="657"/>
      <c r="E2439" s="605" t="s">
        <v>185</v>
      </c>
      <c r="F2439" s="723">
        <v>5585</v>
      </c>
      <c r="G2439" s="723">
        <v>6160.5</v>
      </c>
      <c r="H2439" s="723">
        <v>6071.19</v>
      </c>
      <c r="I2439" s="723">
        <v>5807.31</v>
      </c>
      <c r="J2439" s="723">
        <v>5909</v>
      </c>
      <c r="K2439" s="723">
        <v>6068.59</v>
      </c>
      <c r="L2439" s="723">
        <v>6065.68</v>
      </c>
      <c r="M2439" s="723">
        <v>5718.08</v>
      </c>
      <c r="N2439" s="723">
        <v>5987.04</v>
      </c>
      <c r="O2439" s="605"/>
      <c r="P2439" s="605"/>
      <c r="Q2439" s="658"/>
      <c r="R2439" s="658"/>
      <c r="S2439" s="659"/>
      <c r="T2439" s="600"/>
      <c r="U2439" s="672"/>
      <c r="V2439" s="731"/>
      <c r="W2439" s="731"/>
      <c r="X2439" s="731"/>
      <c r="Y2439" s="732"/>
      <c r="Z2439" s="732"/>
      <c r="AA2439" s="732"/>
      <c r="AB2439" s="732"/>
      <c r="AC2439" s="641"/>
      <c r="AD2439" s="641"/>
    </row>
    <row r="2440" spans="1:30" ht="57">
      <c r="A2440" s="738"/>
      <c r="B2440" s="554"/>
      <c r="C2440" s="657"/>
      <c r="D2440" s="657"/>
      <c r="E2440" s="605" t="s">
        <v>186</v>
      </c>
      <c r="F2440" s="605">
        <f t="shared" ref="F2440:N2440" si="808">IF(((F2438="")*AND(F2439="")),"",(F2438-F2439)*2)</f>
        <v>2607.08</v>
      </c>
      <c r="G2440" s="605">
        <f t="shared" si="808"/>
        <v>1901.9799999999996</v>
      </c>
      <c r="H2440" s="605">
        <f t="shared" si="808"/>
        <v>2064.1000000000004</v>
      </c>
      <c r="I2440" s="605">
        <f t="shared" si="808"/>
        <v>2736.42</v>
      </c>
      <c r="J2440" s="605">
        <f t="shared" si="808"/>
        <v>2559.8600000000006</v>
      </c>
      <c r="K2440" s="605">
        <f t="shared" si="808"/>
        <v>2112.7399999999998</v>
      </c>
      <c r="L2440" s="605">
        <f t="shared" si="808"/>
        <v>1908.42</v>
      </c>
      <c r="M2440" s="605">
        <f t="shared" si="808"/>
        <v>2366.1200000000008</v>
      </c>
      <c r="N2440" s="605">
        <f t="shared" si="808"/>
        <v>2021.2600000000002</v>
      </c>
      <c r="O2440" s="605"/>
      <c r="P2440" s="605"/>
      <c r="Q2440" s="658"/>
      <c r="R2440" s="658"/>
      <c r="S2440" s="659"/>
      <c r="T2440" s="600"/>
      <c r="U2440" s="672"/>
      <c r="V2440" s="731"/>
      <c r="W2440" s="731"/>
      <c r="X2440" s="731"/>
      <c r="Y2440" s="732"/>
      <c r="Z2440" s="732"/>
      <c r="AA2440" s="732"/>
      <c r="AB2440" s="732"/>
      <c r="AC2440" s="641"/>
      <c r="AD2440" s="641"/>
    </row>
    <row r="2441" spans="1:30" ht="32.25" customHeight="1">
      <c r="A2441" s="713">
        <v>44151</v>
      </c>
      <c r="B2441" s="554" t="s">
        <v>183</v>
      </c>
      <c r="C2441" s="657" t="s">
        <v>171</v>
      </c>
      <c r="D2441" s="657" t="s">
        <v>170</v>
      </c>
      <c r="E2441" s="605" t="s">
        <v>184</v>
      </c>
      <c r="F2441" s="723">
        <v>28915.13</v>
      </c>
      <c r="G2441" s="723">
        <v>28764.26</v>
      </c>
      <c r="H2441" s="723">
        <v>28744.94</v>
      </c>
      <c r="I2441" s="723">
        <v>28760.79</v>
      </c>
      <c r="J2441" s="723">
        <v>28878.240000000002</v>
      </c>
      <c r="K2441" s="723">
        <v>28800.32</v>
      </c>
      <c r="L2441" s="723">
        <v>28753.46</v>
      </c>
      <c r="M2441" s="723">
        <v>28746.69</v>
      </c>
      <c r="N2441" s="723">
        <v>28859.65</v>
      </c>
      <c r="O2441" s="605">
        <f>IF((N2442=""),"",MAX(F2443:N2443))</f>
        <v>4831.9199999999983</v>
      </c>
      <c r="P2441" s="605">
        <f>IF(N2442="","",MIN(F2443:N2443))</f>
        <v>4192.9499999999935</v>
      </c>
      <c r="Q2441" s="658">
        <f>IF((N2443=""),"",AVERAGE(F2443:N2443))</f>
        <v>4485.0666666666675</v>
      </c>
      <c r="R2441" s="658">
        <f>IF((N2442=""),"",(O2441-P2441)/(O2441+P2441)*100)</f>
        <v>7.0801019848485955</v>
      </c>
      <c r="S2441" s="659">
        <f>STDEV(F2443:N2443)</f>
        <v>252.4965793827688</v>
      </c>
      <c r="T2441" s="600" t="str">
        <f>IF(N2442="","",IF(Q2441&gt;3200,IF(R2441&lt;16,IF(Q2441&lt;5240,"Pass","Fail"),"Fail"),"Fail"))</f>
        <v>Pass</v>
      </c>
      <c r="U2441" s="672">
        <v>1159</v>
      </c>
      <c r="V2441" s="739" t="s">
        <v>642</v>
      </c>
      <c r="W2441" s="743" t="s">
        <v>640</v>
      </c>
      <c r="X2441" s="726"/>
      <c r="Y2441" s="733">
        <v>4200</v>
      </c>
      <c r="Z2441" s="733">
        <v>5500</v>
      </c>
      <c r="AA2441" s="733">
        <v>3200</v>
      </c>
      <c r="AB2441" s="733">
        <v>5240</v>
      </c>
      <c r="AC2441" s="604">
        <v>16</v>
      </c>
      <c r="AD2441" s="604">
        <v>16</v>
      </c>
    </row>
    <row r="2442" spans="1:30" ht="27" customHeight="1">
      <c r="A2442" s="729"/>
      <c r="B2442" s="554"/>
      <c r="C2442" s="657"/>
      <c r="D2442" s="657"/>
      <c r="E2442" s="605" t="s">
        <v>185</v>
      </c>
      <c r="F2442" s="723">
        <v>27304.49</v>
      </c>
      <c r="G2442" s="723">
        <v>27320.42</v>
      </c>
      <c r="H2442" s="723">
        <v>27347.29</v>
      </c>
      <c r="I2442" s="723">
        <v>27332.68</v>
      </c>
      <c r="J2442" s="723">
        <v>27319.95</v>
      </c>
      <c r="K2442" s="723">
        <v>27231.1</v>
      </c>
      <c r="L2442" s="723">
        <v>27324.13</v>
      </c>
      <c r="M2442" s="723">
        <v>27316.71</v>
      </c>
      <c r="N2442" s="723">
        <v>27271.51</v>
      </c>
      <c r="O2442" s="641"/>
      <c r="P2442" s="605"/>
      <c r="Q2442" s="658"/>
      <c r="R2442" s="658"/>
      <c r="S2442" s="659"/>
      <c r="T2442" s="600"/>
      <c r="U2442" s="660"/>
      <c r="V2442" s="731"/>
      <c r="W2442" s="731"/>
      <c r="X2442" s="731"/>
      <c r="Y2442" s="732"/>
      <c r="Z2442" s="732"/>
      <c r="AA2442" s="732"/>
      <c r="AB2442" s="732"/>
      <c r="AC2442" s="641"/>
      <c r="AD2442" s="641"/>
    </row>
    <row r="2443" spans="1:30" ht="37.5" customHeight="1">
      <c r="A2443" s="734"/>
      <c r="B2443" s="554"/>
      <c r="C2443" s="657"/>
      <c r="D2443" s="657"/>
      <c r="E2443" s="605" t="s">
        <v>186</v>
      </c>
      <c r="F2443" s="605">
        <f t="shared" ref="F2443:N2443" si="809">IF(((F2441="")*AND(F2442="")),"",(F2441-F2442)*3)</f>
        <v>4831.9199999999983</v>
      </c>
      <c r="G2443" s="605">
        <f t="shared" si="809"/>
        <v>4331.5200000000004</v>
      </c>
      <c r="H2443" s="605">
        <f t="shared" si="809"/>
        <v>4192.9499999999935</v>
      </c>
      <c r="I2443" s="605">
        <f t="shared" si="809"/>
        <v>4284.3300000000017</v>
      </c>
      <c r="J2443" s="605">
        <f t="shared" si="809"/>
        <v>4674.8700000000026</v>
      </c>
      <c r="K2443" s="605">
        <f t="shared" si="809"/>
        <v>4707.6600000000035</v>
      </c>
      <c r="L2443" s="605">
        <f t="shared" si="809"/>
        <v>4287.9899999999943</v>
      </c>
      <c r="M2443" s="605">
        <f t="shared" si="809"/>
        <v>4289.9399999999987</v>
      </c>
      <c r="N2443" s="605">
        <f t="shared" si="809"/>
        <v>4764.4200000000092</v>
      </c>
      <c r="O2443" s="605"/>
      <c r="P2443" s="605"/>
      <c r="Q2443" s="658"/>
      <c r="R2443" s="658"/>
      <c r="S2443" s="659"/>
      <c r="T2443" s="600"/>
      <c r="U2443" s="660"/>
      <c r="V2443" s="735"/>
      <c r="W2443" s="735"/>
      <c r="X2443" s="735"/>
      <c r="Y2443" s="736"/>
      <c r="Z2443" s="736"/>
      <c r="AA2443" s="736"/>
      <c r="AB2443" s="736"/>
      <c r="AC2443" s="737"/>
      <c r="AD2443" s="737"/>
    </row>
    <row r="2444" spans="1:30" ht="27" customHeight="1">
      <c r="A2444" s="713">
        <v>44151</v>
      </c>
      <c r="B2444" s="614" t="s">
        <v>167</v>
      </c>
      <c r="C2444" s="657" t="s">
        <v>169</v>
      </c>
      <c r="D2444" s="657" t="s">
        <v>187</v>
      </c>
      <c r="E2444" s="605" t="s">
        <v>184</v>
      </c>
      <c r="F2444" s="723">
        <v>2073.08</v>
      </c>
      <c r="G2444" s="723">
        <v>2116.3200000000002</v>
      </c>
      <c r="H2444" s="723">
        <v>2104.4499999999998</v>
      </c>
      <c r="I2444" s="723">
        <v>2122.3200000000002</v>
      </c>
      <c r="J2444" s="723">
        <v>2152.2199999999998</v>
      </c>
      <c r="K2444" s="723">
        <v>2113</v>
      </c>
      <c r="L2444" s="723">
        <v>2116.41</v>
      </c>
      <c r="M2444" s="723">
        <v>2213.2800000000002</v>
      </c>
      <c r="N2444" s="723">
        <v>2162.38</v>
      </c>
      <c r="O2444" s="605">
        <f>IF((N2445=""),"",MAX(F2446:N2446))</f>
        <v>2430.0000000000009</v>
      </c>
      <c r="P2444" s="605">
        <f>IF(N2445="","",MIN(F2446:N2446))</f>
        <v>1898.0399999999995</v>
      </c>
      <c r="Q2444" s="658">
        <f>IF((N2446=""),"",AVERAGE(F2446:N2446))</f>
        <v>2132.4866666666662</v>
      </c>
      <c r="R2444" s="658">
        <f>IF((N2445=""),"",(O2444-P2444)/(O2444+P2444)*100)</f>
        <v>12.2910139462667</v>
      </c>
      <c r="S2444" s="659">
        <f>STDEV(F2446:N2446)</f>
        <v>136.46956840263911</v>
      </c>
      <c r="T2444" s="600" t="str">
        <f>IF(N2445="","",IF(Q2444&gt;1940,IF(R2444&lt;8.3,IF(Q2444&lt;2180,"Pass","Fail"),"Fail"),"Fail"))</f>
        <v>Fail</v>
      </c>
      <c r="U2444" s="672">
        <v>1159</v>
      </c>
      <c r="V2444" s="739"/>
      <c r="W2444" s="743" t="s">
        <v>640</v>
      </c>
      <c r="X2444" s="726"/>
      <c r="Y2444" s="733">
        <v>2000</v>
      </c>
      <c r="Z2444" s="733">
        <v>3000</v>
      </c>
      <c r="AA2444" s="733">
        <v>1940</v>
      </c>
      <c r="AB2444" s="733">
        <v>2180</v>
      </c>
      <c r="AC2444" s="604">
        <v>5.2</v>
      </c>
      <c r="AD2444" s="604">
        <v>5.2</v>
      </c>
    </row>
    <row r="2445" spans="1:30" ht="19.5" customHeight="1">
      <c r="A2445" s="738"/>
      <c r="B2445" s="554"/>
      <c r="C2445" s="657"/>
      <c r="D2445" s="657"/>
      <c r="E2445" s="605" t="s">
        <v>185</v>
      </c>
      <c r="F2445" s="723">
        <v>1440.4</v>
      </c>
      <c r="G2445" s="723">
        <v>1409.1</v>
      </c>
      <c r="H2445" s="723">
        <v>1395.97</v>
      </c>
      <c r="I2445" s="723">
        <v>1407.12</v>
      </c>
      <c r="J2445" s="723">
        <v>1434.44</v>
      </c>
      <c r="K2445" s="723">
        <v>1417</v>
      </c>
      <c r="L2445" s="723">
        <v>1422.31</v>
      </c>
      <c r="M2445" s="723">
        <v>1403.28</v>
      </c>
      <c r="N2445" s="723">
        <v>1446.38</v>
      </c>
      <c r="O2445" s="605"/>
      <c r="P2445" s="605"/>
      <c r="Q2445" s="658"/>
      <c r="R2445" s="658"/>
      <c r="S2445" s="659"/>
      <c r="T2445" s="600"/>
      <c r="U2445" s="660"/>
      <c r="V2445" s="731"/>
      <c r="W2445" s="731"/>
      <c r="X2445" s="731"/>
      <c r="Y2445" s="732"/>
      <c r="Z2445" s="732"/>
      <c r="AA2445" s="732"/>
      <c r="AB2445" s="732"/>
      <c r="AC2445" s="641"/>
      <c r="AD2445" s="641"/>
    </row>
    <row r="2446" spans="1:30" ht="42.75">
      <c r="A2446" s="738"/>
      <c r="B2446" s="554"/>
      <c r="C2446" s="657"/>
      <c r="D2446" s="657"/>
      <c r="E2446" s="605" t="s">
        <v>188</v>
      </c>
      <c r="F2446" s="605">
        <f t="shared" ref="F2446:N2446" si="810">IF(((F2444="")*AND(F2445="")),"",(F2444-F2445)*3)</f>
        <v>1898.0399999999995</v>
      </c>
      <c r="G2446" s="605">
        <f t="shared" si="810"/>
        <v>2121.6600000000008</v>
      </c>
      <c r="H2446" s="605">
        <f t="shared" si="810"/>
        <v>2125.4399999999996</v>
      </c>
      <c r="I2446" s="605">
        <f t="shared" si="810"/>
        <v>2145.6000000000008</v>
      </c>
      <c r="J2446" s="605">
        <f t="shared" si="810"/>
        <v>2153.3399999999992</v>
      </c>
      <c r="K2446" s="605">
        <f t="shared" si="810"/>
        <v>2088</v>
      </c>
      <c r="L2446" s="605">
        <f t="shared" si="810"/>
        <v>2082.2999999999997</v>
      </c>
      <c r="M2446" s="605">
        <f t="shared" si="810"/>
        <v>2430.0000000000009</v>
      </c>
      <c r="N2446" s="605">
        <f t="shared" si="810"/>
        <v>2148</v>
      </c>
      <c r="O2446" s="605"/>
      <c r="P2446" s="605"/>
      <c r="Q2446" s="658"/>
      <c r="R2446" s="658"/>
      <c r="S2446" s="659"/>
      <c r="T2446" s="600"/>
      <c r="U2446" s="660"/>
      <c r="V2446" s="731"/>
      <c r="W2446" s="731"/>
      <c r="X2446" s="731"/>
      <c r="Y2446" s="732"/>
      <c r="Z2446" s="732"/>
      <c r="AA2446" s="732"/>
      <c r="AB2446" s="732"/>
      <c r="AC2446" s="641"/>
      <c r="AD2446" s="641"/>
    </row>
    <row r="2447" spans="1:30" ht="15">
      <c r="A2447" s="713">
        <v>44151</v>
      </c>
      <c r="B2447" s="554" t="s">
        <v>172</v>
      </c>
      <c r="C2447" s="657" t="s">
        <v>174</v>
      </c>
      <c r="D2447" s="657" t="s">
        <v>173</v>
      </c>
      <c r="E2447" s="605" t="s">
        <v>184</v>
      </c>
      <c r="F2447" s="723">
        <v>5616</v>
      </c>
      <c r="G2447" s="723">
        <v>5997</v>
      </c>
      <c r="H2447" s="723">
        <v>6172</v>
      </c>
      <c r="I2447" s="723">
        <v>6070</v>
      </c>
      <c r="J2447" s="723">
        <v>5796</v>
      </c>
      <c r="K2447" s="723">
        <v>5669</v>
      </c>
      <c r="L2447" s="723">
        <v>6047</v>
      </c>
      <c r="M2447" s="723">
        <v>6049</v>
      </c>
      <c r="N2447" s="723">
        <v>5670</v>
      </c>
      <c r="O2447" s="605">
        <f>IF((N2448=""),"",MAX(F2449:N2449))</f>
        <v>3690</v>
      </c>
      <c r="P2447" s="605">
        <f>IF(N2448="","",MIN(F2449:N2449))</f>
        <v>3300</v>
      </c>
      <c r="Q2447" s="658">
        <f>IF((N2449=""),"",AVERAGE(F2449:N2449))</f>
        <v>3578.4444444444443</v>
      </c>
      <c r="R2447" s="658">
        <f>IF((N2448=""),"",(O2447-P2447)/(O2447+P2447)*100)</f>
        <v>5.5793991416309012</v>
      </c>
      <c r="S2447" s="725">
        <f>STDEV(F2449:N2449)</f>
        <v>128.47481378767586</v>
      </c>
      <c r="T2447" s="600" t="str">
        <f>IF(N2448="","",IF(Q2447&gt;3350,IF(R2447&lt;7,IF(Q2447&lt;3950,"Pass","Fail"),"Fail"),"Fail"))</f>
        <v>Pass</v>
      </c>
      <c r="U2447" s="672">
        <v>1159</v>
      </c>
      <c r="V2447" s="739" t="s">
        <v>642</v>
      </c>
      <c r="W2447" s="743" t="s">
        <v>641</v>
      </c>
      <c r="X2447" s="726"/>
      <c r="Y2447" s="819">
        <v>3350</v>
      </c>
      <c r="Z2447" s="819">
        <v>4450</v>
      </c>
      <c r="AA2447" s="819">
        <v>3350</v>
      </c>
      <c r="AB2447" s="819">
        <v>3950</v>
      </c>
      <c r="AC2447" s="820">
        <v>7</v>
      </c>
      <c r="AD2447" s="820">
        <v>6.5</v>
      </c>
    </row>
    <row r="2448" spans="1:30" ht="15">
      <c r="A2448" s="729"/>
      <c r="B2448" s="554"/>
      <c r="C2448" s="657"/>
      <c r="D2448" s="657"/>
      <c r="E2448" s="605" t="s">
        <v>185</v>
      </c>
      <c r="F2448" s="723">
        <v>3827</v>
      </c>
      <c r="G2448" s="723">
        <v>4174</v>
      </c>
      <c r="H2448" s="723">
        <v>4327</v>
      </c>
      <c r="I2448" s="723">
        <v>4248</v>
      </c>
      <c r="J2448" s="723">
        <v>4076</v>
      </c>
      <c r="K2448" s="723">
        <v>4019</v>
      </c>
      <c r="L2448" s="723">
        <v>4232</v>
      </c>
      <c r="M2448" s="723">
        <v>4207</v>
      </c>
      <c r="N2448" s="723">
        <v>3873</v>
      </c>
      <c r="O2448" s="605"/>
      <c r="P2448" s="605"/>
      <c r="Q2448" s="658"/>
      <c r="R2448" s="658"/>
      <c r="S2448" s="659"/>
      <c r="T2448" s="600"/>
      <c r="U2448" s="672"/>
      <c r="V2448" s="731"/>
      <c r="W2448" s="731"/>
      <c r="X2448" s="731"/>
      <c r="Y2448" s="732"/>
      <c r="Z2448" s="732"/>
      <c r="AA2448" s="732"/>
      <c r="AB2448" s="732"/>
      <c r="AC2448" s="641"/>
      <c r="AD2448" s="641"/>
    </row>
    <row r="2449" spans="1:30" ht="46.5" customHeight="1">
      <c r="A2449" s="738"/>
      <c r="B2449" s="554"/>
      <c r="C2449" s="657"/>
      <c r="D2449" s="657"/>
      <c r="E2449" s="605" t="s">
        <v>186</v>
      </c>
      <c r="F2449" s="605">
        <f t="shared" ref="F2449:N2449" si="811">IF(((F2447="")*AND(F2448="")),"",(F2447-F2448)*2)</f>
        <v>3578</v>
      </c>
      <c r="G2449" s="605">
        <f t="shared" si="811"/>
        <v>3646</v>
      </c>
      <c r="H2449" s="605">
        <f t="shared" si="811"/>
        <v>3690</v>
      </c>
      <c r="I2449" s="605">
        <f t="shared" si="811"/>
        <v>3644</v>
      </c>
      <c r="J2449" s="605">
        <f t="shared" si="811"/>
        <v>3440</v>
      </c>
      <c r="K2449" s="605">
        <f t="shared" si="811"/>
        <v>3300</v>
      </c>
      <c r="L2449" s="605">
        <f t="shared" si="811"/>
        <v>3630</v>
      </c>
      <c r="M2449" s="605">
        <f t="shared" si="811"/>
        <v>3684</v>
      </c>
      <c r="N2449" s="605">
        <f t="shared" si="811"/>
        <v>3594</v>
      </c>
      <c r="O2449" s="605"/>
      <c r="P2449" s="605"/>
      <c r="Q2449" s="658"/>
      <c r="R2449" s="658"/>
      <c r="S2449" s="659"/>
      <c r="T2449" s="600"/>
      <c r="U2449" s="672"/>
      <c r="V2449" s="731"/>
      <c r="W2449" s="731"/>
      <c r="X2449" s="731"/>
      <c r="Y2449" s="732"/>
      <c r="Z2449" s="732"/>
      <c r="AA2449" s="732"/>
      <c r="AB2449" s="732"/>
      <c r="AC2449" s="641"/>
      <c r="AD2449" s="641"/>
    </row>
    <row r="2450" spans="1:30" ht="17.25" customHeight="1">
      <c r="A2450" s="713">
        <v>44151</v>
      </c>
      <c r="B2450" s="614" t="s">
        <v>167</v>
      </c>
      <c r="C2450" s="657" t="s">
        <v>169</v>
      </c>
      <c r="D2450" s="657" t="s">
        <v>187</v>
      </c>
      <c r="E2450" s="605" t="s">
        <v>184</v>
      </c>
      <c r="F2450" s="723">
        <v>1438</v>
      </c>
      <c r="G2450" s="723">
        <v>1411</v>
      </c>
      <c r="H2450" s="723">
        <v>1400</v>
      </c>
      <c r="I2450" s="723">
        <v>1408</v>
      </c>
      <c r="J2450" s="723">
        <v>1434</v>
      </c>
      <c r="K2450" s="723">
        <v>1440</v>
      </c>
      <c r="L2450" s="723">
        <v>1415</v>
      </c>
      <c r="M2450" s="723">
        <v>1403</v>
      </c>
      <c r="N2450" s="723">
        <v>1431</v>
      </c>
      <c r="O2450" s="605">
        <f>IF((N2451=""),"",MAX(F2452:N2452))</f>
        <v>2040</v>
      </c>
      <c r="P2450" s="605">
        <f>IF(N2451="","",MIN(F2452:N2452))</f>
        <v>2004</v>
      </c>
      <c r="Q2450" s="658">
        <f>IF((N2452=""),"",AVERAGE(F2452:N2452))</f>
        <v>2020</v>
      </c>
      <c r="R2450" s="658">
        <f>IF((N2451=""),"",(O2450-P2450)/(O2450+P2450)*100)</f>
        <v>0.89020771513353114</v>
      </c>
      <c r="S2450" s="659">
        <f>STDEV(F2452:N2452)</f>
        <v>12.186057606953941</v>
      </c>
      <c r="T2450" s="600" t="str">
        <f>IF(N2451="","",IF(Q2450&gt;1940,IF(R2450&lt;8.3,IF(Q2450&lt;2180,"Pass","Fail"),"Fail"),"Fail"))</f>
        <v>Pass</v>
      </c>
      <c r="U2450" s="672">
        <v>1159</v>
      </c>
      <c r="V2450" s="739" t="s">
        <v>642</v>
      </c>
      <c r="W2450" s="743" t="s">
        <v>641</v>
      </c>
      <c r="X2450" s="726"/>
      <c r="Y2450" s="733">
        <v>2000</v>
      </c>
      <c r="Z2450" s="733">
        <v>3000</v>
      </c>
      <c r="AA2450" s="733">
        <v>1940</v>
      </c>
      <c r="AB2450" s="733">
        <v>2180</v>
      </c>
      <c r="AC2450" s="604">
        <v>5.2</v>
      </c>
      <c r="AD2450" s="604">
        <v>5.2</v>
      </c>
    </row>
    <row r="2451" spans="1:30" ht="19.5" customHeight="1">
      <c r="A2451" s="738"/>
      <c r="B2451" s="554"/>
      <c r="C2451" s="657"/>
      <c r="D2451" s="657"/>
      <c r="E2451" s="605" t="s">
        <v>185</v>
      </c>
      <c r="F2451" s="723">
        <v>758</v>
      </c>
      <c r="G2451" s="723">
        <v>735</v>
      </c>
      <c r="H2451" s="723">
        <v>731</v>
      </c>
      <c r="I2451" s="723">
        <v>737</v>
      </c>
      <c r="J2451" s="723">
        <v>763</v>
      </c>
      <c r="K2451" s="723">
        <v>764</v>
      </c>
      <c r="L2451" s="723">
        <v>747</v>
      </c>
      <c r="M2451" s="723">
        <v>726</v>
      </c>
      <c r="N2451" s="723">
        <v>759</v>
      </c>
      <c r="O2451" s="605"/>
      <c r="P2451" s="605"/>
      <c r="Q2451" s="658"/>
      <c r="R2451" s="658"/>
      <c r="S2451" s="659"/>
      <c r="T2451" s="600"/>
      <c r="U2451" s="660"/>
      <c r="V2451" s="731"/>
      <c r="W2451" s="731"/>
      <c r="X2451" s="731"/>
      <c r="Y2451" s="732"/>
      <c r="Z2451" s="732"/>
      <c r="AA2451" s="732"/>
      <c r="AB2451" s="732"/>
      <c r="AC2451" s="641"/>
      <c r="AD2451" s="641"/>
    </row>
    <row r="2452" spans="1:30" ht="42.75">
      <c r="A2452" s="738"/>
      <c r="B2452" s="554"/>
      <c r="C2452" s="657"/>
      <c r="D2452" s="657"/>
      <c r="E2452" s="605" t="s">
        <v>188</v>
      </c>
      <c r="F2452" s="605">
        <f t="shared" ref="F2452:N2452" si="812">IF(((F2450="")*AND(F2451="")),"",(F2450-F2451)*3)</f>
        <v>2040</v>
      </c>
      <c r="G2452" s="605">
        <f t="shared" si="812"/>
        <v>2028</v>
      </c>
      <c r="H2452" s="605">
        <f t="shared" si="812"/>
        <v>2007</v>
      </c>
      <c r="I2452" s="605">
        <f t="shared" si="812"/>
        <v>2013</v>
      </c>
      <c r="J2452" s="605">
        <f t="shared" si="812"/>
        <v>2013</v>
      </c>
      <c r="K2452" s="605">
        <f t="shared" si="812"/>
        <v>2028</v>
      </c>
      <c r="L2452" s="605">
        <f t="shared" si="812"/>
        <v>2004</v>
      </c>
      <c r="M2452" s="605">
        <f t="shared" si="812"/>
        <v>2031</v>
      </c>
      <c r="N2452" s="605">
        <f t="shared" si="812"/>
        <v>2016</v>
      </c>
      <c r="O2452" s="605"/>
      <c r="P2452" s="605"/>
      <c r="Q2452" s="658"/>
      <c r="R2452" s="658"/>
      <c r="S2452" s="659"/>
      <c r="T2452" s="600"/>
      <c r="U2452" s="660"/>
      <c r="V2452" s="731"/>
      <c r="W2452" s="731"/>
      <c r="X2452" s="731"/>
      <c r="Y2452" s="732"/>
      <c r="Z2452" s="732"/>
      <c r="AA2452" s="732"/>
      <c r="AB2452" s="732"/>
      <c r="AC2452" s="641"/>
      <c r="AD2452" s="641"/>
    </row>
    <row r="2453" spans="1:30" ht="15">
      <c r="A2453" s="713">
        <v>44151</v>
      </c>
      <c r="B2453" s="554" t="s">
        <v>172</v>
      </c>
      <c r="C2453" s="657" t="s">
        <v>174</v>
      </c>
      <c r="D2453" s="657" t="s">
        <v>173</v>
      </c>
      <c r="E2453" s="605" t="s">
        <v>184</v>
      </c>
      <c r="F2453" s="723">
        <v>4799</v>
      </c>
      <c r="G2453" s="723">
        <v>4863</v>
      </c>
      <c r="H2453" s="723">
        <v>4951</v>
      </c>
      <c r="I2453" s="723">
        <v>4926</v>
      </c>
      <c r="J2453" s="723">
        <v>4916</v>
      </c>
      <c r="K2453" s="723">
        <v>4794</v>
      </c>
      <c r="L2453" s="723">
        <v>4894</v>
      </c>
      <c r="M2453" s="723">
        <v>4932</v>
      </c>
      <c r="N2453" s="723">
        <v>4897</v>
      </c>
      <c r="O2453" s="605">
        <f>IF((N2454=""),"",MAX(F2455:N2455))</f>
        <v>3544</v>
      </c>
      <c r="P2453" s="605">
        <f>IF(N2454="","",MIN(F2455:N2455))</f>
        <v>3184</v>
      </c>
      <c r="Q2453" s="658">
        <f>IF((N2455=""),"",AVERAGE(F2455:N2455))</f>
        <v>3427.1111111111113</v>
      </c>
      <c r="R2453" s="658">
        <f>IF((N2454=""),"",(O2453-P2453)/(O2453+P2453)*100)</f>
        <v>5.3507728894173603</v>
      </c>
      <c r="S2453" s="725">
        <f>STDEV(F2455:N2455)</f>
        <v>113.04030746203736</v>
      </c>
      <c r="T2453" s="600" t="str">
        <f>IF(N2454="","",IF(Q2453&gt;3350,IF(R2453&lt;7,IF(Q2453&lt;3950,"Pass","Fail"),"Fail"),"Fail"))</f>
        <v>Pass</v>
      </c>
      <c r="U2453" s="672">
        <v>1159</v>
      </c>
      <c r="V2453" s="739"/>
      <c r="W2453" s="743" t="s">
        <v>641</v>
      </c>
      <c r="X2453" s="726"/>
      <c r="Y2453" s="819">
        <v>3350</v>
      </c>
      <c r="Z2453" s="819">
        <v>4450</v>
      </c>
      <c r="AA2453" s="819">
        <v>3350</v>
      </c>
      <c r="AB2453" s="819">
        <v>3950</v>
      </c>
      <c r="AC2453" s="820">
        <v>7</v>
      </c>
      <c r="AD2453" s="820">
        <v>6.5</v>
      </c>
    </row>
    <row r="2454" spans="1:30" ht="15">
      <c r="A2454" s="729"/>
      <c r="B2454" s="554"/>
      <c r="C2454" s="657"/>
      <c r="D2454" s="657"/>
      <c r="E2454" s="605" t="s">
        <v>185</v>
      </c>
      <c r="F2454" s="723">
        <v>3112</v>
      </c>
      <c r="G2454" s="723">
        <v>3124</v>
      </c>
      <c r="H2454" s="723">
        <v>3192</v>
      </c>
      <c r="I2454" s="723">
        <v>3183</v>
      </c>
      <c r="J2454" s="723">
        <v>3251</v>
      </c>
      <c r="K2454" s="723">
        <v>3202</v>
      </c>
      <c r="L2454" s="723">
        <v>3160</v>
      </c>
      <c r="M2454" s="723">
        <v>3160</v>
      </c>
      <c r="N2454" s="723">
        <v>3166</v>
      </c>
      <c r="O2454" s="605"/>
      <c r="P2454" s="605"/>
      <c r="Q2454" s="658"/>
      <c r="R2454" s="658"/>
      <c r="S2454" s="659"/>
      <c r="T2454" s="600"/>
      <c r="U2454" s="672"/>
      <c r="V2454" s="731"/>
      <c r="W2454" s="731"/>
      <c r="X2454" s="731"/>
      <c r="Y2454" s="732"/>
      <c r="Z2454" s="732"/>
      <c r="AA2454" s="732"/>
      <c r="AB2454" s="732"/>
      <c r="AC2454" s="641"/>
      <c r="AD2454" s="641"/>
    </row>
    <row r="2455" spans="1:30" ht="46.5" customHeight="1">
      <c r="A2455" s="738"/>
      <c r="B2455" s="554"/>
      <c r="C2455" s="657"/>
      <c r="D2455" s="657"/>
      <c r="E2455" s="605" t="s">
        <v>186</v>
      </c>
      <c r="F2455" s="605">
        <f t="shared" ref="F2455:N2455" si="813">IF(((F2453="")*AND(F2454="")),"",(F2453-F2454)*2)</f>
        <v>3374</v>
      </c>
      <c r="G2455" s="605">
        <f t="shared" si="813"/>
        <v>3478</v>
      </c>
      <c r="H2455" s="605">
        <f t="shared" si="813"/>
        <v>3518</v>
      </c>
      <c r="I2455" s="605">
        <f t="shared" si="813"/>
        <v>3486</v>
      </c>
      <c r="J2455" s="605">
        <f t="shared" si="813"/>
        <v>3330</v>
      </c>
      <c r="K2455" s="605">
        <f t="shared" si="813"/>
        <v>3184</v>
      </c>
      <c r="L2455" s="605">
        <f t="shared" si="813"/>
        <v>3468</v>
      </c>
      <c r="M2455" s="605">
        <f t="shared" si="813"/>
        <v>3544</v>
      </c>
      <c r="N2455" s="605">
        <f t="shared" si="813"/>
        <v>3462</v>
      </c>
      <c r="O2455" s="605"/>
      <c r="P2455" s="605"/>
      <c r="Q2455" s="658"/>
      <c r="R2455" s="658"/>
      <c r="S2455" s="659"/>
      <c r="T2455" s="600"/>
      <c r="U2455" s="672"/>
      <c r="V2455" s="731"/>
      <c r="W2455" s="731"/>
      <c r="X2455" s="731"/>
      <c r="Y2455" s="732"/>
      <c r="Z2455" s="732"/>
      <c r="AA2455" s="732"/>
      <c r="AB2455" s="732"/>
      <c r="AC2455" s="641"/>
      <c r="AD2455" s="641"/>
    </row>
    <row r="2456" spans="1:30" ht="15">
      <c r="A2456" s="713">
        <v>44151</v>
      </c>
      <c r="B2456" s="554" t="s">
        <v>172</v>
      </c>
      <c r="C2456" s="657" t="s">
        <v>174</v>
      </c>
      <c r="D2456" s="657" t="s">
        <v>173</v>
      </c>
      <c r="E2456" s="605" t="s">
        <v>184</v>
      </c>
      <c r="F2456" s="723">
        <v>6931</v>
      </c>
      <c r="G2456" s="723">
        <v>7011</v>
      </c>
      <c r="H2456" s="723">
        <v>7061</v>
      </c>
      <c r="I2456" s="723">
        <v>7060</v>
      </c>
      <c r="J2456" s="723">
        <v>7084</v>
      </c>
      <c r="K2456" s="723">
        <v>7077</v>
      </c>
      <c r="L2456" s="723">
        <v>7057</v>
      </c>
      <c r="M2456" s="723">
        <v>7005</v>
      </c>
      <c r="N2456" s="723">
        <v>6920</v>
      </c>
      <c r="O2456" s="605">
        <f>IF((N2457=""),"",MAX(F2458:N2458))</f>
        <v>3910</v>
      </c>
      <c r="P2456" s="605">
        <f>IF(N2457="","",MIN(F2458:N2458))</f>
        <v>3118</v>
      </c>
      <c r="Q2456" s="658">
        <f>IF((N2458=""),"",AVERAGE(F2458:N2458))</f>
        <v>3662</v>
      </c>
      <c r="R2456" s="658">
        <f>IF((N2457=""),"",(O2456-P2456)/(O2456+P2456)*100)</f>
        <v>11.26920887877063</v>
      </c>
      <c r="S2456" s="725">
        <f>STDEV(F2458:N2458)</f>
        <v>267.78722897106201</v>
      </c>
      <c r="T2456" s="600" t="str">
        <f>IF(N2457="","",IF(Q2456&gt;3350,IF(R2456&lt;7,IF(Q2456&lt;3950,"Pass","Fail"),"Fail"),"Fail"))</f>
        <v>Fail</v>
      </c>
      <c r="U2456" s="672">
        <v>1159</v>
      </c>
      <c r="V2456" s="739"/>
      <c r="W2456" s="743" t="s">
        <v>641</v>
      </c>
      <c r="X2456" s="726"/>
      <c r="Y2456" s="819">
        <v>3350</v>
      </c>
      <c r="Z2456" s="819">
        <v>4450</v>
      </c>
      <c r="AA2456" s="819">
        <v>3350</v>
      </c>
      <c r="AB2456" s="819">
        <v>3950</v>
      </c>
      <c r="AC2456" s="820">
        <v>7</v>
      </c>
      <c r="AD2456" s="820">
        <v>6.5</v>
      </c>
    </row>
    <row r="2457" spans="1:30" ht="15">
      <c r="A2457" s="729"/>
      <c r="B2457" s="554"/>
      <c r="C2457" s="657"/>
      <c r="D2457" s="657"/>
      <c r="E2457" s="605" t="s">
        <v>185</v>
      </c>
      <c r="F2457" s="723">
        <v>5053</v>
      </c>
      <c r="G2457" s="723">
        <v>5081</v>
      </c>
      <c r="H2457" s="723">
        <v>5194</v>
      </c>
      <c r="I2457" s="723">
        <v>5199</v>
      </c>
      <c r="J2457" s="723">
        <v>5432</v>
      </c>
      <c r="K2457" s="723">
        <v>5518</v>
      </c>
      <c r="L2457" s="723">
        <v>5193</v>
      </c>
      <c r="M2457" s="723">
        <v>5050</v>
      </c>
      <c r="N2457" s="723">
        <v>5007</v>
      </c>
      <c r="O2457" s="605"/>
      <c r="P2457" s="605"/>
      <c r="Q2457" s="658"/>
      <c r="R2457" s="658"/>
      <c r="S2457" s="659"/>
      <c r="T2457" s="600"/>
      <c r="U2457" s="672"/>
      <c r="V2457" s="731"/>
      <c r="W2457" s="731"/>
      <c r="X2457" s="731"/>
      <c r="Y2457" s="732"/>
      <c r="Z2457" s="732"/>
      <c r="AA2457" s="732"/>
      <c r="AB2457" s="732"/>
      <c r="AC2457" s="641"/>
      <c r="AD2457" s="641"/>
    </row>
    <row r="2458" spans="1:30" ht="46.5" customHeight="1">
      <c r="A2458" s="738"/>
      <c r="B2458" s="554"/>
      <c r="C2458" s="657"/>
      <c r="D2458" s="657"/>
      <c r="E2458" s="605" t="s">
        <v>186</v>
      </c>
      <c r="F2458" s="605">
        <f t="shared" ref="F2458:N2458" si="814">IF(((F2456="")*AND(F2457="")),"",(F2456-F2457)*2)</f>
        <v>3756</v>
      </c>
      <c r="G2458" s="605">
        <f t="shared" si="814"/>
        <v>3860</v>
      </c>
      <c r="H2458" s="605">
        <f t="shared" si="814"/>
        <v>3734</v>
      </c>
      <c r="I2458" s="605">
        <f t="shared" si="814"/>
        <v>3722</v>
      </c>
      <c r="J2458" s="605">
        <f t="shared" si="814"/>
        <v>3304</v>
      </c>
      <c r="K2458" s="605">
        <f t="shared" si="814"/>
        <v>3118</v>
      </c>
      <c r="L2458" s="605">
        <f t="shared" si="814"/>
        <v>3728</v>
      </c>
      <c r="M2458" s="605">
        <f t="shared" si="814"/>
        <v>3910</v>
      </c>
      <c r="N2458" s="605">
        <f t="shared" si="814"/>
        <v>3826</v>
      </c>
      <c r="O2458" s="605"/>
      <c r="P2458" s="605"/>
      <c r="Q2458" s="658"/>
      <c r="R2458" s="658"/>
      <c r="S2458" s="659"/>
      <c r="T2458" s="600"/>
      <c r="U2458" s="672"/>
      <c r="V2458" s="731"/>
      <c r="W2458" s="731"/>
      <c r="X2458" s="731"/>
      <c r="Y2458" s="732"/>
      <c r="Z2458" s="732"/>
      <c r="AA2458" s="732"/>
      <c r="AB2458" s="732"/>
      <c r="AC2458" s="641"/>
      <c r="AD2458" s="641"/>
    </row>
    <row r="2459" spans="1:30" ht="15">
      <c r="A2459" s="713">
        <v>44151</v>
      </c>
      <c r="B2459" s="554" t="s">
        <v>172</v>
      </c>
      <c r="C2459" s="657" t="s">
        <v>174</v>
      </c>
      <c r="D2459" s="657" t="s">
        <v>173</v>
      </c>
      <c r="E2459" s="605" t="s">
        <v>184</v>
      </c>
      <c r="F2459" s="723">
        <v>5053</v>
      </c>
      <c r="G2459" s="723">
        <v>5081</v>
      </c>
      <c r="H2459" s="723">
        <v>5194</v>
      </c>
      <c r="I2459" s="723">
        <v>5199</v>
      </c>
      <c r="J2459" s="723">
        <v>5432</v>
      </c>
      <c r="K2459" s="723">
        <v>5518</v>
      </c>
      <c r="L2459" s="723">
        <v>5193</v>
      </c>
      <c r="M2459" s="723">
        <v>5050</v>
      </c>
      <c r="N2459" s="723">
        <v>5007</v>
      </c>
      <c r="O2459" s="605">
        <f>IF((N2460=""),"",MAX(F2461:N2461))</f>
        <v>3708</v>
      </c>
      <c r="P2459" s="605">
        <f>IF(N2460="","",MIN(F2461:N2461))</f>
        <v>3442</v>
      </c>
      <c r="Q2459" s="658">
        <f>IF((N2461=""),"",AVERAGE(F2461:N2461))</f>
        <v>3610</v>
      </c>
      <c r="R2459" s="658">
        <f>IF((N2460=""),"",(O2459-P2459)/(O2459+P2459)*100)</f>
        <v>3.7202797202797204</v>
      </c>
      <c r="S2459" s="725">
        <f>STDEV(F2461:N2461)</f>
        <v>88.949423831748348</v>
      </c>
      <c r="T2459" s="600" t="str">
        <f>IF(N2460="","",IF(Q2459&gt;3350,IF(R2459&lt;7,IF(Q2459&lt;3950,"Pass","Fail"),"Fail"),"Fail"))</f>
        <v>Pass</v>
      </c>
      <c r="U2459" s="672">
        <v>1159</v>
      </c>
      <c r="V2459" s="739"/>
      <c r="W2459" s="743" t="s">
        <v>641</v>
      </c>
      <c r="X2459" s="726"/>
      <c r="Y2459" s="819">
        <v>3350</v>
      </c>
      <c r="Z2459" s="819">
        <v>4450</v>
      </c>
      <c r="AA2459" s="819">
        <v>3350</v>
      </c>
      <c r="AB2459" s="819">
        <v>3950</v>
      </c>
      <c r="AC2459" s="820">
        <v>7</v>
      </c>
      <c r="AD2459" s="820">
        <v>6.5</v>
      </c>
    </row>
    <row r="2460" spans="1:30" ht="15">
      <c r="A2460" s="729"/>
      <c r="B2460" s="554"/>
      <c r="C2460" s="657"/>
      <c r="D2460" s="657"/>
      <c r="E2460" s="605" t="s">
        <v>185</v>
      </c>
      <c r="F2460" s="723">
        <v>3297</v>
      </c>
      <c r="G2460" s="723">
        <v>3258</v>
      </c>
      <c r="H2460" s="723">
        <v>3340</v>
      </c>
      <c r="I2460" s="723">
        <v>3358</v>
      </c>
      <c r="J2460" s="723">
        <v>3644</v>
      </c>
      <c r="K2460" s="723">
        <v>3797</v>
      </c>
      <c r="L2460" s="723">
        <v>3357</v>
      </c>
      <c r="M2460" s="723">
        <v>3215</v>
      </c>
      <c r="N2460" s="723">
        <v>3216</v>
      </c>
      <c r="O2460" s="605"/>
      <c r="P2460" s="605"/>
      <c r="Q2460" s="658"/>
      <c r="R2460" s="658"/>
      <c r="S2460" s="659"/>
      <c r="T2460" s="600"/>
      <c r="U2460" s="672"/>
      <c r="V2460" s="731"/>
      <c r="W2460" s="731"/>
      <c r="X2460" s="731"/>
      <c r="Y2460" s="732"/>
      <c r="Z2460" s="732"/>
      <c r="AA2460" s="732"/>
      <c r="AB2460" s="732"/>
      <c r="AC2460" s="641"/>
      <c r="AD2460" s="641"/>
    </row>
    <row r="2461" spans="1:30" ht="46.5" customHeight="1">
      <c r="A2461" s="738"/>
      <c r="B2461" s="554"/>
      <c r="C2461" s="657"/>
      <c r="D2461" s="657"/>
      <c r="E2461" s="605" t="s">
        <v>186</v>
      </c>
      <c r="F2461" s="605">
        <f t="shared" ref="F2461:N2461" si="815">IF(((F2459="")*AND(F2460="")),"",(F2459-F2460)*2)</f>
        <v>3512</v>
      </c>
      <c r="G2461" s="605">
        <f t="shared" si="815"/>
        <v>3646</v>
      </c>
      <c r="H2461" s="605">
        <f t="shared" si="815"/>
        <v>3708</v>
      </c>
      <c r="I2461" s="605">
        <f t="shared" si="815"/>
        <v>3682</v>
      </c>
      <c r="J2461" s="605">
        <f t="shared" si="815"/>
        <v>3576</v>
      </c>
      <c r="K2461" s="605">
        <f t="shared" si="815"/>
        <v>3442</v>
      </c>
      <c r="L2461" s="605">
        <f t="shared" si="815"/>
        <v>3672</v>
      </c>
      <c r="M2461" s="605">
        <f t="shared" si="815"/>
        <v>3670</v>
      </c>
      <c r="N2461" s="605">
        <f t="shared" si="815"/>
        <v>3582</v>
      </c>
      <c r="O2461" s="605"/>
      <c r="P2461" s="605"/>
      <c r="Q2461" s="658"/>
      <c r="R2461" s="658"/>
      <c r="S2461" s="659"/>
      <c r="T2461" s="600"/>
      <c r="U2461" s="672"/>
      <c r="V2461" s="731"/>
      <c r="W2461" s="731"/>
      <c r="X2461" s="731"/>
      <c r="Y2461" s="732"/>
      <c r="Z2461" s="732"/>
      <c r="AA2461" s="732"/>
      <c r="AB2461" s="732"/>
      <c r="AC2461" s="641"/>
      <c r="AD2461" s="641"/>
    </row>
    <row r="2462" spans="1:30" ht="15">
      <c r="A2462" s="713">
        <v>44151</v>
      </c>
      <c r="B2462" s="554" t="s">
        <v>172</v>
      </c>
      <c r="C2462" s="657" t="s">
        <v>174</v>
      </c>
      <c r="D2462" s="657" t="s">
        <v>173</v>
      </c>
      <c r="E2462" s="605" t="s">
        <v>184</v>
      </c>
      <c r="F2462" s="723">
        <v>5077.95</v>
      </c>
      <c r="G2462" s="723">
        <v>5192.71</v>
      </c>
      <c r="H2462" s="723">
        <v>5200.53</v>
      </c>
      <c r="I2462" s="723">
        <v>5375.13</v>
      </c>
      <c r="J2462" s="723">
        <v>5493.66</v>
      </c>
      <c r="K2462" s="723">
        <v>5228.26</v>
      </c>
      <c r="L2462" s="723">
        <v>5098.46</v>
      </c>
      <c r="M2462" s="723">
        <v>5051.8500000000004</v>
      </c>
      <c r="N2462" s="723">
        <v>5096.8999999999996</v>
      </c>
      <c r="O2462" s="605">
        <f>IF((N2463=""),"",MAX(F2464:N2464))</f>
        <v>3736.0600000000004</v>
      </c>
      <c r="P2462" s="605">
        <f>IF(N2463="","",MIN(F2464:N2464))</f>
        <v>3304.5599999999995</v>
      </c>
      <c r="Q2462" s="658">
        <f>IF((N2464=""),"",AVERAGE(F2464:N2464))</f>
        <v>3619.1444444444442</v>
      </c>
      <c r="R2462" s="658">
        <f>IF((N2463=""),"",(O2462-P2462)/(O2462+P2462)*100)</f>
        <v>6.128721618266586</v>
      </c>
      <c r="S2462" s="725">
        <f>STDEV(F2464:N2464)</f>
        <v>137.03132407511691</v>
      </c>
      <c r="T2462" s="600" t="str">
        <f>IF(N2463="","",IF(Q2462&gt;3350,IF(R2462&lt;7,IF(Q2462&lt;3950,"Pass","Fail"),"Fail"),"Fail"))</f>
        <v>Pass</v>
      </c>
      <c r="U2462" s="672">
        <v>1159</v>
      </c>
      <c r="V2462" s="739"/>
      <c r="W2462" s="743" t="s">
        <v>640</v>
      </c>
      <c r="X2462" s="726"/>
      <c r="Y2462" s="819">
        <v>3350</v>
      </c>
      <c r="Z2462" s="819">
        <v>4450</v>
      </c>
      <c r="AA2462" s="819">
        <v>3350</v>
      </c>
      <c r="AB2462" s="819">
        <v>3950</v>
      </c>
      <c r="AC2462" s="820">
        <v>7</v>
      </c>
      <c r="AD2462" s="820">
        <v>6.5</v>
      </c>
    </row>
    <row r="2463" spans="1:30" ht="15">
      <c r="A2463" s="729"/>
      <c r="B2463" s="554"/>
      <c r="C2463" s="657"/>
      <c r="D2463" s="657"/>
      <c r="E2463" s="605" t="s">
        <v>185</v>
      </c>
      <c r="F2463" s="723">
        <v>3299.34</v>
      </c>
      <c r="G2463" s="723">
        <v>3333.34</v>
      </c>
      <c r="H2463" s="723">
        <v>3353.46</v>
      </c>
      <c r="I2463" s="723">
        <v>3608.07</v>
      </c>
      <c r="J2463" s="723">
        <v>3841.38</v>
      </c>
      <c r="K2463" s="723">
        <v>3386.93</v>
      </c>
      <c r="L2463" s="723">
        <v>3230.43</v>
      </c>
      <c r="M2463" s="723">
        <v>3228.27</v>
      </c>
      <c r="N2463" s="723">
        <v>3248.08</v>
      </c>
      <c r="O2463" s="605"/>
      <c r="P2463" s="605"/>
      <c r="Q2463" s="658"/>
      <c r="R2463" s="658"/>
      <c r="S2463" s="659"/>
      <c r="T2463" s="600"/>
      <c r="U2463" s="672"/>
      <c r="V2463" s="731"/>
      <c r="W2463" s="731"/>
      <c r="X2463" s="731"/>
      <c r="Y2463" s="732"/>
      <c r="Z2463" s="732"/>
      <c r="AA2463" s="732"/>
      <c r="AB2463" s="732"/>
      <c r="AC2463" s="641"/>
      <c r="AD2463" s="641"/>
    </row>
    <row r="2464" spans="1:30" ht="46.5" customHeight="1">
      <c r="A2464" s="738"/>
      <c r="B2464" s="554"/>
      <c r="C2464" s="657"/>
      <c r="D2464" s="657"/>
      <c r="E2464" s="605" t="s">
        <v>186</v>
      </c>
      <c r="F2464" s="605">
        <f t="shared" ref="F2464:N2464" si="816">IF(((F2462="")*AND(F2463="")),"",(F2462-F2463)*2)</f>
        <v>3557.2199999999993</v>
      </c>
      <c r="G2464" s="605">
        <f t="shared" si="816"/>
        <v>3718.74</v>
      </c>
      <c r="H2464" s="605">
        <f t="shared" si="816"/>
        <v>3694.1399999999994</v>
      </c>
      <c r="I2464" s="605">
        <f t="shared" si="816"/>
        <v>3534.12</v>
      </c>
      <c r="J2464" s="605">
        <f t="shared" si="816"/>
        <v>3304.5599999999995</v>
      </c>
      <c r="K2464" s="605">
        <f t="shared" si="816"/>
        <v>3682.6600000000008</v>
      </c>
      <c r="L2464" s="605">
        <f t="shared" si="816"/>
        <v>3736.0600000000004</v>
      </c>
      <c r="M2464" s="605">
        <f t="shared" si="816"/>
        <v>3647.1600000000008</v>
      </c>
      <c r="N2464" s="605">
        <f t="shared" si="816"/>
        <v>3697.6399999999994</v>
      </c>
      <c r="O2464" s="605"/>
      <c r="P2464" s="605"/>
      <c r="Q2464" s="658"/>
      <c r="R2464" s="658"/>
      <c r="S2464" s="659"/>
      <c r="T2464" s="600"/>
      <c r="U2464" s="672"/>
      <c r="V2464" s="731"/>
      <c r="W2464" s="731"/>
      <c r="X2464" s="731"/>
      <c r="Y2464" s="732"/>
      <c r="Z2464" s="732"/>
      <c r="AA2464" s="732"/>
      <c r="AB2464" s="732"/>
      <c r="AC2464" s="641"/>
      <c r="AD2464" s="641"/>
    </row>
    <row r="2465" spans="1:30" ht="15">
      <c r="A2465" s="713">
        <v>44152</v>
      </c>
      <c r="B2465" s="554" t="s">
        <v>172</v>
      </c>
      <c r="C2465" s="657" t="s">
        <v>174</v>
      </c>
      <c r="D2465" s="657" t="s">
        <v>173</v>
      </c>
      <c r="E2465" s="605" t="s">
        <v>184</v>
      </c>
      <c r="F2465" s="723">
        <v>6856.89</v>
      </c>
      <c r="G2465" s="723">
        <v>7055.54</v>
      </c>
      <c r="H2465" s="723">
        <v>7047.85</v>
      </c>
      <c r="I2465" s="723">
        <v>7131.23</v>
      </c>
      <c r="J2465" s="723">
        <v>7107.24</v>
      </c>
      <c r="K2465" s="723">
        <v>7057.29</v>
      </c>
      <c r="L2465" s="723">
        <v>6990.86</v>
      </c>
      <c r="M2465" s="723">
        <v>6904.88</v>
      </c>
      <c r="N2465" s="723">
        <v>6948.51</v>
      </c>
      <c r="O2465" s="605">
        <f>IF((N2466=""),"",MAX(F2467:N2467))</f>
        <v>3730</v>
      </c>
      <c r="P2465" s="605">
        <f>IF(N2466="","",MIN(F2467:N2467))</f>
        <v>3296.119999999999</v>
      </c>
      <c r="Q2465" s="658">
        <f>IF((N2467=""),"",AVERAGE(F2467:N2467))</f>
        <v>3608.6022222222227</v>
      </c>
      <c r="R2465" s="658">
        <f>IF((N2466=""),"",(O2465-P2465)/(O2465+P2465)*100)</f>
        <v>6.1752432352422257</v>
      </c>
      <c r="S2465" s="725">
        <f>STDEV(F2467:N2467)</f>
        <v>139.14398853145775</v>
      </c>
      <c r="T2465" s="600" t="str">
        <f>IF(N2466="","",IF(Q2465&gt;3350,IF(R2465&lt;7,IF(Q2465&lt;3950,"Pass","Fail"),"Fail"),"Fail"))</f>
        <v>Pass</v>
      </c>
      <c r="U2465" s="672">
        <v>1340</v>
      </c>
      <c r="V2465" s="739"/>
      <c r="W2465" s="743" t="s">
        <v>640</v>
      </c>
      <c r="X2465" s="726"/>
      <c r="Y2465" s="819">
        <v>3350</v>
      </c>
      <c r="Z2465" s="819">
        <v>4450</v>
      </c>
      <c r="AA2465" s="819">
        <v>3350</v>
      </c>
      <c r="AB2465" s="819">
        <v>3950</v>
      </c>
      <c r="AC2465" s="820">
        <v>7</v>
      </c>
      <c r="AD2465" s="820">
        <v>6.5</v>
      </c>
    </row>
    <row r="2466" spans="1:30" ht="15">
      <c r="A2466" s="729"/>
      <c r="B2466" s="554"/>
      <c r="C2466" s="657"/>
      <c r="D2466" s="657"/>
      <c r="E2466" s="605" t="s">
        <v>185</v>
      </c>
      <c r="F2466" s="723">
        <v>5089.4399999999996</v>
      </c>
      <c r="G2466" s="723">
        <v>5200</v>
      </c>
      <c r="H2466" s="723">
        <v>5203.92</v>
      </c>
      <c r="I2466" s="723">
        <v>5374.6</v>
      </c>
      <c r="J2466" s="723">
        <v>5459.18</v>
      </c>
      <c r="K2466" s="723">
        <v>5221.1099999999997</v>
      </c>
      <c r="L2466" s="723">
        <v>5125.8599999999997</v>
      </c>
      <c r="M2466" s="723">
        <v>5080.32</v>
      </c>
      <c r="N2466" s="723">
        <v>5107.1499999999996</v>
      </c>
      <c r="O2466" s="605"/>
      <c r="P2466" s="605"/>
      <c r="Q2466" s="658"/>
      <c r="R2466" s="658"/>
      <c r="S2466" s="659"/>
      <c r="T2466" s="600"/>
      <c r="U2466" s="672"/>
      <c r="V2466" s="731"/>
      <c r="W2466" s="731"/>
      <c r="X2466" s="731"/>
      <c r="Y2466" s="732"/>
      <c r="Z2466" s="732"/>
      <c r="AA2466" s="732"/>
      <c r="AB2466" s="732"/>
      <c r="AC2466" s="641"/>
      <c r="AD2466" s="641"/>
    </row>
    <row r="2467" spans="1:30" ht="57">
      <c r="A2467" s="738"/>
      <c r="B2467" s="554"/>
      <c r="C2467" s="657"/>
      <c r="D2467" s="657"/>
      <c r="E2467" s="605" t="s">
        <v>186</v>
      </c>
      <c r="F2467" s="605">
        <f t="shared" ref="F2467:N2467" si="817">IF(((F2465="")*AND(F2466="")),"",(F2465-F2466)*2)</f>
        <v>3534.9000000000015</v>
      </c>
      <c r="G2467" s="605">
        <f t="shared" si="817"/>
        <v>3711.08</v>
      </c>
      <c r="H2467" s="605">
        <f t="shared" si="817"/>
        <v>3687.8600000000006</v>
      </c>
      <c r="I2467" s="605">
        <f t="shared" si="817"/>
        <v>3513.2599999999984</v>
      </c>
      <c r="J2467" s="605">
        <f t="shared" si="817"/>
        <v>3296.119999999999</v>
      </c>
      <c r="K2467" s="605">
        <f t="shared" si="817"/>
        <v>3672.3600000000006</v>
      </c>
      <c r="L2467" s="605">
        <f t="shared" si="817"/>
        <v>3730</v>
      </c>
      <c r="M2467" s="605">
        <f t="shared" si="817"/>
        <v>3649.1200000000008</v>
      </c>
      <c r="N2467" s="605">
        <f t="shared" si="817"/>
        <v>3682.7200000000012</v>
      </c>
      <c r="O2467" s="605"/>
      <c r="P2467" s="605"/>
      <c r="Q2467" s="658"/>
      <c r="R2467" s="658"/>
      <c r="S2467" s="659"/>
      <c r="T2467" s="600"/>
      <c r="U2467" s="672"/>
      <c r="V2467" s="731"/>
      <c r="W2467" s="731"/>
      <c r="X2467" s="731"/>
      <c r="Y2467" s="732"/>
      <c r="Z2467" s="732"/>
      <c r="AA2467" s="732"/>
      <c r="AB2467" s="732"/>
      <c r="AC2467" s="641"/>
      <c r="AD2467" s="641"/>
    </row>
    <row r="2468" spans="1:30" ht="15">
      <c r="A2468" s="713">
        <v>44152</v>
      </c>
      <c r="B2468" s="554" t="s">
        <v>172</v>
      </c>
      <c r="C2468" s="657" t="s">
        <v>174</v>
      </c>
      <c r="D2468" s="657" t="s">
        <v>173</v>
      </c>
      <c r="E2468" s="605" t="s">
        <v>184</v>
      </c>
      <c r="F2468" s="723">
        <v>5089.4399999999996</v>
      </c>
      <c r="G2468" s="723">
        <v>5200</v>
      </c>
      <c r="H2468" s="723">
        <v>5203.92</v>
      </c>
      <c r="I2468" s="723">
        <v>5374.6</v>
      </c>
      <c r="J2468" s="723">
        <v>5459.18</v>
      </c>
      <c r="K2468" s="723">
        <v>5221.1099999999997</v>
      </c>
      <c r="L2468" s="723">
        <v>5125.8599999999997</v>
      </c>
      <c r="M2468" s="723">
        <v>5080.32</v>
      </c>
      <c r="N2468" s="723">
        <v>5107.1499999999996</v>
      </c>
      <c r="O2468" s="605">
        <f>IF((N2469=""),"",MAX(F2470:N2470))</f>
        <v>3746.74</v>
      </c>
      <c r="P2468" s="605">
        <f>IF(N2469="","",MIN(F2470:N2470))</f>
        <v>3310.9000000000005</v>
      </c>
      <c r="Q2468" s="658">
        <f>IF((N2470=""),"",AVERAGE(F2470:N2470))</f>
        <v>3621.4555555555553</v>
      </c>
      <c r="R2468" s="658">
        <f>IF((N2469=""),"",(O2468-P2468)/(O2468+P2468)*100)</f>
        <v>6.1754354146711821</v>
      </c>
      <c r="S2468" s="725">
        <f>STDEV(F2470:N2470)</f>
        <v>136.45528526876026</v>
      </c>
      <c r="T2468" s="600" t="str">
        <f>IF(N2469="","",IF(Q2468&gt;3350,IF(R2468&lt;7,IF(Q2468&lt;3950,"Pass","Fail"),"Fail"),"Fail"))</f>
        <v>Pass</v>
      </c>
      <c r="U2468" s="672">
        <v>1340</v>
      </c>
      <c r="V2468" s="739"/>
      <c r="W2468" s="743" t="s">
        <v>640</v>
      </c>
      <c r="X2468" s="726"/>
      <c r="Y2468" s="819">
        <v>3350</v>
      </c>
      <c r="Z2468" s="819">
        <v>4450</v>
      </c>
      <c r="AA2468" s="819">
        <v>3350</v>
      </c>
      <c r="AB2468" s="819">
        <v>3950</v>
      </c>
      <c r="AC2468" s="820">
        <v>7</v>
      </c>
      <c r="AD2468" s="820">
        <v>6.5</v>
      </c>
    </row>
    <row r="2469" spans="1:30" ht="15">
      <c r="A2469" s="729"/>
      <c r="B2469" s="554"/>
      <c r="C2469" s="657"/>
      <c r="D2469" s="657"/>
      <c r="E2469" s="605" t="s">
        <v>185</v>
      </c>
      <c r="F2469" s="723">
        <v>3309.49</v>
      </c>
      <c r="G2469" s="723">
        <v>3341.34</v>
      </c>
      <c r="H2469" s="723">
        <v>3359.14</v>
      </c>
      <c r="I2469" s="723">
        <v>3609.63</v>
      </c>
      <c r="J2469" s="723">
        <v>3803.73</v>
      </c>
      <c r="K2469" s="723">
        <v>3383.58</v>
      </c>
      <c r="L2469" s="723">
        <v>3252.49</v>
      </c>
      <c r="M2469" s="723">
        <v>3248.49</v>
      </c>
      <c r="N2469" s="723">
        <v>3257.14</v>
      </c>
      <c r="O2469" s="605"/>
      <c r="P2469" s="605"/>
      <c r="Q2469" s="658"/>
      <c r="R2469" s="658"/>
      <c r="S2469" s="659"/>
      <c r="T2469" s="600"/>
      <c r="U2469" s="672"/>
      <c r="V2469" s="731"/>
      <c r="W2469" s="731"/>
      <c r="X2469" s="731"/>
      <c r="Y2469" s="732"/>
      <c r="Z2469" s="732"/>
      <c r="AA2469" s="732"/>
      <c r="AB2469" s="732"/>
      <c r="AC2469" s="641"/>
      <c r="AD2469" s="641"/>
    </row>
    <row r="2470" spans="1:30" ht="57">
      <c r="A2470" s="738"/>
      <c r="B2470" s="554"/>
      <c r="C2470" s="657"/>
      <c r="D2470" s="657"/>
      <c r="E2470" s="605" t="s">
        <v>186</v>
      </c>
      <c r="F2470" s="605">
        <f t="shared" ref="F2470:N2470" si="818">IF(((F2468="")*AND(F2469="")),"",(F2468-F2469)*2)</f>
        <v>3559.8999999999996</v>
      </c>
      <c r="G2470" s="605">
        <f t="shared" si="818"/>
        <v>3717.3199999999997</v>
      </c>
      <c r="H2470" s="605">
        <f t="shared" si="818"/>
        <v>3689.5600000000004</v>
      </c>
      <c r="I2470" s="605">
        <f t="shared" si="818"/>
        <v>3529.9400000000005</v>
      </c>
      <c r="J2470" s="605">
        <f t="shared" si="818"/>
        <v>3310.9000000000005</v>
      </c>
      <c r="K2470" s="605">
        <f t="shared" si="818"/>
        <v>3675.0599999999995</v>
      </c>
      <c r="L2470" s="605">
        <f t="shared" si="818"/>
        <v>3746.74</v>
      </c>
      <c r="M2470" s="605">
        <f t="shared" si="818"/>
        <v>3663.66</v>
      </c>
      <c r="N2470" s="605">
        <f t="shared" si="818"/>
        <v>3700.0199999999995</v>
      </c>
      <c r="O2470" s="605"/>
      <c r="P2470" s="605"/>
      <c r="Q2470" s="658"/>
      <c r="R2470" s="658"/>
      <c r="S2470" s="659"/>
      <c r="T2470" s="600"/>
      <c r="U2470" s="672"/>
      <c r="V2470" s="731"/>
      <c r="W2470" s="731"/>
      <c r="X2470" s="731"/>
      <c r="Y2470" s="732"/>
      <c r="Z2470" s="732"/>
      <c r="AA2470" s="732"/>
      <c r="AB2470" s="732"/>
      <c r="AC2470" s="641"/>
      <c r="AD2470" s="641"/>
    </row>
    <row r="2471" spans="1:30" ht="15">
      <c r="A2471" s="713">
        <v>44154</v>
      </c>
      <c r="B2471" s="554" t="s">
        <v>172</v>
      </c>
      <c r="C2471" s="657" t="s">
        <v>174</v>
      </c>
      <c r="D2471" s="657" t="s">
        <v>173</v>
      </c>
      <c r="E2471" s="605" t="s">
        <v>184</v>
      </c>
      <c r="F2471" s="723">
        <v>3359.99</v>
      </c>
      <c r="G2471" s="723">
        <v>3377.99</v>
      </c>
      <c r="H2471" s="723">
        <v>3627.84</v>
      </c>
      <c r="I2471" s="723">
        <v>3402.35</v>
      </c>
      <c r="J2471" s="723">
        <v>3270.1</v>
      </c>
      <c r="K2471" s="723">
        <v>3265.86</v>
      </c>
      <c r="L2471" s="723">
        <v>3335.21</v>
      </c>
      <c r="M2471" s="723">
        <v>3274.99</v>
      </c>
      <c r="N2471" s="723">
        <v>3823.28</v>
      </c>
      <c r="O2471" s="605">
        <f>IF((N2472=""),"",MAX(F2473:N2473))</f>
        <v>3893.58</v>
      </c>
      <c r="P2471" s="605">
        <f>IF(N2472="","",MIN(F2473:N2473))</f>
        <v>3473.46</v>
      </c>
      <c r="Q2471" s="658">
        <f>IF((N2473=""),"",AVERAGE(F2473:N2473))</f>
        <v>3779.931111111111</v>
      </c>
      <c r="R2471" s="658">
        <f>IF((N2472=""),"",(O2471-P2471)/(O2471+P2471)*100)</f>
        <v>5.7026974198592635</v>
      </c>
      <c r="S2471" s="725">
        <f>STDEV(F2473:N2473)</f>
        <v>129.63632442765007</v>
      </c>
      <c r="T2471" s="600" t="str">
        <f>IF(N2472="","",IF(Q2471&gt;3350,IF(R2471&lt;7,IF(Q2471&lt;3950,"Pass","Fail"),"Fail"),"Fail"))</f>
        <v>Pass</v>
      </c>
      <c r="U2471" s="672">
        <v>74</v>
      </c>
      <c r="V2471" s="739" t="s">
        <v>645</v>
      </c>
      <c r="W2471" s="743" t="s">
        <v>640</v>
      </c>
      <c r="X2471" s="726"/>
      <c r="Y2471" s="819">
        <v>3350</v>
      </c>
      <c r="Z2471" s="819">
        <v>4450</v>
      </c>
      <c r="AA2471" s="819">
        <v>3350</v>
      </c>
      <c r="AB2471" s="819">
        <v>3950</v>
      </c>
      <c r="AC2471" s="820">
        <v>7</v>
      </c>
      <c r="AD2471" s="820">
        <v>6.5</v>
      </c>
    </row>
    <row r="2472" spans="1:30" ht="15">
      <c r="A2472" s="729"/>
      <c r="B2472" s="554"/>
      <c r="C2472" s="657"/>
      <c r="D2472" s="657"/>
      <c r="E2472" s="605" t="s">
        <v>185</v>
      </c>
      <c r="F2472" s="723">
        <v>1426.61</v>
      </c>
      <c r="G2472" s="723">
        <v>1456.45</v>
      </c>
      <c r="H2472" s="723">
        <v>1779.17</v>
      </c>
      <c r="I2472" s="723">
        <v>1488.61</v>
      </c>
      <c r="J2472" s="723">
        <v>1323.31</v>
      </c>
      <c r="K2472" s="723">
        <v>1352.14</v>
      </c>
      <c r="L2472" s="723">
        <v>1460.77</v>
      </c>
      <c r="M2472" s="723">
        <v>1354.31</v>
      </c>
      <c r="N2472" s="723">
        <v>2086.5500000000002</v>
      </c>
      <c r="O2472" s="605"/>
      <c r="P2472" s="605"/>
      <c r="Q2472" s="658"/>
      <c r="R2472" s="658"/>
      <c r="S2472" s="659"/>
      <c r="T2472" s="600"/>
      <c r="U2472" s="672"/>
      <c r="V2472" s="731"/>
      <c r="W2472" s="731"/>
      <c r="X2472" s="731"/>
      <c r="Y2472" s="732"/>
      <c r="Z2472" s="732"/>
      <c r="AA2472" s="732"/>
      <c r="AB2472" s="732"/>
      <c r="AC2472" s="641"/>
      <c r="AD2472" s="641"/>
    </row>
    <row r="2473" spans="1:30" ht="57">
      <c r="A2473" s="738"/>
      <c r="B2473" s="554"/>
      <c r="C2473" s="657"/>
      <c r="D2473" s="657"/>
      <c r="E2473" s="605" t="s">
        <v>186</v>
      </c>
      <c r="F2473" s="605">
        <f t="shared" ref="F2473:N2473" si="819">IF(((F2471="")*AND(F2472="")),"",(F2471-F2472)*2)</f>
        <v>3866.7599999999998</v>
      </c>
      <c r="G2473" s="605">
        <f t="shared" si="819"/>
        <v>3843.0799999999995</v>
      </c>
      <c r="H2473" s="605">
        <f t="shared" si="819"/>
        <v>3697.34</v>
      </c>
      <c r="I2473" s="605">
        <f t="shared" si="819"/>
        <v>3827.48</v>
      </c>
      <c r="J2473" s="605">
        <f t="shared" si="819"/>
        <v>3893.58</v>
      </c>
      <c r="K2473" s="605">
        <f t="shared" si="819"/>
        <v>3827.44</v>
      </c>
      <c r="L2473" s="605">
        <f t="shared" si="819"/>
        <v>3748.88</v>
      </c>
      <c r="M2473" s="605">
        <f t="shared" si="819"/>
        <v>3841.3599999999997</v>
      </c>
      <c r="N2473" s="605">
        <f t="shared" si="819"/>
        <v>3473.46</v>
      </c>
      <c r="O2473" s="605"/>
      <c r="P2473" s="605"/>
      <c r="Q2473" s="658"/>
      <c r="R2473" s="658"/>
      <c r="S2473" s="659"/>
      <c r="T2473" s="600"/>
      <c r="U2473" s="672"/>
      <c r="V2473" s="731"/>
      <c r="W2473" s="731"/>
      <c r="X2473" s="731"/>
      <c r="Y2473" s="732"/>
      <c r="Z2473" s="732"/>
      <c r="AA2473" s="732"/>
      <c r="AB2473" s="732"/>
      <c r="AC2473" s="641"/>
      <c r="AD2473" s="641"/>
    </row>
    <row r="2474" spans="1:30" ht="32.25" customHeight="1">
      <c r="A2474" s="713">
        <v>44154</v>
      </c>
      <c r="B2474" s="554" t="s">
        <v>183</v>
      </c>
      <c r="C2474" s="657" t="s">
        <v>171</v>
      </c>
      <c r="D2474" s="657" t="s">
        <v>170</v>
      </c>
      <c r="E2474" s="605" t="s">
        <v>184</v>
      </c>
      <c r="F2474" s="723">
        <v>27273.34</v>
      </c>
      <c r="G2474" s="723">
        <v>27293.86</v>
      </c>
      <c r="H2474" s="723">
        <v>27334.57</v>
      </c>
      <c r="I2474" s="723">
        <v>27313</v>
      </c>
      <c r="J2474" s="723">
        <v>27293.49</v>
      </c>
      <c r="K2474" s="723">
        <v>27219.54</v>
      </c>
      <c r="L2474" s="723">
        <v>27306.03</v>
      </c>
      <c r="M2474" s="723">
        <v>27303.57</v>
      </c>
      <c r="N2474" s="723">
        <v>27252.33</v>
      </c>
      <c r="O2474" s="605">
        <f>IF((N2475=""),"",MAX(F2476:N2476))</f>
        <v>4936.3799999999974</v>
      </c>
      <c r="P2474" s="605">
        <f>IF(N2475="","",MIN(F2476:N2476))</f>
        <v>4243.9799999999996</v>
      </c>
      <c r="Q2474" s="658">
        <f>IF((N2476=""),"",AVERAGE(F2476:N2476))</f>
        <v>4548.8900000000012</v>
      </c>
      <c r="R2474" s="658">
        <f>IF((N2475=""),"",(O2474-P2474)/(O2474+P2474)*100)</f>
        <v>7.542187888056656</v>
      </c>
      <c r="S2474" s="659">
        <f>STDEV(F2476:N2476)</f>
        <v>271.18310871069627</v>
      </c>
      <c r="T2474" s="600" t="str">
        <f>IF(N2475="","",IF(Q2474&gt;3200,IF(R2474&lt;16,IF(Q2474&lt;5240,"Pass","Fail"),"Fail"),"Fail"))</f>
        <v>Pass</v>
      </c>
      <c r="U2474" s="672">
        <v>74</v>
      </c>
      <c r="V2474" s="739" t="s">
        <v>645</v>
      </c>
      <c r="W2474" s="743" t="s">
        <v>640</v>
      </c>
      <c r="X2474" s="726"/>
      <c r="Y2474" s="733">
        <v>4200</v>
      </c>
      <c r="Z2474" s="733">
        <v>5500</v>
      </c>
      <c r="AA2474" s="733">
        <v>3200</v>
      </c>
      <c r="AB2474" s="733">
        <v>5240</v>
      </c>
      <c r="AC2474" s="604">
        <v>16</v>
      </c>
      <c r="AD2474" s="604">
        <v>16</v>
      </c>
    </row>
    <row r="2475" spans="1:30" ht="27" customHeight="1">
      <c r="A2475" s="729"/>
      <c r="B2475" s="554"/>
      <c r="C2475" s="657"/>
      <c r="D2475" s="657"/>
      <c r="E2475" s="605" t="s">
        <v>185</v>
      </c>
      <c r="F2475" s="723">
        <v>25627.88</v>
      </c>
      <c r="G2475" s="723">
        <v>25836.63</v>
      </c>
      <c r="H2475" s="723">
        <v>25919.91</v>
      </c>
      <c r="I2475" s="723">
        <v>25871.46</v>
      </c>
      <c r="J2475" s="723">
        <v>25709.96</v>
      </c>
      <c r="K2475" s="723">
        <v>25632.36</v>
      </c>
      <c r="L2475" s="723">
        <v>25860.2</v>
      </c>
      <c r="M2475" s="723">
        <v>25851.68</v>
      </c>
      <c r="N2475" s="723">
        <v>25632.98</v>
      </c>
      <c r="O2475" s="641"/>
      <c r="P2475" s="605"/>
      <c r="Q2475" s="658"/>
      <c r="R2475" s="658"/>
      <c r="S2475" s="659"/>
      <c r="T2475" s="600"/>
      <c r="U2475" s="660"/>
      <c r="V2475" s="731"/>
      <c r="W2475" s="731"/>
      <c r="X2475" s="731"/>
      <c r="Y2475" s="732"/>
      <c r="Z2475" s="732"/>
      <c r="AA2475" s="732"/>
      <c r="AB2475" s="732"/>
      <c r="AC2475" s="641"/>
      <c r="AD2475" s="641"/>
    </row>
    <row r="2476" spans="1:30" ht="37.5" customHeight="1">
      <c r="A2476" s="734"/>
      <c r="B2476" s="554"/>
      <c r="C2476" s="657"/>
      <c r="D2476" s="657"/>
      <c r="E2476" s="605" t="s">
        <v>186</v>
      </c>
      <c r="F2476" s="605">
        <f t="shared" ref="F2476:N2476" si="820">IF(((F2474="")*AND(F2475="")),"",(F2474-F2475)*3)</f>
        <v>4936.3799999999974</v>
      </c>
      <c r="G2476" s="605">
        <f t="shared" si="820"/>
        <v>4371.6899999999987</v>
      </c>
      <c r="H2476" s="605">
        <f t="shared" si="820"/>
        <v>4243.9799999999996</v>
      </c>
      <c r="I2476" s="605">
        <f t="shared" si="820"/>
        <v>4324.6200000000026</v>
      </c>
      <c r="J2476" s="605">
        <f t="shared" si="820"/>
        <v>4750.5900000000074</v>
      </c>
      <c r="K2476" s="605">
        <f t="shared" si="820"/>
        <v>4761.5400000000009</v>
      </c>
      <c r="L2476" s="605">
        <f t="shared" si="820"/>
        <v>4337.4899999999943</v>
      </c>
      <c r="M2476" s="605">
        <f t="shared" si="820"/>
        <v>4355.6699999999983</v>
      </c>
      <c r="N2476" s="605">
        <f t="shared" si="820"/>
        <v>4858.0500000000065</v>
      </c>
      <c r="O2476" s="605"/>
      <c r="P2476" s="605"/>
      <c r="Q2476" s="658"/>
      <c r="R2476" s="658"/>
      <c r="S2476" s="659"/>
      <c r="T2476" s="600"/>
      <c r="U2476" s="660"/>
      <c r="V2476" s="735"/>
      <c r="W2476" s="735"/>
      <c r="X2476" s="735"/>
      <c r="Y2476" s="736"/>
      <c r="Z2476" s="736"/>
      <c r="AA2476" s="736"/>
      <c r="AB2476" s="736"/>
      <c r="AC2476" s="737"/>
      <c r="AD2476" s="737"/>
    </row>
    <row r="2477" spans="1:30" ht="27" customHeight="1">
      <c r="A2477" s="713">
        <v>44154</v>
      </c>
      <c r="B2477" s="614" t="s">
        <v>167</v>
      </c>
      <c r="C2477" s="657" t="s">
        <v>169</v>
      </c>
      <c r="D2477" s="657" t="s">
        <v>187</v>
      </c>
      <c r="E2477" s="605" t="s">
        <v>184</v>
      </c>
      <c r="F2477" s="723">
        <v>1905.18</v>
      </c>
      <c r="G2477" s="723">
        <v>1923.17</v>
      </c>
      <c r="H2477" s="723">
        <v>1928.69</v>
      </c>
      <c r="I2477" s="723">
        <v>1925.54</v>
      </c>
      <c r="J2477" s="723">
        <v>1937.52</v>
      </c>
      <c r="K2477" s="723">
        <v>1936.09</v>
      </c>
      <c r="L2477" s="723">
        <v>1928.14</v>
      </c>
      <c r="M2477" s="723">
        <v>1924.65</v>
      </c>
      <c r="N2477" s="723">
        <v>1940.91</v>
      </c>
      <c r="O2477" s="605">
        <f>IF((N2478=""),"",MAX(F2479:N2479))</f>
        <v>2060.4900000000007</v>
      </c>
      <c r="P2477" s="605">
        <f>IF(N2478="","",MIN(F2479:N2479))</f>
        <v>1939.53</v>
      </c>
      <c r="Q2477" s="658">
        <f>IF((N2479=""),"",AVERAGE(F2479:N2479))</f>
        <v>2025.6700000000003</v>
      </c>
      <c r="R2477" s="658">
        <f>IF((N2478=""),"",(O2477-P2477)/(O2477+P2477)*100)</f>
        <v>3.0239848800756173</v>
      </c>
      <c r="S2477" s="659">
        <f>STDEV(F2479:N2479)</f>
        <v>41.786634825024223</v>
      </c>
      <c r="T2477" s="600" t="str">
        <f>IF(N2478="","",IF(Q2477&gt;1940,IF(R2477&lt;8.3,IF(Q2477&lt;2180,"Pass","Fail"),"Fail"),"Fail"))</f>
        <v>Pass</v>
      </c>
      <c r="U2477" s="672">
        <v>74</v>
      </c>
      <c r="V2477" s="739" t="s">
        <v>645</v>
      </c>
      <c r="W2477" s="743" t="s">
        <v>640</v>
      </c>
      <c r="X2477" s="726"/>
      <c r="Y2477" s="733">
        <v>2000</v>
      </c>
      <c r="Z2477" s="733">
        <v>3000</v>
      </c>
      <c r="AA2477" s="733">
        <v>1940</v>
      </c>
      <c r="AB2477" s="733">
        <v>2180</v>
      </c>
      <c r="AC2477" s="604">
        <v>5.2</v>
      </c>
      <c r="AD2477" s="604">
        <v>5.2</v>
      </c>
    </row>
    <row r="2478" spans="1:30" ht="19.5" customHeight="1">
      <c r="A2478" s="738"/>
      <c r="B2478" s="554"/>
      <c r="C2478" s="657"/>
      <c r="D2478" s="657"/>
      <c r="E2478" s="605" t="s">
        <v>185</v>
      </c>
      <c r="F2478" s="723">
        <v>1258.67</v>
      </c>
      <c r="G2478" s="723">
        <v>1243.49</v>
      </c>
      <c r="H2478" s="723">
        <v>1241.8599999999999</v>
      </c>
      <c r="I2478" s="723">
        <v>1244.55</v>
      </c>
      <c r="J2478" s="723">
        <v>1259.72</v>
      </c>
      <c r="K2478" s="723">
        <v>1249.5</v>
      </c>
      <c r="L2478" s="723">
        <v>1245.05</v>
      </c>
      <c r="M2478" s="723">
        <v>1246.1500000000001</v>
      </c>
      <c r="N2478" s="723">
        <v>1283.8900000000001</v>
      </c>
      <c r="O2478" s="605"/>
      <c r="P2478" s="605"/>
      <c r="Q2478" s="658"/>
      <c r="R2478" s="658"/>
      <c r="S2478" s="659"/>
      <c r="T2478" s="600"/>
      <c r="U2478" s="660"/>
      <c r="V2478" s="731"/>
      <c r="W2478" s="731"/>
      <c r="X2478" s="731"/>
      <c r="Y2478" s="732"/>
      <c r="Z2478" s="732"/>
      <c r="AA2478" s="732"/>
      <c r="AB2478" s="732"/>
      <c r="AC2478" s="641"/>
      <c r="AD2478" s="641"/>
    </row>
    <row r="2479" spans="1:30" ht="42.75">
      <c r="A2479" s="738"/>
      <c r="B2479" s="554"/>
      <c r="C2479" s="657"/>
      <c r="D2479" s="657"/>
      <c r="E2479" s="605" t="s">
        <v>188</v>
      </c>
      <c r="F2479" s="605">
        <f t="shared" ref="F2479:N2479" si="821">IF(((F2477="")*AND(F2478="")),"",(F2477-F2478)*3)</f>
        <v>1939.53</v>
      </c>
      <c r="G2479" s="605">
        <f t="shared" si="821"/>
        <v>2039.0400000000002</v>
      </c>
      <c r="H2479" s="605">
        <f t="shared" si="821"/>
        <v>2060.4900000000007</v>
      </c>
      <c r="I2479" s="605">
        <f t="shared" si="821"/>
        <v>2042.97</v>
      </c>
      <c r="J2479" s="605">
        <f t="shared" si="821"/>
        <v>2033.3999999999999</v>
      </c>
      <c r="K2479" s="605">
        <f t="shared" si="821"/>
        <v>2059.7699999999995</v>
      </c>
      <c r="L2479" s="605">
        <f t="shared" si="821"/>
        <v>2049.2700000000004</v>
      </c>
      <c r="M2479" s="605">
        <f t="shared" si="821"/>
        <v>2035.5</v>
      </c>
      <c r="N2479" s="605">
        <f t="shared" si="821"/>
        <v>1971.06</v>
      </c>
      <c r="O2479" s="605"/>
      <c r="P2479" s="605"/>
      <c r="Q2479" s="658"/>
      <c r="R2479" s="658"/>
      <c r="S2479" s="659"/>
      <c r="T2479" s="600"/>
      <c r="U2479" s="660"/>
      <c r="V2479" s="731"/>
      <c r="W2479" s="731"/>
      <c r="X2479" s="731"/>
      <c r="Y2479" s="732"/>
      <c r="Z2479" s="732"/>
      <c r="AA2479" s="732"/>
      <c r="AB2479" s="732"/>
      <c r="AC2479" s="641"/>
      <c r="AD2479" s="641"/>
    </row>
    <row r="2480" spans="1:30" ht="15">
      <c r="A2480" s="713">
        <v>44158</v>
      </c>
      <c r="B2480" s="554" t="s">
        <v>172</v>
      </c>
      <c r="C2480" s="657" t="s">
        <v>174</v>
      </c>
      <c r="D2480" s="657" t="s">
        <v>173</v>
      </c>
      <c r="E2480" s="605" t="s">
        <v>184</v>
      </c>
      <c r="F2480" s="723">
        <v>6986.68</v>
      </c>
      <c r="G2480" s="723">
        <v>6985.63</v>
      </c>
      <c r="H2480" s="723">
        <v>7082.83</v>
      </c>
      <c r="I2480" s="723">
        <v>7008.04</v>
      </c>
      <c r="J2480" s="723">
        <v>6890.44</v>
      </c>
      <c r="K2480" s="723">
        <v>6788.56</v>
      </c>
      <c r="L2480" s="723">
        <v>6766.23</v>
      </c>
      <c r="M2480" s="723">
        <v>6871.63</v>
      </c>
      <c r="N2480" s="723">
        <v>7093.78</v>
      </c>
      <c r="O2480" s="605">
        <f>IF((N2481=""),"",MAX(F2482:N2482))</f>
        <v>4013.24</v>
      </c>
      <c r="P2480" s="605">
        <f>IF(N2481="","",MIN(F2482:N2482))</f>
        <v>3541.7999999999993</v>
      </c>
      <c r="Q2480" s="658">
        <f>IF((N2482=""),"",AVERAGE(F2482:N2482))</f>
        <v>3708.5155555555557</v>
      </c>
      <c r="R2480" s="658">
        <f>IF((N2481=""),"",(O2480-P2480)/(O2480+P2480)*100)</f>
        <v>6.2400728520299102</v>
      </c>
      <c r="S2480" s="725">
        <f>STDEV(F2482:N2482)</f>
        <v>134.84150243074123</v>
      </c>
      <c r="T2480" s="600" t="str">
        <f>IF(N2481="","",IF(Q2480&gt;3350,IF(R2480&lt;7,IF(Q2480&lt;3950,"Pass","Fail"),"Fail"),"Fail"))</f>
        <v>Pass</v>
      </c>
      <c r="U2480" s="672">
        <v>74</v>
      </c>
      <c r="V2480" s="739" t="s">
        <v>653</v>
      </c>
      <c r="W2480" s="743" t="s">
        <v>640</v>
      </c>
      <c r="X2480" s="726"/>
      <c r="Y2480" s="819">
        <v>3350</v>
      </c>
      <c r="Z2480" s="819">
        <v>4450</v>
      </c>
      <c r="AA2480" s="819">
        <v>3350</v>
      </c>
      <c r="AB2480" s="819">
        <v>3950</v>
      </c>
      <c r="AC2480" s="820">
        <v>7</v>
      </c>
      <c r="AD2480" s="820">
        <v>6.5</v>
      </c>
    </row>
    <row r="2481" spans="1:30" ht="15">
      <c r="A2481" s="729"/>
      <c r="B2481" s="554"/>
      <c r="C2481" s="657"/>
      <c r="D2481" s="657"/>
      <c r="E2481" s="605" t="s">
        <v>185</v>
      </c>
      <c r="F2481" s="723">
        <v>5121.3599999999997</v>
      </c>
      <c r="G2481" s="723">
        <v>5133.09</v>
      </c>
      <c r="H2481" s="723">
        <v>5311.93</v>
      </c>
      <c r="I2481" s="723">
        <v>5159.91</v>
      </c>
      <c r="J2481" s="723">
        <v>5016.97</v>
      </c>
      <c r="K2481" s="723">
        <v>4954.53</v>
      </c>
      <c r="L2481" s="723">
        <v>4984.49</v>
      </c>
      <c r="M2481" s="723">
        <v>5016.0600000000004</v>
      </c>
      <c r="N2481" s="723">
        <v>5087.16</v>
      </c>
      <c r="O2481" s="605"/>
      <c r="P2481" s="605"/>
      <c r="Q2481" s="658"/>
      <c r="R2481" s="658"/>
      <c r="S2481" s="659"/>
      <c r="T2481" s="600"/>
      <c r="U2481" s="672"/>
      <c r="V2481" s="731"/>
      <c r="W2481" s="731"/>
      <c r="X2481" s="731"/>
      <c r="Y2481" s="732"/>
      <c r="Z2481" s="732"/>
      <c r="AA2481" s="732"/>
      <c r="AB2481" s="732"/>
      <c r="AC2481" s="641"/>
      <c r="AD2481" s="641"/>
    </row>
    <row r="2482" spans="1:30" ht="57">
      <c r="A2482" s="738"/>
      <c r="B2482" s="554"/>
      <c r="C2482" s="657"/>
      <c r="D2482" s="657"/>
      <c r="E2482" s="605" t="s">
        <v>186</v>
      </c>
      <c r="F2482" s="605">
        <f t="shared" ref="F2482:N2482" si="822">IF(((F2480="")*AND(F2481="")),"",(F2480-F2481)*2)</f>
        <v>3730.6400000000012</v>
      </c>
      <c r="G2482" s="605">
        <f t="shared" si="822"/>
        <v>3705.08</v>
      </c>
      <c r="H2482" s="605">
        <f t="shared" si="822"/>
        <v>3541.7999999999993</v>
      </c>
      <c r="I2482" s="605">
        <f t="shared" si="822"/>
        <v>3696.26</v>
      </c>
      <c r="J2482" s="605">
        <f t="shared" si="822"/>
        <v>3746.9399999999987</v>
      </c>
      <c r="K2482" s="605">
        <f t="shared" si="822"/>
        <v>3668.0600000000013</v>
      </c>
      <c r="L2482" s="605">
        <f t="shared" si="822"/>
        <v>3563.4799999999996</v>
      </c>
      <c r="M2482" s="605">
        <f t="shared" si="822"/>
        <v>3711.1399999999994</v>
      </c>
      <c r="N2482" s="605">
        <f t="shared" si="822"/>
        <v>4013.24</v>
      </c>
      <c r="O2482" s="605"/>
      <c r="P2482" s="605"/>
      <c r="Q2482" s="658"/>
      <c r="R2482" s="658"/>
      <c r="S2482" s="659"/>
      <c r="T2482" s="600"/>
      <c r="U2482" s="672"/>
      <c r="V2482" s="731"/>
      <c r="W2482" s="731"/>
      <c r="X2482" s="731"/>
      <c r="Y2482" s="732"/>
      <c r="Z2482" s="732"/>
      <c r="AA2482" s="732"/>
      <c r="AB2482" s="732"/>
      <c r="AC2482" s="641"/>
      <c r="AD2482" s="641"/>
    </row>
    <row r="2483" spans="1:30" ht="32.25" customHeight="1">
      <c r="A2483" s="713">
        <v>44158</v>
      </c>
      <c r="B2483" s="554" t="s">
        <v>183</v>
      </c>
      <c r="C2483" s="657" t="s">
        <v>171</v>
      </c>
      <c r="D2483" s="657" t="s">
        <v>170</v>
      </c>
      <c r="E2483" s="605" t="s">
        <v>184</v>
      </c>
      <c r="F2483" s="723">
        <v>25600.98</v>
      </c>
      <c r="G2483" s="723">
        <v>25808.41</v>
      </c>
      <c r="H2483" s="723">
        <v>25887.29</v>
      </c>
      <c r="I2483" s="723">
        <v>25849.84</v>
      </c>
      <c r="J2483" s="723">
        <v>25682.79</v>
      </c>
      <c r="K2483" s="723">
        <v>25610.91</v>
      </c>
      <c r="L2483" s="723">
        <v>25830.07</v>
      </c>
      <c r="M2483" s="723">
        <v>25827.95</v>
      </c>
      <c r="N2483" s="723">
        <v>25615.37</v>
      </c>
      <c r="O2483" s="605">
        <f>IF((N2484=""),"",MAX(F2485:N2485))</f>
        <v>4808.0099999999948</v>
      </c>
      <c r="P2483" s="605">
        <f>IF(N2484="","",MIN(F2485:N2485))</f>
        <v>4094.4300000000039</v>
      </c>
      <c r="Q2483" s="658">
        <f>IF((N2485=""),"",AVERAGE(F2485:N2485))</f>
        <v>4430.3166666666675</v>
      </c>
      <c r="R2483" s="658">
        <f>IF((N2484=""),"",(O2483-P2483)/(O2483+P2483)*100)</f>
        <v>8.0155552859664425</v>
      </c>
      <c r="S2483" s="659">
        <f>STDEV(F2485:N2485)</f>
        <v>287.64611960706372</v>
      </c>
      <c r="T2483" s="600" t="str">
        <f>IF(N2484="","",IF(Q2483&gt;3200,IF(R2483&lt;16,IF(Q2483&lt;5240,"Pass","Fail"),"Fail"),"Fail"))</f>
        <v>Pass</v>
      </c>
      <c r="U2483" s="672">
        <v>74</v>
      </c>
      <c r="V2483" s="739" t="s">
        <v>653</v>
      </c>
      <c r="W2483" s="743" t="s">
        <v>640</v>
      </c>
      <c r="X2483" s="726"/>
      <c r="Y2483" s="733">
        <v>4200</v>
      </c>
      <c r="Z2483" s="733">
        <v>5500</v>
      </c>
      <c r="AA2483" s="733">
        <v>3200</v>
      </c>
      <c r="AB2483" s="733">
        <v>5240</v>
      </c>
      <c r="AC2483" s="604">
        <v>16</v>
      </c>
      <c r="AD2483" s="604">
        <v>16</v>
      </c>
    </row>
    <row r="2484" spans="1:30" ht="27" customHeight="1">
      <c r="A2484" s="729"/>
      <c r="B2484" s="554"/>
      <c r="C2484" s="657"/>
      <c r="D2484" s="657"/>
      <c r="E2484" s="605" t="s">
        <v>185</v>
      </c>
      <c r="F2484" s="723">
        <v>24033.96</v>
      </c>
      <c r="G2484" s="723">
        <v>24402.82</v>
      </c>
      <c r="H2484" s="723">
        <v>24522.48</v>
      </c>
      <c r="I2484" s="723">
        <v>24431.49</v>
      </c>
      <c r="J2484" s="723">
        <v>24088.66</v>
      </c>
      <c r="K2484" s="723">
        <v>24076.32</v>
      </c>
      <c r="L2484" s="723">
        <v>24438.36</v>
      </c>
      <c r="M2484" s="723">
        <v>24415.87</v>
      </c>
      <c r="N2484" s="723">
        <v>24012.7</v>
      </c>
      <c r="O2484" s="641"/>
      <c r="P2484" s="605"/>
      <c r="Q2484" s="658"/>
      <c r="R2484" s="658"/>
      <c r="S2484" s="659"/>
      <c r="T2484" s="600"/>
      <c r="U2484" s="660"/>
      <c r="V2484" s="731"/>
      <c r="W2484" s="731"/>
      <c r="X2484" s="731"/>
      <c r="Y2484" s="732"/>
      <c r="Z2484" s="732"/>
      <c r="AA2484" s="732"/>
      <c r="AB2484" s="732"/>
      <c r="AC2484" s="641"/>
      <c r="AD2484" s="641"/>
    </row>
    <row r="2485" spans="1:30" ht="37.5" customHeight="1">
      <c r="A2485" s="734"/>
      <c r="B2485" s="554"/>
      <c r="C2485" s="657"/>
      <c r="D2485" s="657"/>
      <c r="E2485" s="605" t="s">
        <v>186</v>
      </c>
      <c r="F2485" s="605">
        <f t="shared" ref="F2485:N2485" si="823">IF(((F2483="")*AND(F2484="")),"",(F2483-F2484)*3)</f>
        <v>4701.0600000000013</v>
      </c>
      <c r="G2485" s="605">
        <f t="shared" si="823"/>
        <v>4216.7700000000004</v>
      </c>
      <c r="H2485" s="605">
        <f t="shared" si="823"/>
        <v>4094.4300000000039</v>
      </c>
      <c r="I2485" s="605">
        <f t="shared" si="823"/>
        <v>4255.0499999999956</v>
      </c>
      <c r="J2485" s="605">
        <f t="shared" si="823"/>
        <v>4782.3900000000031</v>
      </c>
      <c r="K2485" s="605">
        <f t="shared" si="823"/>
        <v>4603.7700000000004</v>
      </c>
      <c r="L2485" s="605">
        <f t="shared" si="823"/>
        <v>4175.1299999999974</v>
      </c>
      <c r="M2485" s="605">
        <f t="shared" si="823"/>
        <v>4236.2400000000052</v>
      </c>
      <c r="N2485" s="605">
        <f t="shared" si="823"/>
        <v>4808.0099999999948</v>
      </c>
      <c r="O2485" s="605"/>
      <c r="P2485" s="605"/>
      <c r="Q2485" s="658"/>
      <c r="R2485" s="658"/>
      <c r="S2485" s="659"/>
      <c r="T2485" s="600"/>
      <c r="U2485" s="660"/>
      <c r="V2485" s="735"/>
      <c r="W2485" s="735"/>
      <c r="X2485" s="735"/>
      <c r="Y2485" s="736"/>
      <c r="Z2485" s="736"/>
      <c r="AA2485" s="736"/>
      <c r="AB2485" s="736"/>
      <c r="AC2485" s="737"/>
      <c r="AD2485" s="737"/>
    </row>
    <row r="2486" spans="1:30" ht="27" customHeight="1">
      <c r="A2486" s="713">
        <v>44158</v>
      </c>
      <c r="B2486" s="614" t="s">
        <v>167</v>
      </c>
      <c r="C2486" s="657" t="s">
        <v>169</v>
      </c>
      <c r="D2486" s="657" t="s">
        <v>187</v>
      </c>
      <c r="E2486" s="605" t="s">
        <v>184</v>
      </c>
      <c r="F2486" s="723">
        <v>1263.43</v>
      </c>
      <c r="G2486" s="723">
        <v>1246.1400000000001</v>
      </c>
      <c r="H2486" s="723">
        <v>1248.3</v>
      </c>
      <c r="I2486" s="723">
        <v>1246.6099999999999</v>
      </c>
      <c r="J2486" s="723">
        <v>1263.6600000000001</v>
      </c>
      <c r="K2486" s="723">
        <v>1251.5999999999999</v>
      </c>
      <c r="L2486" s="723">
        <v>1247.6300000000001</v>
      </c>
      <c r="M2486" s="723">
        <v>1248.95</v>
      </c>
      <c r="N2486" s="723">
        <v>1287.0999999999999</v>
      </c>
      <c r="O2486" s="605">
        <f>IF((N2487=""),"",MAX(F2488:N2488))</f>
        <v>2034.9</v>
      </c>
      <c r="P2486" s="605">
        <f>IF(N2487="","",MIN(F2488:N2488))</f>
        <v>1946.9099999999999</v>
      </c>
      <c r="Q2486" s="658">
        <f>IF((N2488=""),"",AVERAGE(F2488:N2488))</f>
        <v>1995.7666666666669</v>
      </c>
      <c r="R2486" s="658">
        <f>IF((N2487=""),"",(O2486-P2486)/(O2486+P2486)*100)</f>
        <v>2.2097990612309539</v>
      </c>
      <c r="S2486" s="659">
        <f>STDEV(F2488:N2488)</f>
        <v>24.481135594563803</v>
      </c>
      <c r="T2486" s="600" t="str">
        <f>IF(N2487="","",IF(Q2486&gt;1940,IF(R2486&lt;8.3,IF(Q2486&lt;2180,"Pass","Fail"),"Fail"),"Fail"))</f>
        <v>Pass</v>
      </c>
      <c r="U2486" s="672">
        <v>74</v>
      </c>
      <c r="V2486" s="739" t="s">
        <v>653</v>
      </c>
      <c r="W2486" s="743" t="s">
        <v>640</v>
      </c>
      <c r="X2486" s="726"/>
      <c r="Y2486" s="733">
        <v>2000</v>
      </c>
      <c r="Z2486" s="733">
        <v>3000</v>
      </c>
      <c r="AA2486" s="733">
        <v>1940</v>
      </c>
      <c r="AB2486" s="733">
        <v>2180</v>
      </c>
      <c r="AC2486" s="604">
        <v>5.2</v>
      </c>
      <c r="AD2486" s="604">
        <v>5.2</v>
      </c>
    </row>
    <row r="2487" spans="1:30" ht="19.5" customHeight="1">
      <c r="A2487" s="738"/>
      <c r="B2487" s="554"/>
      <c r="C2487" s="657"/>
      <c r="D2487" s="657"/>
      <c r="E2487" s="605" t="s">
        <v>185</v>
      </c>
      <c r="F2487" s="723">
        <v>585.13</v>
      </c>
      <c r="G2487" s="723">
        <v>577.91999999999996</v>
      </c>
      <c r="H2487" s="723">
        <v>579.16</v>
      </c>
      <c r="I2487" s="723">
        <v>583.22</v>
      </c>
      <c r="J2487" s="723">
        <v>603.54999999999995</v>
      </c>
      <c r="K2487" s="723">
        <v>586.79999999999995</v>
      </c>
      <c r="L2487" s="723">
        <v>584.67999999999995</v>
      </c>
      <c r="M2487" s="723">
        <v>577.53</v>
      </c>
      <c r="N2487" s="723">
        <v>638.13</v>
      </c>
      <c r="O2487" s="605"/>
      <c r="P2487" s="605"/>
      <c r="Q2487" s="658"/>
      <c r="R2487" s="658"/>
      <c r="S2487" s="659"/>
      <c r="T2487" s="600"/>
      <c r="U2487" s="660"/>
      <c r="V2487" s="731"/>
      <c r="W2487" s="731"/>
      <c r="X2487" s="731"/>
      <c r="Y2487" s="732"/>
      <c r="Z2487" s="732"/>
      <c r="AA2487" s="732"/>
      <c r="AB2487" s="732"/>
      <c r="AC2487" s="641"/>
      <c r="AD2487" s="641"/>
    </row>
    <row r="2488" spans="1:30" ht="42.75">
      <c r="A2488" s="738"/>
      <c r="B2488" s="554"/>
      <c r="C2488" s="657"/>
      <c r="D2488" s="657"/>
      <c r="E2488" s="605" t="s">
        <v>188</v>
      </c>
      <c r="F2488" s="605">
        <f t="shared" ref="F2488:N2488" si="824">IF(((F2486="")*AND(F2487="")),"",(F2486-F2487)*3)</f>
        <v>2034.9</v>
      </c>
      <c r="G2488" s="605">
        <f t="shared" si="824"/>
        <v>2004.6600000000003</v>
      </c>
      <c r="H2488" s="605">
        <f t="shared" si="824"/>
        <v>2007.42</v>
      </c>
      <c r="I2488" s="605">
        <f t="shared" si="824"/>
        <v>1990.1699999999996</v>
      </c>
      <c r="J2488" s="605">
        <f t="shared" si="824"/>
        <v>1980.3300000000004</v>
      </c>
      <c r="K2488" s="605">
        <f t="shared" si="824"/>
        <v>1994.3999999999999</v>
      </c>
      <c r="L2488" s="605">
        <f t="shared" si="824"/>
        <v>1988.8500000000004</v>
      </c>
      <c r="M2488" s="605">
        <f t="shared" si="824"/>
        <v>2014.2600000000002</v>
      </c>
      <c r="N2488" s="605">
        <f t="shared" si="824"/>
        <v>1946.9099999999999</v>
      </c>
      <c r="O2488" s="605"/>
      <c r="P2488" s="605"/>
      <c r="Q2488" s="658"/>
      <c r="R2488" s="658"/>
      <c r="S2488" s="659"/>
      <c r="T2488" s="600"/>
      <c r="U2488" s="660"/>
      <c r="V2488" s="731"/>
      <c r="W2488" s="731"/>
      <c r="X2488" s="731"/>
      <c r="Y2488" s="732"/>
      <c r="Z2488" s="732"/>
      <c r="AA2488" s="732"/>
      <c r="AB2488" s="732"/>
      <c r="AC2488" s="641"/>
      <c r="AD2488" s="641"/>
    </row>
    <row r="2489" spans="1:30" ht="15">
      <c r="A2489" s="713">
        <v>44161</v>
      </c>
      <c r="B2489" s="554" t="s">
        <v>172</v>
      </c>
      <c r="C2489" s="657" t="s">
        <v>174</v>
      </c>
      <c r="D2489" s="657" t="s">
        <v>173</v>
      </c>
      <c r="E2489" s="605" t="s">
        <v>184</v>
      </c>
      <c r="F2489" s="723">
        <v>5130.79</v>
      </c>
      <c r="G2489" s="723">
        <v>5142.17</v>
      </c>
      <c r="H2489" s="723">
        <v>5321.35</v>
      </c>
      <c r="I2489" s="723">
        <v>5169.49</v>
      </c>
      <c r="J2489" s="723">
        <v>5026.57</v>
      </c>
      <c r="K2489" s="723">
        <v>4964.2</v>
      </c>
      <c r="L2489" s="723">
        <v>4996.63</v>
      </c>
      <c r="M2489" s="723">
        <v>5025.33</v>
      </c>
      <c r="N2489" s="723">
        <v>5440.61</v>
      </c>
      <c r="O2489" s="605">
        <f>IF((N2490=""),"",MAX(F2491:N2491))</f>
        <v>3779.2599999999993</v>
      </c>
      <c r="P2489" s="605">
        <f>IF(N2490="","",MIN(F2491:N2491))</f>
        <v>3399.079999999999</v>
      </c>
      <c r="Q2489" s="658">
        <f>IF((N2491=""),"",AVERAGE(F2491:N2491))</f>
        <v>3671.1355555555547</v>
      </c>
      <c r="R2489" s="658">
        <f>IF((N2490=""),"",(O2489-P2489)/(O2489+P2489)*100)</f>
        <v>5.296210544499151</v>
      </c>
      <c r="S2489" s="725">
        <f>STDEV(F2491:N2491)</f>
        <v>118.60538511291671</v>
      </c>
      <c r="T2489" s="600" t="str">
        <f>IF(N2490="","",IF(Q2489&gt;3350,IF(R2489&lt;7,IF(Q2489&lt;3950,"Pass","Fail"),"Fail"),"Fail"))</f>
        <v>Pass</v>
      </c>
      <c r="U2489" s="672">
        <v>1159</v>
      </c>
      <c r="V2489" s="739" t="s">
        <v>656</v>
      </c>
      <c r="W2489" s="743" t="s">
        <v>640</v>
      </c>
      <c r="X2489" s="726"/>
      <c r="Y2489" s="819">
        <v>3350</v>
      </c>
      <c r="Z2489" s="819">
        <v>4450</v>
      </c>
      <c r="AA2489" s="819">
        <v>3350</v>
      </c>
      <c r="AB2489" s="819">
        <v>3950</v>
      </c>
      <c r="AC2489" s="820">
        <v>7</v>
      </c>
      <c r="AD2489" s="820">
        <v>6.5</v>
      </c>
    </row>
    <row r="2490" spans="1:30" ht="15">
      <c r="A2490" s="729"/>
      <c r="B2490" s="554"/>
      <c r="C2490" s="657"/>
      <c r="D2490" s="657"/>
      <c r="E2490" s="605" t="s">
        <v>185</v>
      </c>
      <c r="F2490" s="723">
        <v>3253.97</v>
      </c>
      <c r="G2490" s="723">
        <v>3277.14</v>
      </c>
      <c r="H2490" s="723">
        <v>3520.06</v>
      </c>
      <c r="I2490" s="723">
        <v>3310.19</v>
      </c>
      <c r="J2490" s="723">
        <v>3136.94</v>
      </c>
      <c r="K2490" s="723">
        <v>3103.51</v>
      </c>
      <c r="L2490" s="723">
        <v>3192.42</v>
      </c>
      <c r="M2490" s="723">
        <v>3161.73</v>
      </c>
      <c r="N2490" s="723">
        <v>3741.07</v>
      </c>
      <c r="O2490" s="605"/>
      <c r="P2490" s="605"/>
      <c r="Q2490" s="658"/>
      <c r="R2490" s="658"/>
      <c r="S2490" s="659"/>
      <c r="T2490" s="600"/>
      <c r="U2490" s="672"/>
      <c r="V2490" s="731"/>
      <c r="W2490" s="731"/>
      <c r="X2490" s="731"/>
      <c r="Y2490" s="732"/>
      <c r="Z2490" s="732"/>
      <c r="AA2490" s="732"/>
      <c r="AB2490" s="732"/>
      <c r="AC2490" s="641"/>
      <c r="AD2490" s="641"/>
    </row>
    <row r="2491" spans="1:30" ht="57">
      <c r="A2491" s="738"/>
      <c r="B2491" s="554"/>
      <c r="C2491" s="657"/>
      <c r="D2491" s="657"/>
      <c r="E2491" s="605" t="s">
        <v>186</v>
      </c>
      <c r="F2491" s="605">
        <f t="shared" ref="F2491:N2491" si="825">IF(((F2489="")*AND(F2490="")),"",(F2489-F2490)*2)</f>
        <v>3753.6400000000003</v>
      </c>
      <c r="G2491" s="605">
        <f t="shared" si="825"/>
        <v>3730.0600000000004</v>
      </c>
      <c r="H2491" s="605">
        <f t="shared" si="825"/>
        <v>3602.5800000000008</v>
      </c>
      <c r="I2491" s="605">
        <f t="shared" si="825"/>
        <v>3718.5999999999995</v>
      </c>
      <c r="J2491" s="605">
        <f t="shared" si="825"/>
        <v>3779.2599999999993</v>
      </c>
      <c r="K2491" s="605">
        <f t="shared" si="825"/>
        <v>3721.3799999999992</v>
      </c>
      <c r="L2491" s="605">
        <f t="shared" si="825"/>
        <v>3608.42</v>
      </c>
      <c r="M2491" s="605">
        <f t="shared" si="825"/>
        <v>3727.2</v>
      </c>
      <c r="N2491" s="605">
        <f t="shared" si="825"/>
        <v>3399.079999999999</v>
      </c>
      <c r="O2491" s="605"/>
      <c r="P2491" s="605"/>
      <c r="Q2491" s="658"/>
      <c r="R2491" s="658"/>
      <c r="S2491" s="659"/>
      <c r="T2491" s="600"/>
      <c r="U2491" s="672"/>
      <c r="V2491" s="731"/>
      <c r="W2491" s="731"/>
      <c r="X2491" s="731"/>
      <c r="Y2491" s="732"/>
      <c r="Z2491" s="732"/>
      <c r="AA2491" s="732"/>
      <c r="AB2491" s="732"/>
      <c r="AC2491" s="641"/>
      <c r="AD2491" s="641"/>
    </row>
    <row r="2492" spans="1:30" ht="32.25" customHeight="1">
      <c r="A2492" s="713">
        <v>44161</v>
      </c>
      <c r="B2492" s="554" t="s">
        <v>183</v>
      </c>
      <c r="C2492" s="657" t="s">
        <v>171</v>
      </c>
      <c r="D2492" s="657" t="s">
        <v>170</v>
      </c>
      <c r="E2492" s="605" t="s">
        <v>184</v>
      </c>
      <c r="F2492" s="723">
        <v>23998.39</v>
      </c>
      <c r="G2492" s="723">
        <v>24371.43</v>
      </c>
      <c r="H2492" s="723">
        <v>24482.720000000001</v>
      </c>
      <c r="I2492" s="723">
        <v>24400.05</v>
      </c>
      <c r="J2492" s="723">
        <v>24052.35</v>
      </c>
      <c r="K2492" s="723">
        <v>24044.62</v>
      </c>
      <c r="L2492" s="723">
        <v>24396.99</v>
      </c>
      <c r="M2492" s="723">
        <v>24382.080000000002</v>
      </c>
      <c r="N2492" s="723">
        <v>23979.15</v>
      </c>
      <c r="O2492" s="605">
        <f>IF((N2493=""),"",MAX(F2494:N2494))</f>
        <v>4955.429999999993</v>
      </c>
      <c r="P2492" s="605">
        <f>IF(N2493="","",MIN(F2494:N2494))</f>
        <v>4231.8900000000031</v>
      </c>
      <c r="Q2492" s="658">
        <f>IF((N2494=""),"",AVERAGE(F2494:N2494))</f>
        <v>4582.380000000001</v>
      </c>
      <c r="R2492" s="658">
        <f>IF((N2493=""),"",(O2492-P2492)/(O2492+P2492)*100)</f>
        <v>7.8754196000573646</v>
      </c>
      <c r="S2492" s="659">
        <f>STDEV(F2494:N2494)</f>
        <v>296.81760270407904</v>
      </c>
      <c r="T2492" s="600" t="str">
        <f>IF(N2493="","",IF(Q2492&gt;3200,IF(R2492&lt;16,IF(Q2492&lt;5240,"Pass","Fail"),"Fail"),"Fail"))</f>
        <v>Pass</v>
      </c>
      <c r="U2492" s="672">
        <v>1159</v>
      </c>
      <c r="V2492" s="739" t="s">
        <v>656</v>
      </c>
      <c r="W2492" s="743" t="s">
        <v>640</v>
      </c>
      <c r="X2492" s="726"/>
      <c r="Y2492" s="733">
        <v>4200</v>
      </c>
      <c r="Z2492" s="733">
        <v>5500</v>
      </c>
      <c r="AA2492" s="733">
        <v>3200</v>
      </c>
      <c r="AB2492" s="733">
        <v>5240</v>
      </c>
      <c r="AC2492" s="604">
        <v>16</v>
      </c>
      <c r="AD2492" s="604">
        <v>16</v>
      </c>
    </row>
    <row r="2493" spans="1:30" ht="27" customHeight="1">
      <c r="A2493" s="729"/>
      <c r="B2493" s="554"/>
      <c r="C2493" s="657"/>
      <c r="D2493" s="657"/>
      <c r="E2493" s="605" t="s">
        <v>185</v>
      </c>
      <c r="F2493" s="723">
        <v>22384.78</v>
      </c>
      <c r="G2493" s="723">
        <v>22922.62</v>
      </c>
      <c r="H2493" s="723">
        <v>23072.09</v>
      </c>
      <c r="I2493" s="723">
        <v>22936.13</v>
      </c>
      <c r="J2493" s="723">
        <v>22400.54</v>
      </c>
      <c r="K2493" s="723">
        <v>22434.53</v>
      </c>
      <c r="L2493" s="723">
        <v>22950.54</v>
      </c>
      <c r="M2493" s="723">
        <v>22923.54</v>
      </c>
      <c r="N2493" s="723">
        <v>22335.87</v>
      </c>
      <c r="O2493" s="641"/>
      <c r="P2493" s="605"/>
      <c r="Q2493" s="658"/>
      <c r="R2493" s="658"/>
      <c r="S2493" s="659"/>
      <c r="T2493" s="600"/>
      <c r="U2493" s="660"/>
      <c r="V2493" s="731"/>
      <c r="W2493" s="731"/>
      <c r="X2493" s="731"/>
      <c r="Y2493" s="732"/>
      <c r="Z2493" s="732"/>
      <c r="AA2493" s="732"/>
      <c r="AB2493" s="732"/>
      <c r="AC2493" s="641"/>
      <c r="AD2493" s="641"/>
    </row>
    <row r="2494" spans="1:30" ht="37.5" customHeight="1">
      <c r="A2494" s="734"/>
      <c r="B2494" s="554"/>
      <c r="C2494" s="657"/>
      <c r="D2494" s="657"/>
      <c r="E2494" s="605" t="s">
        <v>186</v>
      </c>
      <c r="F2494" s="605">
        <f t="shared" ref="F2494:N2494" si="826">IF(((F2492="")*AND(F2493="")),"",(F2492-F2493)*3)</f>
        <v>4840.8300000000017</v>
      </c>
      <c r="G2494" s="605">
        <f t="shared" si="826"/>
        <v>4346.4300000000039</v>
      </c>
      <c r="H2494" s="605">
        <f t="shared" si="826"/>
        <v>4231.8900000000031</v>
      </c>
      <c r="I2494" s="605">
        <f t="shared" si="826"/>
        <v>4391.7599999999948</v>
      </c>
      <c r="J2494" s="605">
        <f t="shared" si="826"/>
        <v>4955.429999999993</v>
      </c>
      <c r="K2494" s="605">
        <f t="shared" si="826"/>
        <v>4830.2700000000004</v>
      </c>
      <c r="L2494" s="605">
        <f t="shared" si="826"/>
        <v>4339.3500000000022</v>
      </c>
      <c r="M2494" s="605">
        <f t="shared" si="826"/>
        <v>4375.6200000000026</v>
      </c>
      <c r="N2494" s="605">
        <f t="shared" si="826"/>
        <v>4929.8400000000074</v>
      </c>
      <c r="O2494" s="605"/>
      <c r="P2494" s="605"/>
      <c r="Q2494" s="658"/>
      <c r="R2494" s="658"/>
      <c r="S2494" s="659"/>
      <c r="T2494" s="600"/>
      <c r="U2494" s="660"/>
      <c r="V2494" s="735"/>
      <c r="W2494" s="735"/>
      <c r="X2494" s="735"/>
      <c r="Y2494" s="736"/>
      <c r="Z2494" s="736"/>
      <c r="AA2494" s="736"/>
      <c r="AB2494" s="736"/>
      <c r="AC2494" s="737"/>
      <c r="AD2494" s="737"/>
    </row>
    <row r="2495" spans="1:30" ht="27" customHeight="1">
      <c r="A2495" s="713">
        <v>44161</v>
      </c>
      <c r="B2495" s="614" t="s">
        <v>167</v>
      </c>
      <c r="C2495" s="657" t="s">
        <v>169</v>
      </c>
      <c r="D2495" s="657" t="s">
        <v>187</v>
      </c>
      <c r="E2495" s="605" t="s">
        <v>184</v>
      </c>
      <c r="F2495" s="723">
        <v>1885.59</v>
      </c>
      <c r="G2495" s="723">
        <v>1933.02</v>
      </c>
      <c r="H2495" s="723">
        <v>1935.35</v>
      </c>
      <c r="I2495" s="723">
        <v>1937.13</v>
      </c>
      <c r="J2495" s="723">
        <v>1932.86</v>
      </c>
      <c r="K2495" s="723">
        <v>1960.87</v>
      </c>
      <c r="L2495" s="723">
        <v>1931.64</v>
      </c>
      <c r="M2495" s="723">
        <v>1935.01</v>
      </c>
      <c r="N2495" s="723">
        <v>1934.41</v>
      </c>
      <c r="O2495" s="605">
        <f>IF((N2496=""),"",MAX(F2497:N2497))</f>
        <v>2144.8799999999992</v>
      </c>
      <c r="P2495" s="605">
        <f>IF(N2496="","",MIN(F2497:N2497))</f>
        <v>1908.3899999999996</v>
      </c>
      <c r="Q2495" s="658">
        <f>IF((N2497=""),"",AVERAGE(F2497:N2497))</f>
        <v>2027.73</v>
      </c>
      <c r="R2495" s="658">
        <f>IF((N2496=""),"",(O2495-P2495)/(O2495+P2495)*100)</f>
        <v>5.8345484016608724</v>
      </c>
      <c r="S2495" s="659">
        <f>STDEV(F2497:N2497)</f>
        <v>62.696036357971671</v>
      </c>
      <c r="T2495" s="600" t="str">
        <f>IF(N2496="","",IF(Q2495&gt;1940,IF(R2495&lt;8.3,IF(Q2495&lt;2180,"Pass","Fail"),"Fail"),"Fail"))</f>
        <v>Pass</v>
      </c>
      <c r="U2495" s="672">
        <v>1159</v>
      </c>
      <c r="V2495" s="739" t="s">
        <v>656</v>
      </c>
      <c r="W2495" s="743" t="s">
        <v>640</v>
      </c>
      <c r="X2495" s="726"/>
      <c r="Y2495" s="733">
        <v>2000</v>
      </c>
      <c r="Z2495" s="733">
        <v>3000</v>
      </c>
      <c r="AA2495" s="733">
        <v>1940</v>
      </c>
      <c r="AB2495" s="733">
        <v>2180</v>
      </c>
      <c r="AC2495" s="604">
        <v>5.2</v>
      </c>
      <c r="AD2495" s="604">
        <v>5.2</v>
      </c>
    </row>
    <row r="2496" spans="1:30" ht="19.5" customHeight="1">
      <c r="A2496" s="738"/>
      <c r="B2496" s="554"/>
      <c r="C2496" s="657"/>
      <c r="D2496" s="657"/>
      <c r="E2496" s="605" t="s">
        <v>185</v>
      </c>
      <c r="F2496" s="723">
        <v>1249.46</v>
      </c>
      <c r="G2496" s="723">
        <v>1257.8800000000001</v>
      </c>
      <c r="H2496" s="723">
        <v>1257.57</v>
      </c>
      <c r="I2496" s="723">
        <v>1253.69</v>
      </c>
      <c r="J2496" s="723">
        <v>1252.76</v>
      </c>
      <c r="K2496" s="723">
        <v>1245.9100000000001</v>
      </c>
      <c r="L2496" s="723">
        <v>1261.0899999999999</v>
      </c>
      <c r="M2496" s="723">
        <v>1251.1300000000001</v>
      </c>
      <c r="N2496" s="723">
        <v>1273.2</v>
      </c>
      <c r="O2496" s="605"/>
      <c r="P2496" s="605"/>
      <c r="Q2496" s="658"/>
      <c r="R2496" s="658"/>
      <c r="S2496" s="659"/>
      <c r="T2496" s="600"/>
      <c r="U2496" s="660"/>
      <c r="V2496" s="731"/>
      <c r="W2496" s="731"/>
      <c r="X2496" s="731"/>
      <c r="Y2496" s="732"/>
      <c r="Z2496" s="732"/>
      <c r="AA2496" s="732"/>
      <c r="AB2496" s="732"/>
      <c r="AC2496" s="641"/>
      <c r="AD2496" s="641"/>
    </row>
    <row r="2497" spans="1:30" ht="42.75">
      <c r="A2497" s="738"/>
      <c r="B2497" s="554"/>
      <c r="C2497" s="657"/>
      <c r="D2497" s="657"/>
      <c r="E2497" s="605" t="s">
        <v>188</v>
      </c>
      <c r="F2497" s="605">
        <f t="shared" ref="F2497:N2497" si="827">IF(((F2495="")*AND(F2496="")),"",(F2495-F2496)*3)</f>
        <v>1908.3899999999996</v>
      </c>
      <c r="G2497" s="605">
        <f t="shared" si="827"/>
        <v>2025.4199999999996</v>
      </c>
      <c r="H2497" s="605">
        <f t="shared" si="827"/>
        <v>2033.34</v>
      </c>
      <c r="I2497" s="605">
        <f t="shared" si="827"/>
        <v>2050.3200000000002</v>
      </c>
      <c r="J2497" s="605">
        <f t="shared" si="827"/>
        <v>2040.2999999999997</v>
      </c>
      <c r="K2497" s="605">
        <f t="shared" si="827"/>
        <v>2144.8799999999992</v>
      </c>
      <c r="L2497" s="605">
        <f t="shared" si="827"/>
        <v>2011.6500000000005</v>
      </c>
      <c r="M2497" s="605">
        <f t="shared" si="827"/>
        <v>2051.6399999999994</v>
      </c>
      <c r="N2497" s="605">
        <f t="shared" si="827"/>
        <v>1983.63</v>
      </c>
      <c r="O2497" s="605"/>
      <c r="P2497" s="605"/>
      <c r="Q2497" s="658"/>
      <c r="R2497" s="658"/>
      <c r="S2497" s="659"/>
      <c r="T2497" s="600"/>
      <c r="U2497" s="660"/>
      <c r="V2497" s="731"/>
      <c r="W2497" s="731"/>
      <c r="X2497" s="731"/>
      <c r="Y2497" s="732"/>
      <c r="Z2497" s="732"/>
      <c r="AA2497" s="732"/>
      <c r="AB2497" s="732"/>
      <c r="AC2497" s="641"/>
      <c r="AD2497" s="641"/>
    </row>
    <row r="2498" spans="1:30" ht="15">
      <c r="A2498" s="713">
        <v>44166</v>
      </c>
      <c r="B2498" s="554" t="s">
        <v>172</v>
      </c>
      <c r="C2498" s="657" t="s">
        <v>174</v>
      </c>
      <c r="D2498" s="657" t="s">
        <v>173</v>
      </c>
      <c r="E2498" s="605" t="s">
        <v>184</v>
      </c>
      <c r="F2498" s="723">
        <v>3266.25</v>
      </c>
      <c r="G2498" s="723">
        <v>3289.38</v>
      </c>
      <c r="H2498" s="723">
        <v>3532.11</v>
      </c>
      <c r="I2498" s="723">
        <v>3322.99</v>
      </c>
      <c r="J2498" s="723">
        <v>3147.84</v>
      </c>
      <c r="K2498" s="723">
        <v>3113.17</v>
      </c>
      <c r="L2498" s="723">
        <v>3198.12</v>
      </c>
      <c r="M2498" s="723">
        <v>3172.71</v>
      </c>
      <c r="N2498" s="723">
        <v>3750.77</v>
      </c>
      <c r="O2498" s="605">
        <f>IF((N2499=""),"",MAX(F2500:N2500))</f>
        <v>4038.96</v>
      </c>
      <c r="P2498" s="605">
        <f>IF(N2499="","",MIN(F2500:N2500))</f>
        <v>3525.4399999999996</v>
      </c>
      <c r="Q2498" s="658">
        <f>IF((N2500=""),"",AVERAGE(F2500:N2500))</f>
        <v>3684.5333333333328</v>
      </c>
      <c r="R2498" s="658">
        <f>IF((N2499=""),"",(O2498-P2498)/(O2498+P2498)*100)</f>
        <v>6.7886415313838571</v>
      </c>
      <c r="S2498" s="725">
        <f>STDEV(F2500:N2500)</f>
        <v>141.70995483735834</v>
      </c>
      <c r="T2498" s="600" t="str">
        <f>IF(N2499="","",IF(Q2498&gt;3350,IF(R2498&lt;7,IF(Q2498&lt;3950,"Pass","Fail"),"Fail"),"Fail"))</f>
        <v>Pass</v>
      </c>
      <c r="U2498" s="672">
        <v>74</v>
      </c>
      <c r="V2498" s="739" t="s">
        <v>659</v>
      </c>
      <c r="W2498" s="743" t="s">
        <v>640</v>
      </c>
      <c r="X2498" s="726"/>
      <c r="Y2498" s="819">
        <v>3350</v>
      </c>
      <c r="Z2498" s="819">
        <v>4450</v>
      </c>
      <c r="AA2498" s="819">
        <v>3350</v>
      </c>
      <c r="AB2498" s="819">
        <v>3950</v>
      </c>
      <c r="AC2498" s="820">
        <v>7</v>
      </c>
      <c r="AD2498" s="820">
        <v>6.5</v>
      </c>
    </row>
    <row r="2499" spans="1:30" ht="15">
      <c r="A2499" s="729"/>
      <c r="B2499" s="554"/>
      <c r="C2499" s="657"/>
      <c r="D2499" s="657"/>
      <c r="E2499" s="605" t="s">
        <v>185</v>
      </c>
      <c r="F2499" s="723">
        <v>1428.96</v>
      </c>
      <c r="G2499" s="723">
        <v>1467.11</v>
      </c>
      <c r="H2499" s="723">
        <v>1697.61</v>
      </c>
      <c r="I2499" s="723">
        <v>1506.86</v>
      </c>
      <c r="J2499" s="723">
        <v>1298.21</v>
      </c>
      <c r="K2499" s="723">
        <v>1302.46</v>
      </c>
      <c r="L2499" s="723">
        <v>1435.4</v>
      </c>
      <c r="M2499" s="723">
        <v>1345.04</v>
      </c>
      <c r="N2499" s="723">
        <v>1731.29</v>
      </c>
      <c r="O2499" s="605"/>
      <c r="P2499" s="605"/>
      <c r="Q2499" s="658"/>
      <c r="R2499" s="658"/>
      <c r="S2499" s="659"/>
      <c r="T2499" s="600"/>
      <c r="U2499" s="672"/>
      <c r="V2499" s="731"/>
      <c r="W2499" s="731"/>
      <c r="X2499" s="731"/>
      <c r="Y2499" s="732"/>
      <c r="Z2499" s="732"/>
      <c r="AA2499" s="732"/>
      <c r="AB2499" s="732"/>
      <c r="AC2499" s="641"/>
      <c r="AD2499" s="641"/>
    </row>
    <row r="2500" spans="1:30" ht="57">
      <c r="A2500" s="738"/>
      <c r="B2500" s="554"/>
      <c r="C2500" s="657"/>
      <c r="D2500" s="657"/>
      <c r="E2500" s="605" t="s">
        <v>186</v>
      </c>
      <c r="F2500" s="605">
        <f t="shared" ref="F2500:N2500" si="828">IF(((F2498="")*AND(F2499="")),"",(F2498-F2499)*2)</f>
        <v>3674.58</v>
      </c>
      <c r="G2500" s="605">
        <f t="shared" si="828"/>
        <v>3644.5400000000004</v>
      </c>
      <c r="H2500" s="605">
        <f t="shared" si="828"/>
        <v>3669.0000000000005</v>
      </c>
      <c r="I2500" s="605">
        <f t="shared" si="828"/>
        <v>3632.2599999999998</v>
      </c>
      <c r="J2500" s="605">
        <f t="shared" si="828"/>
        <v>3699.26</v>
      </c>
      <c r="K2500" s="605">
        <f t="shared" si="828"/>
        <v>3621.42</v>
      </c>
      <c r="L2500" s="605">
        <f t="shared" si="828"/>
        <v>3525.4399999999996</v>
      </c>
      <c r="M2500" s="605">
        <f t="shared" si="828"/>
        <v>3655.34</v>
      </c>
      <c r="N2500" s="605">
        <f t="shared" si="828"/>
        <v>4038.96</v>
      </c>
      <c r="O2500" s="605"/>
      <c r="P2500" s="605"/>
      <c r="Q2500" s="658"/>
      <c r="R2500" s="658"/>
      <c r="S2500" s="659"/>
      <c r="T2500" s="600"/>
      <c r="U2500" s="672"/>
      <c r="V2500" s="731"/>
      <c r="W2500" s="731"/>
      <c r="X2500" s="731"/>
      <c r="Y2500" s="732"/>
      <c r="Z2500" s="732"/>
      <c r="AA2500" s="732"/>
      <c r="AB2500" s="732"/>
      <c r="AC2500" s="641"/>
      <c r="AD2500" s="641"/>
    </row>
    <row r="2501" spans="1:30" ht="32.25" customHeight="1">
      <c r="A2501" s="713">
        <v>44166</v>
      </c>
      <c r="B2501" s="554" t="s">
        <v>183</v>
      </c>
      <c r="C2501" s="657" t="s">
        <v>171</v>
      </c>
      <c r="D2501" s="657" t="s">
        <v>170</v>
      </c>
      <c r="E2501" s="605" t="s">
        <v>184</v>
      </c>
      <c r="F2501" s="723">
        <v>22333.63</v>
      </c>
      <c r="G2501" s="723">
        <v>22880.71</v>
      </c>
      <c r="H2501" s="723">
        <v>23035.54</v>
      </c>
      <c r="I2501" s="723">
        <v>22897.22</v>
      </c>
      <c r="J2501" s="723">
        <v>22352.99</v>
      </c>
      <c r="K2501" s="723">
        <v>22390.16</v>
      </c>
      <c r="L2501" s="723">
        <v>22908.080000000002</v>
      </c>
      <c r="M2501" s="723">
        <v>22885.67</v>
      </c>
      <c r="N2501" s="723">
        <v>22295.11</v>
      </c>
      <c r="O2501" s="605">
        <f>IF((N2502=""),"",MAX(F2503:N2503))</f>
        <v>4775.5200000000004</v>
      </c>
      <c r="P2501" s="605">
        <f>IF(N2502="","",MIN(F2503:N2503))</f>
        <v>4114.320000000007</v>
      </c>
      <c r="Q2501" s="658">
        <f>IF((N2503=""),"",AVERAGE(F2503:N2503))</f>
        <v>4384.506666666668</v>
      </c>
      <c r="R2501" s="658">
        <f>IF((N2502=""),"",(O2501-P2501)/(O2501+P2501)*100)</f>
        <v>7.4377041656541953</v>
      </c>
      <c r="S2501" s="659">
        <f>STDEV(F2503:N2503)</f>
        <v>266.54530065262361</v>
      </c>
      <c r="T2501" s="600" t="str">
        <f>IF(N2502="","",IF(Q2501&gt;3200,IF(R2501&lt;16,IF(Q2501&lt;5240,"Pass","Fail"),"Fail"),"Fail"))</f>
        <v>Pass</v>
      </c>
      <c r="U2501" s="672">
        <v>74</v>
      </c>
      <c r="V2501" s="739" t="s">
        <v>659</v>
      </c>
      <c r="W2501" s="743" t="s">
        <v>640</v>
      </c>
      <c r="X2501" s="726"/>
      <c r="Y2501" s="733">
        <v>4200</v>
      </c>
      <c r="Z2501" s="733">
        <v>5500</v>
      </c>
      <c r="AA2501" s="733">
        <v>3200</v>
      </c>
      <c r="AB2501" s="733">
        <v>5240</v>
      </c>
      <c r="AC2501" s="604">
        <v>16</v>
      </c>
      <c r="AD2501" s="604">
        <v>16</v>
      </c>
    </row>
    <row r="2502" spans="1:30" ht="27" customHeight="1">
      <c r="A2502" s="729"/>
      <c r="B2502" s="554"/>
      <c r="C2502" s="657"/>
      <c r="D2502" s="657"/>
      <c r="E2502" s="605" t="s">
        <v>185</v>
      </c>
      <c r="F2502" s="723">
        <v>20760.96</v>
      </c>
      <c r="G2502" s="723">
        <v>21482.85</v>
      </c>
      <c r="H2502" s="723">
        <v>21664.1</v>
      </c>
      <c r="I2502" s="723">
        <v>21502.84</v>
      </c>
      <c r="J2502" s="723">
        <v>20810.28</v>
      </c>
      <c r="K2502" s="723">
        <v>20896.330000000002</v>
      </c>
      <c r="L2502" s="723">
        <v>21529.38</v>
      </c>
      <c r="M2502" s="723">
        <v>21475.58</v>
      </c>
      <c r="N2502" s="723">
        <v>20703.27</v>
      </c>
      <c r="O2502" s="641"/>
      <c r="P2502" s="605"/>
      <c r="Q2502" s="658"/>
      <c r="R2502" s="658"/>
      <c r="S2502" s="659"/>
      <c r="T2502" s="600"/>
      <c r="U2502" s="660"/>
      <c r="V2502" s="731"/>
      <c r="W2502" s="731"/>
      <c r="X2502" s="731"/>
      <c r="Y2502" s="732"/>
      <c r="Z2502" s="732"/>
      <c r="AA2502" s="732"/>
      <c r="AB2502" s="732"/>
      <c r="AC2502" s="641"/>
      <c r="AD2502" s="641"/>
    </row>
    <row r="2503" spans="1:30" ht="37.5" customHeight="1">
      <c r="A2503" s="734"/>
      <c r="B2503" s="554"/>
      <c r="C2503" s="657"/>
      <c r="D2503" s="657"/>
      <c r="E2503" s="605" t="s">
        <v>186</v>
      </c>
      <c r="F2503" s="605">
        <f t="shared" ref="F2503:N2503" si="829">IF(((F2501="")*AND(F2502="")),"",(F2501-F2502)*3)</f>
        <v>4718.0100000000057</v>
      </c>
      <c r="G2503" s="605">
        <f t="shared" si="829"/>
        <v>4193.5800000000017</v>
      </c>
      <c r="H2503" s="605">
        <f t="shared" si="829"/>
        <v>4114.320000000007</v>
      </c>
      <c r="I2503" s="605">
        <f t="shared" si="829"/>
        <v>4183.1400000000031</v>
      </c>
      <c r="J2503" s="605">
        <f t="shared" si="829"/>
        <v>4628.1300000000083</v>
      </c>
      <c r="K2503" s="605">
        <f t="shared" si="829"/>
        <v>4481.4899999999943</v>
      </c>
      <c r="L2503" s="605">
        <f t="shared" si="829"/>
        <v>4136.1000000000022</v>
      </c>
      <c r="M2503" s="605">
        <f t="shared" si="829"/>
        <v>4230.2699999999895</v>
      </c>
      <c r="N2503" s="605">
        <f t="shared" si="829"/>
        <v>4775.5200000000004</v>
      </c>
      <c r="O2503" s="605"/>
      <c r="P2503" s="605"/>
      <c r="Q2503" s="658"/>
      <c r="R2503" s="658"/>
      <c r="S2503" s="659"/>
      <c r="T2503" s="600"/>
      <c r="U2503" s="660"/>
      <c r="V2503" s="735"/>
      <c r="W2503" s="735"/>
      <c r="X2503" s="735"/>
      <c r="Y2503" s="736"/>
      <c r="Z2503" s="736"/>
      <c r="AA2503" s="736"/>
      <c r="AB2503" s="736"/>
      <c r="AC2503" s="737"/>
      <c r="AD2503" s="737"/>
    </row>
    <row r="2504" spans="1:30" ht="27" customHeight="1">
      <c r="A2504" s="713">
        <v>44166</v>
      </c>
      <c r="B2504" s="614" t="s">
        <v>167</v>
      </c>
      <c r="C2504" s="657" t="s">
        <v>169</v>
      </c>
      <c r="D2504" s="657" t="s">
        <v>187</v>
      </c>
      <c r="E2504" s="605" t="s">
        <v>184</v>
      </c>
      <c r="F2504" s="723">
        <v>1255.83</v>
      </c>
      <c r="G2504" s="723">
        <v>1261.8900000000001</v>
      </c>
      <c r="H2504" s="723">
        <v>1260.6500000000001</v>
      </c>
      <c r="I2504" s="723">
        <v>1257.8699999999999</v>
      </c>
      <c r="J2504" s="723">
        <v>1256.6199999999999</v>
      </c>
      <c r="K2504" s="723">
        <v>1247.68</v>
      </c>
      <c r="L2504" s="723">
        <v>1264.06</v>
      </c>
      <c r="M2504" s="723">
        <v>1253.1400000000001</v>
      </c>
      <c r="N2504" s="723">
        <v>1272.69</v>
      </c>
      <c r="O2504" s="605">
        <f>IF((N2505=""),"",MAX(F2506:N2506))</f>
        <v>2047.23</v>
      </c>
      <c r="P2504" s="605">
        <f>IF(N2505="","",MIN(F2506:N2506))</f>
        <v>1972.08</v>
      </c>
      <c r="Q2504" s="658">
        <f>IF((N2506=""),"",AVERAGE(F2506:N2506))</f>
        <v>2005.4633333333331</v>
      </c>
      <c r="R2504" s="658">
        <f>IF((N2505=""),"",(O2504-P2504)/(O2504+P2504)*100)</f>
        <v>1.8697239078349293</v>
      </c>
      <c r="S2504" s="659">
        <f>STDEV(F2506:N2506)</f>
        <v>21.681823032228852</v>
      </c>
      <c r="T2504" s="600" t="str">
        <f>IF(N2505="","",IF(Q2504&gt;1940,IF(R2504&lt;8.3,IF(Q2504&lt;2180,"Pass","Fail"),"Fail"),"Fail"))</f>
        <v>Pass</v>
      </c>
      <c r="U2504" s="672">
        <v>74</v>
      </c>
      <c r="V2504" s="739" t="s">
        <v>659</v>
      </c>
      <c r="W2504" s="743" t="s">
        <v>640</v>
      </c>
      <c r="X2504" s="726"/>
      <c r="Y2504" s="733">
        <v>2000</v>
      </c>
      <c r="Z2504" s="733">
        <v>3000</v>
      </c>
      <c r="AA2504" s="733">
        <v>1940</v>
      </c>
      <c r="AB2504" s="733">
        <v>2180</v>
      </c>
      <c r="AC2504" s="604">
        <v>5.2</v>
      </c>
      <c r="AD2504" s="604">
        <v>5.2</v>
      </c>
    </row>
    <row r="2505" spans="1:30" ht="19.5" customHeight="1">
      <c r="A2505" s="738"/>
      <c r="B2505" s="554"/>
      <c r="C2505" s="657"/>
      <c r="D2505" s="657"/>
      <c r="E2505" s="605" t="s">
        <v>185</v>
      </c>
      <c r="F2505" s="723">
        <v>573.41999999999996</v>
      </c>
      <c r="G2505" s="723">
        <v>590.95000000000005</v>
      </c>
      <c r="H2505" s="723">
        <v>594.72</v>
      </c>
      <c r="I2505" s="723">
        <v>591.41999999999996</v>
      </c>
      <c r="J2505" s="723">
        <v>593.38</v>
      </c>
      <c r="K2505" s="723">
        <v>576.13</v>
      </c>
      <c r="L2505" s="723">
        <v>599.57000000000005</v>
      </c>
      <c r="M2505" s="723">
        <v>579.12</v>
      </c>
      <c r="N2505" s="723">
        <v>615.33000000000004</v>
      </c>
      <c r="O2505" s="605"/>
      <c r="P2505" s="605"/>
      <c r="Q2505" s="658"/>
      <c r="R2505" s="658"/>
      <c r="S2505" s="659"/>
      <c r="T2505" s="600"/>
      <c r="U2505" s="660"/>
      <c r="V2505" s="731"/>
      <c r="W2505" s="731"/>
      <c r="X2505" s="731"/>
      <c r="Y2505" s="732"/>
      <c r="Z2505" s="732"/>
      <c r="AA2505" s="732"/>
      <c r="AB2505" s="732"/>
      <c r="AC2505" s="641"/>
      <c r="AD2505" s="641"/>
    </row>
    <row r="2506" spans="1:30" ht="42.75">
      <c r="A2506" s="738"/>
      <c r="B2506" s="554"/>
      <c r="C2506" s="657"/>
      <c r="D2506" s="657"/>
      <c r="E2506" s="605" t="s">
        <v>188</v>
      </c>
      <c r="F2506" s="605">
        <f t="shared" ref="F2506:N2506" si="830">IF(((F2504="")*AND(F2505="")),"",(F2504-F2505)*3)</f>
        <v>2047.23</v>
      </c>
      <c r="G2506" s="605">
        <f t="shared" si="830"/>
        <v>2012.8200000000002</v>
      </c>
      <c r="H2506" s="605">
        <f t="shared" si="830"/>
        <v>1997.7900000000002</v>
      </c>
      <c r="I2506" s="605">
        <f t="shared" si="830"/>
        <v>1999.35</v>
      </c>
      <c r="J2506" s="605">
        <f t="shared" si="830"/>
        <v>1989.7199999999998</v>
      </c>
      <c r="K2506" s="605">
        <f t="shared" si="830"/>
        <v>2014.65</v>
      </c>
      <c r="L2506" s="605">
        <f t="shared" si="830"/>
        <v>1993.4699999999998</v>
      </c>
      <c r="M2506" s="605">
        <f t="shared" si="830"/>
        <v>2022.0600000000004</v>
      </c>
      <c r="N2506" s="605">
        <f t="shared" si="830"/>
        <v>1972.08</v>
      </c>
      <c r="O2506" s="605"/>
      <c r="P2506" s="605"/>
      <c r="Q2506" s="658"/>
      <c r="R2506" s="658"/>
      <c r="S2506" s="659"/>
      <c r="T2506" s="600"/>
      <c r="U2506" s="660"/>
      <c r="V2506" s="731"/>
      <c r="W2506" s="731"/>
      <c r="X2506" s="731"/>
      <c r="Y2506" s="732"/>
      <c r="Z2506" s="732"/>
      <c r="AA2506" s="732"/>
      <c r="AB2506" s="732"/>
      <c r="AC2506" s="641"/>
      <c r="AD2506" s="641"/>
    </row>
    <row r="2507" spans="1:30" ht="15">
      <c r="A2507" s="713">
        <v>44169</v>
      </c>
      <c r="B2507" s="554" t="s">
        <v>172</v>
      </c>
      <c r="C2507" s="657" t="s">
        <v>174</v>
      </c>
      <c r="D2507" s="657" t="s">
        <v>173</v>
      </c>
      <c r="E2507" s="605" t="s">
        <v>184</v>
      </c>
      <c r="F2507" s="723">
        <v>7032.11</v>
      </c>
      <c r="G2507" s="723">
        <v>7021.6</v>
      </c>
      <c r="H2507" s="723">
        <v>7091.63</v>
      </c>
      <c r="I2507" s="723">
        <v>7044.04</v>
      </c>
      <c r="J2507" s="723">
        <v>6939.62</v>
      </c>
      <c r="K2507" s="723">
        <v>6819.15</v>
      </c>
      <c r="L2507" s="723">
        <v>6800.78</v>
      </c>
      <c r="M2507" s="723">
        <v>6920.35</v>
      </c>
      <c r="N2507" s="723">
        <v>7105.47</v>
      </c>
      <c r="O2507" s="605">
        <f>IF((N2508=""),"",MAX(F2509:N2509))</f>
        <v>3525.08</v>
      </c>
      <c r="P2507" s="605">
        <f>IF(N2508="","",MIN(F2509:N2509))</f>
        <v>2962.2200000000012</v>
      </c>
      <c r="Q2507" s="658">
        <f>IF((N2509=""),"",AVERAGE(F2509:N2509))</f>
        <v>3349.3888888888887</v>
      </c>
      <c r="R2507" s="658">
        <f>IF((N2508=""),"",(O2507-P2507)/(O2507+P2507)*100)</f>
        <v>8.6763368427542851</v>
      </c>
      <c r="S2507" s="725">
        <f>STDEV(F2509:N2509)</f>
        <v>192.0132933187526</v>
      </c>
      <c r="T2507" s="600" t="str">
        <f>IF(N2508="","",IF(Q2507&gt;3350,IF(R2507&lt;7,IF(Q2507&lt;3950,"Pass","Fail"),"Fail"),"Fail"))</f>
        <v>Fail</v>
      </c>
      <c r="U2507" s="672">
        <v>74</v>
      </c>
      <c r="V2507" s="739"/>
      <c r="W2507" s="743" t="s">
        <v>640</v>
      </c>
      <c r="X2507" s="726"/>
      <c r="Y2507" s="819">
        <v>3350</v>
      </c>
      <c r="Z2507" s="819">
        <v>4450</v>
      </c>
      <c r="AA2507" s="819">
        <v>3350</v>
      </c>
      <c r="AB2507" s="819">
        <v>3950</v>
      </c>
      <c r="AC2507" s="820">
        <v>7</v>
      </c>
      <c r="AD2507" s="820">
        <v>6.5</v>
      </c>
    </row>
    <row r="2508" spans="1:30" ht="15">
      <c r="A2508" s="729"/>
      <c r="B2508" s="554"/>
      <c r="C2508" s="657"/>
      <c r="D2508" s="657"/>
      <c r="E2508" s="605" t="s">
        <v>185</v>
      </c>
      <c r="F2508" s="723">
        <v>5275.93</v>
      </c>
      <c r="G2508" s="723">
        <v>5286.34</v>
      </c>
      <c r="H2508" s="723">
        <v>5494.99</v>
      </c>
      <c r="I2508" s="723">
        <v>5318.04</v>
      </c>
      <c r="J2508" s="723">
        <v>5177.08</v>
      </c>
      <c r="K2508" s="723">
        <v>5135.38</v>
      </c>
      <c r="L2508" s="723">
        <v>5203.4399999999996</v>
      </c>
      <c r="M2508" s="723">
        <v>5186.9399999999996</v>
      </c>
      <c r="N2508" s="723">
        <v>5624.36</v>
      </c>
      <c r="O2508" s="605"/>
      <c r="P2508" s="605"/>
      <c r="Q2508" s="658"/>
      <c r="R2508" s="658"/>
      <c r="S2508" s="659"/>
      <c r="T2508" s="600"/>
      <c r="U2508" s="672"/>
      <c r="V2508" s="731"/>
      <c r="W2508" s="731"/>
      <c r="X2508" s="731"/>
      <c r="Y2508" s="732"/>
      <c r="Z2508" s="732"/>
      <c r="AA2508" s="732"/>
      <c r="AB2508" s="732"/>
      <c r="AC2508" s="641"/>
      <c r="AD2508" s="641"/>
    </row>
    <row r="2509" spans="1:30" ht="57">
      <c r="A2509" s="738"/>
      <c r="B2509" s="554"/>
      <c r="C2509" s="657"/>
      <c r="D2509" s="657"/>
      <c r="E2509" s="605" t="s">
        <v>186</v>
      </c>
      <c r="F2509" s="605">
        <f t="shared" ref="F2509:N2509" si="831">IF(((F2507="")*AND(F2508="")),"",(F2507-F2508)*2)</f>
        <v>3512.3599999999988</v>
      </c>
      <c r="G2509" s="605">
        <f t="shared" si="831"/>
        <v>3470.5200000000004</v>
      </c>
      <c r="H2509" s="605">
        <f t="shared" si="831"/>
        <v>3193.2800000000007</v>
      </c>
      <c r="I2509" s="605">
        <f t="shared" si="831"/>
        <v>3452</v>
      </c>
      <c r="J2509" s="605">
        <f t="shared" si="831"/>
        <v>3525.08</v>
      </c>
      <c r="K2509" s="605">
        <f t="shared" si="831"/>
        <v>3367.5399999999991</v>
      </c>
      <c r="L2509" s="605">
        <f t="shared" si="831"/>
        <v>3194.6800000000003</v>
      </c>
      <c r="M2509" s="605">
        <f t="shared" si="831"/>
        <v>3466.8200000000015</v>
      </c>
      <c r="N2509" s="605">
        <f t="shared" si="831"/>
        <v>2962.2200000000012</v>
      </c>
      <c r="O2509" s="605"/>
      <c r="P2509" s="605"/>
      <c r="Q2509" s="658"/>
      <c r="R2509" s="658"/>
      <c r="S2509" s="659"/>
      <c r="T2509" s="600"/>
      <c r="U2509" s="672"/>
      <c r="V2509" s="731"/>
      <c r="W2509" s="731"/>
      <c r="X2509" s="731"/>
      <c r="Y2509" s="732"/>
      <c r="Z2509" s="732"/>
      <c r="AA2509" s="732"/>
      <c r="AB2509" s="732"/>
      <c r="AC2509" s="641"/>
      <c r="AD2509" s="641"/>
    </row>
    <row r="2510" spans="1:30" ht="32.25" customHeight="1">
      <c r="A2510" s="713">
        <v>44169</v>
      </c>
      <c r="B2510" s="554" t="s">
        <v>183</v>
      </c>
      <c r="C2510" s="657" t="s">
        <v>171</v>
      </c>
      <c r="D2510" s="657" t="s">
        <v>170</v>
      </c>
      <c r="E2510" s="605" t="s">
        <v>184</v>
      </c>
      <c r="F2510" s="723">
        <v>29282.73</v>
      </c>
      <c r="G2510" s="723">
        <v>29129.82</v>
      </c>
      <c r="H2510" s="723">
        <v>29081.040000000001</v>
      </c>
      <c r="I2510" s="723">
        <v>29104.12</v>
      </c>
      <c r="J2510" s="723">
        <v>29224.11</v>
      </c>
      <c r="K2510" s="723">
        <v>29246.27</v>
      </c>
      <c r="L2510" s="723">
        <v>29105.5</v>
      </c>
      <c r="M2510" s="723">
        <v>29109.83</v>
      </c>
      <c r="N2510" s="723">
        <v>29235.15</v>
      </c>
      <c r="O2510" s="605">
        <f>IF((N2511=""),"",MAX(F2512:N2512))</f>
        <v>4743.2099999999991</v>
      </c>
      <c r="P2510" s="605">
        <f>IF(N2511="","",MIN(F2512:N2512))</f>
        <v>4075.2600000000057</v>
      </c>
      <c r="Q2510" s="658">
        <f>IF((N2512=""),"",AVERAGE(F2512:N2512))</f>
        <v>4404.3566666666693</v>
      </c>
      <c r="R2510" s="658">
        <f>IF((N2511=""),"",(O2510-P2510)/(O2510+P2510)*100)</f>
        <v>7.5744431857226155</v>
      </c>
      <c r="S2510" s="659">
        <f>STDEV(F2512:N2512)</f>
        <v>284.60695493961379</v>
      </c>
      <c r="T2510" s="600" t="str">
        <f>IF(N2511="","",IF(Q2510&gt;3200,IF(R2510&lt;16,IF(Q2510&lt;5240,"Pass","Fail"),"Fail"),"Fail"))</f>
        <v>Pass</v>
      </c>
      <c r="U2510" s="672">
        <v>74</v>
      </c>
      <c r="V2510" s="739"/>
      <c r="W2510" s="743" t="s">
        <v>640</v>
      </c>
      <c r="X2510" s="726"/>
      <c r="Y2510" s="733">
        <v>4200</v>
      </c>
      <c r="Z2510" s="733">
        <v>5500</v>
      </c>
      <c r="AA2510" s="733">
        <v>3200</v>
      </c>
      <c r="AB2510" s="733">
        <v>5240</v>
      </c>
      <c r="AC2510" s="604">
        <v>16</v>
      </c>
      <c r="AD2510" s="604">
        <v>16</v>
      </c>
    </row>
    <row r="2511" spans="1:30" ht="27" customHeight="1">
      <c r="A2511" s="729"/>
      <c r="B2511" s="554"/>
      <c r="C2511" s="657"/>
      <c r="D2511" s="657"/>
      <c r="E2511" s="605" t="s">
        <v>185</v>
      </c>
      <c r="F2511" s="723">
        <v>27713.52</v>
      </c>
      <c r="G2511" s="723">
        <v>27743.8</v>
      </c>
      <c r="H2511" s="723">
        <v>27722.62</v>
      </c>
      <c r="I2511" s="723">
        <v>27701.03</v>
      </c>
      <c r="J2511" s="723">
        <v>27647.14</v>
      </c>
      <c r="K2511" s="723">
        <v>27665.200000000001</v>
      </c>
      <c r="L2511" s="723">
        <v>27689.67</v>
      </c>
      <c r="M2511" s="723">
        <v>27723.91</v>
      </c>
      <c r="N2511" s="723">
        <v>27698.61</v>
      </c>
      <c r="O2511" s="641"/>
      <c r="P2511" s="605"/>
      <c r="Q2511" s="658"/>
      <c r="R2511" s="658"/>
      <c r="S2511" s="659"/>
      <c r="T2511" s="600"/>
      <c r="U2511" s="660"/>
      <c r="V2511" s="731"/>
      <c r="W2511" s="731"/>
      <c r="X2511" s="731"/>
      <c r="Y2511" s="732"/>
      <c r="Z2511" s="732"/>
      <c r="AA2511" s="732"/>
      <c r="AB2511" s="732"/>
      <c r="AC2511" s="641"/>
      <c r="AD2511" s="641"/>
    </row>
    <row r="2512" spans="1:30" ht="37.5" customHeight="1">
      <c r="A2512" s="734"/>
      <c r="B2512" s="554"/>
      <c r="C2512" s="657"/>
      <c r="D2512" s="657"/>
      <c r="E2512" s="605" t="s">
        <v>186</v>
      </c>
      <c r="F2512" s="605">
        <f t="shared" ref="F2512:N2512" si="832">IF(((F2510="")*AND(F2511="")),"",(F2510-F2511)*3)</f>
        <v>4707.6299999999974</v>
      </c>
      <c r="G2512" s="605">
        <f t="shared" si="832"/>
        <v>4158.0600000000013</v>
      </c>
      <c r="H2512" s="605">
        <f t="shared" si="832"/>
        <v>4075.2600000000057</v>
      </c>
      <c r="I2512" s="605">
        <f t="shared" si="832"/>
        <v>4209.2700000000004</v>
      </c>
      <c r="J2512" s="605">
        <f t="shared" si="832"/>
        <v>4730.9100000000035</v>
      </c>
      <c r="K2512" s="605">
        <f t="shared" si="832"/>
        <v>4743.2099999999991</v>
      </c>
      <c r="L2512" s="605">
        <f t="shared" si="832"/>
        <v>4247.4900000000052</v>
      </c>
      <c r="M2512" s="605">
        <f t="shared" si="832"/>
        <v>4157.7600000000057</v>
      </c>
      <c r="N2512" s="605">
        <f t="shared" si="832"/>
        <v>4609.6200000000026</v>
      </c>
      <c r="O2512" s="605"/>
      <c r="P2512" s="605"/>
      <c r="Q2512" s="658"/>
      <c r="R2512" s="658"/>
      <c r="S2512" s="659"/>
      <c r="T2512" s="600"/>
      <c r="U2512" s="660"/>
      <c r="V2512" s="735"/>
      <c r="W2512" s="735"/>
      <c r="X2512" s="735"/>
      <c r="Y2512" s="736"/>
      <c r="Z2512" s="736"/>
      <c r="AA2512" s="736"/>
      <c r="AB2512" s="736"/>
      <c r="AC2512" s="737"/>
      <c r="AD2512" s="737"/>
    </row>
    <row r="2513" spans="1:30" ht="27" customHeight="1">
      <c r="A2513" s="713">
        <v>44169</v>
      </c>
      <c r="B2513" s="614" t="s">
        <v>167</v>
      </c>
      <c r="C2513" s="657" t="s">
        <v>169</v>
      </c>
      <c r="D2513" s="657" t="s">
        <v>187</v>
      </c>
      <c r="E2513" s="605" t="s">
        <v>184</v>
      </c>
      <c r="F2513" s="723">
        <v>1890.7</v>
      </c>
      <c r="G2513" s="723">
        <v>1958.34</v>
      </c>
      <c r="H2513" s="723">
        <v>1946.79</v>
      </c>
      <c r="I2513" s="723">
        <v>1959.7</v>
      </c>
      <c r="J2513" s="723">
        <v>1965.22</v>
      </c>
      <c r="K2513" s="723">
        <v>1961.83</v>
      </c>
      <c r="L2513" s="723">
        <v>1954.09</v>
      </c>
      <c r="M2513" s="723">
        <v>1963.47</v>
      </c>
      <c r="N2513" s="723">
        <v>1970.22</v>
      </c>
      <c r="O2513" s="605">
        <f>IF((N2514=""),"",MAX(F2515:N2515))</f>
        <v>2123.34</v>
      </c>
      <c r="P2513" s="605">
        <f>IF(N2514="","",MIN(F2515:N2515))</f>
        <v>1871.7600000000002</v>
      </c>
      <c r="Q2513" s="658">
        <f>IF((N2515=""),"",AVERAGE(F2515:N2515))</f>
        <v>2054.2533333333331</v>
      </c>
      <c r="R2513" s="658">
        <f>IF((N2514=""),"",(O2513-P2513)/(O2513+P2513)*100)</f>
        <v>6.2972140872568874</v>
      </c>
      <c r="S2513" s="659">
        <f>STDEV(F2515:N2515)</f>
        <v>74.862403948846236</v>
      </c>
      <c r="T2513" s="600" t="str">
        <f>IF(N2514="","",IF(Q2513&gt;AA2513,IF(R2513&lt;AD2513,IF(Q2513&lt;AB2513,"Pass","Fail"),"Fail"),"Fail"))</f>
        <v>Pass</v>
      </c>
      <c r="U2513" s="672">
        <v>74</v>
      </c>
      <c r="V2513" s="739"/>
      <c r="W2513" s="743" t="s">
        <v>640</v>
      </c>
      <c r="X2513" s="1070" t="s">
        <v>694</v>
      </c>
      <c r="Y2513" s="733">
        <v>1940</v>
      </c>
      <c r="Z2513" s="733">
        <v>3000</v>
      </c>
      <c r="AA2513" s="733">
        <v>1940</v>
      </c>
      <c r="AB2513" s="733">
        <v>2180</v>
      </c>
      <c r="AC2513" s="604">
        <v>8.3000000000000007</v>
      </c>
      <c r="AD2513" s="604">
        <v>8.3000000000000007</v>
      </c>
    </row>
    <row r="2514" spans="1:30" ht="19.5" customHeight="1">
      <c r="A2514" s="738"/>
      <c r="B2514" s="554"/>
      <c r="C2514" s="657"/>
      <c r="D2514" s="657"/>
      <c r="E2514" s="605" t="s">
        <v>185</v>
      </c>
      <c r="F2514" s="723">
        <v>1266.78</v>
      </c>
      <c r="G2514" s="723">
        <v>1257.7</v>
      </c>
      <c r="H2514" s="723">
        <v>1257.25</v>
      </c>
      <c r="I2514" s="723">
        <v>1266.92</v>
      </c>
      <c r="J2514" s="723">
        <v>1277.27</v>
      </c>
      <c r="K2514" s="723">
        <v>1263.6600000000001</v>
      </c>
      <c r="L2514" s="723">
        <v>1263.29</v>
      </c>
      <c r="M2514" s="723">
        <v>1255.69</v>
      </c>
      <c r="N2514" s="723">
        <v>1299.04</v>
      </c>
      <c r="O2514" s="605"/>
      <c r="P2514" s="605"/>
      <c r="Q2514" s="658"/>
      <c r="R2514" s="658"/>
      <c r="S2514" s="659"/>
      <c r="T2514" s="600"/>
      <c r="U2514" s="660"/>
      <c r="V2514" s="731"/>
      <c r="W2514" s="731"/>
      <c r="X2514" s="1071"/>
      <c r="Y2514" s="732"/>
      <c r="Z2514" s="732"/>
      <c r="AA2514" s="732"/>
      <c r="AB2514" s="732"/>
      <c r="AC2514" s="641"/>
      <c r="AD2514" s="641"/>
    </row>
    <row r="2515" spans="1:30" ht="42.75">
      <c r="A2515" s="738"/>
      <c r="B2515" s="554"/>
      <c r="C2515" s="657"/>
      <c r="D2515" s="657"/>
      <c r="E2515" s="605" t="s">
        <v>188</v>
      </c>
      <c r="F2515" s="605">
        <f t="shared" ref="F2515:N2515" si="833">IF(((F2513="")*AND(F2514="")),"",(F2513-F2514)*3)</f>
        <v>1871.7600000000002</v>
      </c>
      <c r="G2515" s="605">
        <f t="shared" si="833"/>
        <v>2101.9199999999996</v>
      </c>
      <c r="H2515" s="605">
        <f t="shared" si="833"/>
        <v>2068.62</v>
      </c>
      <c r="I2515" s="605">
        <f t="shared" si="833"/>
        <v>2078.34</v>
      </c>
      <c r="J2515" s="605">
        <f t="shared" si="833"/>
        <v>2063.8500000000004</v>
      </c>
      <c r="K2515" s="605">
        <f t="shared" si="833"/>
        <v>2094.5099999999993</v>
      </c>
      <c r="L2515" s="605">
        <f t="shared" si="833"/>
        <v>2072.3999999999996</v>
      </c>
      <c r="M2515" s="605">
        <f t="shared" si="833"/>
        <v>2123.34</v>
      </c>
      <c r="N2515" s="605">
        <f t="shared" si="833"/>
        <v>2013.5400000000002</v>
      </c>
      <c r="O2515" s="605"/>
      <c r="P2515" s="605"/>
      <c r="Q2515" s="658"/>
      <c r="R2515" s="658"/>
      <c r="S2515" s="659"/>
      <c r="T2515" s="600"/>
      <c r="U2515" s="660"/>
      <c r="V2515" s="731"/>
      <c r="W2515" s="731"/>
      <c r="X2515" s="1072"/>
      <c r="Y2515" s="732"/>
      <c r="Z2515" s="732"/>
      <c r="AA2515" s="732"/>
      <c r="AB2515" s="732"/>
      <c r="AC2515" s="641"/>
      <c r="AD2515" s="641"/>
    </row>
    <row r="2516" spans="1:30" ht="15">
      <c r="A2516" s="713">
        <v>44169</v>
      </c>
      <c r="B2516" s="554" t="s">
        <v>172</v>
      </c>
      <c r="C2516" s="657" t="s">
        <v>174</v>
      </c>
      <c r="D2516" s="657" t="s">
        <v>173</v>
      </c>
      <c r="E2516" s="605" t="s">
        <v>184</v>
      </c>
      <c r="F2516" s="723">
        <v>5164</v>
      </c>
      <c r="G2516" s="723">
        <v>5167</v>
      </c>
      <c r="H2516" s="723">
        <v>5286</v>
      </c>
      <c r="I2516" s="723">
        <v>5294</v>
      </c>
      <c r="J2516" s="723">
        <v>5577</v>
      </c>
      <c r="K2516" s="723">
        <v>5615</v>
      </c>
      <c r="L2516" s="723">
        <v>5292</v>
      </c>
      <c r="M2516" s="723">
        <v>5122</v>
      </c>
      <c r="N2516" s="723">
        <v>5076</v>
      </c>
      <c r="O2516" s="605">
        <f>IF((N2517=""),"",MAX(F2518:N2518))</f>
        <v>3606</v>
      </c>
      <c r="P2516" s="605">
        <f>IF(N2517="","",MIN(F2518:N2518))</f>
        <v>3114</v>
      </c>
      <c r="Q2516" s="658">
        <f>IF((N2518=""),"",AVERAGE(F2518:N2518))</f>
        <v>3441.7777777777778</v>
      </c>
      <c r="R2516" s="658">
        <f>IF((N2517=""),"",(O2516-P2516)/(O2516+P2516)*100)</f>
        <v>7.3214285714285721</v>
      </c>
      <c r="S2516" s="725">
        <f>STDEV(F2518:N2518)</f>
        <v>161.3674206413551</v>
      </c>
      <c r="T2516" s="600" t="str">
        <f>IF(N2517="","",IF(Q2516&gt;3350,IF(R2516&lt;7,IF(Q2516&lt;3950,"Pass","Fail"),"Fail"),"Fail"))</f>
        <v>Fail</v>
      </c>
      <c r="U2516" s="672">
        <v>74</v>
      </c>
      <c r="V2516" s="739"/>
      <c r="W2516" s="743" t="s">
        <v>641</v>
      </c>
      <c r="X2516" s="726"/>
      <c r="Y2516" s="819">
        <v>3350</v>
      </c>
      <c r="Z2516" s="819">
        <v>4450</v>
      </c>
      <c r="AA2516" s="819">
        <v>3350</v>
      </c>
      <c r="AB2516" s="819">
        <v>3950</v>
      </c>
      <c r="AC2516" s="820">
        <v>7</v>
      </c>
      <c r="AD2516" s="820">
        <v>6.5</v>
      </c>
    </row>
    <row r="2517" spans="1:30" ht="15">
      <c r="A2517" s="729"/>
      <c r="B2517" s="554"/>
      <c r="C2517" s="657"/>
      <c r="D2517" s="657"/>
      <c r="E2517" s="605" t="s">
        <v>185</v>
      </c>
      <c r="F2517" s="723">
        <v>3518</v>
      </c>
      <c r="G2517" s="723">
        <v>3410</v>
      </c>
      <c r="H2517" s="723">
        <v>3483</v>
      </c>
      <c r="I2517" s="723">
        <v>3506</v>
      </c>
      <c r="J2517" s="723">
        <v>3886</v>
      </c>
      <c r="K2517" s="723">
        <v>4058</v>
      </c>
      <c r="L2517" s="723">
        <v>3517</v>
      </c>
      <c r="M2517" s="723">
        <v>3349</v>
      </c>
      <c r="N2517" s="723">
        <v>3378</v>
      </c>
      <c r="O2517" s="605"/>
      <c r="P2517" s="605"/>
      <c r="Q2517" s="658"/>
      <c r="R2517" s="658"/>
      <c r="S2517" s="659"/>
      <c r="T2517" s="600"/>
      <c r="U2517" s="672"/>
      <c r="V2517" s="731"/>
      <c r="W2517" s="731"/>
      <c r="X2517" s="731"/>
      <c r="Y2517" s="732"/>
      <c r="Z2517" s="732"/>
      <c r="AA2517" s="732"/>
      <c r="AB2517" s="732"/>
      <c r="AC2517" s="641"/>
      <c r="AD2517" s="641"/>
    </row>
    <row r="2518" spans="1:30" ht="57">
      <c r="A2518" s="738"/>
      <c r="B2518" s="554"/>
      <c r="C2518" s="657"/>
      <c r="D2518" s="657"/>
      <c r="E2518" s="605" t="s">
        <v>186</v>
      </c>
      <c r="F2518" s="605">
        <f t="shared" ref="F2518:N2518" si="834">IF(((F2516="")*AND(F2517="")),"",(F2516-F2517)*2)</f>
        <v>3292</v>
      </c>
      <c r="G2518" s="605">
        <f t="shared" si="834"/>
        <v>3514</v>
      </c>
      <c r="H2518" s="605">
        <f t="shared" si="834"/>
        <v>3606</v>
      </c>
      <c r="I2518" s="605">
        <f t="shared" si="834"/>
        <v>3576</v>
      </c>
      <c r="J2518" s="605">
        <f t="shared" si="834"/>
        <v>3382</v>
      </c>
      <c r="K2518" s="605">
        <f t="shared" si="834"/>
        <v>3114</v>
      </c>
      <c r="L2518" s="605">
        <f t="shared" si="834"/>
        <v>3550</v>
      </c>
      <c r="M2518" s="605">
        <f t="shared" si="834"/>
        <v>3546</v>
      </c>
      <c r="N2518" s="605">
        <f t="shared" si="834"/>
        <v>3396</v>
      </c>
      <c r="O2518" s="605"/>
      <c r="P2518" s="605"/>
      <c r="Q2518" s="658"/>
      <c r="R2518" s="658"/>
      <c r="S2518" s="659"/>
      <c r="T2518" s="600"/>
      <c r="U2518" s="672"/>
      <c r="V2518" s="731"/>
      <c r="W2518" s="731"/>
      <c r="X2518" s="731"/>
      <c r="Y2518" s="732"/>
      <c r="Z2518" s="732"/>
      <c r="AA2518" s="732"/>
      <c r="AB2518" s="732"/>
      <c r="AC2518" s="641"/>
      <c r="AD2518" s="641"/>
    </row>
    <row r="2519" spans="1:30" ht="27" customHeight="1">
      <c r="A2519" s="713">
        <v>44169</v>
      </c>
      <c r="B2519" s="670" t="s">
        <v>167</v>
      </c>
      <c r="C2519" s="657" t="s">
        <v>169</v>
      </c>
      <c r="D2519" s="657" t="s">
        <v>187</v>
      </c>
      <c r="E2519" s="605" t="s">
        <v>184</v>
      </c>
      <c r="F2519" s="723">
        <v>1269.9000000000001</v>
      </c>
      <c r="G2519" s="723">
        <v>1262.5999999999999</v>
      </c>
      <c r="H2519" s="723">
        <v>1266.2</v>
      </c>
      <c r="I2519" s="723">
        <v>1270.7</v>
      </c>
      <c r="J2519" s="723">
        <v>1284.0999999999999</v>
      </c>
      <c r="K2519" s="723">
        <v>1274.8</v>
      </c>
      <c r="L2519" s="723">
        <v>1268.9000000000001</v>
      </c>
      <c r="M2519" s="723">
        <v>1263.2</v>
      </c>
      <c r="N2519" s="723">
        <v>1285.7</v>
      </c>
      <c r="O2519" s="605">
        <f>IF((N2520=""),"",MAX(F2521:N2521))</f>
        <v>2014.8000000000002</v>
      </c>
      <c r="P2519" s="605">
        <f>IF(N2520="","",MIN(F2521:N2521))</f>
        <v>1959.6</v>
      </c>
      <c r="Q2519" s="658">
        <f>IF((N2521=""),"",AVERAGE(F2521:N2521))</f>
        <v>1992.0666666666666</v>
      </c>
      <c r="R2519" s="658">
        <f>IF((N2520=""),"",(O2519-P2519)/(O2519+P2519)*100)</f>
        <v>1.3888888888888957</v>
      </c>
      <c r="S2519" s="659">
        <f>STDEV(F2521:N2521)</f>
        <v>20.304802387662178</v>
      </c>
      <c r="T2519" s="600" t="str">
        <f>IF(N2520="","",IF(Q2519&gt;AA2519,IF(R2519&lt;AD2519,IF(Q2519&lt;AB2519,"Pass","Fail"),"Fail"),"Fail"))</f>
        <v>Pass</v>
      </c>
      <c r="U2519" s="672">
        <v>1428</v>
      </c>
      <c r="V2519" s="739"/>
      <c r="W2519" s="743" t="s">
        <v>641</v>
      </c>
      <c r="X2519" s="1070"/>
      <c r="Y2519" s="733">
        <v>1940</v>
      </c>
      <c r="Z2519" s="733">
        <v>3000</v>
      </c>
      <c r="AA2519" s="733">
        <v>1940</v>
      </c>
      <c r="AB2519" s="733">
        <v>2180</v>
      </c>
      <c r="AC2519" s="604">
        <v>8.3000000000000007</v>
      </c>
      <c r="AD2519" s="604">
        <v>8.3000000000000007</v>
      </c>
    </row>
    <row r="2520" spans="1:30" ht="19.5" customHeight="1">
      <c r="A2520" s="738"/>
      <c r="B2520" s="554"/>
      <c r="C2520" s="657"/>
      <c r="D2520" s="657"/>
      <c r="E2520" s="605" t="s">
        <v>185</v>
      </c>
      <c r="F2520" s="723">
        <v>608.20000000000005</v>
      </c>
      <c r="G2520" s="723">
        <v>594.5</v>
      </c>
      <c r="H2520" s="723">
        <v>594.6</v>
      </c>
      <c r="I2520" s="723">
        <v>602.9</v>
      </c>
      <c r="J2520" s="723">
        <v>630.9</v>
      </c>
      <c r="K2520" s="723">
        <v>613.5</v>
      </c>
      <c r="L2520" s="723">
        <v>601.9</v>
      </c>
      <c r="M2520" s="723">
        <v>592.20000000000005</v>
      </c>
      <c r="N2520" s="723">
        <v>631.20000000000005</v>
      </c>
      <c r="O2520" s="605"/>
      <c r="P2520" s="605"/>
      <c r="Q2520" s="658"/>
      <c r="R2520" s="658"/>
      <c r="S2520" s="659"/>
      <c r="T2520" s="600"/>
      <c r="U2520" s="660"/>
      <c r="V2520" s="731"/>
      <c r="W2520" s="731"/>
      <c r="X2520" s="1071"/>
      <c r="Y2520" s="732"/>
      <c r="Z2520" s="732"/>
      <c r="AA2520" s="732"/>
      <c r="AB2520" s="732"/>
      <c r="AC2520" s="687"/>
      <c r="AD2520" s="687"/>
    </row>
    <row r="2521" spans="1:30" ht="42.75">
      <c r="A2521" s="738"/>
      <c r="B2521" s="554"/>
      <c r="C2521" s="657"/>
      <c r="D2521" s="657"/>
      <c r="E2521" s="605" t="s">
        <v>188</v>
      </c>
      <c r="F2521" s="605">
        <f t="shared" ref="F2521:N2521" si="835">IF(((F2519="")*AND(F2520="")),"",(F2519-F2520)*3)</f>
        <v>1985.1000000000001</v>
      </c>
      <c r="G2521" s="605">
        <f t="shared" si="835"/>
        <v>2004.2999999999997</v>
      </c>
      <c r="H2521" s="605">
        <f t="shared" si="835"/>
        <v>2014.8000000000002</v>
      </c>
      <c r="I2521" s="605">
        <f t="shared" si="835"/>
        <v>2003.4</v>
      </c>
      <c r="J2521" s="605">
        <f t="shared" si="835"/>
        <v>1959.6</v>
      </c>
      <c r="K2521" s="605">
        <f t="shared" si="835"/>
        <v>1983.8999999999999</v>
      </c>
      <c r="L2521" s="605">
        <f t="shared" si="835"/>
        <v>2001.0000000000005</v>
      </c>
      <c r="M2521" s="605">
        <f t="shared" si="835"/>
        <v>2013</v>
      </c>
      <c r="N2521" s="605">
        <f t="shared" si="835"/>
        <v>1963.5</v>
      </c>
      <c r="O2521" s="605"/>
      <c r="P2521" s="605"/>
      <c r="Q2521" s="658"/>
      <c r="R2521" s="658"/>
      <c r="S2521" s="659"/>
      <c r="T2521" s="600"/>
      <c r="U2521" s="660"/>
      <c r="V2521" s="731"/>
      <c r="W2521" s="731"/>
      <c r="X2521" s="1072"/>
      <c r="Y2521" s="732"/>
      <c r="Z2521" s="732"/>
      <c r="AA2521" s="732"/>
      <c r="AB2521" s="732"/>
      <c r="AC2521" s="687"/>
      <c r="AD2521" s="687"/>
    </row>
    <row r="2522" spans="1:30" ht="15">
      <c r="A2522" s="713">
        <v>44169</v>
      </c>
      <c r="B2522" s="554" t="s">
        <v>172</v>
      </c>
      <c r="C2522" s="657" t="s">
        <v>174</v>
      </c>
      <c r="D2522" s="657" t="s">
        <v>173</v>
      </c>
      <c r="E2522" s="605" t="s">
        <v>184</v>
      </c>
      <c r="F2522" s="723">
        <v>3517.6</v>
      </c>
      <c r="G2522" s="723">
        <v>3405.7</v>
      </c>
      <c r="H2522" s="723">
        <v>3480.6</v>
      </c>
      <c r="I2522" s="723">
        <v>3504.5</v>
      </c>
      <c r="J2522" s="723">
        <v>3891.5</v>
      </c>
      <c r="K2522" s="723">
        <v>4061.2</v>
      </c>
      <c r="L2522" s="723">
        <v>3515.5</v>
      </c>
      <c r="M2522" s="723">
        <v>3336.2</v>
      </c>
      <c r="N2522" s="723">
        <v>3372.2</v>
      </c>
      <c r="O2522" s="605">
        <f>IF((N2523=""),"",MAX(F2524:N2524))</f>
        <v>3449.5999999999995</v>
      </c>
      <c r="P2522" s="605">
        <f>IF(N2523="","",MIN(F2524:N2524))</f>
        <v>3045.3999999999996</v>
      </c>
      <c r="Q2522" s="658">
        <f>IF((N2524=""),"",AVERAGE(F2524:N2524))</f>
        <v>3298.9555555555544</v>
      </c>
      <c r="R2522" s="658">
        <f>IF((N2523=""),"",(O2522-P2522)/(O2522+P2522)*100)</f>
        <v>6.2232486528098523</v>
      </c>
      <c r="S2522" s="725">
        <f>STDEV(F2524:N2524)</f>
        <v>139.17236714873263</v>
      </c>
      <c r="T2522" s="600" t="str">
        <f>IF(N2523="","",IF(Q2522&gt;3350,IF(R2522&lt;7,IF(Q2522&lt;3950,"Pass","Fail"),"Fail"),"Fail"))</f>
        <v>Fail</v>
      </c>
      <c r="U2522" s="672">
        <v>1428</v>
      </c>
      <c r="V2522" s="739"/>
      <c r="W2522" s="743" t="s">
        <v>641</v>
      </c>
      <c r="X2522" s="726" t="s">
        <v>663</v>
      </c>
      <c r="Y2522" s="819">
        <v>3350</v>
      </c>
      <c r="Z2522" s="819">
        <v>4450</v>
      </c>
      <c r="AA2522" s="819">
        <v>3350</v>
      </c>
      <c r="AB2522" s="819">
        <v>3950</v>
      </c>
      <c r="AC2522" s="820">
        <v>7</v>
      </c>
      <c r="AD2522" s="820">
        <v>6.5</v>
      </c>
    </row>
    <row r="2523" spans="1:30" ht="15">
      <c r="A2523" s="729"/>
      <c r="B2523" s="554"/>
      <c r="C2523" s="657"/>
      <c r="D2523" s="657"/>
      <c r="E2523" s="605" t="s">
        <v>185</v>
      </c>
      <c r="F2523" s="723">
        <v>1926.4</v>
      </c>
      <c r="G2523" s="723">
        <v>1711.1</v>
      </c>
      <c r="H2523" s="723">
        <v>1767.8</v>
      </c>
      <c r="I2523" s="723">
        <v>1815.2</v>
      </c>
      <c r="J2523" s="723">
        <v>2368.8000000000002</v>
      </c>
      <c r="K2523" s="723">
        <v>2480.8000000000002</v>
      </c>
      <c r="L2523" s="723">
        <v>1831.7</v>
      </c>
      <c r="M2523" s="723">
        <v>1611.4</v>
      </c>
      <c r="N2523" s="723">
        <v>1726.5</v>
      </c>
      <c r="O2523" s="605"/>
      <c r="P2523" s="605"/>
      <c r="Q2523" s="658"/>
      <c r="R2523" s="658"/>
      <c r="S2523" s="659"/>
      <c r="T2523" s="600"/>
      <c r="U2523" s="672"/>
      <c r="V2523" s="731"/>
      <c r="W2523" s="731"/>
      <c r="X2523" s="731"/>
      <c r="Y2523" s="732"/>
      <c r="Z2523" s="732"/>
      <c r="AA2523" s="732"/>
      <c r="AB2523" s="732"/>
      <c r="AC2523" s="687"/>
      <c r="AD2523" s="687"/>
    </row>
    <row r="2524" spans="1:30" ht="57">
      <c r="A2524" s="738"/>
      <c r="B2524" s="554"/>
      <c r="C2524" s="657"/>
      <c r="D2524" s="657"/>
      <c r="E2524" s="605" t="s">
        <v>186</v>
      </c>
      <c r="F2524" s="605">
        <f t="shared" ref="F2524:N2524" si="836">IF(((F2522="")*AND(F2523="")),"",(F2522-F2523)*2)</f>
        <v>3182.3999999999996</v>
      </c>
      <c r="G2524" s="605">
        <f t="shared" si="836"/>
        <v>3389.2</v>
      </c>
      <c r="H2524" s="605">
        <f t="shared" si="836"/>
        <v>3425.6</v>
      </c>
      <c r="I2524" s="605">
        <f t="shared" si="836"/>
        <v>3378.6</v>
      </c>
      <c r="J2524" s="605">
        <f t="shared" si="836"/>
        <v>3045.3999999999996</v>
      </c>
      <c r="K2524" s="605">
        <f t="shared" si="836"/>
        <v>3160.7999999999993</v>
      </c>
      <c r="L2524" s="605">
        <f t="shared" si="836"/>
        <v>3367.6</v>
      </c>
      <c r="M2524" s="605">
        <f t="shared" si="836"/>
        <v>3449.5999999999995</v>
      </c>
      <c r="N2524" s="605">
        <f t="shared" si="836"/>
        <v>3291.3999999999996</v>
      </c>
      <c r="O2524" s="605"/>
      <c r="P2524" s="605"/>
      <c r="Q2524" s="658"/>
      <c r="R2524" s="658"/>
      <c r="S2524" s="659"/>
      <c r="T2524" s="600"/>
      <c r="U2524" s="672"/>
      <c r="V2524" s="731"/>
      <c r="W2524" s="731"/>
      <c r="X2524" s="731"/>
      <c r="Y2524" s="732"/>
      <c r="Z2524" s="732"/>
      <c r="AA2524" s="732"/>
      <c r="AB2524" s="732"/>
      <c r="AC2524" s="687"/>
      <c r="AD2524" s="687"/>
    </row>
    <row r="2525" spans="1:30" ht="15">
      <c r="A2525" s="713">
        <v>44169</v>
      </c>
      <c r="B2525" s="554" t="s">
        <v>172</v>
      </c>
      <c r="C2525" s="657" t="s">
        <v>174</v>
      </c>
      <c r="D2525" s="657" t="s">
        <v>173</v>
      </c>
      <c r="E2525" s="605" t="s">
        <v>184</v>
      </c>
      <c r="F2525" s="750">
        <v>6768.2</v>
      </c>
      <c r="G2525" s="750">
        <v>6837.4</v>
      </c>
      <c r="H2525" s="750">
        <v>6918.96</v>
      </c>
      <c r="I2525" s="750">
        <v>6880.05</v>
      </c>
      <c r="J2525" s="750">
        <v>6875.31</v>
      </c>
      <c r="K2525" s="750">
        <v>6852.86</v>
      </c>
      <c r="L2525" s="750">
        <v>6863.4</v>
      </c>
      <c r="M2525" s="750">
        <v>6892.21</v>
      </c>
      <c r="N2525" s="750">
        <v>6843.14</v>
      </c>
      <c r="O2525" s="605">
        <f>IF((N2526=""),"",MAX(F2527:N2527))</f>
        <v>4034.2999999999993</v>
      </c>
      <c r="P2525" s="605">
        <f>IF(N2526="","",MIN(F2527:N2527))</f>
        <v>3523.9799999999996</v>
      </c>
      <c r="Q2525" s="658">
        <f>IF((N2527=""),"",AVERAGE(F2527:N2527))</f>
        <v>3874.4466666666663</v>
      </c>
      <c r="R2525" s="658">
        <f>IF((N2526=""),"",(O2525-P2525)/(O2525+P2525)*100)</f>
        <v>6.7518006742274661</v>
      </c>
      <c r="S2525" s="725">
        <f>STDEV(F2527:N2527)</f>
        <v>163.99458802045817</v>
      </c>
      <c r="T2525" s="600" t="str">
        <f>IF(N2526="","",IF(Q2525&gt;3350,IF(R2525&lt;7,IF(Q2525&lt;3950,"Pass","Fail"),"Fail"),"Fail"))</f>
        <v>Pass</v>
      </c>
      <c r="U2525" s="672">
        <v>1428</v>
      </c>
      <c r="V2525" s="739"/>
      <c r="W2525" s="739" t="s">
        <v>641</v>
      </c>
      <c r="X2525" s="726"/>
      <c r="Y2525" s="819">
        <v>3350</v>
      </c>
      <c r="Z2525" s="819">
        <v>4450</v>
      </c>
      <c r="AA2525" s="819">
        <v>3350</v>
      </c>
      <c r="AB2525" s="819">
        <v>3950</v>
      </c>
      <c r="AC2525" s="820">
        <v>7</v>
      </c>
      <c r="AD2525" s="820">
        <v>6.5</v>
      </c>
    </row>
    <row r="2526" spans="1:30" ht="15">
      <c r="A2526" s="729"/>
      <c r="B2526" s="554"/>
      <c r="C2526" s="657"/>
      <c r="D2526" s="657"/>
      <c r="E2526" s="605" t="s">
        <v>185</v>
      </c>
      <c r="F2526" s="750">
        <v>4868.51</v>
      </c>
      <c r="G2526" s="750">
        <v>4854.2</v>
      </c>
      <c r="H2526" s="750">
        <v>4918.43</v>
      </c>
      <c r="I2526" s="750">
        <v>4898.32</v>
      </c>
      <c r="J2526" s="750">
        <v>5012.66</v>
      </c>
      <c r="K2526" s="750">
        <v>5090.87</v>
      </c>
      <c r="L2526" s="750">
        <v>4889.79</v>
      </c>
      <c r="M2526" s="750">
        <v>4875.0600000000004</v>
      </c>
      <c r="N2526" s="750">
        <v>4888.68</v>
      </c>
      <c r="O2526" s="605"/>
      <c r="P2526" s="605"/>
      <c r="Q2526" s="658"/>
      <c r="R2526" s="658"/>
      <c r="S2526" s="659"/>
      <c r="T2526" s="600"/>
      <c r="U2526" s="672"/>
      <c r="V2526" s="749"/>
      <c r="W2526" s="749"/>
      <c r="X2526" s="731"/>
      <c r="Y2526" s="732"/>
      <c r="Z2526" s="732"/>
      <c r="AA2526" s="732"/>
      <c r="AB2526" s="732"/>
      <c r="AC2526" s="687"/>
      <c r="AD2526" s="687"/>
    </row>
    <row r="2527" spans="1:30" ht="57">
      <c r="A2527" s="738"/>
      <c r="B2527" s="554"/>
      <c r="C2527" s="657"/>
      <c r="D2527" s="657"/>
      <c r="E2527" s="605" t="s">
        <v>186</v>
      </c>
      <c r="F2527" s="605">
        <f t="shared" ref="F2527:N2527" si="837">IF(((F2525="")*AND(F2526="")),"",(F2525-F2526)*2)</f>
        <v>3799.3799999999992</v>
      </c>
      <c r="G2527" s="605">
        <f t="shared" si="837"/>
        <v>3966.3999999999996</v>
      </c>
      <c r="H2527" s="605">
        <f t="shared" si="837"/>
        <v>4001.0599999999995</v>
      </c>
      <c r="I2527" s="605">
        <f t="shared" si="837"/>
        <v>3963.4600000000009</v>
      </c>
      <c r="J2527" s="605">
        <f t="shared" si="837"/>
        <v>3725.3000000000011</v>
      </c>
      <c r="K2527" s="605">
        <f t="shared" si="837"/>
        <v>3523.9799999999996</v>
      </c>
      <c r="L2527" s="605">
        <f t="shared" si="837"/>
        <v>3947.2199999999993</v>
      </c>
      <c r="M2527" s="605">
        <f t="shared" si="837"/>
        <v>4034.2999999999993</v>
      </c>
      <c r="N2527" s="605">
        <f t="shared" si="837"/>
        <v>3908.92</v>
      </c>
      <c r="O2527" s="605"/>
      <c r="P2527" s="605"/>
      <c r="Q2527" s="658"/>
      <c r="R2527" s="658"/>
      <c r="S2527" s="659"/>
      <c r="T2527" s="600"/>
      <c r="U2527" s="672"/>
      <c r="V2527" s="749"/>
      <c r="W2527" s="749"/>
      <c r="X2527" s="731"/>
      <c r="Y2527" s="732"/>
      <c r="Z2527" s="732"/>
      <c r="AA2527" s="732"/>
      <c r="AB2527" s="732"/>
      <c r="AC2527" s="687"/>
      <c r="AD2527" s="687"/>
    </row>
    <row r="2528" spans="1:30" ht="15.75">
      <c r="A2528" s="713">
        <v>44169</v>
      </c>
      <c r="B2528" s="554" t="s">
        <v>172</v>
      </c>
      <c r="C2528" s="657" t="s">
        <v>174</v>
      </c>
      <c r="D2528" s="657" t="s">
        <v>173</v>
      </c>
      <c r="E2528" s="605" t="s">
        <v>184</v>
      </c>
      <c r="F2528" s="751">
        <v>6834.12</v>
      </c>
      <c r="G2528" s="751">
        <v>6800.28</v>
      </c>
      <c r="H2528" s="751">
        <v>6790.36</v>
      </c>
      <c r="I2528" s="751">
        <v>6794.59</v>
      </c>
      <c r="J2528" s="751">
        <v>6827.82</v>
      </c>
      <c r="K2528" s="751">
        <v>6782.28</v>
      </c>
      <c r="L2528" s="751">
        <v>6688.91</v>
      </c>
      <c r="M2528" s="751">
        <v>6751.51</v>
      </c>
      <c r="N2528" s="751">
        <v>6790.14</v>
      </c>
      <c r="O2528" s="605">
        <f>IF((N2529=""),"",MAX(F2530:N2530))</f>
        <v>3664.6399999999994</v>
      </c>
      <c r="P2528" s="605">
        <f>IF(N2529="","",MIN(F2530:N2530))</f>
        <v>3205.16</v>
      </c>
      <c r="Q2528" s="658">
        <f>IF((N2530=""),"",AVERAGE(F2530:N2530))</f>
        <v>3523.4688888888886</v>
      </c>
      <c r="R2528" s="658">
        <f>IF((N2529=""),"",(O2528-P2528)/(O2528+P2528)*100)</f>
        <v>6.6884043203586652</v>
      </c>
      <c r="S2528" s="725">
        <f>STDEV(F2530:N2530)</f>
        <v>149.42969688490012</v>
      </c>
      <c r="T2528" s="600" t="str">
        <f>IF(N2529="","",IF(Q2528&gt;3350,IF(R2528&lt;7,IF(Q2528&lt;3950,"Pass","Fail"),"Fail"),"Fail"))</f>
        <v>Pass</v>
      </c>
      <c r="U2528" s="672">
        <v>1428</v>
      </c>
      <c r="V2528" s="739"/>
      <c r="W2528" s="739" t="s">
        <v>640</v>
      </c>
      <c r="X2528" s="726"/>
      <c r="Y2528" s="819">
        <v>3350</v>
      </c>
      <c r="Z2528" s="819">
        <v>4450</v>
      </c>
      <c r="AA2528" s="819">
        <v>3350</v>
      </c>
      <c r="AB2528" s="819">
        <v>3950</v>
      </c>
      <c r="AC2528" s="820">
        <v>7</v>
      </c>
      <c r="AD2528" s="820">
        <v>6.5</v>
      </c>
    </row>
    <row r="2529" spans="1:30" ht="15.75">
      <c r="A2529" s="729"/>
      <c r="B2529" s="554"/>
      <c r="C2529" s="657"/>
      <c r="D2529" s="657"/>
      <c r="E2529" s="605" t="s">
        <v>185</v>
      </c>
      <c r="F2529" s="751">
        <v>5012.75</v>
      </c>
      <c r="G2529" s="751">
        <v>4997.1899999999996</v>
      </c>
      <c r="H2529" s="751">
        <v>5081.83</v>
      </c>
      <c r="I2529" s="751">
        <v>4997.58</v>
      </c>
      <c r="J2529" s="751">
        <v>4995.5</v>
      </c>
      <c r="K2529" s="751">
        <v>4999.88</v>
      </c>
      <c r="L2529" s="751">
        <v>4981.99</v>
      </c>
      <c r="M2529" s="751">
        <v>4950.12</v>
      </c>
      <c r="N2529" s="751">
        <v>5187.5600000000004</v>
      </c>
      <c r="O2529" s="605"/>
      <c r="P2529" s="605"/>
      <c r="Q2529" s="658"/>
      <c r="R2529" s="658"/>
      <c r="S2529" s="659"/>
      <c r="T2529" s="600"/>
      <c r="U2529" s="672"/>
      <c r="V2529" s="749"/>
      <c r="W2529" s="749"/>
      <c r="X2529" s="731"/>
      <c r="Y2529" s="732"/>
      <c r="Z2529" s="732"/>
      <c r="AA2529" s="732"/>
      <c r="AB2529" s="732"/>
      <c r="AC2529" s="687"/>
      <c r="AD2529" s="687"/>
    </row>
    <row r="2530" spans="1:30" ht="57">
      <c r="A2530" s="738"/>
      <c r="B2530" s="554"/>
      <c r="C2530" s="657"/>
      <c r="D2530" s="657"/>
      <c r="E2530" s="605" t="s">
        <v>186</v>
      </c>
      <c r="F2530" s="605">
        <f t="shared" ref="F2530:N2530" si="838">IF(((F2528="")*AND(F2529="")),"",(F2528-F2529)*2)</f>
        <v>3642.74</v>
      </c>
      <c r="G2530" s="605">
        <f t="shared" si="838"/>
        <v>3606.1800000000003</v>
      </c>
      <c r="H2530" s="605">
        <f t="shared" si="838"/>
        <v>3417.0599999999995</v>
      </c>
      <c r="I2530" s="605">
        <f t="shared" si="838"/>
        <v>3594.0200000000004</v>
      </c>
      <c r="J2530" s="605">
        <f t="shared" si="838"/>
        <v>3664.6399999999994</v>
      </c>
      <c r="K2530" s="605">
        <f t="shared" si="838"/>
        <v>3564.7999999999993</v>
      </c>
      <c r="L2530" s="605">
        <f t="shared" si="838"/>
        <v>3413.84</v>
      </c>
      <c r="M2530" s="605">
        <f t="shared" si="838"/>
        <v>3602.7800000000007</v>
      </c>
      <c r="N2530" s="605">
        <f t="shared" si="838"/>
        <v>3205.16</v>
      </c>
      <c r="O2530" s="605"/>
      <c r="P2530" s="605"/>
      <c r="Q2530" s="658"/>
      <c r="R2530" s="658"/>
      <c r="S2530" s="659"/>
      <c r="T2530" s="600"/>
      <c r="U2530" s="672"/>
      <c r="V2530" s="731"/>
      <c r="W2530" s="731"/>
      <c r="X2530" s="731"/>
      <c r="Y2530" s="732"/>
      <c r="Z2530" s="732"/>
      <c r="AA2530" s="732"/>
      <c r="AB2530" s="732"/>
      <c r="AC2530" s="687"/>
      <c r="AD2530" s="687"/>
    </row>
    <row r="2531" spans="1:30" ht="15.75">
      <c r="A2531" s="268">
        <v>44173</v>
      </c>
      <c r="B2531" s="554" t="s">
        <v>172</v>
      </c>
      <c r="C2531" s="657" t="s">
        <v>174</v>
      </c>
      <c r="D2531" s="657" t="s">
        <v>173</v>
      </c>
      <c r="E2531" s="605" t="s">
        <v>184</v>
      </c>
      <c r="F2531" s="129">
        <v>5022.75</v>
      </c>
      <c r="G2531" s="129">
        <v>5007.1400000000003</v>
      </c>
      <c r="H2531" s="129">
        <v>5091.7700000000004</v>
      </c>
      <c r="I2531" s="129">
        <v>5007.43</v>
      </c>
      <c r="J2531" s="129">
        <v>5005.21</v>
      </c>
      <c r="K2531" s="129">
        <v>5009.74</v>
      </c>
      <c r="L2531" s="129">
        <v>4980.29</v>
      </c>
      <c r="M2531" s="129">
        <v>4958.88</v>
      </c>
      <c r="N2531" s="129">
        <v>5198.66</v>
      </c>
      <c r="O2531" s="605">
        <f>IF((N2532=""),"",MAX(F2533:N2533))</f>
        <v>3732.12</v>
      </c>
      <c r="P2531" s="605">
        <f>IF(N2532="","",MIN(F2533:N2533))</f>
        <v>3339.1399999999994</v>
      </c>
      <c r="Q2531" s="658">
        <f>IF((N2533=""),"",AVERAGE(F2533:N2533))</f>
        <v>3626.02</v>
      </c>
      <c r="R2531" s="658">
        <f>IF((N2532=""),"",(O2531-P2531)/(O2531+P2531)*100)</f>
        <v>5.5574254093329971</v>
      </c>
      <c r="S2531" s="725">
        <f>STDEV(F2533:N2533)</f>
        <v>124.57637095373025</v>
      </c>
      <c r="T2531" s="600" t="str">
        <f>IF(N2532="","",IF(Q2531&gt;3350,IF(R2531&lt;7,IF(Q2531&lt;3950,"Pass","Fail"),"Fail"),"Fail"))</f>
        <v>Pass</v>
      </c>
      <c r="U2531" s="672">
        <v>1428</v>
      </c>
      <c r="V2531" s="325" t="s">
        <v>675</v>
      </c>
      <c r="W2531" s="743" t="s">
        <v>640</v>
      </c>
      <c r="X2531" s="726"/>
      <c r="Y2531" s="819">
        <v>3350</v>
      </c>
      <c r="Z2531" s="819">
        <v>4450</v>
      </c>
      <c r="AA2531" s="819">
        <v>3350</v>
      </c>
      <c r="AB2531" s="819">
        <v>3950</v>
      </c>
      <c r="AC2531" s="820">
        <v>7</v>
      </c>
      <c r="AD2531" s="820">
        <v>6.5</v>
      </c>
    </row>
    <row r="2532" spans="1:30" ht="15.75">
      <c r="A2532" s="729"/>
      <c r="B2532" s="554"/>
      <c r="C2532" s="657"/>
      <c r="D2532" s="657"/>
      <c r="E2532" s="605" t="s">
        <v>185</v>
      </c>
      <c r="F2532" s="129">
        <v>3168.01</v>
      </c>
      <c r="G2532" s="129">
        <v>3158.02</v>
      </c>
      <c r="H2532" s="129">
        <v>3312.86</v>
      </c>
      <c r="I2532" s="129">
        <v>3168.7</v>
      </c>
      <c r="J2532" s="129">
        <v>3139.15</v>
      </c>
      <c r="K2532" s="129">
        <v>3170.05</v>
      </c>
      <c r="L2532" s="129">
        <v>3202.18</v>
      </c>
      <c r="M2532" s="129">
        <v>3116.72</v>
      </c>
      <c r="N2532" s="129">
        <v>3529.09</v>
      </c>
      <c r="O2532" s="605"/>
      <c r="P2532" s="605"/>
      <c r="Q2532" s="658"/>
      <c r="R2532" s="658"/>
      <c r="S2532" s="659"/>
      <c r="T2532" s="600"/>
      <c r="U2532" s="672"/>
      <c r="V2532" s="731"/>
      <c r="W2532" s="731"/>
      <c r="X2532" s="731"/>
      <c r="Y2532" s="732"/>
      <c r="Z2532" s="732"/>
      <c r="AA2532" s="732"/>
      <c r="AB2532" s="732"/>
      <c r="AC2532" s="753"/>
      <c r="AD2532" s="753"/>
    </row>
    <row r="2533" spans="1:30" ht="43.5" customHeight="1">
      <c r="A2533" s="738"/>
      <c r="B2533" s="554"/>
      <c r="C2533" s="657"/>
      <c r="D2533" s="657"/>
      <c r="E2533" s="605" t="s">
        <v>186</v>
      </c>
      <c r="F2533" s="605">
        <f t="shared" ref="F2533:N2533" si="839">IF(((F2531="")*AND(F2532="")),"",(F2531-F2532)*2)</f>
        <v>3709.4799999999996</v>
      </c>
      <c r="G2533" s="605">
        <f t="shared" si="839"/>
        <v>3698.2400000000007</v>
      </c>
      <c r="H2533" s="605">
        <f t="shared" si="839"/>
        <v>3557.8200000000006</v>
      </c>
      <c r="I2533" s="605">
        <f t="shared" si="839"/>
        <v>3677.4600000000009</v>
      </c>
      <c r="J2533" s="605">
        <f t="shared" si="839"/>
        <v>3732.12</v>
      </c>
      <c r="K2533" s="605">
        <f t="shared" si="839"/>
        <v>3679.3799999999992</v>
      </c>
      <c r="L2533" s="605">
        <f t="shared" si="839"/>
        <v>3556.2200000000003</v>
      </c>
      <c r="M2533" s="605">
        <f t="shared" si="839"/>
        <v>3684.3200000000006</v>
      </c>
      <c r="N2533" s="605">
        <f t="shared" si="839"/>
        <v>3339.1399999999994</v>
      </c>
      <c r="O2533" s="605"/>
      <c r="P2533" s="605"/>
      <c r="Q2533" s="658"/>
      <c r="R2533" s="658"/>
      <c r="S2533" s="659"/>
      <c r="T2533" s="600"/>
      <c r="U2533" s="672"/>
      <c r="V2533" s="731"/>
      <c r="W2533" s="731"/>
      <c r="X2533" s="731"/>
      <c r="Y2533" s="732"/>
      <c r="Z2533" s="732"/>
      <c r="AA2533" s="732"/>
      <c r="AB2533" s="732"/>
      <c r="AC2533" s="753"/>
      <c r="AD2533" s="753"/>
    </row>
    <row r="2534" spans="1:30" ht="18.75" customHeight="1">
      <c r="A2534" s="268">
        <v>44173</v>
      </c>
      <c r="B2534" s="554" t="s">
        <v>183</v>
      </c>
      <c r="C2534" s="657" t="s">
        <v>171</v>
      </c>
      <c r="D2534" s="657" t="s">
        <v>170</v>
      </c>
      <c r="E2534" s="605" t="s">
        <v>184</v>
      </c>
      <c r="F2534" s="129">
        <v>29196.41</v>
      </c>
      <c r="G2534" s="129">
        <v>29057.52</v>
      </c>
      <c r="H2534" s="129">
        <v>29050.09</v>
      </c>
      <c r="I2534" s="129">
        <v>29065.29</v>
      </c>
      <c r="J2534" s="129">
        <v>29168.99</v>
      </c>
      <c r="K2534" s="129">
        <v>29171.47</v>
      </c>
      <c r="L2534" s="129">
        <v>29036.880000000001</v>
      </c>
      <c r="M2534" s="129">
        <v>29050.92</v>
      </c>
      <c r="N2534" s="129">
        <v>29195.23</v>
      </c>
      <c r="O2534" s="605">
        <f>IF((N2535=""),"",MAX(F2536:N2536))</f>
        <v>4834.9499999999935</v>
      </c>
      <c r="P2534" s="605">
        <f>IF(N2535="","",MIN(F2536:N2536))</f>
        <v>4186.0499999999956</v>
      </c>
      <c r="Q2534" s="658">
        <f>IF((N2536=""),"",AVERAGE(F2536:N2536))</f>
        <v>4440.08</v>
      </c>
      <c r="R2534" s="658">
        <f>IF((N2535=""),"",(O2534-P2534)/(O2534+P2534)*100)</f>
        <v>7.1932158297306135</v>
      </c>
      <c r="S2534" s="659">
        <f>STDEV(F2536:N2536)</f>
        <v>243.2948775663059</v>
      </c>
      <c r="T2534" s="600" t="str">
        <f>IF(N2535="","",IF(Q2534&gt;3200,IF(R2534&lt;16,IF(Q2534&lt;5240,"Pass","Fail"),"Fail"),"Fail"))</f>
        <v>Pass</v>
      </c>
      <c r="U2534" s="672">
        <v>1428</v>
      </c>
      <c r="V2534" s="325" t="s">
        <v>675</v>
      </c>
      <c r="W2534" s="743" t="s">
        <v>640</v>
      </c>
      <c r="X2534" s="726"/>
      <c r="Y2534" s="733">
        <v>4200</v>
      </c>
      <c r="Z2534" s="733">
        <v>5500</v>
      </c>
      <c r="AA2534" s="733">
        <v>3200</v>
      </c>
      <c r="AB2534" s="733">
        <v>5240</v>
      </c>
      <c r="AC2534" s="604">
        <v>16</v>
      </c>
      <c r="AD2534" s="604">
        <v>16</v>
      </c>
    </row>
    <row r="2535" spans="1:30" ht="18" customHeight="1">
      <c r="A2535" s="729"/>
      <c r="B2535" s="554"/>
      <c r="C2535" s="657"/>
      <c r="D2535" s="657"/>
      <c r="E2535" s="605" t="s">
        <v>185</v>
      </c>
      <c r="F2535" s="129">
        <v>27618.25</v>
      </c>
      <c r="G2535" s="129">
        <v>27607.59</v>
      </c>
      <c r="H2535" s="129">
        <v>27654.74</v>
      </c>
      <c r="I2535" s="129">
        <v>27651.34</v>
      </c>
      <c r="J2535" s="129">
        <v>27626.67</v>
      </c>
      <c r="K2535" s="129">
        <v>27673.35</v>
      </c>
      <c r="L2535" s="129">
        <v>27639.56</v>
      </c>
      <c r="M2535" s="129">
        <v>27617.48</v>
      </c>
      <c r="N2535" s="129">
        <v>27583.58</v>
      </c>
      <c r="O2535" s="753"/>
      <c r="P2535" s="605"/>
      <c r="Q2535" s="658"/>
      <c r="R2535" s="658"/>
      <c r="S2535" s="659"/>
      <c r="T2535" s="600"/>
      <c r="U2535" s="660"/>
      <c r="V2535" s="731"/>
      <c r="W2535" s="731"/>
      <c r="X2535" s="731"/>
      <c r="Y2535" s="732"/>
      <c r="Z2535" s="732"/>
      <c r="AA2535" s="732"/>
      <c r="AB2535" s="732"/>
      <c r="AC2535" s="753"/>
      <c r="AD2535" s="753"/>
    </row>
    <row r="2536" spans="1:30" ht="37.5" customHeight="1">
      <c r="A2536" s="734"/>
      <c r="B2536" s="554"/>
      <c r="C2536" s="657"/>
      <c r="D2536" s="657"/>
      <c r="E2536" s="605" t="s">
        <v>186</v>
      </c>
      <c r="F2536" s="605">
        <f t="shared" ref="F2536:N2536" si="840">IF(((F2534="")*AND(F2535="")),"",(F2534-F2535)*3)</f>
        <v>4734.4799999999996</v>
      </c>
      <c r="G2536" s="605">
        <f t="shared" si="840"/>
        <v>4349.7900000000009</v>
      </c>
      <c r="H2536" s="605">
        <f t="shared" si="840"/>
        <v>4186.0499999999956</v>
      </c>
      <c r="I2536" s="605">
        <f t="shared" si="840"/>
        <v>4241.8500000000022</v>
      </c>
      <c r="J2536" s="605">
        <f t="shared" si="840"/>
        <v>4626.96000000001</v>
      </c>
      <c r="K2536" s="605">
        <f t="shared" si="840"/>
        <v>4494.3600000000079</v>
      </c>
      <c r="L2536" s="605">
        <f t="shared" si="840"/>
        <v>4191.9599999999991</v>
      </c>
      <c r="M2536" s="605">
        <f t="shared" si="840"/>
        <v>4300.3199999999961</v>
      </c>
      <c r="N2536" s="605">
        <f t="shared" si="840"/>
        <v>4834.9499999999935</v>
      </c>
      <c r="O2536" s="605"/>
      <c r="P2536" s="605"/>
      <c r="Q2536" s="658"/>
      <c r="R2536" s="658"/>
      <c r="S2536" s="659"/>
      <c r="T2536" s="600"/>
      <c r="U2536" s="660"/>
      <c r="V2536" s="735"/>
      <c r="W2536" s="735"/>
      <c r="X2536" s="735"/>
      <c r="Y2536" s="736"/>
      <c r="Z2536" s="736"/>
      <c r="AA2536" s="736"/>
      <c r="AB2536" s="736"/>
      <c r="AC2536" s="737"/>
      <c r="AD2536" s="737"/>
    </row>
    <row r="2537" spans="1:30" ht="19.5" customHeight="1">
      <c r="A2537" s="268">
        <v>44173</v>
      </c>
      <c r="B2537" s="752" t="s">
        <v>167</v>
      </c>
      <c r="C2537" s="657" t="s">
        <v>169</v>
      </c>
      <c r="D2537" s="657" t="s">
        <v>187</v>
      </c>
      <c r="E2537" s="605" t="s">
        <v>184</v>
      </c>
      <c r="F2537" s="129">
        <v>1928</v>
      </c>
      <c r="G2537" s="129">
        <v>1924.18</v>
      </c>
      <c r="H2537" s="129">
        <v>1926.88</v>
      </c>
      <c r="I2537" s="129">
        <v>1927.9</v>
      </c>
      <c r="J2537" s="129">
        <v>1932.89</v>
      </c>
      <c r="K2537" s="129">
        <v>1928.29</v>
      </c>
      <c r="L2537" s="129">
        <v>1927.84</v>
      </c>
      <c r="M2537" s="129">
        <v>1925.44</v>
      </c>
      <c r="N2537" s="129">
        <v>1934.09</v>
      </c>
      <c r="O2537" s="605">
        <f>IF((N2538=""),"",MAX(F2539:N2539))</f>
        <v>2115.75</v>
      </c>
      <c r="P2537" s="605">
        <f>IF(N2538="","",MIN(F2539:N2539))</f>
        <v>2067.4500000000003</v>
      </c>
      <c r="Q2537" s="658">
        <f>IF((N2539=""),"",AVERAGE(F2539:N2539))</f>
        <v>2099.0233333333331</v>
      </c>
      <c r="R2537" s="658">
        <f>IF((N2538=""),"",(O2537-P2537)/(O2537+P2537)*100)</f>
        <v>1.1546184738955756</v>
      </c>
      <c r="S2537" s="659">
        <f>STDEV(F2539:N2539)</f>
        <v>15.859158237448735</v>
      </c>
      <c r="T2537" s="600" t="str">
        <f>IF(N2538="","",IF(Q2537&gt;AA2537,IF(R2537&lt;AD2537,IF(Q2537&lt;AB2537,"Pass","Fail"),"Fail"),"Fail"))</f>
        <v>Pass</v>
      </c>
      <c r="U2537" s="672">
        <v>1428</v>
      </c>
      <c r="V2537" s="325" t="s">
        <v>675</v>
      </c>
      <c r="W2537" s="743" t="s">
        <v>640</v>
      </c>
      <c r="X2537" s="1070"/>
      <c r="Y2537" s="733">
        <v>1940</v>
      </c>
      <c r="Z2537" s="733">
        <v>3000</v>
      </c>
      <c r="AA2537" s="733">
        <v>1940</v>
      </c>
      <c r="AB2537" s="733">
        <v>2180</v>
      </c>
      <c r="AC2537" s="604">
        <v>8.3000000000000007</v>
      </c>
      <c r="AD2537" s="604">
        <v>8.3000000000000007</v>
      </c>
    </row>
    <row r="2538" spans="1:30" ht="19.5" customHeight="1">
      <c r="A2538" s="738"/>
      <c r="B2538" s="554"/>
      <c r="C2538" s="657"/>
      <c r="D2538" s="657"/>
      <c r="E2538" s="605" t="s">
        <v>185</v>
      </c>
      <c r="F2538" s="129">
        <v>1238.8499999999999</v>
      </c>
      <c r="G2538" s="129">
        <v>1226.94</v>
      </c>
      <c r="H2538" s="129">
        <v>1221.6300000000001</v>
      </c>
      <c r="I2538" s="129">
        <v>1223.31</v>
      </c>
      <c r="J2538" s="129">
        <v>1230.81</v>
      </c>
      <c r="K2538" s="129">
        <v>1230.4100000000001</v>
      </c>
      <c r="L2538" s="129">
        <v>1227.1400000000001</v>
      </c>
      <c r="M2538" s="129">
        <v>1220.81</v>
      </c>
      <c r="N2538" s="129">
        <v>1238.54</v>
      </c>
      <c r="O2538" s="605"/>
      <c r="P2538" s="605"/>
      <c r="Q2538" s="658"/>
      <c r="R2538" s="658"/>
      <c r="S2538" s="659"/>
      <c r="T2538" s="600"/>
      <c r="U2538" s="660"/>
      <c r="V2538" s="731"/>
      <c r="W2538" s="731"/>
      <c r="X2538" s="1071"/>
      <c r="Y2538" s="732"/>
      <c r="Z2538" s="732"/>
      <c r="AA2538" s="732"/>
      <c r="AB2538" s="732"/>
      <c r="AC2538" s="753"/>
      <c r="AD2538" s="753"/>
    </row>
    <row r="2539" spans="1:30" ht="42.75">
      <c r="A2539" s="738"/>
      <c r="B2539" s="554"/>
      <c r="C2539" s="657"/>
      <c r="D2539" s="657"/>
      <c r="E2539" s="605" t="s">
        <v>188</v>
      </c>
      <c r="F2539" s="605">
        <f t="shared" ref="F2539:N2539" si="841">IF(((F2537="")*AND(F2538="")),"",(F2537-F2538)*3)</f>
        <v>2067.4500000000003</v>
      </c>
      <c r="G2539" s="605">
        <f t="shared" si="841"/>
        <v>2091.7200000000003</v>
      </c>
      <c r="H2539" s="605">
        <f t="shared" si="841"/>
        <v>2115.75</v>
      </c>
      <c r="I2539" s="605">
        <f t="shared" si="841"/>
        <v>2113.7700000000004</v>
      </c>
      <c r="J2539" s="605">
        <f t="shared" si="841"/>
        <v>2106.2400000000007</v>
      </c>
      <c r="K2539" s="605">
        <f t="shared" si="841"/>
        <v>2093.6399999999994</v>
      </c>
      <c r="L2539" s="605">
        <f t="shared" si="841"/>
        <v>2102.0999999999995</v>
      </c>
      <c r="M2539" s="605">
        <f t="shared" si="841"/>
        <v>2113.8900000000003</v>
      </c>
      <c r="N2539" s="605">
        <f t="shared" si="841"/>
        <v>2086.6499999999996</v>
      </c>
      <c r="O2539" s="605"/>
      <c r="P2539" s="605"/>
      <c r="Q2539" s="658"/>
      <c r="R2539" s="658"/>
      <c r="S2539" s="659"/>
      <c r="T2539" s="600"/>
      <c r="U2539" s="660"/>
      <c r="V2539" s="731"/>
      <c r="W2539" s="731"/>
      <c r="X2539" s="1072"/>
      <c r="Y2539" s="732"/>
      <c r="Z2539" s="732"/>
      <c r="AA2539" s="732"/>
      <c r="AB2539" s="732"/>
      <c r="AC2539" s="753"/>
      <c r="AD2539" s="753"/>
    </row>
    <row r="2540" spans="1:30" ht="15.75">
      <c r="A2540" s="268">
        <v>44176</v>
      </c>
      <c r="B2540" s="554" t="s">
        <v>172</v>
      </c>
      <c r="C2540" s="657" t="s">
        <v>174</v>
      </c>
      <c r="D2540" s="657" t="s">
        <v>173</v>
      </c>
      <c r="E2540" s="605" t="s">
        <v>184</v>
      </c>
      <c r="F2540" s="129">
        <v>3223.9</v>
      </c>
      <c r="G2540" s="129">
        <v>3176.4</v>
      </c>
      <c r="H2540" s="129">
        <v>3210.3</v>
      </c>
      <c r="I2540" s="129">
        <v>3203.3</v>
      </c>
      <c r="J2540" s="129">
        <v>3332.6</v>
      </c>
      <c r="K2540" s="129">
        <v>3485.9</v>
      </c>
      <c r="L2540" s="129">
        <v>3205.4</v>
      </c>
      <c r="M2540" s="129">
        <v>3176.6</v>
      </c>
      <c r="N2540" s="129">
        <v>3204.2</v>
      </c>
      <c r="O2540" s="605">
        <f>IF((N2541=""),"",MAX(F2542:N2542))</f>
        <v>3899.2</v>
      </c>
      <c r="P2540" s="605">
        <f>IF(N2541="","",MIN(F2542:N2542))</f>
        <v>3391.8</v>
      </c>
      <c r="Q2540" s="658">
        <f>IF((N2542=""),"",AVERAGE(F2542:N2542))</f>
        <v>3712.1333333333332</v>
      </c>
      <c r="R2540" s="658">
        <f>IF((N2541=""),"",(O2540-P2540)/(O2540+P2540)*100)</f>
        <v>6.9592648470717275</v>
      </c>
      <c r="S2540" s="725">
        <f>STDEV(F2542:N2542)</f>
        <v>175.76751690800094</v>
      </c>
      <c r="T2540" s="600" t="str">
        <f>IF(N2541="","",IF(Q2540&gt;3350,IF(R2540&lt;7,IF(Q2540&lt;3950,"Pass","Fail"),"Fail"),"Fail"))</f>
        <v>Pass</v>
      </c>
      <c r="U2540" s="672">
        <v>1428</v>
      </c>
      <c r="V2540" t="s">
        <v>679</v>
      </c>
      <c r="W2540" s="743" t="s">
        <v>641</v>
      </c>
      <c r="X2540" s="726"/>
      <c r="Y2540" s="819">
        <v>3350</v>
      </c>
      <c r="Z2540" s="819">
        <v>4450</v>
      </c>
      <c r="AA2540" s="819">
        <v>3350</v>
      </c>
      <c r="AB2540" s="819">
        <v>3950</v>
      </c>
      <c r="AC2540" s="820">
        <v>7</v>
      </c>
      <c r="AD2540" s="820">
        <v>6.5</v>
      </c>
    </row>
    <row r="2541" spans="1:30" ht="15.75">
      <c r="A2541" s="729"/>
      <c r="B2541" s="554"/>
      <c r="C2541" s="657"/>
      <c r="D2541" s="657"/>
      <c r="E2541" s="605" t="s">
        <v>185</v>
      </c>
      <c r="F2541" s="129">
        <v>1418</v>
      </c>
      <c r="G2541" s="129">
        <v>1256</v>
      </c>
      <c r="H2541" s="129">
        <v>1297</v>
      </c>
      <c r="I2541" s="129">
        <v>1298</v>
      </c>
      <c r="J2541" s="129">
        <v>1591</v>
      </c>
      <c r="K2541" s="129">
        <v>1790</v>
      </c>
      <c r="L2541" s="129">
        <v>1312</v>
      </c>
      <c r="M2541" s="129">
        <v>1227</v>
      </c>
      <c r="N2541" s="129">
        <v>1325</v>
      </c>
      <c r="O2541" s="605"/>
      <c r="P2541" s="605"/>
      <c r="Q2541" s="658"/>
      <c r="R2541" s="658"/>
      <c r="S2541" s="659"/>
      <c r="T2541" s="600"/>
      <c r="U2541" s="672"/>
      <c r="V2541" s="731"/>
      <c r="W2541" s="731"/>
      <c r="X2541" s="731"/>
      <c r="Y2541" s="732"/>
      <c r="Z2541" s="732"/>
      <c r="AA2541" s="732"/>
      <c r="AB2541" s="732"/>
      <c r="AC2541" s="766"/>
      <c r="AD2541" s="766"/>
    </row>
    <row r="2542" spans="1:30" ht="43.5" customHeight="1">
      <c r="A2542" s="738"/>
      <c r="B2542" s="554"/>
      <c r="C2542" s="657"/>
      <c r="D2542" s="657"/>
      <c r="E2542" s="605" t="s">
        <v>186</v>
      </c>
      <c r="F2542" s="605">
        <f t="shared" ref="F2542:N2542" si="842">IF(((F2540="")*AND(F2541="")),"",(F2540-F2541)*2)</f>
        <v>3611.8</v>
      </c>
      <c r="G2542" s="605">
        <f t="shared" si="842"/>
        <v>3840.8</v>
      </c>
      <c r="H2542" s="605">
        <f t="shared" si="842"/>
        <v>3826.6000000000004</v>
      </c>
      <c r="I2542" s="605">
        <f t="shared" si="842"/>
        <v>3810.6000000000004</v>
      </c>
      <c r="J2542" s="605">
        <f t="shared" si="842"/>
        <v>3483.2</v>
      </c>
      <c r="K2542" s="605">
        <f t="shared" si="842"/>
        <v>3391.8</v>
      </c>
      <c r="L2542" s="605">
        <f t="shared" si="842"/>
        <v>3786.8</v>
      </c>
      <c r="M2542" s="605">
        <f t="shared" si="842"/>
        <v>3899.2</v>
      </c>
      <c r="N2542" s="605">
        <f t="shared" si="842"/>
        <v>3758.3999999999996</v>
      </c>
      <c r="O2542" s="605"/>
      <c r="P2542" s="605"/>
      <c r="Q2542" s="658"/>
      <c r="R2542" s="658"/>
      <c r="S2542" s="659"/>
      <c r="T2542" s="600"/>
      <c r="U2542" s="672"/>
      <c r="V2542" s="731"/>
      <c r="W2542" s="731"/>
      <c r="X2542" s="731"/>
      <c r="Y2542" s="732"/>
      <c r="Z2542" s="732"/>
      <c r="AA2542" s="732"/>
      <c r="AB2542" s="732"/>
      <c r="AC2542" s="766"/>
      <c r="AD2542" s="766"/>
    </row>
    <row r="2543" spans="1:30" ht="18.75" customHeight="1">
      <c r="A2543" s="268">
        <v>44176</v>
      </c>
      <c r="B2543" s="554" t="s">
        <v>183</v>
      </c>
      <c r="C2543" s="657" t="s">
        <v>171</v>
      </c>
      <c r="D2543" s="657" t="s">
        <v>170</v>
      </c>
      <c r="E2543" s="605" t="s">
        <v>184</v>
      </c>
      <c r="F2543" s="129">
        <v>27618.25</v>
      </c>
      <c r="G2543" s="129">
        <v>27607.59</v>
      </c>
      <c r="H2543" s="129">
        <v>27654.74</v>
      </c>
      <c r="I2543" s="129">
        <v>27651.34</v>
      </c>
      <c r="J2543" s="129">
        <v>27626.67</v>
      </c>
      <c r="K2543" s="129">
        <v>27673.35</v>
      </c>
      <c r="L2543" s="129">
        <v>27639.56</v>
      </c>
      <c r="M2543" s="129">
        <v>27617.48</v>
      </c>
      <c r="N2543" s="129">
        <v>27583.58</v>
      </c>
      <c r="O2543" s="605">
        <f>IF((N2544=""),"",MAX(F2545:N2545))</f>
        <v>5103.75</v>
      </c>
      <c r="P2543" s="605">
        <f>IF(N2544="","",MIN(F2545:N2545))</f>
        <v>4154.2200000000048</v>
      </c>
      <c r="Q2543" s="658">
        <f>IF((N2545=""),"",AVERAGE(F2545:N2545))</f>
        <v>4631.1866666666674</v>
      </c>
      <c r="R2543" s="658">
        <f>IF((N2544=""),"",(O2543-P2543)/(O2543+P2543)*100)</f>
        <v>10.256352094465576</v>
      </c>
      <c r="S2543" s="659">
        <f>STDEV(F2545:N2545)</f>
        <v>396.66127186806671</v>
      </c>
      <c r="T2543" s="600" t="str">
        <f>IF(N2544="","",IF(Q2543&gt;3200,IF(R2543&lt;16,IF(Q2543&lt;5240,"Pass","Fail"),"Fail"),"Fail"))</f>
        <v>Pass</v>
      </c>
      <c r="U2543" s="672">
        <v>1428</v>
      </c>
      <c r="V2543" t="s">
        <v>679</v>
      </c>
      <c r="W2543" s="743" t="s">
        <v>641</v>
      </c>
      <c r="X2543" s="726"/>
      <c r="Y2543" s="733">
        <v>4200</v>
      </c>
      <c r="Z2543" s="733">
        <v>5500</v>
      </c>
      <c r="AA2543" s="733">
        <v>3200</v>
      </c>
      <c r="AB2543" s="733">
        <v>5240</v>
      </c>
      <c r="AC2543" s="604">
        <v>16</v>
      </c>
      <c r="AD2543" s="604">
        <v>16</v>
      </c>
    </row>
    <row r="2544" spans="1:30" ht="18" customHeight="1">
      <c r="A2544" s="729"/>
      <c r="B2544" s="554"/>
      <c r="C2544" s="657"/>
      <c r="D2544" s="657"/>
      <c r="E2544" s="605" t="s">
        <v>185</v>
      </c>
      <c r="F2544" s="129">
        <v>25917</v>
      </c>
      <c r="G2544" s="129">
        <v>26182</v>
      </c>
      <c r="H2544" s="129">
        <v>26270</v>
      </c>
      <c r="I2544" s="129">
        <v>26182</v>
      </c>
      <c r="J2544" s="129">
        <v>25951</v>
      </c>
      <c r="K2544" s="129">
        <v>26005</v>
      </c>
      <c r="L2544" s="129">
        <v>26216</v>
      </c>
      <c r="M2544" s="129">
        <v>26148</v>
      </c>
      <c r="N2544" s="129">
        <v>25908</v>
      </c>
      <c r="O2544" s="766"/>
      <c r="P2544" s="605"/>
      <c r="Q2544" s="658"/>
      <c r="R2544" s="658"/>
      <c r="S2544" s="659"/>
      <c r="T2544" s="600"/>
      <c r="U2544" s="660"/>
      <c r="V2544" s="731"/>
      <c r="W2544" s="731"/>
      <c r="X2544" s="731"/>
      <c r="Y2544" s="732"/>
      <c r="Z2544" s="732"/>
      <c r="AA2544" s="732"/>
      <c r="AB2544" s="732"/>
      <c r="AC2544" s="766"/>
      <c r="AD2544" s="766"/>
    </row>
    <row r="2545" spans="1:30" ht="37.5" customHeight="1">
      <c r="A2545" s="734"/>
      <c r="B2545" s="554"/>
      <c r="C2545" s="657"/>
      <c r="D2545" s="657"/>
      <c r="E2545" s="605" t="s">
        <v>186</v>
      </c>
      <c r="F2545" s="605">
        <f t="shared" ref="F2545:N2545" si="843">IF(((F2543="")*AND(F2544="")),"",(F2543-F2544)*3)</f>
        <v>5103.75</v>
      </c>
      <c r="G2545" s="605">
        <f t="shared" si="843"/>
        <v>4276.7700000000004</v>
      </c>
      <c r="H2545" s="605">
        <f t="shared" si="843"/>
        <v>4154.2200000000048</v>
      </c>
      <c r="I2545" s="605">
        <f t="shared" si="843"/>
        <v>4408.0200000000004</v>
      </c>
      <c r="J2545" s="605">
        <f t="shared" si="843"/>
        <v>5027.0099999999948</v>
      </c>
      <c r="K2545" s="605">
        <f t="shared" si="843"/>
        <v>5005.0499999999956</v>
      </c>
      <c r="L2545" s="605">
        <f t="shared" si="843"/>
        <v>4270.6800000000039</v>
      </c>
      <c r="M2545" s="605">
        <f t="shared" si="843"/>
        <v>4408.4399999999987</v>
      </c>
      <c r="N2545" s="605">
        <f t="shared" si="843"/>
        <v>5026.7400000000052</v>
      </c>
      <c r="O2545" s="605"/>
      <c r="P2545" s="605"/>
      <c r="Q2545" s="658"/>
      <c r="R2545" s="658"/>
      <c r="S2545" s="659"/>
      <c r="T2545" s="600"/>
      <c r="U2545" s="660"/>
      <c r="V2545" s="735"/>
      <c r="W2545" s="735"/>
      <c r="X2545" s="735"/>
      <c r="Y2545" s="736"/>
      <c r="Z2545" s="736"/>
      <c r="AA2545" s="736"/>
      <c r="AB2545" s="736"/>
      <c r="AC2545" s="737"/>
      <c r="AD2545" s="737"/>
    </row>
    <row r="2546" spans="1:30" ht="19.5" customHeight="1">
      <c r="A2546" s="268">
        <v>44176</v>
      </c>
      <c r="B2546" s="765" t="s">
        <v>167</v>
      </c>
      <c r="C2546" s="657" t="s">
        <v>169</v>
      </c>
      <c r="D2546" s="657" t="s">
        <v>187</v>
      </c>
      <c r="E2546" s="605" t="s">
        <v>184</v>
      </c>
      <c r="F2546" s="129">
        <v>1238.8499999999999</v>
      </c>
      <c r="G2546" s="129">
        <v>1226.94</v>
      </c>
      <c r="H2546" s="129">
        <v>1221.6300000000001</v>
      </c>
      <c r="I2546" s="129">
        <v>1223.31</v>
      </c>
      <c r="J2546" s="129">
        <v>1230.81</v>
      </c>
      <c r="K2546" s="129">
        <v>1230.4100000000001</v>
      </c>
      <c r="L2546" s="129">
        <v>1227.1400000000001</v>
      </c>
      <c r="M2546" s="129">
        <v>1220.81</v>
      </c>
      <c r="N2546" s="129">
        <v>1238.54</v>
      </c>
      <c r="O2546" s="605">
        <f>IF((N2547=""),"",MAX(F2548:N2548))</f>
        <v>2034.9299999999998</v>
      </c>
      <c r="P2546" s="605">
        <f>IF(N2547="","",MIN(F2548:N2548))</f>
        <v>1918.2300000000002</v>
      </c>
      <c r="Q2546" s="658">
        <f>IF((N2548=""),"",AVERAGE(F2548:N2548))</f>
        <v>1989.48</v>
      </c>
      <c r="R2546" s="658">
        <f>IF((N2547=""),"",(O2546-P2546)/(O2546+P2546)*100)</f>
        <v>2.9520687247670119</v>
      </c>
      <c r="S2546" s="659">
        <f>STDEV(F2548:N2548)</f>
        <v>49.423579645747658</v>
      </c>
      <c r="T2546" s="600" t="str">
        <f>IF(N2547="","",IF(Q2546&gt;AA2546,IF(R2546&lt;AD2546,IF(Q2546&lt;AB2546,"Pass","Fail"),"Fail"),"Fail"))</f>
        <v>Pass</v>
      </c>
      <c r="U2546" s="672">
        <v>1428</v>
      </c>
      <c r="V2546" t="s">
        <v>679</v>
      </c>
      <c r="W2546" s="743" t="s">
        <v>641</v>
      </c>
      <c r="X2546" s="1070"/>
      <c r="Y2546" s="733">
        <v>1940</v>
      </c>
      <c r="Z2546" s="733">
        <v>3000</v>
      </c>
      <c r="AA2546" s="733">
        <v>1940</v>
      </c>
      <c r="AB2546" s="733">
        <v>2180</v>
      </c>
      <c r="AC2546" s="604">
        <v>8.3000000000000007</v>
      </c>
      <c r="AD2546" s="604">
        <v>8.3000000000000007</v>
      </c>
    </row>
    <row r="2547" spans="1:30" ht="19.5" customHeight="1">
      <c r="A2547" s="738"/>
      <c r="B2547" s="554"/>
      <c r="C2547" s="657"/>
      <c r="D2547" s="657"/>
      <c r="E2547" s="605" t="s">
        <v>185</v>
      </c>
      <c r="F2547" s="129">
        <v>590</v>
      </c>
      <c r="G2547" s="129">
        <v>550</v>
      </c>
      <c r="H2547" s="129">
        <v>545</v>
      </c>
      <c r="I2547" s="129">
        <v>545</v>
      </c>
      <c r="J2547" s="129">
        <v>586</v>
      </c>
      <c r="K2547" s="129">
        <v>591</v>
      </c>
      <c r="L2547" s="129">
        <v>552</v>
      </c>
      <c r="M2547" s="129">
        <v>544</v>
      </c>
      <c r="N2547" s="129">
        <v>587</v>
      </c>
      <c r="O2547" s="605"/>
      <c r="P2547" s="605"/>
      <c r="Q2547" s="658"/>
      <c r="R2547" s="658"/>
      <c r="S2547" s="659"/>
      <c r="T2547" s="600"/>
      <c r="U2547" s="660"/>
      <c r="V2547" s="731"/>
      <c r="W2547" s="731"/>
      <c r="X2547" s="1071"/>
      <c r="Y2547" s="732"/>
      <c r="Z2547" s="732"/>
      <c r="AA2547" s="732"/>
      <c r="AB2547" s="732"/>
      <c r="AC2547" s="766"/>
      <c r="AD2547" s="766"/>
    </row>
    <row r="2548" spans="1:30" ht="42.75">
      <c r="A2548" s="738"/>
      <c r="B2548" s="554"/>
      <c r="C2548" s="657"/>
      <c r="D2548" s="657"/>
      <c r="E2548" s="605" t="s">
        <v>188</v>
      </c>
      <c r="F2548" s="605">
        <f t="shared" ref="F2548:N2548" si="844">IF(((F2546="")*AND(F2547="")),"",(F2546-F2547)*3)</f>
        <v>1946.5499999999997</v>
      </c>
      <c r="G2548" s="605">
        <f t="shared" si="844"/>
        <v>2030.8200000000002</v>
      </c>
      <c r="H2548" s="605">
        <f t="shared" si="844"/>
        <v>2029.8900000000003</v>
      </c>
      <c r="I2548" s="605">
        <f t="shared" si="844"/>
        <v>2034.9299999999998</v>
      </c>
      <c r="J2548" s="605">
        <f t="shared" si="844"/>
        <v>1934.4299999999998</v>
      </c>
      <c r="K2548" s="605">
        <f t="shared" si="844"/>
        <v>1918.2300000000002</v>
      </c>
      <c r="L2548" s="605">
        <f t="shared" si="844"/>
        <v>2025.4200000000003</v>
      </c>
      <c r="M2548" s="605">
        <f t="shared" si="844"/>
        <v>2030.4299999999998</v>
      </c>
      <c r="N2548" s="605">
        <f t="shared" si="844"/>
        <v>1954.62</v>
      </c>
      <c r="O2548" s="605"/>
      <c r="P2548" s="605"/>
      <c r="Q2548" s="658"/>
      <c r="R2548" s="658"/>
      <c r="S2548" s="659"/>
      <c r="T2548" s="600"/>
      <c r="U2548" s="660"/>
      <c r="V2548" s="731"/>
      <c r="W2548" s="731"/>
      <c r="X2548" s="1072"/>
      <c r="Y2548" s="732"/>
      <c r="Z2548" s="732"/>
      <c r="AA2548" s="732"/>
      <c r="AB2548" s="732"/>
      <c r="AC2548" s="766"/>
      <c r="AD2548" s="766"/>
    </row>
    <row r="2549" spans="1:30" ht="15.75">
      <c r="A2549" s="268">
        <v>44179</v>
      </c>
      <c r="B2549" s="554" t="s">
        <v>172</v>
      </c>
      <c r="C2549" s="657" t="s">
        <v>174</v>
      </c>
      <c r="D2549" s="657" t="s">
        <v>173</v>
      </c>
      <c r="E2549" s="605" t="s">
        <v>184</v>
      </c>
      <c r="F2549" s="129">
        <v>6928</v>
      </c>
      <c r="G2549" s="129">
        <v>7002</v>
      </c>
      <c r="H2549" s="129">
        <v>7053</v>
      </c>
      <c r="I2549" s="129">
        <v>7048</v>
      </c>
      <c r="J2549" s="129">
        <v>7086</v>
      </c>
      <c r="K2549" s="129">
        <v>7067</v>
      </c>
      <c r="L2549" s="129">
        <v>7042</v>
      </c>
      <c r="M2549" s="129">
        <v>7005</v>
      </c>
      <c r="N2549" s="129">
        <v>6934</v>
      </c>
      <c r="O2549" s="605">
        <f>IF((N2550=""),"",MAX(F2551:N2551))</f>
        <v>3952</v>
      </c>
      <c r="P2549" s="605">
        <f>IF(N2550="","",MIN(F2551:N2551))</f>
        <v>3704</v>
      </c>
      <c r="Q2549" s="658">
        <f>IF((N2551=""),"",AVERAGE(F2551:N2551))</f>
        <v>3804.6666666666665</v>
      </c>
      <c r="R2549" s="658">
        <f>IF((N2550=""),"",(O2549-P2549)/(O2549+P2549)*100)</f>
        <v>3.2392894461859978</v>
      </c>
      <c r="S2549" s="725">
        <f>STDEV(F2551:N2551)</f>
        <v>91.525952603619487</v>
      </c>
      <c r="T2549" s="600" t="str">
        <f>IF(N2550="","",IF(Q2549&gt;3350,IF(R2549&lt;7,IF(Q2549&lt;3950,"Pass","Fail"),"Fail"),"Fail"))</f>
        <v>Pass</v>
      </c>
      <c r="U2549" s="672">
        <v>1340</v>
      </c>
      <c r="V2549" t="s">
        <v>680</v>
      </c>
      <c r="W2549" s="743"/>
      <c r="X2549" s="726"/>
      <c r="Y2549" s="819">
        <v>3350</v>
      </c>
      <c r="Z2549" s="819">
        <v>4450</v>
      </c>
      <c r="AA2549" s="819">
        <v>3350</v>
      </c>
      <c r="AB2549" s="819">
        <v>3950</v>
      </c>
      <c r="AC2549" s="820">
        <v>7</v>
      </c>
      <c r="AD2549" s="820">
        <v>6.5</v>
      </c>
    </row>
    <row r="2550" spans="1:30" ht="15.75">
      <c r="A2550" s="729"/>
      <c r="B2550" s="554"/>
      <c r="C2550" s="657"/>
      <c r="D2550" s="657"/>
      <c r="E2550" s="605" t="s">
        <v>185</v>
      </c>
      <c r="F2550" s="129">
        <v>5041</v>
      </c>
      <c r="G2550" s="129">
        <v>5078</v>
      </c>
      <c r="H2550" s="129">
        <v>5199</v>
      </c>
      <c r="I2550" s="129">
        <v>5196</v>
      </c>
      <c r="J2550" s="129">
        <v>5110</v>
      </c>
      <c r="K2550" s="129">
        <v>5181</v>
      </c>
      <c r="L2550" s="129">
        <v>5186</v>
      </c>
      <c r="M2550" s="129">
        <v>5058</v>
      </c>
      <c r="N2550" s="129">
        <v>4995</v>
      </c>
      <c r="O2550" s="605"/>
      <c r="P2550" s="605"/>
      <c r="Q2550" s="658"/>
      <c r="R2550" s="658"/>
      <c r="S2550" s="659"/>
      <c r="T2550" s="600"/>
      <c r="U2550" s="672"/>
      <c r="V2550" s="731"/>
      <c r="W2550" s="731"/>
      <c r="X2550" s="731"/>
      <c r="Y2550" s="732"/>
      <c r="Z2550" s="732"/>
      <c r="AA2550" s="732"/>
      <c r="AB2550" s="732"/>
      <c r="AC2550" s="779"/>
      <c r="AD2550" s="779"/>
    </row>
    <row r="2551" spans="1:30" ht="57">
      <c r="A2551" s="738"/>
      <c r="B2551" s="554"/>
      <c r="C2551" s="657"/>
      <c r="D2551" s="657"/>
      <c r="E2551" s="605" t="s">
        <v>186</v>
      </c>
      <c r="F2551" s="605">
        <f t="shared" ref="F2551:N2551" si="845">IF(((F2549="")*AND(F2550="")),"",(F2549-F2550)*2)</f>
        <v>3774</v>
      </c>
      <c r="G2551" s="605">
        <f t="shared" si="845"/>
        <v>3848</v>
      </c>
      <c r="H2551" s="605">
        <f t="shared" si="845"/>
        <v>3708</v>
      </c>
      <c r="I2551" s="605">
        <f t="shared" si="845"/>
        <v>3704</v>
      </c>
      <c r="J2551" s="605">
        <f t="shared" si="845"/>
        <v>3952</v>
      </c>
      <c r="K2551" s="605">
        <f t="shared" si="845"/>
        <v>3772</v>
      </c>
      <c r="L2551" s="605">
        <f t="shared" si="845"/>
        <v>3712</v>
      </c>
      <c r="M2551" s="605">
        <f t="shared" si="845"/>
        <v>3894</v>
      </c>
      <c r="N2551" s="605">
        <f t="shared" si="845"/>
        <v>3878</v>
      </c>
      <c r="O2551" s="605"/>
      <c r="P2551" s="605"/>
      <c r="Q2551" s="658"/>
      <c r="R2551" s="658"/>
      <c r="S2551" s="659"/>
      <c r="T2551" s="600"/>
      <c r="U2551" s="672"/>
      <c r="V2551" s="731"/>
      <c r="W2551" s="731"/>
      <c r="X2551" s="731"/>
      <c r="Y2551" s="732"/>
      <c r="Z2551" s="732"/>
      <c r="AA2551" s="732"/>
      <c r="AB2551" s="732"/>
      <c r="AC2551" s="779"/>
      <c r="AD2551" s="779"/>
    </row>
    <row r="2552" spans="1:30" ht="15.75">
      <c r="A2552" s="268">
        <v>44179</v>
      </c>
      <c r="B2552" s="554" t="s">
        <v>183</v>
      </c>
      <c r="C2552" s="657" t="s">
        <v>171</v>
      </c>
      <c r="D2552" s="657" t="s">
        <v>170</v>
      </c>
      <c r="E2552" s="605" t="s">
        <v>184</v>
      </c>
      <c r="F2552" s="129">
        <v>29163</v>
      </c>
      <c r="G2552" s="129">
        <v>28958</v>
      </c>
      <c r="H2552" s="129">
        <v>28955</v>
      </c>
      <c r="I2552" s="129">
        <v>28954</v>
      </c>
      <c r="J2552" s="129">
        <v>29148</v>
      </c>
      <c r="K2552" s="129">
        <v>29126</v>
      </c>
      <c r="L2552" s="129">
        <v>28945</v>
      </c>
      <c r="M2552" s="129">
        <v>28963</v>
      </c>
      <c r="N2552" s="129">
        <v>29117</v>
      </c>
      <c r="O2552" s="605">
        <f>IF((N2553=""),"",MAX(F2554:N2554))</f>
        <v>5148</v>
      </c>
      <c r="P2552" s="605">
        <f>IF(N2553="","",MIN(F2554:N2554))</f>
        <v>4281</v>
      </c>
      <c r="Q2552" s="658">
        <f>IF((N2554=""),"",AVERAGE(F2554:N2554))</f>
        <v>4693.333333333333</v>
      </c>
      <c r="R2552" s="658">
        <f>IF((N2553=""),"",(O2552-P2552)/(O2552+P2552)*100)</f>
        <v>9.1950365892459427</v>
      </c>
      <c r="S2552" s="659">
        <f>STDEV(F2554:N2554)</f>
        <v>381.91753036486818</v>
      </c>
      <c r="T2552" s="600" t="str">
        <f>IF(N2553="","",IF(Q2552&gt;3200,IF(R2552&lt;16,IF(Q2552&lt;5240,"Pass","Fail"),"Fail"),"Fail"))</f>
        <v>Pass</v>
      </c>
      <c r="U2552" s="672">
        <v>1340</v>
      </c>
      <c r="V2552" t="s">
        <v>680</v>
      </c>
      <c r="W2552" s="743" t="s">
        <v>641</v>
      </c>
      <c r="X2552" s="726"/>
      <c r="Y2552" s="733">
        <v>4200</v>
      </c>
      <c r="Z2552" s="733">
        <v>5500</v>
      </c>
      <c r="AA2552" s="733">
        <v>3200</v>
      </c>
      <c r="AB2552" s="733">
        <v>5240</v>
      </c>
      <c r="AC2552" s="604">
        <v>16</v>
      </c>
      <c r="AD2552" s="604">
        <v>16</v>
      </c>
    </row>
    <row r="2553" spans="1:30" ht="15.75">
      <c r="A2553" s="729"/>
      <c r="B2553" s="554"/>
      <c r="C2553" s="657"/>
      <c r="D2553" s="657"/>
      <c r="E2553" s="605" t="s">
        <v>185</v>
      </c>
      <c r="F2553" s="129">
        <v>27480</v>
      </c>
      <c r="G2553" s="129">
        <v>27494</v>
      </c>
      <c r="H2553" s="129">
        <v>27528</v>
      </c>
      <c r="I2553" s="129">
        <v>27485</v>
      </c>
      <c r="J2553" s="129">
        <v>27432</v>
      </c>
      <c r="K2553" s="129">
        <v>27446</v>
      </c>
      <c r="L2553" s="129">
        <v>27494</v>
      </c>
      <c r="M2553" s="129">
        <v>27483</v>
      </c>
      <c r="N2553" s="129">
        <v>27407</v>
      </c>
      <c r="O2553" s="779"/>
      <c r="P2553" s="605"/>
      <c r="Q2553" s="658"/>
      <c r="R2553" s="658"/>
      <c r="S2553" s="659"/>
      <c r="T2553" s="600"/>
      <c r="U2553" s="660"/>
      <c r="V2553" s="731"/>
      <c r="W2553" s="731"/>
      <c r="X2553" s="731"/>
      <c r="Y2553" s="732"/>
      <c r="Z2553" s="732"/>
      <c r="AA2553" s="732"/>
      <c r="AB2553" s="732"/>
      <c r="AC2553" s="779"/>
      <c r="AD2553" s="779"/>
    </row>
    <row r="2554" spans="1:30" ht="57">
      <c r="A2554" s="734"/>
      <c r="B2554" s="554"/>
      <c r="C2554" s="657"/>
      <c r="D2554" s="657"/>
      <c r="E2554" s="605" t="s">
        <v>186</v>
      </c>
      <c r="F2554" s="605">
        <f t="shared" ref="F2554:N2554" si="846">IF(((F2552="")*AND(F2553="")),"",(F2552-F2553)*3)</f>
        <v>5049</v>
      </c>
      <c r="G2554" s="605">
        <f t="shared" si="846"/>
        <v>4392</v>
      </c>
      <c r="H2554" s="605">
        <f t="shared" si="846"/>
        <v>4281</v>
      </c>
      <c r="I2554" s="605">
        <f t="shared" si="846"/>
        <v>4407</v>
      </c>
      <c r="J2554" s="605">
        <f t="shared" si="846"/>
        <v>5148</v>
      </c>
      <c r="K2554" s="605">
        <f t="shared" si="846"/>
        <v>5040</v>
      </c>
      <c r="L2554" s="605">
        <f t="shared" si="846"/>
        <v>4353</v>
      </c>
      <c r="M2554" s="605">
        <f t="shared" si="846"/>
        <v>4440</v>
      </c>
      <c r="N2554" s="605">
        <f t="shared" si="846"/>
        <v>5130</v>
      </c>
      <c r="O2554" s="605"/>
      <c r="P2554" s="605"/>
      <c r="Q2554" s="658"/>
      <c r="R2554" s="658"/>
      <c r="S2554" s="659"/>
      <c r="T2554" s="600"/>
      <c r="U2554" s="660"/>
      <c r="V2554" s="735"/>
      <c r="W2554" s="735"/>
      <c r="X2554" s="735"/>
      <c r="Y2554" s="736"/>
      <c r="Z2554" s="736"/>
      <c r="AA2554" s="736"/>
      <c r="AB2554" s="736"/>
      <c r="AC2554" s="737"/>
      <c r="AD2554" s="737"/>
    </row>
    <row r="2555" spans="1:30" ht="15.75">
      <c r="A2555" s="268">
        <v>44179</v>
      </c>
      <c r="B2555" s="778" t="s">
        <v>167</v>
      </c>
      <c r="C2555" s="657" t="s">
        <v>169</v>
      </c>
      <c r="D2555" s="657" t="s">
        <v>187</v>
      </c>
      <c r="E2555" s="605" t="s">
        <v>184</v>
      </c>
      <c r="F2555" s="129">
        <v>1943</v>
      </c>
      <c r="G2555" s="129">
        <v>1938</v>
      </c>
      <c r="H2555" s="129">
        <v>1930</v>
      </c>
      <c r="I2555" s="129">
        <v>1936</v>
      </c>
      <c r="J2555" s="129">
        <v>1941</v>
      </c>
      <c r="K2555" s="129">
        <v>1938</v>
      </c>
      <c r="L2555" s="129">
        <v>1935</v>
      </c>
      <c r="M2555" s="129">
        <v>1941</v>
      </c>
      <c r="N2555" s="129">
        <v>1938</v>
      </c>
      <c r="O2555" s="605">
        <f>IF((N2556=""),"",MAX(F2557:N2557))</f>
        <v>2088</v>
      </c>
      <c r="P2555" s="605">
        <f>IF(N2556="","",MIN(F2557:N2557))</f>
        <v>2022</v>
      </c>
      <c r="Q2555" s="658">
        <f>IF((N2557=""),"",AVERAGE(F2557:N2557))</f>
        <v>2049</v>
      </c>
      <c r="R2555" s="658">
        <f>IF((N2556=""),"",(O2555-P2555)/(O2555+P2555)*100)</f>
        <v>1.6058394160583942</v>
      </c>
      <c r="S2555" s="659">
        <f>STDEV(F2557:N2557)</f>
        <v>18.432308591166763</v>
      </c>
      <c r="T2555" s="600" t="str">
        <f>IF(N2556="","",IF(Q2555&gt;AA2555,IF(R2555&lt;AD2555,IF(Q2555&lt;AB2555,"Pass","Fail"),"Fail"),"Fail"))</f>
        <v>Pass</v>
      </c>
      <c r="U2555" s="672">
        <v>1340</v>
      </c>
      <c r="V2555" t="s">
        <v>680</v>
      </c>
      <c r="W2555" s="743" t="s">
        <v>641</v>
      </c>
      <c r="X2555" s="1070"/>
      <c r="Y2555" s="733">
        <v>1940</v>
      </c>
      <c r="Z2555" s="733">
        <v>3000</v>
      </c>
      <c r="AA2555" s="733">
        <v>1940</v>
      </c>
      <c r="AB2555" s="733">
        <v>2180</v>
      </c>
      <c r="AC2555" s="604">
        <v>8.3000000000000007</v>
      </c>
      <c r="AD2555" s="604">
        <v>8.3000000000000007</v>
      </c>
    </row>
    <row r="2556" spans="1:30" ht="15.75">
      <c r="A2556" s="738"/>
      <c r="B2556" s="554"/>
      <c r="C2556" s="657"/>
      <c r="D2556" s="657"/>
      <c r="E2556" s="605" t="s">
        <v>185</v>
      </c>
      <c r="F2556" s="129">
        <v>1261</v>
      </c>
      <c r="G2556" s="129">
        <v>1253</v>
      </c>
      <c r="H2556" s="129">
        <v>1245</v>
      </c>
      <c r="I2556" s="129">
        <v>1250</v>
      </c>
      <c r="J2556" s="129">
        <v>1262</v>
      </c>
      <c r="K2556" s="129">
        <v>1258</v>
      </c>
      <c r="L2556" s="129">
        <v>1255</v>
      </c>
      <c r="M2556" s="129">
        <v>1245</v>
      </c>
      <c r="N2556" s="129">
        <v>1264</v>
      </c>
      <c r="O2556" s="605"/>
      <c r="P2556" s="605"/>
      <c r="Q2556" s="658"/>
      <c r="R2556" s="658"/>
      <c r="S2556" s="659"/>
      <c r="T2556" s="600"/>
      <c r="U2556" s="660"/>
      <c r="V2556" s="731"/>
      <c r="W2556" s="731"/>
      <c r="X2556" s="1071"/>
      <c r="Y2556" s="732"/>
      <c r="Z2556" s="732"/>
      <c r="AA2556" s="732"/>
      <c r="AB2556" s="732"/>
      <c r="AC2556" s="779"/>
      <c r="AD2556" s="779"/>
    </row>
    <row r="2557" spans="1:30" ht="42.75">
      <c r="A2557" s="738"/>
      <c r="B2557" s="554"/>
      <c r="C2557" s="657"/>
      <c r="D2557" s="657"/>
      <c r="E2557" s="605" t="s">
        <v>188</v>
      </c>
      <c r="F2557" s="605">
        <f t="shared" ref="F2557:N2557" si="847">IF(((F2555="")*AND(F2556="")),"",(F2555-F2556)*3)</f>
        <v>2046</v>
      </c>
      <c r="G2557" s="605">
        <f t="shared" si="847"/>
        <v>2055</v>
      </c>
      <c r="H2557" s="605">
        <f t="shared" si="847"/>
        <v>2055</v>
      </c>
      <c r="I2557" s="605">
        <f t="shared" si="847"/>
        <v>2058</v>
      </c>
      <c r="J2557" s="605">
        <f t="shared" si="847"/>
        <v>2037</v>
      </c>
      <c r="K2557" s="605">
        <f t="shared" si="847"/>
        <v>2040</v>
      </c>
      <c r="L2557" s="605">
        <f t="shared" si="847"/>
        <v>2040</v>
      </c>
      <c r="M2557" s="605">
        <f t="shared" si="847"/>
        <v>2088</v>
      </c>
      <c r="N2557" s="605">
        <f t="shared" si="847"/>
        <v>2022</v>
      </c>
      <c r="O2557" s="605"/>
      <c r="P2557" s="605"/>
      <c r="Q2557" s="658"/>
      <c r="R2557" s="658"/>
      <c r="S2557" s="659"/>
      <c r="T2557" s="600"/>
      <c r="U2557" s="660"/>
      <c r="V2557" s="731"/>
      <c r="W2557" s="731"/>
      <c r="X2557" s="1072"/>
      <c r="Y2557" s="732"/>
      <c r="Z2557" s="732"/>
      <c r="AA2557" s="732"/>
      <c r="AB2557" s="732"/>
      <c r="AC2557" s="779"/>
      <c r="AD2557" s="779"/>
    </row>
    <row r="2558" spans="1:30" ht="15.75">
      <c r="A2558" s="268">
        <v>44180</v>
      </c>
      <c r="B2558" s="554" t="s">
        <v>172</v>
      </c>
      <c r="C2558" s="657" t="s">
        <v>174</v>
      </c>
      <c r="D2558" s="657" t="s">
        <v>173</v>
      </c>
      <c r="E2558" s="605" t="s">
        <v>184</v>
      </c>
      <c r="F2558" s="129">
        <v>5041</v>
      </c>
      <c r="G2558" s="129">
        <v>5078</v>
      </c>
      <c r="H2558" s="129">
        <v>5199</v>
      </c>
      <c r="I2558" s="129">
        <v>5196</v>
      </c>
      <c r="J2558" s="129">
        <v>5110</v>
      </c>
      <c r="K2558" s="129">
        <v>5181</v>
      </c>
      <c r="L2558" s="129">
        <v>5186</v>
      </c>
      <c r="M2558" s="129">
        <v>5058</v>
      </c>
      <c r="N2558" s="129">
        <v>4995</v>
      </c>
      <c r="O2558" s="605">
        <f>IF((N2559=""),"",MAX(F2560:N2560))</f>
        <v>3788</v>
      </c>
      <c r="P2558" s="605">
        <f>IF(N2559="","",MIN(F2560:N2560))</f>
        <v>3490</v>
      </c>
      <c r="Q2558" s="658">
        <f>IF((N2560=""),"",AVERAGE(F2560:N2560))</f>
        <v>3700.4444444444443</v>
      </c>
      <c r="R2558" s="658">
        <f>IF((N2559=""),"",(O2558-P2558)/(O2558+P2558)*100)</f>
        <v>4.0945314646881013</v>
      </c>
      <c r="S2558" s="725">
        <f>STDEV(F2560:N2560)</f>
        <v>93.433279819227067</v>
      </c>
      <c r="T2558" s="600" t="str">
        <f>IF(N2559="","",IF(Q2558&gt;3350,IF(R2558&lt;7,IF(Q2558&lt;3950,"Pass","Fail"),"Fail"),"Fail"))</f>
        <v>Pass</v>
      </c>
      <c r="U2558" s="672">
        <v>1340</v>
      </c>
      <c r="V2558"/>
      <c r="W2558" s="743" t="s">
        <v>641</v>
      </c>
      <c r="X2558" s="726"/>
      <c r="Y2558" s="819">
        <v>3350</v>
      </c>
      <c r="Z2558" s="819">
        <v>4450</v>
      </c>
      <c r="AA2558" s="819">
        <v>3350</v>
      </c>
      <c r="AB2558" s="819">
        <v>3950</v>
      </c>
      <c r="AC2558" s="820">
        <v>7</v>
      </c>
      <c r="AD2558" s="820">
        <v>6.5</v>
      </c>
    </row>
    <row r="2559" spans="1:30" ht="15.75">
      <c r="A2559" s="729"/>
      <c r="B2559" s="554"/>
      <c r="C2559" s="657"/>
      <c r="D2559" s="657"/>
      <c r="E2559" s="605" t="s">
        <v>185</v>
      </c>
      <c r="F2559" s="129">
        <v>3231</v>
      </c>
      <c r="G2559" s="129">
        <v>3220</v>
      </c>
      <c r="H2559" s="129">
        <v>3305</v>
      </c>
      <c r="I2559" s="129">
        <v>3315</v>
      </c>
      <c r="J2559" s="129">
        <v>3365</v>
      </c>
      <c r="K2559" s="129">
        <v>3305</v>
      </c>
      <c r="L2559" s="129">
        <v>3310</v>
      </c>
      <c r="M2559" s="129">
        <v>3187</v>
      </c>
      <c r="N2559" s="129">
        <v>3154</v>
      </c>
      <c r="O2559" s="605"/>
      <c r="P2559" s="605"/>
      <c r="Q2559" s="658"/>
      <c r="R2559" s="658"/>
      <c r="S2559" s="659"/>
      <c r="T2559" s="600"/>
      <c r="U2559" s="672"/>
      <c r="V2559" s="731"/>
      <c r="W2559" s="731"/>
      <c r="X2559" s="731"/>
      <c r="Y2559" s="732"/>
      <c r="Z2559" s="732"/>
      <c r="AA2559" s="732"/>
      <c r="AB2559" s="732"/>
      <c r="AC2559" s="792"/>
      <c r="AD2559" s="792"/>
    </row>
    <row r="2560" spans="1:30" ht="57">
      <c r="A2560" s="738"/>
      <c r="B2560" s="554"/>
      <c r="C2560" s="657"/>
      <c r="D2560" s="657"/>
      <c r="E2560" s="605" t="s">
        <v>186</v>
      </c>
      <c r="F2560" s="605">
        <f t="shared" ref="F2560:N2560" si="848">IF(((F2558="")*AND(F2559="")),"",(F2558-F2559)*2)</f>
        <v>3620</v>
      </c>
      <c r="G2560" s="605">
        <f t="shared" si="848"/>
        <v>3716</v>
      </c>
      <c r="H2560" s="605">
        <f t="shared" si="848"/>
        <v>3788</v>
      </c>
      <c r="I2560" s="605">
        <f t="shared" si="848"/>
        <v>3762</v>
      </c>
      <c r="J2560" s="605">
        <f t="shared" si="848"/>
        <v>3490</v>
      </c>
      <c r="K2560" s="605">
        <f t="shared" si="848"/>
        <v>3752</v>
      </c>
      <c r="L2560" s="605">
        <f t="shared" si="848"/>
        <v>3752</v>
      </c>
      <c r="M2560" s="605">
        <f t="shared" si="848"/>
        <v>3742</v>
      </c>
      <c r="N2560" s="605">
        <f t="shared" si="848"/>
        <v>3682</v>
      </c>
      <c r="O2560" s="605"/>
      <c r="P2560" s="605"/>
      <c r="Q2560" s="658"/>
      <c r="R2560" s="658"/>
      <c r="S2560" s="659"/>
      <c r="T2560" s="600"/>
      <c r="U2560" s="672"/>
      <c r="V2560" s="731"/>
      <c r="W2560" s="731"/>
      <c r="X2560" s="731"/>
      <c r="Y2560" s="732"/>
      <c r="Z2560" s="732"/>
      <c r="AA2560" s="732"/>
      <c r="AB2560" s="732"/>
      <c r="AC2560" s="792"/>
      <c r="AD2560" s="792"/>
    </row>
    <row r="2561" spans="1:30" ht="15.75">
      <c r="A2561" s="268">
        <v>44180</v>
      </c>
      <c r="B2561" s="791" t="s">
        <v>167</v>
      </c>
      <c r="C2561" s="657" t="s">
        <v>169</v>
      </c>
      <c r="D2561" s="657" t="s">
        <v>187</v>
      </c>
      <c r="E2561" s="605" t="s">
        <v>184</v>
      </c>
      <c r="F2561" s="129">
        <v>1261</v>
      </c>
      <c r="G2561" s="129">
        <v>1253</v>
      </c>
      <c r="H2561" s="129">
        <v>1245</v>
      </c>
      <c r="I2561" s="129">
        <v>1250</v>
      </c>
      <c r="J2561" s="129">
        <v>1262</v>
      </c>
      <c r="K2561" s="129">
        <v>1258</v>
      </c>
      <c r="L2561" s="129">
        <v>1255</v>
      </c>
      <c r="M2561" s="129">
        <v>1245</v>
      </c>
      <c r="N2561" s="129">
        <v>1264</v>
      </c>
      <c r="O2561" s="605">
        <f>IF((N2562=""),"",MAX(F2563:N2563))</f>
        <v>2040</v>
      </c>
      <c r="P2561" s="605">
        <f>IF(N2562="","",MIN(F2563:N2563))</f>
        <v>1980</v>
      </c>
      <c r="Q2561" s="658">
        <f>IF((N2563=""),"",AVERAGE(F2563:N2563))</f>
        <v>2016.3333333333333</v>
      </c>
      <c r="R2561" s="658">
        <f>IF((N2562=""),"",(O2561-P2561)/(O2561+P2561)*100)</f>
        <v>1.4925373134328357</v>
      </c>
      <c r="S2561" s="659">
        <f>STDEV(F2563:N2563)</f>
        <v>19.410048943781671</v>
      </c>
      <c r="T2561" s="600" t="str">
        <f>IF(N2562="","",IF(Q2561&gt;AA2561,IF(R2561&lt;AD2561,IF(Q2561&lt;AB2561,"Pass","Fail"),"Fail"),"Fail"))</f>
        <v>Pass</v>
      </c>
      <c r="U2561" s="672">
        <v>1340</v>
      </c>
      <c r="V2561"/>
      <c r="W2561" s="743" t="s">
        <v>641</v>
      </c>
      <c r="X2561" s="1070"/>
      <c r="Y2561" s="733">
        <v>1940</v>
      </c>
      <c r="Z2561" s="733">
        <v>3000</v>
      </c>
      <c r="AA2561" s="733">
        <v>1940</v>
      </c>
      <c r="AB2561" s="733">
        <v>2180</v>
      </c>
      <c r="AC2561" s="604">
        <v>8.3000000000000007</v>
      </c>
      <c r="AD2561" s="604">
        <v>8.3000000000000007</v>
      </c>
    </row>
    <row r="2562" spans="1:30" ht="15.75">
      <c r="A2562" s="738"/>
      <c r="B2562" s="554"/>
      <c r="C2562" s="657"/>
      <c r="D2562" s="657"/>
      <c r="E2562" s="605" t="s">
        <v>185</v>
      </c>
      <c r="F2562" s="129">
        <v>583</v>
      </c>
      <c r="G2562" s="129">
        <v>575</v>
      </c>
      <c r="H2562" s="129">
        <v>576</v>
      </c>
      <c r="I2562" s="129">
        <v>575</v>
      </c>
      <c r="J2562" s="129">
        <v>602</v>
      </c>
      <c r="K2562" s="129">
        <v>586</v>
      </c>
      <c r="L2562" s="129">
        <v>584</v>
      </c>
      <c r="M2562" s="129">
        <v>565</v>
      </c>
      <c r="N2562" s="129">
        <v>598</v>
      </c>
      <c r="O2562" s="605"/>
      <c r="P2562" s="605"/>
      <c r="Q2562" s="658"/>
      <c r="R2562" s="658"/>
      <c r="S2562" s="659"/>
      <c r="T2562" s="600"/>
      <c r="U2562" s="660"/>
      <c r="V2562" s="731"/>
      <c r="W2562" s="731"/>
      <c r="X2562" s="1071"/>
      <c r="Y2562" s="732"/>
      <c r="Z2562" s="732"/>
      <c r="AA2562" s="732"/>
      <c r="AB2562" s="732"/>
      <c r="AC2562" s="792"/>
      <c r="AD2562" s="792"/>
    </row>
    <row r="2563" spans="1:30" ht="42.75">
      <c r="A2563" s="738"/>
      <c r="B2563" s="554"/>
      <c r="C2563" s="657"/>
      <c r="D2563" s="657"/>
      <c r="E2563" s="605" t="s">
        <v>188</v>
      </c>
      <c r="F2563" s="605">
        <f t="shared" ref="F2563:N2563" si="849">IF(((F2561="")*AND(F2562="")),"",(F2561-F2562)*3)</f>
        <v>2034</v>
      </c>
      <c r="G2563" s="605">
        <f t="shared" si="849"/>
        <v>2034</v>
      </c>
      <c r="H2563" s="605">
        <f t="shared" si="849"/>
        <v>2007</v>
      </c>
      <c r="I2563" s="605">
        <f t="shared" si="849"/>
        <v>2025</v>
      </c>
      <c r="J2563" s="605">
        <f t="shared" si="849"/>
        <v>1980</v>
      </c>
      <c r="K2563" s="605">
        <f t="shared" si="849"/>
        <v>2016</v>
      </c>
      <c r="L2563" s="605">
        <f t="shared" si="849"/>
        <v>2013</v>
      </c>
      <c r="M2563" s="605">
        <f t="shared" si="849"/>
        <v>2040</v>
      </c>
      <c r="N2563" s="605">
        <f t="shared" si="849"/>
        <v>1998</v>
      </c>
      <c r="O2563" s="605"/>
      <c r="P2563" s="605"/>
      <c r="Q2563" s="658"/>
      <c r="R2563" s="658"/>
      <c r="S2563" s="659"/>
      <c r="T2563" s="600"/>
      <c r="U2563" s="660"/>
      <c r="V2563" s="731"/>
      <c r="W2563" s="731"/>
      <c r="X2563" s="1072"/>
      <c r="Y2563" s="732"/>
      <c r="Z2563" s="732"/>
      <c r="AA2563" s="732"/>
      <c r="AB2563" s="732"/>
      <c r="AC2563" s="792"/>
      <c r="AD2563" s="792"/>
    </row>
    <row r="2564" spans="1:30" ht="15.75">
      <c r="A2564" s="268">
        <v>44182</v>
      </c>
      <c r="B2564" s="554" t="s">
        <v>172</v>
      </c>
      <c r="C2564" s="657" t="s">
        <v>174</v>
      </c>
      <c r="D2564" s="657" t="s">
        <v>173</v>
      </c>
      <c r="E2564" s="605" t="s">
        <v>184</v>
      </c>
      <c r="F2564" s="129">
        <v>6856</v>
      </c>
      <c r="G2564" s="129">
        <v>6966</v>
      </c>
      <c r="H2564" s="129">
        <v>7036</v>
      </c>
      <c r="I2564" s="129">
        <v>7032</v>
      </c>
      <c r="J2564" s="129">
        <v>7063</v>
      </c>
      <c r="K2564" s="129">
        <v>7042</v>
      </c>
      <c r="L2564" s="129">
        <v>7022</v>
      </c>
      <c r="M2564" s="129">
        <v>6969</v>
      </c>
      <c r="N2564" s="129">
        <v>6855</v>
      </c>
      <c r="O2564" s="605">
        <f>IF((N2565=""),"",MAX(F2566:N2566))</f>
        <v>3912</v>
      </c>
      <c r="P2564" s="605">
        <f>IF(N2565="","",MIN(F2566:N2566))</f>
        <v>3718</v>
      </c>
      <c r="Q2564" s="658">
        <f>IF((N2566=""),"",AVERAGE(F2566:N2566))</f>
        <v>3786.4444444444443</v>
      </c>
      <c r="R2564" s="658">
        <f>IF((N2565=""),"",(O2564-P2564)/(O2564+P2564)*100)</f>
        <v>2.54259501965924</v>
      </c>
      <c r="S2564" s="725">
        <f>STDEV(F2566:N2566)</f>
        <v>67.385293482910527</v>
      </c>
      <c r="T2564" s="600" t="str">
        <f>IF(N2565="","",IF(Q2564&gt;3350,IF(R2564&lt;7,IF(Q2564&lt;3950,"Pass","Fail"),"Fail"),"Fail"))</f>
        <v>Pass</v>
      </c>
      <c r="U2564" s="672">
        <v>1340</v>
      </c>
      <c r="V2564" t="s">
        <v>683</v>
      </c>
      <c r="W2564" s="743" t="s">
        <v>641</v>
      </c>
      <c r="X2564" s="726"/>
      <c r="Y2564" s="819">
        <v>3350</v>
      </c>
      <c r="Z2564" s="819">
        <v>4450</v>
      </c>
      <c r="AA2564" s="819">
        <v>3350</v>
      </c>
      <c r="AB2564" s="819">
        <v>3950</v>
      </c>
      <c r="AC2564" s="820">
        <v>7</v>
      </c>
      <c r="AD2564" s="820">
        <v>6.5</v>
      </c>
    </row>
    <row r="2565" spans="1:30" ht="15.75">
      <c r="A2565" s="729"/>
      <c r="B2565" s="554"/>
      <c r="C2565" s="657"/>
      <c r="D2565" s="657"/>
      <c r="E2565" s="605" t="s">
        <v>185</v>
      </c>
      <c r="F2565" s="129">
        <v>4997</v>
      </c>
      <c r="G2565" s="129">
        <v>5036</v>
      </c>
      <c r="H2565" s="129">
        <v>5160</v>
      </c>
      <c r="I2565" s="129">
        <v>5162</v>
      </c>
      <c r="J2565" s="129">
        <v>5203</v>
      </c>
      <c r="K2565" s="129">
        <v>5144</v>
      </c>
      <c r="L2565" s="129">
        <v>5145</v>
      </c>
      <c r="M2565" s="129">
        <v>5013</v>
      </c>
      <c r="N2565" s="129">
        <v>4942</v>
      </c>
      <c r="O2565" s="605"/>
      <c r="P2565" s="605"/>
      <c r="Q2565" s="658"/>
      <c r="R2565" s="658"/>
      <c r="S2565" s="659"/>
      <c r="T2565" s="600"/>
      <c r="U2565" s="672"/>
      <c r="V2565" s="731"/>
      <c r="W2565" s="731"/>
      <c r="X2565" s="731"/>
      <c r="Y2565" s="732"/>
      <c r="Z2565" s="732"/>
      <c r="AA2565" s="732"/>
      <c r="AB2565" s="732"/>
      <c r="AC2565" s="794"/>
      <c r="AD2565" s="794"/>
    </row>
    <row r="2566" spans="1:30" ht="57">
      <c r="A2566" s="738"/>
      <c r="B2566" s="554"/>
      <c r="C2566" s="657"/>
      <c r="D2566" s="657"/>
      <c r="E2566" s="605" t="s">
        <v>186</v>
      </c>
      <c r="F2566" s="605">
        <f t="shared" ref="F2566:N2566" si="850">IF(((F2564="")*AND(F2565="")),"",(F2564-F2565)*2)</f>
        <v>3718</v>
      </c>
      <c r="G2566" s="605">
        <f t="shared" si="850"/>
        <v>3860</v>
      </c>
      <c r="H2566" s="605">
        <f t="shared" si="850"/>
        <v>3752</v>
      </c>
      <c r="I2566" s="605">
        <f t="shared" si="850"/>
        <v>3740</v>
      </c>
      <c r="J2566" s="605">
        <f t="shared" si="850"/>
        <v>3720</v>
      </c>
      <c r="K2566" s="605">
        <f t="shared" si="850"/>
        <v>3796</v>
      </c>
      <c r="L2566" s="605">
        <f t="shared" si="850"/>
        <v>3754</v>
      </c>
      <c r="M2566" s="605">
        <f t="shared" si="850"/>
        <v>3912</v>
      </c>
      <c r="N2566" s="605">
        <f t="shared" si="850"/>
        <v>3826</v>
      </c>
      <c r="O2566" s="605"/>
      <c r="P2566" s="605"/>
      <c r="Q2566" s="658"/>
      <c r="R2566" s="658"/>
      <c r="S2566" s="659"/>
      <c r="T2566" s="600"/>
      <c r="U2566" s="672"/>
      <c r="V2566" s="731"/>
      <c r="W2566" s="731"/>
      <c r="X2566" s="731"/>
      <c r="Y2566" s="732"/>
      <c r="Z2566" s="732"/>
      <c r="AA2566" s="732"/>
      <c r="AB2566" s="732"/>
      <c r="AC2566" s="794"/>
      <c r="AD2566" s="794"/>
    </row>
    <row r="2567" spans="1:30" ht="15.75">
      <c r="A2567" s="268">
        <v>44182</v>
      </c>
      <c r="B2567" s="554" t="s">
        <v>183</v>
      </c>
      <c r="C2567" s="657" t="s">
        <v>171</v>
      </c>
      <c r="D2567" s="657" t="s">
        <v>170</v>
      </c>
      <c r="E2567" s="605" t="s">
        <v>184</v>
      </c>
      <c r="F2567" s="129">
        <v>29227</v>
      </c>
      <c r="G2567" s="129">
        <v>29041</v>
      </c>
      <c r="H2567" s="129">
        <v>29022</v>
      </c>
      <c r="I2567" s="129">
        <v>29056</v>
      </c>
      <c r="J2567" s="129">
        <v>29224</v>
      </c>
      <c r="K2567" s="129">
        <v>29248</v>
      </c>
      <c r="L2567" s="129">
        <v>29048</v>
      </c>
      <c r="M2567" s="129">
        <v>29049</v>
      </c>
      <c r="N2567" s="129">
        <v>29220</v>
      </c>
      <c r="O2567" s="605">
        <f>IF((N2568=""),"",MAX(F2569:N2569))</f>
        <v>5226</v>
      </c>
      <c r="P2567" s="605">
        <f>IF(N2568="","",MIN(F2569:N2569))</f>
        <v>4362</v>
      </c>
      <c r="Q2567" s="658">
        <f>IF((N2569=""),"",AVERAGE(F2569:N2569))</f>
        <v>4767.666666666667</v>
      </c>
      <c r="R2567" s="658">
        <f>IF((N2568=""),"",(O2567-P2567)/(O2567+P2567)*100)</f>
        <v>9.0112640801001245</v>
      </c>
      <c r="S2567" s="659">
        <f>STDEV(F2569:N2569)</f>
        <v>366.14375592108627</v>
      </c>
      <c r="T2567" s="600" t="str">
        <f>IF(N2568="","",IF(Q2567&gt;3200,IF(R2567&lt;16,IF(Q2567&lt;5240,"Pass","Fail"),"Fail"),"Fail"))</f>
        <v>Pass</v>
      </c>
      <c r="U2567" s="672">
        <v>1340</v>
      </c>
      <c r="V2567" t="s">
        <v>683</v>
      </c>
      <c r="W2567" s="743" t="s">
        <v>641</v>
      </c>
      <c r="X2567" s="726"/>
      <c r="Y2567" s="733">
        <v>4200</v>
      </c>
      <c r="Z2567" s="733">
        <v>5500</v>
      </c>
      <c r="AA2567" s="733">
        <v>3200</v>
      </c>
      <c r="AB2567" s="733">
        <v>5240</v>
      </c>
      <c r="AC2567" s="604">
        <v>16</v>
      </c>
      <c r="AD2567" s="604">
        <v>16</v>
      </c>
    </row>
    <row r="2568" spans="1:30" ht="15.75">
      <c r="A2568" s="729"/>
      <c r="B2568" s="554"/>
      <c r="C2568" s="657"/>
      <c r="D2568" s="657"/>
      <c r="E2568" s="605" t="s">
        <v>185</v>
      </c>
      <c r="F2568" s="129">
        <v>27499</v>
      </c>
      <c r="G2568" s="129">
        <v>27546</v>
      </c>
      <c r="H2568" s="129">
        <v>27568</v>
      </c>
      <c r="I2568" s="129">
        <v>27558</v>
      </c>
      <c r="J2568" s="129">
        <v>27512</v>
      </c>
      <c r="K2568" s="129">
        <v>27506</v>
      </c>
      <c r="L2568" s="129">
        <v>27549</v>
      </c>
      <c r="M2568" s="129">
        <v>27556</v>
      </c>
      <c r="N2568" s="129">
        <v>27538</v>
      </c>
      <c r="O2568" s="794"/>
      <c r="P2568" s="605"/>
      <c r="Q2568" s="658"/>
      <c r="R2568" s="658"/>
      <c r="S2568" s="659"/>
      <c r="T2568" s="600"/>
      <c r="U2568" s="660"/>
      <c r="V2568" s="731"/>
      <c r="W2568" s="731"/>
      <c r="X2568" s="731"/>
      <c r="Y2568" s="732"/>
      <c r="Z2568" s="732"/>
      <c r="AA2568" s="732"/>
      <c r="AB2568" s="732"/>
      <c r="AC2568" s="794"/>
      <c r="AD2568" s="794"/>
    </row>
    <row r="2569" spans="1:30" ht="57">
      <c r="A2569" s="734"/>
      <c r="B2569" s="554"/>
      <c r="C2569" s="657"/>
      <c r="D2569" s="657"/>
      <c r="E2569" s="605" t="s">
        <v>186</v>
      </c>
      <c r="F2569" s="605">
        <f t="shared" ref="F2569:N2569" si="851">IF(((F2567="")*AND(F2568="")),"",(F2567-F2568)*3)</f>
        <v>5184</v>
      </c>
      <c r="G2569" s="605">
        <f t="shared" si="851"/>
        <v>4485</v>
      </c>
      <c r="H2569" s="605">
        <f t="shared" si="851"/>
        <v>4362</v>
      </c>
      <c r="I2569" s="605">
        <f t="shared" si="851"/>
        <v>4494</v>
      </c>
      <c r="J2569" s="605">
        <f t="shared" si="851"/>
        <v>5136</v>
      </c>
      <c r="K2569" s="605">
        <f t="shared" si="851"/>
        <v>5226</v>
      </c>
      <c r="L2569" s="605">
        <f t="shared" si="851"/>
        <v>4497</v>
      </c>
      <c r="M2569" s="605">
        <f t="shared" si="851"/>
        <v>4479</v>
      </c>
      <c r="N2569" s="605">
        <f t="shared" si="851"/>
        <v>5046</v>
      </c>
      <c r="O2569" s="605"/>
      <c r="P2569" s="605"/>
      <c r="Q2569" s="658"/>
      <c r="R2569" s="658"/>
      <c r="S2569" s="659"/>
      <c r="T2569" s="600"/>
      <c r="U2569" s="660"/>
      <c r="V2569" s="735"/>
      <c r="W2569" s="735"/>
      <c r="X2569" s="735"/>
      <c r="Y2569" s="736"/>
      <c r="Z2569" s="736"/>
      <c r="AA2569" s="736"/>
      <c r="AB2569" s="736"/>
      <c r="AC2569" s="737"/>
      <c r="AD2569" s="737"/>
    </row>
    <row r="2570" spans="1:30" ht="15.75">
      <c r="A2570" s="268">
        <v>44182</v>
      </c>
      <c r="B2570" s="793" t="s">
        <v>167</v>
      </c>
      <c r="C2570" s="657" t="s">
        <v>169</v>
      </c>
      <c r="D2570" s="657" t="s">
        <v>187</v>
      </c>
      <c r="E2570" s="605" t="s">
        <v>184</v>
      </c>
      <c r="F2570" s="129">
        <v>1918</v>
      </c>
      <c r="G2570" s="129">
        <v>1921</v>
      </c>
      <c r="H2570" s="129">
        <v>1914</v>
      </c>
      <c r="I2570" s="129">
        <v>1920</v>
      </c>
      <c r="J2570" s="129">
        <v>1918</v>
      </c>
      <c r="K2570" s="129">
        <v>1921</v>
      </c>
      <c r="L2570" s="129">
        <v>1922</v>
      </c>
      <c r="M2570" s="129">
        <v>1917</v>
      </c>
      <c r="N2570" s="129">
        <v>1922</v>
      </c>
      <c r="O2570" s="605">
        <f>IF((N2571=""),"",MAX(F2572:N2572))</f>
        <v>2073</v>
      </c>
      <c r="P2570" s="605">
        <f>IF(N2571="","",MIN(F2572:N2572))</f>
        <v>2013</v>
      </c>
      <c r="Q2570" s="658">
        <f>IF((N2572=""),"",AVERAGE(F2572:N2572))</f>
        <v>2041.6666666666667</v>
      </c>
      <c r="R2570" s="658">
        <f>IF((N2571=""),"",(O2570-P2570)/(O2570+P2570)*100)</f>
        <v>1.4684287812041115</v>
      </c>
      <c r="S2570" s="659">
        <f>STDEV(F2572:N2572)</f>
        <v>22.15287791687572</v>
      </c>
      <c r="T2570" s="600" t="str">
        <f>IF(N2571="","",IF(Q2570&gt;AA2570,IF(R2570&lt;AD2570,IF(Q2570&lt;AB2570,"Pass","Fail"),"Fail"),"Fail"))</f>
        <v>Pass</v>
      </c>
      <c r="U2570" s="672">
        <v>1340</v>
      </c>
      <c r="V2570" t="s">
        <v>683</v>
      </c>
      <c r="W2570" s="743" t="s">
        <v>641</v>
      </c>
      <c r="X2570" s="1070"/>
      <c r="Y2570" s="733">
        <v>1940</v>
      </c>
      <c r="Z2570" s="733">
        <v>3000</v>
      </c>
      <c r="AA2570" s="733">
        <v>1940</v>
      </c>
      <c r="AB2570" s="733">
        <v>2180</v>
      </c>
      <c r="AC2570" s="604">
        <v>8.3000000000000007</v>
      </c>
      <c r="AD2570" s="604">
        <v>8.3000000000000007</v>
      </c>
    </row>
    <row r="2571" spans="1:30" ht="15.75">
      <c r="A2571" s="738"/>
      <c r="B2571" s="554"/>
      <c r="C2571" s="657"/>
      <c r="D2571" s="657"/>
      <c r="E2571" s="605" t="s">
        <v>185</v>
      </c>
      <c r="F2571" s="129">
        <v>1245</v>
      </c>
      <c r="G2571" s="129">
        <v>1236</v>
      </c>
      <c r="H2571" s="129">
        <v>1229</v>
      </c>
      <c r="I2571" s="129">
        <v>1232</v>
      </c>
      <c r="J2571" s="129">
        <v>1247</v>
      </c>
      <c r="K2571" s="129">
        <v>1248</v>
      </c>
      <c r="L2571" s="129">
        <v>1239</v>
      </c>
      <c r="M2571" s="129">
        <v>1226</v>
      </c>
      <c r="N2571" s="129">
        <v>1246</v>
      </c>
      <c r="O2571" s="605"/>
      <c r="P2571" s="605"/>
      <c r="Q2571" s="658"/>
      <c r="R2571" s="658"/>
      <c r="S2571" s="659"/>
      <c r="T2571" s="600"/>
      <c r="U2571" s="660"/>
      <c r="V2571" s="731"/>
      <c r="W2571" s="731"/>
      <c r="X2571" s="1071"/>
      <c r="Y2571" s="732"/>
      <c r="Z2571" s="732"/>
      <c r="AA2571" s="732"/>
      <c r="AB2571" s="732"/>
      <c r="AC2571" s="794"/>
      <c r="AD2571" s="794"/>
    </row>
    <row r="2572" spans="1:30" ht="42.75">
      <c r="A2572" s="738"/>
      <c r="B2572" s="554"/>
      <c r="C2572" s="657"/>
      <c r="D2572" s="657"/>
      <c r="E2572" s="605" t="s">
        <v>188</v>
      </c>
      <c r="F2572" s="605">
        <f t="shared" ref="F2572:N2572" si="852">IF(((F2570="")*AND(F2571="")),"",(F2570-F2571)*3)</f>
        <v>2019</v>
      </c>
      <c r="G2572" s="605">
        <f t="shared" si="852"/>
        <v>2055</v>
      </c>
      <c r="H2572" s="605">
        <f t="shared" si="852"/>
        <v>2055</v>
      </c>
      <c r="I2572" s="605">
        <f t="shared" si="852"/>
        <v>2064</v>
      </c>
      <c r="J2572" s="605">
        <f t="shared" si="852"/>
        <v>2013</v>
      </c>
      <c r="K2572" s="605">
        <f t="shared" si="852"/>
        <v>2019</v>
      </c>
      <c r="L2572" s="605">
        <f t="shared" si="852"/>
        <v>2049</v>
      </c>
      <c r="M2572" s="605">
        <f t="shared" si="852"/>
        <v>2073</v>
      </c>
      <c r="N2572" s="605">
        <f t="shared" si="852"/>
        <v>2028</v>
      </c>
      <c r="O2572" s="605"/>
      <c r="P2572" s="605"/>
      <c r="Q2572" s="658"/>
      <c r="R2572" s="658"/>
      <c r="S2572" s="659"/>
      <c r="T2572" s="600"/>
      <c r="U2572" s="660"/>
      <c r="V2572" s="731"/>
      <c r="W2572" s="731"/>
      <c r="X2572" s="1072"/>
      <c r="Y2572" s="732"/>
      <c r="Z2572" s="732"/>
      <c r="AA2572" s="732"/>
      <c r="AB2572" s="732"/>
      <c r="AC2572" s="794"/>
      <c r="AD2572" s="794"/>
    </row>
    <row r="2573" spans="1:30" ht="15.75">
      <c r="A2573" s="268">
        <v>44185</v>
      </c>
      <c r="B2573" s="554" t="s">
        <v>172</v>
      </c>
      <c r="C2573" s="657" t="s">
        <v>174</v>
      </c>
      <c r="D2573" s="657" t="s">
        <v>173</v>
      </c>
      <c r="E2573" s="605" t="s">
        <v>184</v>
      </c>
      <c r="F2573" s="129">
        <v>5008</v>
      </c>
      <c r="G2573" s="129">
        <v>5073</v>
      </c>
      <c r="H2573" s="129">
        <v>5378</v>
      </c>
      <c r="I2573" s="129">
        <v>5045</v>
      </c>
      <c r="J2573" s="129">
        <v>5182</v>
      </c>
      <c r="K2573" s="129">
        <v>5190</v>
      </c>
      <c r="L2573" s="129">
        <v>5081</v>
      </c>
      <c r="M2573" s="129">
        <v>5213</v>
      </c>
      <c r="N2573" s="129">
        <v>5484</v>
      </c>
      <c r="O2573" s="605">
        <f>IF((N2574=""),"",MAX(F2575:N2575))</f>
        <v>3734</v>
      </c>
      <c r="P2573" s="605">
        <f>IF(N2574="","",MIN(F2575:N2575))</f>
        <v>3248</v>
      </c>
      <c r="Q2573" s="658">
        <f>IF((N2575=""),"",AVERAGE(F2575:N2575))</f>
        <v>3603.1111111111113</v>
      </c>
      <c r="R2573" s="658">
        <f>IF((N2574=""),"",(O2573-P2573)/(O2573+P2573)*100)</f>
        <v>6.9607562303065027</v>
      </c>
      <c r="S2573" s="725">
        <f>STDEV(F2575:N2575)</f>
        <v>158.69187474824267</v>
      </c>
      <c r="T2573" s="600" t="str">
        <f>IF(N2574="","",IF(Q2573&gt;3350,IF(R2573&lt;7,IF(Q2573&lt;3950,"Pass","Fail"),"Fail"),"Fail"))</f>
        <v>Pass</v>
      </c>
      <c r="U2573" s="672">
        <v>1340</v>
      </c>
      <c r="V2573" t="s">
        <v>686</v>
      </c>
      <c r="W2573" s="743" t="s">
        <v>640</v>
      </c>
      <c r="X2573" s="726"/>
      <c r="Y2573" s="819">
        <v>3350</v>
      </c>
      <c r="Z2573" s="819">
        <v>4450</v>
      </c>
      <c r="AA2573" s="819">
        <v>3350</v>
      </c>
      <c r="AB2573" s="819">
        <v>3950</v>
      </c>
      <c r="AC2573" s="820">
        <v>7</v>
      </c>
      <c r="AD2573" s="820">
        <v>6.5</v>
      </c>
    </row>
    <row r="2574" spans="1:30" ht="15.75">
      <c r="A2574" s="729"/>
      <c r="B2574" s="554"/>
      <c r="C2574" s="657"/>
      <c r="D2574" s="657"/>
      <c r="E2574" s="605" t="s">
        <v>185</v>
      </c>
      <c r="F2574" s="129">
        <v>3190</v>
      </c>
      <c r="G2574" s="129">
        <v>3222</v>
      </c>
      <c r="H2574" s="129">
        <v>3639</v>
      </c>
      <c r="I2574" s="129">
        <v>3276</v>
      </c>
      <c r="J2574" s="129">
        <v>3322</v>
      </c>
      <c r="K2574" s="129">
        <v>3344</v>
      </c>
      <c r="L2574" s="129">
        <v>3214</v>
      </c>
      <c r="M2574" s="129">
        <v>3373</v>
      </c>
      <c r="N2574" s="129">
        <v>3860</v>
      </c>
      <c r="O2574" s="605"/>
      <c r="P2574" s="605"/>
      <c r="Q2574" s="658"/>
      <c r="R2574" s="658"/>
      <c r="S2574" s="659"/>
      <c r="T2574" s="600"/>
      <c r="U2574" s="672"/>
      <c r="V2574" s="731"/>
      <c r="W2574" s="731"/>
      <c r="X2574" s="731"/>
      <c r="Y2574" s="732"/>
      <c r="Z2574" s="732"/>
      <c r="AA2574" s="732"/>
      <c r="AB2574" s="732"/>
      <c r="AC2574" s="807"/>
      <c r="AD2574" s="807"/>
    </row>
    <row r="2575" spans="1:30" ht="57">
      <c r="A2575" s="738"/>
      <c r="B2575" s="554"/>
      <c r="C2575" s="657"/>
      <c r="D2575" s="657"/>
      <c r="E2575" s="605" t="s">
        <v>186</v>
      </c>
      <c r="F2575" s="605">
        <f t="shared" ref="F2575:N2575" si="853">IF(((F2573="")*AND(F2574="")),"",(F2573-F2574)*2)</f>
        <v>3636</v>
      </c>
      <c r="G2575" s="605">
        <f t="shared" si="853"/>
        <v>3702</v>
      </c>
      <c r="H2575" s="605">
        <f t="shared" si="853"/>
        <v>3478</v>
      </c>
      <c r="I2575" s="605">
        <f t="shared" si="853"/>
        <v>3538</v>
      </c>
      <c r="J2575" s="605">
        <f t="shared" si="853"/>
        <v>3720</v>
      </c>
      <c r="K2575" s="605">
        <f t="shared" si="853"/>
        <v>3692</v>
      </c>
      <c r="L2575" s="605">
        <f t="shared" si="853"/>
        <v>3734</v>
      </c>
      <c r="M2575" s="605">
        <f t="shared" si="853"/>
        <v>3680</v>
      </c>
      <c r="N2575" s="605">
        <f t="shared" si="853"/>
        <v>3248</v>
      </c>
      <c r="O2575" s="605"/>
      <c r="P2575" s="605"/>
      <c r="Q2575" s="658"/>
      <c r="R2575" s="658"/>
      <c r="S2575" s="659"/>
      <c r="T2575" s="600"/>
      <c r="U2575" s="672"/>
      <c r="V2575" s="731"/>
      <c r="W2575" s="731"/>
      <c r="X2575" s="731"/>
      <c r="Y2575" s="732"/>
      <c r="Z2575" s="732"/>
      <c r="AA2575" s="732"/>
      <c r="AB2575" s="732"/>
      <c r="AC2575" s="807"/>
      <c r="AD2575" s="807"/>
    </row>
    <row r="2576" spans="1:30" ht="15.75">
      <c r="A2576" s="268">
        <v>44185</v>
      </c>
      <c r="B2576" s="554" t="s">
        <v>183</v>
      </c>
      <c r="C2576" s="657" t="s">
        <v>171</v>
      </c>
      <c r="D2576" s="657" t="s">
        <v>170</v>
      </c>
      <c r="E2576" s="605" t="s">
        <v>184</v>
      </c>
      <c r="F2576" s="129">
        <v>29208</v>
      </c>
      <c r="G2576" s="129">
        <v>29087</v>
      </c>
      <c r="H2576" s="129">
        <v>29086</v>
      </c>
      <c r="I2576" s="129">
        <v>29060</v>
      </c>
      <c r="J2576" s="129">
        <v>29182</v>
      </c>
      <c r="K2576" s="129">
        <v>29200</v>
      </c>
      <c r="L2576" s="129">
        <v>29063</v>
      </c>
      <c r="M2576" s="129">
        <v>29063</v>
      </c>
      <c r="N2576" s="129">
        <v>29196</v>
      </c>
      <c r="O2576" s="605">
        <f>IF((N2577=""),"",MAX(F2578:N2578))</f>
        <v>4992</v>
      </c>
      <c r="P2576" s="605">
        <f>IF(N2577="","",MIN(F2578:N2578))</f>
        <v>4302</v>
      </c>
      <c r="Q2576" s="658">
        <f>IF((N2578=""),"",AVERAGE(F2578:N2578))</f>
        <v>4601.333333333333</v>
      </c>
      <c r="R2576" s="658">
        <f>IF((N2577=""),"",(O2576-P2576)/(O2576+P2576)*100)</f>
        <v>7.4241446094254355</v>
      </c>
      <c r="S2576" s="659">
        <f>STDEV(F2578:N2578)</f>
        <v>266.71660990646984</v>
      </c>
      <c r="T2576" s="600" t="str">
        <f>IF(N2577="","",IF(Q2576&gt;3200,IF(R2576&lt;16,IF(Q2576&lt;5240,"Pass","Fail"),"Fail"),"Fail"))</f>
        <v>Pass</v>
      </c>
      <c r="U2576" s="672">
        <v>1340</v>
      </c>
      <c r="V2576" t="s">
        <v>686</v>
      </c>
      <c r="W2576" s="743" t="s">
        <v>640</v>
      </c>
      <c r="X2576" s="726"/>
      <c r="Y2576" s="733">
        <v>4200</v>
      </c>
      <c r="Z2576" s="733">
        <v>5500</v>
      </c>
      <c r="AA2576" s="733">
        <v>3200</v>
      </c>
      <c r="AB2576" s="733">
        <v>5240</v>
      </c>
      <c r="AC2576" s="604">
        <v>16</v>
      </c>
      <c r="AD2576" s="604">
        <v>16</v>
      </c>
    </row>
    <row r="2577" spans="1:30" ht="15.75">
      <c r="A2577" s="729"/>
      <c r="B2577" s="554"/>
      <c r="C2577" s="657"/>
      <c r="D2577" s="657"/>
      <c r="E2577" s="605" t="s">
        <v>185</v>
      </c>
      <c r="F2577" s="129">
        <v>27544</v>
      </c>
      <c r="G2577" s="129">
        <v>27601</v>
      </c>
      <c r="H2577" s="129">
        <v>27652</v>
      </c>
      <c r="I2577" s="129">
        <v>27611</v>
      </c>
      <c r="J2577" s="129">
        <v>27592</v>
      </c>
      <c r="K2577" s="129">
        <v>27594</v>
      </c>
      <c r="L2577" s="129">
        <v>27607</v>
      </c>
      <c r="M2577" s="129">
        <v>27578</v>
      </c>
      <c r="N2577" s="129">
        <v>27562</v>
      </c>
      <c r="O2577" s="807"/>
      <c r="P2577" s="605"/>
      <c r="Q2577" s="658"/>
      <c r="R2577" s="658"/>
      <c r="S2577" s="659"/>
      <c r="T2577" s="600"/>
      <c r="U2577" s="660"/>
      <c r="V2577" s="731"/>
      <c r="W2577" s="731"/>
      <c r="X2577" s="731"/>
      <c r="Y2577" s="732"/>
      <c r="Z2577" s="732"/>
      <c r="AA2577" s="732"/>
      <c r="AB2577" s="732"/>
      <c r="AC2577" s="807"/>
      <c r="AD2577" s="807"/>
    </row>
    <row r="2578" spans="1:30" ht="57">
      <c r="A2578" s="734"/>
      <c r="B2578" s="554"/>
      <c r="C2578" s="657"/>
      <c r="D2578" s="657"/>
      <c r="E2578" s="605" t="s">
        <v>186</v>
      </c>
      <c r="F2578" s="605">
        <f t="shared" ref="F2578:N2578" si="854">IF(((F2576="")*AND(F2577="")),"",(F2576-F2577)*3)</f>
        <v>4992</v>
      </c>
      <c r="G2578" s="605">
        <f t="shared" si="854"/>
        <v>4458</v>
      </c>
      <c r="H2578" s="605">
        <f t="shared" si="854"/>
        <v>4302</v>
      </c>
      <c r="I2578" s="605">
        <f t="shared" si="854"/>
        <v>4347</v>
      </c>
      <c r="J2578" s="605">
        <f t="shared" si="854"/>
        <v>4770</v>
      </c>
      <c r="K2578" s="605">
        <f t="shared" si="854"/>
        <v>4818</v>
      </c>
      <c r="L2578" s="605">
        <f t="shared" si="854"/>
        <v>4368</v>
      </c>
      <c r="M2578" s="605">
        <f t="shared" si="854"/>
        <v>4455</v>
      </c>
      <c r="N2578" s="605">
        <f t="shared" si="854"/>
        <v>4902</v>
      </c>
      <c r="O2578" s="605"/>
      <c r="P2578" s="605"/>
      <c r="Q2578" s="658"/>
      <c r="R2578" s="658"/>
      <c r="S2578" s="659"/>
      <c r="T2578" s="600"/>
      <c r="U2578" s="660"/>
      <c r="V2578" s="735"/>
      <c r="W2578" s="735"/>
      <c r="X2578" s="735"/>
      <c r="Y2578" s="736"/>
      <c r="Z2578" s="736"/>
      <c r="AA2578" s="736"/>
      <c r="AB2578" s="736"/>
      <c r="AC2578" s="737"/>
      <c r="AD2578" s="737"/>
    </row>
    <row r="2579" spans="1:30" ht="15.75">
      <c r="A2579" s="268">
        <v>44185</v>
      </c>
      <c r="B2579" s="806" t="s">
        <v>167</v>
      </c>
      <c r="C2579" s="657" t="s">
        <v>169</v>
      </c>
      <c r="D2579" s="657" t="s">
        <v>187</v>
      </c>
      <c r="E2579" s="605" t="s">
        <v>184</v>
      </c>
      <c r="F2579" s="129">
        <v>1245</v>
      </c>
      <c r="G2579" s="129">
        <v>1232</v>
      </c>
      <c r="H2579" s="129">
        <v>1233</v>
      </c>
      <c r="I2579" s="129">
        <v>1231</v>
      </c>
      <c r="J2579" s="129">
        <v>1244</v>
      </c>
      <c r="K2579" s="129">
        <v>1238</v>
      </c>
      <c r="L2579" s="129">
        <v>1236</v>
      </c>
      <c r="M2579" s="129">
        <v>1220</v>
      </c>
      <c r="N2579" s="129">
        <v>1265</v>
      </c>
      <c r="O2579" s="605">
        <f>IF((N2580=""),"",MAX(F2581:N2581))</f>
        <v>2103</v>
      </c>
      <c r="P2579" s="605">
        <f>IF(N2580="","",MIN(F2581:N2581))</f>
        <v>1899</v>
      </c>
      <c r="Q2579" s="658">
        <f>IF((N2581=""),"",AVERAGE(F2581:N2581))</f>
        <v>1976.6666666666667</v>
      </c>
      <c r="R2579" s="658">
        <f>IF((N2580=""),"",(O2579-P2579)/(O2579+P2579)*100)</f>
        <v>5.0974512743628182</v>
      </c>
      <c r="S2579" s="659">
        <f>STDEV(F2581:N2581)</f>
        <v>62.523995393768622</v>
      </c>
      <c r="T2579" s="600" t="str">
        <f>IF(N2580="","",IF(Q2579&gt;AA2579,IF(R2579&lt;AD2579,IF(Q2579&lt;AB2579,"Pass","Fail"),"Fail"),"Fail"))</f>
        <v>Pass</v>
      </c>
      <c r="U2579" s="672">
        <v>1340</v>
      </c>
      <c r="V2579" t="s">
        <v>686</v>
      </c>
      <c r="W2579" s="743" t="s">
        <v>640</v>
      </c>
      <c r="X2579" s="1070"/>
      <c r="Y2579" s="733">
        <v>1940</v>
      </c>
      <c r="Z2579" s="733">
        <v>3000</v>
      </c>
      <c r="AA2579" s="733">
        <v>1940</v>
      </c>
      <c r="AB2579" s="733">
        <v>2180</v>
      </c>
      <c r="AC2579" s="604">
        <v>8.3000000000000007</v>
      </c>
      <c r="AD2579" s="604">
        <v>8.3000000000000007</v>
      </c>
    </row>
    <row r="2580" spans="1:30" ht="15.75">
      <c r="A2580" s="738"/>
      <c r="B2580" s="554"/>
      <c r="C2580" s="657"/>
      <c r="D2580" s="657"/>
      <c r="E2580" s="605" t="s">
        <v>185</v>
      </c>
      <c r="F2580" s="129">
        <v>586</v>
      </c>
      <c r="G2580" s="129">
        <v>561</v>
      </c>
      <c r="H2580" s="129">
        <v>570</v>
      </c>
      <c r="I2580" s="129">
        <v>567</v>
      </c>
      <c r="J2580" s="129">
        <v>606</v>
      </c>
      <c r="K2580" s="129">
        <v>599</v>
      </c>
      <c r="L2580" s="129">
        <v>574</v>
      </c>
      <c r="M2580" s="129">
        <v>519</v>
      </c>
      <c r="N2580" s="129">
        <v>632</v>
      </c>
      <c r="O2580" s="605"/>
      <c r="P2580" s="605"/>
      <c r="Q2580" s="658"/>
      <c r="R2580" s="658"/>
      <c r="S2580" s="659"/>
      <c r="T2580" s="600"/>
      <c r="U2580" s="660"/>
      <c r="V2580" s="731"/>
      <c r="W2580" s="731"/>
      <c r="X2580" s="1071"/>
      <c r="Y2580" s="732"/>
      <c r="Z2580" s="732"/>
      <c r="AA2580" s="732"/>
      <c r="AB2580" s="732"/>
      <c r="AC2580" s="807"/>
      <c r="AD2580" s="807"/>
    </row>
    <row r="2581" spans="1:30" ht="42.75">
      <c r="A2581" s="738"/>
      <c r="B2581" s="554"/>
      <c r="C2581" s="657"/>
      <c r="D2581" s="657"/>
      <c r="E2581" s="605" t="s">
        <v>188</v>
      </c>
      <c r="F2581" s="605">
        <f t="shared" ref="F2581:N2581" si="855">IF(((F2579="")*AND(F2580="")),"",(F2579-F2580)*3)</f>
        <v>1977</v>
      </c>
      <c r="G2581" s="605">
        <f t="shared" si="855"/>
        <v>2013</v>
      </c>
      <c r="H2581" s="605">
        <f t="shared" si="855"/>
        <v>1989</v>
      </c>
      <c r="I2581" s="605">
        <f t="shared" si="855"/>
        <v>1992</v>
      </c>
      <c r="J2581" s="605">
        <f t="shared" si="855"/>
        <v>1914</v>
      </c>
      <c r="K2581" s="605">
        <f t="shared" si="855"/>
        <v>1917</v>
      </c>
      <c r="L2581" s="605">
        <f t="shared" si="855"/>
        <v>1986</v>
      </c>
      <c r="M2581" s="605">
        <f t="shared" si="855"/>
        <v>2103</v>
      </c>
      <c r="N2581" s="605">
        <f t="shared" si="855"/>
        <v>1899</v>
      </c>
      <c r="O2581" s="605"/>
      <c r="P2581" s="605"/>
      <c r="Q2581" s="658"/>
      <c r="R2581" s="658"/>
      <c r="S2581" s="659"/>
      <c r="T2581" s="600"/>
      <c r="U2581" s="660"/>
      <c r="V2581" s="731"/>
      <c r="W2581" s="731"/>
      <c r="X2581" s="1072"/>
      <c r="Y2581" s="732"/>
      <c r="Z2581" s="732"/>
      <c r="AA2581" s="732"/>
      <c r="AB2581" s="732"/>
      <c r="AC2581" s="807"/>
      <c r="AD2581" s="807"/>
    </row>
    <row r="2582" spans="1:30" ht="15.75">
      <c r="A2582" s="268">
        <v>44188</v>
      </c>
      <c r="B2582" s="554" t="s">
        <v>172</v>
      </c>
      <c r="C2582" s="657" t="s">
        <v>174</v>
      </c>
      <c r="D2582" s="657" t="s">
        <v>173</v>
      </c>
      <c r="E2582" s="605" t="s">
        <v>184</v>
      </c>
      <c r="F2582">
        <v>3199.96</v>
      </c>
      <c r="G2582">
        <v>3232.98</v>
      </c>
      <c r="H2582">
        <v>3650.16</v>
      </c>
      <c r="I2582">
        <v>3288.38</v>
      </c>
      <c r="J2582">
        <v>3334.15</v>
      </c>
      <c r="K2582">
        <v>3356</v>
      </c>
      <c r="L2582">
        <v>3224.61</v>
      </c>
      <c r="M2582">
        <v>3386.18</v>
      </c>
      <c r="N2582">
        <v>3870.16</v>
      </c>
      <c r="O2582" s="605">
        <f>IF((N2583=""),"",MAX(F2584:N2584))</f>
        <v>3772.86</v>
      </c>
      <c r="P2582" s="605">
        <f>IF(N2583="","",MIN(F2584:N2584))</f>
        <v>3348.2199999999993</v>
      </c>
      <c r="Q2582" s="658">
        <f>IF((N2584=""),"",AVERAGE(F2584:N2584))</f>
        <v>3668.0977777777775</v>
      </c>
      <c r="R2582" s="658">
        <f>IF((N2583=""),"",(O2582-P2582)/(O2582+P2582)*100)</f>
        <v>5.9631404225201905</v>
      </c>
      <c r="S2582" s="725">
        <f>STDEV(F2584:N2584)</f>
        <v>135.2269479225331</v>
      </c>
      <c r="T2582" s="600" t="str">
        <f>IF(N2583="","",IF(Q2582&gt;AA2582,IF(R2582&lt;AD2582,IF(Q2582&lt;AB2582,"Pass","Fail"),"Fail"),"Fail"))</f>
        <v>Pass</v>
      </c>
      <c r="U2582" s="672" t="s">
        <v>687</v>
      </c>
      <c r="V2582"/>
      <c r="W2582" s="743" t="s">
        <v>640</v>
      </c>
      <c r="X2582" s="726" t="s">
        <v>688</v>
      </c>
      <c r="Y2582" s="819">
        <v>3350</v>
      </c>
      <c r="Z2582" s="819">
        <v>4450</v>
      </c>
      <c r="AA2582" s="819">
        <v>3350</v>
      </c>
      <c r="AB2582" s="819">
        <v>3950</v>
      </c>
      <c r="AC2582" s="820">
        <v>7</v>
      </c>
      <c r="AD2582" s="820">
        <v>6.5</v>
      </c>
    </row>
    <row r="2583" spans="1:30" ht="15.75">
      <c r="A2583" s="729"/>
      <c r="B2583" s="554"/>
      <c r="C2583" s="657"/>
      <c r="D2583" s="657"/>
      <c r="E2583" s="605" t="s">
        <v>185</v>
      </c>
      <c r="F2583">
        <v>1339.84</v>
      </c>
      <c r="G2583">
        <v>1369.34</v>
      </c>
      <c r="H2583">
        <v>1854.29</v>
      </c>
      <c r="I2583">
        <v>1479.92</v>
      </c>
      <c r="J2583">
        <v>1454.09</v>
      </c>
      <c r="K2583">
        <v>1482.77</v>
      </c>
      <c r="L2583">
        <v>1338.18</v>
      </c>
      <c r="M2583">
        <v>1521.66</v>
      </c>
      <c r="N2583">
        <v>2196.0500000000002</v>
      </c>
      <c r="O2583" s="605"/>
      <c r="P2583" s="605"/>
      <c r="Q2583" s="658"/>
      <c r="R2583" s="658"/>
      <c r="S2583" s="659"/>
      <c r="T2583" s="600"/>
      <c r="U2583" s="672"/>
      <c r="V2583" s="731"/>
      <c r="W2583" s="731"/>
      <c r="X2583" s="731"/>
      <c r="Y2583" s="732"/>
      <c r="Z2583" s="732"/>
      <c r="AA2583" s="732"/>
      <c r="AB2583" s="732"/>
      <c r="AC2583" s="822"/>
      <c r="AD2583" s="822"/>
    </row>
    <row r="2584" spans="1:30" ht="57">
      <c r="A2584" s="738"/>
      <c r="B2584" s="554"/>
      <c r="C2584" s="657"/>
      <c r="D2584" s="657"/>
      <c r="E2584" s="605" t="s">
        <v>186</v>
      </c>
      <c r="F2584" s="605">
        <f t="shared" ref="F2584:N2584" si="856">IF(((F2582="")*AND(F2583="")),"",(F2582-F2583)*2)</f>
        <v>3720.2400000000002</v>
      </c>
      <c r="G2584" s="605">
        <f t="shared" si="856"/>
        <v>3727.28</v>
      </c>
      <c r="H2584" s="605">
        <f t="shared" si="856"/>
        <v>3591.74</v>
      </c>
      <c r="I2584" s="605">
        <f t="shared" si="856"/>
        <v>3616.92</v>
      </c>
      <c r="J2584" s="605">
        <f t="shared" si="856"/>
        <v>3760.1200000000003</v>
      </c>
      <c r="K2584" s="605">
        <f t="shared" si="856"/>
        <v>3746.46</v>
      </c>
      <c r="L2584" s="605">
        <f t="shared" si="856"/>
        <v>3772.86</v>
      </c>
      <c r="M2584" s="605">
        <f t="shared" si="856"/>
        <v>3729.0399999999995</v>
      </c>
      <c r="N2584" s="605">
        <f t="shared" si="856"/>
        <v>3348.2199999999993</v>
      </c>
      <c r="O2584" s="605"/>
      <c r="P2584" s="605"/>
      <c r="Q2584" s="658"/>
      <c r="R2584" s="658"/>
      <c r="S2584" s="659"/>
      <c r="T2584" s="600"/>
      <c r="U2584" s="672"/>
      <c r="V2584" s="731"/>
      <c r="W2584" s="731"/>
      <c r="X2584" s="731"/>
      <c r="Y2584" s="732"/>
      <c r="Z2584" s="732"/>
      <c r="AA2584" s="732"/>
      <c r="AB2584" s="732"/>
      <c r="AC2584" s="822"/>
      <c r="AD2584" s="822"/>
    </row>
    <row r="2585" spans="1:30" ht="15.75">
      <c r="A2585" s="268">
        <v>44188</v>
      </c>
      <c r="B2585" s="554" t="s">
        <v>183</v>
      </c>
      <c r="C2585" s="657" t="s">
        <v>171</v>
      </c>
      <c r="D2585" s="657" t="s">
        <v>170</v>
      </c>
      <c r="E2585" s="605" t="s">
        <v>184</v>
      </c>
      <c r="F2585">
        <v>27480.36</v>
      </c>
      <c r="G2585">
        <v>27545.13</v>
      </c>
      <c r="H2585">
        <v>27583.69</v>
      </c>
      <c r="I2585">
        <v>27553.040000000001</v>
      </c>
      <c r="J2585">
        <v>27527.37</v>
      </c>
      <c r="K2585">
        <v>27538.55</v>
      </c>
      <c r="L2585">
        <v>27543.16</v>
      </c>
      <c r="M2585">
        <v>27519.03</v>
      </c>
      <c r="N2585">
        <v>27494.89</v>
      </c>
      <c r="O2585" s="605">
        <f>IF((N2586=""),"",MAX(F2587:N2587))</f>
        <v>5059.2900000000009</v>
      </c>
      <c r="P2585" s="605">
        <f>IF(N2586="","",MIN(F2587:N2587))</f>
        <v>4344.8999999999978</v>
      </c>
      <c r="Q2585" s="658">
        <f>IF((N2587=""),"",AVERAGE(F2587:N2587))</f>
        <v>4667.5800000000008</v>
      </c>
      <c r="R2585" s="658">
        <f>IF((N2586=""),"",(O2585-P2585)/(O2585+P2585)*100)</f>
        <v>7.5965075142038083</v>
      </c>
      <c r="S2585" s="659">
        <f>STDEV(F2587:N2587)</f>
        <v>285.01059690824457</v>
      </c>
      <c r="T2585" s="600" t="str">
        <f>IF(N2586="","",IF(Q2585&gt;AA2585,IF(R2585&lt;AD2585,IF(Q2585&lt;AB2585,"Pass","Fail"),"Fail"),"Fail"))</f>
        <v>Pass</v>
      </c>
      <c r="U2585" s="672" t="s">
        <v>687</v>
      </c>
      <c r="V2585" s="726" t="s">
        <v>688</v>
      </c>
      <c r="W2585" s="743" t="s">
        <v>640</v>
      </c>
      <c r="X2585" s="549" t="s">
        <v>693</v>
      </c>
      <c r="Y2585" s="733">
        <v>3940</v>
      </c>
      <c r="Z2585" s="733">
        <v>5500</v>
      </c>
      <c r="AA2585" s="733">
        <v>3940</v>
      </c>
      <c r="AB2585" s="733">
        <v>4985</v>
      </c>
      <c r="AC2585" s="604">
        <v>16</v>
      </c>
      <c r="AD2585" s="604">
        <v>10.24</v>
      </c>
    </row>
    <row r="2586" spans="1:30" ht="15.75">
      <c r="A2586" s="729"/>
      <c r="B2586" s="554"/>
      <c r="C2586" s="657"/>
      <c r="D2586" s="657"/>
      <c r="E2586" s="605" t="s">
        <v>185</v>
      </c>
      <c r="F2586">
        <v>25844.78</v>
      </c>
      <c r="G2586">
        <v>26061.52</v>
      </c>
      <c r="H2586">
        <v>26135.39</v>
      </c>
      <c r="I2586">
        <v>26063.46</v>
      </c>
      <c r="J2586">
        <v>25864.78</v>
      </c>
      <c r="K2586">
        <v>25908.06</v>
      </c>
      <c r="L2586">
        <v>26065.759999999998</v>
      </c>
      <c r="M2586">
        <v>26030.27</v>
      </c>
      <c r="N2586">
        <v>25808.46</v>
      </c>
      <c r="O2586" s="822"/>
      <c r="P2586" s="605"/>
      <c r="Q2586" s="658"/>
      <c r="R2586" s="658"/>
      <c r="S2586" s="659"/>
      <c r="T2586" s="600"/>
      <c r="U2586" s="660"/>
      <c r="V2586" s="731"/>
      <c r="W2586" s="731"/>
      <c r="X2586" s="731"/>
      <c r="Y2586" s="732"/>
      <c r="Z2586" s="732"/>
      <c r="AA2586" s="732"/>
      <c r="AB2586" s="732"/>
      <c r="AC2586" s="822"/>
      <c r="AD2586" s="822"/>
    </row>
    <row r="2587" spans="1:30" ht="57">
      <c r="A2587" s="734"/>
      <c r="B2587" s="554"/>
      <c r="C2587" s="657"/>
      <c r="D2587" s="657"/>
      <c r="E2587" s="605" t="s">
        <v>186</v>
      </c>
      <c r="F2587" s="605">
        <f t="shared" ref="F2587:N2587" si="857">IF(((F2585="")*AND(F2586="")),"",(F2585-F2586)*3)</f>
        <v>4906.7400000000052</v>
      </c>
      <c r="G2587" s="605">
        <f t="shared" si="857"/>
        <v>4450.8300000000017</v>
      </c>
      <c r="H2587" s="605">
        <f t="shared" si="857"/>
        <v>4344.8999999999978</v>
      </c>
      <c r="I2587" s="605">
        <f t="shared" si="857"/>
        <v>4468.7400000000052</v>
      </c>
      <c r="J2587" s="605">
        <f t="shared" si="857"/>
        <v>4987.7700000000004</v>
      </c>
      <c r="K2587" s="605">
        <f t="shared" si="857"/>
        <v>4891.4699999999939</v>
      </c>
      <c r="L2587" s="605">
        <f t="shared" si="857"/>
        <v>4432.2000000000044</v>
      </c>
      <c r="M2587" s="605">
        <f t="shared" si="857"/>
        <v>4466.2799999999952</v>
      </c>
      <c r="N2587" s="605">
        <f t="shared" si="857"/>
        <v>5059.2900000000009</v>
      </c>
      <c r="O2587" s="605"/>
      <c r="P2587" s="605"/>
      <c r="Q2587" s="658"/>
      <c r="R2587" s="658"/>
      <c r="S2587" s="659"/>
      <c r="T2587" s="600"/>
      <c r="U2587" s="660"/>
      <c r="V2587" s="735"/>
      <c r="W2587" s="735"/>
      <c r="X2587" s="735"/>
      <c r="Y2587" s="736"/>
      <c r="Z2587" s="736"/>
      <c r="AA2587" s="736"/>
      <c r="AB2587" s="736"/>
      <c r="AC2587" s="737"/>
      <c r="AD2587" s="737"/>
    </row>
    <row r="2588" spans="1:30" ht="15.75">
      <c r="A2588" s="268">
        <v>44188</v>
      </c>
      <c r="B2588" s="821" t="s">
        <v>167</v>
      </c>
      <c r="C2588" s="657" t="s">
        <v>169</v>
      </c>
      <c r="D2588" s="657" t="s">
        <v>187</v>
      </c>
      <c r="E2588" s="605" t="s">
        <v>184</v>
      </c>
      <c r="F2588">
        <v>1955.42</v>
      </c>
      <c r="G2588">
        <v>1944.54</v>
      </c>
      <c r="H2588">
        <v>1935.7</v>
      </c>
      <c r="I2588">
        <v>1949.72</v>
      </c>
      <c r="J2588">
        <v>1958.19</v>
      </c>
      <c r="K2588">
        <v>1964.28</v>
      </c>
      <c r="L2588">
        <v>1948.51</v>
      </c>
      <c r="M2588">
        <v>2011.55</v>
      </c>
      <c r="N2588">
        <v>1961.57</v>
      </c>
      <c r="O2588" s="605">
        <f>IF((N2589=""),"",MAX(F2590:N2590))</f>
        <v>2473.7399999999998</v>
      </c>
      <c r="P2588" s="605">
        <f>IF(N2589="","",MIN(F2590:N2590))</f>
        <v>2230.2600000000002</v>
      </c>
      <c r="Q2588" s="658">
        <f>IF((N2590=""),"",AVERAGE(F2590:N2590))</f>
        <v>2294</v>
      </c>
      <c r="R2588" s="658">
        <f>IF((N2589=""),"",(O2588-P2588)/(O2588+P2588)*100)</f>
        <v>5.1760204081632555</v>
      </c>
      <c r="S2588" s="659">
        <f>STDEV(F2590:N2590)</f>
        <v>71.658961058619354</v>
      </c>
      <c r="T2588" s="600" t="str">
        <f>IF(N2589="","",IF(Q2588&gt;AA2588,IF(R2588&lt;AD2588,IF(Q2588&lt;AB2588,"Pass","Fail"),"Fail"),"Fail"))</f>
        <v>Fail</v>
      </c>
      <c r="U2588" s="672" t="s">
        <v>687</v>
      </c>
      <c r="V2588"/>
      <c r="W2588" s="743" t="s">
        <v>640</v>
      </c>
      <c r="X2588" s="1070"/>
      <c r="Y2588" s="733">
        <v>1940</v>
      </c>
      <c r="Z2588" s="733">
        <v>3000</v>
      </c>
      <c r="AA2588" s="733">
        <v>1940</v>
      </c>
      <c r="AB2588" s="733">
        <v>2180</v>
      </c>
      <c r="AC2588" s="604">
        <v>8.3000000000000007</v>
      </c>
      <c r="AD2588" s="604">
        <v>8.3000000000000007</v>
      </c>
    </row>
    <row r="2589" spans="1:30" ht="15.75">
      <c r="A2589" s="738"/>
      <c r="B2589" s="554"/>
      <c r="C2589" s="657"/>
      <c r="D2589" s="657"/>
      <c r="E2589" s="605" t="s">
        <v>185</v>
      </c>
      <c r="F2589">
        <v>1195.95</v>
      </c>
      <c r="G2589">
        <v>1193.6300000000001</v>
      </c>
      <c r="H2589">
        <v>1192.28</v>
      </c>
      <c r="I2589">
        <v>1191.3499999999999</v>
      </c>
      <c r="J2589">
        <v>1197.33</v>
      </c>
      <c r="K2589">
        <v>1191.68</v>
      </c>
      <c r="L2589">
        <v>1196.8699999999999</v>
      </c>
      <c r="M2589">
        <v>1186.97</v>
      </c>
      <c r="N2589">
        <v>1201.42</v>
      </c>
      <c r="O2589" s="605"/>
      <c r="P2589" s="605"/>
      <c r="Q2589" s="658"/>
      <c r="R2589" s="658"/>
      <c r="S2589" s="659"/>
      <c r="T2589" s="600"/>
      <c r="U2589" s="660"/>
      <c r="V2589" s="731"/>
      <c r="W2589" s="731"/>
      <c r="X2589" s="1071"/>
      <c r="Y2589" s="732"/>
      <c r="Z2589" s="732"/>
      <c r="AA2589" s="732"/>
      <c r="AB2589" s="732"/>
      <c r="AC2589" s="822"/>
      <c r="AD2589" s="822"/>
    </row>
    <row r="2590" spans="1:30" ht="42.75">
      <c r="A2590" s="738"/>
      <c r="B2590" s="554"/>
      <c r="C2590" s="657"/>
      <c r="D2590" s="657"/>
      <c r="E2590" s="605" t="s">
        <v>188</v>
      </c>
      <c r="F2590" s="605">
        <f t="shared" ref="F2590:N2590" si="858">IF(((F2588="")*AND(F2589="")),"",(F2588-F2589)*3)</f>
        <v>2278.41</v>
      </c>
      <c r="G2590" s="605">
        <f t="shared" si="858"/>
        <v>2252.7299999999996</v>
      </c>
      <c r="H2590" s="605">
        <f t="shared" si="858"/>
        <v>2230.2600000000002</v>
      </c>
      <c r="I2590" s="605">
        <f t="shared" si="858"/>
        <v>2275.1100000000006</v>
      </c>
      <c r="J2590" s="605">
        <f t="shared" si="858"/>
        <v>2282.5800000000004</v>
      </c>
      <c r="K2590" s="605">
        <f t="shared" si="858"/>
        <v>2317.7999999999997</v>
      </c>
      <c r="L2590" s="605">
        <f t="shared" si="858"/>
        <v>2254.92</v>
      </c>
      <c r="M2590" s="605">
        <f t="shared" si="858"/>
        <v>2473.7399999999998</v>
      </c>
      <c r="N2590" s="605">
        <f t="shared" si="858"/>
        <v>2280.4499999999998</v>
      </c>
      <c r="O2590" s="605"/>
      <c r="P2590" s="605"/>
      <c r="Q2590" s="658"/>
      <c r="R2590" s="658"/>
      <c r="S2590" s="659"/>
      <c r="T2590" s="600"/>
      <c r="U2590" s="660"/>
      <c r="V2590" s="731"/>
      <c r="W2590" s="731"/>
      <c r="X2590" s="1072"/>
      <c r="Y2590" s="732"/>
      <c r="Z2590" s="732"/>
      <c r="AA2590" s="732"/>
      <c r="AB2590" s="732"/>
      <c r="AC2590" s="822"/>
      <c r="AD2590" s="822"/>
    </row>
    <row r="2591" spans="1:30" ht="15.75">
      <c r="A2591" s="268">
        <v>44188</v>
      </c>
      <c r="B2591" s="821" t="s">
        <v>167</v>
      </c>
      <c r="C2591" s="657" t="s">
        <v>169</v>
      </c>
      <c r="D2591" s="657" t="s">
        <v>187</v>
      </c>
      <c r="E2591" s="605" t="s">
        <v>184</v>
      </c>
      <c r="F2591">
        <v>1930.39</v>
      </c>
      <c r="G2591">
        <v>1926.19</v>
      </c>
      <c r="H2591">
        <v>1919.29</v>
      </c>
      <c r="I2591">
        <v>1924.58</v>
      </c>
      <c r="J2591">
        <v>1927.33</v>
      </c>
      <c r="K2591">
        <v>1931.28</v>
      </c>
      <c r="L2591">
        <v>1928.48</v>
      </c>
      <c r="M2591">
        <v>1926.41</v>
      </c>
      <c r="N2591">
        <v>1930.9</v>
      </c>
      <c r="O2591" s="605">
        <f>IF((N2592=""),"",MAX(F2593:N2593))</f>
        <v>2266.6799999999998</v>
      </c>
      <c r="P2591" s="605">
        <f>IF(N2592="","",MIN(F2593:N2593))</f>
        <v>2116.38</v>
      </c>
      <c r="Q2591" s="658">
        <f>IF((N2593=""),"",AVERAGE(F2593:N2593))</f>
        <v>2177.5300000000002</v>
      </c>
      <c r="R2591" s="658">
        <f>IF((N2592=""),"",(O2591-P2591)/(O2591+P2591)*100)</f>
        <v>3.4291111689093863</v>
      </c>
      <c r="S2591" s="659">
        <f>STDEV(F2593:N2593)</f>
        <v>50.966278557490845</v>
      </c>
      <c r="T2591" s="600" t="str">
        <f>IF(N2592="","",IF(Q2591&gt;AA2591,IF(R2591&lt;AD2591,IF(Q2591&lt;AB2591,"Pass","Fail"),"Fail"),"Fail"))</f>
        <v>Pass</v>
      </c>
      <c r="U2591" s="672">
        <v>102</v>
      </c>
      <c r="V2591"/>
      <c r="W2591" s="743" t="s">
        <v>641</v>
      </c>
      <c r="X2591" s="836" t="s">
        <v>688</v>
      </c>
      <c r="Y2591" s="733">
        <v>1940</v>
      </c>
      <c r="Z2591" s="733">
        <v>3000</v>
      </c>
      <c r="AA2591" s="733">
        <v>1940</v>
      </c>
      <c r="AB2591" s="733">
        <v>2180</v>
      </c>
      <c r="AC2591" s="604">
        <v>8.3000000000000007</v>
      </c>
      <c r="AD2591" s="604">
        <v>8.3000000000000007</v>
      </c>
    </row>
    <row r="2592" spans="1:30" ht="15.75">
      <c r="A2592" s="738"/>
      <c r="B2592" s="554"/>
      <c r="C2592" s="657"/>
      <c r="D2592" s="657"/>
      <c r="E2592" s="605" t="s">
        <v>185</v>
      </c>
      <c r="F2592">
        <v>1177.21</v>
      </c>
      <c r="G2592">
        <v>1205.1500000000001</v>
      </c>
      <c r="H2592">
        <v>1213.83</v>
      </c>
      <c r="I2592">
        <v>1209.48</v>
      </c>
      <c r="J2592">
        <v>1208.4100000000001</v>
      </c>
      <c r="K2592">
        <v>1175.72</v>
      </c>
      <c r="L2592">
        <v>1209.8800000000001</v>
      </c>
      <c r="M2592">
        <v>1204.08</v>
      </c>
      <c r="N2592">
        <v>1208.5</v>
      </c>
      <c r="O2592" s="605"/>
      <c r="P2592" s="605"/>
      <c r="Q2592" s="658"/>
      <c r="R2592" s="658"/>
      <c r="S2592" s="659"/>
      <c r="T2592" s="600"/>
      <c r="U2592" s="660"/>
      <c r="V2592" s="731"/>
      <c r="W2592" s="731"/>
      <c r="X2592" s="834"/>
      <c r="Y2592" s="732"/>
      <c r="Z2592" s="732"/>
      <c r="AA2592" s="732"/>
      <c r="AB2592" s="732"/>
      <c r="AC2592" s="822"/>
      <c r="AD2592" s="822"/>
    </row>
    <row r="2593" spans="1:30" ht="42.75">
      <c r="A2593" s="738"/>
      <c r="B2593" s="554"/>
      <c r="C2593" s="657"/>
      <c r="D2593" s="657"/>
      <c r="E2593" s="605" t="s">
        <v>188</v>
      </c>
      <c r="F2593" s="605">
        <f t="shared" ref="F2593:N2593" si="859">IF(((F2591="")*AND(F2592="")),"",(F2591-F2592)*3)</f>
        <v>2259.54</v>
      </c>
      <c r="G2593" s="605">
        <f t="shared" si="859"/>
        <v>2163.12</v>
      </c>
      <c r="H2593" s="605">
        <f t="shared" si="859"/>
        <v>2116.38</v>
      </c>
      <c r="I2593" s="605">
        <f t="shared" si="859"/>
        <v>2145.2999999999997</v>
      </c>
      <c r="J2593" s="605">
        <f t="shared" si="859"/>
        <v>2156.7599999999993</v>
      </c>
      <c r="K2593" s="605">
        <f t="shared" si="859"/>
        <v>2266.6799999999998</v>
      </c>
      <c r="L2593" s="605">
        <f t="shared" si="859"/>
        <v>2155.7999999999997</v>
      </c>
      <c r="M2593" s="605">
        <f t="shared" si="859"/>
        <v>2166.9900000000007</v>
      </c>
      <c r="N2593" s="605">
        <f t="shared" si="859"/>
        <v>2167.2000000000003</v>
      </c>
      <c r="O2593" s="605"/>
      <c r="P2593" s="605"/>
      <c r="Q2593" s="658"/>
      <c r="R2593" s="658"/>
      <c r="S2593" s="659"/>
      <c r="T2593" s="600"/>
      <c r="U2593" s="660"/>
      <c r="V2593" s="731"/>
      <c r="W2593" s="731"/>
      <c r="X2593" s="835"/>
      <c r="Y2593" s="732"/>
      <c r="Z2593" s="732"/>
      <c r="AA2593" s="732"/>
      <c r="AB2593" s="732"/>
      <c r="AC2593" s="822"/>
      <c r="AD2593" s="822"/>
    </row>
    <row r="2594" spans="1:30" ht="15.75">
      <c r="A2594" s="268">
        <v>44193</v>
      </c>
      <c r="B2594" s="554" t="s">
        <v>172</v>
      </c>
      <c r="C2594" s="657" t="s">
        <v>174</v>
      </c>
      <c r="D2594" s="657" t="s">
        <v>173</v>
      </c>
      <c r="E2594" s="605" t="s">
        <v>184</v>
      </c>
      <c r="F2594">
        <v>6837.2</v>
      </c>
      <c r="G2594">
        <v>6872.34</v>
      </c>
      <c r="H2594">
        <v>7111.8</v>
      </c>
      <c r="I2594">
        <v>6773.92</v>
      </c>
      <c r="J2594">
        <v>6994.27</v>
      </c>
      <c r="K2594">
        <v>6999.45</v>
      </c>
      <c r="L2594">
        <v>6920.43</v>
      </c>
      <c r="M2594">
        <v>7003.3</v>
      </c>
      <c r="N2594">
        <v>7066.49</v>
      </c>
      <c r="O2594" s="605">
        <f>IF((N2595=""),"",MAX(F2596:N2596))</f>
        <v>3819.4600000000009</v>
      </c>
      <c r="P2594" s="605">
        <f>IF(N2595="","",MIN(F2596:N2596))</f>
        <v>3422.619999999999</v>
      </c>
      <c r="Q2594" s="658">
        <f>IF((N2596=""),"",AVERAGE(F2596:N2596))</f>
        <v>3717.6977777777774</v>
      </c>
      <c r="R2594" s="658">
        <f>IF((N2595=""),"",(O2594-P2594)/(O2594+P2594)*100)</f>
        <v>5.4796412080507526</v>
      </c>
      <c r="S2594" s="725">
        <f>STDEV(F2596:N2596)</f>
        <v>127.11625051285694</v>
      </c>
      <c r="T2594" s="600" t="str">
        <f>IF(N2595="","",IF(Q2594&gt;AA2594,IF(R2594&lt;AD2594,IF(Q2594&lt;AB2594,"Pass","Fail"),"Fail"),"Fail"))</f>
        <v>Pass</v>
      </c>
      <c r="U2594" s="672">
        <v>1159</v>
      </c>
      <c r="V2594" t="s">
        <v>699</v>
      </c>
      <c r="W2594" s="743" t="s">
        <v>640</v>
      </c>
      <c r="X2594" s="726"/>
      <c r="Y2594" s="819">
        <v>3350</v>
      </c>
      <c r="Z2594" s="819">
        <v>4450</v>
      </c>
      <c r="AA2594" s="819">
        <v>3350</v>
      </c>
      <c r="AB2594" s="819">
        <v>3950</v>
      </c>
      <c r="AC2594" s="820">
        <v>7</v>
      </c>
      <c r="AD2594" s="820">
        <v>6.5</v>
      </c>
    </row>
    <row r="2595" spans="1:30" ht="15.75">
      <c r="A2595" s="729"/>
      <c r="B2595" s="554"/>
      <c r="C2595" s="657"/>
      <c r="D2595" s="657"/>
      <c r="E2595" s="605" t="s">
        <v>185</v>
      </c>
      <c r="F2595">
        <v>4956</v>
      </c>
      <c r="G2595">
        <v>4981.99</v>
      </c>
      <c r="H2595">
        <v>5287.39</v>
      </c>
      <c r="I2595">
        <v>4948.28</v>
      </c>
      <c r="J2595">
        <v>5090.95</v>
      </c>
      <c r="K2595">
        <v>5104.0600000000004</v>
      </c>
      <c r="L2595">
        <v>5010.7</v>
      </c>
      <c r="M2595">
        <v>5115.01</v>
      </c>
      <c r="N2595">
        <v>5355.18</v>
      </c>
      <c r="O2595" s="605"/>
      <c r="P2595" s="605"/>
      <c r="Q2595" s="658"/>
      <c r="R2595" s="658"/>
      <c r="S2595" s="659"/>
      <c r="T2595" s="600"/>
      <c r="U2595" s="672"/>
      <c r="V2595" s="731"/>
      <c r="W2595" s="731"/>
      <c r="X2595" s="731"/>
      <c r="Y2595" s="732"/>
      <c r="Z2595" s="732"/>
      <c r="AA2595" s="732"/>
      <c r="AB2595" s="732"/>
      <c r="AC2595" s="841"/>
      <c r="AD2595" s="841"/>
    </row>
    <row r="2596" spans="1:30" ht="28.5">
      <c r="A2596" s="738"/>
      <c r="B2596" s="554"/>
      <c r="C2596" s="657"/>
      <c r="D2596" s="657"/>
      <c r="E2596" s="605" t="s">
        <v>704</v>
      </c>
      <c r="F2596" s="605">
        <f t="shared" ref="F2596:N2596" si="860">IF(((F2594="")*AND(F2595="")),"",(F2594-F2595)*2)</f>
        <v>3762.3999999999996</v>
      </c>
      <c r="G2596" s="605">
        <f t="shared" si="860"/>
        <v>3780.7000000000007</v>
      </c>
      <c r="H2596" s="605">
        <f t="shared" si="860"/>
        <v>3648.8199999999997</v>
      </c>
      <c r="I2596" s="605">
        <f t="shared" si="860"/>
        <v>3651.2800000000007</v>
      </c>
      <c r="J2596" s="605">
        <f t="shared" si="860"/>
        <v>3806.6400000000012</v>
      </c>
      <c r="K2596" s="605">
        <f t="shared" si="860"/>
        <v>3790.7799999999988</v>
      </c>
      <c r="L2596" s="605">
        <f t="shared" si="860"/>
        <v>3819.4600000000009</v>
      </c>
      <c r="M2596" s="605">
        <f t="shared" si="860"/>
        <v>3776.58</v>
      </c>
      <c r="N2596" s="605">
        <f t="shared" si="860"/>
        <v>3422.619999999999</v>
      </c>
      <c r="O2596" s="605"/>
      <c r="P2596" s="605"/>
      <c r="Q2596" s="658"/>
      <c r="R2596" s="658"/>
      <c r="S2596" s="659"/>
      <c r="T2596" s="600"/>
      <c r="U2596" s="672"/>
      <c r="V2596" s="731"/>
      <c r="W2596" s="731"/>
      <c r="X2596" s="731"/>
      <c r="Y2596" s="732"/>
      <c r="Z2596" s="732"/>
      <c r="AA2596" s="732"/>
      <c r="AB2596" s="732"/>
      <c r="AC2596" s="841"/>
      <c r="AD2596" s="841"/>
    </row>
    <row r="2597" spans="1:30" ht="15.75">
      <c r="A2597" s="268">
        <v>44193</v>
      </c>
      <c r="B2597" s="554" t="s">
        <v>183</v>
      </c>
      <c r="C2597" s="657" t="s">
        <v>171</v>
      </c>
      <c r="D2597" s="657" t="s">
        <v>170</v>
      </c>
      <c r="E2597" s="605" t="s">
        <v>184</v>
      </c>
      <c r="F2597">
        <v>25767.87</v>
      </c>
      <c r="G2597">
        <v>25986.07</v>
      </c>
      <c r="H2597">
        <v>26065.040000000001</v>
      </c>
      <c r="I2597">
        <v>25989.91</v>
      </c>
      <c r="J2597">
        <v>25783.83</v>
      </c>
      <c r="K2597">
        <v>25834.14</v>
      </c>
      <c r="L2597">
        <v>25988.93</v>
      </c>
      <c r="M2597">
        <v>25954.05</v>
      </c>
      <c r="N2597">
        <v>25736.31</v>
      </c>
      <c r="O2597" s="605">
        <f>IF((N2598=""),"",MAX(F2599:N2599))</f>
        <v>5128.6200000000026</v>
      </c>
      <c r="P2597" s="605">
        <f>IF(N2598="","",MIN(F2599:N2599))</f>
        <v>4366.5</v>
      </c>
      <c r="Q2597" s="658">
        <f>IF((N2599=""),"",AVERAGE(F2599:N2599))</f>
        <v>4694.786666666666</v>
      </c>
      <c r="R2597" s="658">
        <f>IF((N2598=""),"",(O2597-P2597)/(O2597+P2597)*100)</f>
        <v>8.0264388443748196</v>
      </c>
      <c r="S2597" s="659">
        <f>STDEV(F2599:N2599)</f>
        <v>311.30102344835859</v>
      </c>
      <c r="T2597" s="600" t="str">
        <f>IF(N2598="","",IF(Q2597&gt;AA2597,IF(R2597&lt;AD2597,IF(Q2597&lt;AB2597,"Pass","Fail"),"Fail"),"Fail"))</f>
        <v>Pass</v>
      </c>
      <c r="U2597" s="672">
        <v>1159</v>
      </c>
      <c r="V2597" t="s">
        <v>699</v>
      </c>
      <c r="W2597" s="743" t="s">
        <v>640</v>
      </c>
      <c r="Y2597" s="733">
        <v>3940</v>
      </c>
      <c r="Z2597" s="733">
        <v>5500</v>
      </c>
      <c r="AA2597" s="733">
        <v>3940</v>
      </c>
      <c r="AB2597" s="733">
        <v>4985</v>
      </c>
      <c r="AC2597" s="604">
        <v>16</v>
      </c>
      <c r="AD2597" s="604">
        <v>10.24</v>
      </c>
    </row>
    <row r="2598" spans="1:30" ht="15.75">
      <c r="A2598" s="729"/>
      <c r="B2598" s="554"/>
      <c r="C2598" s="657"/>
      <c r="D2598" s="657"/>
      <c r="E2598" s="605" t="s">
        <v>185</v>
      </c>
      <c r="F2598">
        <v>24070.75</v>
      </c>
      <c r="G2598">
        <v>24485.32</v>
      </c>
      <c r="H2598">
        <v>24609.54</v>
      </c>
      <c r="I2598">
        <v>24511.73</v>
      </c>
      <c r="J2598">
        <v>24141.47</v>
      </c>
      <c r="K2598">
        <v>24200.95</v>
      </c>
      <c r="L2598">
        <v>24518.02</v>
      </c>
      <c r="M2598">
        <v>24457.24</v>
      </c>
      <c r="N2598">
        <v>24026.77</v>
      </c>
      <c r="O2598" s="841"/>
      <c r="P2598" s="605"/>
      <c r="Q2598" s="658"/>
      <c r="R2598" s="658"/>
      <c r="S2598" s="659"/>
      <c r="T2598" s="600"/>
      <c r="U2598" s="660"/>
      <c r="V2598" s="731"/>
      <c r="W2598" s="731"/>
      <c r="X2598" s="731"/>
      <c r="Y2598" s="732"/>
      <c r="Z2598" s="732"/>
      <c r="AA2598" s="732"/>
      <c r="AB2598" s="732"/>
      <c r="AC2598" s="841"/>
      <c r="AD2598" s="841"/>
    </row>
    <row r="2599" spans="1:30" ht="28.5">
      <c r="A2599" s="734"/>
      <c r="B2599" s="554"/>
      <c r="C2599" s="657"/>
      <c r="D2599" s="657"/>
      <c r="E2599" s="605" t="s">
        <v>704</v>
      </c>
      <c r="F2599" s="605">
        <f t="shared" ref="F2599:N2599" si="861">IF(((F2597="")*AND(F2598="")),"",(F2597-F2598)*3)</f>
        <v>5091.3599999999969</v>
      </c>
      <c r="G2599" s="605">
        <f t="shared" si="861"/>
        <v>4502.25</v>
      </c>
      <c r="H2599" s="605">
        <f t="shared" si="861"/>
        <v>4366.5</v>
      </c>
      <c r="I2599" s="605">
        <f t="shared" si="861"/>
        <v>4434.5400000000009</v>
      </c>
      <c r="J2599" s="605">
        <f t="shared" si="861"/>
        <v>4927.0800000000017</v>
      </c>
      <c r="K2599" s="605">
        <f t="shared" si="861"/>
        <v>4899.5699999999961</v>
      </c>
      <c r="L2599" s="605">
        <f t="shared" si="861"/>
        <v>4412.7299999999996</v>
      </c>
      <c r="M2599" s="605">
        <f t="shared" si="861"/>
        <v>4490.429999999993</v>
      </c>
      <c r="N2599" s="605">
        <f t="shared" si="861"/>
        <v>5128.6200000000026</v>
      </c>
      <c r="O2599" s="605"/>
      <c r="P2599" s="605"/>
      <c r="Q2599" s="658"/>
      <c r="R2599" s="658"/>
      <c r="S2599" s="659"/>
      <c r="T2599" s="600"/>
      <c r="U2599" s="660"/>
      <c r="V2599" s="735"/>
      <c r="W2599" s="735"/>
      <c r="X2599" s="735"/>
      <c r="Y2599" s="736"/>
      <c r="Z2599" s="736"/>
      <c r="AA2599" s="736"/>
      <c r="AB2599" s="736"/>
      <c r="AC2599" s="737"/>
      <c r="AD2599" s="737"/>
    </row>
    <row r="2600" spans="1:30" ht="15.75">
      <c r="A2600" s="268">
        <v>44193</v>
      </c>
      <c r="B2600" s="840" t="s">
        <v>167</v>
      </c>
      <c r="C2600" s="657" t="s">
        <v>169</v>
      </c>
      <c r="D2600" s="657" t="s">
        <v>187</v>
      </c>
      <c r="E2600" s="605" t="s">
        <v>184</v>
      </c>
      <c r="F2600">
        <v>1191.17</v>
      </c>
      <c r="G2600">
        <v>1194.6199999999999</v>
      </c>
      <c r="H2600">
        <v>1194.45</v>
      </c>
      <c r="I2600">
        <v>1193.5</v>
      </c>
      <c r="J2600">
        <v>1199</v>
      </c>
      <c r="K2600">
        <v>1194.07</v>
      </c>
      <c r="L2600">
        <v>1199.5</v>
      </c>
      <c r="M2600">
        <v>1189.8599999999999</v>
      </c>
      <c r="N2600">
        <v>1203.55</v>
      </c>
      <c r="O2600" s="605">
        <f>IF((N2601=""),"",MAX(F2602:N2602))</f>
        <v>2067.81</v>
      </c>
      <c r="P2600" s="605">
        <f>IF(N2601="","",MIN(F2602:N2602))</f>
        <v>1999.0199999999998</v>
      </c>
      <c r="Q2600" s="658">
        <f>IF((N2602=""),"",AVERAGE(F2602:N2602))</f>
        <v>2036.0933333333332</v>
      </c>
      <c r="R2600" s="658">
        <f>IF((N2601=""),"",(O2600-P2600)/(O2600+P2600)*100)</f>
        <v>1.691489440178227</v>
      </c>
      <c r="S2600" s="659">
        <f>STDEV(F2602:N2602)</f>
        <v>17.736786631160772</v>
      </c>
      <c r="T2600" s="600" t="str">
        <f>IF(N2601="","",IF(Q2600&gt;AA2600,IF(R2600&lt;AD2600,IF(Q2600&lt;AB2600,"Pass","Fail"),"Fail"),"Fail"))</f>
        <v>Pass</v>
      </c>
      <c r="U2600" s="672">
        <v>1159</v>
      </c>
      <c r="V2600" t="s">
        <v>699</v>
      </c>
      <c r="W2600" s="743" t="s">
        <v>640</v>
      </c>
      <c r="X2600" s="1070"/>
      <c r="Y2600" s="733">
        <v>1940</v>
      </c>
      <c r="Z2600" s="733">
        <v>3000</v>
      </c>
      <c r="AA2600" s="733">
        <v>1940</v>
      </c>
      <c r="AB2600" s="733">
        <v>2180</v>
      </c>
      <c r="AC2600" s="604">
        <v>8.3000000000000007</v>
      </c>
      <c r="AD2600" s="604">
        <v>8.3000000000000007</v>
      </c>
    </row>
    <row r="2601" spans="1:30" ht="15.75">
      <c r="A2601" s="738"/>
      <c r="B2601" s="554"/>
      <c r="C2601" s="657"/>
      <c r="D2601" s="657"/>
      <c r="E2601" s="605" t="s">
        <v>185</v>
      </c>
      <c r="F2601">
        <v>512.01</v>
      </c>
      <c r="G2601">
        <v>512.84</v>
      </c>
      <c r="H2601">
        <v>517.55999999999995</v>
      </c>
      <c r="I2601">
        <v>514.66</v>
      </c>
      <c r="J2601">
        <v>521.49</v>
      </c>
      <c r="K2601">
        <v>504.8</v>
      </c>
      <c r="L2601">
        <v>520.52</v>
      </c>
      <c r="M2601">
        <v>510.35</v>
      </c>
      <c r="N2601">
        <v>537.21</v>
      </c>
      <c r="O2601" s="605"/>
      <c r="P2601" s="605"/>
      <c r="Q2601" s="658"/>
      <c r="R2601" s="658"/>
      <c r="S2601" s="659"/>
      <c r="T2601" s="600"/>
      <c r="U2601" s="660"/>
      <c r="V2601" s="731"/>
      <c r="W2601" s="731"/>
      <c r="X2601" s="1071"/>
      <c r="Y2601" s="732"/>
      <c r="Z2601" s="732"/>
      <c r="AA2601" s="732"/>
      <c r="AB2601" s="732"/>
      <c r="AC2601" s="841"/>
      <c r="AD2601" s="841"/>
    </row>
    <row r="2602" spans="1:30" ht="28.5">
      <c r="A2602" s="738"/>
      <c r="B2602" s="554"/>
      <c r="C2602" s="657"/>
      <c r="D2602" s="657"/>
      <c r="E2602" s="605" t="s">
        <v>704</v>
      </c>
      <c r="F2602" s="605">
        <f t="shared" ref="F2602:N2602" si="862">IF(((F2600="")*AND(F2601="")),"",(F2600-F2601)*3)</f>
        <v>2037.4800000000002</v>
      </c>
      <c r="G2602" s="605">
        <f t="shared" si="862"/>
        <v>2045.3399999999997</v>
      </c>
      <c r="H2602" s="605">
        <f t="shared" si="862"/>
        <v>2030.6700000000003</v>
      </c>
      <c r="I2602" s="605">
        <f t="shared" si="862"/>
        <v>2036.52</v>
      </c>
      <c r="J2602" s="605">
        <f t="shared" si="862"/>
        <v>2032.53</v>
      </c>
      <c r="K2602" s="605">
        <f t="shared" si="862"/>
        <v>2067.81</v>
      </c>
      <c r="L2602" s="605">
        <f t="shared" si="862"/>
        <v>2036.94</v>
      </c>
      <c r="M2602" s="605">
        <f t="shared" si="862"/>
        <v>2038.5299999999997</v>
      </c>
      <c r="N2602" s="605">
        <f t="shared" si="862"/>
        <v>1999.0199999999998</v>
      </c>
      <c r="O2602" s="605"/>
      <c r="P2602" s="605"/>
      <c r="Q2602" s="658"/>
      <c r="R2602" s="658"/>
      <c r="S2602" s="659"/>
      <c r="T2602" s="600"/>
      <c r="U2602" s="660"/>
      <c r="V2602" s="731"/>
      <c r="W2602" s="731"/>
      <c r="X2602" s="1072"/>
      <c r="Y2602" s="732"/>
      <c r="Z2602" s="732"/>
      <c r="AA2602" s="732"/>
      <c r="AB2602" s="732"/>
      <c r="AC2602" s="841"/>
      <c r="AD2602" s="841"/>
    </row>
    <row r="2603" spans="1:30" ht="15.75">
      <c r="A2603" s="268">
        <v>44196</v>
      </c>
      <c r="B2603" s="554" t="s">
        <v>172</v>
      </c>
      <c r="C2603" s="657" t="s">
        <v>174</v>
      </c>
      <c r="D2603" s="657" t="s">
        <v>173</v>
      </c>
      <c r="E2603" s="605" t="s">
        <v>184</v>
      </c>
      <c r="F2603">
        <v>4965</v>
      </c>
      <c r="G2603">
        <v>4991</v>
      </c>
      <c r="H2603">
        <v>5295</v>
      </c>
      <c r="I2603">
        <v>4957</v>
      </c>
      <c r="J2603">
        <v>5098</v>
      </c>
      <c r="K2603">
        <v>5111</v>
      </c>
      <c r="L2603">
        <v>5018</v>
      </c>
      <c r="M2603">
        <v>5122</v>
      </c>
      <c r="N2603">
        <v>5363</v>
      </c>
      <c r="O2603" s="605">
        <f>IF((N2604=""),"",MAX(F2605:N2605))</f>
        <v>3758</v>
      </c>
      <c r="P2603" s="605">
        <f>IF(N2604="","",MIN(F2605:N2605))</f>
        <v>3358</v>
      </c>
      <c r="Q2603" s="658">
        <f>IF((N2605=""),"",AVERAGE(F2605:N2605))</f>
        <v>3656</v>
      </c>
      <c r="R2603" s="658">
        <f>IF((N2604=""),"",(O2603-P2603)/(O2603+P2603)*100)</f>
        <v>5.6211354693648117</v>
      </c>
      <c r="S2603" s="725">
        <f>STDEV(F2605:N2605)</f>
        <v>125.18386477497809</v>
      </c>
      <c r="T2603" s="600" t="str">
        <f>IF(N2604="","",IF(Q2603&gt;AA2603,IF(R2603&lt;AD2603,IF(Q2603&lt;AB2603,"Pass","Fail"),"Fail"),"Fail"))</f>
        <v>Pass</v>
      </c>
      <c r="U2603" s="672">
        <v>1340</v>
      </c>
      <c r="V2603" t="s">
        <v>701</v>
      </c>
      <c r="W2603" s="743" t="s">
        <v>640</v>
      </c>
      <c r="X2603" s="726"/>
      <c r="Y2603" s="819">
        <v>3350</v>
      </c>
      <c r="Z2603" s="819">
        <v>4450</v>
      </c>
      <c r="AA2603" s="819">
        <v>3350</v>
      </c>
      <c r="AB2603" s="819">
        <v>3950</v>
      </c>
      <c r="AC2603" s="820">
        <v>7</v>
      </c>
      <c r="AD2603" s="820">
        <v>6.5</v>
      </c>
    </row>
    <row r="2604" spans="1:30" ht="15.75">
      <c r="A2604" s="729"/>
      <c r="B2604" s="554"/>
      <c r="C2604" s="657"/>
      <c r="D2604" s="657"/>
      <c r="E2604" s="605" t="s">
        <v>185</v>
      </c>
      <c r="F2604">
        <v>3106</v>
      </c>
      <c r="G2604">
        <v>3131</v>
      </c>
      <c r="H2604">
        <v>3504</v>
      </c>
      <c r="I2604">
        <v>3147</v>
      </c>
      <c r="J2604">
        <v>3231</v>
      </c>
      <c r="K2604">
        <v>3253</v>
      </c>
      <c r="L2604">
        <v>3139</v>
      </c>
      <c r="M2604">
        <v>3273</v>
      </c>
      <c r="N2604">
        <v>3684</v>
      </c>
      <c r="O2604" s="605"/>
      <c r="P2604" s="605"/>
      <c r="Q2604" s="658"/>
      <c r="R2604" s="658"/>
      <c r="S2604" s="659"/>
      <c r="T2604" s="600"/>
      <c r="U2604" s="672"/>
      <c r="V2604" s="731"/>
      <c r="W2604" s="731"/>
      <c r="X2604" s="731"/>
      <c r="Y2604" s="732"/>
      <c r="Z2604" s="732"/>
      <c r="AA2604" s="732"/>
      <c r="AB2604" s="732"/>
      <c r="AC2604" s="857"/>
      <c r="AD2604" s="857"/>
    </row>
    <row r="2605" spans="1:30" ht="28.5">
      <c r="A2605" s="738"/>
      <c r="B2605" s="554"/>
      <c r="C2605" s="657"/>
      <c r="D2605" s="657"/>
      <c r="E2605" s="605" t="s">
        <v>704</v>
      </c>
      <c r="F2605" s="605">
        <f t="shared" ref="F2605:N2605" si="863">IF(((F2603="")*AND(F2604="")),"",(F2603-F2604)*2)</f>
        <v>3718</v>
      </c>
      <c r="G2605" s="605">
        <f t="shared" si="863"/>
        <v>3720</v>
      </c>
      <c r="H2605" s="605">
        <f t="shared" si="863"/>
        <v>3582</v>
      </c>
      <c r="I2605" s="605">
        <f t="shared" si="863"/>
        <v>3620</v>
      </c>
      <c r="J2605" s="605">
        <f t="shared" si="863"/>
        <v>3734</v>
      </c>
      <c r="K2605" s="605">
        <f t="shared" si="863"/>
        <v>3716</v>
      </c>
      <c r="L2605" s="605">
        <f t="shared" si="863"/>
        <v>3758</v>
      </c>
      <c r="M2605" s="605">
        <f t="shared" si="863"/>
        <v>3698</v>
      </c>
      <c r="N2605" s="605">
        <f t="shared" si="863"/>
        <v>3358</v>
      </c>
      <c r="O2605" s="605"/>
      <c r="P2605" s="605"/>
      <c r="Q2605" s="658"/>
      <c r="R2605" s="658"/>
      <c r="S2605" s="659"/>
      <c r="T2605" s="600"/>
      <c r="U2605" s="672"/>
      <c r="V2605" s="731"/>
      <c r="W2605" s="731"/>
      <c r="X2605" s="731"/>
      <c r="Y2605" s="732"/>
      <c r="Z2605" s="732"/>
      <c r="AA2605" s="732"/>
      <c r="AB2605" s="732"/>
      <c r="AC2605" s="857"/>
      <c r="AD2605" s="857"/>
    </row>
    <row r="2606" spans="1:30" ht="15.75">
      <c r="A2606" s="268">
        <v>44196</v>
      </c>
      <c r="B2606" s="554" t="s">
        <v>183</v>
      </c>
      <c r="C2606" s="657" t="s">
        <v>171</v>
      </c>
      <c r="D2606" s="657" t="s">
        <v>170</v>
      </c>
      <c r="E2606" s="605" t="s">
        <v>184</v>
      </c>
      <c r="F2606">
        <v>29131</v>
      </c>
      <c r="G2606">
        <v>29042</v>
      </c>
      <c r="H2606">
        <v>29010</v>
      </c>
      <c r="I2606">
        <v>29001</v>
      </c>
      <c r="J2606">
        <v>29119</v>
      </c>
      <c r="K2606">
        <v>29129</v>
      </c>
      <c r="L2606">
        <v>29012</v>
      </c>
      <c r="M2606">
        <v>29004</v>
      </c>
      <c r="N2606">
        <v>29131</v>
      </c>
      <c r="O2606" s="605">
        <f>IF((N2607=""),"",MAX(F2608:N2608))</f>
        <v>5106</v>
      </c>
      <c r="P2606" s="605">
        <f>IF(N2607="","",MIN(F2608:N2608))</f>
        <v>4371</v>
      </c>
      <c r="Q2606" s="658">
        <f>IF((N2608=""),"",AVERAGE(F2608:N2608))</f>
        <v>4645.333333333333</v>
      </c>
      <c r="R2606" s="658">
        <f>IF((N2607=""),"",(O2606-P2606)/(O2606+P2606)*100)</f>
        <v>7.7556188667299786</v>
      </c>
      <c r="S2606" s="659">
        <f>STDEV(F2608:N2608)</f>
        <v>284.51449875182107</v>
      </c>
      <c r="T2606" s="600" t="str">
        <f>IF(N2607="","",IF(Q2606&gt;AA2606,IF(R2606&lt;AD2606,IF(Q2606&lt;AB2606,"Pass","Fail"),"Fail"),"Fail"))</f>
        <v>Pass</v>
      </c>
      <c r="U2606" s="672">
        <v>1340</v>
      </c>
      <c r="V2606" t="s">
        <v>701</v>
      </c>
      <c r="W2606" s="743" t="s">
        <v>640</v>
      </c>
      <c r="Y2606" s="733">
        <v>3940</v>
      </c>
      <c r="Z2606" s="733">
        <v>5500</v>
      </c>
      <c r="AA2606" s="733">
        <v>3940</v>
      </c>
      <c r="AB2606" s="733">
        <v>4985</v>
      </c>
      <c r="AC2606" s="604">
        <v>16</v>
      </c>
      <c r="AD2606" s="604">
        <v>10.24</v>
      </c>
    </row>
    <row r="2607" spans="1:30" ht="15.75">
      <c r="A2607" s="729"/>
      <c r="B2607" s="554"/>
      <c r="C2607" s="657"/>
      <c r="D2607" s="657"/>
      <c r="E2607" s="605" t="s">
        <v>185</v>
      </c>
      <c r="F2607">
        <v>27473</v>
      </c>
      <c r="G2607">
        <v>27552</v>
      </c>
      <c r="H2607">
        <v>27553</v>
      </c>
      <c r="I2607">
        <v>27534</v>
      </c>
      <c r="J2607">
        <v>27492</v>
      </c>
      <c r="K2607">
        <v>27547</v>
      </c>
      <c r="L2607">
        <v>27548</v>
      </c>
      <c r="M2607">
        <v>27515</v>
      </c>
      <c r="N2607">
        <v>27429</v>
      </c>
      <c r="O2607" s="857"/>
      <c r="P2607" s="605"/>
      <c r="Q2607" s="658"/>
      <c r="R2607" s="658"/>
      <c r="S2607" s="659"/>
      <c r="T2607" s="600"/>
      <c r="U2607" s="660"/>
      <c r="V2607" s="731"/>
      <c r="W2607" s="731"/>
      <c r="X2607" s="731"/>
      <c r="Y2607" s="732"/>
      <c r="Z2607" s="732"/>
      <c r="AA2607" s="732"/>
      <c r="AB2607" s="732"/>
      <c r="AC2607" s="857"/>
      <c r="AD2607" s="857"/>
    </row>
    <row r="2608" spans="1:30" ht="28.5">
      <c r="A2608" s="734"/>
      <c r="B2608" s="554"/>
      <c r="C2608" s="657"/>
      <c r="D2608" s="657"/>
      <c r="E2608" s="605" t="s">
        <v>704</v>
      </c>
      <c r="F2608" s="605">
        <f t="shared" ref="F2608:N2608" si="864">IF(((F2606="")*AND(F2607="")),"",(F2606-F2607)*3)</f>
        <v>4974</v>
      </c>
      <c r="G2608" s="605">
        <f t="shared" si="864"/>
        <v>4470</v>
      </c>
      <c r="H2608" s="605">
        <f t="shared" si="864"/>
        <v>4371</v>
      </c>
      <c r="I2608" s="605">
        <f t="shared" si="864"/>
        <v>4401</v>
      </c>
      <c r="J2608" s="605">
        <f t="shared" si="864"/>
        <v>4881</v>
      </c>
      <c r="K2608" s="605">
        <f t="shared" si="864"/>
        <v>4746</v>
      </c>
      <c r="L2608" s="605">
        <f t="shared" si="864"/>
        <v>4392</v>
      </c>
      <c r="M2608" s="605">
        <f t="shared" si="864"/>
        <v>4467</v>
      </c>
      <c r="N2608" s="605">
        <f t="shared" si="864"/>
        <v>5106</v>
      </c>
      <c r="O2608" s="605"/>
      <c r="P2608" s="605"/>
      <c r="Q2608" s="658"/>
      <c r="R2608" s="658"/>
      <c r="S2608" s="659"/>
      <c r="T2608" s="600"/>
      <c r="U2608" s="660"/>
      <c r="V2608" s="735"/>
      <c r="W2608" s="735"/>
      <c r="X2608" s="735"/>
      <c r="Y2608" s="736"/>
      <c r="Z2608" s="736"/>
      <c r="AA2608" s="736"/>
      <c r="AB2608" s="736"/>
      <c r="AC2608" s="737"/>
      <c r="AD2608" s="737"/>
    </row>
    <row r="2609" spans="1:30" ht="15.75">
      <c r="A2609" s="268">
        <v>44196</v>
      </c>
      <c r="B2609" s="856" t="s">
        <v>167</v>
      </c>
      <c r="C2609" s="657" t="s">
        <v>169</v>
      </c>
      <c r="D2609" s="657" t="s">
        <v>187</v>
      </c>
      <c r="E2609" s="605" t="s">
        <v>184</v>
      </c>
      <c r="F2609">
        <v>1188</v>
      </c>
      <c r="G2609">
        <v>1194</v>
      </c>
      <c r="H2609">
        <v>1193</v>
      </c>
      <c r="I2609">
        <v>1196</v>
      </c>
      <c r="J2609">
        <v>1196</v>
      </c>
      <c r="K2609">
        <v>1198</v>
      </c>
      <c r="L2609">
        <v>1200</v>
      </c>
      <c r="M2609">
        <v>1187</v>
      </c>
      <c r="N2609">
        <v>1191</v>
      </c>
      <c r="O2609" s="605">
        <f>IF((N2610=""),"",MAX(F2611:N2611))</f>
        <v>2148</v>
      </c>
      <c r="P2609" s="605">
        <f>IF(N2610="","",MIN(F2611:N2611))</f>
        <v>2124</v>
      </c>
      <c r="Q2609" s="658">
        <f>IF((N2611=""),"",AVERAGE(F2611:N2611))</f>
        <v>2132.6666666666665</v>
      </c>
      <c r="R2609" s="658">
        <f>IF((N2610=""),"",(O2609-P2609)/(O2609+P2609)*100)</f>
        <v>0.5617977528089888</v>
      </c>
      <c r="S2609" s="659">
        <f>STDEV(F2611:N2611)</f>
        <v>7.713624310270756</v>
      </c>
      <c r="T2609" s="600" t="str">
        <f>IF(N2610="","",IF(Q2609&gt;AA2609,IF(R2609&lt;AD2609,IF(Q2609&lt;AB2609,"Pass","Fail"),"Fail"),"Fail"))</f>
        <v>Pass</v>
      </c>
      <c r="U2609" s="672">
        <v>1340</v>
      </c>
      <c r="V2609" t="s">
        <v>701</v>
      </c>
      <c r="W2609" s="743" t="s">
        <v>640</v>
      </c>
      <c r="X2609" s="1070"/>
      <c r="Y2609" s="733">
        <v>1940</v>
      </c>
      <c r="Z2609" s="733">
        <v>3000</v>
      </c>
      <c r="AA2609" s="733">
        <v>1940</v>
      </c>
      <c r="AB2609" s="733">
        <v>2180</v>
      </c>
      <c r="AC2609" s="604">
        <v>8.3000000000000007</v>
      </c>
      <c r="AD2609" s="604">
        <v>8.3000000000000007</v>
      </c>
    </row>
    <row r="2610" spans="1:30" ht="15.75">
      <c r="A2610" s="738"/>
      <c r="B2610" s="554"/>
      <c r="C2610" s="657"/>
      <c r="D2610" s="657"/>
      <c r="E2610" s="605" t="s">
        <v>185</v>
      </c>
      <c r="F2610">
        <v>477</v>
      </c>
      <c r="G2610">
        <v>480</v>
      </c>
      <c r="H2610">
        <v>484</v>
      </c>
      <c r="I2610">
        <v>485</v>
      </c>
      <c r="J2610">
        <v>488</v>
      </c>
      <c r="K2610">
        <v>488</v>
      </c>
      <c r="L2610">
        <v>491</v>
      </c>
      <c r="M2610">
        <v>471</v>
      </c>
      <c r="N2610">
        <v>481</v>
      </c>
      <c r="O2610" s="605"/>
      <c r="P2610" s="605"/>
      <c r="Q2610" s="658"/>
      <c r="R2610" s="658"/>
      <c r="S2610" s="659"/>
      <c r="T2610" s="600"/>
      <c r="U2610" s="660"/>
      <c r="V2610" s="731"/>
      <c r="W2610" s="731"/>
      <c r="X2610" s="1071"/>
      <c r="Y2610" s="732"/>
      <c r="Z2610" s="732"/>
      <c r="AA2610" s="732"/>
      <c r="AB2610" s="732"/>
      <c r="AC2610" s="857"/>
      <c r="AD2610" s="857"/>
    </row>
    <row r="2611" spans="1:30" ht="28.5">
      <c r="A2611" s="738"/>
      <c r="B2611" s="554"/>
      <c r="C2611" s="657"/>
      <c r="D2611" s="657"/>
      <c r="E2611" s="605" t="s">
        <v>704</v>
      </c>
      <c r="F2611" s="605">
        <f t="shared" ref="F2611:N2611" si="865">IF(((F2609="")*AND(F2610="")),"",(F2609-F2610)*3)</f>
        <v>2133</v>
      </c>
      <c r="G2611" s="605">
        <f t="shared" si="865"/>
        <v>2142</v>
      </c>
      <c r="H2611" s="605">
        <f t="shared" si="865"/>
        <v>2127</v>
      </c>
      <c r="I2611" s="605">
        <f t="shared" si="865"/>
        <v>2133</v>
      </c>
      <c r="J2611" s="605">
        <f t="shared" si="865"/>
        <v>2124</v>
      </c>
      <c r="K2611" s="605">
        <f t="shared" si="865"/>
        <v>2130</v>
      </c>
      <c r="L2611" s="605">
        <f t="shared" si="865"/>
        <v>2127</v>
      </c>
      <c r="M2611" s="605">
        <f t="shared" si="865"/>
        <v>2148</v>
      </c>
      <c r="N2611" s="605">
        <f t="shared" si="865"/>
        <v>2130</v>
      </c>
      <c r="O2611" s="605"/>
      <c r="P2611" s="605"/>
      <c r="Q2611" s="658"/>
      <c r="R2611" s="658"/>
      <c r="S2611" s="659"/>
      <c r="T2611" s="600"/>
      <c r="U2611" s="660"/>
      <c r="V2611" s="731"/>
      <c r="W2611" s="731"/>
      <c r="X2611" s="1072"/>
      <c r="Y2611" s="732"/>
      <c r="Z2611" s="732"/>
      <c r="AA2611" s="732"/>
      <c r="AB2611" s="732"/>
      <c r="AC2611" s="857"/>
      <c r="AD2611" s="857"/>
    </row>
    <row r="2612" spans="1:30" ht="15.75">
      <c r="A2612" s="268">
        <v>44200</v>
      </c>
      <c r="B2612" s="554" t="s">
        <v>172</v>
      </c>
      <c r="C2612" s="657" t="s">
        <v>174</v>
      </c>
      <c r="D2612" s="657" t="s">
        <v>173</v>
      </c>
      <c r="E2612" s="605" t="s">
        <v>184</v>
      </c>
      <c r="F2612">
        <v>3153.72</v>
      </c>
      <c r="G2612">
        <v>3151.71</v>
      </c>
      <c r="H2612">
        <v>3242.38</v>
      </c>
      <c r="I2612">
        <v>3256.79</v>
      </c>
      <c r="J2612">
        <v>3521.76</v>
      </c>
      <c r="K2612">
        <v>3600.8</v>
      </c>
      <c r="L2612">
        <v>3240.94</v>
      </c>
      <c r="M2612">
        <v>3130.19</v>
      </c>
      <c r="N2612">
        <v>3103.9</v>
      </c>
      <c r="O2612" s="605">
        <f>IF((N2613=""),"",MAX(F2614:N2614))</f>
        <v>3802.46</v>
      </c>
      <c r="P2612" s="605">
        <f>IF(N2613="","",MIN(F2614:N2614))</f>
        <v>3418.5000000000005</v>
      </c>
      <c r="Q2612" s="658">
        <f>IF((N2614=""),"",AVERAGE(F2614:N2614))</f>
        <v>3685.4533333333329</v>
      </c>
      <c r="R2612" s="658">
        <f>IF((N2613=""),"",(O2612-P2612)/(O2612+P2612)*100)</f>
        <v>5.3172985309432477</v>
      </c>
      <c r="S2612" s="725">
        <f>STDEV(F2614:N2614)</f>
        <v>119.76439078459295</v>
      </c>
      <c r="T2612" s="600" t="str">
        <f>IF(N2613="","",IF(Q2612&gt;AA2612,IF(R2612&lt;AD2612,IF(Q2612&lt;AB2612,"Pass","Fail"),"Fail"),"Fail"))</f>
        <v>Pass</v>
      </c>
      <c r="U2612" s="672">
        <v>74</v>
      </c>
      <c r="V2612" s="1" t="s">
        <v>702</v>
      </c>
      <c r="W2612" s="743" t="s">
        <v>641</v>
      </c>
      <c r="X2612" s="726"/>
      <c r="Y2612" s="819">
        <v>3350</v>
      </c>
      <c r="Z2612" s="819">
        <v>4450</v>
      </c>
      <c r="AA2612" s="819">
        <v>3350</v>
      </c>
      <c r="AB2612" s="819">
        <v>3950</v>
      </c>
      <c r="AC2612" s="820">
        <v>7</v>
      </c>
      <c r="AD2612" s="820">
        <v>6.5</v>
      </c>
    </row>
    <row r="2613" spans="1:30" ht="15.75">
      <c r="A2613" s="729"/>
      <c r="B2613" s="554"/>
      <c r="C2613" s="657"/>
      <c r="D2613" s="657"/>
      <c r="E2613" s="605" t="s">
        <v>185</v>
      </c>
      <c r="F2613">
        <v>1325.97</v>
      </c>
      <c r="G2613">
        <v>1275.1400000000001</v>
      </c>
      <c r="H2613">
        <v>1364.89</v>
      </c>
      <c r="I2613">
        <v>1388.47</v>
      </c>
      <c r="J2613">
        <v>1733.32</v>
      </c>
      <c r="K2613">
        <v>1891.55</v>
      </c>
      <c r="L2613">
        <v>1376.05</v>
      </c>
      <c r="M2613">
        <v>1228.96</v>
      </c>
      <c r="N2613">
        <v>1233.3</v>
      </c>
      <c r="O2613" s="605"/>
      <c r="P2613" s="605"/>
      <c r="Q2613" s="658"/>
      <c r="R2613" s="658"/>
      <c r="S2613" s="659"/>
      <c r="T2613" s="600"/>
      <c r="U2613" s="672"/>
      <c r="V2613" s="731"/>
      <c r="W2613" s="731"/>
      <c r="X2613" s="731"/>
      <c r="Y2613" s="732"/>
      <c r="Z2613" s="732"/>
      <c r="AA2613" s="732"/>
      <c r="AB2613" s="732"/>
      <c r="AC2613" s="870"/>
      <c r="AD2613" s="870"/>
    </row>
    <row r="2614" spans="1:30" ht="28.5">
      <c r="A2614" s="738"/>
      <c r="B2614" s="554"/>
      <c r="C2614" s="657"/>
      <c r="D2614" s="657"/>
      <c r="E2614" s="605" t="s">
        <v>704</v>
      </c>
      <c r="F2614" s="605">
        <f t="shared" ref="F2614:N2614" si="866">IF(((F2612="")*AND(F2613="")),"",(F2612-F2613)*2)</f>
        <v>3655.4999999999995</v>
      </c>
      <c r="G2614" s="605">
        <f t="shared" si="866"/>
        <v>3753.14</v>
      </c>
      <c r="H2614" s="605">
        <f t="shared" si="866"/>
        <v>3754.98</v>
      </c>
      <c r="I2614" s="605">
        <f t="shared" si="866"/>
        <v>3736.64</v>
      </c>
      <c r="J2614" s="605">
        <f t="shared" si="866"/>
        <v>3576.8800000000006</v>
      </c>
      <c r="K2614" s="605">
        <f t="shared" si="866"/>
        <v>3418.5000000000005</v>
      </c>
      <c r="L2614" s="605">
        <f t="shared" si="866"/>
        <v>3729.78</v>
      </c>
      <c r="M2614" s="605">
        <f t="shared" si="866"/>
        <v>3802.46</v>
      </c>
      <c r="N2614" s="605">
        <f t="shared" si="866"/>
        <v>3741.2000000000003</v>
      </c>
      <c r="O2614" s="605"/>
      <c r="P2614" s="605"/>
      <c r="Q2614" s="658"/>
      <c r="R2614" s="658"/>
      <c r="S2614" s="659"/>
      <c r="T2614" s="600"/>
      <c r="U2614" s="672"/>
      <c r="V2614" s="731"/>
      <c r="W2614" s="731"/>
      <c r="X2614" s="731"/>
      <c r="Y2614" s="732"/>
      <c r="Z2614" s="732"/>
      <c r="AA2614" s="732"/>
      <c r="AB2614" s="732"/>
      <c r="AC2614" s="870"/>
      <c r="AD2614" s="870"/>
    </row>
    <row r="2615" spans="1:30" ht="15.75">
      <c r="A2615" s="268">
        <v>44200</v>
      </c>
      <c r="B2615" s="554" t="s">
        <v>183</v>
      </c>
      <c r="C2615" s="657" t="s">
        <v>171</v>
      </c>
      <c r="D2615" s="657" t="s">
        <v>170</v>
      </c>
      <c r="E2615" s="605" t="s">
        <v>184</v>
      </c>
      <c r="F2615">
        <v>27445.13</v>
      </c>
      <c r="G2615">
        <v>27502.14</v>
      </c>
      <c r="H2615">
        <v>27545.81</v>
      </c>
      <c r="I2615">
        <v>27507.4</v>
      </c>
      <c r="J2615">
        <v>27485.7</v>
      </c>
      <c r="K2615">
        <v>27521.67</v>
      </c>
      <c r="L2615">
        <v>27534.42</v>
      </c>
      <c r="M2615">
        <v>27485.65</v>
      </c>
      <c r="N2615">
        <v>27421.759999999998</v>
      </c>
      <c r="O2615" s="605">
        <f>IF((N2616=""),"",MAX(F2617:N2617))</f>
        <v>5191.5</v>
      </c>
      <c r="P2615" s="605">
        <f>IF(N2616="","",MIN(F2617:N2617))</f>
        <v>4317.1500000000087</v>
      </c>
      <c r="Q2615" s="658">
        <f>IF((N2617=""),"",AVERAGE(F2617:N2617))</f>
        <v>4712.0799999999981</v>
      </c>
      <c r="R2615" s="658">
        <f>IF((N2616=""),"",(O2615-P2615)/(O2615+P2615)*100)</f>
        <v>9.1953116372985697</v>
      </c>
      <c r="S2615" s="659">
        <f>STDEV(F2617:N2617)</f>
        <v>392.88425795645492</v>
      </c>
      <c r="T2615" s="600" t="str">
        <f>IF(N2616="","",IF(Q2615&gt;AA2615,IF(R2615&lt;AD2615,IF(Q2615&lt;AB2615,"Pass","Fail"),"Fail"),"Fail"))</f>
        <v>Pass</v>
      </c>
      <c r="U2615" s="672">
        <v>74</v>
      </c>
      <c r="V2615" s="1" t="s">
        <v>702</v>
      </c>
      <c r="W2615" s="743" t="s">
        <v>641</v>
      </c>
      <c r="Y2615" s="733">
        <v>3940</v>
      </c>
      <c r="Z2615" s="733">
        <v>5500</v>
      </c>
      <c r="AA2615" s="733">
        <v>3940</v>
      </c>
      <c r="AB2615" s="733">
        <v>4985</v>
      </c>
      <c r="AC2615" s="604">
        <v>16</v>
      </c>
      <c r="AD2615" s="604">
        <v>10.24</v>
      </c>
    </row>
    <row r="2616" spans="1:30" ht="15.75">
      <c r="A2616" s="729"/>
      <c r="B2616" s="554"/>
      <c r="C2616" s="657"/>
      <c r="D2616" s="657"/>
      <c r="E2616" s="605" t="s">
        <v>185</v>
      </c>
      <c r="F2616">
        <v>25714.63</v>
      </c>
      <c r="G2616">
        <v>26020.5</v>
      </c>
      <c r="H2616">
        <v>26106.76</v>
      </c>
      <c r="I2616">
        <v>26050.83</v>
      </c>
      <c r="J2616">
        <v>25781.08</v>
      </c>
      <c r="K2616">
        <v>25800.86</v>
      </c>
      <c r="L2616">
        <v>26067.72</v>
      </c>
      <c r="M2616">
        <v>26022.560000000001</v>
      </c>
      <c r="N2616">
        <v>25748.5</v>
      </c>
      <c r="O2616" s="870"/>
      <c r="P2616" s="605"/>
      <c r="Q2616" s="658"/>
      <c r="R2616" s="658"/>
      <c r="S2616" s="659"/>
      <c r="T2616" s="600"/>
      <c r="U2616" s="660"/>
      <c r="V2616" s="731"/>
      <c r="W2616" s="731"/>
      <c r="X2616" s="731"/>
      <c r="Y2616" s="732"/>
      <c r="Z2616" s="732"/>
      <c r="AA2616" s="732"/>
      <c r="AB2616" s="732"/>
      <c r="AC2616" s="870"/>
      <c r="AD2616" s="870"/>
    </row>
    <row r="2617" spans="1:30" ht="28.5">
      <c r="A2617" s="734"/>
      <c r="B2617" s="554"/>
      <c r="C2617" s="657"/>
      <c r="D2617" s="657"/>
      <c r="E2617" s="605" t="s">
        <v>704</v>
      </c>
      <c r="F2617" s="605">
        <f t="shared" ref="F2617:N2617" si="867">IF(((F2615="")*AND(F2616="")),"",(F2615-F2616)*3)</f>
        <v>5191.5</v>
      </c>
      <c r="G2617" s="605">
        <f t="shared" si="867"/>
        <v>4444.9199999999983</v>
      </c>
      <c r="H2617" s="605">
        <f t="shared" si="867"/>
        <v>4317.1500000000087</v>
      </c>
      <c r="I2617" s="605">
        <f t="shared" si="867"/>
        <v>4369.7099999999991</v>
      </c>
      <c r="J2617" s="605">
        <f t="shared" si="867"/>
        <v>5113.8599999999969</v>
      </c>
      <c r="K2617" s="605">
        <f t="shared" si="867"/>
        <v>5162.429999999993</v>
      </c>
      <c r="L2617" s="605">
        <f t="shared" si="867"/>
        <v>4400.0999999999913</v>
      </c>
      <c r="M2617" s="605">
        <f t="shared" si="867"/>
        <v>4389.2700000000004</v>
      </c>
      <c r="N2617" s="605">
        <f t="shared" si="867"/>
        <v>5019.7799999999952</v>
      </c>
      <c r="O2617" s="605"/>
      <c r="P2617" s="605"/>
      <c r="Q2617" s="658"/>
      <c r="R2617" s="658"/>
      <c r="S2617" s="659"/>
      <c r="T2617" s="600"/>
      <c r="U2617" s="660"/>
      <c r="V2617" s="735"/>
      <c r="W2617" s="735"/>
      <c r="X2617" s="735"/>
      <c r="Y2617" s="736"/>
      <c r="Z2617" s="736"/>
      <c r="AA2617" s="736"/>
      <c r="AB2617" s="736"/>
      <c r="AC2617" s="737"/>
      <c r="AD2617" s="737"/>
    </row>
    <row r="2618" spans="1:30" ht="15.75">
      <c r="A2618" s="268">
        <v>44200</v>
      </c>
      <c r="B2618" s="869" t="s">
        <v>167</v>
      </c>
      <c r="C2618" s="657" t="s">
        <v>169</v>
      </c>
      <c r="D2618" s="657" t="s">
        <v>187</v>
      </c>
      <c r="E2618" s="605" t="s">
        <v>184</v>
      </c>
      <c r="F2618">
        <v>1856.78</v>
      </c>
      <c r="G2618">
        <v>1801</v>
      </c>
      <c r="H2618">
        <v>1826.16</v>
      </c>
      <c r="I2618">
        <v>1791.95</v>
      </c>
      <c r="J2618">
        <v>1818.53</v>
      </c>
      <c r="K2618">
        <v>1832.35</v>
      </c>
      <c r="L2618">
        <v>1879.72</v>
      </c>
      <c r="M2618">
        <v>1791.14</v>
      </c>
      <c r="N2618">
        <v>1870.06</v>
      </c>
      <c r="O2618" s="605">
        <f>IF((N2619=""),"",MAX(F2620:N2620))</f>
        <v>2065.6499999999996</v>
      </c>
      <c r="P2618" s="605">
        <f>IF(N2619="","",MIN(F2620:N2620))</f>
        <v>1760.8200000000002</v>
      </c>
      <c r="Q2618" s="658">
        <f>IF((N2620=""),"",AVERAGE(F2620:N2620))</f>
        <v>1883.72</v>
      </c>
      <c r="R2618" s="658">
        <f>IF((N2619=""),"",(O2618-P2618)/(O2618+P2618)*100)</f>
        <v>7.966350186986948</v>
      </c>
      <c r="S2618" s="659">
        <f>STDEV(F2620:N2620)</f>
        <v>114.23763259102131</v>
      </c>
      <c r="T2618" s="600" t="str">
        <f>IF(N2619="","",IF(Q2618&gt;AA2618,IF(R2618&lt;AD2618,IF(Q2618&lt;AB2618,"Pass","Fail"),"Fail"),"Fail"))</f>
        <v>Fail</v>
      </c>
      <c r="U2618" s="672">
        <v>74</v>
      </c>
      <c r="V2618" s="1"/>
      <c r="W2618" s="743" t="s">
        <v>641</v>
      </c>
      <c r="X2618" s="1070"/>
      <c r="Y2618" s="733">
        <v>1940</v>
      </c>
      <c r="Z2618" s="733">
        <v>3000</v>
      </c>
      <c r="AA2618" s="733">
        <v>1940</v>
      </c>
      <c r="AB2618" s="733">
        <v>2180</v>
      </c>
      <c r="AC2618" s="604">
        <v>8.3000000000000007</v>
      </c>
      <c r="AD2618" s="604">
        <v>8.3000000000000007</v>
      </c>
    </row>
    <row r="2619" spans="1:30" ht="15.75">
      <c r="A2619" s="738"/>
      <c r="B2619" s="554"/>
      <c r="C2619" s="657"/>
      <c r="D2619" s="657"/>
      <c r="E2619" s="605" t="s">
        <v>185</v>
      </c>
      <c r="F2619">
        <v>1190.55</v>
      </c>
      <c r="G2619">
        <v>1203.3699999999999</v>
      </c>
      <c r="H2619">
        <v>1195.04</v>
      </c>
      <c r="I2619">
        <v>1205.01</v>
      </c>
      <c r="J2619">
        <v>1221.57</v>
      </c>
      <c r="K2619">
        <v>1208.7</v>
      </c>
      <c r="L2619">
        <v>1211.8399999999999</v>
      </c>
      <c r="M2619">
        <v>1198.94</v>
      </c>
      <c r="N2619">
        <v>1181.51</v>
      </c>
      <c r="O2619" s="605"/>
      <c r="P2619" s="605"/>
      <c r="Q2619" s="658"/>
      <c r="R2619" s="658"/>
      <c r="S2619" s="659"/>
      <c r="T2619" s="600"/>
      <c r="U2619" s="660"/>
      <c r="V2619" s="731"/>
      <c r="W2619" s="731"/>
      <c r="X2619" s="1071"/>
      <c r="Y2619" s="732"/>
      <c r="Z2619" s="732"/>
      <c r="AA2619" s="732"/>
      <c r="AB2619" s="732"/>
      <c r="AC2619" s="870"/>
      <c r="AD2619" s="870"/>
    </row>
    <row r="2620" spans="1:30" ht="28.5">
      <c r="A2620" s="738"/>
      <c r="B2620" s="554"/>
      <c r="C2620" s="657"/>
      <c r="D2620" s="657"/>
      <c r="E2620" s="605" t="s">
        <v>704</v>
      </c>
      <c r="F2620" s="605">
        <f t="shared" ref="F2620:N2620" si="868">IF(((F2618="")*AND(F2619="")),"",(F2618-F2619)*3)</f>
        <v>1998.69</v>
      </c>
      <c r="G2620" s="605">
        <f t="shared" si="868"/>
        <v>1792.8900000000003</v>
      </c>
      <c r="H2620" s="605">
        <f t="shared" si="868"/>
        <v>1893.3600000000004</v>
      </c>
      <c r="I2620" s="605">
        <f t="shared" si="868"/>
        <v>1760.8200000000002</v>
      </c>
      <c r="J2620" s="605">
        <f t="shared" si="868"/>
        <v>1790.88</v>
      </c>
      <c r="K2620" s="605">
        <f t="shared" si="868"/>
        <v>1870.9499999999996</v>
      </c>
      <c r="L2620" s="605">
        <f t="shared" si="868"/>
        <v>2003.6400000000003</v>
      </c>
      <c r="M2620" s="605">
        <f t="shared" si="868"/>
        <v>1776.6000000000001</v>
      </c>
      <c r="N2620" s="605">
        <f t="shared" si="868"/>
        <v>2065.6499999999996</v>
      </c>
      <c r="O2620" s="605"/>
      <c r="P2620" s="605"/>
      <c r="Q2620" s="658"/>
      <c r="R2620" s="658"/>
      <c r="S2620" s="659"/>
      <c r="T2620" s="600"/>
      <c r="U2620" s="660"/>
      <c r="V2620" s="731"/>
      <c r="W2620" s="731"/>
      <c r="X2620" s="1072"/>
      <c r="Y2620" s="732"/>
      <c r="Z2620" s="732"/>
      <c r="AA2620" s="732"/>
      <c r="AB2620" s="732"/>
      <c r="AC2620" s="870"/>
      <c r="AD2620" s="870"/>
    </row>
    <row r="2621" spans="1:30" ht="15.75">
      <c r="A2621" s="268">
        <v>44200</v>
      </c>
      <c r="B2621" s="869" t="s">
        <v>167</v>
      </c>
      <c r="C2621" s="657" t="s">
        <v>169</v>
      </c>
      <c r="D2621" s="657" t="s">
        <v>187</v>
      </c>
      <c r="E2621" s="605" t="s">
        <v>184</v>
      </c>
      <c r="F2621">
        <v>1190.55</v>
      </c>
      <c r="G2621">
        <v>1203.3699999999999</v>
      </c>
      <c r="H2621">
        <v>1195.04</v>
      </c>
      <c r="I2621">
        <v>1205.01</v>
      </c>
      <c r="J2621">
        <v>1221.57</v>
      </c>
      <c r="K2621">
        <v>1208.7</v>
      </c>
      <c r="L2621">
        <v>1211.8399999999999</v>
      </c>
      <c r="M2621">
        <v>1198.94</v>
      </c>
      <c r="N2621">
        <v>1181.51</v>
      </c>
      <c r="O2621" s="605">
        <f>IF((N2622=""),"",MAX(F2623:N2623))</f>
        <v>2161.71</v>
      </c>
      <c r="P2621" s="605">
        <f>IF(N2622="","",MIN(F2623:N2623))</f>
        <v>1963.1099999999997</v>
      </c>
      <c r="Q2621" s="658">
        <f>IF((N2623=""),"",AVERAGE(F2623:N2623))</f>
        <v>2053.8433333333328</v>
      </c>
      <c r="R2621" s="658">
        <f>IF((N2622=""),"",(O2621-P2621)/(O2621+P2621)*100)</f>
        <v>4.8147555529695936</v>
      </c>
      <c r="S2621" s="659">
        <f>STDEV(F2623:N2623)</f>
        <v>63.402885186718692</v>
      </c>
      <c r="T2621" s="600" t="str">
        <f>IF(N2622="","",IF(Q2621&gt;AA2621,IF(R2621&lt;AD2621,IF(Q2621&lt;AB2621,"Pass","Fail"),"Fail"),"Fail"))</f>
        <v>Pass</v>
      </c>
      <c r="U2621" s="672">
        <v>74</v>
      </c>
      <c r="V2621" s="1" t="s">
        <v>702</v>
      </c>
      <c r="W2621" s="743" t="s">
        <v>641</v>
      </c>
      <c r="X2621" s="1070"/>
      <c r="Y2621" s="733">
        <v>1940</v>
      </c>
      <c r="Z2621" s="733">
        <v>3000</v>
      </c>
      <c r="AA2621" s="733">
        <v>1940</v>
      </c>
      <c r="AB2621" s="733">
        <v>2180</v>
      </c>
      <c r="AC2621" s="604">
        <v>8.3000000000000007</v>
      </c>
      <c r="AD2621" s="604">
        <v>8.3000000000000007</v>
      </c>
    </row>
    <row r="2622" spans="1:30" ht="15.75">
      <c r="A2622" s="738"/>
      <c r="B2622" s="554"/>
      <c r="C2622" s="657"/>
      <c r="D2622" s="657"/>
      <c r="E2622" s="605" t="s">
        <v>185</v>
      </c>
      <c r="F2622">
        <v>507</v>
      </c>
      <c r="G2622">
        <v>549</v>
      </c>
      <c r="H2622">
        <v>504</v>
      </c>
      <c r="I2622">
        <v>530</v>
      </c>
      <c r="J2622">
        <v>501</v>
      </c>
      <c r="K2622">
        <v>508</v>
      </c>
      <c r="L2622">
        <v>509</v>
      </c>
      <c r="M2622">
        <v>532</v>
      </c>
      <c r="N2622">
        <v>515</v>
      </c>
      <c r="O2622" s="605"/>
      <c r="P2622" s="605"/>
      <c r="Q2622" s="658"/>
      <c r="R2622" s="658"/>
      <c r="S2622" s="659"/>
      <c r="T2622" s="600"/>
      <c r="U2622" s="660"/>
      <c r="V2622" s="731"/>
      <c r="W2622" s="731"/>
      <c r="X2622" s="1071"/>
      <c r="Y2622" s="732"/>
      <c r="Z2622" s="732"/>
      <c r="AA2622" s="732"/>
      <c r="AB2622" s="732"/>
      <c r="AC2622" s="870"/>
      <c r="AD2622" s="870"/>
    </row>
    <row r="2623" spans="1:30" ht="28.5">
      <c r="A2623" s="738"/>
      <c r="B2623" s="554"/>
      <c r="C2623" s="657"/>
      <c r="D2623" s="657"/>
      <c r="E2623" s="605" t="s">
        <v>704</v>
      </c>
      <c r="F2623" s="605">
        <f t="shared" ref="F2623:N2623" si="869">IF(((F2621="")*AND(F2622="")),"",(F2621-F2622)*3)</f>
        <v>2050.6499999999996</v>
      </c>
      <c r="G2623" s="605">
        <f t="shared" si="869"/>
        <v>1963.1099999999997</v>
      </c>
      <c r="H2623" s="605">
        <f t="shared" si="869"/>
        <v>2073.12</v>
      </c>
      <c r="I2623" s="605">
        <f t="shared" si="869"/>
        <v>2025.03</v>
      </c>
      <c r="J2623" s="605">
        <f t="shared" si="869"/>
        <v>2161.71</v>
      </c>
      <c r="K2623" s="605">
        <f t="shared" si="869"/>
        <v>2102.1000000000004</v>
      </c>
      <c r="L2623" s="605">
        <f t="shared" si="869"/>
        <v>2108.5199999999995</v>
      </c>
      <c r="M2623" s="605">
        <f t="shared" si="869"/>
        <v>2000.8200000000002</v>
      </c>
      <c r="N2623" s="605">
        <f t="shared" si="869"/>
        <v>1999.53</v>
      </c>
      <c r="O2623" s="605"/>
      <c r="P2623" s="605"/>
      <c r="Q2623" s="658"/>
      <c r="R2623" s="658"/>
      <c r="S2623" s="659"/>
      <c r="T2623" s="600"/>
      <c r="U2623" s="660"/>
      <c r="V2623" s="731"/>
      <c r="W2623" s="731"/>
      <c r="X2623" s="1072"/>
      <c r="Y2623" s="732"/>
      <c r="Z2623" s="732"/>
      <c r="AA2623" s="732"/>
      <c r="AB2623" s="732"/>
      <c r="AC2623" s="870"/>
      <c r="AD2623" s="870"/>
    </row>
    <row r="2624" spans="1:30">
      <c r="A2624" s="738"/>
      <c r="B2624" s="554"/>
      <c r="C2624" s="657"/>
      <c r="D2624" s="657"/>
      <c r="E2624" s="605"/>
      <c r="F2624" s="605"/>
      <c r="G2624" s="605"/>
      <c r="H2624" s="605"/>
      <c r="I2624" s="605"/>
      <c r="J2624" s="605"/>
      <c r="K2624" s="605"/>
      <c r="L2624" s="605"/>
      <c r="M2624" s="605"/>
      <c r="N2624" s="605"/>
      <c r="O2624" s="605"/>
      <c r="P2624" s="605"/>
      <c r="Q2624" s="658"/>
      <c r="R2624" s="658"/>
      <c r="S2624" s="659"/>
      <c r="T2624" s="600"/>
      <c r="U2624" s="660"/>
      <c r="V2624" s="731"/>
      <c r="W2624" s="731"/>
      <c r="X2624" s="835"/>
      <c r="Y2624" s="733">
        <v>1940</v>
      </c>
      <c r="Z2624" s="733">
        <v>3000</v>
      </c>
      <c r="AA2624" s="733">
        <v>1940</v>
      </c>
      <c r="AB2624" s="733">
        <v>2180</v>
      </c>
      <c r="AC2624" s="604">
        <v>8.3000000000000007</v>
      </c>
      <c r="AD2624" s="604">
        <v>8.3000000000000007</v>
      </c>
    </row>
    <row r="2625" spans="1:30" ht="15.75">
      <c r="A2625" s="268">
        <v>44203</v>
      </c>
      <c r="B2625" s="554" t="s">
        <v>172</v>
      </c>
      <c r="C2625" s="657" t="s">
        <v>174</v>
      </c>
      <c r="D2625" s="657" t="s">
        <v>173</v>
      </c>
      <c r="E2625" s="605" t="s">
        <v>184</v>
      </c>
      <c r="F2625">
        <v>6611.08</v>
      </c>
      <c r="G2625">
        <v>6674.64</v>
      </c>
      <c r="H2625">
        <v>6795.51</v>
      </c>
      <c r="I2625">
        <v>6755.42</v>
      </c>
      <c r="J2625">
        <v>6694.23</v>
      </c>
      <c r="K2625">
        <v>6612.23</v>
      </c>
      <c r="L2625">
        <v>6729.2</v>
      </c>
      <c r="M2625">
        <v>6748.88</v>
      </c>
      <c r="N2625">
        <v>6660.01</v>
      </c>
      <c r="O2625" s="605">
        <f>IF((N2626=""),"",MAX(F2627:N2627))</f>
        <v>3992.2000000000007</v>
      </c>
      <c r="P2625" s="605">
        <f>IF(N2626="","",MIN(F2627:N2627))</f>
        <v>3603.8599999999988</v>
      </c>
      <c r="Q2625" s="658">
        <f>IF((N2627=""),"",AVERAGE(F2627:N2627))</f>
        <v>3815.4866666666658</v>
      </c>
      <c r="R2625" s="658">
        <f>IF((N2626=""),"",(O2625-P2625)/(O2625+P2625)*100)</f>
        <v>5.1123872112648137</v>
      </c>
      <c r="S2625" s="725">
        <f>STDEV(F2627:N2627)</f>
        <v>127.91038073591244</v>
      </c>
      <c r="T2625" s="600" t="str">
        <f>IF(N2626="","",IF(Q2625&gt;AA2625,IF(R2625&lt;AD2625,IF(Q2625&lt;AB2625,"Pass","Fail"),"Fail"),"Fail"))</f>
        <v>Pass</v>
      </c>
      <c r="U2625" s="672">
        <v>74</v>
      </c>
      <c r="V2625" s="1" t="s">
        <v>707</v>
      </c>
      <c r="W2625" s="743" t="s">
        <v>641</v>
      </c>
      <c r="X2625" s="726"/>
      <c r="Y2625" s="819">
        <v>3350</v>
      </c>
      <c r="Z2625" s="819">
        <v>4450</v>
      </c>
      <c r="AA2625" s="819">
        <v>3350</v>
      </c>
      <c r="AB2625" s="819">
        <v>3950</v>
      </c>
      <c r="AC2625" s="820">
        <v>7</v>
      </c>
      <c r="AD2625" s="820">
        <v>6.5</v>
      </c>
    </row>
    <row r="2626" spans="1:30" ht="15.75">
      <c r="A2626" s="729"/>
      <c r="B2626" s="554"/>
      <c r="C2626" s="657"/>
      <c r="D2626" s="657"/>
      <c r="E2626" s="605" t="s">
        <v>185</v>
      </c>
      <c r="F2626">
        <v>4773.1099999999997</v>
      </c>
      <c r="G2626">
        <v>4771.55</v>
      </c>
      <c r="H2626">
        <v>4799.41</v>
      </c>
      <c r="I2626">
        <v>4794.72</v>
      </c>
      <c r="J2626">
        <v>4814.8500000000004</v>
      </c>
      <c r="K2626">
        <v>4810.3</v>
      </c>
      <c r="L2626">
        <v>4786.26</v>
      </c>
      <c r="M2626">
        <v>4783.46</v>
      </c>
      <c r="N2626">
        <v>4777.8500000000004</v>
      </c>
      <c r="O2626" s="605"/>
      <c r="P2626" s="605"/>
      <c r="Q2626" s="658"/>
      <c r="R2626" s="658"/>
      <c r="S2626" s="659"/>
      <c r="T2626" s="600"/>
      <c r="U2626" s="672"/>
      <c r="V2626" s="731"/>
      <c r="W2626" s="731"/>
      <c r="X2626" s="731"/>
      <c r="Y2626" s="732"/>
      <c r="Z2626" s="732"/>
      <c r="AA2626" s="732"/>
      <c r="AB2626" s="732"/>
      <c r="AC2626" s="883"/>
      <c r="AD2626" s="883"/>
    </row>
    <row r="2627" spans="1:30" ht="28.5">
      <c r="A2627" s="738"/>
      <c r="B2627" s="554"/>
      <c r="C2627" s="657"/>
      <c r="D2627" s="657"/>
      <c r="E2627" s="605" t="s">
        <v>704</v>
      </c>
      <c r="F2627" s="605">
        <f t="shared" ref="F2627:N2627" si="870">IF(((F2625="")*AND(F2626="")),"",(F2625-F2626)*2)</f>
        <v>3675.9400000000005</v>
      </c>
      <c r="G2627" s="605">
        <f t="shared" si="870"/>
        <v>3806.1800000000003</v>
      </c>
      <c r="H2627" s="605">
        <f t="shared" si="870"/>
        <v>3992.2000000000007</v>
      </c>
      <c r="I2627" s="605">
        <f t="shared" si="870"/>
        <v>3921.3999999999996</v>
      </c>
      <c r="J2627" s="605">
        <f t="shared" si="870"/>
        <v>3758.7599999999984</v>
      </c>
      <c r="K2627" s="605">
        <f t="shared" si="870"/>
        <v>3603.8599999999988</v>
      </c>
      <c r="L2627" s="605">
        <f t="shared" si="870"/>
        <v>3885.8799999999992</v>
      </c>
      <c r="M2627" s="605">
        <f t="shared" si="870"/>
        <v>3930.84</v>
      </c>
      <c r="N2627" s="605">
        <f t="shared" si="870"/>
        <v>3764.3199999999997</v>
      </c>
      <c r="O2627" s="605"/>
      <c r="P2627" s="605"/>
      <c r="Q2627" s="658"/>
      <c r="R2627" s="658"/>
      <c r="S2627" s="659"/>
      <c r="T2627" s="600"/>
      <c r="U2627" s="672"/>
      <c r="V2627" s="731"/>
      <c r="W2627" s="731"/>
      <c r="X2627" s="731"/>
      <c r="Y2627" s="732"/>
      <c r="Z2627" s="732"/>
      <c r="AA2627" s="732"/>
      <c r="AB2627" s="732"/>
      <c r="AC2627" s="883"/>
      <c r="AD2627" s="883"/>
    </row>
    <row r="2628" spans="1:30" ht="15.75">
      <c r="A2628" s="268">
        <v>44203</v>
      </c>
      <c r="B2628" s="554" t="s">
        <v>183</v>
      </c>
      <c r="C2628" s="657" t="s">
        <v>171</v>
      </c>
      <c r="D2628" s="657" t="s">
        <v>170</v>
      </c>
      <c r="E2628" s="605" t="s">
        <v>184</v>
      </c>
      <c r="F2628">
        <v>25663.38</v>
      </c>
      <c r="G2628">
        <v>25972.38</v>
      </c>
      <c r="H2628">
        <v>26057.51</v>
      </c>
      <c r="I2628">
        <v>26014.06</v>
      </c>
      <c r="J2628">
        <v>25752.880000000001</v>
      </c>
      <c r="K2628">
        <v>25752.34</v>
      </c>
      <c r="L2628">
        <v>26015.11</v>
      </c>
      <c r="M2628">
        <v>25980.97</v>
      </c>
      <c r="N2628">
        <v>25705.55</v>
      </c>
      <c r="O2628" s="605">
        <f>IF((N2629=""),"",MAX(F2630:N2630))</f>
        <v>5149.9799999999996</v>
      </c>
      <c r="P2628" s="605">
        <f>IF(N2629="","",MIN(F2630:N2630))</f>
        <v>4206.3899999999921</v>
      </c>
      <c r="Q2628" s="658">
        <f>IF((N2630=""),"",AVERAGE(F2630:N2630))</f>
        <v>4656.9466666666676</v>
      </c>
      <c r="R2628" s="658">
        <f>IF((N2629=""),"",(O2628-P2628)/(O2628+P2628)*100)</f>
        <v>10.085000913816025</v>
      </c>
      <c r="S2628" s="659">
        <f>STDEV(F2630:N2630)</f>
        <v>385.49977970162416</v>
      </c>
      <c r="T2628" s="600" t="str">
        <f>IF(N2629="","",IF(Q2628&gt;AA2628,IF(R2628&lt;AD2628,IF(Q2628&lt;AB2628,"Pass","Fail"),"Fail"),"Fail"))</f>
        <v>Pass</v>
      </c>
      <c r="U2628" s="672">
        <v>74</v>
      </c>
      <c r="V2628" s="1" t="s">
        <v>707</v>
      </c>
      <c r="W2628" s="743" t="s">
        <v>641</v>
      </c>
      <c r="Y2628" s="733">
        <v>3940</v>
      </c>
      <c r="Z2628" s="733">
        <v>5500</v>
      </c>
      <c r="AA2628" s="733">
        <v>3940</v>
      </c>
      <c r="AB2628" s="733">
        <v>4985</v>
      </c>
      <c r="AC2628" s="604">
        <v>16</v>
      </c>
      <c r="AD2628" s="604">
        <v>10.24</v>
      </c>
    </row>
    <row r="2629" spans="1:30" ht="15.75">
      <c r="A2629" s="729"/>
      <c r="B2629" s="554"/>
      <c r="C2629" s="657"/>
      <c r="D2629" s="657"/>
      <c r="E2629" s="605" t="s">
        <v>185</v>
      </c>
      <c r="F2629">
        <v>23946.720000000001</v>
      </c>
      <c r="G2629">
        <v>24516.9</v>
      </c>
      <c r="H2629">
        <v>24655.38</v>
      </c>
      <c r="I2629">
        <v>24565.89</v>
      </c>
      <c r="J2629">
        <v>24088.53</v>
      </c>
      <c r="K2629">
        <v>24083.119999999999</v>
      </c>
      <c r="L2629">
        <v>24551.8</v>
      </c>
      <c r="M2629">
        <v>24521.55</v>
      </c>
      <c r="N2629">
        <v>24013.45</v>
      </c>
      <c r="O2629" s="883"/>
      <c r="P2629" s="605"/>
      <c r="Q2629" s="658"/>
      <c r="R2629" s="658"/>
      <c r="S2629" s="659"/>
      <c r="T2629" s="600"/>
      <c r="U2629" s="660"/>
      <c r="V2629" s="731"/>
      <c r="W2629" s="731"/>
      <c r="X2629" s="731"/>
      <c r="Y2629" s="732"/>
      <c r="Z2629" s="732"/>
      <c r="AA2629" s="732"/>
      <c r="AB2629" s="732"/>
      <c r="AC2629" s="883"/>
      <c r="AD2629" s="883"/>
    </row>
    <row r="2630" spans="1:30" ht="28.5">
      <c r="A2630" s="734"/>
      <c r="B2630" s="554"/>
      <c r="C2630" s="657"/>
      <c r="D2630" s="657"/>
      <c r="E2630" s="605" t="s">
        <v>704</v>
      </c>
      <c r="F2630" s="605">
        <f t="shared" ref="F2630:N2630" si="871">IF(((F2628="")*AND(F2629="")),"",(F2628-F2629)*3)</f>
        <v>5149.9799999999996</v>
      </c>
      <c r="G2630" s="605">
        <f t="shared" si="871"/>
        <v>4366.4399999999987</v>
      </c>
      <c r="H2630" s="605">
        <f t="shared" si="871"/>
        <v>4206.3899999999921</v>
      </c>
      <c r="I2630" s="605">
        <f t="shared" si="871"/>
        <v>4344.5100000000057</v>
      </c>
      <c r="J2630" s="605">
        <f t="shared" si="871"/>
        <v>4993.0500000000065</v>
      </c>
      <c r="K2630" s="605">
        <f t="shared" si="871"/>
        <v>5007.6600000000035</v>
      </c>
      <c r="L2630" s="605">
        <f t="shared" si="871"/>
        <v>4389.9300000000039</v>
      </c>
      <c r="M2630" s="605">
        <f t="shared" si="871"/>
        <v>4378.2600000000057</v>
      </c>
      <c r="N2630" s="605">
        <f t="shared" si="871"/>
        <v>5076.2999999999956</v>
      </c>
      <c r="O2630" s="605"/>
      <c r="P2630" s="605"/>
      <c r="Q2630" s="658"/>
      <c r="R2630" s="658"/>
      <c r="S2630" s="659"/>
      <c r="T2630" s="600"/>
      <c r="U2630" s="660"/>
      <c r="V2630" s="735"/>
      <c r="W2630" s="735"/>
      <c r="X2630" s="735"/>
      <c r="Y2630" s="736"/>
      <c r="Z2630" s="736"/>
      <c r="AA2630" s="736"/>
      <c r="AB2630" s="736"/>
      <c r="AC2630" s="737"/>
      <c r="AD2630" s="737"/>
    </row>
    <row r="2631" spans="1:30" ht="15.75">
      <c r="A2631" s="268">
        <v>44203</v>
      </c>
      <c r="B2631" s="882" t="s">
        <v>167</v>
      </c>
      <c r="C2631" s="657" t="s">
        <v>169</v>
      </c>
      <c r="D2631" s="657" t="s">
        <v>187</v>
      </c>
      <c r="E2631" s="605" t="s">
        <v>184</v>
      </c>
      <c r="F2631">
        <v>1856.78</v>
      </c>
      <c r="G2631">
        <v>1801</v>
      </c>
      <c r="H2631">
        <v>1826.16</v>
      </c>
      <c r="I2631">
        <v>1791.95</v>
      </c>
      <c r="J2631">
        <v>1818.53</v>
      </c>
      <c r="K2631">
        <v>1832.35</v>
      </c>
      <c r="L2631">
        <v>1879.72</v>
      </c>
      <c r="M2631">
        <v>1791.14</v>
      </c>
      <c r="N2631">
        <v>1870.06</v>
      </c>
      <c r="O2631" s="605">
        <f>IF((N2632=""),"",MAX(F2633:N2633))</f>
        <v>2026.8599999999997</v>
      </c>
      <c r="P2631" s="605">
        <f>IF(N2632="","",MIN(F2633:N2633))</f>
        <v>1732.41</v>
      </c>
      <c r="Q2631" s="658">
        <f>IF((N2633=""),"",AVERAGE(F2633:N2633))</f>
        <v>1885.3499999999997</v>
      </c>
      <c r="R2631" s="658">
        <f>IF((N2632=""),"",(O2631-P2631)/(O2631+P2631)*100)</f>
        <v>7.832637719557245</v>
      </c>
      <c r="S2631" s="659">
        <f>STDEV(F2633:N2633)</f>
        <v>119.95525790894121</v>
      </c>
      <c r="T2631" s="600" t="str">
        <f>IF(N2632="","",IF(Q2631&gt;AA2631,IF(R2631&lt;AD2631,IF(Q2631&lt;AB2631,"Pass","Fail"),"Fail"),"Fail"))</f>
        <v>Fail</v>
      </c>
      <c r="U2631" s="672">
        <v>74</v>
      </c>
      <c r="V2631" s="1" t="s">
        <v>705</v>
      </c>
      <c r="W2631" s="743" t="s">
        <v>641</v>
      </c>
      <c r="X2631" s="1070"/>
      <c r="Y2631" s="733">
        <v>1940</v>
      </c>
      <c r="Z2631" s="733">
        <v>3000</v>
      </c>
      <c r="AA2631" s="733">
        <v>1940</v>
      </c>
      <c r="AB2631" s="733">
        <v>2180</v>
      </c>
      <c r="AC2631" s="604">
        <v>8.3000000000000007</v>
      </c>
      <c r="AD2631" s="604">
        <v>8.3000000000000007</v>
      </c>
    </row>
    <row r="2632" spans="1:30" ht="15.75">
      <c r="A2632" s="738"/>
      <c r="B2632" s="554"/>
      <c r="C2632" s="657"/>
      <c r="D2632" s="657"/>
      <c r="E2632" s="605" t="s">
        <v>185</v>
      </c>
      <c r="F2632">
        <v>1182</v>
      </c>
      <c r="G2632">
        <v>1210.3</v>
      </c>
      <c r="H2632">
        <v>1215.83</v>
      </c>
      <c r="I2632">
        <v>1214.48</v>
      </c>
      <c r="J2632">
        <v>1194.58</v>
      </c>
      <c r="K2632">
        <v>1181.75</v>
      </c>
      <c r="L2632">
        <v>1211.31</v>
      </c>
      <c r="M2632">
        <v>1206.95</v>
      </c>
      <c r="N2632">
        <v>1194.44</v>
      </c>
      <c r="O2632" s="605"/>
      <c r="P2632" s="605"/>
      <c r="Q2632" s="658"/>
      <c r="R2632" s="658"/>
      <c r="S2632" s="659"/>
      <c r="T2632" s="600"/>
      <c r="U2632" s="660"/>
      <c r="V2632" s="731"/>
      <c r="W2632" s="731"/>
      <c r="X2632" s="1071"/>
      <c r="Y2632" s="732"/>
      <c r="Z2632" s="732"/>
      <c r="AA2632" s="732"/>
      <c r="AB2632" s="732"/>
      <c r="AC2632" s="883"/>
      <c r="AD2632" s="883"/>
    </row>
    <row r="2633" spans="1:30" ht="28.5">
      <c r="A2633" s="738"/>
      <c r="B2633" s="554"/>
      <c r="C2633" s="657"/>
      <c r="D2633" s="657"/>
      <c r="E2633" s="605" t="s">
        <v>704</v>
      </c>
      <c r="F2633" s="605">
        <f t="shared" ref="F2633:N2633" si="872">IF(((F2631="")*AND(F2632="")),"",(F2631-F2632)*3)</f>
        <v>2024.34</v>
      </c>
      <c r="G2633" s="605">
        <f t="shared" si="872"/>
        <v>1772.1000000000001</v>
      </c>
      <c r="H2633" s="605">
        <f t="shared" si="872"/>
        <v>1830.9900000000005</v>
      </c>
      <c r="I2633" s="605">
        <f t="shared" si="872"/>
        <v>1732.41</v>
      </c>
      <c r="J2633" s="605">
        <f t="shared" si="872"/>
        <v>1871.8500000000001</v>
      </c>
      <c r="K2633" s="605">
        <f t="shared" si="872"/>
        <v>1951.7999999999997</v>
      </c>
      <c r="L2633" s="605">
        <f t="shared" si="872"/>
        <v>2005.2300000000002</v>
      </c>
      <c r="M2633" s="605">
        <f t="shared" si="872"/>
        <v>1752.5700000000002</v>
      </c>
      <c r="N2633" s="605">
        <f t="shared" si="872"/>
        <v>2026.8599999999997</v>
      </c>
      <c r="O2633" s="605"/>
      <c r="P2633" s="605"/>
      <c r="Q2633" s="658"/>
      <c r="R2633" s="658"/>
      <c r="S2633" s="659"/>
      <c r="T2633" s="600"/>
      <c r="U2633" s="660"/>
      <c r="V2633" s="908" t="s">
        <v>707</v>
      </c>
      <c r="W2633" s="731"/>
      <c r="X2633" s="1072"/>
      <c r="Y2633" s="732"/>
      <c r="Z2633" s="732"/>
      <c r="AA2633" s="732"/>
      <c r="AB2633" s="732"/>
      <c r="AC2633" s="883"/>
      <c r="AD2633" s="883"/>
    </row>
    <row r="2634" spans="1:30" ht="15.75">
      <c r="A2634" s="268">
        <v>44203</v>
      </c>
      <c r="B2634" s="882" t="s">
        <v>167</v>
      </c>
      <c r="C2634" s="657" t="s">
        <v>169</v>
      </c>
      <c r="D2634" s="657" t="s">
        <v>187</v>
      </c>
      <c r="E2634" s="605" t="s">
        <v>184</v>
      </c>
      <c r="F2634">
        <v>1178.2</v>
      </c>
      <c r="G2634">
        <v>1193.8599999999999</v>
      </c>
      <c r="H2634">
        <v>1198.46</v>
      </c>
      <c r="I2634">
        <v>1195.3</v>
      </c>
      <c r="J2634">
        <v>1184.8699999999999</v>
      </c>
      <c r="K2634">
        <v>1186.2</v>
      </c>
      <c r="L2634">
        <v>1200.08</v>
      </c>
      <c r="M2634">
        <v>1192.3</v>
      </c>
      <c r="N2634">
        <v>1186.78</v>
      </c>
      <c r="O2634" s="605">
        <f>IF((N2635=""),"",MAX(F2636:N2636))</f>
        <v>2048.4900000000002</v>
      </c>
      <c r="P2634" s="605">
        <f>IF(N2635="","",MIN(F2636:N2636))</f>
        <v>1962.8999999999996</v>
      </c>
      <c r="Q2634" s="658">
        <f>IF((N2636=""),"",AVERAGE(F2636:N2636))</f>
        <v>1991.873333333333</v>
      </c>
      <c r="R2634" s="658">
        <f>IF((N2635=""),"",(O2634-P2634)/(O2634+P2634)*100)</f>
        <v>2.1336743622534984</v>
      </c>
      <c r="S2634" s="659">
        <f>STDEV(F2636:N2636)</f>
        <v>30.064444947503386</v>
      </c>
      <c r="T2634" s="600" t="str">
        <f>IF(N2635="","",IF(Q2634&gt;AA2634,IF(R2634&lt;AD2634,IF(Q2634&lt;AB2634,"Pass","Fail"),"Fail"),"Fail"))</f>
        <v>Pass</v>
      </c>
      <c r="U2634" s="672">
        <v>74</v>
      </c>
      <c r="V2634" s="1" t="s">
        <v>706</v>
      </c>
      <c r="W2634" s="743" t="s">
        <v>641</v>
      </c>
      <c r="X2634" s="1070"/>
      <c r="Y2634" s="733">
        <v>1940</v>
      </c>
      <c r="Z2634" s="733">
        <v>3000</v>
      </c>
      <c r="AA2634" s="733">
        <v>1940</v>
      </c>
      <c r="AB2634" s="733">
        <v>2180</v>
      </c>
      <c r="AC2634" s="604">
        <v>8.3000000000000007</v>
      </c>
      <c r="AD2634" s="604">
        <v>8.3000000000000007</v>
      </c>
    </row>
    <row r="2635" spans="1:30" ht="15.75">
      <c r="A2635" s="738"/>
      <c r="B2635" s="554"/>
      <c r="C2635" s="657"/>
      <c r="D2635" s="657"/>
      <c r="E2635" s="605" t="s">
        <v>185</v>
      </c>
      <c r="F2635">
        <v>500.7</v>
      </c>
      <c r="G2635">
        <v>529.28</v>
      </c>
      <c r="H2635">
        <v>542.75</v>
      </c>
      <c r="I2635">
        <v>540.5</v>
      </c>
      <c r="J2635">
        <v>530.57000000000005</v>
      </c>
      <c r="K2635">
        <v>503.37</v>
      </c>
      <c r="L2635">
        <v>538.11</v>
      </c>
      <c r="M2635">
        <v>528.54</v>
      </c>
      <c r="N2635">
        <v>526.61</v>
      </c>
      <c r="O2635" s="605"/>
      <c r="P2635" s="605"/>
      <c r="Q2635" s="658"/>
      <c r="R2635" s="658"/>
      <c r="S2635" s="659"/>
      <c r="T2635" s="600"/>
      <c r="U2635" s="660"/>
      <c r="V2635" s="731"/>
      <c r="W2635" s="731"/>
      <c r="X2635" s="1071"/>
      <c r="Y2635" s="732"/>
      <c r="Z2635" s="732"/>
      <c r="AA2635" s="732"/>
      <c r="AB2635" s="732"/>
      <c r="AC2635" s="883"/>
      <c r="AD2635" s="883"/>
    </row>
    <row r="2636" spans="1:30" ht="28.5">
      <c r="A2636" s="738"/>
      <c r="B2636" s="554"/>
      <c r="C2636" s="657"/>
      <c r="D2636" s="657"/>
      <c r="E2636" s="605" t="s">
        <v>704</v>
      </c>
      <c r="F2636" s="605">
        <f t="shared" ref="F2636:N2636" si="873">IF(((F2634="")*AND(F2635="")),"",(F2634-F2635)*3)</f>
        <v>2032.5</v>
      </c>
      <c r="G2636" s="605">
        <f t="shared" si="873"/>
        <v>1993.7399999999998</v>
      </c>
      <c r="H2636" s="605">
        <f t="shared" si="873"/>
        <v>1967.13</v>
      </c>
      <c r="I2636" s="605">
        <f t="shared" si="873"/>
        <v>1964.3999999999999</v>
      </c>
      <c r="J2636" s="605">
        <f t="shared" si="873"/>
        <v>1962.8999999999996</v>
      </c>
      <c r="K2636" s="605">
        <f t="shared" si="873"/>
        <v>2048.4900000000002</v>
      </c>
      <c r="L2636" s="605">
        <f t="shared" si="873"/>
        <v>1985.9099999999999</v>
      </c>
      <c r="M2636" s="605">
        <f t="shared" si="873"/>
        <v>1991.28</v>
      </c>
      <c r="N2636" s="605">
        <f t="shared" si="873"/>
        <v>1980.5099999999998</v>
      </c>
      <c r="O2636" s="605"/>
      <c r="P2636" s="605"/>
      <c r="Q2636" s="658"/>
      <c r="R2636" s="658"/>
      <c r="S2636" s="659"/>
      <c r="T2636" s="600"/>
      <c r="U2636" s="660"/>
      <c r="V2636" s="731"/>
      <c r="W2636" s="731"/>
      <c r="X2636" s="1072"/>
      <c r="Y2636" s="732"/>
      <c r="Z2636" s="732"/>
      <c r="AA2636" s="732"/>
      <c r="AB2636" s="732"/>
      <c r="AC2636" s="883"/>
      <c r="AD2636" s="883"/>
    </row>
    <row r="2637" spans="1:30" ht="15.75">
      <c r="A2637" s="268">
        <v>44207</v>
      </c>
      <c r="B2637" s="554" t="s">
        <v>172</v>
      </c>
      <c r="C2637" s="657" t="s">
        <v>174</v>
      </c>
      <c r="D2637" s="657" t="s">
        <v>173</v>
      </c>
      <c r="E2637" s="605" t="s">
        <v>184</v>
      </c>
      <c r="F2637">
        <v>4815.5200000000004</v>
      </c>
      <c r="G2637">
        <v>4778</v>
      </c>
      <c r="H2637">
        <v>4886.63</v>
      </c>
      <c r="I2637">
        <v>4795.0600000000004</v>
      </c>
      <c r="J2637">
        <v>4872.59</v>
      </c>
      <c r="K2637">
        <v>4854.1000000000004</v>
      </c>
      <c r="L2637">
        <v>4841.8599999999997</v>
      </c>
      <c r="M2637">
        <v>4853.6499999999996</v>
      </c>
      <c r="N2637">
        <v>4932.32</v>
      </c>
      <c r="O2637" s="605">
        <f>IF((N2638=""),"",MAX(F2639:N2639))</f>
        <v>3773.6799999999994</v>
      </c>
      <c r="P2637" s="605">
        <f>IF(N2638="","",MIN(F2639:N2639))</f>
        <v>3394.119999999999</v>
      </c>
      <c r="Q2637" s="658">
        <f>IF((N2639=""),"",AVERAGE(F2639:N2639))</f>
        <v>3684.8999999999996</v>
      </c>
      <c r="R2637" s="658">
        <f>IF((N2638=""),"",(O2637-P2637)/(O2637+P2637)*100)</f>
        <v>5.2953486425402563</v>
      </c>
      <c r="S2637" s="725">
        <f>STDEV(F2639:N2639)</f>
        <v>123.20542155279308</v>
      </c>
      <c r="T2637" s="600" t="str">
        <f>IF(N2638="","",IF(Q2637&gt;AA2637,IF(R2637&lt;AD2637,IF(Q2637&lt;AB2637,"Pass","Fail"),"Fail"),"Fail"))</f>
        <v>Pass</v>
      </c>
      <c r="U2637" s="672">
        <v>121</v>
      </c>
      <c r="V2637" s="1" t="s">
        <v>710</v>
      </c>
      <c r="W2637" s="743" t="s">
        <v>641</v>
      </c>
      <c r="X2637" s="726"/>
      <c r="Y2637" s="819">
        <v>3350</v>
      </c>
      <c r="Z2637" s="819">
        <v>4450</v>
      </c>
      <c r="AA2637" s="819">
        <v>3350</v>
      </c>
      <c r="AB2637" s="819">
        <v>3950</v>
      </c>
      <c r="AC2637" s="820">
        <v>7</v>
      </c>
      <c r="AD2637" s="820">
        <v>6.5</v>
      </c>
    </row>
    <row r="2638" spans="1:30" ht="15.75">
      <c r="A2638" s="729"/>
      <c r="B2638" s="554"/>
      <c r="C2638" s="657"/>
      <c r="D2638" s="657"/>
      <c r="E2638" s="605" t="s">
        <v>185</v>
      </c>
      <c r="F2638">
        <v>2951.36</v>
      </c>
      <c r="G2638">
        <v>2892.96</v>
      </c>
      <c r="H2638">
        <v>3089</v>
      </c>
      <c r="I2638">
        <v>2962.76</v>
      </c>
      <c r="J2638">
        <v>2993.74</v>
      </c>
      <c r="K2638">
        <v>2983.31</v>
      </c>
      <c r="L2638">
        <v>2955.02</v>
      </c>
      <c r="M2638">
        <v>2984.27</v>
      </c>
      <c r="N2638">
        <v>3235.26</v>
      </c>
      <c r="O2638" s="605"/>
      <c r="P2638" s="605"/>
      <c r="Q2638" s="658"/>
      <c r="R2638" s="658"/>
      <c r="S2638" s="659"/>
      <c r="T2638" s="600"/>
      <c r="U2638" s="672"/>
      <c r="V2638" s="731"/>
      <c r="W2638" s="731"/>
      <c r="X2638" s="731"/>
      <c r="Y2638" s="732"/>
      <c r="Z2638" s="732"/>
      <c r="AA2638" s="732"/>
      <c r="AB2638" s="732"/>
      <c r="AC2638" s="896"/>
      <c r="AD2638" s="896"/>
    </row>
    <row r="2639" spans="1:30" ht="28.5">
      <c r="A2639" s="738"/>
      <c r="B2639" s="554"/>
      <c r="C2639" s="657"/>
      <c r="D2639" s="657"/>
      <c r="E2639" s="605" t="s">
        <v>704</v>
      </c>
      <c r="F2639" s="605">
        <f t="shared" ref="F2639:N2639" si="874">IF(((F2637="")*AND(F2638="")),"",(F2637-F2638)*2)</f>
        <v>3728.3200000000006</v>
      </c>
      <c r="G2639" s="605">
        <f t="shared" si="874"/>
        <v>3770.08</v>
      </c>
      <c r="H2639" s="605">
        <f t="shared" si="874"/>
        <v>3595.26</v>
      </c>
      <c r="I2639" s="605">
        <f t="shared" si="874"/>
        <v>3664.6000000000004</v>
      </c>
      <c r="J2639" s="605">
        <f t="shared" si="874"/>
        <v>3757.7000000000007</v>
      </c>
      <c r="K2639" s="605">
        <f t="shared" si="874"/>
        <v>3741.5800000000008</v>
      </c>
      <c r="L2639" s="605">
        <f t="shared" si="874"/>
        <v>3773.6799999999994</v>
      </c>
      <c r="M2639" s="605">
        <f t="shared" si="874"/>
        <v>3738.7599999999993</v>
      </c>
      <c r="N2639" s="605">
        <f t="shared" si="874"/>
        <v>3394.119999999999</v>
      </c>
      <c r="O2639" s="605"/>
      <c r="P2639" s="605"/>
      <c r="Q2639" s="658"/>
      <c r="R2639" s="658"/>
      <c r="S2639" s="659"/>
      <c r="T2639" s="600"/>
      <c r="U2639" s="672"/>
      <c r="V2639" s="731"/>
      <c r="W2639" s="731"/>
      <c r="X2639" s="731"/>
      <c r="Y2639" s="732"/>
      <c r="Z2639" s="732"/>
      <c r="AA2639" s="732"/>
      <c r="AB2639" s="732"/>
      <c r="AC2639" s="896"/>
      <c r="AD2639" s="896"/>
    </row>
    <row r="2640" spans="1:30" ht="15.75">
      <c r="A2640" s="268">
        <v>44207</v>
      </c>
      <c r="B2640" s="554" t="s">
        <v>183</v>
      </c>
      <c r="C2640" s="657" t="s">
        <v>171</v>
      </c>
      <c r="D2640" s="657" t="s">
        <v>170</v>
      </c>
      <c r="E2640" s="605" t="s">
        <v>184</v>
      </c>
      <c r="F2640">
        <v>23985.43</v>
      </c>
      <c r="G2640">
        <v>24450.03</v>
      </c>
      <c r="H2640">
        <v>24544.720000000001</v>
      </c>
      <c r="I2640">
        <v>24483.65</v>
      </c>
      <c r="J2640">
        <v>24115.57</v>
      </c>
      <c r="K2640">
        <v>24156.16</v>
      </c>
      <c r="L2640">
        <v>24489.88</v>
      </c>
      <c r="M2640">
        <v>24419.4</v>
      </c>
      <c r="N2640">
        <v>23985.25</v>
      </c>
      <c r="O2640" s="605">
        <f>IF((N2641=""),"",MAX(F2642:N2642))</f>
        <v>4998.75</v>
      </c>
      <c r="P2640" s="605">
        <f>IF(N2641="","",MIN(F2642:N2642))</f>
        <v>4305.7200000000048</v>
      </c>
      <c r="Q2640" s="658">
        <f>IF((N2642=""),"",AVERAGE(F2642:N2642))</f>
        <v>4641.3500000000013</v>
      </c>
      <c r="R2640" s="658">
        <f>IF((N2641=""),"",(O2640-P2640)/(O2640+P2640)*100)</f>
        <v>7.448355467855718</v>
      </c>
      <c r="S2640" s="659">
        <f>STDEV(F2642:N2642)</f>
        <v>266.31570583614229</v>
      </c>
      <c r="T2640" s="600" t="str">
        <f>IF(N2641="","",IF(Q2640&gt;AA2640,IF(R2640&lt;AD2640,IF(Q2640&lt;AB2640,"Pass","Fail"),"Fail"),"Fail"))</f>
        <v>Pass</v>
      </c>
      <c r="U2640" s="672">
        <v>121</v>
      </c>
      <c r="V2640" s="1" t="s">
        <v>710</v>
      </c>
      <c r="W2640" s="743" t="s">
        <v>641</v>
      </c>
      <c r="Y2640" s="733">
        <v>3940</v>
      </c>
      <c r="Z2640" s="733">
        <v>5500</v>
      </c>
      <c r="AA2640" s="733">
        <v>3940</v>
      </c>
      <c r="AB2640" s="733">
        <v>4985</v>
      </c>
      <c r="AC2640" s="604">
        <v>16</v>
      </c>
      <c r="AD2640" s="604">
        <v>10.24</v>
      </c>
    </row>
    <row r="2641" spans="1:30" ht="15.75">
      <c r="A2641" s="729"/>
      <c r="B2641" s="554"/>
      <c r="C2641" s="657"/>
      <c r="D2641" s="657"/>
      <c r="E2641" s="605" t="s">
        <v>185</v>
      </c>
      <c r="F2641">
        <v>22374.04</v>
      </c>
      <c r="G2641">
        <v>22960.98</v>
      </c>
      <c r="H2641">
        <v>23109.48</v>
      </c>
      <c r="I2641">
        <v>23004.53</v>
      </c>
      <c r="J2641">
        <v>22460.84</v>
      </c>
      <c r="K2641">
        <v>22540.07</v>
      </c>
      <c r="L2641">
        <v>23018.31</v>
      </c>
      <c r="M2641">
        <v>22918.79</v>
      </c>
      <c r="N2641">
        <v>22319</v>
      </c>
      <c r="O2641" s="896"/>
      <c r="P2641" s="605"/>
      <c r="Q2641" s="658"/>
      <c r="R2641" s="658"/>
      <c r="S2641" s="659"/>
      <c r="T2641" s="600"/>
      <c r="U2641" s="660"/>
      <c r="V2641" s="731"/>
      <c r="W2641" s="731"/>
      <c r="X2641" s="731"/>
      <c r="Y2641" s="732"/>
      <c r="Z2641" s="732"/>
      <c r="AA2641" s="732"/>
      <c r="AB2641" s="732"/>
      <c r="AC2641" s="896"/>
      <c r="AD2641" s="896"/>
    </row>
    <row r="2642" spans="1:30" ht="28.5">
      <c r="A2642" s="734"/>
      <c r="B2642" s="554"/>
      <c r="C2642" s="657"/>
      <c r="D2642" s="657"/>
      <c r="E2642" s="605" t="s">
        <v>704</v>
      </c>
      <c r="F2642" s="605">
        <f t="shared" ref="F2642:N2642" si="875">IF(((F2640="")*AND(F2641="")),"",(F2640-F2641)*3)</f>
        <v>4834.1699999999983</v>
      </c>
      <c r="G2642" s="605">
        <f t="shared" si="875"/>
        <v>4467.1499999999978</v>
      </c>
      <c r="H2642" s="605">
        <f t="shared" si="875"/>
        <v>4305.7200000000048</v>
      </c>
      <c r="I2642" s="605">
        <f t="shared" si="875"/>
        <v>4437.3600000000079</v>
      </c>
      <c r="J2642" s="605">
        <f t="shared" si="875"/>
        <v>4964.1899999999987</v>
      </c>
      <c r="K2642" s="605">
        <f t="shared" si="875"/>
        <v>4848.2700000000004</v>
      </c>
      <c r="L2642" s="605">
        <f t="shared" si="875"/>
        <v>4414.7099999999991</v>
      </c>
      <c r="M2642" s="605">
        <f t="shared" si="875"/>
        <v>4501.8300000000017</v>
      </c>
      <c r="N2642" s="605">
        <f t="shared" si="875"/>
        <v>4998.75</v>
      </c>
      <c r="O2642" s="605"/>
      <c r="P2642" s="605"/>
      <c r="Q2642" s="658"/>
      <c r="R2642" s="658"/>
      <c r="S2642" s="659"/>
      <c r="T2642" s="600"/>
      <c r="U2642" s="660"/>
      <c r="V2642" s="735"/>
      <c r="W2642" s="735"/>
      <c r="X2642" s="735"/>
      <c r="Y2642" s="736"/>
      <c r="Z2642" s="736"/>
      <c r="AA2642" s="736"/>
      <c r="AB2642" s="736"/>
      <c r="AC2642" s="737"/>
      <c r="AD2642" s="737"/>
    </row>
    <row r="2643" spans="1:30" ht="15.75">
      <c r="A2643" s="268">
        <v>44207</v>
      </c>
      <c r="B2643" s="895" t="s">
        <v>167</v>
      </c>
      <c r="C2643" s="657" t="s">
        <v>169</v>
      </c>
      <c r="D2643" s="657" t="s">
        <v>187</v>
      </c>
      <c r="E2643" s="605" t="s">
        <v>184</v>
      </c>
      <c r="F2643">
        <v>1958.91</v>
      </c>
      <c r="G2643">
        <v>1963.98</v>
      </c>
      <c r="H2643">
        <v>1960.54</v>
      </c>
      <c r="I2643">
        <v>1967.93</v>
      </c>
      <c r="J2643">
        <v>1969</v>
      </c>
      <c r="K2643">
        <v>1969.69</v>
      </c>
      <c r="L2643">
        <v>1964.08</v>
      </c>
      <c r="M2643">
        <v>1983.07</v>
      </c>
      <c r="N2643">
        <v>1970.8</v>
      </c>
      <c r="O2643" s="605">
        <f>IF((N2644=""),"",MAX(F2645:N2645))</f>
        <v>2234.19</v>
      </c>
      <c r="P2643" s="605">
        <f>IF(N2644="","",MIN(F2645:N2645))</f>
        <v>2049.33</v>
      </c>
      <c r="Q2643" s="658">
        <f>IF((N2645=""),"",AVERAGE(F2645:N2645))</f>
        <v>2142.9033333333332</v>
      </c>
      <c r="R2643" s="658">
        <f>IF((N2644=""),"",(O2643-P2643)/(O2643+P2643)*100)</f>
        <v>4.3156095921111639</v>
      </c>
      <c r="S2643" s="659">
        <f>STDEV(F2645:N2645)</f>
        <v>50.804088664223073</v>
      </c>
      <c r="T2643" s="600" t="str">
        <f>IF(N2644="","",IF(Q2643&gt;AA2643,IF(R2643&lt;AD2643,IF(Q2643&lt;AB2643,"Pass","Fail"),"Fail"),"Fail"))</f>
        <v>Pass</v>
      </c>
      <c r="U2643" s="672">
        <v>121</v>
      </c>
      <c r="V2643" s="1" t="s">
        <v>710</v>
      </c>
      <c r="W2643" s="743" t="s">
        <v>641</v>
      </c>
      <c r="X2643" s="1070"/>
      <c r="Y2643" s="733">
        <v>1940</v>
      </c>
      <c r="Z2643" s="733">
        <v>3000</v>
      </c>
      <c r="AA2643" s="733">
        <v>1940</v>
      </c>
      <c r="AB2643" s="733">
        <v>2180</v>
      </c>
      <c r="AC2643" s="604">
        <v>8.3000000000000007</v>
      </c>
      <c r="AD2643" s="604">
        <v>8.3000000000000007</v>
      </c>
    </row>
    <row r="2644" spans="1:30" ht="15.75">
      <c r="A2644" s="738"/>
      <c r="B2644" s="554"/>
      <c r="C2644" s="657"/>
      <c r="D2644" s="657"/>
      <c r="E2644" s="605" t="s">
        <v>185</v>
      </c>
      <c r="F2644">
        <v>1254.5999999999999</v>
      </c>
      <c r="G2644">
        <v>1241.3699999999999</v>
      </c>
      <c r="H2644">
        <v>1245.22</v>
      </c>
      <c r="I2644">
        <v>1247.03</v>
      </c>
      <c r="J2644">
        <v>1267.1300000000001</v>
      </c>
      <c r="K2644">
        <v>1251</v>
      </c>
      <c r="L2644">
        <v>1246.9100000000001</v>
      </c>
      <c r="M2644">
        <v>1238.3399999999999</v>
      </c>
      <c r="N2644">
        <v>1287.69</v>
      </c>
      <c r="O2644" s="605"/>
      <c r="P2644" s="605"/>
      <c r="Q2644" s="658"/>
      <c r="R2644" s="658"/>
      <c r="S2644" s="659"/>
      <c r="T2644" s="600"/>
      <c r="U2644" s="660"/>
      <c r="V2644" s="731"/>
      <c r="W2644" s="731"/>
      <c r="X2644" s="1071"/>
      <c r="Y2644" s="732"/>
      <c r="Z2644" s="732"/>
      <c r="AA2644" s="732"/>
      <c r="AB2644" s="732"/>
      <c r="AC2644" s="896"/>
      <c r="AD2644" s="896"/>
    </row>
    <row r="2645" spans="1:30" ht="28.5">
      <c r="A2645" s="738"/>
      <c r="B2645" s="554"/>
      <c r="C2645" s="657"/>
      <c r="D2645" s="657"/>
      <c r="E2645" s="605" t="s">
        <v>704</v>
      </c>
      <c r="F2645" s="605">
        <f t="shared" ref="F2645:N2645" si="876">IF(((F2643="")*AND(F2644="")),"",(F2643-F2644)*3)</f>
        <v>2112.9300000000003</v>
      </c>
      <c r="G2645" s="605">
        <f t="shared" si="876"/>
        <v>2167.8300000000004</v>
      </c>
      <c r="H2645" s="605">
        <f t="shared" si="876"/>
        <v>2145.96</v>
      </c>
      <c r="I2645" s="605">
        <f t="shared" si="876"/>
        <v>2162.7000000000003</v>
      </c>
      <c r="J2645" s="605">
        <f t="shared" si="876"/>
        <v>2105.6099999999997</v>
      </c>
      <c r="K2645" s="605">
        <f t="shared" si="876"/>
        <v>2156.0700000000002</v>
      </c>
      <c r="L2645" s="605">
        <f t="shared" si="876"/>
        <v>2151.5099999999993</v>
      </c>
      <c r="M2645" s="605">
        <f t="shared" si="876"/>
        <v>2234.19</v>
      </c>
      <c r="N2645" s="605">
        <f t="shared" si="876"/>
        <v>2049.33</v>
      </c>
      <c r="O2645" s="605"/>
      <c r="P2645" s="605"/>
      <c r="Q2645" s="658"/>
      <c r="R2645" s="658"/>
      <c r="S2645" s="659"/>
      <c r="T2645" s="600"/>
      <c r="U2645" s="660"/>
      <c r="V2645" s="908"/>
      <c r="W2645" s="731"/>
      <c r="X2645" s="1072"/>
      <c r="Y2645" s="732"/>
      <c r="Z2645" s="732"/>
      <c r="AA2645" s="732"/>
      <c r="AB2645" s="732"/>
      <c r="AC2645" s="896"/>
      <c r="AD2645" s="896"/>
    </row>
    <row r="2646" spans="1:30" ht="15.75">
      <c r="A2646" s="268">
        <v>44211</v>
      </c>
      <c r="B2646" s="554" t="s">
        <v>172</v>
      </c>
      <c r="C2646" s="657" t="s">
        <v>174</v>
      </c>
      <c r="D2646" s="657" t="s">
        <v>173</v>
      </c>
      <c r="E2646" s="605" t="s">
        <v>184</v>
      </c>
      <c r="F2646">
        <v>2951.36</v>
      </c>
      <c r="G2646">
        <v>2892.96</v>
      </c>
      <c r="H2646">
        <v>3089</v>
      </c>
      <c r="I2646">
        <v>2962.76</v>
      </c>
      <c r="J2646">
        <v>2993.74</v>
      </c>
      <c r="K2646">
        <v>2983.31</v>
      </c>
      <c r="L2646">
        <v>2955.02</v>
      </c>
      <c r="M2646">
        <v>2984.27</v>
      </c>
      <c r="N2646">
        <v>3235.26</v>
      </c>
      <c r="O2646" s="605">
        <f>IF((N2647=""),"",MAX(F2648:N2648))</f>
        <v>3704.42</v>
      </c>
      <c r="P2646" s="605">
        <f>IF(N2647="","",MIN(F2648:N2648))</f>
        <v>3269.1200000000003</v>
      </c>
      <c r="Q2646" s="658">
        <f>IF((N2648=""),"",AVERAGE(F2648:N2648))</f>
        <v>3594.1377777777775</v>
      </c>
      <c r="R2646" s="658">
        <f>IF((N2647=""),"",(O2646-P2646)/(O2646+P2646)*100)</f>
        <v>6.242166819147803</v>
      </c>
      <c r="S2646" s="725">
        <f>STDEV(F2648:N2648)</f>
        <v>143.78463528642195</v>
      </c>
      <c r="T2646" s="600" t="str">
        <f>IF(N2647="","",IF(Q2646&gt;AA2646,IF(R2646&lt;AD2646,IF(Q2646&lt;AB2646,"Pass","Fail"),"Fail"),"Fail"))</f>
        <v>Pass</v>
      </c>
      <c r="U2646" s="672">
        <v>121</v>
      </c>
      <c r="V2646" s="1"/>
      <c r="W2646" s="743" t="s">
        <v>641</v>
      </c>
      <c r="X2646" s="726"/>
      <c r="Y2646" s="819">
        <v>3350</v>
      </c>
      <c r="Z2646" s="819">
        <v>4450</v>
      </c>
      <c r="AA2646" s="819">
        <v>3350</v>
      </c>
      <c r="AB2646" s="819">
        <v>3950</v>
      </c>
      <c r="AC2646" s="820">
        <v>7</v>
      </c>
      <c r="AD2646" s="820">
        <v>6.5</v>
      </c>
    </row>
    <row r="2647" spans="1:30" ht="15.75">
      <c r="A2647" s="729"/>
      <c r="B2647" s="554"/>
      <c r="C2647" s="657"/>
      <c r="D2647" s="657"/>
      <c r="E2647" s="605" t="s">
        <v>185</v>
      </c>
      <c r="F2647">
        <v>1139.69</v>
      </c>
      <c r="G2647">
        <v>1055.4000000000001</v>
      </c>
      <c r="H2647">
        <v>1344.47</v>
      </c>
      <c r="I2647">
        <v>1197.03</v>
      </c>
      <c r="J2647">
        <v>1142.47</v>
      </c>
      <c r="K2647">
        <v>1143.3499999999999</v>
      </c>
      <c r="L2647">
        <v>1102.81</v>
      </c>
      <c r="M2647">
        <v>1148.1400000000001</v>
      </c>
      <c r="N2647">
        <v>1600.7</v>
      </c>
      <c r="O2647" s="605"/>
      <c r="P2647" s="605"/>
      <c r="Q2647" s="658"/>
      <c r="R2647" s="658"/>
      <c r="S2647" s="659"/>
      <c r="T2647" s="600"/>
      <c r="U2647" s="672"/>
      <c r="V2647" s="731"/>
      <c r="W2647" s="731"/>
      <c r="X2647" s="731"/>
      <c r="Y2647" s="732"/>
      <c r="Z2647" s="732"/>
      <c r="AA2647" s="732"/>
      <c r="AB2647" s="732"/>
      <c r="AC2647" s="910"/>
      <c r="AD2647" s="910"/>
    </row>
    <row r="2648" spans="1:30" ht="28.5">
      <c r="A2648" s="738"/>
      <c r="B2648" s="554"/>
      <c r="C2648" s="657"/>
      <c r="D2648" s="657"/>
      <c r="E2648" s="605" t="s">
        <v>704</v>
      </c>
      <c r="F2648" s="605">
        <f t="shared" ref="F2648:N2648" si="877">IF(((F2646="")*AND(F2647="")),"",(F2646-F2647)*2)</f>
        <v>3623.34</v>
      </c>
      <c r="G2648" s="605">
        <f t="shared" si="877"/>
        <v>3675.12</v>
      </c>
      <c r="H2648" s="605">
        <f t="shared" si="877"/>
        <v>3489.06</v>
      </c>
      <c r="I2648" s="605">
        <f t="shared" si="877"/>
        <v>3531.4600000000005</v>
      </c>
      <c r="J2648" s="605">
        <f t="shared" si="877"/>
        <v>3702.5399999999995</v>
      </c>
      <c r="K2648" s="605">
        <f t="shared" si="877"/>
        <v>3679.92</v>
      </c>
      <c r="L2648" s="605">
        <f t="shared" si="877"/>
        <v>3704.42</v>
      </c>
      <c r="M2648" s="605">
        <f t="shared" si="877"/>
        <v>3672.2599999999998</v>
      </c>
      <c r="N2648" s="605">
        <f t="shared" si="877"/>
        <v>3269.1200000000003</v>
      </c>
      <c r="O2648" s="605"/>
      <c r="P2648" s="605"/>
      <c r="Q2648" s="658"/>
      <c r="R2648" s="658"/>
      <c r="S2648" s="659"/>
      <c r="T2648" s="600"/>
      <c r="U2648" s="672"/>
      <c r="V2648" s="731"/>
      <c r="W2648" s="731"/>
      <c r="X2648" s="731"/>
      <c r="Y2648" s="732"/>
      <c r="Z2648" s="732"/>
      <c r="AA2648" s="732"/>
      <c r="AB2648" s="732"/>
      <c r="AC2648" s="910"/>
      <c r="AD2648" s="910"/>
    </row>
    <row r="2649" spans="1:30" ht="15.75">
      <c r="A2649" s="268">
        <v>44211</v>
      </c>
      <c r="B2649" s="554" t="s">
        <v>183</v>
      </c>
      <c r="C2649" s="657" t="s">
        <v>171</v>
      </c>
      <c r="D2649" s="657" t="s">
        <v>170</v>
      </c>
      <c r="E2649" s="605" t="s">
        <v>184</v>
      </c>
      <c r="F2649">
        <v>22374.04</v>
      </c>
      <c r="G2649">
        <v>22960.98</v>
      </c>
      <c r="H2649">
        <v>23109.48</v>
      </c>
      <c r="I2649">
        <v>23004.53</v>
      </c>
      <c r="J2649">
        <v>22460.84</v>
      </c>
      <c r="K2649">
        <v>22540.07</v>
      </c>
      <c r="L2649">
        <v>23018.31</v>
      </c>
      <c r="M2649">
        <v>22918.79</v>
      </c>
      <c r="N2649">
        <v>22319</v>
      </c>
      <c r="O2649" s="605">
        <f>IF((N2650=""),"",MAX(F2651:N2651))</f>
        <v>5258.9399999999987</v>
      </c>
      <c r="P2649" s="605">
        <f>IF(N2650="","",MIN(F2651:N2651))</f>
        <v>4521.6299999999974</v>
      </c>
      <c r="Q2649" s="658">
        <f>IF((N2651=""),"",AVERAGE(F2651:N2651))</f>
        <v>4822.8033333333315</v>
      </c>
      <c r="R2649" s="658">
        <f>IF((N2650=""),"",(O2649-P2649)/(O2649+P2649)*100)</f>
        <v>7.538517693754061</v>
      </c>
      <c r="S2649" s="659">
        <f>STDEV(F2651:N2651)</f>
        <v>273.90813628844433</v>
      </c>
      <c r="T2649" s="600" t="str">
        <f>IF(N2650="","",IF(Q2649&gt;AA2649,IF(R2649&lt;AD2649,IF(Q2649&lt;AB2649,"Pass","Fail"),"Fail"),"Fail"))</f>
        <v>Pass</v>
      </c>
      <c r="U2649" s="672">
        <v>121</v>
      </c>
      <c r="V2649" s="1"/>
      <c r="W2649" s="743" t="s">
        <v>641</v>
      </c>
      <c r="Y2649" s="733">
        <v>3940</v>
      </c>
      <c r="Z2649" s="733">
        <v>5500</v>
      </c>
      <c r="AA2649" s="733">
        <v>3940</v>
      </c>
      <c r="AB2649" s="733">
        <v>4985</v>
      </c>
      <c r="AC2649" s="604">
        <v>16</v>
      </c>
      <c r="AD2649" s="604">
        <v>10.24</v>
      </c>
    </row>
    <row r="2650" spans="1:30" ht="15.75">
      <c r="A2650" s="729"/>
      <c r="B2650" s="554"/>
      <c r="C2650" s="657"/>
      <c r="D2650" s="657"/>
      <c r="E2650" s="605" t="s">
        <v>185</v>
      </c>
      <c r="F2650">
        <v>20621.060000000001</v>
      </c>
      <c r="G2650">
        <v>21398.79</v>
      </c>
      <c r="H2650">
        <v>21602.27</v>
      </c>
      <c r="I2650">
        <v>21477.11</v>
      </c>
      <c r="J2650">
        <v>20791.16</v>
      </c>
      <c r="K2650">
        <v>20868.810000000001</v>
      </c>
      <c r="L2650">
        <v>21475.41</v>
      </c>
      <c r="M2650">
        <v>21387.14</v>
      </c>
      <c r="N2650">
        <v>20615.88</v>
      </c>
      <c r="O2650" s="910"/>
      <c r="P2650" s="605"/>
      <c r="Q2650" s="658"/>
      <c r="R2650" s="658"/>
      <c r="S2650" s="659"/>
      <c r="T2650" s="600"/>
      <c r="U2650" s="660"/>
      <c r="V2650" s="731"/>
      <c r="W2650" s="731"/>
      <c r="X2650" s="731"/>
      <c r="Y2650" s="732"/>
      <c r="Z2650" s="732"/>
      <c r="AA2650" s="732"/>
      <c r="AB2650" s="732"/>
      <c r="AC2650" s="910"/>
      <c r="AD2650" s="910"/>
    </row>
    <row r="2651" spans="1:30" ht="28.5">
      <c r="A2651" s="734"/>
      <c r="B2651" s="554"/>
      <c r="C2651" s="657"/>
      <c r="D2651" s="657"/>
      <c r="E2651" s="605" t="s">
        <v>704</v>
      </c>
      <c r="F2651" s="605">
        <f t="shared" ref="F2651:N2651" si="878">IF(((F2649="")*AND(F2650="")),"",(F2649-F2650)*3)</f>
        <v>5258.9399999999987</v>
      </c>
      <c r="G2651" s="605">
        <f t="shared" si="878"/>
        <v>4686.5699999999961</v>
      </c>
      <c r="H2651" s="605">
        <f t="shared" si="878"/>
        <v>4521.6299999999974</v>
      </c>
      <c r="I2651" s="605">
        <f t="shared" si="878"/>
        <v>4582.2599999999948</v>
      </c>
      <c r="J2651" s="605">
        <f t="shared" si="878"/>
        <v>5009.0400000000009</v>
      </c>
      <c r="K2651" s="605">
        <f t="shared" si="878"/>
        <v>5013.7799999999952</v>
      </c>
      <c r="L2651" s="605">
        <f t="shared" si="878"/>
        <v>4628.7000000000044</v>
      </c>
      <c r="M2651" s="605">
        <f t="shared" si="878"/>
        <v>4594.9500000000044</v>
      </c>
      <c r="N2651" s="605">
        <f t="shared" si="878"/>
        <v>5109.3599999999969</v>
      </c>
      <c r="O2651" s="605"/>
      <c r="P2651" s="605"/>
      <c r="Q2651" s="658"/>
      <c r="R2651" s="658"/>
      <c r="S2651" s="659"/>
      <c r="T2651" s="600"/>
      <c r="U2651" s="660"/>
      <c r="V2651" s="735"/>
      <c r="W2651" s="735"/>
      <c r="X2651" s="735"/>
      <c r="Y2651" s="736"/>
      <c r="Z2651" s="736"/>
      <c r="AA2651" s="736"/>
      <c r="AB2651" s="736"/>
      <c r="AC2651" s="737"/>
      <c r="AD2651" s="737"/>
    </row>
    <row r="2652" spans="1:30" ht="15.75">
      <c r="A2652" s="268">
        <v>44211</v>
      </c>
      <c r="B2652" s="909" t="s">
        <v>167</v>
      </c>
      <c r="C2652" s="657" t="s">
        <v>169</v>
      </c>
      <c r="D2652" s="657" t="s">
        <v>187</v>
      </c>
      <c r="E2652" s="605" t="s">
        <v>184</v>
      </c>
      <c r="F2652">
        <v>1936.82</v>
      </c>
      <c r="G2652">
        <v>1935.71</v>
      </c>
      <c r="H2652">
        <v>1926.56</v>
      </c>
      <c r="I2652">
        <v>1935.99</v>
      </c>
      <c r="J2652">
        <v>1936.87</v>
      </c>
      <c r="K2652">
        <v>1937.96</v>
      </c>
      <c r="L2652">
        <v>1934.66</v>
      </c>
      <c r="M2652">
        <v>1938.83</v>
      </c>
      <c r="N2652">
        <v>1944.97</v>
      </c>
      <c r="O2652" s="605">
        <f>IF((N2653=""),"",MAX(F2654:N2654))</f>
        <v>2308.8599999999997</v>
      </c>
      <c r="P2652" s="605">
        <f>IF(N2653="","",MIN(F2654:N2654))</f>
        <v>2115.87</v>
      </c>
      <c r="Q2652" s="658">
        <f>IF((N2654=""),"",AVERAGE(F2654:N2654))</f>
        <v>2217.6166666666668</v>
      </c>
      <c r="R2652" s="658">
        <f>IF((N2653=""),"",(O2652-P2652)/(O2652+P2652)*100)</f>
        <v>4.3616220650751529</v>
      </c>
      <c r="S2652" s="659">
        <f>STDEV(F2654:N2654)</f>
        <v>70.369283249140423</v>
      </c>
      <c r="T2652" s="600" t="str">
        <f>IF(N2653="","",IF(Q2652&gt;AA2652,IF(R2652&lt;AD2652,IF(Q2652&lt;AB2652,"Pass","Fail"),"Fail"),"Fail"))</f>
        <v>Fail</v>
      </c>
      <c r="U2652" s="672">
        <v>121</v>
      </c>
      <c r="V2652" s="1"/>
      <c r="W2652" s="743" t="s">
        <v>641</v>
      </c>
      <c r="X2652" s="1070" t="s">
        <v>713</v>
      </c>
      <c r="Y2652" s="733">
        <v>1940</v>
      </c>
      <c r="Z2652" s="733">
        <v>3000</v>
      </c>
      <c r="AA2652" s="733">
        <v>1940</v>
      </c>
      <c r="AB2652" s="733">
        <v>2180</v>
      </c>
      <c r="AC2652" s="604">
        <v>8.3000000000000007</v>
      </c>
      <c r="AD2652" s="604">
        <v>8.3000000000000007</v>
      </c>
    </row>
    <row r="2653" spans="1:30" ht="15.75">
      <c r="A2653" s="738"/>
      <c r="B2653" s="554"/>
      <c r="C2653" s="657"/>
      <c r="D2653" s="657"/>
      <c r="E2653" s="605" t="s">
        <v>185</v>
      </c>
      <c r="F2653">
        <v>1167.2</v>
      </c>
      <c r="G2653">
        <v>1211.1500000000001</v>
      </c>
      <c r="H2653">
        <v>1221.27</v>
      </c>
      <c r="I2653">
        <v>1213.47</v>
      </c>
      <c r="J2653">
        <v>1178.98</v>
      </c>
      <c r="K2653">
        <v>1170.96</v>
      </c>
      <c r="L2653">
        <v>1217.95</v>
      </c>
      <c r="M2653">
        <v>1202.77</v>
      </c>
      <c r="N2653">
        <v>1191.77</v>
      </c>
      <c r="O2653" s="605"/>
      <c r="P2653" s="605"/>
      <c r="Q2653" s="658"/>
      <c r="R2653" s="658"/>
      <c r="S2653" s="659"/>
      <c r="T2653" s="600"/>
      <c r="U2653" s="660"/>
      <c r="V2653" s="731"/>
      <c r="W2653" s="731"/>
      <c r="X2653" s="1071"/>
      <c r="Y2653" s="732"/>
      <c r="Z2653" s="732"/>
      <c r="AA2653" s="732"/>
      <c r="AB2653" s="732"/>
      <c r="AC2653" s="910"/>
      <c r="AD2653" s="910"/>
    </row>
    <row r="2654" spans="1:30" ht="28.5">
      <c r="A2654" s="738"/>
      <c r="B2654" s="554"/>
      <c r="C2654" s="657"/>
      <c r="D2654" s="657"/>
      <c r="E2654" s="605" t="s">
        <v>704</v>
      </c>
      <c r="F2654" s="605">
        <f t="shared" ref="F2654:N2654" si="879">IF(((F2652="")*AND(F2653="")),"",(F2652-F2653)*3)</f>
        <v>2308.8599999999997</v>
      </c>
      <c r="G2654" s="605">
        <f t="shared" si="879"/>
        <v>2173.6799999999998</v>
      </c>
      <c r="H2654" s="605">
        <f t="shared" si="879"/>
        <v>2115.87</v>
      </c>
      <c r="I2654" s="605">
        <f t="shared" si="879"/>
        <v>2167.56</v>
      </c>
      <c r="J2654" s="605">
        <f t="shared" si="879"/>
        <v>2273.6699999999996</v>
      </c>
      <c r="K2654" s="605">
        <f t="shared" si="879"/>
        <v>2301</v>
      </c>
      <c r="L2654" s="605">
        <f t="shared" si="879"/>
        <v>2150.13</v>
      </c>
      <c r="M2654" s="605">
        <f t="shared" si="879"/>
        <v>2208.1799999999998</v>
      </c>
      <c r="N2654" s="605">
        <f t="shared" si="879"/>
        <v>2259.6000000000004</v>
      </c>
      <c r="O2654" s="605"/>
      <c r="P2654" s="605"/>
      <c r="Q2654" s="658"/>
      <c r="R2654" s="658"/>
      <c r="S2654" s="659"/>
      <c r="T2654" s="600"/>
      <c r="U2654" s="660"/>
      <c r="V2654" s="908"/>
      <c r="W2654" s="731"/>
      <c r="X2654" s="1072"/>
      <c r="Y2654" s="732"/>
      <c r="Z2654" s="732"/>
      <c r="AA2654" s="732"/>
      <c r="AB2654" s="732"/>
      <c r="AC2654" s="910"/>
      <c r="AD2654" s="910"/>
    </row>
    <row r="2655" spans="1:30" ht="15.75">
      <c r="A2655" s="268">
        <v>44215</v>
      </c>
      <c r="B2655" s="554" t="s">
        <v>172</v>
      </c>
      <c r="C2655" s="657" t="s">
        <v>174</v>
      </c>
      <c r="D2655" s="657" t="s">
        <v>173</v>
      </c>
      <c r="E2655" s="605" t="s">
        <v>184</v>
      </c>
      <c r="F2655">
        <v>6553.03</v>
      </c>
      <c r="G2655">
        <v>6558.03</v>
      </c>
      <c r="H2655">
        <v>6533.57</v>
      </c>
      <c r="I2655">
        <v>6466.23</v>
      </c>
      <c r="J2655">
        <v>6680.16</v>
      </c>
      <c r="K2655">
        <v>6630.66</v>
      </c>
      <c r="L2655">
        <v>6646.47</v>
      </c>
      <c r="M2655">
        <v>6626.64</v>
      </c>
      <c r="N2655">
        <v>6486.78</v>
      </c>
      <c r="O2655" s="605">
        <f>IF((N2656=""),"",MAX(F2657:N2657))</f>
        <v>3716.74</v>
      </c>
      <c r="P2655" s="605">
        <f>IF(N2656="","",MIN(F2657:N2657))</f>
        <v>3317.08</v>
      </c>
      <c r="Q2655" s="658">
        <f>IF((N2657=""),"",AVERAGE(F2657:N2657))</f>
        <v>3610.2622222222221</v>
      </c>
      <c r="R2655" s="658">
        <f>IF((N2656=""),"",(O2655-P2655)/(O2655+P2655)*100)</f>
        <v>5.6819765077866631</v>
      </c>
      <c r="S2655" s="725">
        <f>STDEV(F2657:N2657)</f>
        <v>131.50088761846047</v>
      </c>
      <c r="T2655" s="600" t="str">
        <f>IF(N2656="","",IF(Q2655&gt;AA2655,IF(R2655&lt;AD2655,IF(Q2655&lt;AB2655,"Pass","Fail"),"Fail"),"Fail"))</f>
        <v>Pass</v>
      </c>
      <c r="U2655" s="672" t="s">
        <v>717</v>
      </c>
      <c r="V2655" s="1" t="s">
        <v>718</v>
      </c>
      <c r="W2655" s="743" t="s">
        <v>641</v>
      </c>
      <c r="X2655" s="726"/>
      <c r="Y2655" s="819">
        <v>3350</v>
      </c>
      <c r="Z2655" s="819">
        <v>4450</v>
      </c>
      <c r="AA2655" s="819">
        <v>3350</v>
      </c>
      <c r="AB2655" s="819">
        <v>3950</v>
      </c>
      <c r="AC2655" s="820">
        <v>7</v>
      </c>
      <c r="AD2655" s="820">
        <v>6.5</v>
      </c>
    </row>
    <row r="2656" spans="1:30" ht="15.75">
      <c r="A2656" s="729"/>
      <c r="B2656" s="554"/>
      <c r="C2656" s="657"/>
      <c r="D2656" s="657"/>
      <c r="E2656" s="605" t="s">
        <v>185</v>
      </c>
      <c r="F2656">
        <v>4738.3100000000004</v>
      </c>
      <c r="G2656">
        <v>4716.71</v>
      </c>
      <c r="H2656">
        <v>4776.41</v>
      </c>
      <c r="I2656">
        <v>4692.96</v>
      </c>
      <c r="J2656">
        <v>4821.79</v>
      </c>
      <c r="K2656">
        <v>4786.18</v>
      </c>
      <c r="L2656">
        <v>4789.62</v>
      </c>
      <c r="M2656">
        <v>4785.17</v>
      </c>
      <c r="N2656">
        <v>4828.24</v>
      </c>
      <c r="O2656" s="605"/>
      <c r="P2656" s="605"/>
      <c r="Q2656" s="658"/>
      <c r="R2656" s="658"/>
      <c r="S2656" s="659"/>
      <c r="T2656" s="600"/>
      <c r="U2656" s="672"/>
      <c r="V2656" s="731"/>
      <c r="W2656" s="731"/>
      <c r="X2656" s="731"/>
      <c r="Y2656" s="732"/>
      <c r="Z2656" s="732"/>
      <c r="AA2656" s="732"/>
      <c r="AB2656" s="732"/>
      <c r="AC2656" s="923"/>
      <c r="AD2656" s="923"/>
    </row>
    <row r="2657" spans="1:30" ht="28.5">
      <c r="A2657" s="738"/>
      <c r="B2657" s="554"/>
      <c r="C2657" s="657"/>
      <c r="D2657" s="657"/>
      <c r="E2657" s="605" t="s">
        <v>704</v>
      </c>
      <c r="F2657" s="605">
        <f t="shared" ref="F2657:N2657" si="880">IF(((F2655="")*AND(F2656="")),"",(F2655-F2656)*2)</f>
        <v>3629.4399999999987</v>
      </c>
      <c r="G2657" s="605">
        <f t="shared" si="880"/>
        <v>3682.6399999999994</v>
      </c>
      <c r="H2657" s="605">
        <f t="shared" si="880"/>
        <v>3514.3199999999997</v>
      </c>
      <c r="I2657" s="605">
        <f t="shared" si="880"/>
        <v>3546.5399999999991</v>
      </c>
      <c r="J2657" s="605">
        <f t="shared" si="880"/>
        <v>3716.74</v>
      </c>
      <c r="K2657" s="605">
        <f t="shared" si="880"/>
        <v>3688.9599999999991</v>
      </c>
      <c r="L2657" s="605">
        <f t="shared" si="880"/>
        <v>3713.7000000000007</v>
      </c>
      <c r="M2657" s="605">
        <f t="shared" si="880"/>
        <v>3682.9400000000005</v>
      </c>
      <c r="N2657" s="605">
        <f t="shared" si="880"/>
        <v>3317.08</v>
      </c>
      <c r="O2657" s="605"/>
      <c r="P2657" s="605"/>
      <c r="Q2657" s="658"/>
      <c r="R2657" s="658"/>
      <c r="S2657" s="659"/>
      <c r="T2657" s="600"/>
      <c r="U2657" s="672"/>
      <c r="V2657" s="731"/>
      <c r="W2657" s="731"/>
      <c r="X2657" s="731"/>
      <c r="Y2657" s="732"/>
      <c r="Z2657" s="732"/>
      <c r="AA2657" s="732"/>
      <c r="AB2657" s="732"/>
      <c r="AC2657" s="923"/>
      <c r="AD2657" s="923"/>
    </row>
    <row r="2658" spans="1:30" ht="15.75">
      <c r="A2658" s="268">
        <v>44215</v>
      </c>
      <c r="B2658" s="554" t="s">
        <v>183</v>
      </c>
      <c r="C2658" s="657" t="s">
        <v>171</v>
      </c>
      <c r="D2658" s="657" t="s">
        <v>170</v>
      </c>
      <c r="E2658" s="605" t="s">
        <v>184</v>
      </c>
      <c r="F2658">
        <v>29133.19</v>
      </c>
      <c r="G2658">
        <v>29008.23</v>
      </c>
      <c r="H2658">
        <v>28959.64</v>
      </c>
      <c r="I2658">
        <v>28970.85</v>
      </c>
      <c r="J2658">
        <v>29090.240000000002</v>
      </c>
      <c r="K2658">
        <v>29034</v>
      </c>
      <c r="L2658">
        <v>28984.76</v>
      </c>
      <c r="M2658">
        <v>28992.68</v>
      </c>
      <c r="N2658">
        <v>29132.67</v>
      </c>
      <c r="O2658" s="605">
        <f>IF((N2659=""),"",MAX(F2660:N2660))</f>
        <v>4921.5900000000074</v>
      </c>
      <c r="P2658" s="605">
        <f>IF(N2659="","",MIN(F2660:N2660))</f>
        <v>4277.8799999999974</v>
      </c>
      <c r="Q2658" s="658">
        <f>IF((N2660=""),"",AVERAGE(F2660:N2660))</f>
        <v>4561.2033333333302</v>
      </c>
      <c r="R2658" s="658">
        <f>IF((N2659=""),"",(O2658-P2658)/(O2658+P2658)*100)</f>
        <v>6.997250928586209</v>
      </c>
      <c r="S2658" s="659">
        <f>STDEV(F2660:N2660)</f>
        <v>257.27813349565781</v>
      </c>
      <c r="T2658" s="600" t="str">
        <f>IF(N2659="","",IF(Q2658&gt;AA2658,IF(R2658&lt;AD2658,IF(Q2658&lt;AB2658,"Pass","Fail"),"Fail"),"Fail"))</f>
        <v>Pass</v>
      </c>
      <c r="U2658" s="672" t="s">
        <v>717</v>
      </c>
      <c r="V2658" s="1" t="s">
        <v>718</v>
      </c>
      <c r="W2658" s="743" t="s">
        <v>641</v>
      </c>
      <c r="Y2658" s="733">
        <v>3940</v>
      </c>
      <c r="Z2658" s="733">
        <v>5500</v>
      </c>
      <c r="AA2658" s="733">
        <v>3940</v>
      </c>
      <c r="AB2658" s="733">
        <v>4985</v>
      </c>
      <c r="AC2658" s="604">
        <v>16</v>
      </c>
      <c r="AD2658" s="604">
        <v>10.24</v>
      </c>
    </row>
    <row r="2659" spans="1:30" ht="15.75">
      <c r="A2659" s="729"/>
      <c r="B2659" s="554"/>
      <c r="C2659" s="657"/>
      <c r="D2659" s="657"/>
      <c r="E2659" s="605" t="s">
        <v>185</v>
      </c>
      <c r="F2659">
        <v>27528.29</v>
      </c>
      <c r="G2659">
        <v>27541.77</v>
      </c>
      <c r="H2659">
        <v>27533.68</v>
      </c>
      <c r="I2659">
        <v>27518.21</v>
      </c>
      <c r="J2659">
        <v>27449.71</v>
      </c>
      <c r="K2659">
        <v>27489.94</v>
      </c>
      <c r="L2659">
        <v>27531.45</v>
      </c>
      <c r="M2659">
        <v>27529.29</v>
      </c>
      <c r="N2659">
        <v>27500.31</v>
      </c>
      <c r="O2659" s="923"/>
      <c r="P2659" s="605"/>
      <c r="Q2659" s="658"/>
      <c r="R2659" s="658"/>
      <c r="S2659" s="659"/>
      <c r="T2659" s="600"/>
      <c r="U2659" s="660"/>
      <c r="V2659" s="731"/>
      <c r="W2659" s="731"/>
      <c r="X2659" s="731"/>
      <c r="Y2659" s="732"/>
      <c r="Z2659" s="732"/>
      <c r="AA2659" s="732"/>
      <c r="AB2659" s="732"/>
      <c r="AC2659" s="923"/>
      <c r="AD2659" s="923"/>
    </row>
    <row r="2660" spans="1:30" ht="28.5">
      <c r="A2660" s="734"/>
      <c r="B2660" s="554"/>
      <c r="C2660" s="657"/>
      <c r="D2660" s="657"/>
      <c r="E2660" s="605" t="s">
        <v>704</v>
      </c>
      <c r="F2660" s="605">
        <f t="shared" ref="F2660:N2660" si="881">IF(((F2658="")*AND(F2659="")),"",(F2658-F2659)*3)</f>
        <v>4814.6999999999935</v>
      </c>
      <c r="G2660" s="605">
        <f t="shared" si="881"/>
        <v>4399.3799999999974</v>
      </c>
      <c r="H2660" s="605">
        <f t="shared" si="881"/>
        <v>4277.8799999999974</v>
      </c>
      <c r="I2660" s="605">
        <f t="shared" si="881"/>
        <v>4357.9199999999983</v>
      </c>
      <c r="J2660" s="605">
        <f t="shared" si="881"/>
        <v>4921.5900000000074</v>
      </c>
      <c r="K2660" s="605">
        <f t="shared" si="881"/>
        <v>4632.1800000000039</v>
      </c>
      <c r="L2660" s="605">
        <f t="shared" si="881"/>
        <v>4359.929999999993</v>
      </c>
      <c r="M2660" s="605">
        <f t="shared" si="881"/>
        <v>4390.1699999999983</v>
      </c>
      <c r="N2660" s="605">
        <f t="shared" si="881"/>
        <v>4897.0799999999908</v>
      </c>
      <c r="O2660" s="605"/>
      <c r="P2660" s="605"/>
      <c r="Q2660" s="658"/>
      <c r="R2660" s="658"/>
      <c r="S2660" s="659"/>
      <c r="T2660" s="600"/>
      <c r="U2660" s="660"/>
      <c r="V2660" s="735"/>
      <c r="W2660" s="735"/>
      <c r="X2660" s="735"/>
      <c r="Y2660" s="736"/>
      <c r="Z2660" s="736"/>
      <c r="AA2660" s="736"/>
      <c r="AB2660" s="736"/>
      <c r="AC2660" s="737"/>
      <c r="AD2660" s="737"/>
    </row>
    <row r="2661" spans="1:30" ht="15.75">
      <c r="A2661" s="268">
        <v>44215</v>
      </c>
      <c r="B2661" s="922" t="s">
        <v>167</v>
      </c>
      <c r="C2661" s="657" t="s">
        <v>169</v>
      </c>
      <c r="D2661" s="657" t="s">
        <v>187</v>
      </c>
      <c r="E2661" s="605" t="s">
        <v>184</v>
      </c>
      <c r="F2661">
        <v>1888.88</v>
      </c>
      <c r="G2661">
        <v>1921.28</v>
      </c>
      <c r="H2661">
        <v>1923.81</v>
      </c>
      <c r="I2661">
        <v>1920.15</v>
      </c>
      <c r="J2661">
        <v>1926.29</v>
      </c>
      <c r="K2661">
        <v>1925.29</v>
      </c>
      <c r="L2661">
        <v>1920.5</v>
      </c>
      <c r="M2661">
        <v>1954.54</v>
      </c>
      <c r="N2661">
        <v>1924.86</v>
      </c>
      <c r="O2661" s="605">
        <f>IF((N2662=""),"",MAX(F2663:N2663))</f>
        <v>2174.1000000000004</v>
      </c>
      <c r="P2661" s="605">
        <f>IF(N2662="","",MIN(F2663:N2663))</f>
        <v>1917.6000000000001</v>
      </c>
      <c r="Q2661" s="658">
        <f>IF((N2663=""),"",AVERAGE(F2663:N2663))</f>
        <v>2040.7666666666669</v>
      </c>
      <c r="R2661" s="658">
        <f>IF((N2662=""),"",(O2661-P2661)/(O2661+P2661)*100)</f>
        <v>6.2687880343133706</v>
      </c>
      <c r="S2661" s="659">
        <f>STDEV(F2663:N2663)</f>
        <v>78.869963072131014</v>
      </c>
      <c r="T2661" s="600" t="str">
        <f>IF(N2662="","",IF(Q2661&gt;AA2661,IF(R2661&lt;AD2661,IF(Q2661&lt;AB2661,"Pass","Fail"),"Fail"),"Fail"))</f>
        <v>Pass</v>
      </c>
      <c r="U2661" s="672" t="s">
        <v>717</v>
      </c>
      <c r="V2661" s="1" t="s">
        <v>718</v>
      </c>
      <c r="W2661" s="743" t="s">
        <v>641</v>
      </c>
      <c r="X2661" s="1070"/>
      <c r="Y2661" s="733">
        <v>1940</v>
      </c>
      <c r="Z2661" s="733">
        <v>3000</v>
      </c>
      <c r="AA2661" s="733">
        <v>1940</v>
      </c>
      <c r="AB2661" s="733">
        <v>2180</v>
      </c>
      <c r="AC2661" s="604">
        <v>8.3000000000000007</v>
      </c>
      <c r="AD2661" s="604">
        <v>8.3000000000000007</v>
      </c>
    </row>
    <row r="2662" spans="1:30" ht="15.75">
      <c r="A2662" s="738"/>
      <c r="B2662" s="554"/>
      <c r="C2662" s="657"/>
      <c r="D2662" s="657"/>
      <c r="E2662" s="605" t="s">
        <v>185</v>
      </c>
      <c r="F2662">
        <v>1249.68</v>
      </c>
      <c r="G2662">
        <v>1228.43</v>
      </c>
      <c r="H2662">
        <v>1234.1199999999999</v>
      </c>
      <c r="I2662">
        <v>1234.31</v>
      </c>
      <c r="J2662">
        <v>1256.8599999999999</v>
      </c>
      <c r="K2662">
        <v>1237.58</v>
      </c>
      <c r="L2662">
        <v>1231.31</v>
      </c>
      <c r="M2662">
        <v>1229.8399999999999</v>
      </c>
      <c r="N2662">
        <v>1281.17</v>
      </c>
      <c r="O2662" s="605"/>
      <c r="P2662" s="605"/>
      <c r="Q2662" s="658"/>
      <c r="R2662" s="658"/>
      <c r="S2662" s="659"/>
      <c r="T2662" s="600"/>
      <c r="U2662" s="660"/>
      <c r="V2662" s="731"/>
      <c r="W2662" s="731"/>
      <c r="X2662" s="1071"/>
      <c r="Y2662" s="732"/>
      <c r="Z2662" s="732"/>
      <c r="AA2662" s="732"/>
      <c r="AB2662" s="732"/>
      <c r="AC2662" s="923"/>
      <c r="AD2662" s="923"/>
    </row>
    <row r="2663" spans="1:30" ht="28.5">
      <c r="A2663" s="738"/>
      <c r="B2663" s="554"/>
      <c r="C2663" s="657"/>
      <c r="D2663" s="657"/>
      <c r="E2663" s="605" t="s">
        <v>704</v>
      </c>
      <c r="F2663" s="605">
        <f t="shared" ref="F2663:N2663" si="882">IF(((F2661="")*AND(F2662="")),"",(F2661-F2662)*3)</f>
        <v>1917.6000000000001</v>
      </c>
      <c r="G2663" s="605">
        <f t="shared" si="882"/>
        <v>2078.5499999999997</v>
      </c>
      <c r="H2663" s="605">
        <f t="shared" si="882"/>
        <v>2069.0700000000002</v>
      </c>
      <c r="I2663" s="605">
        <f t="shared" si="882"/>
        <v>2057.5200000000004</v>
      </c>
      <c r="J2663" s="605">
        <f t="shared" si="882"/>
        <v>2008.2900000000002</v>
      </c>
      <c r="K2663" s="605">
        <f t="shared" si="882"/>
        <v>2063.13</v>
      </c>
      <c r="L2663" s="605">
        <f t="shared" si="882"/>
        <v>2067.5700000000002</v>
      </c>
      <c r="M2663" s="605">
        <f t="shared" si="882"/>
        <v>2174.1000000000004</v>
      </c>
      <c r="N2663" s="605">
        <f t="shared" si="882"/>
        <v>1931.0699999999995</v>
      </c>
      <c r="O2663" s="605"/>
      <c r="P2663" s="605"/>
      <c r="Q2663" s="658"/>
      <c r="R2663" s="658"/>
      <c r="S2663" s="659"/>
      <c r="T2663" s="600"/>
      <c r="U2663" s="660"/>
      <c r="V2663" s="908"/>
      <c r="W2663" s="731"/>
      <c r="X2663" s="1072"/>
      <c r="Y2663" s="732"/>
      <c r="Z2663" s="732"/>
      <c r="AA2663" s="732"/>
      <c r="AB2663" s="732"/>
      <c r="AC2663" s="923"/>
      <c r="AD2663" s="923"/>
    </row>
    <row r="2664" spans="1:30" ht="15.75">
      <c r="A2664" s="268">
        <v>44219</v>
      </c>
      <c r="B2664" s="554" t="s">
        <v>172</v>
      </c>
      <c r="C2664" s="657" t="s">
        <v>174</v>
      </c>
      <c r="D2664" s="657" t="s">
        <v>173</v>
      </c>
      <c r="E2664" s="605" t="s">
        <v>184</v>
      </c>
      <c r="F2664">
        <v>4749.67</v>
      </c>
      <c r="G2664">
        <v>4728.8</v>
      </c>
      <c r="H2664">
        <v>4785.3999999999996</v>
      </c>
      <c r="I2664">
        <v>4703.63</v>
      </c>
      <c r="J2664">
        <v>4831.07</v>
      </c>
      <c r="K2664">
        <v>4796.1499999999996</v>
      </c>
      <c r="L2664">
        <v>4799.6899999999996</v>
      </c>
      <c r="M2664">
        <v>4795.6000000000004</v>
      </c>
      <c r="N2664">
        <v>4837.2299999999996</v>
      </c>
      <c r="O2664" s="605">
        <f>IF((N2665=""),"",MAX(F2666:N2666))</f>
        <v>3762.8999999999996</v>
      </c>
      <c r="P2664" s="605">
        <f>IF(N2665="","",MIN(F2666:N2666))</f>
        <v>3399.2399999999989</v>
      </c>
      <c r="Q2664" s="658">
        <f>IF((N2666=""),"",AVERAGE(F2666:N2666))</f>
        <v>3675.3844444444444</v>
      </c>
      <c r="R2664" s="658">
        <f>IF((N2665=""),"",(O2664-P2664)/(O2664+P2664)*100)</f>
        <v>5.0775326927426843</v>
      </c>
      <c r="S2664" s="725">
        <f>STDEV(F2666:N2666)</f>
        <v>116.73541055641275</v>
      </c>
      <c r="T2664" s="600" t="str">
        <f>IF(N2665="","",IF(Q2664&gt;AA2664,IF(R2664&lt;AD2664,IF(Q2664&lt;AB2664,"Pass","Fail"),"Fail"),"Fail"))</f>
        <v>Pass</v>
      </c>
      <c r="U2664" s="672">
        <v>121</v>
      </c>
      <c r="V2664" s="1" t="s">
        <v>721</v>
      </c>
      <c r="W2664" s="743" t="s">
        <v>641</v>
      </c>
      <c r="X2664" s="726"/>
      <c r="Y2664" s="819">
        <v>3350</v>
      </c>
      <c r="Z2664" s="819">
        <v>4450</v>
      </c>
      <c r="AA2664" s="819">
        <v>3350</v>
      </c>
      <c r="AB2664" s="819">
        <v>3950</v>
      </c>
      <c r="AC2664" s="820">
        <v>7</v>
      </c>
      <c r="AD2664" s="820">
        <v>6.5</v>
      </c>
    </row>
    <row r="2665" spans="1:30" ht="15.75">
      <c r="A2665" s="729"/>
      <c r="B2665" s="554"/>
      <c r="C2665" s="657"/>
      <c r="D2665" s="657"/>
      <c r="E2665" s="605" t="s">
        <v>185</v>
      </c>
      <c r="F2665">
        <v>2887.31</v>
      </c>
      <c r="G2665">
        <v>2859.13</v>
      </c>
      <c r="H2665">
        <v>2982.02</v>
      </c>
      <c r="I2665">
        <v>2887.94</v>
      </c>
      <c r="J2665">
        <v>2957.79</v>
      </c>
      <c r="K2665">
        <v>2926.85</v>
      </c>
      <c r="L2665">
        <v>2918.24</v>
      </c>
      <c r="M2665">
        <v>2931.12</v>
      </c>
      <c r="N2665">
        <v>3137.61</v>
      </c>
      <c r="O2665" s="605"/>
      <c r="P2665" s="605"/>
      <c r="Q2665" s="658"/>
      <c r="R2665" s="658"/>
      <c r="S2665" s="659"/>
      <c r="T2665" s="600"/>
      <c r="U2665" s="672"/>
      <c r="V2665" s="731"/>
      <c r="W2665" s="731"/>
      <c r="X2665" s="731"/>
      <c r="Y2665" s="732"/>
      <c r="Z2665" s="732"/>
      <c r="AA2665" s="732"/>
      <c r="AB2665" s="732"/>
      <c r="AC2665" s="936"/>
      <c r="AD2665" s="936"/>
    </row>
    <row r="2666" spans="1:30" ht="28.5">
      <c r="A2666" s="738"/>
      <c r="B2666" s="554"/>
      <c r="C2666" s="657"/>
      <c r="D2666" s="657"/>
      <c r="E2666" s="605" t="s">
        <v>704</v>
      </c>
      <c r="F2666" s="605">
        <f t="shared" ref="F2666:N2666" si="883">IF(((F2664="")*AND(F2665="")),"",(F2664-F2665)*2)</f>
        <v>3724.7200000000003</v>
      </c>
      <c r="G2666" s="605">
        <f t="shared" si="883"/>
        <v>3739.34</v>
      </c>
      <c r="H2666" s="605">
        <f t="shared" si="883"/>
        <v>3606.7599999999993</v>
      </c>
      <c r="I2666" s="605">
        <f t="shared" si="883"/>
        <v>3631.38</v>
      </c>
      <c r="J2666" s="605">
        <f t="shared" si="883"/>
        <v>3746.5599999999995</v>
      </c>
      <c r="K2666" s="605">
        <f t="shared" si="883"/>
        <v>3738.5999999999995</v>
      </c>
      <c r="L2666" s="605">
        <f t="shared" si="883"/>
        <v>3762.8999999999996</v>
      </c>
      <c r="M2666" s="605">
        <f t="shared" si="883"/>
        <v>3728.9600000000009</v>
      </c>
      <c r="N2666" s="605">
        <f t="shared" si="883"/>
        <v>3399.2399999999989</v>
      </c>
      <c r="O2666" s="605"/>
      <c r="P2666" s="605"/>
      <c r="Q2666" s="658"/>
      <c r="R2666" s="658"/>
      <c r="S2666" s="659"/>
      <c r="T2666" s="600"/>
      <c r="U2666" s="672"/>
      <c r="V2666" s="731"/>
      <c r="W2666" s="731"/>
      <c r="X2666" s="731"/>
      <c r="Y2666" s="732"/>
      <c r="Z2666" s="732"/>
      <c r="AA2666" s="732"/>
      <c r="AB2666" s="732"/>
      <c r="AC2666" s="936"/>
      <c r="AD2666" s="936"/>
    </row>
    <row r="2667" spans="1:30" ht="15.75">
      <c r="A2667" s="268">
        <v>44219</v>
      </c>
      <c r="B2667" s="554" t="s">
        <v>183</v>
      </c>
      <c r="C2667" s="657" t="s">
        <v>171</v>
      </c>
      <c r="D2667" s="657" t="s">
        <v>170</v>
      </c>
      <c r="E2667" s="605" t="s">
        <v>184</v>
      </c>
      <c r="F2667">
        <v>27459.14</v>
      </c>
      <c r="G2667">
        <v>27466.560000000001</v>
      </c>
      <c r="H2667">
        <v>27455.73</v>
      </c>
      <c r="I2667">
        <v>27440.7</v>
      </c>
      <c r="J2667">
        <v>27376.39</v>
      </c>
      <c r="K2667">
        <v>27418.68</v>
      </c>
      <c r="L2667">
        <v>27442.44</v>
      </c>
      <c r="M2667">
        <v>27459.35</v>
      </c>
      <c r="N2667">
        <v>27432.65</v>
      </c>
      <c r="O2667" s="605">
        <f>IF((N2668=""),"",MAX(F2669:N2669))</f>
        <v>4996.3500000000022</v>
      </c>
      <c r="P2667" s="605">
        <f>IF(N2668="","",MIN(F2669:N2669))</f>
        <v>4297.5299999999952</v>
      </c>
      <c r="Q2667" s="658">
        <f>IF((N2669=""),"",AVERAGE(F2669:N2669))</f>
        <v>4647.9033333333327</v>
      </c>
      <c r="R2667" s="658">
        <f>IF((N2668=""),"",(O2667-P2667)/(O2667+P2667)*100)</f>
        <v>7.5191416286847597</v>
      </c>
      <c r="S2667" s="659">
        <f>STDEV(F2669:N2669)</f>
        <v>280.08795395375563</v>
      </c>
      <c r="T2667" s="600" t="str">
        <f>IF(N2668="","",IF(Q2667&gt;AA2667,IF(R2667&lt;AD2667,IF(Q2667&lt;AB2667,"Pass","Fail"),"Fail"),"Fail"))</f>
        <v>Pass</v>
      </c>
      <c r="U2667" s="672">
        <v>121</v>
      </c>
      <c r="V2667" s="1" t="s">
        <v>721</v>
      </c>
      <c r="W2667" s="743" t="s">
        <v>641</v>
      </c>
      <c r="Y2667" s="733">
        <v>3940</v>
      </c>
      <c r="Z2667" s="733">
        <v>5500</v>
      </c>
      <c r="AA2667" s="733">
        <v>3940</v>
      </c>
      <c r="AB2667" s="733">
        <v>4985</v>
      </c>
      <c r="AC2667" s="604">
        <v>16</v>
      </c>
      <c r="AD2667" s="604">
        <v>10.24</v>
      </c>
    </row>
    <row r="2668" spans="1:30" ht="15.75">
      <c r="A2668" s="729"/>
      <c r="B2668" s="554"/>
      <c r="C2668" s="657"/>
      <c r="D2668" s="657"/>
      <c r="E2668" s="605" t="s">
        <v>185</v>
      </c>
      <c r="F2668">
        <v>25824.12</v>
      </c>
      <c r="G2668">
        <v>25992.01</v>
      </c>
      <c r="H2668">
        <v>26023.22</v>
      </c>
      <c r="I2668">
        <v>25956.16</v>
      </c>
      <c r="J2668">
        <v>25710.94</v>
      </c>
      <c r="K2668">
        <v>25793.47</v>
      </c>
      <c r="L2668">
        <v>25968.58</v>
      </c>
      <c r="M2668">
        <v>25962.32</v>
      </c>
      <c r="N2668">
        <v>25777.11</v>
      </c>
      <c r="O2668" s="936"/>
      <c r="P2668" s="605"/>
      <c r="Q2668" s="658"/>
      <c r="R2668" s="658"/>
      <c r="S2668" s="659"/>
      <c r="T2668" s="600"/>
      <c r="U2668" s="660"/>
      <c r="V2668" s="731"/>
      <c r="W2668" s="731"/>
      <c r="X2668" s="731"/>
      <c r="Y2668" s="732"/>
      <c r="Z2668" s="732"/>
      <c r="AA2668" s="732"/>
      <c r="AB2668" s="732"/>
      <c r="AC2668" s="936"/>
      <c r="AD2668" s="936"/>
    </row>
    <row r="2669" spans="1:30" ht="28.5">
      <c r="A2669" s="734"/>
      <c r="B2669" s="554"/>
      <c r="C2669" s="657"/>
      <c r="D2669" s="657"/>
      <c r="E2669" s="605" t="s">
        <v>704</v>
      </c>
      <c r="F2669" s="605">
        <f t="shared" ref="F2669:N2669" si="884">IF(((F2667="")*AND(F2668="")),"",(F2667-F2668)*3)</f>
        <v>4905.0600000000013</v>
      </c>
      <c r="G2669" s="605">
        <f t="shared" si="884"/>
        <v>4423.6500000000087</v>
      </c>
      <c r="H2669" s="605">
        <f t="shared" si="884"/>
        <v>4297.5299999999952</v>
      </c>
      <c r="I2669" s="605">
        <f t="shared" si="884"/>
        <v>4453.6200000000026</v>
      </c>
      <c r="J2669" s="605">
        <f t="shared" si="884"/>
        <v>4996.3500000000022</v>
      </c>
      <c r="K2669" s="605">
        <f t="shared" si="884"/>
        <v>4875.6299999999974</v>
      </c>
      <c r="L2669" s="605">
        <f t="shared" si="884"/>
        <v>4421.5799999999908</v>
      </c>
      <c r="M2669" s="605">
        <f t="shared" si="884"/>
        <v>4491.0899999999965</v>
      </c>
      <c r="N2669" s="605">
        <f t="shared" si="884"/>
        <v>4966.6200000000026</v>
      </c>
      <c r="O2669" s="605"/>
      <c r="P2669" s="605"/>
      <c r="Q2669" s="658"/>
      <c r="R2669" s="658"/>
      <c r="S2669" s="659"/>
      <c r="T2669" s="600"/>
      <c r="U2669" s="660"/>
      <c r="V2669" s="735"/>
      <c r="W2669" s="735"/>
      <c r="X2669" s="735"/>
      <c r="Y2669" s="736"/>
      <c r="Z2669" s="736"/>
      <c r="AA2669" s="736"/>
      <c r="AB2669" s="736"/>
      <c r="AC2669" s="737"/>
      <c r="AD2669" s="737"/>
    </row>
    <row r="2670" spans="1:30" ht="15.75">
      <c r="A2670" s="268">
        <v>44219</v>
      </c>
      <c r="B2670" s="935" t="s">
        <v>167</v>
      </c>
      <c r="C2670" s="657" t="s">
        <v>169</v>
      </c>
      <c r="D2670" s="657" t="s">
        <v>187</v>
      </c>
      <c r="E2670" s="605" t="s">
        <v>184</v>
      </c>
      <c r="F2670">
        <v>1253.54</v>
      </c>
      <c r="G2670">
        <v>1234.3900000000001</v>
      </c>
      <c r="H2670">
        <v>1233.5</v>
      </c>
      <c r="I2670">
        <v>1238.3</v>
      </c>
      <c r="J2670">
        <v>1259.8699999999999</v>
      </c>
      <c r="K2670">
        <v>1241.43</v>
      </c>
      <c r="L2670">
        <v>1235.04</v>
      </c>
      <c r="M2670">
        <v>1230.02</v>
      </c>
      <c r="N2670">
        <v>1275.54</v>
      </c>
      <c r="O2670" s="605">
        <f>IF((N2671=""),"",MAX(F2672:N2672))</f>
        <v>2022.5700000000002</v>
      </c>
      <c r="P2670" s="605">
        <f>IF(N2671="","",MIN(F2672:N2672))</f>
        <v>1899.2099999999998</v>
      </c>
      <c r="Q2670" s="658">
        <f>IF((N2672=""),"",AVERAGE(F2672:N2672))</f>
        <v>1980.54</v>
      </c>
      <c r="R2670" s="658">
        <f>IF((N2671=""),"",(O2670-P2670)/(O2670+P2670)*100)</f>
        <v>3.1455104569863779</v>
      </c>
      <c r="S2670" s="659">
        <f>STDEV(F2672:N2672)</f>
        <v>37.657959318022208</v>
      </c>
      <c r="T2670" s="600" t="str">
        <f>IF(N2671="","",IF(Q2670&gt;AA2670,IF(R2670&lt;AD2670,IF(Q2670&lt;AB2670,"Pass","Fail"),"Fail"),"Fail"))</f>
        <v>Pass</v>
      </c>
      <c r="U2670" s="672">
        <v>121</v>
      </c>
      <c r="V2670" s="1" t="s">
        <v>721</v>
      </c>
      <c r="W2670" s="743" t="s">
        <v>641</v>
      </c>
      <c r="X2670" s="1070"/>
      <c r="Y2670" s="733">
        <v>1940</v>
      </c>
      <c r="Z2670" s="733">
        <v>3000</v>
      </c>
      <c r="AA2670" s="733">
        <v>1940</v>
      </c>
      <c r="AB2670" s="733">
        <v>2180</v>
      </c>
      <c r="AC2670" s="604">
        <v>8.3000000000000007</v>
      </c>
      <c r="AD2670" s="604">
        <v>8.3000000000000007</v>
      </c>
    </row>
    <row r="2671" spans="1:30" ht="15.75">
      <c r="A2671" s="738"/>
      <c r="B2671" s="554"/>
      <c r="C2671" s="657"/>
      <c r="D2671" s="657"/>
      <c r="E2671" s="605" t="s">
        <v>185</v>
      </c>
      <c r="F2671">
        <v>591.17999999999995</v>
      </c>
      <c r="G2671">
        <v>560.20000000000005</v>
      </c>
      <c r="H2671">
        <v>567.41</v>
      </c>
      <c r="I2671">
        <v>570.72</v>
      </c>
      <c r="J2671">
        <v>612.29</v>
      </c>
      <c r="K2671">
        <v>577.65</v>
      </c>
      <c r="L2671">
        <v>567.01</v>
      </c>
      <c r="M2671">
        <v>571.08000000000004</v>
      </c>
      <c r="N2671">
        <v>642.47</v>
      </c>
      <c r="O2671" s="605"/>
      <c r="P2671" s="605"/>
      <c r="Q2671" s="658"/>
      <c r="R2671" s="658"/>
      <c r="S2671" s="659"/>
      <c r="T2671" s="600"/>
      <c r="U2671" s="660"/>
      <c r="V2671" s="731"/>
      <c r="W2671" s="731"/>
      <c r="X2671" s="1071"/>
      <c r="Y2671" s="732"/>
      <c r="Z2671" s="732"/>
      <c r="AA2671" s="732"/>
      <c r="AB2671" s="732"/>
      <c r="AC2671" s="936"/>
      <c r="AD2671" s="936"/>
    </row>
    <row r="2672" spans="1:30" ht="28.5">
      <c r="A2672" s="738"/>
      <c r="B2672" s="554"/>
      <c r="C2672" s="657"/>
      <c r="D2672" s="657"/>
      <c r="E2672" s="605" t="s">
        <v>704</v>
      </c>
      <c r="F2672" s="605">
        <f t="shared" ref="F2672:N2672" si="885">IF(((F2670="")*AND(F2671="")),"",(F2670-F2671)*3)</f>
        <v>1987.08</v>
      </c>
      <c r="G2672" s="605">
        <f t="shared" si="885"/>
        <v>2022.5700000000002</v>
      </c>
      <c r="H2672" s="605">
        <f t="shared" si="885"/>
        <v>1998.27</v>
      </c>
      <c r="I2672" s="605">
        <f t="shared" si="885"/>
        <v>2002.7399999999998</v>
      </c>
      <c r="J2672" s="605">
        <f t="shared" si="885"/>
        <v>1942.7399999999998</v>
      </c>
      <c r="K2672" s="605">
        <f t="shared" si="885"/>
        <v>1991.3400000000001</v>
      </c>
      <c r="L2672" s="605">
        <f t="shared" si="885"/>
        <v>2004.09</v>
      </c>
      <c r="M2672" s="605">
        <f t="shared" si="885"/>
        <v>1976.8199999999997</v>
      </c>
      <c r="N2672" s="605">
        <f t="shared" si="885"/>
        <v>1899.2099999999998</v>
      </c>
      <c r="O2672" s="605"/>
      <c r="P2672" s="605"/>
      <c r="Q2672" s="658"/>
      <c r="R2672" s="658"/>
      <c r="S2672" s="659"/>
      <c r="T2672" s="600"/>
      <c r="U2672" s="660"/>
      <c r="V2672" s="908"/>
      <c r="W2672" s="731"/>
      <c r="X2672" s="1072"/>
      <c r="Y2672" s="732"/>
      <c r="Z2672" s="732"/>
      <c r="AA2672" s="732"/>
      <c r="AB2672" s="732"/>
      <c r="AC2672" s="936"/>
      <c r="AD2672" s="936"/>
    </row>
    <row r="2673" spans="1:30" ht="15.75">
      <c r="A2673" s="268">
        <v>44223</v>
      </c>
      <c r="B2673" s="554" t="s">
        <v>172</v>
      </c>
      <c r="C2673" s="657" t="s">
        <v>174</v>
      </c>
      <c r="D2673" s="657" t="s">
        <v>173</v>
      </c>
      <c r="E2673" s="605" t="s">
        <v>184</v>
      </c>
      <c r="F2673">
        <v>6741.85</v>
      </c>
      <c r="G2673">
        <v>6674.77</v>
      </c>
      <c r="H2673">
        <v>6788.08</v>
      </c>
      <c r="I2673">
        <v>6672.42</v>
      </c>
      <c r="J2673">
        <v>6789.26</v>
      </c>
      <c r="K2673">
        <v>6771.83</v>
      </c>
      <c r="L2673">
        <v>6764.63</v>
      </c>
      <c r="M2673">
        <v>6768.85</v>
      </c>
      <c r="N2673">
        <v>6732.35</v>
      </c>
      <c r="O2673" s="605">
        <f>IF((N2674=""),"",MAX(F2675:N2675))</f>
        <v>3834.6800000000003</v>
      </c>
      <c r="P2673" s="605">
        <f>IF(N2674="","",MIN(F2675:N2675))</f>
        <v>3434.6400000000012</v>
      </c>
      <c r="Q2673" s="658">
        <f>IF((N2675=""),"",AVERAGE(F2675:N2675))</f>
        <v>3730.713333333334</v>
      </c>
      <c r="R2673" s="658">
        <f>IF((N2674=""),"",(O2673-P2673)/(O2673+P2673)*100)</f>
        <v>5.5031282155689798</v>
      </c>
      <c r="S2673" s="725">
        <f>STDEV(F2675:N2675)</f>
        <v>127.52060460959936</v>
      </c>
      <c r="T2673" s="600" t="str">
        <f>IF(N2674="","",IF(Q2673&gt;AA2673,IF(R2673&lt;AD2673,IF(Q2673&lt;AB2673,"Pass","Fail"),"Fail"),"Fail"))</f>
        <v>Pass</v>
      </c>
      <c r="U2673" s="672">
        <v>1428</v>
      </c>
      <c r="V2673" s="1" t="s">
        <v>724</v>
      </c>
      <c r="W2673" s="743" t="s">
        <v>640</v>
      </c>
      <c r="X2673" s="726"/>
      <c r="Y2673" s="819">
        <v>3350</v>
      </c>
      <c r="Z2673" s="819">
        <v>4450</v>
      </c>
      <c r="AA2673" s="819">
        <v>3350</v>
      </c>
      <c r="AB2673" s="819">
        <v>3950</v>
      </c>
      <c r="AC2673" s="820">
        <v>7</v>
      </c>
      <c r="AD2673" s="820">
        <v>6.5</v>
      </c>
    </row>
    <row r="2674" spans="1:30" ht="15.75">
      <c r="A2674" s="729"/>
      <c r="B2674" s="554"/>
      <c r="C2674" s="657"/>
      <c r="D2674" s="657"/>
      <c r="E2674" s="605" t="s">
        <v>185</v>
      </c>
      <c r="F2674">
        <v>4852.55</v>
      </c>
      <c r="G2674">
        <v>4778.34</v>
      </c>
      <c r="H2674">
        <v>4965.17</v>
      </c>
      <c r="I2674">
        <v>4830.79</v>
      </c>
      <c r="J2674">
        <v>4877.59</v>
      </c>
      <c r="K2674">
        <v>4874.75</v>
      </c>
      <c r="L2674">
        <v>4847.29</v>
      </c>
      <c r="M2674">
        <v>4874.32</v>
      </c>
      <c r="N2674">
        <v>5015.03</v>
      </c>
      <c r="O2674" s="605"/>
      <c r="P2674" s="605"/>
      <c r="Q2674" s="658"/>
      <c r="R2674" s="658"/>
      <c r="S2674" s="659"/>
      <c r="T2674" s="600"/>
      <c r="U2674" s="672"/>
      <c r="V2674" s="731"/>
      <c r="W2674" s="731"/>
      <c r="X2674" s="731"/>
      <c r="Y2674" s="732"/>
      <c r="Z2674" s="732"/>
      <c r="AA2674" s="732"/>
      <c r="AB2674" s="732"/>
      <c r="AC2674" s="949"/>
      <c r="AD2674" s="949"/>
    </row>
    <row r="2675" spans="1:30" ht="28.5">
      <c r="A2675" s="738"/>
      <c r="B2675" s="554"/>
      <c r="C2675" s="657"/>
      <c r="D2675" s="657"/>
      <c r="E2675" s="605" t="s">
        <v>704</v>
      </c>
      <c r="F2675" s="605">
        <f t="shared" ref="F2675:N2675" si="886">IF(((F2673="")*AND(F2674="")),"",(F2673-F2674)*2)</f>
        <v>3778.6000000000004</v>
      </c>
      <c r="G2675" s="605">
        <f t="shared" si="886"/>
        <v>3792.8600000000006</v>
      </c>
      <c r="H2675" s="605">
        <f t="shared" si="886"/>
        <v>3645.8199999999997</v>
      </c>
      <c r="I2675" s="605">
        <f t="shared" si="886"/>
        <v>3683.26</v>
      </c>
      <c r="J2675" s="605">
        <f t="shared" si="886"/>
        <v>3823.34</v>
      </c>
      <c r="K2675" s="605">
        <f t="shared" si="886"/>
        <v>3794.16</v>
      </c>
      <c r="L2675" s="605">
        <f t="shared" si="886"/>
        <v>3834.6800000000003</v>
      </c>
      <c r="M2675" s="605">
        <f t="shared" si="886"/>
        <v>3789.0600000000013</v>
      </c>
      <c r="N2675" s="605">
        <f t="shared" si="886"/>
        <v>3434.6400000000012</v>
      </c>
      <c r="O2675" s="605"/>
      <c r="P2675" s="605"/>
      <c r="Q2675" s="658"/>
      <c r="R2675" s="658"/>
      <c r="S2675" s="659"/>
      <c r="T2675" s="600"/>
      <c r="U2675" s="672"/>
      <c r="V2675" s="731"/>
      <c r="W2675" s="731"/>
      <c r="X2675" s="731"/>
      <c r="Y2675" s="732"/>
      <c r="Z2675" s="732"/>
      <c r="AA2675" s="732"/>
      <c r="AB2675" s="732"/>
      <c r="AC2675" s="949"/>
      <c r="AD2675" s="949"/>
    </row>
    <row r="2676" spans="1:30" ht="15.75">
      <c r="A2676" s="268">
        <v>44223</v>
      </c>
      <c r="B2676" s="554" t="s">
        <v>183</v>
      </c>
      <c r="C2676" s="657" t="s">
        <v>171</v>
      </c>
      <c r="D2676" s="657" t="s">
        <v>170</v>
      </c>
      <c r="E2676" s="605" t="s">
        <v>184</v>
      </c>
      <c r="F2676">
        <v>29080.44</v>
      </c>
      <c r="G2676">
        <v>28926.82</v>
      </c>
      <c r="H2676">
        <v>28863.69</v>
      </c>
      <c r="I2676">
        <v>28881.1</v>
      </c>
      <c r="J2676">
        <v>28979.54</v>
      </c>
      <c r="K2676">
        <v>29014.15</v>
      </c>
      <c r="L2676">
        <v>28898.79</v>
      </c>
      <c r="M2676">
        <v>28898.86</v>
      </c>
      <c r="N2676">
        <v>29026.54</v>
      </c>
      <c r="O2676" s="605">
        <f>IF((N2677=""),"",MAX(F2678:N2678))</f>
        <v>4949.1299999999974</v>
      </c>
      <c r="P2676" s="605">
        <f>IF(N2677="","",MIN(F2678:N2678))</f>
        <v>4295.1599999999926</v>
      </c>
      <c r="Q2676" s="658">
        <f>IF((N2678=""),"",AVERAGE(F2678:N2678))</f>
        <v>4591.07</v>
      </c>
      <c r="R2676" s="658">
        <f>IF((N2677=""),"",(O2676-P2676)/(O2676+P2676)*100)</f>
        <v>7.074312900179522</v>
      </c>
      <c r="S2676" s="659">
        <f>STDEV(F2678:N2678)</f>
        <v>246.24289791789175</v>
      </c>
      <c r="T2676" s="600" t="str">
        <f>IF(N2677="","",IF(Q2676&gt;AA2676,IF(R2676&lt;AD2676,IF(Q2676&lt;AB2676,"Pass","Fail"),"Fail"),"Fail"))</f>
        <v>Pass</v>
      </c>
      <c r="U2676" s="672">
        <v>1428</v>
      </c>
      <c r="V2676" s="1" t="s">
        <v>724</v>
      </c>
      <c r="W2676" s="743" t="s">
        <v>640</v>
      </c>
      <c r="Y2676" s="733">
        <v>3940</v>
      </c>
      <c r="Z2676" s="733">
        <v>5500</v>
      </c>
      <c r="AA2676" s="733">
        <v>3940</v>
      </c>
      <c r="AB2676" s="733">
        <v>4985</v>
      </c>
      <c r="AC2676" s="604">
        <v>16</v>
      </c>
      <c r="AD2676" s="604">
        <v>10.24</v>
      </c>
    </row>
    <row r="2677" spans="1:30" ht="15.75">
      <c r="A2677" s="729"/>
      <c r="B2677" s="554"/>
      <c r="C2677" s="657"/>
      <c r="D2677" s="657"/>
      <c r="E2677" s="605" t="s">
        <v>185</v>
      </c>
      <c r="F2677">
        <v>27430.73</v>
      </c>
      <c r="G2677">
        <v>27442</v>
      </c>
      <c r="H2677">
        <v>27431.97</v>
      </c>
      <c r="I2677">
        <v>27424.87</v>
      </c>
      <c r="J2677">
        <v>27396.84</v>
      </c>
      <c r="K2677">
        <v>27417.75</v>
      </c>
      <c r="L2677">
        <v>27427.91</v>
      </c>
      <c r="M2677">
        <v>27422.36</v>
      </c>
      <c r="N2677">
        <v>27402.29</v>
      </c>
      <c r="O2677" s="949"/>
      <c r="P2677" s="605"/>
      <c r="Q2677" s="658"/>
      <c r="R2677" s="658"/>
      <c r="S2677" s="659"/>
      <c r="T2677" s="600"/>
      <c r="U2677" s="660"/>
      <c r="V2677" s="731"/>
      <c r="W2677" s="731"/>
      <c r="X2677" s="731"/>
      <c r="Y2677" s="732"/>
      <c r="Z2677" s="732"/>
      <c r="AA2677" s="732"/>
      <c r="AB2677" s="732"/>
      <c r="AC2677" s="949"/>
      <c r="AD2677" s="949"/>
    </row>
    <row r="2678" spans="1:30" ht="28.5">
      <c r="A2678" s="734"/>
      <c r="B2678" s="554"/>
      <c r="C2678" s="657"/>
      <c r="D2678" s="657"/>
      <c r="E2678" s="605" t="s">
        <v>704</v>
      </c>
      <c r="F2678" s="605">
        <f t="shared" ref="F2678:N2678" si="887">IF(((F2676="")*AND(F2677="")),"",(F2676-F2677)*3)</f>
        <v>4949.1299999999974</v>
      </c>
      <c r="G2678" s="605">
        <f t="shared" si="887"/>
        <v>4454.4599999999991</v>
      </c>
      <c r="H2678" s="605">
        <f t="shared" si="887"/>
        <v>4295.1599999999926</v>
      </c>
      <c r="I2678" s="605">
        <f t="shared" si="887"/>
        <v>4368.6899999999987</v>
      </c>
      <c r="J2678" s="605">
        <f t="shared" si="887"/>
        <v>4748.1000000000022</v>
      </c>
      <c r="K2678" s="605">
        <f t="shared" si="887"/>
        <v>4789.2000000000044</v>
      </c>
      <c r="L2678" s="605">
        <f t="shared" si="887"/>
        <v>4412.6400000000031</v>
      </c>
      <c r="M2678" s="605">
        <f t="shared" si="887"/>
        <v>4429.5</v>
      </c>
      <c r="N2678" s="605">
        <f t="shared" si="887"/>
        <v>4872.75</v>
      </c>
      <c r="O2678" s="605"/>
      <c r="P2678" s="605"/>
      <c r="Q2678" s="658"/>
      <c r="R2678" s="658"/>
      <c r="S2678" s="659"/>
      <c r="T2678" s="600"/>
      <c r="U2678" s="660"/>
      <c r="V2678" s="735"/>
      <c r="W2678" s="735"/>
      <c r="X2678" s="735"/>
      <c r="Y2678" s="736"/>
      <c r="Z2678" s="736"/>
      <c r="AA2678" s="736"/>
      <c r="AB2678" s="736"/>
      <c r="AC2678" s="737"/>
      <c r="AD2678" s="737"/>
    </row>
    <row r="2679" spans="1:30" ht="15.75">
      <c r="A2679" s="268">
        <v>44223</v>
      </c>
      <c r="B2679" s="948" t="s">
        <v>167</v>
      </c>
      <c r="C2679" s="657" t="s">
        <v>169</v>
      </c>
      <c r="D2679" s="657" t="s">
        <v>187</v>
      </c>
      <c r="E2679" s="605" t="s">
        <v>184</v>
      </c>
      <c r="F2679">
        <v>1907.9</v>
      </c>
      <c r="G2679">
        <v>1905.06</v>
      </c>
      <c r="H2679">
        <v>1897.51</v>
      </c>
      <c r="I2679">
        <v>1907.6</v>
      </c>
      <c r="J2679">
        <v>1918.1</v>
      </c>
      <c r="K2679">
        <v>1929.79</v>
      </c>
      <c r="L2679">
        <v>1907.39</v>
      </c>
      <c r="M2679">
        <v>1909.28</v>
      </c>
      <c r="N2679">
        <v>1917.06</v>
      </c>
      <c r="O2679" s="605">
        <f>IF((N2680=""),"",MAX(F2681:N2681))</f>
        <v>2113.1099999999997</v>
      </c>
      <c r="P2679" s="605">
        <f>IF(N2680="","",MIN(F2681:N2681))</f>
        <v>1983.3299999999997</v>
      </c>
      <c r="Q2679" s="658">
        <f>IF((N2681=""),"",AVERAGE(F2681:N2681))</f>
        <v>2066.313333333333</v>
      </c>
      <c r="R2679" s="658">
        <f>IF((N2680=""),"",(O2679-P2679)/(O2679+P2679)*100)</f>
        <v>3.1681167062131999</v>
      </c>
      <c r="S2679" s="659">
        <f>STDEV(F2681:N2681)</f>
        <v>45.757734045749018</v>
      </c>
      <c r="T2679" s="600" t="str">
        <f>IF(N2680="","",IF(Q2679&gt;AA2679,IF(R2679&lt;AD2679,IF(Q2679&lt;AB2679,"Pass","Fail"),"Fail"),"Fail"))</f>
        <v>Pass</v>
      </c>
      <c r="U2679" s="672">
        <v>1428</v>
      </c>
      <c r="V2679" s="1" t="s">
        <v>724</v>
      </c>
      <c r="W2679" s="743" t="s">
        <v>640</v>
      </c>
      <c r="X2679" s="1070"/>
      <c r="Y2679" s="733">
        <v>1940</v>
      </c>
      <c r="Z2679" s="733">
        <v>3000</v>
      </c>
      <c r="AA2679" s="733">
        <v>1940</v>
      </c>
      <c r="AB2679" s="733">
        <v>2180</v>
      </c>
      <c r="AC2679" s="604">
        <v>8.3000000000000007</v>
      </c>
      <c r="AD2679" s="604">
        <v>8.3000000000000007</v>
      </c>
    </row>
    <row r="2680" spans="1:30" ht="15.75">
      <c r="A2680" s="738"/>
      <c r="B2680" s="554"/>
      <c r="C2680" s="657"/>
      <c r="D2680" s="657"/>
      <c r="E2680" s="605" t="s">
        <v>185</v>
      </c>
      <c r="F2680">
        <v>1237.9000000000001</v>
      </c>
      <c r="G2680">
        <v>1211.03</v>
      </c>
      <c r="H2680">
        <v>1195.4100000000001</v>
      </c>
      <c r="I2680">
        <v>1213.5</v>
      </c>
      <c r="J2680">
        <v>1239.1099999999999</v>
      </c>
      <c r="K2680">
        <v>1225.42</v>
      </c>
      <c r="L2680">
        <v>1214.24</v>
      </c>
      <c r="M2680">
        <v>1208.19</v>
      </c>
      <c r="N2680">
        <v>1255.95</v>
      </c>
      <c r="O2680" s="605"/>
      <c r="P2680" s="605"/>
      <c r="Q2680" s="658"/>
      <c r="R2680" s="658"/>
      <c r="S2680" s="659"/>
      <c r="T2680" s="600"/>
      <c r="U2680" s="660"/>
      <c r="V2680" s="731"/>
      <c r="W2680" s="731"/>
      <c r="X2680" s="1071"/>
      <c r="Y2680" s="732"/>
      <c r="Z2680" s="732"/>
      <c r="AA2680" s="732"/>
      <c r="AB2680" s="732"/>
      <c r="AC2680" s="949"/>
      <c r="AD2680" s="949"/>
    </row>
    <row r="2681" spans="1:30" ht="28.5">
      <c r="A2681" s="738"/>
      <c r="B2681" s="554"/>
      <c r="C2681" s="657"/>
      <c r="D2681" s="657"/>
      <c r="E2681" s="605" t="s">
        <v>704</v>
      </c>
      <c r="F2681" s="605">
        <f t="shared" ref="F2681:N2681" si="888">IF(((F2679="")*AND(F2680="")),"",(F2679-F2680)*3)</f>
        <v>2010</v>
      </c>
      <c r="G2681" s="605">
        <f t="shared" si="888"/>
        <v>2082.09</v>
      </c>
      <c r="H2681" s="605">
        <f t="shared" si="888"/>
        <v>2106.2999999999997</v>
      </c>
      <c r="I2681" s="605">
        <f t="shared" si="888"/>
        <v>2082.2999999999997</v>
      </c>
      <c r="J2681" s="605">
        <f t="shared" si="888"/>
        <v>2036.97</v>
      </c>
      <c r="K2681" s="605">
        <f t="shared" si="888"/>
        <v>2113.1099999999997</v>
      </c>
      <c r="L2681" s="605">
        <f t="shared" si="888"/>
        <v>2079.4500000000003</v>
      </c>
      <c r="M2681" s="605">
        <f t="shared" si="888"/>
        <v>2103.2699999999995</v>
      </c>
      <c r="N2681" s="605">
        <f t="shared" si="888"/>
        <v>1983.3299999999997</v>
      </c>
      <c r="O2681" s="605"/>
      <c r="P2681" s="605"/>
      <c r="Q2681" s="658"/>
      <c r="R2681" s="658"/>
      <c r="S2681" s="659"/>
      <c r="T2681" s="600"/>
      <c r="U2681" s="660"/>
      <c r="V2681" s="908"/>
      <c r="W2681" s="731"/>
      <c r="X2681" s="1072"/>
      <c r="Y2681" s="732"/>
      <c r="Z2681" s="732"/>
      <c r="AA2681" s="732"/>
      <c r="AB2681" s="732"/>
      <c r="AC2681" s="949"/>
      <c r="AD2681" s="949"/>
    </row>
    <row r="2682" spans="1:30" ht="15.75">
      <c r="A2682" s="268">
        <v>44227</v>
      </c>
      <c r="B2682" s="554" t="s">
        <v>172</v>
      </c>
      <c r="C2682" s="657" t="s">
        <v>174</v>
      </c>
      <c r="D2682" s="657" t="s">
        <v>173</v>
      </c>
      <c r="E2682" s="605" t="s">
        <v>184</v>
      </c>
      <c r="F2682">
        <v>4862.34</v>
      </c>
      <c r="G2682">
        <v>4790.45</v>
      </c>
      <c r="H2682">
        <v>4971.29</v>
      </c>
      <c r="I2682">
        <v>4838.9399999999996</v>
      </c>
      <c r="J2682">
        <v>4886.5</v>
      </c>
      <c r="K2682">
        <v>4883.28</v>
      </c>
      <c r="L2682">
        <v>4857.0600000000004</v>
      </c>
      <c r="M2682">
        <v>4883.43</v>
      </c>
      <c r="N2682">
        <v>5021.2700000000004</v>
      </c>
      <c r="O2682" s="605">
        <f>IF((N2683=""),"",MAX(F2684:N2684))</f>
        <v>3758.9400000000005</v>
      </c>
      <c r="P2682" s="605">
        <f>IF(N2683="","",MIN(F2684:N2684))</f>
        <v>3342.0600000000013</v>
      </c>
      <c r="Q2682" s="658">
        <f>IF((N2684=""),"",AVERAGE(F2684:N2684))</f>
        <v>3656.8999999999996</v>
      </c>
      <c r="R2682" s="658">
        <f>IF((N2683=""),"",(O2682-P2682)/(O2682+P2682)*100)</f>
        <v>5.8707224334600632</v>
      </c>
      <c r="S2682" s="725">
        <f>STDEV(F2684:N2684)</f>
        <v>133.4307363391251</v>
      </c>
      <c r="T2682" s="600" t="str">
        <f>IF(N2683="","",IF(Q2682&gt;AA2682,IF(R2682&lt;AD2682,IF(Q2682&lt;AB2682,"Pass","Fail"),"Fail"),"Fail"))</f>
        <v>Pass</v>
      </c>
      <c r="U2682" s="672">
        <v>1428</v>
      </c>
      <c r="V2682" s="1" t="s">
        <v>726</v>
      </c>
      <c r="W2682" s="743" t="s">
        <v>640</v>
      </c>
      <c r="X2682" s="726"/>
      <c r="Y2682" s="819">
        <v>3350</v>
      </c>
      <c r="Z2682" s="819">
        <v>4450</v>
      </c>
      <c r="AA2682" s="819">
        <v>3350</v>
      </c>
      <c r="AB2682" s="819">
        <v>3950</v>
      </c>
      <c r="AC2682" s="820">
        <v>7</v>
      </c>
      <c r="AD2682" s="820">
        <v>6.5</v>
      </c>
    </row>
    <row r="2683" spans="1:30" ht="15.75">
      <c r="A2683" s="729"/>
      <c r="B2683" s="554"/>
      <c r="C2683" s="657"/>
      <c r="D2683" s="657"/>
      <c r="E2683" s="605" t="s">
        <v>185</v>
      </c>
      <c r="F2683">
        <v>3003.69</v>
      </c>
      <c r="G2683">
        <v>2920.43</v>
      </c>
      <c r="H2683">
        <v>3190.58</v>
      </c>
      <c r="I2683">
        <v>3023.86</v>
      </c>
      <c r="J2683">
        <v>3019.51</v>
      </c>
      <c r="K2683">
        <v>3024.78</v>
      </c>
      <c r="L2683">
        <v>2977.59</v>
      </c>
      <c r="M2683">
        <v>3027.83</v>
      </c>
      <c r="N2683">
        <v>3350.24</v>
      </c>
      <c r="O2683" s="605"/>
      <c r="P2683" s="605"/>
      <c r="Q2683" s="658"/>
      <c r="R2683" s="658"/>
      <c r="S2683" s="659"/>
      <c r="T2683" s="600"/>
      <c r="U2683" s="672"/>
      <c r="V2683" s="731"/>
      <c r="W2683" s="731"/>
      <c r="X2683" s="731"/>
      <c r="Y2683" s="732"/>
      <c r="Z2683" s="732"/>
      <c r="AA2683" s="732"/>
      <c r="AB2683" s="732"/>
      <c r="AC2683" s="962"/>
      <c r="AD2683" s="962"/>
    </row>
    <row r="2684" spans="1:30" ht="28.5">
      <c r="A2684" s="738"/>
      <c r="B2684" s="554"/>
      <c r="C2684" s="657"/>
      <c r="D2684" s="657"/>
      <c r="E2684" s="605" t="s">
        <v>704</v>
      </c>
      <c r="F2684" s="605">
        <f t="shared" ref="F2684:N2684" si="889">IF(((F2682="")*AND(F2683="")),"",(F2682-F2683)*2)</f>
        <v>3717.3</v>
      </c>
      <c r="G2684" s="605">
        <f t="shared" si="889"/>
        <v>3740.04</v>
      </c>
      <c r="H2684" s="605">
        <f t="shared" si="889"/>
        <v>3561.42</v>
      </c>
      <c r="I2684" s="605">
        <f t="shared" si="889"/>
        <v>3630.1599999999989</v>
      </c>
      <c r="J2684" s="605">
        <f t="shared" si="889"/>
        <v>3733.9799999999996</v>
      </c>
      <c r="K2684" s="605">
        <f t="shared" si="889"/>
        <v>3716.9999999999991</v>
      </c>
      <c r="L2684" s="605">
        <f t="shared" si="889"/>
        <v>3758.9400000000005</v>
      </c>
      <c r="M2684" s="605">
        <f t="shared" si="889"/>
        <v>3711.2000000000007</v>
      </c>
      <c r="N2684" s="605">
        <f t="shared" si="889"/>
        <v>3342.0600000000013</v>
      </c>
      <c r="O2684" s="605"/>
      <c r="P2684" s="605"/>
      <c r="Q2684" s="658"/>
      <c r="R2684" s="658"/>
      <c r="S2684" s="659"/>
      <c r="T2684" s="600"/>
      <c r="U2684" s="672"/>
      <c r="V2684" s="731"/>
      <c r="W2684" s="731"/>
      <c r="X2684" s="731"/>
      <c r="Y2684" s="732"/>
      <c r="Z2684" s="732"/>
      <c r="AA2684" s="732"/>
      <c r="AB2684" s="732"/>
      <c r="AC2684" s="962"/>
      <c r="AD2684" s="962"/>
    </row>
    <row r="2685" spans="1:30" ht="15.75">
      <c r="A2685" s="268">
        <v>44227</v>
      </c>
      <c r="B2685" s="554" t="s">
        <v>183</v>
      </c>
      <c r="C2685" s="657" t="s">
        <v>171</v>
      </c>
      <c r="D2685" s="657" t="s">
        <v>170</v>
      </c>
      <c r="E2685" s="605" t="s">
        <v>184</v>
      </c>
      <c r="F2685">
        <v>27372.46</v>
      </c>
      <c r="G2685">
        <v>27395.200000000001</v>
      </c>
      <c r="H2685">
        <v>27387.919999999998</v>
      </c>
      <c r="I2685">
        <v>27381.62</v>
      </c>
      <c r="J2685">
        <v>27347.59</v>
      </c>
      <c r="K2685">
        <v>27370.720000000001</v>
      </c>
      <c r="L2685">
        <v>27379.21</v>
      </c>
      <c r="M2685">
        <v>27366.92</v>
      </c>
      <c r="N2685">
        <v>27348.59</v>
      </c>
      <c r="O2685" s="605">
        <f>IF((N2686=""),"",MAX(F2687:N2687))</f>
        <v>4995.570000000007</v>
      </c>
      <c r="P2685" s="605">
        <f>IF(N2686="","",MIN(F2687:N2687))</f>
        <v>4361.1599999999926</v>
      </c>
      <c r="Q2685" s="658">
        <f>IF((N2687=""),"",AVERAGE(F2687:N2687))</f>
        <v>4673.4799999999987</v>
      </c>
      <c r="R2685" s="658">
        <f>IF((N2686=""),"",(O2685-P2685)/(O2685+P2685)*100)</f>
        <v>6.7802533577437245</v>
      </c>
      <c r="S2685" s="659">
        <f>STDEV(F2687:N2687)</f>
        <v>274.76833442010917</v>
      </c>
      <c r="T2685" s="600" t="str">
        <f>IF(N2686="","",IF(Q2685&gt;AA2685,IF(R2685&lt;AD2685,IF(Q2685&lt;AB2685,"Pass","Fail"),"Fail"),"Fail"))</f>
        <v>Pass</v>
      </c>
      <c r="U2685" s="672">
        <v>1428</v>
      </c>
      <c r="V2685" s="1" t="s">
        <v>726</v>
      </c>
      <c r="W2685" s="743" t="s">
        <v>640</v>
      </c>
      <c r="Y2685" s="733">
        <v>3940</v>
      </c>
      <c r="Z2685" s="733">
        <v>5500</v>
      </c>
      <c r="AA2685" s="733">
        <v>3940</v>
      </c>
      <c r="AB2685" s="733">
        <v>4985</v>
      </c>
      <c r="AC2685" s="604">
        <v>16</v>
      </c>
      <c r="AD2685" s="604">
        <v>10.24</v>
      </c>
    </row>
    <row r="2686" spans="1:30" ht="15.75">
      <c r="A2686" s="729"/>
      <c r="B2686" s="554"/>
      <c r="C2686" s="657"/>
      <c r="D2686" s="657"/>
      <c r="E2686" s="605" t="s">
        <v>185</v>
      </c>
      <c r="F2686">
        <v>25723.34</v>
      </c>
      <c r="G2686">
        <v>25899.64</v>
      </c>
      <c r="H2686">
        <v>25934.2</v>
      </c>
      <c r="I2686">
        <v>25891.35</v>
      </c>
      <c r="J2686">
        <v>25693.13</v>
      </c>
      <c r="K2686">
        <v>25705.53</v>
      </c>
      <c r="L2686">
        <v>25883.24</v>
      </c>
      <c r="M2686">
        <v>25894.880000000001</v>
      </c>
      <c r="N2686">
        <v>25704.48</v>
      </c>
      <c r="O2686" s="962"/>
      <c r="P2686" s="605"/>
      <c r="Q2686" s="658"/>
      <c r="R2686" s="658"/>
      <c r="S2686" s="659"/>
      <c r="T2686" s="600"/>
      <c r="U2686" s="660"/>
      <c r="V2686" s="731"/>
      <c r="W2686" s="731"/>
      <c r="X2686" s="731"/>
      <c r="Y2686" s="732"/>
      <c r="Z2686" s="732"/>
      <c r="AA2686" s="732"/>
      <c r="AB2686" s="732"/>
      <c r="AC2686" s="962"/>
      <c r="AD2686" s="962"/>
    </row>
    <row r="2687" spans="1:30" ht="28.5">
      <c r="A2687" s="734"/>
      <c r="B2687" s="554"/>
      <c r="C2687" s="657"/>
      <c r="D2687" s="657"/>
      <c r="E2687" s="605" t="s">
        <v>704</v>
      </c>
      <c r="F2687" s="605">
        <f t="shared" ref="F2687:N2687" si="890">IF(((F2685="")*AND(F2686="")),"",(F2685-F2686)*3)</f>
        <v>4947.3599999999969</v>
      </c>
      <c r="G2687" s="605">
        <f t="shared" si="890"/>
        <v>4486.6800000000039</v>
      </c>
      <c r="H2687" s="605">
        <f t="shared" si="890"/>
        <v>4361.1599999999926</v>
      </c>
      <c r="I2687" s="605">
        <f t="shared" si="890"/>
        <v>4470.8100000000013</v>
      </c>
      <c r="J2687" s="605">
        <f t="shared" si="890"/>
        <v>4963.3799999999974</v>
      </c>
      <c r="K2687" s="605">
        <f t="shared" si="890"/>
        <v>4995.570000000007</v>
      </c>
      <c r="L2687" s="605">
        <f t="shared" si="890"/>
        <v>4487.9099999999926</v>
      </c>
      <c r="M2687" s="605">
        <f t="shared" si="890"/>
        <v>4416.1199999999917</v>
      </c>
      <c r="N2687" s="605">
        <f t="shared" si="890"/>
        <v>4932.3300000000017</v>
      </c>
      <c r="O2687" s="605"/>
      <c r="P2687" s="605"/>
      <c r="Q2687" s="658"/>
      <c r="R2687" s="658"/>
      <c r="S2687" s="659"/>
      <c r="T2687" s="600"/>
      <c r="U2687" s="660"/>
      <c r="V2687" s="735"/>
      <c r="W2687" s="735"/>
      <c r="X2687" s="735"/>
      <c r="Y2687" s="736"/>
      <c r="Z2687" s="736"/>
      <c r="AA2687" s="736"/>
      <c r="AB2687" s="736"/>
      <c r="AC2687" s="737"/>
      <c r="AD2687" s="737"/>
    </row>
    <row r="2688" spans="1:30" ht="15.75">
      <c r="A2688" s="268">
        <v>44227</v>
      </c>
      <c r="B2688" s="961" t="s">
        <v>167</v>
      </c>
      <c r="C2688" s="657" t="s">
        <v>169</v>
      </c>
      <c r="D2688" s="657" t="s">
        <v>187</v>
      </c>
      <c r="E2688" s="605" t="s">
        <v>184</v>
      </c>
      <c r="F2688">
        <v>1238.81</v>
      </c>
      <c r="G2688">
        <v>1212.94</v>
      </c>
      <c r="H2688">
        <v>1200.48</v>
      </c>
      <c r="I2688">
        <v>1217.26</v>
      </c>
      <c r="J2688">
        <v>1245</v>
      </c>
      <c r="K2688">
        <v>1226.23</v>
      </c>
      <c r="L2688">
        <v>1215.7</v>
      </c>
      <c r="M2688">
        <v>1207.53</v>
      </c>
      <c r="N2688">
        <v>1258.83</v>
      </c>
      <c r="O2688" s="605">
        <f>IF((N2689=""),"",MAX(F2690:N2690))</f>
        <v>2026.3200000000002</v>
      </c>
      <c r="P2688" s="605">
        <f>IF(N2689="","",MIN(F2690:N2690))</f>
        <v>1875.12</v>
      </c>
      <c r="Q2688" s="658">
        <f>IF((N2690=""),"",AVERAGE(F2690:N2690))</f>
        <v>1983.7666666666664</v>
      </c>
      <c r="R2688" s="658">
        <f>IF((N2689=""),"",(O2688-P2688)/(O2688+P2688)*100)</f>
        <v>3.875492125984259</v>
      </c>
      <c r="S2688" s="659">
        <f>STDEV(F2690:N2690)</f>
        <v>50.358673036541504</v>
      </c>
      <c r="T2688" s="600" t="str">
        <f>IF(N2689="","",IF(Q2688&gt;AA2688,IF(R2688&lt;AD2688,IF(Q2688&lt;AB2688,"Pass","Fail"),"Fail"),"Fail"))</f>
        <v>Pass</v>
      </c>
      <c r="U2688" s="672">
        <v>1428</v>
      </c>
      <c r="V2688" s="1" t="s">
        <v>726</v>
      </c>
      <c r="W2688" s="743" t="s">
        <v>640</v>
      </c>
      <c r="X2688" s="1070"/>
      <c r="Y2688" s="733">
        <v>1940</v>
      </c>
      <c r="Z2688" s="733">
        <v>3000</v>
      </c>
      <c r="AA2688" s="733">
        <v>1940</v>
      </c>
      <c r="AB2688" s="733">
        <v>2180</v>
      </c>
      <c r="AC2688" s="604">
        <v>8.3000000000000007</v>
      </c>
      <c r="AD2688" s="604">
        <v>8.3000000000000007</v>
      </c>
    </row>
    <row r="2689" spans="1:30" ht="15.75">
      <c r="A2689" s="738"/>
      <c r="B2689" s="554"/>
      <c r="C2689" s="657"/>
      <c r="D2689" s="657"/>
      <c r="E2689" s="605" t="s">
        <v>185</v>
      </c>
      <c r="F2689">
        <v>577.11</v>
      </c>
      <c r="G2689">
        <v>537.5</v>
      </c>
      <c r="H2689">
        <v>528.19000000000005</v>
      </c>
      <c r="I2689">
        <v>547.97</v>
      </c>
      <c r="J2689">
        <v>599.17999999999995</v>
      </c>
      <c r="K2689">
        <v>552.36</v>
      </c>
      <c r="L2689">
        <v>543.30999999999995</v>
      </c>
      <c r="M2689">
        <v>552.07000000000005</v>
      </c>
      <c r="N2689">
        <v>633.79</v>
      </c>
      <c r="O2689" s="605"/>
      <c r="P2689" s="605"/>
      <c r="Q2689" s="658"/>
      <c r="R2689" s="658"/>
      <c r="S2689" s="659"/>
      <c r="T2689" s="600"/>
      <c r="U2689" s="660"/>
      <c r="V2689" s="731"/>
      <c r="W2689" s="731"/>
      <c r="X2689" s="1071"/>
      <c r="Y2689" s="732"/>
      <c r="Z2689" s="732"/>
      <c r="AA2689" s="732"/>
      <c r="AB2689" s="732"/>
      <c r="AC2689" s="962"/>
      <c r="AD2689" s="962"/>
    </row>
    <row r="2690" spans="1:30" ht="28.5">
      <c r="A2690" s="738"/>
      <c r="B2690" s="554"/>
      <c r="C2690" s="657"/>
      <c r="D2690" s="657"/>
      <c r="E2690" s="605" t="s">
        <v>704</v>
      </c>
      <c r="F2690" s="605">
        <f t="shared" ref="F2690:N2690" si="891">IF(((F2688="")*AND(F2689="")),"",(F2688-F2689)*3)</f>
        <v>1985.1</v>
      </c>
      <c r="G2690" s="605">
        <f t="shared" si="891"/>
        <v>2026.3200000000002</v>
      </c>
      <c r="H2690" s="605">
        <f t="shared" si="891"/>
        <v>2016.87</v>
      </c>
      <c r="I2690" s="605">
        <f t="shared" si="891"/>
        <v>2007.87</v>
      </c>
      <c r="J2690" s="605">
        <f t="shared" si="891"/>
        <v>1937.46</v>
      </c>
      <c r="K2690" s="605">
        <f t="shared" si="891"/>
        <v>2021.6100000000001</v>
      </c>
      <c r="L2690" s="605">
        <f t="shared" si="891"/>
        <v>2017.1700000000003</v>
      </c>
      <c r="M2690" s="605">
        <f t="shared" si="891"/>
        <v>1966.3799999999997</v>
      </c>
      <c r="N2690" s="605">
        <f t="shared" si="891"/>
        <v>1875.12</v>
      </c>
      <c r="O2690" s="605"/>
      <c r="P2690" s="605"/>
      <c r="Q2690" s="658"/>
      <c r="R2690" s="658"/>
      <c r="S2690" s="659"/>
      <c r="T2690" s="600"/>
      <c r="U2690" s="660"/>
      <c r="V2690" s="908"/>
      <c r="W2690" s="731"/>
      <c r="X2690" s="1072"/>
      <c r="Y2690" s="732"/>
      <c r="Z2690" s="732"/>
      <c r="AA2690" s="732"/>
      <c r="AB2690" s="732"/>
      <c r="AC2690" s="962"/>
      <c r="AD2690" s="962"/>
    </row>
    <row r="2691" spans="1:30" ht="15.75">
      <c r="A2691" s="268">
        <v>44230</v>
      </c>
      <c r="B2691" s="554" t="s">
        <v>172</v>
      </c>
      <c r="C2691" s="657" t="s">
        <v>174</v>
      </c>
      <c r="D2691" s="657" t="s">
        <v>173</v>
      </c>
      <c r="E2691" s="605" t="s">
        <v>184</v>
      </c>
      <c r="F2691">
        <v>3010.42</v>
      </c>
      <c r="G2691">
        <v>2926.88</v>
      </c>
      <c r="H2691">
        <v>3199.35</v>
      </c>
      <c r="I2691">
        <v>3032.23</v>
      </c>
      <c r="J2691">
        <v>3026.78</v>
      </c>
      <c r="K2691">
        <v>3031.72</v>
      </c>
      <c r="L2691">
        <v>2983.99</v>
      </c>
      <c r="M2691">
        <v>3034.96</v>
      </c>
      <c r="N2691">
        <v>3361.33</v>
      </c>
      <c r="O2691" s="605">
        <f>IF((N2692=""),"",MAX(F2693:N2693))</f>
        <v>3645.3999999999996</v>
      </c>
      <c r="P2691" s="605">
        <f>IF(N2692="","",MIN(F2693:N2693))</f>
        <v>3374.7</v>
      </c>
      <c r="Q2691" s="658">
        <f>IF((N2693=""),"",AVERAGE(F2693:N2693))</f>
        <v>3547.9666666666672</v>
      </c>
      <c r="R2691" s="658">
        <f>IF((N2692=""),"",(O2691-P2691)/(O2691+P2691)*100)</f>
        <v>3.856070426347201</v>
      </c>
      <c r="S2691" s="725">
        <f>STDEV(F2693:N2693)</f>
        <v>92.151737368303344</v>
      </c>
      <c r="T2691" s="600" t="str">
        <f>IF(N2692="","",IF(Q2691&gt;AA2691,IF(R2691&lt;AD2691,IF(Q2691&lt;AB2691,"Pass","Fail"),"Fail"),"Fail"))</f>
        <v>Pass</v>
      </c>
      <c r="U2691" s="672">
        <v>1340</v>
      </c>
      <c r="V2691" s="1" t="s">
        <v>729</v>
      </c>
      <c r="W2691" s="743" t="s">
        <v>640</v>
      </c>
      <c r="X2691" s="726"/>
      <c r="Y2691" s="819">
        <v>3350</v>
      </c>
      <c r="Z2691" s="819">
        <v>4450</v>
      </c>
      <c r="AA2691" s="819">
        <v>3350</v>
      </c>
      <c r="AB2691" s="819">
        <v>3950</v>
      </c>
      <c r="AC2691" s="820">
        <v>7</v>
      </c>
      <c r="AD2691" s="820">
        <v>6.5</v>
      </c>
    </row>
    <row r="2692" spans="1:30" ht="15.75">
      <c r="A2692" s="729"/>
      <c r="B2692" s="554"/>
      <c r="C2692" s="657"/>
      <c r="D2692" s="657"/>
      <c r="E2692" s="605" t="s">
        <v>185</v>
      </c>
      <c r="F2692">
        <v>1238.99</v>
      </c>
      <c r="G2692">
        <v>1127.56</v>
      </c>
      <c r="H2692">
        <v>1512</v>
      </c>
      <c r="I2692">
        <v>1324.31</v>
      </c>
      <c r="J2692">
        <v>1220.6600000000001</v>
      </c>
      <c r="K2692">
        <v>1242.82</v>
      </c>
      <c r="L2692">
        <v>1161.29</v>
      </c>
      <c r="M2692">
        <v>1255.18</v>
      </c>
      <c r="N2692">
        <v>1559</v>
      </c>
      <c r="O2692" s="605"/>
      <c r="P2692" s="605"/>
      <c r="Q2692" s="658"/>
      <c r="R2692" s="658"/>
      <c r="S2692" s="659"/>
      <c r="T2692" s="600"/>
      <c r="U2692" s="672"/>
      <c r="V2692" s="731"/>
      <c r="W2692" s="731"/>
      <c r="X2692" s="731"/>
      <c r="Y2692" s="732"/>
      <c r="Z2692" s="732"/>
      <c r="AA2692" s="732"/>
      <c r="AB2692" s="732"/>
      <c r="AC2692" s="975"/>
      <c r="AD2692" s="975"/>
    </row>
    <row r="2693" spans="1:30" ht="28.5">
      <c r="A2693" s="738"/>
      <c r="B2693" s="554"/>
      <c r="C2693" s="657"/>
      <c r="D2693" s="657"/>
      <c r="E2693" s="605" t="s">
        <v>704</v>
      </c>
      <c r="F2693" s="605">
        <f t="shared" ref="F2693:N2693" si="892">IF(((F2691="")*AND(F2692="")),"",(F2691-F2692)*2)</f>
        <v>3542.86</v>
      </c>
      <c r="G2693" s="605">
        <f t="shared" si="892"/>
        <v>3598.6400000000003</v>
      </c>
      <c r="H2693" s="605">
        <f t="shared" si="892"/>
        <v>3374.7</v>
      </c>
      <c r="I2693" s="605">
        <f t="shared" si="892"/>
        <v>3415.84</v>
      </c>
      <c r="J2693" s="605">
        <f t="shared" si="892"/>
        <v>3612.2400000000002</v>
      </c>
      <c r="K2693" s="605">
        <f t="shared" si="892"/>
        <v>3577.7999999999997</v>
      </c>
      <c r="L2693" s="605">
        <f t="shared" si="892"/>
        <v>3645.3999999999996</v>
      </c>
      <c r="M2693" s="605">
        <f t="shared" si="892"/>
        <v>3559.56</v>
      </c>
      <c r="N2693" s="605">
        <f t="shared" si="892"/>
        <v>3604.66</v>
      </c>
      <c r="O2693" s="605"/>
      <c r="P2693" s="605"/>
      <c r="Q2693" s="658"/>
      <c r="R2693" s="658"/>
      <c r="S2693" s="659"/>
      <c r="T2693" s="600"/>
      <c r="U2693" s="672"/>
      <c r="V2693" s="731"/>
      <c r="W2693" s="731"/>
      <c r="X2693" s="731"/>
      <c r="Y2693" s="732"/>
      <c r="Z2693" s="732"/>
      <c r="AA2693" s="732"/>
      <c r="AB2693" s="732"/>
      <c r="AC2693" s="975"/>
      <c r="AD2693" s="975"/>
    </row>
    <row r="2694" spans="1:30" ht="15.75">
      <c r="A2694" s="268">
        <v>44230</v>
      </c>
      <c r="B2694" s="554" t="s">
        <v>183</v>
      </c>
      <c r="C2694" s="657" t="s">
        <v>171</v>
      </c>
      <c r="D2694" s="657" t="s">
        <v>170</v>
      </c>
      <c r="E2694" s="605" t="s">
        <v>184</v>
      </c>
      <c r="F2694">
        <v>29059.279999999999</v>
      </c>
      <c r="G2694">
        <v>28932.240000000002</v>
      </c>
      <c r="H2694">
        <v>28902.51</v>
      </c>
      <c r="I2694">
        <v>28936.11</v>
      </c>
      <c r="J2694">
        <v>29029.15</v>
      </c>
      <c r="K2694">
        <v>29049.93</v>
      </c>
      <c r="L2694">
        <v>28946.58</v>
      </c>
      <c r="M2694">
        <v>28928.73</v>
      </c>
      <c r="N2694">
        <v>29091.97</v>
      </c>
      <c r="O2694" s="605">
        <f>IF((N2695=""),"",MAX(F2696:N2696))</f>
        <v>4958.0400000000009</v>
      </c>
      <c r="P2694" s="605">
        <f>IF(N2695="","",MIN(F2696:N2696))</f>
        <v>4315.5</v>
      </c>
      <c r="Q2694" s="658">
        <f>IF((N2696=""),"",AVERAGE(F2696:N2696))</f>
        <v>4641.7100000000028</v>
      </c>
      <c r="R2694" s="658">
        <f>IF((N2695=""),"",(O2694-P2694)/(O2694+P2694)*100)</f>
        <v>6.9287456569983075</v>
      </c>
      <c r="S2694" s="659">
        <f>STDEV(F2696:N2696)</f>
        <v>273.24480891683328</v>
      </c>
      <c r="T2694" s="600" t="str">
        <f>IF(N2695="","",IF(Q2694&gt;AA2694,IF(R2694&lt;AD2694,IF(Q2694&lt;AB2694,"Pass","Fail"),"Fail"),"Fail"))</f>
        <v>Pass</v>
      </c>
      <c r="U2694" s="672">
        <v>1340</v>
      </c>
      <c r="V2694" s="1" t="s">
        <v>729</v>
      </c>
      <c r="W2694" s="743" t="s">
        <v>640</v>
      </c>
      <c r="Y2694" s="733">
        <v>3940</v>
      </c>
      <c r="Z2694" s="733">
        <v>5500</v>
      </c>
      <c r="AA2694" s="733">
        <v>3940</v>
      </c>
      <c r="AB2694" s="733">
        <v>4985</v>
      </c>
      <c r="AC2694" s="604">
        <v>16</v>
      </c>
      <c r="AD2694" s="604">
        <v>10.24</v>
      </c>
    </row>
    <row r="2695" spans="1:30" ht="15.75">
      <c r="A2695" s="729"/>
      <c r="B2695" s="554"/>
      <c r="C2695" s="657"/>
      <c r="D2695" s="657"/>
      <c r="E2695" s="605" t="s">
        <v>185</v>
      </c>
      <c r="F2695">
        <v>27425.91</v>
      </c>
      <c r="G2695">
        <v>27457.759999999998</v>
      </c>
      <c r="H2695">
        <v>27464.01</v>
      </c>
      <c r="I2695">
        <v>27453.62</v>
      </c>
      <c r="J2695">
        <v>27378.92</v>
      </c>
      <c r="K2695">
        <v>27397.25</v>
      </c>
      <c r="L2695">
        <v>27457.9</v>
      </c>
      <c r="M2695">
        <v>27455.22</v>
      </c>
      <c r="N2695">
        <v>27460.78</v>
      </c>
      <c r="O2695" s="975"/>
      <c r="P2695" s="605"/>
      <c r="Q2695" s="658"/>
      <c r="R2695" s="658"/>
      <c r="S2695" s="659"/>
      <c r="T2695" s="600"/>
      <c r="U2695" s="660"/>
      <c r="V2695" s="731"/>
      <c r="W2695" s="731"/>
      <c r="X2695" s="731"/>
      <c r="Y2695" s="732"/>
      <c r="Z2695" s="732"/>
      <c r="AA2695" s="732"/>
      <c r="AB2695" s="732"/>
      <c r="AC2695" s="975"/>
      <c r="AD2695" s="975"/>
    </row>
    <row r="2696" spans="1:30" ht="28.5">
      <c r="A2696" s="734"/>
      <c r="B2696" s="554"/>
      <c r="C2696" s="657"/>
      <c r="D2696" s="657"/>
      <c r="E2696" s="605" t="s">
        <v>704</v>
      </c>
      <c r="F2696" s="605">
        <f t="shared" ref="F2696:N2696" si="893">IF(((F2694="")*AND(F2695="")),"",(F2694-F2695)*3)</f>
        <v>4900.1099999999969</v>
      </c>
      <c r="G2696" s="605">
        <f t="shared" si="893"/>
        <v>4423.4400000000096</v>
      </c>
      <c r="H2696" s="605">
        <f t="shared" si="893"/>
        <v>4315.5</v>
      </c>
      <c r="I2696" s="605">
        <f t="shared" si="893"/>
        <v>4447.4700000000048</v>
      </c>
      <c r="J2696" s="605">
        <f t="shared" si="893"/>
        <v>4950.6900000000096</v>
      </c>
      <c r="K2696" s="605">
        <f t="shared" si="893"/>
        <v>4958.0400000000009</v>
      </c>
      <c r="L2696" s="605">
        <f t="shared" si="893"/>
        <v>4466.0400000000009</v>
      </c>
      <c r="M2696" s="605">
        <f t="shared" si="893"/>
        <v>4420.5299999999952</v>
      </c>
      <c r="N2696" s="605">
        <f t="shared" si="893"/>
        <v>4893.570000000007</v>
      </c>
      <c r="O2696" s="605"/>
      <c r="P2696" s="605"/>
      <c r="Q2696" s="658"/>
      <c r="R2696" s="658"/>
      <c r="S2696" s="659"/>
      <c r="T2696" s="600"/>
      <c r="U2696" s="660"/>
      <c r="V2696" s="735"/>
      <c r="W2696" s="735"/>
      <c r="X2696" s="735"/>
      <c r="Y2696" s="736"/>
      <c r="Z2696" s="736"/>
      <c r="AA2696" s="736"/>
      <c r="AB2696" s="736"/>
      <c r="AC2696" s="737"/>
      <c r="AD2696" s="737"/>
    </row>
    <row r="2697" spans="1:30" ht="15.75">
      <c r="A2697" s="268">
        <v>44230</v>
      </c>
      <c r="B2697" s="974" t="s">
        <v>167</v>
      </c>
      <c r="C2697" s="657" t="s">
        <v>169</v>
      </c>
      <c r="D2697" s="657" t="s">
        <v>187</v>
      </c>
      <c r="E2697" s="605" t="s">
        <v>184</v>
      </c>
      <c r="F2697">
        <v>1899.06</v>
      </c>
      <c r="G2697">
        <v>1902.07</v>
      </c>
      <c r="H2697">
        <v>1892.28</v>
      </c>
      <c r="I2697">
        <v>1908.36</v>
      </c>
      <c r="J2697">
        <v>1916.18</v>
      </c>
      <c r="K2697">
        <v>1912.71</v>
      </c>
      <c r="L2697">
        <v>1907.66</v>
      </c>
      <c r="M2697">
        <v>1925.95</v>
      </c>
      <c r="N2697">
        <v>1917.2</v>
      </c>
      <c r="O2697" s="605">
        <f>IF((N2698=""),"",MAX(F2699:N2699))</f>
        <v>2148.1499999999996</v>
      </c>
      <c r="P2697" s="605">
        <f>IF(N2698="","",MIN(F2699:N2699))</f>
        <v>1953.03</v>
      </c>
      <c r="Q2697" s="658">
        <f>IF((N2699=""),"",AVERAGE(F2699:N2699))</f>
        <v>2052.6066666666666</v>
      </c>
      <c r="R2697" s="658">
        <f>IF((N2698=""),"",(O2697-P2697)/(O2697+P2697)*100)</f>
        <v>4.7576551138940424</v>
      </c>
      <c r="S2697" s="659">
        <f>STDEV(F2699:N2699)</f>
        <v>60.49260244029513</v>
      </c>
      <c r="T2697" s="600" t="str">
        <f>IF(N2698="","",IF(Q2697&gt;AA2697,IF(R2697&lt;AD2697,IF(Q2697&lt;AB2697,"Pass","Fail"),"Fail"),"Fail"))</f>
        <v>Pass</v>
      </c>
      <c r="U2697" s="672">
        <v>1340</v>
      </c>
      <c r="V2697" s="1" t="s">
        <v>729</v>
      </c>
      <c r="W2697" s="743" t="s">
        <v>640</v>
      </c>
      <c r="X2697" s="1070"/>
      <c r="Y2697" s="733">
        <v>1940</v>
      </c>
      <c r="Z2697" s="733">
        <v>3000</v>
      </c>
      <c r="AA2697" s="733">
        <v>1940</v>
      </c>
      <c r="AB2697" s="733">
        <v>2180</v>
      </c>
      <c r="AC2697" s="604">
        <v>8.3000000000000007</v>
      </c>
      <c r="AD2697" s="604">
        <v>8.3000000000000007</v>
      </c>
    </row>
    <row r="2698" spans="1:30" ht="15.75">
      <c r="A2698" s="738"/>
      <c r="B2698" s="554"/>
      <c r="C2698" s="657"/>
      <c r="D2698" s="657"/>
      <c r="E2698" s="605" t="s">
        <v>185</v>
      </c>
      <c r="F2698">
        <v>1241.57</v>
      </c>
      <c r="G2698">
        <v>1214.0899999999999</v>
      </c>
      <c r="H2698">
        <v>1202.92</v>
      </c>
      <c r="I2698">
        <v>1212.7</v>
      </c>
      <c r="J2698">
        <v>1241.82</v>
      </c>
      <c r="K2698">
        <v>1220.45</v>
      </c>
      <c r="L2698">
        <v>1214.01</v>
      </c>
      <c r="M2698">
        <v>1209.9000000000001</v>
      </c>
      <c r="N2698">
        <v>1266.19</v>
      </c>
      <c r="O2698" s="605"/>
      <c r="P2698" s="605"/>
      <c r="Q2698" s="658"/>
      <c r="R2698" s="658"/>
      <c r="S2698" s="659"/>
      <c r="T2698" s="600"/>
      <c r="U2698" s="660"/>
      <c r="V2698" s="731"/>
      <c r="W2698" s="731"/>
      <c r="X2698" s="1071"/>
      <c r="Y2698" s="732"/>
      <c r="Z2698" s="732"/>
      <c r="AA2698" s="732"/>
      <c r="AB2698" s="732"/>
      <c r="AC2698" s="975"/>
      <c r="AD2698" s="975"/>
    </row>
    <row r="2699" spans="1:30" ht="28.5">
      <c r="A2699" s="738"/>
      <c r="B2699" s="554"/>
      <c r="C2699" s="657"/>
      <c r="D2699" s="657"/>
      <c r="E2699" s="605" t="s">
        <v>704</v>
      </c>
      <c r="F2699" s="605">
        <f t="shared" ref="F2699:N2699" si="894">IF(((F2697="")*AND(F2698="")),"",(F2697-F2698)*3)</f>
        <v>1972.47</v>
      </c>
      <c r="G2699" s="605">
        <f t="shared" si="894"/>
        <v>2063.94</v>
      </c>
      <c r="H2699" s="605">
        <f t="shared" si="894"/>
        <v>2068.08</v>
      </c>
      <c r="I2699" s="605">
        <f t="shared" si="894"/>
        <v>2086.9799999999996</v>
      </c>
      <c r="J2699" s="605">
        <f t="shared" si="894"/>
        <v>2023.0800000000004</v>
      </c>
      <c r="K2699" s="605">
        <f t="shared" si="894"/>
        <v>2076.7799999999997</v>
      </c>
      <c r="L2699" s="605">
        <f t="shared" si="894"/>
        <v>2080.9500000000003</v>
      </c>
      <c r="M2699" s="605">
        <f t="shared" si="894"/>
        <v>2148.1499999999996</v>
      </c>
      <c r="N2699" s="605">
        <f t="shared" si="894"/>
        <v>1953.03</v>
      </c>
      <c r="O2699" s="605"/>
      <c r="P2699" s="605"/>
      <c r="Q2699" s="658"/>
      <c r="R2699" s="658"/>
      <c r="S2699" s="659"/>
      <c r="T2699" s="600"/>
      <c r="U2699" s="660"/>
      <c r="V2699" s="908"/>
      <c r="W2699" s="731"/>
      <c r="X2699" s="1072"/>
      <c r="Y2699" s="732"/>
      <c r="Z2699" s="732"/>
      <c r="AA2699" s="732"/>
      <c r="AB2699" s="732"/>
      <c r="AC2699" s="975"/>
      <c r="AD2699" s="975"/>
    </row>
    <row r="2700" spans="1:30" ht="15.75">
      <c r="A2700" s="268">
        <v>44234</v>
      </c>
      <c r="B2700" s="554" t="s">
        <v>172</v>
      </c>
      <c r="C2700" s="657" t="s">
        <v>174</v>
      </c>
      <c r="D2700" s="657" t="s">
        <v>173</v>
      </c>
      <c r="E2700" s="605" t="s">
        <v>184</v>
      </c>
      <c r="F2700">
        <v>6724.68</v>
      </c>
      <c r="G2700">
        <v>6636.82</v>
      </c>
      <c r="H2700">
        <v>6788.7</v>
      </c>
      <c r="I2700">
        <v>6654.62</v>
      </c>
      <c r="J2700">
        <v>6751.61</v>
      </c>
      <c r="K2700">
        <v>6742.42</v>
      </c>
      <c r="L2700">
        <v>6726.14</v>
      </c>
      <c r="M2700">
        <v>6742.18</v>
      </c>
      <c r="N2700">
        <v>6741.48</v>
      </c>
      <c r="O2700" s="605">
        <f>IF((N2701=""),"",MAX(F2702:N2702))</f>
        <v>3706.26</v>
      </c>
      <c r="P2700" s="605">
        <f>IF(N2701="","",MIN(F2702:N2702))</f>
        <v>3314.2199999999993</v>
      </c>
      <c r="Q2700" s="658">
        <f>IF((N2702=""),"",AVERAGE(F2702:N2702))</f>
        <v>3607.4644444444443</v>
      </c>
      <c r="R2700" s="658">
        <f>IF((N2701=""),"",(O2700-P2700)/(O2700+P2700)*100)</f>
        <v>5.584233556679898</v>
      </c>
      <c r="S2700" s="725">
        <f>STDEV(F2702:N2702)</f>
        <v>129.19511785581639</v>
      </c>
      <c r="T2700" s="600" t="str">
        <f>IF(N2701="","",IF(Q2700&gt;AA2700,IF(R2700&lt;AD2700,IF(Q2700&lt;AB2700,"Pass","Fail"),"Fail"),"Fail"))</f>
        <v>Pass</v>
      </c>
      <c r="U2700" s="271">
        <v>121</v>
      </c>
      <c r="V2700" s="325" t="s">
        <v>734</v>
      </c>
      <c r="W2700" s="743" t="s">
        <v>640</v>
      </c>
      <c r="X2700" s="726"/>
      <c r="Y2700" s="819">
        <v>3350</v>
      </c>
      <c r="Z2700" s="819">
        <v>4450</v>
      </c>
      <c r="AA2700" s="819">
        <v>3350</v>
      </c>
      <c r="AB2700" s="819">
        <v>3950</v>
      </c>
      <c r="AC2700" s="820">
        <v>7</v>
      </c>
      <c r="AD2700" s="820">
        <v>6.5</v>
      </c>
    </row>
    <row r="2701" spans="1:30" ht="15.75">
      <c r="A2701" s="729"/>
      <c r="B2701" s="554"/>
      <c r="C2701" s="657"/>
      <c r="D2701" s="657"/>
      <c r="E2701" s="605" t="s">
        <v>185</v>
      </c>
      <c r="F2701">
        <v>4906</v>
      </c>
      <c r="G2701">
        <v>4799.91</v>
      </c>
      <c r="H2701">
        <v>5031.41</v>
      </c>
      <c r="I2701">
        <v>4878.87</v>
      </c>
      <c r="J2701">
        <v>4898.4799999999996</v>
      </c>
      <c r="K2701">
        <v>4901.1000000000004</v>
      </c>
      <c r="L2701">
        <v>4873.3100000000004</v>
      </c>
      <c r="M2701">
        <v>4901.6099999999997</v>
      </c>
      <c r="N2701">
        <v>5084.37</v>
      </c>
      <c r="O2701" s="605"/>
      <c r="P2701" s="605"/>
      <c r="Q2701" s="658"/>
      <c r="R2701" s="658"/>
      <c r="S2701" s="659"/>
      <c r="T2701" s="600"/>
      <c r="U2701" s="1013"/>
      <c r="V2701" s="1014"/>
      <c r="W2701" s="731"/>
      <c r="X2701" s="731"/>
      <c r="Y2701" s="732"/>
      <c r="Z2701" s="732"/>
      <c r="AA2701" s="732"/>
      <c r="AB2701" s="732"/>
      <c r="AC2701" s="988"/>
      <c r="AD2701" s="988"/>
    </row>
    <row r="2702" spans="1:30" ht="28.5">
      <c r="A2702" s="738"/>
      <c r="B2702" s="554"/>
      <c r="C2702" s="657"/>
      <c r="D2702" s="657"/>
      <c r="E2702" s="605" t="s">
        <v>704</v>
      </c>
      <c r="F2702" s="605">
        <f t="shared" ref="F2702:N2702" si="895">IF(((F2700="")*AND(F2701="")),"",(F2700-F2701)*2)</f>
        <v>3637.3600000000006</v>
      </c>
      <c r="G2702" s="605">
        <f t="shared" si="895"/>
        <v>3673.8199999999997</v>
      </c>
      <c r="H2702" s="605">
        <f t="shared" si="895"/>
        <v>3514.58</v>
      </c>
      <c r="I2702" s="605">
        <f t="shared" si="895"/>
        <v>3551.5</v>
      </c>
      <c r="J2702" s="605">
        <f t="shared" si="895"/>
        <v>3706.26</v>
      </c>
      <c r="K2702" s="605">
        <f t="shared" si="895"/>
        <v>3682.6399999999994</v>
      </c>
      <c r="L2702" s="605">
        <f t="shared" si="895"/>
        <v>3705.66</v>
      </c>
      <c r="M2702" s="605">
        <f t="shared" si="895"/>
        <v>3681.1400000000012</v>
      </c>
      <c r="N2702" s="605">
        <f t="shared" si="895"/>
        <v>3314.2199999999993</v>
      </c>
      <c r="O2702" s="605"/>
      <c r="P2702" s="605"/>
      <c r="Q2702" s="658"/>
      <c r="R2702" s="658"/>
      <c r="S2702" s="659"/>
      <c r="T2702" s="600"/>
      <c r="U2702" s="1013"/>
      <c r="V2702" s="1015"/>
      <c r="W2702" s="731"/>
      <c r="X2702" s="731"/>
      <c r="Y2702" s="732"/>
      <c r="Z2702" s="732"/>
      <c r="AA2702" s="732"/>
      <c r="AB2702" s="732"/>
      <c r="AC2702" s="988"/>
      <c r="AD2702" s="988"/>
    </row>
    <row r="2703" spans="1:30" ht="15.75">
      <c r="A2703" s="268">
        <v>44234</v>
      </c>
      <c r="B2703" s="554" t="s">
        <v>183</v>
      </c>
      <c r="C2703" s="657" t="s">
        <v>171</v>
      </c>
      <c r="D2703" s="657" t="s">
        <v>170</v>
      </c>
      <c r="E2703" s="605" t="s">
        <v>184</v>
      </c>
      <c r="F2703">
        <v>27425.91</v>
      </c>
      <c r="G2703">
        <v>27457.759999999998</v>
      </c>
      <c r="H2703">
        <v>27464.01</v>
      </c>
      <c r="I2703">
        <v>27453.62</v>
      </c>
      <c r="J2703">
        <v>27378.92</v>
      </c>
      <c r="K2703">
        <v>27397.25</v>
      </c>
      <c r="L2703">
        <v>27457.9</v>
      </c>
      <c r="M2703">
        <v>27455.22</v>
      </c>
      <c r="N2703">
        <v>27460.78</v>
      </c>
      <c r="O2703" s="605">
        <f>IF((N2704=""),"",MAX(F2705:N2705))</f>
        <v>5287.7099999999991</v>
      </c>
      <c r="P2703" s="605">
        <f>IF(N2704="","",MIN(F2705:N2705))</f>
        <v>4573.6499999999978</v>
      </c>
      <c r="Q2703" s="658">
        <f>IF((N2705=""),"",AVERAGE(F2705:N2705))</f>
        <v>4894.283333333331</v>
      </c>
      <c r="R2703" s="658">
        <f>IF((N2704=""),"",(O2703-P2703)/(O2703+P2703)*100)</f>
        <v>7.2409890725011721</v>
      </c>
      <c r="S2703" s="659">
        <f>STDEV(F2705:N2705)</f>
        <v>284.92909240721963</v>
      </c>
      <c r="T2703" s="600" t="str">
        <f>IF(N2704="","",IF(Q2703&gt;AA2703,IF(R2703&lt;AD2703,IF(Q2703&lt;AB2703,"Pass","Fail"),"Fail"),"Fail"))</f>
        <v>Pass</v>
      </c>
      <c r="U2703" s="271">
        <v>121</v>
      </c>
      <c r="V2703" s="325" t="s">
        <v>734</v>
      </c>
      <c r="W2703" s="743" t="s">
        <v>640</v>
      </c>
      <c r="Y2703" s="733">
        <v>3940</v>
      </c>
      <c r="Z2703" s="733">
        <v>5500</v>
      </c>
      <c r="AA2703" s="733">
        <v>3940</v>
      </c>
      <c r="AB2703" s="733">
        <v>4985</v>
      </c>
      <c r="AC2703" s="604">
        <v>16</v>
      </c>
      <c r="AD2703" s="604">
        <v>10.24</v>
      </c>
    </row>
    <row r="2704" spans="1:30" ht="15.75">
      <c r="A2704" s="729"/>
      <c r="B2704" s="554"/>
      <c r="C2704" s="657"/>
      <c r="D2704" s="657"/>
      <c r="E2704" s="605" t="s">
        <v>185</v>
      </c>
      <c r="F2704">
        <v>25709.53</v>
      </c>
      <c r="G2704">
        <v>25899.77</v>
      </c>
      <c r="H2704">
        <v>25939.46</v>
      </c>
      <c r="I2704">
        <v>25886.9</v>
      </c>
      <c r="J2704">
        <v>25635.91</v>
      </c>
      <c r="K2704">
        <v>25705.13</v>
      </c>
      <c r="L2704">
        <v>25911.14</v>
      </c>
      <c r="M2704">
        <v>25882.47</v>
      </c>
      <c r="N2704">
        <v>25698.21</v>
      </c>
      <c r="O2704" s="988"/>
      <c r="P2704" s="605"/>
      <c r="Q2704" s="658"/>
      <c r="R2704" s="658"/>
      <c r="S2704" s="659"/>
      <c r="T2704" s="600"/>
      <c r="U2704" s="1013"/>
      <c r="V2704" s="1014"/>
      <c r="W2704" s="731"/>
      <c r="X2704" s="731"/>
      <c r="Y2704" s="732"/>
      <c r="Z2704" s="732"/>
      <c r="AA2704" s="732"/>
      <c r="AB2704" s="732"/>
      <c r="AC2704" s="988"/>
      <c r="AD2704" s="988"/>
    </row>
    <row r="2705" spans="1:30" ht="28.5">
      <c r="A2705" s="734"/>
      <c r="B2705" s="554"/>
      <c r="C2705" s="657"/>
      <c r="D2705" s="657"/>
      <c r="E2705" s="605" t="s">
        <v>704</v>
      </c>
      <c r="F2705" s="605">
        <f t="shared" ref="F2705:N2705" si="896">IF(((F2703="")*AND(F2704="")),"",(F2703-F2704)*3)</f>
        <v>5149.1400000000031</v>
      </c>
      <c r="G2705" s="605">
        <f t="shared" si="896"/>
        <v>4673.9699999999939</v>
      </c>
      <c r="H2705" s="605">
        <f t="shared" si="896"/>
        <v>4573.6499999999978</v>
      </c>
      <c r="I2705" s="605">
        <f t="shared" si="896"/>
        <v>4700.1599999999926</v>
      </c>
      <c r="J2705" s="605">
        <f t="shared" si="896"/>
        <v>5229.0299999999952</v>
      </c>
      <c r="K2705" s="605">
        <f t="shared" si="896"/>
        <v>5076.3599999999969</v>
      </c>
      <c r="L2705" s="605">
        <f t="shared" si="896"/>
        <v>4640.2800000000061</v>
      </c>
      <c r="M2705" s="605">
        <f t="shared" si="896"/>
        <v>4718.25</v>
      </c>
      <c r="N2705" s="605">
        <f t="shared" si="896"/>
        <v>5287.7099999999991</v>
      </c>
      <c r="O2705" s="605"/>
      <c r="P2705" s="605"/>
      <c r="Q2705" s="658"/>
      <c r="R2705" s="658"/>
      <c r="S2705" s="659"/>
      <c r="T2705" s="600"/>
      <c r="U2705" s="1013"/>
      <c r="V2705" s="1014"/>
      <c r="W2705" s="735"/>
      <c r="X2705" s="735"/>
      <c r="Y2705" s="736"/>
      <c r="Z2705" s="736"/>
      <c r="AA2705" s="736"/>
      <c r="AB2705" s="736"/>
      <c r="AC2705" s="737"/>
      <c r="AD2705" s="737"/>
    </row>
    <row r="2706" spans="1:30" ht="15.75">
      <c r="A2706" s="268">
        <v>44234</v>
      </c>
      <c r="B2706" s="987" t="s">
        <v>167</v>
      </c>
      <c r="C2706" s="657" t="s">
        <v>169</v>
      </c>
      <c r="D2706" s="657" t="s">
        <v>187</v>
      </c>
      <c r="E2706" s="605" t="s">
        <v>184</v>
      </c>
      <c r="F2706">
        <v>1241.57</v>
      </c>
      <c r="G2706">
        <v>1214.0899999999999</v>
      </c>
      <c r="H2706">
        <v>1202.92</v>
      </c>
      <c r="I2706">
        <v>1212.7</v>
      </c>
      <c r="J2706">
        <v>1241.82</v>
      </c>
      <c r="K2706">
        <v>1220.45</v>
      </c>
      <c r="L2706">
        <v>1214.01</v>
      </c>
      <c r="M2706">
        <v>1209.9000000000001</v>
      </c>
      <c r="N2706">
        <v>1266.19</v>
      </c>
      <c r="O2706" s="605">
        <f>IF((N2707=""),"",MAX(F2708:N2708))</f>
        <v>2023.3199999999997</v>
      </c>
      <c r="P2706" s="605">
        <f>IF(N2707="","",MIN(F2708:N2708))</f>
        <v>1949.52</v>
      </c>
      <c r="Q2706" s="658">
        <f>IF((N2708=""),"",AVERAGE(F2708:N2708))</f>
        <v>1989.3500000000001</v>
      </c>
      <c r="R2706" s="658">
        <f>IF((N2707=""),"",(O2706-P2706)/(O2706+P2706)*100)</f>
        <v>1.8576131935844313</v>
      </c>
      <c r="S2706" s="659">
        <f>STDEV(F2708:N2708)</f>
        <v>23.626838023730855</v>
      </c>
      <c r="T2706" s="600" t="str">
        <f>IF(N2707="","",IF(Q2706&gt;AA2706,IF(R2706&lt;AD2706,IF(Q2706&lt;AB2706,"Pass","Fail"),"Fail"),"Fail"))</f>
        <v>Pass</v>
      </c>
      <c r="U2706" s="271">
        <v>121</v>
      </c>
      <c r="V2706" s="325" t="s">
        <v>734</v>
      </c>
      <c r="W2706" s="743" t="s">
        <v>640</v>
      </c>
      <c r="X2706" s="1070"/>
      <c r="Y2706" s="733">
        <v>1940</v>
      </c>
      <c r="Z2706" s="733">
        <v>3000</v>
      </c>
      <c r="AA2706" s="733">
        <v>1940</v>
      </c>
      <c r="AB2706" s="733">
        <v>2180</v>
      </c>
      <c r="AC2706" s="604">
        <v>8.3000000000000007</v>
      </c>
      <c r="AD2706" s="604">
        <v>8.3000000000000007</v>
      </c>
    </row>
    <row r="2707" spans="1:30" ht="15.75">
      <c r="A2707" s="738"/>
      <c r="B2707" s="554"/>
      <c r="C2707" s="657"/>
      <c r="D2707" s="657"/>
      <c r="E2707" s="605" t="s">
        <v>185</v>
      </c>
      <c r="F2707">
        <v>577.71</v>
      </c>
      <c r="G2707">
        <v>539.65</v>
      </c>
      <c r="H2707">
        <v>534.21</v>
      </c>
      <c r="I2707">
        <v>545.87</v>
      </c>
      <c r="J2707">
        <v>582.89</v>
      </c>
      <c r="K2707">
        <v>567.04999999999995</v>
      </c>
      <c r="L2707">
        <v>545.04999999999995</v>
      </c>
      <c r="M2707">
        <v>546.82000000000005</v>
      </c>
      <c r="N2707">
        <v>616.35</v>
      </c>
      <c r="O2707" s="605"/>
      <c r="P2707" s="605"/>
      <c r="Q2707" s="658"/>
      <c r="R2707" s="658"/>
      <c r="S2707" s="659"/>
      <c r="T2707" s="600"/>
      <c r="U2707" s="271"/>
      <c r="V2707" s="1014"/>
      <c r="W2707" s="731"/>
      <c r="X2707" s="1071"/>
      <c r="Y2707" s="732"/>
      <c r="Z2707" s="732"/>
      <c r="AA2707" s="732"/>
      <c r="AB2707" s="732"/>
      <c r="AC2707" s="988"/>
      <c r="AD2707" s="988"/>
    </row>
    <row r="2708" spans="1:30" ht="28.5">
      <c r="A2708" s="738"/>
      <c r="B2708" s="554"/>
      <c r="C2708" s="657"/>
      <c r="D2708" s="657"/>
      <c r="E2708" s="605" t="s">
        <v>704</v>
      </c>
      <c r="F2708" s="605">
        <f t="shared" ref="F2708:N2708" si="897">IF(((F2706="")*AND(F2707="")),"",(F2706-F2707)*3)</f>
        <v>1991.5799999999997</v>
      </c>
      <c r="G2708" s="605">
        <f t="shared" si="897"/>
        <v>2023.3199999999997</v>
      </c>
      <c r="H2708" s="605">
        <f t="shared" si="897"/>
        <v>2006.13</v>
      </c>
      <c r="I2708" s="605">
        <f t="shared" si="897"/>
        <v>2000.4900000000002</v>
      </c>
      <c r="J2708" s="605">
        <f t="shared" si="897"/>
        <v>1976.79</v>
      </c>
      <c r="K2708" s="605">
        <f t="shared" si="897"/>
        <v>1960.2000000000003</v>
      </c>
      <c r="L2708" s="605">
        <f t="shared" si="897"/>
        <v>2006.88</v>
      </c>
      <c r="M2708" s="605">
        <f t="shared" si="897"/>
        <v>1989.2400000000002</v>
      </c>
      <c r="N2708" s="605">
        <f t="shared" si="897"/>
        <v>1949.52</v>
      </c>
      <c r="O2708" s="605"/>
      <c r="P2708" s="605"/>
      <c r="Q2708" s="658"/>
      <c r="R2708" s="658"/>
      <c r="S2708" s="659"/>
      <c r="T2708" s="600"/>
      <c r="U2708" s="271"/>
      <c r="V2708" s="1014"/>
      <c r="W2708" s="731"/>
      <c r="X2708" s="1072"/>
      <c r="Y2708" s="732"/>
      <c r="Z2708" s="732"/>
      <c r="AA2708" s="732"/>
      <c r="AB2708" s="732"/>
      <c r="AC2708" s="988"/>
      <c r="AD2708" s="988"/>
    </row>
    <row r="2709" spans="1:30" ht="15.75">
      <c r="A2709" s="268">
        <v>44236</v>
      </c>
      <c r="B2709" s="554" t="s">
        <v>172</v>
      </c>
      <c r="C2709" s="657" t="s">
        <v>174</v>
      </c>
      <c r="D2709" s="657" t="s">
        <v>173</v>
      </c>
      <c r="E2709" s="605" t="s">
        <v>184</v>
      </c>
      <c r="F2709">
        <v>4913.95</v>
      </c>
      <c r="G2709">
        <v>4810.8100000000004</v>
      </c>
      <c r="H2709">
        <v>5036.46</v>
      </c>
      <c r="I2709">
        <v>4884.58</v>
      </c>
      <c r="J2709">
        <v>4906.49</v>
      </c>
      <c r="K2709">
        <v>4908.8500000000004</v>
      </c>
      <c r="L2709">
        <v>4881.67</v>
      </c>
      <c r="M2709">
        <v>4909.1899999999996</v>
      </c>
      <c r="N2709">
        <v>5089.91</v>
      </c>
      <c r="O2709" s="605">
        <f>IF((N2710=""),"",MAX(F2711:N2711))</f>
        <v>3623.0600000000004</v>
      </c>
      <c r="P2709" s="605">
        <f>IF(N2710="","",MIN(F2711:N2711))</f>
        <v>3286.24</v>
      </c>
      <c r="Q2709" s="658">
        <f>IF((N2711=""),"",AVERAGE(F2711:N2711))</f>
        <v>3513.5355555555557</v>
      </c>
      <c r="R2709" s="658">
        <f>IF((N2710=""),"",(O2709-P2709)/(O2709+P2709)*100)</f>
        <v>4.8748787865630474</v>
      </c>
      <c r="S2709" s="725">
        <f>STDEV(F2711:N2711)</f>
        <v>111.01662523144891</v>
      </c>
      <c r="T2709" s="600" t="str">
        <f>IF(N2710="","",IF(Q2709&gt;AA2709,IF(R2709&lt;AD2709,IF(Q2709&lt;AB2709,"Pass","Fail"),"Fail"),"Fail"))</f>
        <v>Pass</v>
      </c>
      <c r="U2709" s="271">
        <v>64</v>
      </c>
      <c r="V2709" s="325" t="s">
        <v>737</v>
      </c>
      <c r="W2709" s="743" t="s">
        <v>640</v>
      </c>
      <c r="X2709" s="726" t="s">
        <v>736</v>
      </c>
      <c r="Y2709" s="819">
        <v>3350</v>
      </c>
      <c r="Z2709" s="819">
        <v>4450</v>
      </c>
      <c r="AA2709" s="819">
        <v>3350</v>
      </c>
      <c r="AB2709" s="819">
        <v>3950</v>
      </c>
      <c r="AC2709" s="820">
        <v>7</v>
      </c>
      <c r="AD2709" s="820">
        <v>6.5</v>
      </c>
    </row>
    <row r="2710" spans="1:30" ht="15.75">
      <c r="A2710" s="729"/>
      <c r="B2710" s="554"/>
      <c r="C2710" s="657"/>
      <c r="D2710" s="657"/>
      <c r="E2710" s="605" t="s">
        <v>185</v>
      </c>
      <c r="F2710">
        <v>3142.65</v>
      </c>
      <c r="G2710">
        <v>3019.45</v>
      </c>
      <c r="H2710">
        <v>3325.88</v>
      </c>
      <c r="I2710">
        <v>3170.45</v>
      </c>
      <c r="J2710">
        <v>3108.92</v>
      </c>
      <c r="K2710">
        <v>3118.65</v>
      </c>
      <c r="L2710">
        <v>3070.14</v>
      </c>
      <c r="M2710">
        <v>3128.07</v>
      </c>
      <c r="N2710">
        <v>3446.79</v>
      </c>
      <c r="O2710" s="605"/>
      <c r="P2710" s="605"/>
      <c r="Q2710" s="658"/>
      <c r="R2710" s="658"/>
      <c r="S2710" s="659"/>
      <c r="T2710" s="600"/>
      <c r="U2710" s="1013"/>
      <c r="V2710" s="1014"/>
      <c r="W2710" s="731"/>
      <c r="X2710" s="731"/>
      <c r="Y2710" s="732"/>
      <c r="Z2710" s="732"/>
      <c r="AA2710" s="732"/>
      <c r="AB2710" s="732"/>
      <c r="AC2710" s="1001"/>
      <c r="AD2710" s="1001"/>
    </row>
    <row r="2711" spans="1:30" ht="28.5">
      <c r="A2711" s="738"/>
      <c r="B2711" s="554"/>
      <c r="C2711" s="657"/>
      <c r="D2711" s="657"/>
      <c r="E2711" s="605" t="s">
        <v>704</v>
      </c>
      <c r="F2711" s="605">
        <f t="shared" ref="F2711:N2711" si="898">IF(((F2709="")*AND(F2710="")),"",(F2709-F2710)*2)</f>
        <v>3542.5999999999995</v>
      </c>
      <c r="G2711" s="605">
        <f t="shared" si="898"/>
        <v>3582.7200000000012</v>
      </c>
      <c r="H2711" s="605">
        <f t="shared" si="898"/>
        <v>3421.16</v>
      </c>
      <c r="I2711" s="605">
        <f t="shared" si="898"/>
        <v>3428.26</v>
      </c>
      <c r="J2711" s="605">
        <f t="shared" si="898"/>
        <v>3595.1399999999994</v>
      </c>
      <c r="K2711" s="605">
        <f t="shared" si="898"/>
        <v>3580.4000000000005</v>
      </c>
      <c r="L2711" s="605">
        <f t="shared" si="898"/>
        <v>3623.0600000000004</v>
      </c>
      <c r="M2711" s="605">
        <f t="shared" si="898"/>
        <v>3562.2399999999989</v>
      </c>
      <c r="N2711" s="605">
        <f t="shared" si="898"/>
        <v>3286.24</v>
      </c>
      <c r="O2711" s="605"/>
      <c r="P2711" s="605"/>
      <c r="Q2711" s="658"/>
      <c r="R2711" s="658"/>
      <c r="S2711" s="659"/>
      <c r="T2711" s="600"/>
      <c r="U2711" s="1013"/>
      <c r="V2711" s="1015"/>
      <c r="W2711" s="731"/>
      <c r="X2711" s="731"/>
      <c r="Y2711" s="732"/>
      <c r="Z2711" s="732"/>
      <c r="AA2711" s="732"/>
      <c r="AB2711" s="732"/>
      <c r="AC2711" s="1001"/>
      <c r="AD2711" s="1001"/>
    </row>
    <row r="2712" spans="1:30" ht="15.75">
      <c r="A2712" s="268">
        <v>44236</v>
      </c>
      <c r="B2712" s="554" t="s">
        <v>183</v>
      </c>
      <c r="C2712" s="657" t="s">
        <v>171</v>
      </c>
      <c r="D2712" s="657" t="s">
        <v>170</v>
      </c>
      <c r="E2712" s="605" t="s">
        <v>184</v>
      </c>
      <c r="F2712">
        <v>25661.59</v>
      </c>
      <c r="G2712">
        <v>25864.51</v>
      </c>
      <c r="H2712">
        <v>25904.51</v>
      </c>
      <c r="I2712">
        <v>25835.46</v>
      </c>
      <c r="J2712">
        <v>25583.65</v>
      </c>
      <c r="K2712">
        <v>25653.7</v>
      </c>
      <c r="L2712">
        <v>25862.53</v>
      </c>
      <c r="M2712">
        <v>25838.53</v>
      </c>
      <c r="N2712">
        <v>25647.42</v>
      </c>
      <c r="O2712" s="605">
        <f>IF((N2713=""),"",MAX(F2714:N2714))</f>
        <v>4566.5400000000009</v>
      </c>
      <c r="P2712" s="605">
        <f>IF(N2713="","",MIN(F2714:N2714))</f>
        <v>3899.1299999999974</v>
      </c>
      <c r="Q2712" s="658">
        <f>IF((N2714=""),"",AVERAGE(F2714:N2714))</f>
        <v>4229.0199999999977</v>
      </c>
      <c r="R2712" s="658">
        <f>IF((N2713=""),"",(O2712-P2712)/(O2712+P2712)*100)</f>
        <v>7.8837233201861592</v>
      </c>
      <c r="S2712" s="659">
        <f>STDEV(F2714:N2714)</f>
        <v>285.65321904365408</v>
      </c>
      <c r="T2712" s="600" t="str">
        <f>IF(N2713="","",IF(Q2712&gt;AA2712,IF(R2712&lt;AD2712,IF(Q2712&lt;AB2712,"Pass","Fail"),"Fail"),"Fail"))</f>
        <v>Pass</v>
      </c>
      <c r="U2712" s="271">
        <v>64</v>
      </c>
      <c r="V2712" s="325" t="s">
        <v>737</v>
      </c>
      <c r="W2712" s="743" t="s">
        <v>640</v>
      </c>
      <c r="X2712" s="549" t="s">
        <v>736</v>
      </c>
      <c r="Y2712" s="733">
        <v>3940</v>
      </c>
      <c r="Z2712" s="733">
        <v>5500</v>
      </c>
      <c r="AA2712" s="733">
        <v>3940</v>
      </c>
      <c r="AB2712" s="733">
        <v>4985</v>
      </c>
      <c r="AC2712" s="604">
        <v>16</v>
      </c>
      <c r="AD2712" s="604">
        <v>10.24</v>
      </c>
    </row>
    <row r="2713" spans="1:30" ht="15.75">
      <c r="A2713" s="729"/>
      <c r="B2713" s="554"/>
      <c r="C2713" s="657"/>
      <c r="D2713" s="657"/>
      <c r="E2713" s="605" t="s">
        <v>185</v>
      </c>
      <c r="F2713">
        <v>24159.1</v>
      </c>
      <c r="G2713">
        <v>24525.56</v>
      </c>
      <c r="H2713">
        <v>24604.799999999999</v>
      </c>
      <c r="I2713">
        <v>24494.34</v>
      </c>
      <c r="J2713">
        <v>24064.39</v>
      </c>
      <c r="K2713">
        <v>24131.52</v>
      </c>
      <c r="L2713">
        <v>24514.16</v>
      </c>
      <c r="M2713">
        <v>24513.77</v>
      </c>
      <c r="N2713">
        <v>24157.200000000001</v>
      </c>
      <c r="O2713" s="1001"/>
      <c r="P2713" s="605"/>
      <c r="Q2713" s="658"/>
      <c r="R2713" s="658"/>
      <c r="S2713" s="659"/>
      <c r="T2713" s="600"/>
      <c r="U2713" s="1013"/>
      <c r="V2713" s="1014"/>
      <c r="W2713" s="731"/>
      <c r="X2713" s="731"/>
      <c r="Y2713" s="732"/>
      <c r="Z2713" s="732"/>
      <c r="AA2713" s="732"/>
      <c r="AB2713" s="732"/>
      <c r="AC2713" s="1001"/>
      <c r="AD2713" s="1001"/>
    </row>
    <row r="2714" spans="1:30" ht="28.5">
      <c r="A2714" s="734"/>
      <c r="B2714" s="554"/>
      <c r="C2714" s="657"/>
      <c r="D2714" s="657"/>
      <c r="E2714" s="605" t="s">
        <v>704</v>
      </c>
      <c r="F2714" s="605">
        <f t="shared" ref="F2714:N2714" si="899">IF(((F2712="")*AND(F2713="")),"",(F2712-F2713)*3)</f>
        <v>4507.4700000000048</v>
      </c>
      <c r="G2714" s="605">
        <f t="shared" si="899"/>
        <v>4016.8499999999913</v>
      </c>
      <c r="H2714" s="605">
        <f t="shared" si="899"/>
        <v>3899.1299999999974</v>
      </c>
      <c r="I2714" s="605">
        <f t="shared" si="899"/>
        <v>4023.3599999999969</v>
      </c>
      <c r="J2714" s="605">
        <f t="shared" si="899"/>
        <v>4557.7800000000061</v>
      </c>
      <c r="K2714" s="605">
        <f t="shared" si="899"/>
        <v>4566.5400000000009</v>
      </c>
      <c r="L2714" s="605">
        <f t="shared" si="899"/>
        <v>4045.1099999999969</v>
      </c>
      <c r="M2714" s="605">
        <f t="shared" si="899"/>
        <v>3974.2799999999952</v>
      </c>
      <c r="N2714" s="605">
        <f t="shared" si="899"/>
        <v>4470.6599999999926</v>
      </c>
      <c r="O2714" s="605"/>
      <c r="P2714" s="605"/>
      <c r="Q2714" s="658"/>
      <c r="R2714" s="658"/>
      <c r="S2714" s="659"/>
      <c r="T2714" s="600"/>
      <c r="U2714" s="1013"/>
      <c r="V2714" s="1014"/>
      <c r="W2714" s="735"/>
      <c r="X2714" s="735"/>
      <c r="Y2714" s="736"/>
      <c r="Z2714" s="736"/>
      <c r="AA2714" s="736"/>
      <c r="AB2714" s="736"/>
      <c r="AC2714" s="737"/>
      <c r="AD2714" s="737"/>
    </row>
    <row r="2715" spans="1:30" ht="15.75">
      <c r="A2715" s="268">
        <v>44236</v>
      </c>
      <c r="B2715" s="1000" t="s">
        <v>167</v>
      </c>
      <c r="C2715" s="657" t="s">
        <v>169</v>
      </c>
      <c r="D2715" s="657" t="s">
        <v>187</v>
      </c>
      <c r="E2715" s="605" t="s">
        <v>184</v>
      </c>
      <c r="F2715">
        <v>1189.04</v>
      </c>
      <c r="G2715">
        <v>1195.95</v>
      </c>
      <c r="H2715">
        <v>1197.06</v>
      </c>
      <c r="I2715">
        <v>1194.82</v>
      </c>
      <c r="J2715">
        <v>1178.6500000000001</v>
      </c>
      <c r="K2715">
        <v>1180.19</v>
      </c>
      <c r="L2715">
        <v>1192.3900000000001</v>
      </c>
      <c r="M2715">
        <v>1195.98</v>
      </c>
      <c r="N2715">
        <v>1193.1400000000001</v>
      </c>
      <c r="O2715" s="605">
        <f>IF((N2716=""),"",MAX(F2717:N2717))</f>
        <v>2029.29</v>
      </c>
      <c r="P2715" s="605">
        <f>IF(N2716="","",MIN(F2717:N2717))</f>
        <v>1937.3400000000001</v>
      </c>
      <c r="Q2715" s="658">
        <f>IF((N2717=""),"",AVERAGE(F2717:N2717))</f>
        <v>1969.5700000000002</v>
      </c>
      <c r="R2715" s="658">
        <f>IF((N2716=""),"",(O2715-P2715)/(O2715+P2715)*100)</f>
        <v>2.3180886546010044</v>
      </c>
      <c r="S2715" s="659">
        <f>STDEV(F2717:N2717)</f>
        <v>30.211824671792495</v>
      </c>
      <c r="T2715" s="600" t="str">
        <f>IF(N2716="","",IF(Q2715&gt;AA2715,IF(R2715&lt;AD2715,IF(Q2715&lt;AB2715,"Pass","Fail"),"Fail"),"Fail"))</f>
        <v>Pass</v>
      </c>
      <c r="U2715" s="271">
        <v>64</v>
      </c>
      <c r="V2715" s="325" t="s">
        <v>737</v>
      </c>
      <c r="W2715" s="743" t="s">
        <v>640</v>
      </c>
      <c r="X2715" s="1070" t="s">
        <v>736</v>
      </c>
      <c r="Y2715" s="733">
        <v>1940</v>
      </c>
      <c r="Z2715" s="733">
        <v>3000</v>
      </c>
      <c r="AA2715" s="733">
        <v>1940</v>
      </c>
      <c r="AB2715" s="733">
        <v>2180</v>
      </c>
      <c r="AC2715" s="604">
        <v>8.3000000000000007</v>
      </c>
      <c r="AD2715" s="604">
        <v>8.3000000000000007</v>
      </c>
    </row>
    <row r="2716" spans="1:30" ht="15.75">
      <c r="A2716" s="738"/>
      <c r="B2716" s="554"/>
      <c r="C2716" s="657"/>
      <c r="D2716" s="657"/>
      <c r="E2716" s="605" t="s">
        <v>185</v>
      </c>
      <c r="F2716">
        <v>512.61</v>
      </c>
      <c r="G2716">
        <v>539.72</v>
      </c>
      <c r="H2716">
        <v>546.39</v>
      </c>
      <c r="I2716">
        <v>542.02</v>
      </c>
      <c r="J2716">
        <v>521.19000000000005</v>
      </c>
      <c r="K2716">
        <v>511.87</v>
      </c>
      <c r="L2716">
        <v>546.61</v>
      </c>
      <c r="M2716">
        <v>549.89</v>
      </c>
      <c r="N2716">
        <v>538.21</v>
      </c>
      <c r="O2716" s="605"/>
      <c r="P2716" s="605"/>
      <c r="Q2716" s="658"/>
      <c r="R2716" s="658"/>
      <c r="S2716" s="659"/>
      <c r="T2716" s="600"/>
      <c r="U2716" s="271"/>
      <c r="V2716" s="1014"/>
      <c r="W2716" s="731"/>
      <c r="X2716" s="1071"/>
      <c r="Y2716" s="732"/>
      <c r="Z2716" s="732"/>
      <c r="AA2716" s="732"/>
      <c r="AB2716" s="732"/>
      <c r="AC2716" s="1001"/>
      <c r="AD2716" s="1001"/>
    </row>
    <row r="2717" spans="1:30" ht="28.5">
      <c r="A2717" s="738"/>
      <c r="B2717" s="554"/>
      <c r="C2717" s="657"/>
      <c r="D2717" s="657"/>
      <c r="E2717" s="605" t="s">
        <v>704</v>
      </c>
      <c r="F2717" s="605">
        <f t="shared" ref="F2717:N2717" si="900">IF(((F2715="")*AND(F2716="")),"",(F2715-F2716)*3)</f>
        <v>2029.29</v>
      </c>
      <c r="G2717" s="605">
        <f t="shared" si="900"/>
        <v>1968.69</v>
      </c>
      <c r="H2717" s="605">
        <f t="shared" si="900"/>
        <v>1952.0099999999998</v>
      </c>
      <c r="I2717" s="605">
        <f t="shared" si="900"/>
        <v>1958.3999999999999</v>
      </c>
      <c r="J2717" s="605">
        <f t="shared" si="900"/>
        <v>1972.38</v>
      </c>
      <c r="K2717" s="605">
        <f t="shared" si="900"/>
        <v>2004.96</v>
      </c>
      <c r="L2717" s="605">
        <f t="shared" si="900"/>
        <v>1937.3400000000001</v>
      </c>
      <c r="M2717" s="605">
        <f t="shared" si="900"/>
        <v>1938.27</v>
      </c>
      <c r="N2717" s="605">
        <f t="shared" si="900"/>
        <v>1964.7900000000002</v>
      </c>
      <c r="O2717" s="605"/>
      <c r="P2717" s="605"/>
      <c r="Q2717" s="658"/>
      <c r="R2717" s="658"/>
      <c r="S2717" s="659"/>
      <c r="T2717" s="600"/>
      <c r="U2717" s="271"/>
      <c r="V2717" s="1014"/>
      <c r="W2717" s="731"/>
      <c r="X2717" s="1072"/>
      <c r="Y2717" s="732"/>
      <c r="Z2717" s="732"/>
      <c r="AA2717" s="732"/>
      <c r="AB2717" s="732"/>
      <c r="AC2717" s="1001"/>
      <c r="AD2717" s="1001"/>
    </row>
    <row r="2718" spans="1:30" ht="15.75">
      <c r="A2718" s="268">
        <v>44241</v>
      </c>
      <c r="B2718" s="554" t="s">
        <v>172</v>
      </c>
      <c r="C2718" s="657" t="s">
        <v>174</v>
      </c>
      <c r="D2718" s="657" t="s">
        <v>173</v>
      </c>
      <c r="E2718" s="605" t="s">
        <v>184</v>
      </c>
      <c r="F2718">
        <v>3152.77</v>
      </c>
      <c r="G2718">
        <v>3030.66</v>
      </c>
      <c r="H2718">
        <v>3336.61</v>
      </c>
      <c r="I2718">
        <v>3181.31</v>
      </c>
      <c r="J2718">
        <v>3119.85</v>
      </c>
      <c r="K2718">
        <v>3128.34</v>
      </c>
      <c r="L2718">
        <v>3080.01</v>
      </c>
      <c r="M2718">
        <v>3138.55</v>
      </c>
      <c r="N2718">
        <v>3459.18</v>
      </c>
      <c r="O2718" s="605">
        <f>IF((N2719=""),"",MAX(F2720:N2720))</f>
        <v>3799.6200000000003</v>
      </c>
      <c r="P2718" s="605">
        <f>IF(N2719="","",MIN(F2720:N2720))</f>
        <v>3467.14</v>
      </c>
      <c r="Q2718" s="658">
        <f>IF((N2720=""),"",AVERAGE(F2720:N2720))</f>
        <v>3680.3200000000006</v>
      </c>
      <c r="R2718" s="658">
        <f>IF((N2719=""),"",(O2718-P2718)/(O2718+P2718)*100)</f>
        <v>4.5753540780210225</v>
      </c>
      <c r="S2718" s="725">
        <f>STDEV(F2720:N2720)</f>
        <v>106.64415080067887</v>
      </c>
      <c r="T2718" s="600" t="str">
        <f>IF(N2719="","",IF(Q2718&gt;AA2718,IF(R2718&lt;AD2718,IF(Q2718&lt;AB2718,"Pass","Fail"),"Fail"),"Fail"))</f>
        <v>Pass</v>
      </c>
      <c r="U2718" s="271">
        <v>74</v>
      </c>
      <c r="V2718" s="325" t="s">
        <v>738</v>
      </c>
      <c r="W2718" s="743" t="s">
        <v>640</v>
      </c>
      <c r="X2718" s="726"/>
      <c r="Y2718" s="819">
        <v>3350</v>
      </c>
      <c r="Z2718" s="819">
        <v>4450</v>
      </c>
      <c r="AA2718" s="819">
        <v>3350</v>
      </c>
      <c r="AB2718" s="819">
        <v>3950</v>
      </c>
      <c r="AC2718" s="820">
        <v>7</v>
      </c>
      <c r="AD2718" s="820">
        <v>6.5</v>
      </c>
    </row>
    <row r="2719" spans="1:30" ht="15.75">
      <c r="A2719" s="729"/>
      <c r="B2719" s="554"/>
      <c r="C2719" s="657"/>
      <c r="D2719" s="657"/>
      <c r="E2719" s="605" t="s">
        <v>185</v>
      </c>
      <c r="F2719">
        <v>1314.78</v>
      </c>
      <c r="G2719">
        <v>1148.33</v>
      </c>
      <c r="H2719">
        <v>1539.47</v>
      </c>
      <c r="I2719">
        <v>1377.28</v>
      </c>
      <c r="J2719">
        <v>1234.67</v>
      </c>
      <c r="K2719">
        <v>1264.72</v>
      </c>
      <c r="L2719">
        <v>1180.2</v>
      </c>
      <c r="M2719">
        <v>1280.78</v>
      </c>
      <c r="N2719">
        <v>1725.61</v>
      </c>
      <c r="O2719" s="605"/>
      <c r="P2719" s="605"/>
      <c r="Q2719" s="658"/>
      <c r="R2719" s="658"/>
      <c r="S2719" s="659"/>
      <c r="T2719" s="600"/>
      <c r="U2719" s="1013"/>
      <c r="V2719" s="1014"/>
      <c r="W2719" s="731"/>
      <c r="X2719" s="731"/>
      <c r="Y2719" s="732"/>
      <c r="Z2719" s="732"/>
      <c r="AA2719" s="732"/>
      <c r="AB2719" s="732"/>
      <c r="AC2719" s="1017"/>
      <c r="AD2719" s="1017"/>
    </row>
    <row r="2720" spans="1:30" ht="28.5">
      <c r="A2720" s="738"/>
      <c r="B2720" s="554"/>
      <c r="C2720" s="657"/>
      <c r="D2720" s="657"/>
      <c r="E2720" s="605" t="s">
        <v>704</v>
      </c>
      <c r="F2720" s="605">
        <f t="shared" ref="F2720:N2720" si="901">IF(((F2718="")*AND(F2719="")),"",(F2718-F2719)*2)</f>
        <v>3675.98</v>
      </c>
      <c r="G2720" s="605">
        <f t="shared" si="901"/>
        <v>3764.66</v>
      </c>
      <c r="H2720" s="605">
        <f t="shared" si="901"/>
        <v>3594.28</v>
      </c>
      <c r="I2720" s="605">
        <f t="shared" si="901"/>
        <v>3608.06</v>
      </c>
      <c r="J2720" s="605">
        <f t="shared" si="901"/>
        <v>3770.3599999999997</v>
      </c>
      <c r="K2720" s="605">
        <f t="shared" si="901"/>
        <v>3727.2400000000002</v>
      </c>
      <c r="L2720" s="605">
        <f t="shared" si="901"/>
        <v>3799.6200000000003</v>
      </c>
      <c r="M2720" s="605">
        <f t="shared" si="901"/>
        <v>3715.5400000000004</v>
      </c>
      <c r="N2720" s="605">
        <f t="shared" si="901"/>
        <v>3467.14</v>
      </c>
      <c r="O2720" s="605"/>
      <c r="P2720" s="605"/>
      <c r="Q2720" s="658"/>
      <c r="R2720" s="658"/>
      <c r="S2720" s="659"/>
      <c r="T2720" s="600"/>
      <c r="U2720" s="1013"/>
      <c r="V2720" s="1015"/>
      <c r="W2720" s="731"/>
      <c r="X2720" s="731"/>
      <c r="Y2720" s="732"/>
      <c r="Z2720" s="732"/>
      <c r="AA2720" s="732"/>
      <c r="AB2720" s="732"/>
      <c r="AC2720" s="1017"/>
      <c r="AD2720" s="1017"/>
    </row>
    <row r="2721" spans="1:30" ht="15.75">
      <c r="A2721" s="268">
        <v>44241</v>
      </c>
      <c r="B2721" s="554" t="s">
        <v>183</v>
      </c>
      <c r="C2721" s="657" t="s">
        <v>171</v>
      </c>
      <c r="D2721" s="657" t="s">
        <v>170</v>
      </c>
      <c r="E2721" s="605" t="s">
        <v>184</v>
      </c>
      <c r="F2721">
        <v>24081.7</v>
      </c>
      <c r="G2721">
        <v>24449.82</v>
      </c>
      <c r="H2721">
        <v>24534.47</v>
      </c>
      <c r="I2721">
        <v>24423.22</v>
      </c>
      <c r="J2721">
        <v>23989.94</v>
      </c>
      <c r="K2721">
        <v>24050.04</v>
      </c>
      <c r="L2721">
        <v>24443.4</v>
      </c>
      <c r="M2721">
        <v>24436.18</v>
      </c>
      <c r="N2721">
        <v>24081.55</v>
      </c>
      <c r="O2721" s="605">
        <f>IF((N2722=""),"",MAX(F2723:N2723))</f>
        <v>4956.5400000000009</v>
      </c>
      <c r="P2721" s="605">
        <f>IF(N2722="","",MIN(F2723:N2723))</f>
        <v>4196.1899999999987</v>
      </c>
      <c r="Q2721" s="658">
        <f>IF((N2723=""),"",AVERAGE(F2723:N2723))</f>
        <v>4526.4800000000014</v>
      </c>
      <c r="R2721" s="658">
        <f>IF((N2722=""),"",(O2721-P2721)/(O2721+P2721)*100)</f>
        <v>8.3073574769495249</v>
      </c>
      <c r="S2721" s="659">
        <f>STDEV(F2723:N2723)</f>
        <v>311.50494943901293</v>
      </c>
      <c r="T2721" s="600" t="str">
        <f>IF(N2722="","",IF(Q2721&gt;AA2721,IF(R2721&lt;AD2721,IF(Q2721&lt;AB2721,"Pass","Fail"),"Fail"),"Fail"))</f>
        <v>Pass</v>
      </c>
      <c r="U2721" s="271">
        <v>74</v>
      </c>
      <c r="V2721" s="325" t="s">
        <v>738</v>
      </c>
      <c r="W2721" s="743" t="s">
        <v>640</v>
      </c>
      <c r="Y2721" s="733">
        <v>3940</v>
      </c>
      <c r="Z2721" s="733">
        <v>5500</v>
      </c>
      <c r="AA2721" s="733">
        <v>3940</v>
      </c>
      <c r="AB2721" s="733">
        <v>4985</v>
      </c>
      <c r="AC2721" s="604">
        <v>16</v>
      </c>
      <c r="AD2721" s="604">
        <v>10.24</v>
      </c>
    </row>
    <row r="2722" spans="1:30" ht="15.75">
      <c r="A2722" s="729"/>
      <c r="B2722" s="554"/>
      <c r="C2722" s="657"/>
      <c r="D2722" s="657"/>
      <c r="E2722" s="605" t="s">
        <v>185</v>
      </c>
      <c r="F2722">
        <v>22471.78</v>
      </c>
      <c r="G2722">
        <v>23021.63</v>
      </c>
      <c r="H2722">
        <v>23135.74</v>
      </c>
      <c r="I2722">
        <v>22992.53</v>
      </c>
      <c r="J2722">
        <v>22362.63</v>
      </c>
      <c r="K2722">
        <v>22478.03</v>
      </c>
      <c r="L2722">
        <v>23026.639999999999</v>
      </c>
      <c r="M2722">
        <v>22992.53</v>
      </c>
      <c r="N2722">
        <v>22429.37</v>
      </c>
      <c r="O2722" s="1017"/>
      <c r="P2722" s="605"/>
      <c r="Q2722" s="658"/>
      <c r="R2722" s="658"/>
      <c r="S2722" s="659"/>
      <c r="T2722" s="600"/>
      <c r="U2722" s="1013"/>
      <c r="V2722" s="1014"/>
      <c r="W2722" s="731"/>
      <c r="X2722" s="731"/>
      <c r="Y2722" s="732"/>
      <c r="Z2722" s="732"/>
      <c r="AA2722" s="732"/>
      <c r="AB2722" s="732"/>
      <c r="AC2722" s="1017"/>
      <c r="AD2722" s="1017"/>
    </row>
    <row r="2723" spans="1:30" ht="29.25" thickBot="1">
      <c r="A2723" s="734"/>
      <c r="B2723" s="554"/>
      <c r="C2723" s="657"/>
      <c r="D2723" s="657"/>
      <c r="E2723" s="605" t="s">
        <v>704</v>
      </c>
      <c r="F2723" s="605">
        <f t="shared" ref="F2723:N2723" si="902">IF(((F2721="")*AND(F2722="")),"",(F2721-F2722)*3)</f>
        <v>4829.7600000000057</v>
      </c>
      <c r="G2723" s="605">
        <f t="shared" si="902"/>
        <v>4284.5699999999961</v>
      </c>
      <c r="H2723" s="605">
        <f t="shared" si="902"/>
        <v>4196.1899999999987</v>
      </c>
      <c r="I2723" s="605">
        <f t="shared" si="902"/>
        <v>4292.070000000007</v>
      </c>
      <c r="J2723" s="605">
        <f t="shared" si="902"/>
        <v>4881.929999999993</v>
      </c>
      <c r="K2723" s="605">
        <f t="shared" si="902"/>
        <v>4716.0300000000061</v>
      </c>
      <c r="L2723" s="605">
        <f t="shared" si="902"/>
        <v>4250.2800000000061</v>
      </c>
      <c r="M2723" s="605">
        <f t="shared" si="902"/>
        <v>4330.9500000000044</v>
      </c>
      <c r="N2723" s="605">
        <f t="shared" si="902"/>
        <v>4956.5400000000009</v>
      </c>
      <c r="O2723" s="605"/>
      <c r="P2723" s="605"/>
      <c r="Q2723" s="658"/>
      <c r="R2723" s="658"/>
      <c r="S2723" s="659"/>
      <c r="T2723" s="600"/>
      <c r="U2723" s="1013"/>
      <c r="V2723" s="1014"/>
      <c r="W2723" s="731"/>
      <c r="X2723" s="735"/>
      <c r="Y2723" s="736"/>
      <c r="Z2723" s="736"/>
      <c r="AA2723" s="736"/>
      <c r="AB2723" s="736"/>
      <c r="AC2723" s="737"/>
      <c r="AD2723" s="737"/>
    </row>
    <row r="2724" spans="1:30" ht="15.75">
      <c r="A2724" s="268">
        <v>44241</v>
      </c>
      <c r="B2724" s="1016" t="s">
        <v>167</v>
      </c>
      <c r="C2724" s="657" t="s">
        <v>169</v>
      </c>
      <c r="D2724" s="657" t="s">
        <v>187</v>
      </c>
      <c r="E2724" s="605" t="s">
        <v>184</v>
      </c>
      <c r="F2724" s="1035">
        <v>1911.1</v>
      </c>
      <c r="G2724" s="1035">
        <v>1930.26</v>
      </c>
      <c r="H2724" s="1035">
        <v>1921.28</v>
      </c>
      <c r="I2724" s="1035">
        <v>1926.94</v>
      </c>
      <c r="J2724" s="1035">
        <v>1931.85</v>
      </c>
      <c r="K2724" s="1035">
        <v>1933.58</v>
      </c>
      <c r="L2724" s="1035">
        <v>1927.9</v>
      </c>
      <c r="M2724" s="1035">
        <v>1931</v>
      </c>
      <c r="N2724" s="1035">
        <v>1935.23</v>
      </c>
      <c r="O2724" s="605">
        <f>IF((N2725=""),"",MAX(F2726:N2726))</f>
        <v>2071.5299999999997</v>
      </c>
      <c r="P2724" s="605">
        <f>IF(N2725="","",MIN(F2726:N2726))</f>
        <v>1995.5999999999995</v>
      </c>
      <c r="Q2724" s="658">
        <f>IF((N2726=""),"",AVERAGE(F2726:N2726))</f>
        <v>2033.3766666666661</v>
      </c>
      <c r="R2724" s="658">
        <f>IF((N2725=""),"",(O2724-P2724)/(O2724+P2724)*100)</f>
        <v>1.866918441259569</v>
      </c>
      <c r="S2724" s="659">
        <f>STDEV(F2726:N2726)</f>
        <v>22.496893674511629</v>
      </c>
      <c r="T2724" s="600" t="str">
        <f>IF(N2725="","",IF(Q2724&gt;AA2724,IF(R2724&lt;AD2724,IF(Q2724&lt;AB2724,"Pass","Fail"),"Fail"),"Fail"))</f>
        <v>Pass</v>
      </c>
      <c r="U2724" s="271">
        <v>74</v>
      </c>
      <c r="V2724" s="1033" t="s">
        <v>738</v>
      </c>
      <c r="W2724" s="1030" t="s">
        <v>640</v>
      </c>
      <c r="X2724" s="1070"/>
      <c r="Y2724" s="733">
        <v>1940</v>
      </c>
      <c r="Z2724" s="733">
        <v>3000</v>
      </c>
      <c r="AA2724" s="733">
        <v>1940</v>
      </c>
      <c r="AB2724" s="733">
        <v>2180</v>
      </c>
      <c r="AC2724" s="604">
        <v>8.3000000000000007</v>
      </c>
      <c r="AD2724" s="604">
        <v>8.3000000000000007</v>
      </c>
    </row>
    <row r="2725" spans="1:30" ht="15">
      <c r="A2725" s="738"/>
      <c r="B2725" s="554"/>
      <c r="C2725" s="657"/>
      <c r="D2725" s="657"/>
      <c r="E2725" s="605" t="s">
        <v>185</v>
      </c>
      <c r="F2725" s="1036">
        <v>1245.9000000000001</v>
      </c>
      <c r="G2725" s="1036">
        <v>1250.5999999999999</v>
      </c>
      <c r="H2725" s="1036">
        <v>1242.44</v>
      </c>
      <c r="I2725" s="1036">
        <v>1252.6500000000001</v>
      </c>
      <c r="J2725" s="1036">
        <v>1254.55</v>
      </c>
      <c r="K2725" s="1036">
        <v>1243.07</v>
      </c>
      <c r="L2725" s="1036">
        <v>1250.32</v>
      </c>
      <c r="M2725" s="1036">
        <v>1245.1500000000001</v>
      </c>
      <c r="N2725" s="1036">
        <v>1264.33</v>
      </c>
      <c r="O2725" s="605"/>
      <c r="P2725" s="605"/>
      <c r="Q2725" s="658"/>
      <c r="R2725" s="658"/>
      <c r="S2725" s="659"/>
      <c r="T2725" s="600"/>
      <c r="U2725" s="271"/>
      <c r="V2725" s="1034"/>
      <c r="W2725" s="1029"/>
      <c r="X2725" s="1071"/>
      <c r="Y2725" s="732"/>
      <c r="Z2725" s="732"/>
      <c r="AA2725" s="732"/>
      <c r="AB2725" s="732"/>
      <c r="AC2725" s="1017"/>
      <c r="AD2725" s="1017"/>
    </row>
    <row r="2726" spans="1:30" ht="29.25" thickBot="1">
      <c r="A2726" s="738"/>
      <c r="B2726" s="554"/>
      <c r="C2726" s="657"/>
      <c r="D2726" s="657"/>
      <c r="E2726" s="605" t="s">
        <v>704</v>
      </c>
      <c r="F2726" s="605">
        <f t="shared" ref="F2726:N2726" si="903">IF(((F2724="")*AND(F2725="")),"",(F2724-F2725)*3)</f>
        <v>1995.5999999999995</v>
      </c>
      <c r="G2726" s="605">
        <f t="shared" si="903"/>
        <v>2038.9800000000002</v>
      </c>
      <c r="H2726" s="605">
        <f t="shared" si="903"/>
        <v>2036.5199999999998</v>
      </c>
      <c r="I2726" s="605">
        <f t="shared" si="903"/>
        <v>2022.87</v>
      </c>
      <c r="J2726" s="605">
        <f t="shared" si="903"/>
        <v>2031.8999999999999</v>
      </c>
      <c r="K2726" s="605">
        <f t="shared" si="903"/>
        <v>2071.5299999999997</v>
      </c>
      <c r="L2726" s="605">
        <f t="shared" si="903"/>
        <v>2032.7400000000005</v>
      </c>
      <c r="M2726" s="605">
        <f t="shared" si="903"/>
        <v>2057.5499999999997</v>
      </c>
      <c r="N2726" s="605">
        <f t="shared" si="903"/>
        <v>2012.7000000000003</v>
      </c>
      <c r="O2726" s="605"/>
      <c r="P2726" s="605"/>
      <c r="Q2726" s="658"/>
      <c r="R2726" s="658"/>
      <c r="S2726" s="659"/>
      <c r="T2726" s="600"/>
      <c r="U2726" s="271"/>
      <c r="V2726" s="1032"/>
      <c r="W2726" s="1031"/>
      <c r="X2726" s="1072"/>
      <c r="Y2726" s="732"/>
      <c r="Z2726" s="732"/>
      <c r="AA2726" s="732"/>
      <c r="AB2726" s="732"/>
      <c r="AC2726" s="1017"/>
      <c r="AD2726" s="1017"/>
    </row>
    <row r="2727" spans="1:30" ht="15.75">
      <c r="A2727" s="268">
        <v>44244</v>
      </c>
      <c r="B2727" s="554" t="s">
        <v>172</v>
      </c>
      <c r="C2727" s="657" t="s">
        <v>174</v>
      </c>
      <c r="D2727" s="657" t="s">
        <v>173</v>
      </c>
      <c r="E2727" s="605" t="s">
        <v>184</v>
      </c>
      <c r="F2727">
        <v>6727.66</v>
      </c>
      <c r="G2727">
        <v>6650.45</v>
      </c>
      <c r="H2727">
        <v>6788.94</v>
      </c>
      <c r="I2727">
        <v>6668.03</v>
      </c>
      <c r="J2727">
        <v>6758.74</v>
      </c>
      <c r="K2727">
        <v>6746.48</v>
      </c>
      <c r="L2727">
        <v>6730.14</v>
      </c>
      <c r="M2727">
        <v>6750.31</v>
      </c>
      <c r="N2727">
        <v>6748.89</v>
      </c>
      <c r="O2727" s="605">
        <f>IF((N2728=""),"",MAX(F2729:N2729))</f>
        <v>3687.2200000000012</v>
      </c>
      <c r="P2727" s="605">
        <f>IF(N2728="","",MIN(F2729:N2729))</f>
        <v>3401.4800000000014</v>
      </c>
      <c r="Q2727" s="658">
        <f>IF((N2729=""),"",AVERAGE(F2729:N2729))</f>
        <v>3604.1400000000003</v>
      </c>
      <c r="R2727" s="658">
        <f>IF((N2728=""),"",(O2727-P2727)/(O2727+P2727)*100)</f>
        <v>4.0309224540465767</v>
      </c>
      <c r="S2727" s="725">
        <f>STDEV(F2729:N2729)</f>
        <v>97.352651735828019</v>
      </c>
      <c r="T2727" s="600" t="str">
        <f>IF(N2728="","",IF(Q2727&gt;AA2727,IF(R2727&lt;AD2727,IF(Q2727&lt;AB2727,"Pass","Fail"),"Fail"),"Fail"))</f>
        <v>Pass</v>
      </c>
      <c r="U2727" s="271">
        <v>1159</v>
      </c>
      <c r="V2727" s="325" t="s">
        <v>742</v>
      </c>
      <c r="W2727" s="743" t="s">
        <v>640</v>
      </c>
      <c r="X2727" s="726"/>
      <c r="Y2727" s="819">
        <v>3350</v>
      </c>
      <c r="Z2727" s="819">
        <v>4450</v>
      </c>
      <c r="AA2727" s="819">
        <v>3350</v>
      </c>
      <c r="AB2727" s="819">
        <v>3950</v>
      </c>
      <c r="AC2727" s="820">
        <v>7</v>
      </c>
      <c r="AD2727" s="820">
        <v>6.5</v>
      </c>
    </row>
    <row r="2728" spans="1:30" ht="15.75">
      <c r="A2728" s="729"/>
      <c r="B2728" s="554"/>
      <c r="C2728" s="657"/>
      <c r="D2728" s="657"/>
      <c r="E2728" s="605" t="s">
        <v>185</v>
      </c>
      <c r="F2728">
        <v>4918.29</v>
      </c>
      <c r="G2728">
        <v>4823.7299999999996</v>
      </c>
      <c r="H2728">
        <v>5023.1499999999996</v>
      </c>
      <c r="I2728">
        <v>4903.83</v>
      </c>
      <c r="J2728">
        <v>4915.25</v>
      </c>
      <c r="K2728">
        <v>4913.6400000000003</v>
      </c>
      <c r="L2728">
        <v>4886.53</v>
      </c>
      <c r="M2728">
        <v>4918.4399999999996</v>
      </c>
      <c r="N2728">
        <v>5048.1499999999996</v>
      </c>
      <c r="O2728" s="605"/>
      <c r="P2728" s="605"/>
      <c r="Q2728" s="658"/>
      <c r="R2728" s="658"/>
      <c r="S2728" s="659"/>
      <c r="T2728" s="600"/>
      <c r="U2728" s="1013"/>
      <c r="V2728" s="1014"/>
      <c r="W2728" s="731"/>
      <c r="X2728" s="731"/>
      <c r="Y2728" s="732"/>
      <c r="Z2728" s="732"/>
      <c r="AA2728" s="732"/>
      <c r="AB2728" s="732"/>
      <c r="AC2728" s="1038"/>
      <c r="AD2728" s="1038"/>
    </row>
    <row r="2729" spans="1:30" ht="28.5">
      <c r="A2729" s="738"/>
      <c r="B2729" s="554"/>
      <c r="C2729" s="657"/>
      <c r="D2729" s="657"/>
      <c r="E2729" s="605" t="s">
        <v>704</v>
      </c>
      <c r="F2729" s="605">
        <f t="shared" ref="F2729:N2729" si="904">IF(((F2727="")*AND(F2728="")),"",(F2727-F2728)*2)</f>
        <v>3618.74</v>
      </c>
      <c r="G2729" s="605">
        <f t="shared" si="904"/>
        <v>3653.4400000000005</v>
      </c>
      <c r="H2729" s="605">
        <f t="shared" si="904"/>
        <v>3531.58</v>
      </c>
      <c r="I2729" s="605">
        <f t="shared" si="904"/>
        <v>3528.3999999999996</v>
      </c>
      <c r="J2729" s="605">
        <f t="shared" si="904"/>
        <v>3686.9799999999996</v>
      </c>
      <c r="K2729" s="605">
        <f t="shared" si="904"/>
        <v>3665.6799999999985</v>
      </c>
      <c r="L2729" s="605">
        <f t="shared" si="904"/>
        <v>3687.2200000000012</v>
      </c>
      <c r="M2729" s="605">
        <f t="shared" si="904"/>
        <v>3663.7400000000016</v>
      </c>
      <c r="N2729" s="605">
        <f t="shared" si="904"/>
        <v>3401.4800000000014</v>
      </c>
      <c r="O2729" s="605"/>
      <c r="P2729" s="605"/>
      <c r="Q2729" s="658"/>
      <c r="R2729" s="658"/>
      <c r="S2729" s="659"/>
      <c r="T2729" s="600"/>
      <c r="U2729" s="1013"/>
      <c r="V2729" s="1015"/>
      <c r="W2729" s="731"/>
      <c r="X2729" s="731"/>
      <c r="Y2729" s="732"/>
      <c r="Z2729" s="732"/>
      <c r="AA2729" s="732"/>
      <c r="AB2729" s="732"/>
      <c r="AC2729" s="1038"/>
      <c r="AD2729" s="1038"/>
    </row>
    <row r="2730" spans="1:30" ht="15.75">
      <c r="A2730" s="268">
        <v>44244</v>
      </c>
      <c r="B2730" s="554" t="s">
        <v>183</v>
      </c>
      <c r="C2730" s="657" t="s">
        <v>171</v>
      </c>
      <c r="D2730" s="657" t="s">
        <v>170</v>
      </c>
      <c r="E2730" s="605" t="s">
        <v>184</v>
      </c>
      <c r="F2730">
        <v>22436.45</v>
      </c>
      <c r="G2730">
        <v>22969.88</v>
      </c>
      <c r="H2730">
        <v>23088.02</v>
      </c>
      <c r="I2730">
        <v>22939.17</v>
      </c>
      <c r="J2730">
        <v>22310.98</v>
      </c>
      <c r="K2730">
        <v>22431.42</v>
      </c>
      <c r="L2730">
        <v>22979.96</v>
      </c>
      <c r="M2730">
        <v>22945.74</v>
      </c>
      <c r="N2730">
        <v>22374.77</v>
      </c>
      <c r="O2730" s="605">
        <f>IF((N2731=""),"",MAX(F2732:N2732))</f>
        <v>4938.6299999999974</v>
      </c>
      <c r="P2730" s="605">
        <f>IF(N2731="","",MIN(F2732:N2732))</f>
        <v>4140.4199999999983</v>
      </c>
      <c r="Q2730" s="658">
        <f>IF((N2732=""),"",AVERAGE(F2732:N2732))</f>
        <v>4502.7899999999991</v>
      </c>
      <c r="R2730" s="658">
        <f>IF((N2731=""),"",(O2730-P2730)/(O2730+P2730)*100)</f>
        <v>8.791778875543141</v>
      </c>
      <c r="S2730" s="659">
        <f>STDEV(F2732:N2732)</f>
        <v>312.24315548944986</v>
      </c>
      <c r="T2730" s="600" t="str">
        <f>IF(N2731="","",IF(Q2730&gt;AA2730,IF(R2730&lt;AD2730,IF(Q2730&lt;AB2730,"Pass","Fail"),"Fail"),"Fail"))</f>
        <v>Pass</v>
      </c>
      <c r="U2730" s="271">
        <v>1159</v>
      </c>
      <c r="V2730" s="325" t="s">
        <v>742</v>
      </c>
      <c r="W2730" s="743" t="s">
        <v>640</v>
      </c>
      <c r="Y2730" s="733">
        <v>3940</v>
      </c>
      <c r="Z2730" s="733">
        <v>5500</v>
      </c>
      <c r="AA2730" s="733">
        <v>3940</v>
      </c>
      <c r="AB2730" s="733">
        <v>4985</v>
      </c>
      <c r="AC2730" s="604">
        <v>16</v>
      </c>
      <c r="AD2730" s="604">
        <v>10.24</v>
      </c>
    </row>
    <row r="2731" spans="1:30" ht="15.75">
      <c r="A2731" s="729"/>
      <c r="B2731" s="554"/>
      <c r="C2731" s="657"/>
      <c r="D2731" s="657"/>
      <c r="E2731" s="605" t="s">
        <v>185</v>
      </c>
      <c r="F2731">
        <v>20790.240000000002</v>
      </c>
      <c r="G2731">
        <v>21535.51</v>
      </c>
      <c r="H2731">
        <v>21707.88</v>
      </c>
      <c r="I2731">
        <v>21524.84</v>
      </c>
      <c r="J2731">
        <v>20739.64</v>
      </c>
      <c r="K2731">
        <v>20847.439999999999</v>
      </c>
      <c r="L2731">
        <v>21561.49</v>
      </c>
      <c r="M2731">
        <v>21512.720000000001</v>
      </c>
      <c r="N2731">
        <v>20748.259999999998</v>
      </c>
      <c r="O2731" s="1038"/>
      <c r="P2731" s="605"/>
      <c r="Q2731" s="658"/>
      <c r="R2731" s="658"/>
      <c r="S2731" s="659"/>
      <c r="T2731" s="600"/>
      <c r="U2731" s="1013"/>
      <c r="V2731" s="1014"/>
      <c r="W2731" s="731"/>
      <c r="X2731" s="731"/>
      <c r="Y2731" s="732"/>
      <c r="Z2731" s="732"/>
      <c r="AA2731" s="732"/>
      <c r="AB2731" s="732"/>
      <c r="AC2731" s="1038"/>
      <c r="AD2731" s="1038"/>
    </row>
    <row r="2732" spans="1:30" ht="29.25" thickBot="1">
      <c r="A2732" s="734"/>
      <c r="B2732" s="554"/>
      <c r="C2732" s="657"/>
      <c r="D2732" s="657"/>
      <c r="E2732" s="605" t="s">
        <v>704</v>
      </c>
      <c r="F2732" s="605">
        <f t="shared" ref="F2732:N2732" si="905">IF(((F2730="")*AND(F2731="")),"",(F2730-F2731)*3)</f>
        <v>4938.6299999999974</v>
      </c>
      <c r="G2732" s="605">
        <f t="shared" si="905"/>
        <v>4303.1100000000079</v>
      </c>
      <c r="H2732" s="605">
        <f t="shared" si="905"/>
        <v>4140.4199999999983</v>
      </c>
      <c r="I2732" s="605">
        <f t="shared" si="905"/>
        <v>4242.9899999999943</v>
      </c>
      <c r="J2732" s="605">
        <f t="shared" si="905"/>
        <v>4714.0200000000004</v>
      </c>
      <c r="K2732" s="605">
        <f t="shared" si="905"/>
        <v>4751.9399999999987</v>
      </c>
      <c r="L2732" s="605">
        <f t="shared" si="905"/>
        <v>4255.4099999999926</v>
      </c>
      <c r="M2732" s="605">
        <f t="shared" si="905"/>
        <v>4299.0600000000013</v>
      </c>
      <c r="N2732" s="605">
        <f t="shared" si="905"/>
        <v>4879.5300000000061</v>
      </c>
      <c r="O2732" s="605"/>
      <c r="P2732" s="605"/>
      <c r="Q2732" s="658"/>
      <c r="R2732" s="658"/>
      <c r="S2732" s="659"/>
      <c r="T2732" s="600"/>
      <c r="U2732" s="1013"/>
      <c r="V2732" s="1014"/>
      <c r="W2732" s="731"/>
      <c r="X2732" s="735"/>
      <c r="Y2732" s="736"/>
      <c r="Z2732" s="736"/>
      <c r="AA2732" s="736"/>
      <c r="AB2732" s="736"/>
      <c r="AC2732" s="737"/>
      <c r="AD2732" s="737"/>
    </row>
    <row r="2733" spans="1:30" ht="15.75">
      <c r="A2733" s="268">
        <v>44244</v>
      </c>
      <c r="B2733" s="1037" t="s">
        <v>167</v>
      </c>
      <c r="C2733" s="657" t="s">
        <v>169</v>
      </c>
      <c r="D2733" s="657" t="s">
        <v>187</v>
      </c>
      <c r="E2733" s="605" t="s">
        <v>184</v>
      </c>
      <c r="F2733">
        <v>1248.1500000000001</v>
      </c>
      <c r="G2733">
        <v>1253.6199999999999</v>
      </c>
      <c r="H2733">
        <v>1245.45</v>
      </c>
      <c r="I2733">
        <v>1256.7</v>
      </c>
      <c r="J2733">
        <v>1256.77</v>
      </c>
      <c r="K2733">
        <v>1246.17</v>
      </c>
      <c r="L2733">
        <v>1255.19</v>
      </c>
      <c r="M2733">
        <v>1248.05</v>
      </c>
      <c r="N2733">
        <v>1271.3699999999999</v>
      </c>
      <c r="O2733" s="605">
        <f>IF((N2734=""),"",MAX(F2735:N2735))</f>
        <v>1994.5200000000004</v>
      </c>
      <c r="P2733" s="605">
        <f>IF(N2734="","",MIN(F2735:N2735))</f>
        <v>1921.83</v>
      </c>
      <c r="Q2733" s="658">
        <f>IF((N2735=""),"",AVERAGE(F2735:N2735))</f>
        <v>1951.25</v>
      </c>
      <c r="R2733" s="658">
        <f>IF((N2734=""),"",(O2733-P2733)/(O2733+P2733)*100)</f>
        <v>1.8560649584434614</v>
      </c>
      <c r="S2733" s="659">
        <f>STDEV(F2735:N2735)</f>
        <v>20.936883722272267</v>
      </c>
      <c r="T2733" s="600" t="str">
        <f>IF(N2734="","",IF(Q2733&gt;AA2733,IF(R2733&lt;AD2733,IF(Q2733&lt;AB2733,"Pass","Fail"),"Fail"),"Fail"))</f>
        <v>Pass</v>
      </c>
      <c r="U2733" s="271">
        <v>1159</v>
      </c>
      <c r="V2733" s="1033" t="s">
        <v>742</v>
      </c>
      <c r="W2733" s="1030" t="s">
        <v>640</v>
      </c>
      <c r="X2733" s="1070"/>
      <c r="Y2733" s="733">
        <v>1940</v>
      </c>
      <c r="Z2733" s="733">
        <v>3000</v>
      </c>
      <c r="AA2733" s="733">
        <v>1940</v>
      </c>
      <c r="AB2733" s="733">
        <v>2180</v>
      </c>
      <c r="AC2733" s="604">
        <v>8.3000000000000007</v>
      </c>
      <c r="AD2733" s="604">
        <v>8.3000000000000007</v>
      </c>
    </row>
    <row r="2734" spans="1:30" ht="15.75">
      <c r="A2734" s="738"/>
      <c r="B2734" s="554"/>
      <c r="C2734" s="657"/>
      <c r="D2734" s="657"/>
      <c r="E2734" s="605" t="s">
        <v>185</v>
      </c>
      <c r="F2734">
        <v>583.30999999999995</v>
      </c>
      <c r="G2734">
        <v>597.41</v>
      </c>
      <c r="H2734">
        <v>594.73</v>
      </c>
      <c r="I2734">
        <v>606.87</v>
      </c>
      <c r="J2734">
        <v>616.16</v>
      </c>
      <c r="K2734">
        <v>594.6</v>
      </c>
      <c r="L2734">
        <v>606.27</v>
      </c>
      <c r="M2734">
        <v>602.42999999999995</v>
      </c>
      <c r="N2734">
        <v>625.94000000000005</v>
      </c>
      <c r="O2734" s="605"/>
      <c r="P2734" s="605"/>
      <c r="Q2734" s="658"/>
      <c r="R2734" s="658"/>
      <c r="S2734" s="659"/>
      <c r="T2734" s="600"/>
      <c r="U2734" s="271"/>
      <c r="V2734" s="1034"/>
      <c r="W2734" s="1029"/>
      <c r="X2734" s="1071"/>
      <c r="Y2734" s="732"/>
      <c r="Z2734" s="732"/>
      <c r="AA2734" s="732"/>
      <c r="AB2734" s="732"/>
      <c r="AC2734" s="1038"/>
      <c r="AD2734" s="1038"/>
    </row>
    <row r="2735" spans="1:30" ht="29.25" thickBot="1">
      <c r="A2735" s="738"/>
      <c r="B2735" s="554"/>
      <c r="C2735" s="657"/>
      <c r="D2735" s="657"/>
      <c r="E2735" s="605" t="s">
        <v>704</v>
      </c>
      <c r="F2735" s="605">
        <f t="shared" ref="F2735:N2735" si="906">IF(((F2733="")*AND(F2734="")),"",(F2733-F2734)*3)</f>
        <v>1994.5200000000004</v>
      </c>
      <c r="G2735" s="605">
        <f t="shared" si="906"/>
        <v>1968.6299999999997</v>
      </c>
      <c r="H2735" s="605">
        <f t="shared" si="906"/>
        <v>1952.16</v>
      </c>
      <c r="I2735" s="605">
        <f t="shared" si="906"/>
        <v>1949.4900000000002</v>
      </c>
      <c r="J2735" s="605">
        <f t="shared" si="906"/>
        <v>1921.83</v>
      </c>
      <c r="K2735" s="605">
        <f t="shared" si="906"/>
        <v>1954.71</v>
      </c>
      <c r="L2735" s="605">
        <f t="shared" si="906"/>
        <v>1946.7600000000002</v>
      </c>
      <c r="M2735" s="605">
        <f t="shared" si="906"/>
        <v>1936.8600000000001</v>
      </c>
      <c r="N2735" s="605">
        <f t="shared" si="906"/>
        <v>1936.2899999999995</v>
      </c>
      <c r="O2735" s="605"/>
      <c r="P2735" s="605"/>
      <c r="Q2735" s="658"/>
      <c r="R2735" s="658"/>
      <c r="S2735" s="659"/>
      <c r="T2735" s="600"/>
      <c r="U2735" s="271"/>
      <c r="V2735" s="1032"/>
      <c r="W2735" s="1031"/>
      <c r="X2735" s="1072"/>
      <c r="Y2735" s="732"/>
      <c r="Z2735" s="732"/>
      <c r="AA2735" s="732"/>
      <c r="AB2735" s="732"/>
      <c r="AC2735" s="1038"/>
      <c r="AD2735" s="1038"/>
    </row>
    <row r="2736" spans="1:30" ht="15.75">
      <c r="A2736" s="268">
        <v>44249</v>
      </c>
      <c r="B2736" s="554" t="s">
        <v>172</v>
      </c>
      <c r="C2736" s="657" t="s">
        <v>174</v>
      </c>
      <c r="D2736" s="657" t="s">
        <v>173</v>
      </c>
      <c r="E2736" s="605" t="s">
        <v>184</v>
      </c>
      <c r="F2736">
        <v>4926.84</v>
      </c>
      <c r="G2736">
        <v>4835.24</v>
      </c>
      <c r="H2736">
        <v>5028</v>
      </c>
      <c r="I2736">
        <v>4910.8</v>
      </c>
      <c r="J2736">
        <v>4923.53</v>
      </c>
      <c r="K2736">
        <v>4921.68</v>
      </c>
      <c r="L2736">
        <v>4895.51</v>
      </c>
      <c r="M2736">
        <v>4926.66</v>
      </c>
      <c r="N2736">
        <v>5053.92</v>
      </c>
      <c r="O2736" s="605">
        <f>IF((N2737=""),"",MAX(F2738:N2738))</f>
        <v>3668.1800000000003</v>
      </c>
      <c r="P2736" s="605">
        <f>IF(N2737="","",MIN(F2738:N2738))</f>
        <v>3354.6000000000004</v>
      </c>
      <c r="Q2736" s="658">
        <f>IF((N2738=""),"",AVERAGE(F2738:N2738))</f>
        <v>3575.1311111111113</v>
      </c>
      <c r="R2736" s="658">
        <f>IF((N2737=""),"",(O2736-P2736)/(O2736+P2736)*100)</f>
        <v>4.4651833034781081</v>
      </c>
      <c r="S2736" s="725">
        <f>STDEV(F2738:N2738)</f>
        <v>105.92617906406474</v>
      </c>
      <c r="T2736" s="600" t="str">
        <f>IF(N2737="","",IF(Q2736&gt;AA2736,IF(R2736&lt;AD2736,IF(Q2736&lt;AB2736,"Pass","Fail"),"Fail"),"Fail"))</f>
        <v>Pass</v>
      </c>
      <c r="U2736" s="271">
        <v>1428</v>
      </c>
      <c r="V2736" s="325"/>
      <c r="W2736" s="743" t="s">
        <v>640</v>
      </c>
      <c r="X2736" s="726"/>
      <c r="Y2736" s="819">
        <v>3350</v>
      </c>
      <c r="Z2736" s="819">
        <v>4450</v>
      </c>
      <c r="AA2736" s="819">
        <v>3350</v>
      </c>
      <c r="AB2736" s="819">
        <v>3950</v>
      </c>
      <c r="AC2736" s="820">
        <v>7</v>
      </c>
      <c r="AD2736" s="820">
        <v>6.5</v>
      </c>
    </row>
    <row r="2737" spans="1:30" ht="15.75">
      <c r="A2737" s="729"/>
      <c r="B2737" s="554"/>
      <c r="C2737" s="657"/>
      <c r="D2737" s="657"/>
      <c r="E2737" s="605" t="s">
        <v>185</v>
      </c>
      <c r="F2737">
        <v>3134.43</v>
      </c>
      <c r="G2737">
        <v>3010.34</v>
      </c>
      <c r="H2737">
        <v>3286.84</v>
      </c>
      <c r="I2737">
        <v>3156.07</v>
      </c>
      <c r="J2737">
        <v>3095.25</v>
      </c>
      <c r="K2737">
        <v>3102.38</v>
      </c>
      <c r="L2737">
        <v>3061.42</v>
      </c>
      <c r="M2737">
        <v>3110.74</v>
      </c>
      <c r="N2737">
        <v>3376.62</v>
      </c>
      <c r="O2737" s="605"/>
      <c r="P2737" s="605"/>
      <c r="Q2737" s="658"/>
      <c r="R2737" s="658"/>
      <c r="S2737" s="659"/>
      <c r="T2737" s="600"/>
      <c r="U2737" s="1013"/>
      <c r="V2737" s="1014"/>
      <c r="W2737" s="731"/>
      <c r="X2737" s="731"/>
      <c r="Y2737" s="732"/>
      <c r="Z2737" s="732"/>
      <c r="AA2737" s="732"/>
      <c r="AB2737" s="732"/>
      <c r="AC2737" s="1051"/>
      <c r="AD2737" s="1051"/>
    </row>
    <row r="2738" spans="1:30" ht="28.5">
      <c r="A2738" s="738"/>
      <c r="B2738" s="554"/>
      <c r="C2738" s="657"/>
      <c r="D2738" s="657"/>
      <c r="E2738" s="605" t="s">
        <v>704</v>
      </c>
      <c r="F2738" s="605">
        <f t="shared" ref="F2738:N2738" si="907">IF(((F2736="")*AND(F2737="")),"",(F2736-F2737)*2)</f>
        <v>3584.8200000000006</v>
      </c>
      <c r="G2738" s="605">
        <f t="shared" si="907"/>
        <v>3649.7999999999993</v>
      </c>
      <c r="H2738" s="605">
        <f t="shared" si="907"/>
        <v>3482.3199999999997</v>
      </c>
      <c r="I2738" s="605">
        <f t="shared" si="907"/>
        <v>3509.46</v>
      </c>
      <c r="J2738" s="605">
        <f t="shared" si="907"/>
        <v>3656.5599999999995</v>
      </c>
      <c r="K2738" s="605">
        <f t="shared" si="907"/>
        <v>3638.6000000000004</v>
      </c>
      <c r="L2738" s="605">
        <f t="shared" si="907"/>
        <v>3668.1800000000003</v>
      </c>
      <c r="M2738" s="605">
        <f t="shared" si="907"/>
        <v>3631.84</v>
      </c>
      <c r="N2738" s="605">
        <f t="shared" si="907"/>
        <v>3354.6000000000004</v>
      </c>
      <c r="O2738" s="605"/>
      <c r="P2738" s="605"/>
      <c r="Q2738" s="658"/>
      <c r="R2738" s="658"/>
      <c r="S2738" s="659"/>
      <c r="T2738" s="600"/>
      <c r="U2738" s="1013"/>
      <c r="V2738" s="1015"/>
      <c r="W2738" s="731"/>
      <c r="X2738" s="731"/>
      <c r="Y2738" s="732"/>
      <c r="Z2738" s="732"/>
      <c r="AA2738" s="732"/>
      <c r="AB2738" s="732"/>
      <c r="AC2738" s="1051"/>
      <c r="AD2738" s="1051"/>
    </row>
    <row r="2739" spans="1:30" ht="15.75">
      <c r="A2739" s="268">
        <v>44249</v>
      </c>
      <c r="B2739" s="554" t="s">
        <v>183</v>
      </c>
      <c r="C2739" s="657" t="s">
        <v>171</v>
      </c>
      <c r="D2739" s="657" t="s">
        <v>170</v>
      </c>
      <c r="E2739" s="605" t="s">
        <v>184</v>
      </c>
      <c r="F2739">
        <v>20721.060000000001</v>
      </c>
      <c r="G2739">
        <v>21472.55</v>
      </c>
      <c r="H2739">
        <v>21639.02</v>
      </c>
      <c r="I2739">
        <v>21454.560000000001</v>
      </c>
      <c r="J2739">
        <v>20660.939999999999</v>
      </c>
      <c r="K2739">
        <v>20771.939999999999</v>
      </c>
      <c r="L2739">
        <v>21486.26</v>
      </c>
      <c r="M2739">
        <v>21445.95</v>
      </c>
      <c r="N2739">
        <v>20671.7</v>
      </c>
      <c r="O2739" s="605">
        <f>IF((N2740=""),"",MAX(F2741:N2741))</f>
        <v>4971.6299999999974</v>
      </c>
      <c r="P2739" s="605">
        <f>IF(N2740="","",MIN(F2741:N2741))</f>
        <v>4185.6899999999987</v>
      </c>
      <c r="Q2739" s="658">
        <f>IF((N2741=""),"",AVERAGE(F2741:N2741))</f>
        <v>4541.9599999999973</v>
      </c>
      <c r="R2739" s="658">
        <f>IF((N2740=""),"",(O2739-P2739)/(O2739+P2739)*100)</f>
        <v>8.5826420830548571</v>
      </c>
      <c r="S2739" s="659">
        <f>STDEV(F2741:N2741)</f>
        <v>315.79955205003978</v>
      </c>
      <c r="T2739" s="600" t="str">
        <f>IF(N2740="","",IF(Q2739&gt;AA2739,IF(R2739&lt;AD2739,IF(Q2739&lt;AB2739,"Pass","Fail"),"Fail"),"Fail"))</f>
        <v>Pass</v>
      </c>
      <c r="U2739" s="271">
        <v>1428</v>
      </c>
      <c r="V2739" s="325"/>
      <c r="W2739" s="743" t="s">
        <v>640</v>
      </c>
      <c r="Y2739" s="733">
        <v>3940</v>
      </c>
      <c r="Z2739" s="733">
        <v>5500</v>
      </c>
      <c r="AA2739" s="733">
        <v>3940</v>
      </c>
      <c r="AB2739" s="733">
        <v>4985</v>
      </c>
      <c r="AC2739" s="604">
        <v>16</v>
      </c>
      <c r="AD2739" s="604">
        <v>10.24</v>
      </c>
    </row>
    <row r="2740" spans="1:30" ht="15.75">
      <c r="A2740" s="729"/>
      <c r="B2740" s="554"/>
      <c r="C2740" s="657"/>
      <c r="D2740" s="657"/>
      <c r="E2740" s="605" t="s">
        <v>185</v>
      </c>
      <c r="F2740">
        <v>19096.02</v>
      </c>
      <c r="G2740">
        <v>20033.14</v>
      </c>
      <c r="H2740">
        <v>20243.79</v>
      </c>
      <c r="I2740">
        <v>20025.02</v>
      </c>
      <c r="J2740">
        <v>19042.650000000001</v>
      </c>
      <c r="K2740">
        <v>19181.990000000002</v>
      </c>
      <c r="L2740">
        <v>20056.55</v>
      </c>
      <c r="M2740">
        <v>20004.45</v>
      </c>
      <c r="N2740">
        <v>19014.490000000002</v>
      </c>
      <c r="O2740" s="1051"/>
      <c r="P2740" s="605"/>
      <c r="Q2740" s="658"/>
      <c r="R2740" s="658"/>
      <c r="S2740" s="659"/>
      <c r="T2740" s="600"/>
      <c r="U2740" s="1013"/>
      <c r="V2740" s="1014"/>
      <c r="W2740" s="731"/>
      <c r="X2740" s="731"/>
      <c r="Y2740" s="732"/>
      <c r="Z2740" s="732"/>
      <c r="AA2740" s="732"/>
      <c r="AB2740" s="732"/>
      <c r="AC2740" s="1051"/>
      <c r="AD2740" s="1051"/>
    </row>
    <row r="2741" spans="1:30" ht="29.25" thickBot="1">
      <c r="A2741" s="734"/>
      <c r="B2741" s="554"/>
      <c r="C2741" s="657"/>
      <c r="D2741" s="657"/>
      <c r="E2741" s="605" t="s">
        <v>704</v>
      </c>
      <c r="F2741" s="605">
        <f t="shared" ref="F2741:N2741" si="908">IF(((F2739="")*AND(F2740="")),"",(F2739-F2740)*3)</f>
        <v>4875.1200000000026</v>
      </c>
      <c r="G2741" s="605">
        <f t="shared" si="908"/>
        <v>4318.2299999999996</v>
      </c>
      <c r="H2741" s="605">
        <f t="shared" si="908"/>
        <v>4185.6899999999987</v>
      </c>
      <c r="I2741" s="605">
        <f t="shared" si="908"/>
        <v>4288.6200000000026</v>
      </c>
      <c r="J2741" s="605">
        <f t="shared" si="908"/>
        <v>4854.8699999999917</v>
      </c>
      <c r="K2741" s="605">
        <f t="shared" si="908"/>
        <v>4769.8499999999913</v>
      </c>
      <c r="L2741" s="605">
        <f t="shared" si="908"/>
        <v>4289.1299999999974</v>
      </c>
      <c r="M2741" s="605">
        <f t="shared" si="908"/>
        <v>4324.5</v>
      </c>
      <c r="N2741" s="605">
        <f t="shared" si="908"/>
        <v>4971.6299999999974</v>
      </c>
      <c r="O2741" s="605"/>
      <c r="P2741" s="605"/>
      <c r="Q2741" s="658"/>
      <c r="R2741" s="658"/>
      <c r="S2741" s="659"/>
      <c r="T2741" s="600"/>
      <c r="U2741" s="1013"/>
      <c r="V2741" s="1014"/>
      <c r="W2741" s="731"/>
      <c r="X2741" s="735"/>
      <c r="Y2741" s="736"/>
      <c r="Z2741" s="736"/>
      <c r="AA2741" s="736"/>
      <c r="AB2741" s="736"/>
      <c r="AC2741" s="737"/>
      <c r="AD2741" s="737"/>
    </row>
    <row r="2742" spans="1:30" ht="15.75">
      <c r="A2742" s="268">
        <v>44249</v>
      </c>
      <c r="B2742" s="1050" t="s">
        <v>167</v>
      </c>
      <c r="C2742" s="657" t="s">
        <v>169</v>
      </c>
      <c r="D2742" s="657" t="s">
        <v>187</v>
      </c>
      <c r="E2742" s="605" t="s">
        <v>184</v>
      </c>
      <c r="F2742">
        <v>1941.06</v>
      </c>
      <c r="G2742">
        <v>1939.24</v>
      </c>
      <c r="H2742">
        <v>1941.97</v>
      </c>
      <c r="I2742">
        <v>1941.95</v>
      </c>
      <c r="J2742">
        <v>1944.2</v>
      </c>
      <c r="K2742">
        <v>1944.79</v>
      </c>
      <c r="L2742">
        <v>1941.88</v>
      </c>
      <c r="M2742">
        <v>1991.23</v>
      </c>
      <c r="N2742">
        <v>1947.62</v>
      </c>
      <c r="O2742" s="605">
        <f>IF((N2743=""),"",MAX(F2744:N2744))</f>
        <v>2188.5</v>
      </c>
      <c r="P2742" s="605">
        <f>IF(N2743="","",MIN(F2744:N2744))</f>
        <v>2008.7099999999998</v>
      </c>
      <c r="Q2742" s="658">
        <f>IF((N2744=""),"",AVERAGE(F2744:N2744))</f>
        <v>2054.213333333334</v>
      </c>
      <c r="R2742" s="658">
        <f>IF((N2743=""),"",(O2742-P2742)/(O2742+P2742)*100)</f>
        <v>4.2835597932912624</v>
      </c>
      <c r="S2742" s="659">
        <f>STDEV(F2744:N2744)</f>
        <v>54.882015041339137</v>
      </c>
      <c r="T2742" s="600" t="str">
        <f>IF(N2743="","",IF(Q2742&gt;AA2742,IF(R2742&lt;AD2742,IF(Q2742&lt;AB2742,"Pass","Fail"),"Fail"),"Fail"))</f>
        <v>Pass</v>
      </c>
      <c r="U2742" s="271">
        <v>1428</v>
      </c>
      <c r="V2742" s="1033"/>
      <c r="W2742" s="1030" t="s">
        <v>640</v>
      </c>
      <c r="X2742" s="1070"/>
      <c r="Y2742" s="733">
        <v>1940</v>
      </c>
      <c r="Z2742" s="733">
        <v>3000</v>
      </c>
      <c r="AA2742" s="733">
        <v>1940</v>
      </c>
      <c r="AB2742" s="733">
        <v>2180</v>
      </c>
      <c r="AC2742" s="604">
        <v>8.3000000000000007</v>
      </c>
      <c r="AD2742" s="604">
        <v>8.3000000000000007</v>
      </c>
    </row>
    <row r="2743" spans="1:30" ht="15.75">
      <c r="A2743" s="738"/>
      <c r="B2743" s="554"/>
      <c r="C2743" s="657"/>
      <c r="D2743" s="657"/>
      <c r="E2743" s="605" t="s">
        <v>185</v>
      </c>
      <c r="F2743">
        <v>1252.3</v>
      </c>
      <c r="G2743">
        <v>1261.31</v>
      </c>
      <c r="H2743">
        <v>1272.4000000000001</v>
      </c>
      <c r="I2743">
        <v>1265.26</v>
      </c>
      <c r="J2743">
        <v>1266.8900000000001</v>
      </c>
      <c r="K2743">
        <v>1252</v>
      </c>
      <c r="L2743">
        <v>1264.78</v>
      </c>
      <c r="M2743">
        <v>1261.73</v>
      </c>
      <c r="N2743">
        <v>1274.6300000000001</v>
      </c>
      <c r="O2743" s="605"/>
      <c r="P2743" s="605"/>
      <c r="Q2743" s="658"/>
      <c r="R2743" s="658"/>
      <c r="S2743" s="659"/>
      <c r="T2743" s="600"/>
      <c r="U2743" s="271"/>
      <c r="V2743" s="1034"/>
      <c r="W2743" s="1029"/>
      <c r="X2743" s="1071"/>
      <c r="Y2743" s="732"/>
      <c r="Z2743" s="732"/>
      <c r="AA2743" s="732"/>
      <c r="AB2743" s="732"/>
      <c r="AC2743" s="1051"/>
      <c r="AD2743" s="1051"/>
    </row>
    <row r="2744" spans="1:30" ht="29.25" thickBot="1">
      <c r="A2744" s="738"/>
      <c r="B2744" s="554"/>
      <c r="C2744" s="657"/>
      <c r="D2744" s="657"/>
      <c r="E2744" s="605" t="s">
        <v>704</v>
      </c>
      <c r="F2744" s="605">
        <f t="shared" ref="F2744:N2744" si="909">IF(((F2742="")*AND(F2743="")),"",(F2742-F2743)*3)</f>
        <v>2066.2799999999997</v>
      </c>
      <c r="G2744" s="605">
        <f t="shared" si="909"/>
        <v>2033.7900000000002</v>
      </c>
      <c r="H2744" s="605">
        <f t="shared" si="909"/>
        <v>2008.7099999999998</v>
      </c>
      <c r="I2744" s="605">
        <f t="shared" si="909"/>
        <v>2030.0700000000002</v>
      </c>
      <c r="J2744" s="605">
        <f t="shared" si="909"/>
        <v>2031.9299999999998</v>
      </c>
      <c r="K2744" s="605">
        <f t="shared" si="909"/>
        <v>2078.37</v>
      </c>
      <c r="L2744" s="605">
        <f t="shared" si="909"/>
        <v>2031.3000000000004</v>
      </c>
      <c r="M2744" s="605">
        <f t="shared" si="909"/>
        <v>2188.5</v>
      </c>
      <c r="N2744" s="605">
        <f t="shared" si="909"/>
        <v>2018.9699999999993</v>
      </c>
      <c r="O2744" s="605"/>
      <c r="P2744" s="605"/>
      <c r="Q2744" s="658"/>
      <c r="R2744" s="658"/>
      <c r="S2744" s="659"/>
      <c r="T2744" s="600"/>
      <c r="U2744" s="271"/>
      <c r="V2744" s="1032"/>
      <c r="W2744" s="1031"/>
      <c r="X2744" s="1072"/>
      <c r="Y2744" s="732"/>
      <c r="Z2744" s="732"/>
      <c r="AA2744" s="732"/>
      <c r="AB2744" s="732"/>
      <c r="AC2744" s="1051"/>
      <c r="AD2744" s="1051"/>
    </row>
  </sheetData>
  <autoFilter ref="A13:AD2654">
    <filterColumn colId="1"/>
    <filterColumn colId="2"/>
    <filterColumn colId="3"/>
    <filterColumn colId="22"/>
  </autoFilter>
  <mergeCells count="39">
    <mergeCell ref="X2561:X2563"/>
    <mergeCell ref="X2600:X2602"/>
    <mergeCell ref="X2588:X2590"/>
    <mergeCell ref="X2634:X2636"/>
    <mergeCell ref="X2697:X2699"/>
    <mergeCell ref="X2688:X2690"/>
    <mergeCell ref="X2652:X2654"/>
    <mergeCell ref="X2643:X2645"/>
    <mergeCell ref="X2679:X2681"/>
    <mergeCell ref="X2670:X2672"/>
    <mergeCell ref="E6:N6"/>
    <mergeCell ref="V365:V367"/>
    <mergeCell ref="V767:V775"/>
    <mergeCell ref="V776:V784"/>
    <mergeCell ref="V749:V757"/>
    <mergeCell ref="V758:V766"/>
    <mergeCell ref="X2555:X2557"/>
    <mergeCell ref="D7:D8"/>
    <mergeCell ref="D9:D10"/>
    <mergeCell ref="D11:D12"/>
    <mergeCell ref="X956:X964"/>
    <mergeCell ref="X1022:X1030"/>
    <mergeCell ref="X2546:X2548"/>
    <mergeCell ref="X2742:X2744"/>
    <mergeCell ref="X2733:X2735"/>
    <mergeCell ref="X2724:X2726"/>
    <mergeCell ref="X1034:X1042"/>
    <mergeCell ref="X2631:X2633"/>
    <mergeCell ref="X2715:X2717"/>
    <mergeCell ref="X2537:X2539"/>
    <mergeCell ref="X2519:X2521"/>
    <mergeCell ref="X2513:X2515"/>
    <mergeCell ref="X2618:X2620"/>
    <mergeCell ref="X2621:X2623"/>
    <mergeCell ref="X2579:X2581"/>
    <mergeCell ref="X2570:X2572"/>
    <mergeCell ref="X2706:X2708"/>
    <mergeCell ref="X2661:X2663"/>
    <mergeCell ref="X2609:X261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AE17185"/>
  <sheetViews>
    <sheetView zoomScale="70" zoomScaleNormal="70" workbookViewId="0">
      <pane ySplit="9" topLeftCell="A937" activePane="bottomLeft" state="frozen"/>
      <selection activeCell="I145" sqref="I145"/>
      <selection pane="bottomLeft" activeCell="U957" sqref="U957"/>
    </sheetView>
  </sheetViews>
  <sheetFormatPr defaultColWidth="8.25" defaultRowHeight="12.75"/>
  <cols>
    <col min="1" max="1" width="15.5" style="17" customWidth="1"/>
    <col min="2" max="2" width="12.5" style="17" bestFit="1" customWidth="1"/>
    <col min="3" max="3" width="19.125" style="3" customWidth="1"/>
    <col min="4" max="4" width="10.875" style="3" customWidth="1"/>
    <col min="5" max="5" width="10.5" style="3" customWidth="1"/>
    <col min="6" max="6" width="10.625" style="8" bestFit="1" customWidth="1"/>
    <col min="7" max="10" width="8.25" style="3"/>
    <col min="11" max="11" width="9" style="3" bestFit="1" customWidth="1"/>
    <col min="12" max="12" width="8.25" style="3"/>
    <col min="13" max="13" width="9.75" style="3" bestFit="1" customWidth="1"/>
    <col min="14" max="14" width="8.25" style="3"/>
    <col min="15" max="15" width="9.375" style="3" bestFit="1" customWidth="1"/>
    <col min="16" max="16" width="8.25" style="3"/>
    <col min="17" max="17" width="8.25" style="17"/>
    <col min="18" max="18" width="10.125" style="17" bestFit="1" customWidth="1"/>
    <col min="19" max="19" width="9.5" style="17" bestFit="1" customWidth="1"/>
    <col min="20" max="20" width="9.25" style="17" customWidth="1"/>
    <col min="21" max="21" width="9.125" style="17" customWidth="1"/>
    <col min="22" max="22" width="8.25" style="17"/>
    <col min="23" max="23" width="12" style="39" customWidth="1"/>
    <col min="24" max="24" width="21.25" style="7" customWidth="1"/>
    <col min="25" max="25" width="34.25" style="7" customWidth="1"/>
    <col min="26" max="29" width="8.25" style="22"/>
    <col min="30" max="30" width="12.75" style="3" customWidth="1"/>
    <col min="31" max="31" width="11.375" style="22" customWidth="1"/>
    <col min="32" max="16384" width="8.25" style="3"/>
  </cols>
  <sheetData>
    <row r="1" spans="1:31">
      <c r="A1" s="9"/>
      <c r="B1" s="9"/>
      <c r="C1" s="18"/>
      <c r="D1" s="10"/>
      <c r="E1" s="10"/>
      <c r="F1" s="19"/>
      <c r="G1" s="10"/>
      <c r="H1" s="10"/>
      <c r="I1" s="10"/>
      <c r="J1" s="10"/>
      <c r="K1" s="10"/>
      <c r="L1" s="10"/>
      <c r="M1" s="10"/>
      <c r="N1" s="10"/>
      <c r="O1" s="10"/>
      <c r="P1" s="10"/>
      <c r="Q1" s="9"/>
      <c r="R1" s="9"/>
      <c r="S1" s="9"/>
      <c r="T1" s="9"/>
      <c r="U1" s="9"/>
      <c r="V1" s="9"/>
      <c r="W1" s="20"/>
      <c r="X1" s="21"/>
      <c r="Y1" s="59"/>
    </row>
    <row r="2" spans="1:31">
      <c r="A2" s="9"/>
      <c r="B2" s="9"/>
      <c r="C2" s="11" t="s">
        <v>164</v>
      </c>
      <c r="D2" s="11" t="s">
        <v>165</v>
      </c>
      <c r="E2" s="12" t="s">
        <v>228</v>
      </c>
      <c r="F2" s="13"/>
      <c r="G2" s="10"/>
      <c r="H2" s="10"/>
      <c r="I2" s="10"/>
      <c r="J2" s="10"/>
      <c r="K2" s="10"/>
      <c r="L2" s="10"/>
      <c r="M2" s="10"/>
      <c r="N2" s="10"/>
      <c r="O2" s="10"/>
      <c r="P2" s="10"/>
      <c r="Q2" s="9"/>
      <c r="R2" s="9"/>
      <c r="S2" s="9"/>
      <c r="T2" s="9"/>
      <c r="U2" s="9"/>
      <c r="V2" s="9"/>
      <c r="W2" s="20"/>
      <c r="X2" s="21"/>
      <c r="Y2" s="59"/>
    </row>
    <row r="3" spans="1:31">
      <c r="A3" s="9"/>
      <c r="B3" s="9"/>
      <c r="C3" s="23" t="s">
        <v>229</v>
      </c>
      <c r="D3" s="23" t="s">
        <v>230</v>
      </c>
      <c r="E3" s="24" t="s">
        <v>231</v>
      </c>
      <c r="F3" s="25"/>
      <c r="G3" s="10"/>
      <c r="H3" s="10"/>
      <c r="I3" s="10"/>
      <c r="J3" s="10"/>
      <c r="K3" s="10"/>
      <c r="L3" s="10"/>
      <c r="M3" s="10"/>
      <c r="N3" s="10"/>
      <c r="O3" s="10"/>
      <c r="P3" s="10"/>
      <c r="Q3" s="9"/>
      <c r="R3" s="9"/>
      <c r="S3" s="9"/>
      <c r="T3" s="9"/>
      <c r="U3" s="9"/>
      <c r="V3" s="9"/>
      <c r="W3" s="20"/>
      <c r="X3" s="21"/>
      <c r="Y3" s="59"/>
    </row>
    <row r="4" spans="1:31">
      <c r="A4" s="9"/>
      <c r="B4" s="9"/>
      <c r="C4" s="10"/>
      <c r="D4" s="10"/>
      <c r="E4" s="10"/>
      <c r="F4" s="19"/>
      <c r="G4" s="10"/>
      <c r="H4" s="10"/>
      <c r="I4" s="10"/>
      <c r="J4" s="10"/>
      <c r="K4" s="10"/>
      <c r="L4" s="10"/>
      <c r="M4" s="10"/>
      <c r="N4" s="10"/>
      <c r="O4" s="10"/>
      <c r="P4" s="10"/>
      <c r="Q4" s="9"/>
      <c r="R4" s="9"/>
      <c r="S4" s="9"/>
      <c r="T4" s="9"/>
      <c r="U4" s="9"/>
      <c r="V4" s="9"/>
      <c r="W4" s="20"/>
      <c r="X4" s="26"/>
      <c r="Y4" s="59"/>
    </row>
    <row r="5" spans="1:31">
      <c r="A5" s="9"/>
      <c r="B5" s="9"/>
      <c r="C5" s="10"/>
      <c r="D5" s="10"/>
      <c r="E5" s="10"/>
      <c r="F5" s="19"/>
      <c r="G5" s="10"/>
      <c r="H5" s="10"/>
      <c r="I5" s="10"/>
      <c r="J5" s="10"/>
      <c r="K5" s="10"/>
      <c r="L5" s="10"/>
      <c r="M5" s="10"/>
      <c r="N5" s="10"/>
      <c r="O5" s="10"/>
      <c r="P5" s="10"/>
      <c r="Q5" s="9"/>
      <c r="R5" s="9"/>
      <c r="S5" s="9"/>
      <c r="T5" s="9"/>
      <c r="U5" s="9"/>
      <c r="V5" s="9"/>
      <c r="W5" s="20"/>
      <c r="X5" s="59"/>
      <c r="Y5" s="59"/>
    </row>
    <row r="6" spans="1:31" s="73" customFormat="1" ht="13.5" thickBot="1">
      <c r="A6" s="66"/>
      <c r="B6" s="68"/>
      <c r="C6" s="69"/>
      <c r="D6" s="1121" t="s">
        <v>261</v>
      </c>
      <c r="E6" s="1122"/>
      <c r="F6" s="1122"/>
      <c r="G6" s="1122"/>
      <c r="H6" s="1122"/>
      <c r="I6" s="1122"/>
      <c r="J6" s="1122"/>
      <c r="K6" s="1122"/>
      <c r="L6" s="1122"/>
      <c r="M6" s="1122"/>
      <c r="N6" s="1122"/>
      <c r="O6" s="1122"/>
      <c r="P6" s="1122"/>
      <c r="Q6" s="1123"/>
      <c r="R6" s="1123"/>
      <c r="S6" s="1123"/>
      <c r="T6" s="1123"/>
      <c r="U6" s="1123"/>
      <c r="V6" s="70"/>
      <c r="W6" s="70"/>
      <c r="X6" s="70"/>
      <c r="Y6" s="70"/>
      <c r="Z6" s="70"/>
      <c r="AA6" s="71"/>
      <c r="AB6" s="72"/>
      <c r="AC6" s="72"/>
      <c r="AD6" s="67"/>
      <c r="AE6" s="67"/>
    </row>
    <row r="7" spans="1:31" s="72" customFormat="1" ht="16.5" thickBot="1">
      <c r="A7" s="136"/>
      <c r="B7" s="140"/>
      <c r="C7" s="148" t="s">
        <v>426</v>
      </c>
      <c r="D7" s="141">
        <v>0</v>
      </c>
      <c r="E7" s="141">
        <v>0</v>
      </c>
      <c r="F7" s="141">
        <v>0</v>
      </c>
      <c r="G7" s="141">
        <v>0</v>
      </c>
      <c r="H7" s="141">
        <v>0</v>
      </c>
      <c r="I7" s="141">
        <v>-90</v>
      </c>
      <c r="J7" s="141">
        <v>-30.06</v>
      </c>
      <c r="K7" s="141">
        <v>30.06</v>
      </c>
      <c r="L7" s="141">
        <v>90</v>
      </c>
      <c r="M7" s="141">
        <v>-30.06</v>
      </c>
      <c r="N7" s="141">
        <v>30.06</v>
      </c>
      <c r="O7" s="141">
        <v>-30.06</v>
      </c>
      <c r="P7" s="142">
        <v>30.06</v>
      </c>
      <c r="Q7" s="138"/>
      <c r="R7" s="138"/>
      <c r="S7" s="138"/>
      <c r="T7" s="138"/>
      <c r="U7" s="138"/>
      <c r="V7" s="70"/>
      <c r="W7" s="70"/>
      <c r="X7" s="70"/>
      <c r="Y7" s="70"/>
      <c r="Z7" s="70"/>
      <c r="AA7" s="71"/>
      <c r="AD7" s="139"/>
      <c r="AE7" s="137"/>
    </row>
    <row r="8" spans="1:31" s="72" customFormat="1" ht="16.5" thickBot="1">
      <c r="A8" s="136"/>
      <c r="B8" s="140"/>
      <c r="C8" s="149" t="s">
        <v>427</v>
      </c>
      <c r="D8" s="143">
        <v>90</v>
      </c>
      <c r="E8" s="143">
        <v>30.06</v>
      </c>
      <c r="F8" s="143">
        <v>0</v>
      </c>
      <c r="G8" s="143">
        <v>-30.06</v>
      </c>
      <c r="H8" s="143">
        <v>-90</v>
      </c>
      <c r="I8" s="143">
        <v>0</v>
      </c>
      <c r="J8" s="143">
        <v>0</v>
      </c>
      <c r="K8" s="143">
        <v>0</v>
      </c>
      <c r="L8" s="143">
        <v>0</v>
      </c>
      <c r="M8" s="143">
        <v>30.06</v>
      </c>
      <c r="N8" s="143">
        <v>-30.06</v>
      </c>
      <c r="O8" s="143">
        <v>-30.06</v>
      </c>
      <c r="P8" s="144">
        <v>30.06</v>
      </c>
      <c r="Q8" s="138"/>
      <c r="R8" s="138"/>
      <c r="S8" s="138"/>
      <c r="T8" s="138"/>
      <c r="U8" s="138"/>
      <c r="V8" s="70"/>
      <c r="W8" s="70"/>
      <c r="X8" s="70"/>
      <c r="Y8" s="70"/>
      <c r="Z8" s="70"/>
      <c r="AA8" s="71"/>
      <c r="AD8" s="139"/>
      <c r="AE8" s="137"/>
    </row>
    <row r="9" spans="1:31" s="78" customFormat="1" ht="41.25" customHeight="1" thickBot="1">
      <c r="A9" s="55" t="s">
        <v>252</v>
      </c>
      <c r="B9" s="74" t="s">
        <v>165</v>
      </c>
      <c r="C9" s="145" t="s">
        <v>256</v>
      </c>
      <c r="D9" s="146">
        <v>1</v>
      </c>
      <c r="E9" s="146">
        <v>2</v>
      </c>
      <c r="F9" s="146">
        <v>3</v>
      </c>
      <c r="G9" s="146">
        <v>4</v>
      </c>
      <c r="H9" s="146">
        <v>5</v>
      </c>
      <c r="I9" s="146">
        <v>6</v>
      </c>
      <c r="J9" s="146">
        <v>7</v>
      </c>
      <c r="K9" s="146">
        <v>8</v>
      </c>
      <c r="L9" s="146">
        <v>9</v>
      </c>
      <c r="M9" s="147">
        <v>10</v>
      </c>
      <c r="N9" s="147">
        <v>11</v>
      </c>
      <c r="O9" s="147">
        <v>12</v>
      </c>
      <c r="P9" s="147">
        <v>13</v>
      </c>
      <c r="Q9" s="75" t="s">
        <v>176</v>
      </c>
      <c r="R9" s="75" t="s">
        <v>177</v>
      </c>
      <c r="S9" s="75" t="s">
        <v>257</v>
      </c>
      <c r="T9" s="76" t="s">
        <v>264</v>
      </c>
      <c r="U9" s="80" t="s">
        <v>178</v>
      </c>
      <c r="V9" s="57" t="s">
        <v>22</v>
      </c>
      <c r="W9" s="56" t="s">
        <v>232</v>
      </c>
      <c r="X9" s="56" t="s">
        <v>260</v>
      </c>
      <c r="Y9" s="57" t="s">
        <v>23</v>
      </c>
      <c r="Z9" s="77" t="s">
        <v>179</v>
      </c>
      <c r="AA9" s="77" t="s">
        <v>21</v>
      </c>
      <c r="AB9" s="77" t="s">
        <v>180</v>
      </c>
      <c r="AC9" s="77" t="s">
        <v>181</v>
      </c>
      <c r="AD9" s="81" t="s">
        <v>258</v>
      </c>
      <c r="AE9" s="77" t="s">
        <v>182</v>
      </c>
    </row>
    <row r="10" spans="1:31" ht="15">
      <c r="A10" s="82">
        <v>43101</v>
      </c>
      <c r="B10" s="27" t="s">
        <v>230</v>
      </c>
      <c r="C10" s="79" t="s">
        <v>184</v>
      </c>
      <c r="D10" s="29">
        <v>2796.56</v>
      </c>
      <c r="E10" s="29">
        <v>2748.32</v>
      </c>
      <c r="F10" s="29">
        <v>2721.84</v>
      </c>
      <c r="G10" s="29">
        <v>2711.96</v>
      </c>
      <c r="H10" s="29">
        <v>2720.69</v>
      </c>
      <c r="I10" s="29">
        <v>2746.04</v>
      </c>
      <c r="J10" s="29">
        <v>2786.76</v>
      </c>
      <c r="K10" s="29">
        <v>2803.68</v>
      </c>
      <c r="L10" s="29">
        <v>2744.41</v>
      </c>
      <c r="M10" s="29">
        <v>2713.15</v>
      </c>
      <c r="N10" s="29">
        <v>2733.22</v>
      </c>
      <c r="O10" s="29">
        <v>2777.87</v>
      </c>
      <c r="P10" s="29">
        <v>2851.24</v>
      </c>
      <c r="Q10" s="1102">
        <f>IF((P11=""),"",MAX(D12:P12))</f>
        <v>365.98</v>
      </c>
      <c r="R10" s="1102">
        <f>IF(P11="","",MIN(D12:P12))</f>
        <v>313.61000000000013</v>
      </c>
      <c r="S10" s="1094">
        <f>IF((P12=""),"",AVERAGE(D12:P12))</f>
        <v>338.40846153846155</v>
      </c>
      <c r="T10" s="1094">
        <f>IF((P11=""),"",(Q10-R10)/(Q10+R10)*100)</f>
        <v>7.7061169234391143</v>
      </c>
      <c r="U10" s="1094">
        <f>STDEV(D12:P12)</f>
        <v>19.094805509244622</v>
      </c>
      <c r="V10" s="154" t="str">
        <f>IF(P11="","",IF(S10&gt;300,IF(T10&lt;14,IF(S10&lt;390,"Pass","Fail"),"Fail"),"Fail"))</f>
        <v>Pass</v>
      </c>
      <c r="W10" s="1099"/>
      <c r="X10" s="1108"/>
      <c r="Y10" s="60"/>
      <c r="Z10" s="30">
        <v>270</v>
      </c>
      <c r="AA10" s="30">
        <v>370</v>
      </c>
      <c r="AB10" s="30">
        <v>300</v>
      </c>
      <c r="AC10" s="31">
        <v>390</v>
      </c>
      <c r="AD10" s="31">
        <v>20</v>
      </c>
      <c r="AE10" s="31">
        <v>14</v>
      </c>
    </row>
    <row r="11" spans="1:31" ht="16.5" customHeight="1">
      <c r="A11" s="83"/>
      <c r="B11" s="32"/>
      <c r="C11" s="28" t="s">
        <v>185</v>
      </c>
      <c r="D11" s="29">
        <v>2430.58</v>
      </c>
      <c r="E11" s="29">
        <v>2414.33</v>
      </c>
      <c r="F11" s="29">
        <v>2400.17</v>
      </c>
      <c r="G11" s="29">
        <v>2391.1</v>
      </c>
      <c r="H11" s="29">
        <v>2398.3000000000002</v>
      </c>
      <c r="I11" s="29">
        <v>2408.1</v>
      </c>
      <c r="J11" s="29">
        <v>2424.64</v>
      </c>
      <c r="K11" s="29">
        <v>2441.06</v>
      </c>
      <c r="L11" s="29">
        <v>2409.27</v>
      </c>
      <c r="M11" s="29">
        <v>2399.54</v>
      </c>
      <c r="N11" s="29">
        <v>2412.98</v>
      </c>
      <c r="O11" s="29">
        <v>2438.9499999999998</v>
      </c>
      <c r="P11" s="29">
        <v>2487.41</v>
      </c>
      <c r="Q11" s="1102"/>
      <c r="R11" s="1102"/>
      <c r="S11" s="1094"/>
      <c r="T11" s="1094"/>
      <c r="U11" s="1096"/>
      <c r="V11" s="154"/>
      <c r="W11" s="1099"/>
      <c r="X11" s="1108"/>
      <c r="Y11" s="60"/>
      <c r="Z11" s="30"/>
      <c r="AA11" s="30"/>
      <c r="AB11" s="30"/>
      <c r="AC11" s="31"/>
      <c r="AD11" s="31"/>
      <c r="AE11" s="31"/>
    </row>
    <row r="12" spans="1:31" ht="30.75" customHeight="1" thickBot="1">
      <c r="A12" s="83"/>
      <c r="B12" s="27"/>
      <c r="C12" s="28" t="s">
        <v>186</v>
      </c>
      <c r="D12" s="33">
        <f t="shared" ref="D12:P12" si="0">IF(((D10="")*AND(D11="")),"",(D10-D11))</f>
        <v>365.98</v>
      </c>
      <c r="E12" s="33">
        <f t="shared" si="0"/>
        <v>333.99000000000024</v>
      </c>
      <c r="F12" s="33">
        <f t="shared" si="0"/>
        <v>321.67000000000007</v>
      </c>
      <c r="G12" s="33">
        <f t="shared" si="0"/>
        <v>320.86000000000013</v>
      </c>
      <c r="H12" s="33">
        <f t="shared" si="0"/>
        <v>322.38999999999987</v>
      </c>
      <c r="I12" s="33">
        <f t="shared" si="0"/>
        <v>337.94000000000005</v>
      </c>
      <c r="J12" s="33">
        <f t="shared" si="0"/>
        <v>362.12000000000035</v>
      </c>
      <c r="K12" s="33">
        <f t="shared" si="0"/>
        <v>362.61999999999989</v>
      </c>
      <c r="L12" s="33">
        <f t="shared" si="0"/>
        <v>335.13999999999987</v>
      </c>
      <c r="M12" s="33">
        <f t="shared" si="0"/>
        <v>313.61000000000013</v>
      </c>
      <c r="N12" s="33">
        <f t="shared" si="0"/>
        <v>320.23999999999978</v>
      </c>
      <c r="O12" s="33">
        <f t="shared" si="0"/>
        <v>338.92000000000007</v>
      </c>
      <c r="P12" s="33">
        <f t="shared" si="0"/>
        <v>363.82999999999993</v>
      </c>
      <c r="Q12" s="1103"/>
      <c r="R12" s="1103"/>
      <c r="S12" s="1095"/>
      <c r="T12" s="1095"/>
      <c r="U12" s="1097"/>
      <c r="V12" s="154"/>
      <c r="W12" s="1100"/>
      <c r="X12" s="1109"/>
      <c r="Y12" s="60"/>
      <c r="Z12" s="30"/>
      <c r="AA12" s="30"/>
      <c r="AB12" s="30"/>
      <c r="AC12" s="30"/>
      <c r="AD12" s="34"/>
      <c r="AE12" s="30"/>
    </row>
    <row r="13" spans="1:31" ht="15">
      <c r="A13" s="84">
        <v>43105</v>
      </c>
      <c r="B13" s="27" t="s">
        <v>230</v>
      </c>
      <c r="C13" s="28" t="s">
        <v>184</v>
      </c>
      <c r="D13" s="29">
        <v>2432.1</v>
      </c>
      <c r="E13" s="29">
        <v>2415.88</v>
      </c>
      <c r="F13" s="29">
        <v>2400.87</v>
      </c>
      <c r="G13" s="29">
        <v>2389.8200000000002</v>
      </c>
      <c r="H13" s="29">
        <v>2396.04</v>
      </c>
      <c r="I13" s="29">
        <v>2410.0700000000002</v>
      </c>
      <c r="J13" s="29">
        <v>2427.59</v>
      </c>
      <c r="K13" s="29">
        <v>2443.3200000000002</v>
      </c>
      <c r="L13" s="29">
        <v>2429.96</v>
      </c>
      <c r="M13" s="29">
        <v>2396.1999999999998</v>
      </c>
      <c r="N13" s="29">
        <v>2407.63</v>
      </c>
      <c r="O13" s="29">
        <v>2437.3000000000002</v>
      </c>
      <c r="P13" s="29">
        <v>2486.2399999999998</v>
      </c>
      <c r="Q13" s="1101">
        <f>IF((P14=""),"",MAX(D15:P15))</f>
        <v>370.87999999999965</v>
      </c>
      <c r="R13" s="1101">
        <f>IF(P14="","",MIN(D15:P15))</f>
        <v>316.66000000000031</v>
      </c>
      <c r="S13" s="1093">
        <f>IF((P15=""),"",AVERAGE(D15:P15))</f>
        <v>344.1476923076923</v>
      </c>
      <c r="T13" s="1093">
        <f>IF((P14=""),"",(Q13-R13)/(Q13+R13)*100)</f>
        <v>7.8860866276870212</v>
      </c>
      <c r="U13" s="1093">
        <f>STDEV(D15:P15)</f>
        <v>20.202388123620732</v>
      </c>
      <c r="V13" s="154" t="str">
        <f>IF(P14="","",IF(S13&gt;300,IF(T13&lt;14,IF(S13&lt;390,"Pass","Fail"),"Fail"),"Fail"))</f>
        <v>Pass</v>
      </c>
      <c r="W13" s="1104" t="s">
        <v>189</v>
      </c>
      <c r="X13" s="1107"/>
      <c r="Y13" s="60"/>
      <c r="Z13" s="30">
        <v>270</v>
      </c>
      <c r="AA13" s="30">
        <v>370</v>
      </c>
      <c r="AB13" s="30">
        <v>300</v>
      </c>
      <c r="AC13" s="31">
        <v>390</v>
      </c>
      <c r="AD13" s="31">
        <v>20</v>
      </c>
      <c r="AE13" s="31">
        <v>14</v>
      </c>
    </row>
    <row r="14" spans="1:31" ht="15.75" customHeight="1">
      <c r="A14" s="83"/>
      <c r="B14" s="32"/>
      <c r="C14" s="28" t="s">
        <v>185</v>
      </c>
      <c r="D14" s="29">
        <v>2063.5300000000002</v>
      </c>
      <c r="E14" s="29">
        <v>2074.73</v>
      </c>
      <c r="F14" s="29">
        <v>2073.37</v>
      </c>
      <c r="G14" s="29">
        <v>2073.16</v>
      </c>
      <c r="H14" s="29">
        <v>2072.7199999999998</v>
      </c>
      <c r="I14" s="29">
        <v>2073</v>
      </c>
      <c r="J14" s="29">
        <v>2060.0300000000002</v>
      </c>
      <c r="K14" s="29">
        <v>2074.36</v>
      </c>
      <c r="L14" s="29">
        <v>2071.0500000000002</v>
      </c>
      <c r="M14" s="29">
        <v>2069.4299999999998</v>
      </c>
      <c r="N14" s="29">
        <v>2082.75</v>
      </c>
      <c r="O14" s="29">
        <v>2095.61</v>
      </c>
      <c r="P14" s="29">
        <v>2115.36</v>
      </c>
      <c r="Q14" s="1102"/>
      <c r="R14" s="1102"/>
      <c r="S14" s="1094"/>
      <c r="T14" s="1094"/>
      <c r="U14" s="1096"/>
      <c r="V14" s="154"/>
      <c r="W14" s="1105"/>
      <c r="X14" s="1108"/>
      <c r="Y14" s="60"/>
      <c r="Z14" s="30"/>
      <c r="AA14" s="30"/>
      <c r="AB14" s="30"/>
      <c r="AC14" s="31"/>
      <c r="AD14" s="31"/>
      <c r="AE14" s="31"/>
    </row>
    <row r="15" spans="1:31" ht="30" customHeight="1">
      <c r="A15" s="83"/>
      <c r="B15" s="27"/>
      <c r="C15" s="28" t="s">
        <v>186</v>
      </c>
      <c r="D15" s="33">
        <f t="shared" ref="D15:P15" si="1">IF(((D13="")*AND(D14="")),"",(D13-D14))</f>
        <v>368.56999999999971</v>
      </c>
      <c r="E15" s="33">
        <f t="shared" si="1"/>
        <v>341.15000000000009</v>
      </c>
      <c r="F15" s="33">
        <f t="shared" si="1"/>
        <v>327.5</v>
      </c>
      <c r="G15" s="33">
        <f t="shared" si="1"/>
        <v>316.66000000000031</v>
      </c>
      <c r="H15" s="33">
        <f t="shared" si="1"/>
        <v>323.32000000000016</v>
      </c>
      <c r="I15" s="33">
        <f t="shared" si="1"/>
        <v>337.07000000000016</v>
      </c>
      <c r="J15" s="33">
        <f t="shared" si="1"/>
        <v>367.55999999999995</v>
      </c>
      <c r="K15" s="33">
        <f t="shared" si="1"/>
        <v>368.96000000000004</v>
      </c>
      <c r="L15" s="33">
        <f t="shared" si="1"/>
        <v>358.90999999999985</v>
      </c>
      <c r="M15" s="33">
        <f t="shared" si="1"/>
        <v>326.77</v>
      </c>
      <c r="N15" s="33">
        <f t="shared" si="1"/>
        <v>324.88000000000011</v>
      </c>
      <c r="O15" s="33">
        <f t="shared" si="1"/>
        <v>341.69000000000005</v>
      </c>
      <c r="P15" s="33">
        <f t="shared" si="1"/>
        <v>370.87999999999965</v>
      </c>
      <c r="Q15" s="1103"/>
      <c r="R15" s="1103"/>
      <c r="S15" s="1095"/>
      <c r="T15" s="1095"/>
      <c r="U15" s="1097"/>
      <c r="V15" s="154"/>
      <c r="W15" s="1106"/>
      <c r="X15" s="1109"/>
      <c r="Y15" s="60"/>
      <c r="Z15" s="30"/>
      <c r="AA15" s="30"/>
      <c r="AB15" s="30"/>
      <c r="AC15" s="30"/>
      <c r="AD15" s="34"/>
      <c r="AE15" s="30"/>
    </row>
    <row r="16" spans="1:31" ht="15">
      <c r="A16" s="84">
        <v>43109</v>
      </c>
      <c r="B16" s="27" t="s">
        <v>230</v>
      </c>
      <c r="C16" s="28" t="s">
        <v>184</v>
      </c>
      <c r="D16" s="29">
        <v>2806.66</v>
      </c>
      <c r="E16" s="29">
        <v>2757.33</v>
      </c>
      <c r="F16" s="29">
        <v>2732.19</v>
      </c>
      <c r="G16" s="29">
        <v>2722.53</v>
      </c>
      <c r="H16" s="29">
        <v>2731.52</v>
      </c>
      <c r="I16" s="29">
        <v>2759.92</v>
      </c>
      <c r="J16" s="29">
        <v>2808.5</v>
      </c>
      <c r="K16" s="29">
        <v>2811.3</v>
      </c>
      <c r="L16" s="29">
        <v>2753.84</v>
      </c>
      <c r="M16" s="29">
        <v>2724.48</v>
      </c>
      <c r="N16" s="29">
        <v>2743.9</v>
      </c>
      <c r="O16" s="29">
        <v>2786.55</v>
      </c>
      <c r="P16" s="29">
        <v>2857.61</v>
      </c>
      <c r="Q16" s="1101">
        <f>IF((P17=""),"",MAX(D18:P18))</f>
        <v>371.85999999999967</v>
      </c>
      <c r="R16" s="1101">
        <f>IF(P17="","",MIN(D18:P18))</f>
        <v>315.64000000000033</v>
      </c>
      <c r="S16" s="1093">
        <f>IF((P18=""),"",AVERAGE(D18:P18))</f>
        <v>340.3523076923077</v>
      </c>
      <c r="T16" s="1093">
        <f>IF((P17=""),"",(Q16-R16)/(Q16+R16)*100)</f>
        <v>8.1774545454544505</v>
      </c>
      <c r="U16" s="1093">
        <f>STDEV(D18:P18)</f>
        <v>22.219105200197735</v>
      </c>
      <c r="V16" s="154" t="str">
        <f>IF(P17="","",IF(S16&gt;300,IF(T16&lt;14,IF(S16&lt;390,"Pass","Fail"),"Fail"),"Fail"))</f>
        <v>Pass</v>
      </c>
      <c r="W16" s="1098" t="s">
        <v>97</v>
      </c>
      <c r="X16" s="1107"/>
      <c r="Y16" s="60"/>
      <c r="Z16" s="30">
        <v>270</v>
      </c>
      <c r="AA16" s="30">
        <v>370</v>
      </c>
      <c r="AB16" s="30">
        <v>300</v>
      </c>
      <c r="AC16" s="31">
        <v>390</v>
      </c>
      <c r="AD16" s="31">
        <v>20</v>
      </c>
      <c r="AE16" s="31">
        <v>14</v>
      </c>
    </row>
    <row r="17" spans="1:31" ht="15.75" customHeight="1">
      <c r="A17" s="83"/>
      <c r="B17" s="32"/>
      <c r="C17" s="28" t="s">
        <v>185</v>
      </c>
      <c r="D17" s="29">
        <v>2434.8000000000002</v>
      </c>
      <c r="E17" s="29">
        <v>2421.5300000000002</v>
      </c>
      <c r="F17" s="29">
        <v>2411.0100000000002</v>
      </c>
      <c r="G17" s="29">
        <v>2406.89</v>
      </c>
      <c r="H17" s="29">
        <v>2411.75</v>
      </c>
      <c r="I17" s="29">
        <v>2423.62</v>
      </c>
      <c r="J17" s="29">
        <v>2437.5300000000002</v>
      </c>
      <c r="K17" s="29">
        <v>2441.25</v>
      </c>
      <c r="L17" s="29">
        <v>2416.58</v>
      </c>
      <c r="M17" s="29">
        <v>2406.34</v>
      </c>
      <c r="N17" s="29">
        <v>2421.6</v>
      </c>
      <c r="O17" s="29">
        <v>2450.35</v>
      </c>
      <c r="P17" s="29">
        <v>2488.5</v>
      </c>
      <c r="Q17" s="1102"/>
      <c r="R17" s="1102"/>
      <c r="S17" s="1094"/>
      <c r="T17" s="1094"/>
      <c r="U17" s="1096"/>
      <c r="V17" s="154"/>
      <c r="W17" s="1099"/>
      <c r="X17" s="1108"/>
      <c r="Y17" s="60"/>
      <c r="Z17" s="30"/>
      <c r="AA17" s="30"/>
      <c r="AB17" s="30"/>
      <c r="AC17" s="31"/>
      <c r="AD17" s="31"/>
      <c r="AE17" s="31"/>
    </row>
    <row r="18" spans="1:31" ht="30" customHeight="1">
      <c r="A18" s="83"/>
      <c r="B18" s="27"/>
      <c r="C18" s="28" t="s">
        <v>186</v>
      </c>
      <c r="D18" s="33">
        <f t="shared" ref="D18:P18" si="2">IF(((D16="")*AND(D17="")),"",(D16-D17))</f>
        <v>371.85999999999967</v>
      </c>
      <c r="E18" s="33">
        <f t="shared" si="2"/>
        <v>335.79999999999973</v>
      </c>
      <c r="F18" s="33">
        <f t="shared" si="2"/>
        <v>321.17999999999984</v>
      </c>
      <c r="G18" s="33">
        <f t="shared" si="2"/>
        <v>315.64000000000033</v>
      </c>
      <c r="H18" s="33">
        <f t="shared" si="2"/>
        <v>319.77</v>
      </c>
      <c r="I18" s="33">
        <f t="shared" si="2"/>
        <v>336.30000000000018</v>
      </c>
      <c r="J18" s="33">
        <f t="shared" si="2"/>
        <v>370.9699999999998</v>
      </c>
      <c r="K18" s="33">
        <f t="shared" si="2"/>
        <v>370.05000000000018</v>
      </c>
      <c r="L18" s="33">
        <f t="shared" si="2"/>
        <v>337.26000000000022</v>
      </c>
      <c r="M18" s="33">
        <f t="shared" si="2"/>
        <v>318.13999999999987</v>
      </c>
      <c r="N18" s="33">
        <f t="shared" si="2"/>
        <v>322.30000000000018</v>
      </c>
      <c r="O18" s="33">
        <f t="shared" si="2"/>
        <v>336.20000000000027</v>
      </c>
      <c r="P18" s="33">
        <f t="shared" si="2"/>
        <v>369.11000000000013</v>
      </c>
      <c r="Q18" s="1103"/>
      <c r="R18" s="1103"/>
      <c r="S18" s="1095"/>
      <c r="T18" s="1095"/>
      <c r="U18" s="1097"/>
      <c r="V18" s="154"/>
      <c r="W18" s="1100"/>
      <c r="X18" s="1109"/>
      <c r="Y18" s="60"/>
      <c r="Z18" s="30"/>
      <c r="AA18" s="30"/>
      <c r="AB18" s="30"/>
      <c r="AC18" s="30"/>
      <c r="AD18" s="34"/>
      <c r="AE18" s="30"/>
    </row>
    <row r="19" spans="1:31" ht="15">
      <c r="A19" s="84">
        <v>43112</v>
      </c>
      <c r="B19" s="27" t="s">
        <v>230</v>
      </c>
      <c r="C19" s="28" t="s">
        <v>184</v>
      </c>
      <c r="D19" s="29">
        <v>2437.09</v>
      </c>
      <c r="E19" s="29">
        <v>2422.9499999999998</v>
      </c>
      <c r="F19" s="29">
        <v>2412.89</v>
      </c>
      <c r="G19" s="29">
        <v>2404.87</v>
      </c>
      <c r="H19" s="29">
        <v>2411.7199999999998</v>
      </c>
      <c r="I19" s="29">
        <v>2426.9699999999998</v>
      </c>
      <c r="J19" s="29">
        <v>2437.2399999999998</v>
      </c>
      <c r="K19" s="29">
        <v>2446.46</v>
      </c>
      <c r="L19" s="29">
        <v>2417.3200000000002</v>
      </c>
      <c r="M19" s="29">
        <v>2405.39</v>
      </c>
      <c r="N19" s="29">
        <v>2421.3200000000002</v>
      </c>
      <c r="O19" s="29">
        <v>2448.91</v>
      </c>
      <c r="P19" s="29">
        <v>2485.94</v>
      </c>
      <c r="Q19" s="1101">
        <f>IF((P20=""),"",MAX(D21:P21))</f>
        <v>373.67000000000007</v>
      </c>
      <c r="R19" s="1101">
        <f>IF(P20="","",MIN(D21:P21))</f>
        <v>322.44000000000005</v>
      </c>
      <c r="S19" s="1093">
        <f>IF((P21=""),"",AVERAGE(D21:P21))</f>
        <v>345.98384615384606</v>
      </c>
      <c r="T19" s="1093">
        <f>IF((P20=""),"",(Q19-R19)/(Q19+R19)*100)</f>
        <v>7.3594690494318442</v>
      </c>
      <c r="U19" s="1093">
        <f>STDEV(D21:P21)</f>
        <v>18.60360383476953</v>
      </c>
      <c r="V19" s="154" t="str">
        <f>IF(P20="","",IF(S19&gt;300,IF(T19&lt;14,IF(S19&lt;390,"Pass","Fail"),"Fail"),"Fail"))</f>
        <v>Pass</v>
      </c>
      <c r="W19" s="1098">
        <v>121</v>
      </c>
      <c r="X19" s="1107"/>
      <c r="Y19" s="60"/>
      <c r="Z19" s="30">
        <v>270</v>
      </c>
      <c r="AA19" s="30">
        <v>370</v>
      </c>
      <c r="AB19" s="30">
        <v>300</v>
      </c>
      <c r="AC19" s="31">
        <v>390</v>
      </c>
      <c r="AD19" s="31">
        <v>20</v>
      </c>
      <c r="AE19" s="31">
        <v>14</v>
      </c>
    </row>
    <row r="20" spans="1:31" ht="15.75" customHeight="1">
      <c r="A20" s="83"/>
      <c r="B20" s="32"/>
      <c r="C20" s="28" t="s">
        <v>185</v>
      </c>
      <c r="D20" s="29">
        <v>2065.2800000000002</v>
      </c>
      <c r="E20" s="29">
        <v>2077.31</v>
      </c>
      <c r="F20" s="29">
        <v>2081.4899999999998</v>
      </c>
      <c r="G20" s="29">
        <v>2082.4299999999998</v>
      </c>
      <c r="H20" s="29">
        <v>2084.17</v>
      </c>
      <c r="I20" s="29">
        <v>2081.7399999999998</v>
      </c>
      <c r="J20" s="29">
        <v>2072.5300000000002</v>
      </c>
      <c r="K20" s="29">
        <v>2072.79</v>
      </c>
      <c r="L20" s="29">
        <v>2077.1799999999998</v>
      </c>
      <c r="M20" s="29">
        <v>2077.44</v>
      </c>
      <c r="N20" s="29">
        <v>2092.0700000000002</v>
      </c>
      <c r="O20" s="29">
        <v>2101.81</v>
      </c>
      <c r="P20" s="29">
        <v>2115.04</v>
      </c>
      <c r="Q20" s="1102"/>
      <c r="R20" s="1102"/>
      <c r="S20" s="1094"/>
      <c r="T20" s="1094"/>
      <c r="U20" s="1096"/>
      <c r="V20" s="154"/>
      <c r="W20" s="1099"/>
      <c r="X20" s="1108"/>
      <c r="Y20" s="60"/>
      <c r="Z20" s="30"/>
      <c r="AA20" s="30"/>
      <c r="AB20" s="30"/>
      <c r="AC20" s="31"/>
      <c r="AD20" s="31"/>
      <c r="AE20" s="31"/>
    </row>
    <row r="21" spans="1:31" ht="30" customHeight="1">
      <c r="A21" s="83"/>
      <c r="B21" s="27"/>
      <c r="C21" s="28" t="s">
        <v>186</v>
      </c>
      <c r="D21" s="33">
        <f t="shared" ref="D21:P21" si="3">IF(((D19="")*AND(D20="")),"",(D19-D20))</f>
        <v>371.80999999999995</v>
      </c>
      <c r="E21" s="33">
        <f t="shared" si="3"/>
        <v>345.63999999999987</v>
      </c>
      <c r="F21" s="33">
        <f t="shared" si="3"/>
        <v>331.40000000000009</v>
      </c>
      <c r="G21" s="33">
        <f t="shared" si="3"/>
        <v>322.44000000000005</v>
      </c>
      <c r="H21" s="33">
        <f t="shared" si="3"/>
        <v>327.54999999999973</v>
      </c>
      <c r="I21" s="33">
        <f t="shared" si="3"/>
        <v>345.23</v>
      </c>
      <c r="J21" s="33">
        <f t="shared" si="3"/>
        <v>364.70999999999958</v>
      </c>
      <c r="K21" s="33">
        <f t="shared" si="3"/>
        <v>373.67000000000007</v>
      </c>
      <c r="L21" s="33">
        <f t="shared" si="3"/>
        <v>340.14000000000033</v>
      </c>
      <c r="M21" s="33">
        <f t="shared" si="3"/>
        <v>327.94999999999982</v>
      </c>
      <c r="N21" s="33">
        <f t="shared" si="3"/>
        <v>329.25</v>
      </c>
      <c r="O21" s="33">
        <f t="shared" si="3"/>
        <v>347.09999999999991</v>
      </c>
      <c r="P21" s="33">
        <f t="shared" si="3"/>
        <v>370.90000000000009</v>
      </c>
      <c r="Q21" s="1103"/>
      <c r="R21" s="1103"/>
      <c r="S21" s="1095"/>
      <c r="T21" s="1095"/>
      <c r="U21" s="1097"/>
      <c r="V21" s="154"/>
      <c r="W21" s="1100"/>
      <c r="X21" s="1109"/>
      <c r="Y21" s="60"/>
      <c r="Z21" s="30"/>
      <c r="AA21" s="30"/>
      <c r="AB21" s="30"/>
      <c r="AC21" s="30"/>
      <c r="AD21" s="34"/>
      <c r="AE21" s="30"/>
    </row>
    <row r="22" spans="1:31" ht="15">
      <c r="A22" s="84">
        <v>43117</v>
      </c>
      <c r="B22" s="27" t="s">
        <v>230</v>
      </c>
      <c r="C22" s="28" t="s">
        <v>184</v>
      </c>
      <c r="D22" s="29">
        <v>2808.18</v>
      </c>
      <c r="E22" s="29">
        <v>2765.71</v>
      </c>
      <c r="F22" s="29">
        <v>2741.69</v>
      </c>
      <c r="G22" s="29">
        <v>2730.58</v>
      </c>
      <c r="H22" s="29">
        <v>2738.22</v>
      </c>
      <c r="I22" s="29">
        <v>2762</v>
      </c>
      <c r="J22" s="29">
        <v>2805.39</v>
      </c>
      <c r="K22" s="29">
        <v>2821.6</v>
      </c>
      <c r="L22" s="29">
        <v>2760.84</v>
      </c>
      <c r="M22" s="29">
        <v>2732.7</v>
      </c>
      <c r="N22" s="29">
        <v>2751.45</v>
      </c>
      <c r="O22" s="29">
        <v>2790.09</v>
      </c>
      <c r="P22" s="29">
        <v>2860.17</v>
      </c>
      <c r="Q22" s="1101">
        <f>IF((P23=""),"",MAX(D24:P24))</f>
        <v>366.09999999999991</v>
      </c>
      <c r="R22" s="1101">
        <f>IF(P23="","",MIN(D24:P24))</f>
        <v>319.15000000000009</v>
      </c>
      <c r="S22" s="1093">
        <f>IF((P24=""),"",AVERAGE(D24:P24))</f>
        <v>338.36153846153843</v>
      </c>
      <c r="T22" s="1093">
        <f>IF((P23=""),"",(Q22-R22)/(Q22+R22)*100)</f>
        <v>6.8515140459685986</v>
      </c>
      <c r="U22" s="1093">
        <f>STDEV(D24:P24)</f>
        <v>17.575635998997225</v>
      </c>
      <c r="V22" s="154" t="str">
        <f>IF(P23="","",IF(S22&gt;300,IF(T22&lt;14,IF(S22&lt;390,"Pass","Fail"),"Fail"),"Fail"))</f>
        <v>Pass</v>
      </c>
      <c r="W22" s="1098">
        <v>1428</v>
      </c>
      <c r="X22" s="1107"/>
      <c r="Y22" s="60"/>
      <c r="Z22" s="30">
        <v>270</v>
      </c>
      <c r="AA22" s="30">
        <v>370</v>
      </c>
      <c r="AB22" s="30">
        <v>300</v>
      </c>
      <c r="AC22" s="31">
        <v>390</v>
      </c>
      <c r="AD22" s="31">
        <v>20</v>
      </c>
      <c r="AE22" s="31">
        <v>14</v>
      </c>
    </row>
    <row r="23" spans="1:31" ht="15.75" customHeight="1">
      <c r="A23" s="83"/>
      <c r="B23" s="32"/>
      <c r="C23" s="28" t="s">
        <v>185</v>
      </c>
      <c r="D23" s="29">
        <v>2443.62</v>
      </c>
      <c r="E23" s="29">
        <v>2429.4699999999998</v>
      </c>
      <c r="F23" s="29">
        <v>2420.2199999999998</v>
      </c>
      <c r="G23" s="29">
        <v>2411.4299999999998</v>
      </c>
      <c r="H23" s="29">
        <v>2415.83</v>
      </c>
      <c r="I23" s="29">
        <v>2427.96</v>
      </c>
      <c r="J23" s="29">
        <v>2444.9</v>
      </c>
      <c r="K23" s="29">
        <v>2455.5</v>
      </c>
      <c r="L23" s="29">
        <v>2423.62</v>
      </c>
      <c r="M23" s="29">
        <v>2410.58</v>
      </c>
      <c r="N23" s="29">
        <v>2427.21</v>
      </c>
      <c r="O23" s="29">
        <v>2456.3000000000002</v>
      </c>
      <c r="P23" s="29">
        <v>2503.2800000000002</v>
      </c>
      <c r="Q23" s="1102"/>
      <c r="R23" s="1102"/>
      <c r="S23" s="1094"/>
      <c r="T23" s="1094"/>
      <c r="U23" s="1096"/>
      <c r="V23" s="154"/>
      <c r="W23" s="1099"/>
      <c r="X23" s="1108"/>
      <c r="Y23" s="60"/>
      <c r="Z23" s="30"/>
      <c r="AA23" s="30"/>
      <c r="AB23" s="30"/>
      <c r="AC23" s="31"/>
      <c r="AD23" s="31"/>
      <c r="AE23" s="31"/>
    </row>
    <row r="24" spans="1:31" ht="30" customHeight="1">
      <c r="A24" s="83"/>
      <c r="B24" s="27"/>
      <c r="C24" s="28" t="s">
        <v>186</v>
      </c>
      <c r="D24" s="33">
        <f t="shared" ref="D24:P24" si="4">IF(((D22="")*AND(D23="")),"",(D22-D23))</f>
        <v>364.55999999999995</v>
      </c>
      <c r="E24" s="33">
        <f t="shared" si="4"/>
        <v>336.24000000000024</v>
      </c>
      <c r="F24" s="33">
        <f t="shared" si="4"/>
        <v>321.47000000000025</v>
      </c>
      <c r="G24" s="33">
        <f t="shared" si="4"/>
        <v>319.15000000000009</v>
      </c>
      <c r="H24" s="33">
        <f t="shared" si="4"/>
        <v>322.38999999999987</v>
      </c>
      <c r="I24" s="33">
        <f t="shared" si="4"/>
        <v>334.03999999999996</v>
      </c>
      <c r="J24" s="33">
        <f t="shared" si="4"/>
        <v>360.48999999999978</v>
      </c>
      <c r="K24" s="33">
        <f t="shared" si="4"/>
        <v>366.09999999999991</v>
      </c>
      <c r="L24" s="33">
        <f t="shared" si="4"/>
        <v>337.22000000000025</v>
      </c>
      <c r="M24" s="33">
        <f t="shared" si="4"/>
        <v>322.11999999999989</v>
      </c>
      <c r="N24" s="33">
        <f t="shared" si="4"/>
        <v>324.23999999999978</v>
      </c>
      <c r="O24" s="33">
        <f t="shared" si="4"/>
        <v>333.78999999999996</v>
      </c>
      <c r="P24" s="33">
        <f t="shared" si="4"/>
        <v>356.88999999999987</v>
      </c>
      <c r="Q24" s="1103"/>
      <c r="R24" s="1103"/>
      <c r="S24" s="1095"/>
      <c r="T24" s="1095"/>
      <c r="U24" s="1097"/>
      <c r="V24" s="154"/>
      <c r="W24" s="1100"/>
      <c r="X24" s="1109"/>
      <c r="Y24" s="60"/>
      <c r="Z24" s="30"/>
      <c r="AA24" s="30"/>
      <c r="AB24" s="30"/>
      <c r="AC24" s="30"/>
      <c r="AD24" s="34"/>
      <c r="AE24" s="30"/>
    </row>
    <row r="25" spans="1:31" ht="15">
      <c r="A25" s="84">
        <v>43122</v>
      </c>
      <c r="B25" s="27" t="s">
        <v>230</v>
      </c>
      <c r="C25" s="28" t="s">
        <v>184</v>
      </c>
      <c r="D25" s="29">
        <v>2441.9299999999998</v>
      </c>
      <c r="E25" s="29">
        <v>2426.46</v>
      </c>
      <c r="F25" s="29">
        <v>2414.4699999999998</v>
      </c>
      <c r="G25" s="29">
        <v>2409.04</v>
      </c>
      <c r="H25" s="29">
        <v>2398.41</v>
      </c>
      <c r="I25" s="29">
        <v>2424.5</v>
      </c>
      <c r="J25" s="29">
        <v>2446.1</v>
      </c>
      <c r="K25" s="29">
        <v>2452.83</v>
      </c>
      <c r="L25" s="29">
        <v>2427.6</v>
      </c>
      <c r="M25" s="29">
        <v>2406.16</v>
      </c>
      <c r="N25" s="29">
        <v>2428.21</v>
      </c>
      <c r="O25" s="29">
        <v>2454.06</v>
      </c>
      <c r="P25" s="29">
        <v>2509.0300000000002</v>
      </c>
      <c r="Q25" s="1101">
        <f>IF((P26=""),"",MAX(D27:P27))</f>
        <v>380.90000000000009</v>
      </c>
      <c r="R25" s="1101">
        <f>IF(P26="","",MIN(D27:P27))</f>
        <v>312.59999999999991</v>
      </c>
      <c r="S25" s="1093">
        <f>IF((P27=""),"",AVERAGE(D27:P27))</f>
        <v>344.53307692307681</v>
      </c>
      <c r="T25" s="1093">
        <f>IF((P26=""),"",(Q25-R25)/(Q25+R25)*100)</f>
        <v>9.8485940879596523</v>
      </c>
      <c r="U25" s="1093">
        <f>STDEV(D27:P27)</f>
        <v>21.775117062301963</v>
      </c>
      <c r="V25" s="154" t="str">
        <f>IF(P26="","",IF(S25&gt;300,IF(T25&lt;14,IF(S25&lt;390,"Pass","Fail"),"Fail"),"Fail"))</f>
        <v>Pass</v>
      </c>
      <c r="W25" s="1098">
        <v>1428</v>
      </c>
      <c r="X25" s="1107"/>
      <c r="Y25" s="60"/>
      <c r="Z25" s="30">
        <v>270</v>
      </c>
      <c r="AA25" s="30">
        <v>370</v>
      </c>
      <c r="AB25" s="30">
        <v>300</v>
      </c>
      <c r="AC25" s="31">
        <v>390</v>
      </c>
      <c r="AD25" s="31">
        <v>20</v>
      </c>
      <c r="AE25" s="31">
        <v>14</v>
      </c>
    </row>
    <row r="26" spans="1:31" ht="15.75" customHeight="1">
      <c r="A26" s="83"/>
      <c r="B26" s="32"/>
      <c r="C26" s="28" t="s">
        <v>185</v>
      </c>
      <c r="D26" s="29">
        <v>2072.0300000000002</v>
      </c>
      <c r="E26" s="29">
        <v>2085.23</v>
      </c>
      <c r="F26" s="29">
        <v>2086.39</v>
      </c>
      <c r="G26" s="29">
        <v>2086.4</v>
      </c>
      <c r="H26" s="29">
        <v>2085.81</v>
      </c>
      <c r="I26" s="29">
        <v>2084.21</v>
      </c>
      <c r="J26" s="29">
        <v>2079.4299999999998</v>
      </c>
      <c r="K26" s="29">
        <v>2082.6999999999998</v>
      </c>
      <c r="L26" s="29">
        <v>2083.48</v>
      </c>
      <c r="M26" s="29">
        <v>2089</v>
      </c>
      <c r="N26" s="29">
        <v>2089</v>
      </c>
      <c r="O26" s="29">
        <v>2108.06</v>
      </c>
      <c r="P26" s="29">
        <v>2128.13</v>
      </c>
      <c r="Q26" s="1102"/>
      <c r="R26" s="1102"/>
      <c r="S26" s="1094"/>
      <c r="T26" s="1094"/>
      <c r="U26" s="1096"/>
      <c r="V26" s="154"/>
      <c r="W26" s="1099"/>
      <c r="X26" s="1108"/>
      <c r="Y26" s="60"/>
      <c r="Z26" s="30"/>
      <c r="AA26" s="30"/>
      <c r="AB26" s="30"/>
      <c r="AC26" s="31"/>
      <c r="AD26" s="31"/>
      <c r="AE26" s="31"/>
    </row>
    <row r="27" spans="1:31" ht="30" customHeight="1">
      <c r="A27" s="83"/>
      <c r="B27" s="27"/>
      <c r="C27" s="28" t="s">
        <v>186</v>
      </c>
      <c r="D27" s="33">
        <f t="shared" ref="D27:P27" si="5">IF(((D25="")*AND(D26="")),"",(D25-D26))</f>
        <v>369.89999999999964</v>
      </c>
      <c r="E27" s="33">
        <f t="shared" si="5"/>
        <v>341.23</v>
      </c>
      <c r="F27" s="33">
        <f t="shared" si="5"/>
        <v>328.07999999999993</v>
      </c>
      <c r="G27" s="33">
        <f t="shared" si="5"/>
        <v>322.63999999999987</v>
      </c>
      <c r="H27" s="33">
        <f t="shared" si="5"/>
        <v>312.59999999999991</v>
      </c>
      <c r="I27" s="33">
        <f t="shared" si="5"/>
        <v>340.28999999999996</v>
      </c>
      <c r="J27" s="33">
        <f t="shared" si="5"/>
        <v>366.67000000000007</v>
      </c>
      <c r="K27" s="33">
        <f t="shared" si="5"/>
        <v>370.13000000000011</v>
      </c>
      <c r="L27" s="33">
        <f t="shared" si="5"/>
        <v>344.11999999999989</v>
      </c>
      <c r="M27" s="33">
        <f t="shared" si="5"/>
        <v>317.15999999999985</v>
      </c>
      <c r="N27" s="33">
        <f t="shared" si="5"/>
        <v>339.21000000000004</v>
      </c>
      <c r="O27" s="33">
        <f t="shared" si="5"/>
        <v>346</v>
      </c>
      <c r="P27" s="33">
        <f t="shared" si="5"/>
        <v>380.90000000000009</v>
      </c>
      <c r="Q27" s="1103"/>
      <c r="R27" s="1103"/>
      <c r="S27" s="1095"/>
      <c r="T27" s="1095"/>
      <c r="U27" s="1097"/>
      <c r="V27" s="154"/>
      <c r="W27" s="1100"/>
      <c r="X27" s="1109"/>
      <c r="Y27" s="60"/>
      <c r="Z27" s="30"/>
      <c r="AA27" s="30"/>
      <c r="AB27" s="30"/>
      <c r="AC27" s="30"/>
      <c r="AD27" s="34"/>
      <c r="AE27" s="30"/>
    </row>
    <row r="28" spans="1:31" ht="15">
      <c r="A28" s="84">
        <v>43125</v>
      </c>
      <c r="B28" s="27" t="s">
        <v>230</v>
      </c>
      <c r="C28" s="28" t="s">
        <v>184</v>
      </c>
      <c r="D28" s="29">
        <v>2817.06</v>
      </c>
      <c r="E28" s="29">
        <v>2768.21</v>
      </c>
      <c r="F28" s="29">
        <v>2744.26</v>
      </c>
      <c r="G28" s="29">
        <v>2739.06</v>
      </c>
      <c r="H28" s="29">
        <v>2749.78</v>
      </c>
      <c r="I28" s="29">
        <v>2777.99</v>
      </c>
      <c r="J28" s="29">
        <v>2829.11</v>
      </c>
      <c r="K28" s="29">
        <v>2819.68</v>
      </c>
      <c r="L28" s="29">
        <v>2764.44</v>
      </c>
      <c r="M28" s="29">
        <v>2740.37</v>
      </c>
      <c r="N28" s="29">
        <v>2757.79</v>
      </c>
      <c r="O28" s="29">
        <v>2800.03</v>
      </c>
      <c r="P28" s="29">
        <v>2868.31</v>
      </c>
      <c r="Q28" s="1101">
        <f>IF((P29=""),"",MAX(D30:P30))</f>
        <v>341.04999999999973</v>
      </c>
      <c r="R28" s="1101">
        <f>IF(P29="","",MIN(D30:P30))</f>
        <v>297.98</v>
      </c>
      <c r="S28" s="1093">
        <f>IF((P30=""),"",AVERAGE(D30:P30))</f>
        <v>315.78307692307692</v>
      </c>
      <c r="T28" s="1093">
        <f>IF((P29=""),"",(Q28-R28)/(Q28+R28)*100)</f>
        <v>6.7399026649765617</v>
      </c>
      <c r="U28" s="1093">
        <f>STDEV(D30:P30)</f>
        <v>17.192777739802811</v>
      </c>
      <c r="V28" s="154" t="str">
        <f>IF(P29="","",IF(S28&gt;300,IF(T28&lt;14,IF(S28&lt;390,"Pass","Fail"),"Fail"),"Fail"))</f>
        <v>Pass</v>
      </c>
      <c r="W28" s="1098">
        <v>1428</v>
      </c>
      <c r="X28" s="1107"/>
      <c r="Y28" s="60"/>
      <c r="Z28" s="30">
        <v>270</v>
      </c>
      <c r="AA28" s="30">
        <v>370</v>
      </c>
      <c r="AB28" s="30">
        <v>300</v>
      </c>
      <c r="AC28" s="31">
        <v>390</v>
      </c>
      <c r="AD28" s="31">
        <v>20</v>
      </c>
      <c r="AE28" s="31">
        <v>14</v>
      </c>
    </row>
    <row r="29" spans="1:31" ht="15.75" customHeight="1">
      <c r="A29" s="83"/>
      <c r="B29" s="32"/>
      <c r="C29" s="28" t="s">
        <v>185</v>
      </c>
      <c r="D29" s="29">
        <v>2476.0100000000002</v>
      </c>
      <c r="E29" s="29">
        <v>2455.54</v>
      </c>
      <c r="F29" s="29">
        <v>2446.2800000000002</v>
      </c>
      <c r="G29" s="29">
        <v>2440.15</v>
      </c>
      <c r="H29" s="29">
        <v>2450.83</v>
      </c>
      <c r="I29" s="29">
        <v>2464.77</v>
      </c>
      <c r="J29" s="29">
        <v>2491.2199999999998</v>
      </c>
      <c r="K29" s="29">
        <v>2479.85</v>
      </c>
      <c r="L29" s="29">
        <v>2451.9899999999998</v>
      </c>
      <c r="M29" s="29">
        <v>2440.52</v>
      </c>
      <c r="N29" s="29">
        <v>2457.44</v>
      </c>
      <c r="O29" s="29">
        <v>2484.69</v>
      </c>
      <c r="P29" s="29">
        <v>2531.62</v>
      </c>
      <c r="Q29" s="1102"/>
      <c r="R29" s="1102"/>
      <c r="S29" s="1094"/>
      <c r="T29" s="1094"/>
      <c r="U29" s="1096"/>
      <c r="V29" s="154"/>
      <c r="W29" s="1099"/>
      <c r="X29" s="1108"/>
      <c r="Y29" s="60"/>
      <c r="Z29" s="30"/>
      <c r="AA29" s="30"/>
      <c r="AB29" s="30"/>
      <c r="AC29" s="31"/>
      <c r="AD29" s="31"/>
      <c r="AE29" s="31"/>
    </row>
    <row r="30" spans="1:31" ht="30" customHeight="1">
      <c r="A30" s="83"/>
      <c r="B30" s="27"/>
      <c r="C30" s="28" t="s">
        <v>186</v>
      </c>
      <c r="D30" s="33">
        <f t="shared" ref="D30:P30" si="6">IF(((D28="")*AND(D29="")),"",(D28-D29))</f>
        <v>341.04999999999973</v>
      </c>
      <c r="E30" s="33">
        <f t="shared" si="6"/>
        <v>312.67000000000007</v>
      </c>
      <c r="F30" s="33">
        <f t="shared" si="6"/>
        <v>297.98</v>
      </c>
      <c r="G30" s="33">
        <f t="shared" si="6"/>
        <v>298.90999999999985</v>
      </c>
      <c r="H30" s="33">
        <f t="shared" si="6"/>
        <v>298.95000000000027</v>
      </c>
      <c r="I30" s="33">
        <f t="shared" si="6"/>
        <v>313.2199999999998</v>
      </c>
      <c r="J30" s="33">
        <f t="shared" si="6"/>
        <v>337.89000000000033</v>
      </c>
      <c r="K30" s="33">
        <f t="shared" si="6"/>
        <v>339.82999999999993</v>
      </c>
      <c r="L30" s="33">
        <f t="shared" si="6"/>
        <v>312.45000000000027</v>
      </c>
      <c r="M30" s="33">
        <f t="shared" si="6"/>
        <v>299.84999999999991</v>
      </c>
      <c r="N30" s="33">
        <f t="shared" si="6"/>
        <v>300.34999999999991</v>
      </c>
      <c r="O30" s="33">
        <f t="shared" si="6"/>
        <v>315.34000000000015</v>
      </c>
      <c r="P30" s="33">
        <f t="shared" si="6"/>
        <v>336.69000000000005</v>
      </c>
      <c r="Q30" s="1103"/>
      <c r="R30" s="1103"/>
      <c r="S30" s="1095"/>
      <c r="T30" s="1095"/>
      <c r="U30" s="1097"/>
      <c r="V30" s="154"/>
      <c r="W30" s="1100"/>
      <c r="X30" s="1109"/>
      <c r="Y30" s="60"/>
      <c r="Z30" s="30"/>
      <c r="AA30" s="30"/>
      <c r="AB30" s="30"/>
      <c r="AC30" s="30"/>
      <c r="AD30" s="34"/>
      <c r="AE30" s="30"/>
    </row>
    <row r="31" spans="1:31" ht="15">
      <c r="A31" s="84">
        <v>43128</v>
      </c>
      <c r="B31" s="27" t="s">
        <v>230</v>
      </c>
      <c r="C31" s="28" t="s">
        <v>184</v>
      </c>
      <c r="D31" s="29">
        <v>2475.9299999999998</v>
      </c>
      <c r="E31" s="29">
        <v>2454.33</v>
      </c>
      <c r="F31" s="29">
        <v>2442.66</v>
      </c>
      <c r="G31" s="29">
        <v>2440.67</v>
      </c>
      <c r="H31" s="29">
        <v>2449.4299999999998</v>
      </c>
      <c r="I31" s="29">
        <v>2466.15</v>
      </c>
      <c r="J31" s="29">
        <v>2496.62</v>
      </c>
      <c r="K31" s="29">
        <v>2481.61</v>
      </c>
      <c r="L31" s="29">
        <v>2452.87</v>
      </c>
      <c r="M31" s="29">
        <v>2442.4</v>
      </c>
      <c r="N31" s="29">
        <v>2458.04</v>
      </c>
      <c r="O31" s="29">
        <v>2486.48</v>
      </c>
      <c r="P31" s="29">
        <v>2530.75</v>
      </c>
      <c r="Q31" s="1101">
        <f>IF((P32=""),"",MAX(D33:P33))</f>
        <v>373.27999999999975</v>
      </c>
      <c r="R31" s="1101">
        <f>IF(P32="","",MIN(D33:P33))</f>
        <v>312.65000000000009</v>
      </c>
      <c r="S31" s="1093">
        <f>IF((P33=""),"",AVERAGE(D33:P33))</f>
        <v>343.9507692307692</v>
      </c>
      <c r="T31" s="1093">
        <f>IF((P32=""),"",(Q31-R31)/(Q31+R31)*100)</f>
        <v>8.8390943682299472</v>
      </c>
      <c r="U31" s="1093">
        <f>STDEV(D33:P33)</f>
        <v>21.492938554146853</v>
      </c>
      <c r="V31" s="154" t="str">
        <f>IF(P32="","",IF(S31&gt;300,IF(T31&lt;14,IF(S31&lt;390,"Pass","Fail"),"Fail"),"Fail"))</f>
        <v>Pass</v>
      </c>
      <c r="W31" s="1098">
        <v>1519</v>
      </c>
      <c r="X31" s="1110"/>
      <c r="Y31" s="60" t="s">
        <v>233</v>
      </c>
      <c r="Z31" s="30">
        <v>270</v>
      </c>
      <c r="AA31" s="30">
        <v>370</v>
      </c>
      <c r="AB31" s="30">
        <v>300</v>
      </c>
      <c r="AC31" s="31">
        <v>390</v>
      </c>
      <c r="AD31" s="31">
        <v>20</v>
      </c>
      <c r="AE31" s="31">
        <v>14</v>
      </c>
    </row>
    <row r="32" spans="1:31" ht="15.75" customHeight="1">
      <c r="A32" s="83"/>
      <c r="B32" s="32"/>
      <c r="C32" s="28" t="s">
        <v>185</v>
      </c>
      <c r="D32" s="29">
        <v>2102.65</v>
      </c>
      <c r="E32" s="29">
        <v>2116.64</v>
      </c>
      <c r="F32" s="29">
        <v>2081.4899999999998</v>
      </c>
      <c r="G32" s="29">
        <v>2128.02</v>
      </c>
      <c r="H32" s="29">
        <v>2131.37</v>
      </c>
      <c r="I32" s="29">
        <v>2140.4499999999998</v>
      </c>
      <c r="J32" s="29">
        <v>2145.36</v>
      </c>
      <c r="K32" s="29">
        <v>2126.3000000000002</v>
      </c>
      <c r="L32" s="29">
        <v>2122.02</v>
      </c>
      <c r="M32" s="29">
        <v>2121.39</v>
      </c>
      <c r="N32" s="29">
        <v>2089</v>
      </c>
      <c r="O32" s="29">
        <v>2144.27</v>
      </c>
      <c r="P32" s="29">
        <v>2157.62</v>
      </c>
      <c r="Q32" s="1102"/>
      <c r="R32" s="1102"/>
      <c r="S32" s="1094"/>
      <c r="T32" s="1094"/>
      <c r="U32" s="1096"/>
      <c r="V32" s="154"/>
      <c r="W32" s="1099"/>
      <c r="X32" s="1111"/>
      <c r="Y32" s="61"/>
      <c r="Z32" s="30"/>
      <c r="AA32" s="30"/>
      <c r="AB32" s="30"/>
      <c r="AC32" s="31"/>
      <c r="AD32" s="31"/>
      <c r="AE32" s="31"/>
    </row>
    <row r="33" spans="1:31" ht="30" customHeight="1">
      <c r="A33" s="83"/>
      <c r="B33" s="27"/>
      <c r="C33" s="28" t="s">
        <v>186</v>
      </c>
      <c r="D33" s="33">
        <f t="shared" ref="D33:P33" si="7">IF(((D31="")*AND(D32="")),"",(D31-D32))</f>
        <v>373.27999999999975</v>
      </c>
      <c r="E33" s="33">
        <f t="shared" si="7"/>
        <v>337.69000000000005</v>
      </c>
      <c r="F33" s="33">
        <f t="shared" si="7"/>
        <v>361.17000000000007</v>
      </c>
      <c r="G33" s="33">
        <f t="shared" si="7"/>
        <v>312.65000000000009</v>
      </c>
      <c r="H33" s="33">
        <f t="shared" si="7"/>
        <v>318.05999999999995</v>
      </c>
      <c r="I33" s="33">
        <f t="shared" si="7"/>
        <v>325.70000000000027</v>
      </c>
      <c r="J33" s="33">
        <f t="shared" si="7"/>
        <v>351.25999999999976</v>
      </c>
      <c r="K33" s="33">
        <f t="shared" si="7"/>
        <v>355.30999999999995</v>
      </c>
      <c r="L33" s="33">
        <f t="shared" si="7"/>
        <v>330.84999999999991</v>
      </c>
      <c r="M33" s="33">
        <f t="shared" si="7"/>
        <v>321.01000000000022</v>
      </c>
      <c r="N33" s="33">
        <f t="shared" si="7"/>
        <v>369.03999999999996</v>
      </c>
      <c r="O33" s="33">
        <f t="shared" si="7"/>
        <v>342.21000000000004</v>
      </c>
      <c r="P33" s="33">
        <f t="shared" si="7"/>
        <v>373.13000000000011</v>
      </c>
      <c r="Q33" s="1103"/>
      <c r="R33" s="1103"/>
      <c r="S33" s="1095"/>
      <c r="T33" s="1095"/>
      <c r="U33" s="1097"/>
      <c r="V33" s="154"/>
      <c r="W33" s="1100"/>
      <c r="X33" s="1112"/>
      <c r="Y33" s="61"/>
      <c r="Z33" s="30"/>
      <c r="AA33" s="30"/>
      <c r="AB33" s="30"/>
      <c r="AC33" s="30"/>
      <c r="AD33" s="34"/>
      <c r="AE33" s="30"/>
    </row>
    <row r="34" spans="1:31" ht="15">
      <c r="A34" s="84">
        <v>43131</v>
      </c>
      <c r="B34" s="27" t="s">
        <v>230</v>
      </c>
      <c r="C34" s="28" t="s">
        <v>184</v>
      </c>
      <c r="D34" s="29">
        <v>2821.6</v>
      </c>
      <c r="E34" s="29">
        <v>2761.13</v>
      </c>
      <c r="F34" s="29">
        <v>2734.66</v>
      </c>
      <c r="G34" s="29">
        <v>2732.91</v>
      </c>
      <c r="H34" s="29">
        <v>2751.37</v>
      </c>
      <c r="I34" s="29">
        <v>2795.86</v>
      </c>
      <c r="J34" s="29">
        <v>2865.82</v>
      </c>
      <c r="K34" s="29">
        <v>2809.27</v>
      </c>
      <c r="L34" s="29">
        <v>2766.1</v>
      </c>
      <c r="M34" s="29">
        <v>2739.65</v>
      </c>
      <c r="N34" s="29">
        <v>2742.05</v>
      </c>
      <c r="O34" s="29">
        <v>2768.95</v>
      </c>
      <c r="P34" s="29">
        <v>2818.34</v>
      </c>
      <c r="Q34" s="1101">
        <f>IF((P35=""),"",MAX(D36:P36))</f>
        <v>369.75999999999976</v>
      </c>
      <c r="R34" s="1101">
        <f>IF(P35="","",MIN(D36:P36))</f>
        <v>319.44000000000005</v>
      </c>
      <c r="S34" s="1093">
        <f>IF((P36=""),"",AVERAGE(D36:P36))</f>
        <v>339.88</v>
      </c>
      <c r="T34" s="1093">
        <f>IF((P35=""),"",(Q34-R34)/(Q34+R34)*100)</f>
        <v>7.3012188044108708</v>
      </c>
      <c r="U34" s="1093">
        <f>STDEV(D36:P36)</f>
        <v>19.417399413928035</v>
      </c>
      <c r="V34" s="154" t="str">
        <f>IF(P35="","",IF(S34&gt;300,IF(T34&lt;14,IF(S34&lt;390,"Pass","Fail"),"Fail"),"Fail"))</f>
        <v>Pass</v>
      </c>
      <c r="W34" s="1098">
        <v>1335</v>
      </c>
      <c r="X34" s="1107"/>
      <c r="Y34" s="60"/>
      <c r="Z34" s="30">
        <v>270</v>
      </c>
      <c r="AA34" s="30">
        <v>370</v>
      </c>
      <c r="AB34" s="30">
        <v>300</v>
      </c>
      <c r="AC34" s="31">
        <v>390</v>
      </c>
      <c r="AD34" s="31">
        <v>20</v>
      </c>
      <c r="AE34" s="31">
        <v>14</v>
      </c>
    </row>
    <row r="35" spans="1:31" ht="15.75" customHeight="1">
      <c r="A35" s="83"/>
      <c r="B35" s="32"/>
      <c r="C35" s="28" t="s">
        <v>185</v>
      </c>
      <c r="D35" s="29">
        <v>2453.59</v>
      </c>
      <c r="E35" s="29">
        <v>2425.5</v>
      </c>
      <c r="F35" s="29">
        <v>2413.0100000000002</v>
      </c>
      <c r="G35" s="29">
        <v>2413.4699999999998</v>
      </c>
      <c r="H35" s="29">
        <v>2428.38</v>
      </c>
      <c r="I35" s="29">
        <v>2459.85</v>
      </c>
      <c r="J35" s="29">
        <v>2503.4499999999998</v>
      </c>
      <c r="K35" s="29">
        <v>2439.5100000000002</v>
      </c>
      <c r="L35" s="29">
        <v>2429.08</v>
      </c>
      <c r="M35" s="29">
        <v>2417.42</v>
      </c>
      <c r="N35" s="29">
        <v>2419.65</v>
      </c>
      <c r="O35" s="29">
        <v>2432.92</v>
      </c>
      <c r="P35" s="29">
        <v>2453.44</v>
      </c>
      <c r="Q35" s="1102"/>
      <c r="R35" s="1102"/>
      <c r="S35" s="1094"/>
      <c r="T35" s="1094"/>
      <c r="U35" s="1096"/>
      <c r="V35" s="154"/>
      <c r="W35" s="1099"/>
      <c r="X35" s="1108"/>
      <c r="Y35" s="60"/>
      <c r="Z35" s="30"/>
      <c r="AA35" s="30"/>
      <c r="AB35" s="30"/>
      <c r="AC35" s="31"/>
      <c r="AD35" s="31"/>
      <c r="AE35" s="31"/>
    </row>
    <row r="36" spans="1:31" ht="30" customHeight="1">
      <c r="A36" s="83"/>
      <c r="B36" s="27"/>
      <c r="C36" s="28" t="s">
        <v>186</v>
      </c>
      <c r="D36" s="33">
        <f t="shared" ref="D36:P36" si="8">IF(((D34="")*AND(D35="")),"",(D34-D35))</f>
        <v>368.00999999999976</v>
      </c>
      <c r="E36" s="33">
        <f t="shared" si="8"/>
        <v>335.63000000000011</v>
      </c>
      <c r="F36" s="33">
        <f t="shared" si="8"/>
        <v>321.64999999999964</v>
      </c>
      <c r="G36" s="33">
        <f t="shared" si="8"/>
        <v>319.44000000000005</v>
      </c>
      <c r="H36" s="33">
        <f t="shared" si="8"/>
        <v>322.98999999999978</v>
      </c>
      <c r="I36" s="33">
        <f t="shared" si="8"/>
        <v>336.01000000000022</v>
      </c>
      <c r="J36" s="33">
        <f t="shared" si="8"/>
        <v>362.37000000000035</v>
      </c>
      <c r="K36" s="33">
        <f t="shared" si="8"/>
        <v>369.75999999999976</v>
      </c>
      <c r="L36" s="33">
        <f t="shared" si="8"/>
        <v>337.02</v>
      </c>
      <c r="M36" s="33">
        <f t="shared" si="8"/>
        <v>322.23</v>
      </c>
      <c r="N36" s="33">
        <f t="shared" si="8"/>
        <v>322.40000000000009</v>
      </c>
      <c r="O36" s="33">
        <f t="shared" si="8"/>
        <v>336.02999999999975</v>
      </c>
      <c r="P36" s="33">
        <f t="shared" si="8"/>
        <v>364.90000000000009</v>
      </c>
      <c r="Q36" s="1103"/>
      <c r="R36" s="1103"/>
      <c r="S36" s="1095"/>
      <c r="T36" s="1095"/>
      <c r="U36" s="1097"/>
      <c r="V36" s="154"/>
      <c r="W36" s="1100"/>
      <c r="X36" s="1109"/>
      <c r="Y36" s="60"/>
      <c r="Z36" s="30"/>
      <c r="AA36" s="30"/>
      <c r="AB36" s="30"/>
      <c r="AC36" s="30"/>
      <c r="AD36" s="34"/>
      <c r="AE36" s="30"/>
    </row>
    <row r="37" spans="1:31" ht="15">
      <c r="A37" s="84">
        <v>43134</v>
      </c>
      <c r="B37" s="27" t="s">
        <v>230</v>
      </c>
      <c r="C37" s="28" t="s">
        <v>184</v>
      </c>
      <c r="D37" s="29">
        <v>2453.0300000000002</v>
      </c>
      <c r="E37" s="29">
        <v>2426.44</v>
      </c>
      <c r="F37" s="29">
        <v>2410.81</v>
      </c>
      <c r="G37" s="29">
        <v>2410.08</v>
      </c>
      <c r="H37" s="29">
        <v>2439.59</v>
      </c>
      <c r="I37" s="29">
        <v>2449.7800000000002</v>
      </c>
      <c r="J37" s="29">
        <v>2503.37</v>
      </c>
      <c r="K37" s="29">
        <v>2438.2800000000002</v>
      </c>
      <c r="L37" s="29">
        <v>2430.41</v>
      </c>
      <c r="M37" s="29">
        <v>2422.5300000000002</v>
      </c>
      <c r="N37" s="29">
        <v>2420.56</v>
      </c>
      <c r="O37" s="29">
        <v>2433.27</v>
      </c>
      <c r="P37" s="29">
        <v>2454.59</v>
      </c>
      <c r="Q37" s="1101">
        <f>IF((P38=""),"",MAX(D39:P39))</f>
        <v>369.74000000000024</v>
      </c>
      <c r="R37" s="1101">
        <f>IF(P38="","",MIN(D39:P39))</f>
        <v>325.32000000000016</v>
      </c>
      <c r="S37" s="1093">
        <f>IF((P39=""),"",AVERAGE(D39:P39))</f>
        <v>348.34307692307686</v>
      </c>
      <c r="T37" s="1093">
        <f>IF((P38=""),"",(Q37-R37)/(Q37+R37)*100)</f>
        <v>6.3908151814231928</v>
      </c>
      <c r="U37" s="1093">
        <f>STDEV(D39:P39)</f>
        <v>15.502765013924659</v>
      </c>
      <c r="V37" s="154" t="str">
        <f>IF(P38="","",IF(S37&gt;300,IF(T37&lt;14,IF(S37&lt;390,"Pass","Fail"),"Fail"),"Fail"))</f>
        <v>Pass</v>
      </c>
      <c r="W37" s="1098">
        <v>1335</v>
      </c>
      <c r="X37" s="1107"/>
      <c r="Y37" s="60"/>
      <c r="Z37" s="30">
        <v>270</v>
      </c>
      <c r="AA37" s="30">
        <v>370</v>
      </c>
      <c r="AB37" s="30">
        <v>300</v>
      </c>
      <c r="AC37" s="31">
        <v>390</v>
      </c>
      <c r="AD37" s="31">
        <v>20</v>
      </c>
      <c r="AE37" s="31">
        <v>14</v>
      </c>
    </row>
    <row r="38" spans="1:31" ht="15.75" customHeight="1">
      <c r="A38" s="83"/>
      <c r="B38" s="32"/>
      <c r="C38" s="28" t="s">
        <v>185</v>
      </c>
      <c r="D38" s="29">
        <v>2085.7600000000002</v>
      </c>
      <c r="E38" s="29">
        <v>2083.5100000000002</v>
      </c>
      <c r="F38" s="29">
        <v>2085.4899999999998</v>
      </c>
      <c r="G38" s="29">
        <v>2083.5100000000002</v>
      </c>
      <c r="H38" s="29">
        <v>2085.7600000000002</v>
      </c>
      <c r="I38" s="29">
        <v>2085.7600000000002</v>
      </c>
      <c r="J38" s="29">
        <v>2148.66</v>
      </c>
      <c r="K38" s="29">
        <v>2076.27</v>
      </c>
      <c r="L38" s="29">
        <v>2083.5100000000002</v>
      </c>
      <c r="M38" s="29">
        <v>2094.1799999999998</v>
      </c>
      <c r="N38" s="29">
        <v>2083.5100000000002</v>
      </c>
      <c r="O38" s="29">
        <v>2083.5100000000002</v>
      </c>
      <c r="P38" s="29">
        <v>2084.85</v>
      </c>
      <c r="Q38" s="1102"/>
      <c r="R38" s="1102"/>
      <c r="S38" s="1094"/>
      <c r="T38" s="1094"/>
      <c r="U38" s="1096"/>
      <c r="V38" s="154"/>
      <c r="W38" s="1099"/>
      <c r="X38" s="1108"/>
      <c r="Y38" s="60"/>
      <c r="Z38" s="30"/>
      <c r="AA38" s="30"/>
      <c r="AB38" s="30"/>
      <c r="AC38" s="31"/>
      <c r="AD38" s="31"/>
      <c r="AE38" s="31"/>
    </row>
    <row r="39" spans="1:31" ht="30" customHeight="1">
      <c r="A39" s="83"/>
      <c r="B39" s="27"/>
      <c r="C39" s="28" t="s">
        <v>186</v>
      </c>
      <c r="D39" s="33">
        <f t="shared" ref="D39:P39" si="9">IF(((D37="")*AND(D38="")),"",(D37-D38))</f>
        <v>367.27</v>
      </c>
      <c r="E39" s="33">
        <f t="shared" si="9"/>
        <v>342.92999999999984</v>
      </c>
      <c r="F39" s="33">
        <f t="shared" si="9"/>
        <v>325.32000000000016</v>
      </c>
      <c r="G39" s="33">
        <f t="shared" si="9"/>
        <v>326.56999999999971</v>
      </c>
      <c r="H39" s="33">
        <f t="shared" si="9"/>
        <v>353.82999999999993</v>
      </c>
      <c r="I39" s="33">
        <f t="shared" si="9"/>
        <v>364.02</v>
      </c>
      <c r="J39" s="33">
        <f t="shared" si="9"/>
        <v>354.71000000000004</v>
      </c>
      <c r="K39" s="33">
        <f t="shared" si="9"/>
        <v>362.01000000000022</v>
      </c>
      <c r="L39" s="33">
        <f t="shared" si="9"/>
        <v>346.89999999999964</v>
      </c>
      <c r="M39" s="33">
        <f t="shared" si="9"/>
        <v>328.35000000000036</v>
      </c>
      <c r="N39" s="33">
        <f t="shared" si="9"/>
        <v>337.04999999999973</v>
      </c>
      <c r="O39" s="33">
        <f t="shared" si="9"/>
        <v>349.75999999999976</v>
      </c>
      <c r="P39" s="33">
        <f t="shared" si="9"/>
        <v>369.74000000000024</v>
      </c>
      <c r="Q39" s="1103"/>
      <c r="R39" s="1103"/>
      <c r="S39" s="1095"/>
      <c r="T39" s="1095"/>
      <c r="U39" s="1097"/>
      <c r="V39" s="154"/>
      <c r="W39" s="1100"/>
      <c r="X39" s="1109"/>
      <c r="Y39" s="60"/>
      <c r="Z39" s="30"/>
      <c r="AA39" s="30"/>
      <c r="AB39" s="30"/>
      <c r="AC39" s="30"/>
      <c r="AD39" s="34"/>
      <c r="AE39" s="30"/>
    </row>
    <row r="40" spans="1:31" ht="15">
      <c r="A40" s="84">
        <v>43137</v>
      </c>
      <c r="B40" s="27" t="s">
        <v>230</v>
      </c>
      <c r="C40" s="28" t="s">
        <v>184</v>
      </c>
      <c r="D40" s="29">
        <v>2800.05</v>
      </c>
      <c r="E40" s="29">
        <v>2766.84</v>
      </c>
      <c r="F40" s="29">
        <v>2746.31</v>
      </c>
      <c r="G40" s="29">
        <v>2742.9</v>
      </c>
      <c r="H40" s="29">
        <v>2757.52</v>
      </c>
      <c r="I40" s="29">
        <v>2791.42</v>
      </c>
      <c r="J40" s="29">
        <v>2852.7</v>
      </c>
      <c r="K40" s="29">
        <v>2848.2</v>
      </c>
      <c r="L40" s="29">
        <v>2791.23</v>
      </c>
      <c r="M40" s="29">
        <v>2756.98</v>
      </c>
      <c r="N40" s="29">
        <v>2747.24</v>
      </c>
      <c r="O40" s="29">
        <v>2770.21</v>
      </c>
      <c r="P40" s="29">
        <v>2808.69</v>
      </c>
      <c r="Q40" s="1101">
        <f>IF((P41=""),"",MAX(D42:P42))</f>
        <v>366.12000000000035</v>
      </c>
      <c r="R40" s="1101">
        <f>IF(P41="","",MIN(D42:P42))</f>
        <v>316.5</v>
      </c>
      <c r="S40" s="1093">
        <f>IF((P42=""),"",AVERAGE(D42:P42))</f>
        <v>338.0461538461538</v>
      </c>
      <c r="T40" s="1093">
        <f>IF((P41=""),"",(Q40-R40)/(Q40+R40)*100)</f>
        <v>7.2690515953239458</v>
      </c>
      <c r="U40" s="1093">
        <f>STDEV(D42:P42)</f>
        <v>17.6943840141736</v>
      </c>
      <c r="V40" s="154" t="str">
        <f>IF(P41="","",IF(S40&gt;300,IF(T40&lt;14,IF(S40&lt;390,"Pass","Fail"),"Fail"),"Fail"))</f>
        <v>Pass</v>
      </c>
      <c r="W40" s="1098"/>
      <c r="X40" s="1107"/>
      <c r="Y40" s="60"/>
      <c r="Z40" s="30">
        <v>270</v>
      </c>
      <c r="AA40" s="30">
        <v>370</v>
      </c>
      <c r="AB40" s="30">
        <v>300</v>
      </c>
      <c r="AC40" s="31">
        <v>390</v>
      </c>
      <c r="AD40" s="31">
        <v>20</v>
      </c>
      <c r="AE40" s="31">
        <v>14</v>
      </c>
    </row>
    <row r="41" spans="1:31" ht="15.75" customHeight="1">
      <c r="A41" s="83"/>
      <c r="B41" s="32"/>
      <c r="C41" s="28" t="s">
        <v>185</v>
      </c>
      <c r="D41" s="29">
        <v>2433.9299999999998</v>
      </c>
      <c r="E41" s="29">
        <v>2431.8000000000002</v>
      </c>
      <c r="F41" s="29">
        <v>2423.79</v>
      </c>
      <c r="G41" s="29">
        <v>2426.4</v>
      </c>
      <c r="H41" s="29">
        <v>2434.36</v>
      </c>
      <c r="I41" s="29">
        <v>2457.02</v>
      </c>
      <c r="J41" s="29">
        <v>2493.0100000000002</v>
      </c>
      <c r="K41" s="29">
        <v>2488.35</v>
      </c>
      <c r="L41" s="29">
        <v>2456.59</v>
      </c>
      <c r="M41" s="29">
        <v>2437.71</v>
      </c>
      <c r="N41" s="29">
        <v>2424.06</v>
      </c>
      <c r="O41" s="29">
        <v>2430.08</v>
      </c>
      <c r="P41" s="29">
        <v>2448.59</v>
      </c>
      <c r="Q41" s="1102"/>
      <c r="R41" s="1102"/>
      <c r="S41" s="1094"/>
      <c r="T41" s="1094"/>
      <c r="U41" s="1096"/>
      <c r="V41" s="154"/>
      <c r="W41" s="1099"/>
      <c r="X41" s="1108"/>
      <c r="Y41" s="60"/>
      <c r="Z41" s="30"/>
      <c r="AA41" s="30"/>
      <c r="AB41" s="30"/>
      <c r="AC41" s="31"/>
      <c r="AD41" s="31"/>
      <c r="AE41" s="31"/>
    </row>
    <row r="42" spans="1:31" ht="30" customHeight="1">
      <c r="A42" s="83"/>
      <c r="B42" s="27"/>
      <c r="C42" s="28" t="s">
        <v>186</v>
      </c>
      <c r="D42" s="33">
        <f t="shared" ref="D42:P42" si="10">IF(((D40="")*AND(D41="")),"",(D40-D41))</f>
        <v>366.12000000000035</v>
      </c>
      <c r="E42" s="33">
        <f t="shared" si="10"/>
        <v>335.03999999999996</v>
      </c>
      <c r="F42" s="33">
        <f t="shared" si="10"/>
        <v>322.52</v>
      </c>
      <c r="G42" s="33">
        <f t="shared" si="10"/>
        <v>316.5</v>
      </c>
      <c r="H42" s="33">
        <f t="shared" si="10"/>
        <v>323.15999999999985</v>
      </c>
      <c r="I42" s="33">
        <f t="shared" si="10"/>
        <v>334.40000000000009</v>
      </c>
      <c r="J42" s="33">
        <f t="shared" si="10"/>
        <v>359.6899999999996</v>
      </c>
      <c r="K42" s="33">
        <f t="shared" si="10"/>
        <v>359.84999999999991</v>
      </c>
      <c r="L42" s="33">
        <f t="shared" si="10"/>
        <v>334.63999999999987</v>
      </c>
      <c r="M42" s="33">
        <f t="shared" si="10"/>
        <v>319.27</v>
      </c>
      <c r="N42" s="33">
        <f t="shared" si="10"/>
        <v>323.17999999999984</v>
      </c>
      <c r="O42" s="33">
        <f t="shared" si="10"/>
        <v>340.13000000000011</v>
      </c>
      <c r="P42" s="33">
        <f t="shared" si="10"/>
        <v>360.09999999999991</v>
      </c>
      <c r="Q42" s="1103"/>
      <c r="R42" s="1103"/>
      <c r="S42" s="1095"/>
      <c r="T42" s="1095"/>
      <c r="U42" s="1097"/>
      <c r="V42" s="154"/>
      <c r="W42" s="1100"/>
      <c r="X42" s="1109"/>
      <c r="Y42" s="60"/>
      <c r="Z42" s="30"/>
      <c r="AA42" s="30"/>
      <c r="AB42" s="30"/>
      <c r="AC42" s="30"/>
      <c r="AD42" s="34"/>
      <c r="AE42" s="30"/>
    </row>
    <row r="43" spans="1:31" ht="15">
      <c r="A43" s="84">
        <v>43140</v>
      </c>
      <c r="B43" s="27" t="s">
        <v>230</v>
      </c>
      <c r="C43" s="28" t="s">
        <v>184</v>
      </c>
      <c r="D43" s="29">
        <v>2434.46</v>
      </c>
      <c r="E43" s="29">
        <v>2432.7399999999998</v>
      </c>
      <c r="F43" s="29">
        <v>2423.69</v>
      </c>
      <c r="G43" s="29">
        <v>2424.19</v>
      </c>
      <c r="H43" s="29">
        <v>2436.7600000000002</v>
      </c>
      <c r="I43" s="29">
        <v>2457.3200000000002</v>
      </c>
      <c r="J43" s="29">
        <v>2495.73</v>
      </c>
      <c r="K43" s="29">
        <v>2488.31</v>
      </c>
      <c r="L43" s="29">
        <v>2457.48</v>
      </c>
      <c r="M43" s="29">
        <v>2435.62</v>
      </c>
      <c r="N43" s="29">
        <v>2423.34</v>
      </c>
      <c r="O43" s="29">
        <v>2432.86</v>
      </c>
      <c r="P43" s="29">
        <v>2447.65</v>
      </c>
      <c r="Q43" s="1101">
        <f>IF((P44=""),"",MAX(D45:P45))</f>
        <v>375.52</v>
      </c>
      <c r="R43" s="1101">
        <f>IF(P44="","",MIN(D45:P45))</f>
        <v>328.52</v>
      </c>
      <c r="S43" s="1093">
        <f>IF((P45=""),"",AVERAGE(D45:P45))</f>
        <v>347.3238461538462</v>
      </c>
      <c r="T43" s="1093">
        <f>IF((P44=""),"",(Q43-R43)/(Q43+R43)*100)</f>
        <v>6.6757570592579976</v>
      </c>
      <c r="U43" s="1093">
        <f>STDEV(D45:P45)</f>
        <v>17.717301590281391</v>
      </c>
      <c r="V43" s="154" t="str">
        <f>IF(P44="","",IF(S43&gt;300,IF(T43&lt;14,IF(S43&lt;390,"Pass","Fail"),"Fail"),"Fail"))</f>
        <v>Pass</v>
      </c>
      <c r="W43" s="1098"/>
      <c r="X43" s="1107"/>
      <c r="Y43" s="60"/>
      <c r="Z43" s="30">
        <v>270</v>
      </c>
      <c r="AA43" s="30">
        <v>370</v>
      </c>
      <c r="AB43" s="30">
        <v>300</v>
      </c>
      <c r="AC43" s="31">
        <v>390</v>
      </c>
      <c r="AD43" s="31">
        <v>20</v>
      </c>
      <c r="AE43" s="31">
        <v>14</v>
      </c>
    </row>
    <row r="44" spans="1:31" ht="15.75" customHeight="1">
      <c r="A44" s="83"/>
      <c r="B44" s="32"/>
      <c r="C44" s="28" t="s">
        <v>185</v>
      </c>
      <c r="D44" s="29">
        <v>2058.94</v>
      </c>
      <c r="E44" s="29">
        <v>2083.21</v>
      </c>
      <c r="F44" s="29">
        <v>2092.96</v>
      </c>
      <c r="G44" s="29">
        <v>2094.96</v>
      </c>
      <c r="H44" s="29">
        <v>2105.84</v>
      </c>
      <c r="I44" s="29">
        <v>2115.3200000000002</v>
      </c>
      <c r="J44" s="29">
        <v>2131.81</v>
      </c>
      <c r="K44" s="29">
        <v>2117.7399999999998</v>
      </c>
      <c r="L44" s="29">
        <v>2112.33</v>
      </c>
      <c r="M44" s="29">
        <v>2105.37</v>
      </c>
      <c r="N44" s="29">
        <v>2094.8200000000002</v>
      </c>
      <c r="O44" s="29">
        <v>2085.83</v>
      </c>
      <c r="P44" s="29">
        <v>2075.81</v>
      </c>
      <c r="Q44" s="1102"/>
      <c r="R44" s="1102"/>
      <c r="S44" s="1094"/>
      <c r="T44" s="1094"/>
      <c r="U44" s="1096"/>
      <c r="V44" s="154"/>
      <c r="W44" s="1099"/>
      <c r="X44" s="1108"/>
      <c r="Y44" s="60"/>
      <c r="Z44" s="30"/>
      <c r="AA44" s="30"/>
      <c r="AB44" s="30"/>
      <c r="AC44" s="31"/>
      <c r="AD44" s="31"/>
      <c r="AE44" s="31"/>
    </row>
    <row r="45" spans="1:31" ht="30" customHeight="1">
      <c r="A45" s="83"/>
      <c r="B45" s="27"/>
      <c r="C45" s="28" t="s">
        <v>186</v>
      </c>
      <c r="D45" s="33">
        <f t="shared" ref="D45:P45" si="11">IF(((D43="")*AND(D44="")),"",(D43-D44))</f>
        <v>375.52</v>
      </c>
      <c r="E45" s="33">
        <f t="shared" si="11"/>
        <v>349.52999999999975</v>
      </c>
      <c r="F45" s="33">
        <f t="shared" si="11"/>
        <v>330.73</v>
      </c>
      <c r="G45" s="33">
        <f t="shared" si="11"/>
        <v>329.23</v>
      </c>
      <c r="H45" s="33">
        <f t="shared" si="11"/>
        <v>330.92000000000007</v>
      </c>
      <c r="I45" s="33">
        <f t="shared" si="11"/>
        <v>342</v>
      </c>
      <c r="J45" s="33">
        <f t="shared" si="11"/>
        <v>363.92000000000007</v>
      </c>
      <c r="K45" s="33">
        <f t="shared" si="11"/>
        <v>370.57000000000016</v>
      </c>
      <c r="L45" s="33">
        <f t="shared" si="11"/>
        <v>345.15000000000009</v>
      </c>
      <c r="M45" s="33">
        <f t="shared" si="11"/>
        <v>330.25</v>
      </c>
      <c r="N45" s="33">
        <f t="shared" si="11"/>
        <v>328.52</v>
      </c>
      <c r="O45" s="33">
        <f t="shared" si="11"/>
        <v>347.0300000000002</v>
      </c>
      <c r="P45" s="33">
        <f t="shared" si="11"/>
        <v>371.84000000000015</v>
      </c>
      <c r="Q45" s="1103"/>
      <c r="R45" s="1103"/>
      <c r="S45" s="1095"/>
      <c r="T45" s="1095"/>
      <c r="U45" s="1097"/>
      <c r="V45" s="154"/>
      <c r="W45" s="1100"/>
      <c r="X45" s="1109"/>
      <c r="Y45" s="60"/>
      <c r="Z45" s="30"/>
      <c r="AA45" s="30"/>
      <c r="AB45" s="30"/>
      <c r="AC45" s="30"/>
      <c r="AD45" s="34"/>
      <c r="AE45" s="30"/>
    </row>
    <row r="46" spans="1:31" ht="15">
      <c r="A46" s="84">
        <v>43143</v>
      </c>
      <c r="B46" s="27" t="s">
        <v>230</v>
      </c>
      <c r="C46" s="28" t="s">
        <v>184</v>
      </c>
      <c r="D46" s="29">
        <v>2810.19</v>
      </c>
      <c r="E46" s="29">
        <v>2767.87</v>
      </c>
      <c r="F46" s="29">
        <v>2747.72</v>
      </c>
      <c r="G46" s="29">
        <v>2745.42</v>
      </c>
      <c r="H46" s="29">
        <v>2761.41</v>
      </c>
      <c r="I46" s="29">
        <v>2796.91</v>
      </c>
      <c r="J46" s="29">
        <v>2860.08</v>
      </c>
      <c r="K46" s="29">
        <v>2841.49</v>
      </c>
      <c r="L46" s="29">
        <v>2787.2</v>
      </c>
      <c r="M46" s="29">
        <v>2756.6</v>
      </c>
      <c r="N46" s="29">
        <v>2750.61</v>
      </c>
      <c r="O46" s="29">
        <v>2772.96</v>
      </c>
      <c r="P46" s="29">
        <v>2815.14</v>
      </c>
      <c r="Q46" s="1101">
        <f>IF((P47=""),"",MAX(D48:P48))</f>
        <v>376.15999999999985</v>
      </c>
      <c r="R46" s="1101">
        <f>IF(P47="","",MIN(D48:P48))</f>
        <v>319.32999999999993</v>
      </c>
      <c r="S46" s="1093">
        <f>IF((P48=""),"",AVERAGE(D48:P48))</f>
        <v>342.43999999999994</v>
      </c>
      <c r="T46" s="1093">
        <f>IF((P47=""),"",(Q46-R46)/(Q46+R46)*100)</f>
        <v>8.1712174150598784</v>
      </c>
      <c r="U46" s="1093">
        <f>STDEV(D48:P48)</f>
        <v>22.545535773924513</v>
      </c>
      <c r="V46" s="154" t="str">
        <f>IF(P47="","",IF(S46&gt;300,IF(T46&lt;14,IF(S46&lt;390,"Pass","Fail"),"Fail"),"Fail"))</f>
        <v>Pass</v>
      </c>
      <c r="W46" s="1098"/>
      <c r="X46" s="1107"/>
      <c r="Y46" s="60"/>
      <c r="Z46" s="30">
        <v>270</v>
      </c>
      <c r="AA46" s="30">
        <v>370</v>
      </c>
      <c r="AB46" s="30">
        <v>300</v>
      </c>
      <c r="AC46" s="31">
        <v>390</v>
      </c>
      <c r="AD46" s="31">
        <v>20</v>
      </c>
      <c r="AE46" s="31">
        <v>14</v>
      </c>
    </row>
    <row r="47" spans="1:31" ht="15.75" customHeight="1">
      <c r="A47" s="83"/>
      <c r="B47" s="32"/>
      <c r="C47" s="28" t="s">
        <v>185</v>
      </c>
      <c r="D47" s="29">
        <v>2434.75</v>
      </c>
      <c r="E47" s="29">
        <v>2430.92</v>
      </c>
      <c r="F47" s="29">
        <v>2425.1799999999998</v>
      </c>
      <c r="G47" s="29">
        <v>2426.09</v>
      </c>
      <c r="H47" s="29">
        <v>2439.9499999999998</v>
      </c>
      <c r="I47" s="29">
        <v>2456.98</v>
      </c>
      <c r="J47" s="29">
        <v>2490.96</v>
      </c>
      <c r="K47" s="29">
        <v>2469.86</v>
      </c>
      <c r="L47" s="29">
        <v>2450.44</v>
      </c>
      <c r="M47" s="29">
        <v>2434.83</v>
      </c>
      <c r="N47" s="29">
        <v>2428.94</v>
      </c>
      <c r="O47" s="29">
        <v>2434</v>
      </c>
      <c r="P47" s="29">
        <v>2438.98</v>
      </c>
      <c r="Q47" s="1102"/>
      <c r="R47" s="1102"/>
      <c r="S47" s="1094"/>
      <c r="T47" s="1094"/>
      <c r="U47" s="1096"/>
      <c r="V47" s="154"/>
      <c r="W47" s="1099"/>
      <c r="X47" s="1108"/>
      <c r="Y47" s="60"/>
      <c r="Z47" s="30"/>
      <c r="AA47" s="30"/>
      <c r="AB47" s="30"/>
      <c r="AC47" s="31"/>
      <c r="AD47" s="31"/>
      <c r="AE47" s="31"/>
    </row>
    <row r="48" spans="1:31" ht="30" customHeight="1">
      <c r="A48" s="83"/>
      <c r="B48" s="27"/>
      <c r="C48" s="28" t="s">
        <v>186</v>
      </c>
      <c r="D48" s="33">
        <f t="shared" ref="D48:P48" si="12">IF(((D46="")*AND(D47="")),"",(D46-D47))</f>
        <v>375.44000000000005</v>
      </c>
      <c r="E48" s="33">
        <f t="shared" si="12"/>
        <v>336.94999999999982</v>
      </c>
      <c r="F48" s="33">
        <f t="shared" si="12"/>
        <v>322.53999999999996</v>
      </c>
      <c r="G48" s="33">
        <f t="shared" si="12"/>
        <v>319.32999999999993</v>
      </c>
      <c r="H48" s="33">
        <f t="shared" si="12"/>
        <v>321.46000000000004</v>
      </c>
      <c r="I48" s="33">
        <f t="shared" si="12"/>
        <v>339.92999999999984</v>
      </c>
      <c r="J48" s="33">
        <f t="shared" si="12"/>
        <v>369.11999999999989</v>
      </c>
      <c r="K48" s="33">
        <f t="shared" si="12"/>
        <v>371.62999999999965</v>
      </c>
      <c r="L48" s="33">
        <f t="shared" si="12"/>
        <v>336.75999999999976</v>
      </c>
      <c r="M48" s="33">
        <f t="shared" si="12"/>
        <v>321.77</v>
      </c>
      <c r="N48" s="33">
        <f t="shared" si="12"/>
        <v>321.67000000000007</v>
      </c>
      <c r="O48" s="33">
        <f t="shared" si="12"/>
        <v>338.96000000000004</v>
      </c>
      <c r="P48" s="33">
        <f t="shared" si="12"/>
        <v>376.15999999999985</v>
      </c>
      <c r="Q48" s="1103"/>
      <c r="R48" s="1103"/>
      <c r="S48" s="1095"/>
      <c r="T48" s="1095"/>
      <c r="U48" s="1097"/>
      <c r="V48" s="154"/>
      <c r="W48" s="1100"/>
      <c r="X48" s="1109"/>
      <c r="Y48" s="60"/>
      <c r="Z48" s="30"/>
      <c r="AA48" s="30"/>
      <c r="AB48" s="30"/>
      <c r="AC48" s="30"/>
      <c r="AD48" s="34"/>
      <c r="AE48" s="30"/>
    </row>
    <row r="49" spans="1:31" ht="15">
      <c r="A49" s="84">
        <v>43146</v>
      </c>
      <c r="B49" s="27" t="s">
        <v>230</v>
      </c>
      <c r="C49" s="28" t="s">
        <v>184</v>
      </c>
      <c r="D49" s="29">
        <v>2453.08</v>
      </c>
      <c r="E49" s="29">
        <v>2429.42</v>
      </c>
      <c r="F49" s="29">
        <v>2425.52</v>
      </c>
      <c r="G49" s="29">
        <v>2424.0300000000002</v>
      </c>
      <c r="H49" s="29">
        <v>2446.5500000000002</v>
      </c>
      <c r="I49" s="29">
        <v>2458.12</v>
      </c>
      <c r="J49" s="29">
        <v>2490.48</v>
      </c>
      <c r="K49" s="29">
        <v>2471.61</v>
      </c>
      <c r="L49" s="29">
        <v>2449.41</v>
      </c>
      <c r="M49" s="29">
        <v>2435</v>
      </c>
      <c r="N49" s="29">
        <v>2427.4</v>
      </c>
      <c r="O49" s="29">
        <v>2431.2600000000002</v>
      </c>
      <c r="P49" s="29">
        <v>2439.0700000000002</v>
      </c>
      <c r="Q49" s="1101">
        <f>IF((P50=""),"",MAX(D51:P51))</f>
        <v>404.09000000000015</v>
      </c>
      <c r="R49" s="1101">
        <f>IF(P50="","",MIN(D51:P51))</f>
        <v>320.61000000000013</v>
      </c>
      <c r="S49" s="1093">
        <f>IF((P51=""),"",AVERAGE(D51:P51))</f>
        <v>347.02923076923071</v>
      </c>
      <c r="T49" s="1093">
        <f>IF((P50=""),"",(Q49-R49)/(Q49+R49)*100)</f>
        <v>11.519249344556366</v>
      </c>
      <c r="U49" s="1093">
        <f>STDEV(D51:P51)</f>
        <v>23.615287231488399</v>
      </c>
      <c r="V49" s="154" t="str">
        <f>IF(P50="","",IF(S49&gt;300,IF(T49&lt;14,IF(S49&lt;390,"Pass","Fail"),"Fail"),"Fail"))</f>
        <v>Pass</v>
      </c>
      <c r="W49" s="1098"/>
      <c r="X49" s="1107"/>
      <c r="Y49" s="60"/>
      <c r="Z49" s="30">
        <v>270</v>
      </c>
      <c r="AA49" s="30">
        <v>370</v>
      </c>
      <c r="AB49" s="30">
        <v>300</v>
      </c>
      <c r="AC49" s="31">
        <v>390</v>
      </c>
      <c r="AD49" s="31">
        <v>20</v>
      </c>
      <c r="AE49" s="31">
        <v>14</v>
      </c>
    </row>
    <row r="50" spans="1:31" ht="15.75" customHeight="1">
      <c r="A50" s="83"/>
      <c r="B50" s="32"/>
      <c r="C50" s="28" t="s">
        <v>185</v>
      </c>
      <c r="D50" s="29">
        <v>2048.9899999999998</v>
      </c>
      <c r="E50" s="29">
        <v>2083.44</v>
      </c>
      <c r="F50" s="29">
        <v>2098.0100000000002</v>
      </c>
      <c r="G50" s="29">
        <v>2103.42</v>
      </c>
      <c r="H50" s="29">
        <v>2103.42</v>
      </c>
      <c r="I50" s="29">
        <v>2122.1799999999998</v>
      </c>
      <c r="J50" s="29">
        <v>2124.08</v>
      </c>
      <c r="K50" s="29">
        <v>2094.5700000000002</v>
      </c>
      <c r="L50" s="29">
        <v>2103.42</v>
      </c>
      <c r="M50" s="29">
        <v>2103.42</v>
      </c>
      <c r="N50" s="29">
        <v>2103.42</v>
      </c>
      <c r="O50" s="29">
        <v>2077.7800000000002</v>
      </c>
      <c r="P50" s="29">
        <v>2103.42</v>
      </c>
      <c r="Q50" s="1102"/>
      <c r="R50" s="1102"/>
      <c r="S50" s="1094"/>
      <c r="T50" s="1094"/>
      <c r="U50" s="1096"/>
      <c r="V50" s="154"/>
      <c r="W50" s="1099"/>
      <c r="X50" s="1108"/>
      <c r="Y50" s="60"/>
      <c r="Z50" s="30"/>
      <c r="AA50" s="30"/>
      <c r="AB50" s="30"/>
      <c r="AC50" s="31"/>
      <c r="AD50" s="31"/>
      <c r="AE50" s="31"/>
    </row>
    <row r="51" spans="1:31" ht="30" customHeight="1">
      <c r="A51" s="83"/>
      <c r="B51" s="27"/>
      <c r="C51" s="28" t="s">
        <v>186</v>
      </c>
      <c r="D51" s="33">
        <f t="shared" ref="D51:P51" si="13">IF(((D49="")*AND(D50="")),"",(D49-D50))</f>
        <v>404.09000000000015</v>
      </c>
      <c r="E51" s="33">
        <f t="shared" si="13"/>
        <v>345.98</v>
      </c>
      <c r="F51" s="33">
        <f t="shared" si="13"/>
        <v>327.50999999999976</v>
      </c>
      <c r="G51" s="33">
        <f t="shared" si="13"/>
        <v>320.61000000000013</v>
      </c>
      <c r="H51" s="33">
        <f t="shared" si="13"/>
        <v>343.13000000000011</v>
      </c>
      <c r="I51" s="33">
        <f t="shared" si="13"/>
        <v>335.94000000000005</v>
      </c>
      <c r="J51" s="33">
        <f t="shared" si="13"/>
        <v>366.40000000000009</v>
      </c>
      <c r="K51" s="33">
        <f t="shared" si="13"/>
        <v>377.03999999999996</v>
      </c>
      <c r="L51" s="33">
        <f t="shared" si="13"/>
        <v>345.98999999999978</v>
      </c>
      <c r="M51" s="33">
        <f t="shared" si="13"/>
        <v>331.57999999999993</v>
      </c>
      <c r="N51" s="33">
        <f t="shared" si="13"/>
        <v>323.98</v>
      </c>
      <c r="O51" s="33">
        <f t="shared" si="13"/>
        <v>353.48</v>
      </c>
      <c r="P51" s="33">
        <f t="shared" si="13"/>
        <v>335.65000000000009</v>
      </c>
      <c r="Q51" s="1103"/>
      <c r="R51" s="1103"/>
      <c r="S51" s="1095"/>
      <c r="T51" s="1095"/>
      <c r="U51" s="1097"/>
      <c r="V51" s="154"/>
      <c r="W51" s="1100"/>
      <c r="X51" s="1109"/>
      <c r="Y51" s="60"/>
      <c r="Z51" s="30"/>
      <c r="AA51" s="30"/>
      <c r="AB51" s="30"/>
      <c r="AC51" s="30"/>
      <c r="AD51" s="34"/>
      <c r="AE51" s="30"/>
    </row>
    <row r="52" spans="1:31" ht="15">
      <c r="A52" s="84">
        <v>43159</v>
      </c>
      <c r="B52" s="27" t="s">
        <v>230</v>
      </c>
      <c r="C52" s="28" t="s">
        <v>184</v>
      </c>
      <c r="D52" s="29">
        <v>2811.93</v>
      </c>
      <c r="E52" s="29">
        <v>2766.64</v>
      </c>
      <c r="F52" s="29">
        <v>2747.63</v>
      </c>
      <c r="G52" s="29">
        <v>2744.48</v>
      </c>
      <c r="H52" s="29">
        <v>2761.1</v>
      </c>
      <c r="I52" s="29">
        <v>2797.47</v>
      </c>
      <c r="J52" s="29">
        <v>2867.28</v>
      </c>
      <c r="K52" s="29">
        <v>2843.07</v>
      </c>
      <c r="L52" s="29">
        <v>2786.29</v>
      </c>
      <c r="M52" s="29">
        <v>2757.43</v>
      </c>
      <c r="N52" s="29">
        <v>2748.85</v>
      </c>
      <c r="O52" s="29">
        <v>2770.9</v>
      </c>
      <c r="P52" s="29">
        <v>2814.98</v>
      </c>
      <c r="Q52" s="1101">
        <f>IF((P53=""),"",MAX(D54:P54))</f>
        <v>376.54999999999973</v>
      </c>
      <c r="R52" s="1101">
        <f>IF(P53="","",MIN(D54:P54))</f>
        <v>320.19999999999982</v>
      </c>
      <c r="S52" s="1093">
        <f>IF((P54=""),"",AVERAGE(D54:P54))</f>
        <v>342.31307692307689</v>
      </c>
      <c r="T52" s="1093">
        <f>IF((P53=""),"",(Q52-R52)/(Q52+R52)*100)</f>
        <v>8.0875493362037965</v>
      </c>
      <c r="U52" s="1093">
        <f>STDEV(D54:P54)</f>
        <v>21.236429150798923</v>
      </c>
      <c r="V52" s="154" t="str">
        <f>IF(P53="","",IF(S52&gt;300,IF(T52&lt;14,IF(S52&lt;390,"Pass","Fail"),"Fail"),"Fail"))</f>
        <v>Pass</v>
      </c>
      <c r="W52" s="1098">
        <v>1428</v>
      </c>
      <c r="X52" s="86" t="s">
        <v>234</v>
      </c>
      <c r="Y52" s="60"/>
      <c r="Z52" s="30">
        <v>270</v>
      </c>
      <c r="AA52" s="30">
        <v>370</v>
      </c>
      <c r="AB52" s="30">
        <v>300</v>
      </c>
      <c r="AC52" s="31">
        <v>390</v>
      </c>
      <c r="AD52" s="31">
        <v>20</v>
      </c>
      <c r="AE52" s="31">
        <v>14</v>
      </c>
    </row>
    <row r="53" spans="1:31" ht="15.75" customHeight="1">
      <c r="A53" s="83"/>
      <c r="B53" s="32"/>
      <c r="C53" s="28" t="s">
        <v>185</v>
      </c>
      <c r="D53" s="29">
        <v>2435.38</v>
      </c>
      <c r="E53" s="29">
        <v>2430.61</v>
      </c>
      <c r="F53" s="29">
        <v>2424.64</v>
      </c>
      <c r="G53" s="29">
        <v>2424.2800000000002</v>
      </c>
      <c r="H53" s="29">
        <v>2436.91</v>
      </c>
      <c r="I53" s="29">
        <v>2460.06</v>
      </c>
      <c r="J53" s="29">
        <v>2496.6999999999998</v>
      </c>
      <c r="K53" s="29">
        <v>2475.2800000000002</v>
      </c>
      <c r="L53" s="29">
        <v>2448.9699999999998</v>
      </c>
      <c r="M53" s="29">
        <v>2435.2600000000002</v>
      </c>
      <c r="N53" s="29">
        <v>2425.3000000000002</v>
      </c>
      <c r="O53" s="29">
        <v>2429.38</v>
      </c>
      <c r="P53" s="29">
        <v>2445.21</v>
      </c>
      <c r="Q53" s="1102"/>
      <c r="R53" s="1102"/>
      <c r="S53" s="1094"/>
      <c r="T53" s="1094"/>
      <c r="U53" s="1096"/>
      <c r="V53" s="154"/>
      <c r="W53" s="1099"/>
      <c r="X53" s="87"/>
      <c r="Y53" s="60"/>
      <c r="Z53" s="30"/>
      <c r="AA53" s="30"/>
      <c r="AB53" s="30"/>
      <c r="AC53" s="31"/>
      <c r="AD53" s="31"/>
      <c r="AE53" s="31"/>
    </row>
    <row r="54" spans="1:31" ht="62.25" customHeight="1">
      <c r="A54" s="83"/>
      <c r="B54" s="27"/>
      <c r="C54" s="28" t="s">
        <v>186</v>
      </c>
      <c r="D54" s="33">
        <f t="shared" ref="D54:P54" si="14">IF(((D52="")*AND(D53="")),"",(D52-D53))</f>
        <v>376.54999999999973</v>
      </c>
      <c r="E54" s="33">
        <f t="shared" si="14"/>
        <v>336.02999999999975</v>
      </c>
      <c r="F54" s="33">
        <f t="shared" si="14"/>
        <v>322.99000000000024</v>
      </c>
      <c r="G54" s="33">
        <f t="shared" si="14"/>
        <v>320.19999999999982</v>
      </c>
      <c r="H54" s="33">
        <f t="shared" si="14"/>
        <v>324.19000000000005</v>
      </c>
      <c r="I54" s="33">
        <f t="shared" si="14"/>
        <v>337.40999999999985</v>
      </c>
      <c r="J54" s="33">
        <f t="shared" si="14"/>
        <v>370.58000000000038</v>
      </c>
      <c r="K54" s="33">
        <f t="shared" si="14"/>
        <v>367.78999999999996</v>
      </c>
      <c r="L54" s="33">
        <f t="shared" si="14"/>
        <v>337.32000000000016</v>
      </c>
      <c r="M54" s="33">
        <f t="shared" si="14"/>
        <v>322.16999999999962</v>
      </c>
      <c r="N54" s="33">
        <f t="shared" si="14"/>
        <v>323.54999999999973</v>
      </c>
      <c r="O54" s="33">
        <f t="shared" si="14"/>
        <v>341.52</v>
      </c>
      <c r="P54" s="33">
        <f t="shared" si="14"/>
        <v>369.77</v>
      </c>
      <c r="Q54" s="1103"/>
      <c r="R54" s="1103"/>
      <c r="S54" s="1095"/>
      <c r="T54" s="1095"/>
      <c r="U54" s="1097"/>
      <c r="V54" s="154"/>
      <c r="W54" s="1100"/>
      <c r="X54" s="88"/>
      <c r="Y54" s="60"/>
      <c r="Z54" s="30"/>
      <c r="AA54" s="30"/>
      <c r="AB54" s="30"/>
      <c r="AC54" s="30"/>
      <c r="AD54" s="34"/>
      <c r="AE54" s="30"/>
    </row>
    <row r="55" spans="1:31" ht="15">
      <c r="A55" s="84">
        <v>43167</v>
      </c>
      <c r="B55" s="27" t="s">
        <v>230</v>
      </c>
      <c r="C55" s="28" t="s">
        <v>184</v>
      </c>
      <c r="D55" s="29">
        <v>2436.9499999999998</v>
      </c>
      <c r="E55" s="29">
        <v>2426.33</v>
      </c>
      <c r="F55" s="29">
        <v>2423.85</v>
      </c>
      <c r="G55" s="29">
        <v>2427.5100000000002</v>
      </c>
      <c r="H55" s="29">
        <v>2440.88</v>
      </c>
      <c r="I55" s="29">
        <v>2458.54</v>
      </c>
      <c r="J55" s="29">
        <v>2497.56</v>
      </c>
      <c r="K55" s="29">
        <v>2473.96</v>
      </c>
      <c r="L55" s="29">
        <v>2450.5</v>
      </c>
      <c r="M55" s="29">
        <v>2450.4499999999998</v>
      </c>
      <c r="N55" s="29">
        <v>2426.2399999999998</v>
      </c>
      <c r="O55" s="29">
        <v>2410.5</v>
      </c>
      <c r="P55" s="29">
        <v>2441.37</v>
      </c>
      <c r="Q55" s="1101">
        <f>IF((P56=""),"",MAX(D57:P57))</f>
        <v>439.57999999999993</v>
      </c>
      <c r="R55" s="1101">
        <f>IF(P56="","",MIN(D57:P57))</f>
        <v>332.09000000000015</v>
      </c>
      <c r="S55" s="1093">
        <f>IF((P57=""),"",AVERAGE(D57:P57))</f>
        <v>359.6838461538461</v>
      </c>
      <c r="T55" s="1093">
        <f>IF((P56=""),"",(Q55-R55)/(Q55+R55)*100)</f>
        <v>13.929529462075729</v>
      </c>
      <c r="U55" s="1093">
        <f>STDEV(D57:P57)</f>
        <v>31.158310164507714</v>
      </c>
      <c r="V55" s="154" t="str">
        <f>IF(P56="","",IF(S55&gt;300,IF(T55&lt;14,IF(S55&lt;390,"Pass","Fail"),"Fail"),"Fail"))</f>
        <v>Pass</v>
      </c>
      <c r="W55" s="1098">
        <v>121</v>
      </c>
      <c r="X55" s="1107"/>
      <c r="Y55" s="60"/>
      <c r="Z55" s="30">
        <v>270</v>
      </c>
      <c r="AA55" s="30">
        <v>370</v>
      </c>
      <c r="AB55" s="30">
        <v>300</v>
      </c>
      <c r="AC55" s="31">
        <v>390</v>
      </c>
      <c r="AD55" s="31">
        <v>20</v>
      </c>
      <c r="AE55" s="31">
        <v>14</v>
      </c>
    </row>
    <row r="56" spans="1:31" ht="15.75" customHeight="1">
      <c r="A56" s="83"/>
      <c r="B56" s="32"/>
      <c r="C56" s="28" t="s">
        <v>185</v>
      </c>
      <c r="D56" s="29">
        <v>2057.98</v>
      </c>
      <c r="E56" s="29">
        <v>2080.69</v>
      </c>
      <c r="F56" s="29">
        <v>2090.91</v>
      </c>
      <c r="G56" s="29">
        <v>2080.69</v>
      </c>
      <c r="H56" s="29">
        <v>2108.79</v>
      </c>
      <c r="I56" s="29">
        <v>2064.7800000000002</v>
      </c>
      <c r="J56" s="29">
        <v>2057.98</v>
      </c>
      <c r="K56" s="29">
        <v>2107.87</v>
      </c>
      <c r="L56" s="29">
        <v>2112.3000000000002</v>
      </c>
      <c r="M56" s="29">
        <v>2102.9499999999998</v>
      </c>
      <c r="N56" s="29">
        <v>2080.69</v>
      </c>
      <c r="O56" s="29">
        <v>2078.34</v>
      </c>
      <c r="P56" s="29">
        <v>2064.7800000000002</v>
      </c>
      <c r="Q56" s="1102"/>
      <c r="R56" s="1102"/>
      <c r="S56" s="1094"/>
      <c r="T56" s="1094"/>
      <c r="U56" s="1096"/>
      <c r="V56" s="154"/>
      <c r="W56" s="1099"/>
      <c r="X56" s="1108"/>
      <c r="Y56" s="60"/>
      <c r="Z56" s="30"/>
      <c r="AA56" s="30"/>
      <c r="AB56" s="30"/>
      <c r="AC56" s="31"/>
      <c r="AD56" s="31"/>
      <c r="AE56" s="31"/>
    </row>
    <row r="57" spans="1:31" ht="62.25" customHeight="1">
      <c r="A57" s="83"/>
      <c r="B57" s="27"/>
      <c r="C57" s="28" t="s">
        <v>186</v>
      </c>
      <c r="D57" s="33">
        <f t="shared" ref="D57:P57" si="15">IF(((D55="")*AND(D56="")),"",(D55-D56))</f>
        <v>378.9699999999998</v>
      </c>
      <c r="E57" s="33">
        <f t="shared" si="15"/>
        <v>345.63999999999987</v>
      </c>
      <c r="F57" s="33">
        <f t="shared" si="15"/>
        <v>332.94000000000005</v>
      </c>
      <c r="G57" s="33">
        <f t="shared" si="15"/>
        <v>346.82000000000016</v>
      </c>
      <c r="H57" s="33">
        <f t="shared" si="15"/>
        <v>332.09000000000015</v>
      </c>
      <c r="I57" s="33">
        <f t="shared" si="15"/>
        <v>393.75999999999976</v>
      </c>
      <c r="J57" s="33">
        <f t="shared" si="15"/>
        <v>439.57999999999993</v>
      </c>
      <c r="K57" s="33">
        <f t="shared" si="15"/>
        <v>366.09000000000015</v>
      </c>
      <c r="L57" s="33">
        <f t="shared" si="15"/>
        <v>338.19999999999982</v>
      </c>
      <c r="M57" s="33">
        <f t="shared" si="15"/>
        <v>347.5</v>
      </c>
      <c r="N57" s="33">
        <f t="shared" si="15"/>
        <v>345.54999999999973</v>
      </c>
      <c r="O57" s="33">
        <f t="shared" si="15"/>
        <v>332.15999999999985</v>
      </c>
      <c r="P57" s="33">
        <f t="shared" si="15"/>
        <v>376.58999999999969</v>
      </c>
      <c r="Q57" s="1103"/>
      <c r="R57" s="1103"/>
      <c r="S57" s="1095"/>
      <c r="T57" s="1095"/>
      <c r="U57" s="1097"/>
      <c r="V57" s="154"/>
      <c r="W57" s="1100"/>
      <c r="X57" s="1109"/>
      <c r="Y57" s="60"/>
      <c r="Z57" s="30"/>
      <c r="AA57" s="30"/>
      <c r="AB57" s="30"/>
      <c r="AC57" s="30"/>
      <c r="AD57" s="34"/>
      <c r="AE57" s="30"/>
    </row>
    <row r="58" spans="1:31" ht="15">
      <c r="A58" s="84">
        <v>43173</v>
      </c>
      <c r="B58" s="27" t="s">
        <v>230</v>
      </c>
      <c r="C58" s="28" t="s">
        <v>184</v>
      </c>
      <c r="D58" s="29">
        <v>2068</v>
      </c>
      <c r="E58" s="29">
        <v>2058</v>
      </c>
      <c r="F58" s="29">
        <v>2069</v>
      </c>
      <c r="G58" s="29">
        <v>2074</v>
      </c>
      <c r="H58" s="29">
        <v>2077</v>
      </c>
      <c r="I58" s="29">
        <v>2076</v>
      </c>
      <c r="J58" s="29">
        <v>2102</v>
      </c>
      <c r="K58" s="29">
        <v>2067</v>
      </c>
      <c r="L58" s="29">
        <v>2074</v>
      </c>
      <c r="M58" s="29">
        <v>2068</v>
      </c>
      <c r="N58" s="29">
        <v>2079</v>
      </c>
      <c r="O58" s="29">
        <v>2083</v>
      </c>
      <c r="P58" s="29">
        <v>2115</v>
      </c>
      <c r="Q58" s="1101">
        <f>IF((P59=""),"",MAX(D60:P60))</f>
        <v>362.11999999999989</v>
      </c>
      <c r="R58" s="1101">
        <f>IF(P59="","",MIN(D60:P60))</f>
        <v>306.80999999999995</v>
      </c>
      <c r="S58" s="1093">
        <f>IF((P60=""),"",AVERAGE(D60:P60))</f>
        <v>330.07230769230773</v>
      </c>
      <c r="T58" s="1093">
        <f>IF((P59=""),"",(Q58-R58)/(Q58+R58)*100)</f>
        <v>8.2684286846157242</v>
      </c>
      <c r="U58" s="1093">
        <f>STDEV(D60:P60)</f>
        <v>19.267800927041097</v>
      </c>
      <c r="V58" s="154" t="str">
        <f>IF(P59="","",IF(S58&gt;300,IF(T58&lt;14,IF(S58&lt;390,"Pass","Fail"),"Fail"),"Fail"))</f>
        <v>Pass</v>
      </c>
      <c r="W58" s="1098">
        <v>121</v>
      </c>
      <c r="X58" s="1107"/>
      <c r="Y58" s="60"/>
      <c r="Z58" s="30">
        <v>270</v>
      </c>
      <c r="AA58" s="30">
        <v>370</v>
      </c>
      <c r="AB58" s="30">
        <v>300</v>
      </c>
      <c r="AC58" s="31">
        <v>390</v>
      </c>
      <c r="AD58" s="31">
        <v>20</v>
      </c>
      <c r="AE58" s="31">
        <v>14</v>
      </c>
    </row>
    <row r="59" spans="1:31" ht="15.75" customHeight="1">
      <c r="A59" s="83"/>
      <c r="B59" s="32"/>
      <c r="C59" s="28" t="s">
        <v>185</v>
      </c>
      <c r="D59" s="29">
        <v>1709.09</v>
      </c>
      <c r="E59" s="29">
        <v>1731.88</v>
      </c>
      <c r="F59" s="29">
        <v>1755.68</v>
      </c>
      <c r="G59" s="29">
        <v>1767.19</v>
      </c>
      <c r="H59" s="29">
        <v>1765.87</v>
      </c>
      <c r="I59" s="29">
        <v>1750.54</v>
      </c>
      <c r="J59" s="29">
        <v>1756.83</v>
      </c>
      <c r="K59" s="29">
        <v>1704.88</v>
      </c>
      <c r="L59" s="29">
        <v>1734</v>
      </c>
      <c r="M59" s="29">
        <v>1757.53</v>
      </c>
      <c r="N59" s="29">
        <v>1766.54</v>
      </c>
      <c r="O59" s="29">
        <v>1753.02</v>
      </c>
      <c r="P59" s="29">
        <v>1766.01</v>
      </c>
      <c r="Q59" s="1102"/>
      <c r="R59" s="1102"/>
      <c r="S59" s="1094"/>
      <c r="T59" s="1094"/>
      <c r="U59" s="1096"/>
      <c r="V59" s="154"/>
      <c r="W59" s="1099"/>
      <c r="X59" s="1108"/>
      <c r="Y59" s="60"/>
      <c r="Z59" s="30"/>
      <c r="AA59" s="30"/>
      <c r="AB59" s="30"/>
      <c r="AC59" s="31"/>
      <c r="AD59" s="31"/>
      <c r="AE59" s="31"/>
    </row>
    <row r="60" spans="1:31" ht="30" customHeight="1">
      <c r="A60" s="83"/>
      <c r="B60" s="27"/>
      <c r="C60" s="28" t="s">
        <v>186</v>
      </c>
      <c r="D60" s="33">
        <f t="shared" ref="D60:P60" si="16">IF(((D58="")*AND(D59="")),"",(D58-D59))</f>
        <v>358.91000000000008</v>
      </c>
      <c r="E60" s="33">
        <f t="shared" si="16"/>
        <v>326.11999999999989</v>
      </c>
      <c r="F60" s="33">
        <f t="shared" si="16"/>
        <v>313.31999999999994</v>
      </c>
      <c r="G60" s="33">
        <f t="shared" si="16"/>
        <v>306.80999999999995</v>
      </c>
      <c r="H60" s="33">
        <f t="shared" si="16"/>
        <v>311.13000000000011</v>
      </c>
      <c r="I60" s="33">
        <f t="shared" si="16"/>
        <v>325.46000000000004</v>
      </c>
      <c r="J60" s="33">
        <f t="shared" si="16"/>
        <v>345.17000000000007</v>
      </c>
      <c r="K60" s="33">
        <f t="shared" si="16"/>
        <v>362.11999999999989</v>
      </c>
      <c r="L60" s="33">
        <f t="shared" si="16"/>
        <v>340</v>
      </c>
      <c r="M60" s="33">
        <f t="shared" si="16"/>
        <v>310.47000000000003</v>
      </c>
      <c r="N60" s="33">
        <f t="shared" si="16"/>
        <v>312.46000000000004</v>
      </c>
      <c r="O60" s="33">
        <f t="shared" si="16"/>
        <v>329.98</v>
      </c>
      <c r="P60" s="33">
        <f t="shared" si="16"/>
        <v>348.99</v>
      </c>
      <c r="Q60" s="1103"/>
      <c r="R60" s="1103"/>
      <c r="S60" s="1095"/>
      <c r="T60" s="1095"/>
      <c r="U60" s="1097"/>
      <c r="V60" s="154"/>
      <c r="W60" s="1100"/>
      <c r="X60" s="1109"/>
      <c r="Y60" s="60"/>
      <c r="Z60" s="30"/>
      <c r="AA60" s="30"/>
      <c r="AB60" s="30"/>
      <c r="AC60" s="30"/>
      <c r="AD60" s="34"/>
      <c r="AE60" s="30"/>
    </row>
    <row r="61" spans="1:31" ht="15">
      <c r="A61" s="84">
        <v>43187</v>
      </c>
      <c r="B61" s="27" t="s">
        <v>230</v>
      </c>
      <c r="C61" s="28" t="s">
        <v>184</v>
      </c>
      <c r="D61" s="29">
        <v>1707.54</v>
      </c>
      <c r="E61" s="29">
        <v>1728.19</v>
      </c>
      <c r="F61" s="29">
        <v>1753.97</v>
      </c>
      <c r="G61" s="29">
        <v>1764.91</v>
      </c>
      <c r="H61" s="29">
        <v>1760.49</v>
      </c>
      <c r="I61" s="29">
        <v>1746.14</v>
      </c>
      <c r="J61" s="29">
        <v>1753.59</v>
      </c>
      <c r="K61" s="29">
        <v>1701.98</v>
      </c>
      <c r="L61" s="29">
        <v>1729.64</v>
      </c>
      <c r="M61" s="29">
        <v>1752.84</v>
      </c>
      <c r="N61" s="29">
        <v>1747.48</v>
      </c>
      <c r="O61" s="29">
        <v>1750.21</v>
      </c>
      <c r="P61" s="29">
        <v>1761.8</v>
      </c>
      <c r="Q61" s="1101">
        <f>IF((P62=""),"",MAX(D63:P63))</f>
        <v>406.70000000000005</v>
      </c>
      <c r="R61" s="1101">
        <f>IF(P62="","",MIN(D63:P63))</f>
        <v>345.10000000000014</v>
      </c>
      <c r="S61" s="1093">
        <f>IF((P63=""),"",AVERAGE(D63:P63))</f>
        <v>375.83153846153851</v>
      </c>
      <c r="T61" s="1093">
        <f>IF((P62=""),"",(Q61-R61)/(Q61+R61)*100)</f>
        <v>8.1936685288640447</v>
      </c>
      <c r="U61" s="1093">
        <f>STDEV(D63:P63)</f>
        <v>22.151990823307287</v>
      </c>
      <c r="V61" s="154" t="str">
        <f>IF(P62="","",IF(S61&gt;300,IF(T61&lt;14,IF(S61&lt;390,"Pass","Fail"),"Fail"),"Fail"))</f>
        <v>Pass</v>
      </c>
      <c r="W61" s="1098">
        <v>1335</v>
      </c>
      <c r="X61" s="1107"/>
      <c r="Y61" s="60"/>
      <c r="Z61" s="30">
        <v>270</v>
      </c>
      <c r="AA61" s="30">
        <v>370</v>
      </c>
      <c r="AB61" s="30">
        <v>300</v>
      </c>
      <c r="AC61" s="31">
        <v>390</v>
      </c>
      <c r="AD61" s="31">
        <v>20</v>
      </c>
      <c r="AE61" s="31">
        <v>14</v>
      </c>
    </row>
    <row r="62" spans="1:31" ht="15.75" customHeight="1">
      <c r="A62" s="83"/>
      <c r="B62" s="32"/>
      <c r="C62" s="28" t="s">
        <v>185</v>
      </c>
      <c r="D62" s="29">
        <v>1301.2</v>
      </c>
      <c r="E62" s="29">
        <v>1350.78</v>
      </c>
      <c r="F62" s="29">
        <v>1394.15</v>
      </c>
      <c r="G62" s="29">
        <v>1419.81</v>
      </c>
      <c r="H62" s="29">
        <v>1403.79</v>
      </c>
      <c r="I62" s="29">
        <v>1376.18</v>
      </c>
      <c r="J62" s="29">
        <v>1352.78</v>
      </c>
      <c r="K62" s="29">
        <v>1300.45</v>
      </c>
      <c r="L62" s="29">
        <v>1353.04</v>
      </c>
      <c r="M62" s="29">
        <v>1397.83</v>
      </c>
      <c r="N62" s="29">
        <v>1397.47</v>
      </c>
      <c r="O62" s="29">
        <v>1370.39</v>
      </c>
      <c r="P62" s="29">
        <v>1355.1</v>
      </c>
      <c r="Q62" s="1102"/>
      <c r="R62" s="1102"/>
      <c r="S62" s="1094"/>
      <c r="T62" s="1094"/>
      <c r="U62" s="1096"/>
      <c r="V62" s="154"/>
      <c r="W62" s="1099"/>
      <c r="X62" s="1108"/>
      <c r="Y62" s="60"/>
      <c r="Z62" s="30"/>
      <c r="AA62" s="30"/>
      <c r="AB62" s="30"/>
      <c r="AC62" s="31"/>
      <c r="AD62" s="31"/>
      <c r="AE62" s="31"/>
    </row>
    <row r="63" spans="1:31" ht="30" customHeight="1">
      <c r="A63" s="83"/>
      <c r="B63" s="27"/>
      <c r="C63" s="28" t="s">
        <v>186</v>
      </c>
      <c r="D63" s="33">
        <f t="shared" ref="D63:P63" si="17">IF(((D61="")*AND(D62="")),"",(D61-D62))</f>
        <v>406.33999999999992</v>
      </c>
      <c r="E63" s="33">
        <f t="shared" si="17"/>
        <v>377.41000000000008</v>
      </c>
      <c r="F63" s="33">
        <f t="shared" si="17"/>
        <v>359.81999999999994</v>
      </c>
      <c r="G63" s="33">
        <f t="shared" si="17"/>
        <v>345.10000000000014</v>
      </c>
      <c r="H63" s="33">
        <f t="shared" si="17"/>
        <v>356.70000000000005</v>
      </c>
      <c r="I63" s="33">
        <f t="shared" si="17"/>
        <v>369.96000000000004</v>
      </c>
      <c r="J63" s="33">
        <f t="shared" si="17"/>
        <v>400.80999999999995</v>
      </c>
      <c r="K63" s="33">
        <f t="shared" si="17"/>
        <v>401.53</v>
      </c>
      <c r="L63" s="33">
        <f t="shared" si="17"/>
        <v>376.60000000000014</v>
      </c>
      <c r="M63" s="33">
        <f t="shared" si="17"/>
        <v>355.01</v>
      </c>
      <c r="N63" s="33">
        <f t="shared" si="17"/>
        <v>350.01</v>
      </c>
      <c r="O63" s="33">
        <f t="shared" si="17"/>
        <v>379.81999999999994</v>
      </c>
      <c r="P63" s="33">
        <f t="shared" si="17"/>
        <v>406.70000000000005</v>
      </c>
      <c r="Q63" s="1103"/>
      <c r="R63" s="1103"/>
      <c r="S63" s="1095"/>
      <c r="T63" s="1095"/>
      <c r="U63" s="1097"/>
      <c r="V63" s="154"/>
      <c r="W63" s="1100"/>
      <c r="X63" s="1109"/>
      <c r="Y63" s="60"/>
      <c r="Z63" s="30"/>
      <c r="AA63" s="30"/>
      <c r="AB63" s="30"/>
      <c r="AC63" s="30"/>
      <c r="AD63" s="34"/>
      <c r="AE63" s="30"/>
    </row>
    <row r="64" spans="1:31" ht="15">
      <c r="A64" s="84">
        <v>43192</v>
      </c>
      <c r="B64" s="27" t="s">
        <v>230</v>
      </c>
      <c r="C64" s="28" t="s">
        <v>184</v>
      </c>
      <c r="D64" s="29">
        <v>2059</v>
      </c>
      <c r="E64" s="29">
        <v>2062</v>
      </c>
      <c r="F64" s="29">
        <v>2074</v>
      </c>
      <c r="G64" s="29">
        <v>2078</v>
      </c>
      <c r="H64" s="29">
        <v>2082</v>
      </c>
      <c r="I64" s="29">
        <v>2081</v>
      </c>
      <c r="J64" s="29">
        <v>2100</v>
      </c>
      <c r="K64" s="29">
        <v>2100</v>
      </c>
      <c r="L64" s="29">
        <v>2080</v>
      </c>
      <c r="M64" s="29">
        <v>2081</v>
      </c>
      <c r="N64" s="29">
        <v>2074</v>
      </c>
      <c r="O64" s="29">
        <v>2063</v>
      </c>
      <c r="P64" s="29">
        <v>2063</v>
      </c>
      <c r="Q64" s="1101">
        <f>IF((P65=""),"",MAX(D66:P66))</f>
        <v>376</v>
      </c>
      <c r="R64" s="1101">
        <f>IF(P65="","",MIN(D66:P66))</f>
        <v>329</v>
      </c>
      <c r="S64" s="1093">
        <f>IF((P66=""),"",AVERAGE(D66:P66))</f>
        <v>350.15384615384613</v>
      </c>
      <c r="T64" s="1093">
        <f>IF((P65=""),"",(Q64-R64)/(Q64+R64)*100)</f>
        <v>6.666666666666667</v>
      </c>
      <c r="U64" s="1093">
        <f>STDEV(D66:P66)</f>
        <v>18.402201652004067</v>
      </c>
      <c r="V64" s="154" t="str">
        <f>IF(P65="","",IF(S64&gt;300,IF(T64&lt;14,IF(S64&lt;390,"Pass","Fail"),"Fail"),"Fail"))</f>
        <v>Pass</v>
      </c>
      <c r="W64" s="1098"/>
      <c r="X64" s="1107"/>
      <c r="Y64" s="60"/>
      <c r="Z64" s="30">
        <v>270</v>
      </c>
      <c r="AA64" s="30">
        <v>370</v>
      </c>
      <c r="AB64" s="30">
        <v>300</v>
      </c>
      <c r="AC64" s="31">
        <v>390</v>
      </c>
      <c r="AD64" s="31">
        <v>20</v>
      </c>
      <c r="AE64" s="31">
        <v>14</v>
      </c>
    </row>
    <row r="65" spans="1:31" ht="15.75" customHeight="1">
      <c r="A65" s="83"/>
      <c r="B65" s="32"/>
      <c r="C65" s="28" t="s">
        <v>185</v>
      </c>
      <c r="D65" s="29">
        <v>1684</v>
      </c>
      <c r="E65" s="29">
        <v>1715</v>
      </c>
      <c r="F65" s="29">
        <v>1740</v>
      </c>
      <c r="G65" s="29">
        <v>1749</v>
      </c>
      <c r="H65" s="29">
        <v>1749</v>
      </c>
      <c r="I65" s="29">
        <v>1733</v>
      </c>
      <c r="J65" s="29">
        <v>1726</v>
      </c>
      <c r="K65" s="29">
        <v>1725</v>
      </c>
      <c r="L65" s="29">
        <v>1733</v>
      </c>
      <c r="M65" s="29">
        <v>1748</v>
      </c>
      <c r="N65" s="29">
        <v>1740</v>
      </c>
      <c r="O65" s="29">
        <v>1716</v>
      </c>
      <c r="P65" s="29">
        <v>1687</v>
      </c>
      <c r="Q65" s="1102"/>
      <c r="R65" s="1102"/>
      <c r="S65" s="1094"/>
      <c r="T65" s="1094"/>
      <c r="U65" s="1096"/>
      <c r="V65" s="154"/>
      <c r="W65" s="1099"/>
      <c r="X65" s="1108"/>
      <c r="Y65" s="60"/>
      <c r="Z65" s="30"/>
      <c r="AA65" s="30"/>
      <c r="AB65" s="30"/>
      <c r="AC65" s="31"/>
      <c r="AD65" s="31"/>
      <c r="AE65" s="31"/>
    </row>
    <row r="66" spans="1:31" ht="30" customHeight="1">
      <c r="A66" s="83"/>
      <c r="B66" s="27"/>
      <c r="C66" s="28" t="s">
        <v>186</v>
      </c>
      <c r="D66" s="33">
        <f t="shared" ref="D66:P66" si="18">IF(((D64="")*AND(D65="")),"",(D64-D65))</f>
        <v>375</v>
      </c>
      <c r="E66" s="33">
        <f t="shared" si="18"/>
        <v>347</v>
      </c>
      <c r="F66" s="33">
        <f t="shared" si="18"/>
        <v>334</v>
      </c>
      <c r="G66" s="33">
        <f t="shared" si="18"/>
        <v>329</v>
      </c>
      <c r="H66" s="33">
        <f t="shared" si="18"/>
        <v>333</v>
      </c>
      <c r="I66" s="33">
        <f t="shared" si="18"/>
        <v>348</v>
      </c>
      <c r="J66" s="33">
        <f t="shared" si="18"/>
        <v>374</v>
      </c>
      <c r="K66" s="33">
        <f t="shared" si="18"/>
        <v>375</v>
      </c>
      <c r="L66" s="33">
        <f t="shared" si="18"/>
        <v>347</v>
      </c>
      <c r="M66" s="33">
        <f t="shared" si="18"/>
        <v>333</v>
      </c>
      <c r="N66" s="33">
        <f t="shared" si="18"/>
        <v>334</v>
      </c>
      <c r="O66" s="33">
        <f t="shared" si="18"/>
        <v>347</v>
      </c>
      <c r="P66" s="33">
        <f t="shared" si="18"/>
        <v>376</v>
      </c>
      <c r="Q66" s="1103"/>
      <c r="R66" s="1103"/>
      <c r="S66" s="1095"/>
      <c r="T66" s="1095"/>
      <c r="U66" s="1097"/>
      <c r="V66" s="154"/>
      <c r="W66" s="1100"/>
      <c r="X66" s="1109"/>
      <c r="Y66" s="60"/>
      <c r="Z66" s="30"/>
      <c r="AA66" s="30"/>
      <c r="AB66" s="30"/>
      <c r="AC66" s="30"/>
      <c r="AD66" s="34"/>
      <c r="AE66" s="30"/>
    </row>
    <row r="67" spans="1:31" ht="15">
      <c r="A67" s="84">
        <v>43199</v>
      </c>
      <c r="B67" s="27" t="s">
        <v>230</v>
      </c>
      <c r="C67" s="28" t="s">
        <v>184</v>
      </c>
      <c r="D67" s="29">
        <v>2824.99</v>
      </c>
      <c r="E67" s="29">
        <v>2787.2</v>
      </c>
      <c r="F67" s="29">
        <v>2766.26</v>
      </c>
      <c r="G67" s="29">
        <v>2763.84</v>
      </c>
      <c r="H67" s="29">
        <v>2780.18</v>
      </c>
      <c r="I67" s="29">
        <v>2819.72</v>
      </c>
      <c r="J67" s="29">
        <v>2885.87</v>
      </c>
      <c r="K67" s="29">
        <v>2876.87</v>
      </c>
      <c r="L67" s="29">
        <v>2812.65</v>
      </c>
      <c r="M67" s="29">
        <v>2779.1</v>
      </c>
      <c r="N67" s="29">
        <v>2768.84</v>
      </c>
      <c r="O67" s="29">
        <v>2794.65</v>
      </c>
      <c r="P67" s="29">
        <v>2839.31</v>
      </c>
      <c r="Q67" s="1101">
        <f>IF((P68=""),"",MAX(D69:P69))</f>
        <v>365.84000000000015</v>
      </c>
      <c r="R67" s="1101">
        <f>IF(P68="","",MIN(D69:P69))</f>
        <v>310.02</v>
      </c>
      <c r="S67" s="1093">
        <f>IF((P69=""),"",AVERAGE(D69:P69))</f>
        <v>333.26538461538451</v>
      </c>
      <c r="T67" s="1093">
        <f>IF((P68=""),"",(Q67-R67)/(Q67+R67)*100)</f>
        <v>8.2591069156334385</v>
      </c>
      <c r="U67" s="1093">
        <f>STDEV(D69:P69)</f>
        <v>21.208421525181063</v>
      </c>
      <c r="V67" s="154" t="str">
        <f>IF(P68="","",IF(S67&gt;300,IF(T67&lt;14,IF(S67&lt;390,"Pass","Fail"),"Fail"),"Fail"))</f>
        <v>Pass</v>
      </c>
      <c r="W67" s="1098"/>
      <c r="X67" s="1107"/>
      <c r="Y67" s="60"/>
      <c r="Z67" s="30">
        <v>270</v>
      </c>
      <c r="AA67" s="30">
        <v>370</v>
      </c>
      <c r="AB67" s="30">
        <v>300</v>
      </c>
      <c r="AC67" s="31">
        <v>390</v>
      </c>
      <c r="AD67" s="31">
        <v>20</v>
      </c>
      <c r="AE67" s="31">
        <v>14</v>
      </c>
    </row>
    <row r="68" spans="1:31" ht="15.75" customHeight="1">
      <c r="A68" s="83"/>
      <c r="B68" s="32"/>
      <c r="C68" s="28" t="s">
        <v>185</v>
      </c>
      <c r="D68" s="29">
        <v>2459.69</v>
      </c>
      <c r="E68" s="29">
        <v>2457.7399999999998</v>
      </c>
      <c r="F68" s="29">
        <v>2451.4499999999998</v>
      </c>
      <c r="G68" s="29">
        <v>2453.8200000000002</v>
      </c>
      <c r="H68" s="29">
        <v>2463.3000000000002</v>
      </c>
      <c r="I68" s="29">
        <v>2491.77</v>
      </c>
      <c r="J68" s="29">
        <v>2529.75</v>
      </c>
      <c r="K68" s="29">
        <v>2516.1</v>
      </c>
      <c r="L68" s="29">
        <v>2486.0700000000002</v>
      </c>
      <c r="M68" s="29">
        <v>2467.8200000000002</v>
      </c>
      <c r="N68" s="29">
        <v>2453.15</v>
      </c>
      <c r="O68" s="29">
        <v>2462.9</v>
      </c>
      <c r="P68" s="29">
        <v>2473.4699999999998</v>
      </c>
      <c r="Q68" s="1102"/>
      <c r="R68" s="1102"/>
      <c r="S68" s="1094"/>
      <c r="T68" s="1094"/>
      <c r="U68" s="1096"/>
      <c r="V68" s="154"/>
      <c r="W68" s="1099"/>
      <c r="X68" s="1108"/>
      <c r="Y68" s="60"/>
      <c r="Z68" s="30"/>
      <c r="AA68" s="30"/>
      <c r="AB68" s="30"/>
      <c r="AC68" s="31"/>
      <c r="AD68" s="31"/>
      <c r="AE68" s="31"/>
    </row>
    <row r="69" spans="1:31" ht="30" customHeight="1">
      <c r="A69" s="83"/>
      <c r="B69" s="27"/>
      <c r="C69" s="28" t="s">
        <v>186</v>
      </c>
      <c r="D69" s="33">
        <f t="shared" ref="D69:P69" si="19">IF(((D67="")*AND(D68="")),"",(D67-D68))</f>
        <v>365.29999999999973</v>
      </c>
      <c r="E69" s="33">
        <f t="shared" si="19"/>
        <v>329.46000000000004</v>
      </c>
      <c r="F69" s="33">
        <f t="shared" si="19"/>
        <v>314.8100000000004</v>
      </c>
      <c r="G69" s="33">
        <f t="shared" si="19"/>
        <v>310.02</v>
      </c>
      <c r="H69" s="33">
        <f t="shared" si="19"/>
        <v>316.87999999999965</v>
      </c>
      <c r="I69" s="33">
        <f t="shared" si="19"/>
        <v>327.94999999999982</v>
      </c>
      <c r="J69" s="33">
        <f t="shared" si="19"/>
        <v>356.11999999999989</v>
      </c>
      <c r="K69" s="33">
        <f t="shared" si="19"/>
        <v>360.77</v>
      </c>
      <c r="L69" s="33">
        <f t="shared" si="19"/>
        <v>326.57999999999993</v>
      </c>
      <c r="M69" s="33">
        <f t="shared" si="19"/>
        <v>311.27999999999975</v>
      </c>
      <c r="N69" s="33">
        <f t="shared" si="19"/>
        <v>315.69000000000005</v>
      </c>
      <c r="O69" s="33">
        <f t="shared" si="19"/>
        <v>331.75</v>
      </c>
      <c r="P69" s="33">
        <f t="shared" si="19"/>
        <v>365.84000000000015</v>
      </c>
      <c r="Q69" s="1103"/>
      <c r="R69" s="1103"/>
      <c r="S69" s="1095"/>
      <c r="T69" s="1095"/>
      <c r="U69" s="1097"/>
      <c r="V69" s="154"/>
      <c r="W69" s="1100"/>
      <c r="X69" s="1109"/>
      <c r="Y69" s="60"/>
      <c r="Z69" s="30"/>
      <c r="AA69" s="30"/>
      <c r="AB69" s="30"/>
      <c r="AC69" s="30"/>
      <c r="AD69" s="34"/>
      <c r="AE69" s="30"/>
    </row>
    <row r="70" spans="1:31" ht="15">
      <c r="A70" s="84">
        <v>43203</v>
      </c>
      <c r="B70" s="27" t="s">
        <v>230</v>
      </c>
      <c r="C70" s="28" t="s">
        <v>184</v>
      </c>
      <c r="D70" s="29">
        <v>2461.9299999999998</v>
      </c>
      <c r="E70" s="29">
        <v>2460.09</v>
      </c>
      <c r="F70" s="29">
        <v>2451.88</v>
      </c>
      <c r="G70" s="29">
        <v>2455.36</v>
      </c>
      <c r="H70" s="29">
        <v>2478.62</v>
      </c>
      <c r="I70" s="29">
        <v>2492.15</v>
      </c>
      <c r="J70" s="29">
        <v>2531.41</v>
      </c>
      <c r="K70" s="29">
        <v>2517.81</v>
      </c>
      <c r="L70" s="29">
        <v>2486.61</v>
      </c>
      <c r="M70" s="29">
        <v>2463.8000000000002</v>
      </c>
      <c r="N70" s="29">
        <v>2462.6</v>
      </c>
      <c r="O70" s="29">
        <v>2451.8000000000002</v>
      </c>
      <c r="P70" s="29">
        <v>2470.86</v>
      </c>
      <c r="Q70" s="1101">
        <f>IF((P71=""),"",MAX(D72:P72))</f>
        <v>389.40999999999985</v>
      </c>
      <c r="R70" s="1101">
        <f>IF(P71="","",MIN(D72:P72))</f>
        <v>343.80000000000018</v>
      </c>
      <c r="S70" s="1093">
        <f>IF((P72=""),"",AVERAGE(D72:P72))</f>
        <v>364.1476923076923</v>
      </c>
      <c r="T70" s="1093">
        <f>IF((P71=""),"",(Q70-R70)/(Q70+R70)*100)</f>
        <v>6.2205916449584251</v>
      </c>
      <c r="U70" s="1093">
        <f>STDEV(D72:P72)</f>
        <v>16.863165555853723</v>
      </c>
      <c r="V70" s="154" t="str">
        <f>IF(P71="","",IF(S70&gt;300,IF(T70&lt;14,IF(S70&lt;390,"Pass","Fail"),"Fail"),"Fail"))</f>
        <v>Pass</v>
      </c>
      <c r="W70" s="1098">
        <v>1428</v>
      </c>
      <c r="X70" s="1107"/>
      <c r="Y70" s="60"/>
      <c r="Z70" s="30">
        <v>270</v>
      </c>
      <c r="AA70" s="30">
        <v>370</v>
      </c>
      <c r="AB70" s="30">
        <v>300</v>
      </c>
      <c r="AC70" s="31">
        <v>390</v>
      </c>
      <c r="AD70" s="31">
        <v>20</v>
      </c>
      <c r="AE70" s="31">
        <v>14</v>
      </c>
    </row>
    <row r="71" spans="1:31" ht="15.75" customHeight="1">
      <c r="A71" s="83"/>
      <c r="B71" s="32"/>
      <c r="C71" s="28" t="s">
        <v>185</v>
      </c>
      <c r="D71" s="29">
        <v>2075</v>
      </c>
      <c r="E71" s="29">
        <v>2099</v>
      </c>
      <c r="F71" s="29">
        <v>2107</v>
      </c>
      <c r="G71" s="29">
        <v>2109</v>
      </c>
      <c r="H71" s="29">
        <v>2120</v>
      </c>
      <c r="I71" s="29">
        <v>2129</v>
      </c>
      <c r="J71" s="29">
        <v>2142</v>
      </c>
      <c r="K71" s="29">
        <v>2132</v>
      </c>
      <c r="L71" s="29">
        <v>2126</v>
      </c>
      <c r="M71" s="29">
        <v>2120</v>
      </c>
      <c r="N71" s="29">
        <v>2107</v>
      </c>
      <c r="O71" s="29">
        <v>2099</v>
      </c>
      <c r="P71" s="29">
        <v>2086</v>
      </c>
      <c r="Q71" s="1102"/>
      <c r="R71" s="1102"/>
      <c r="S71" s="1094"/>
      <c r="T71" s="1094"/>
      <c r="U71" s="1096"/>
      <c r="V71" s="154"/>
      <c r="W71" s="1099"/>
      <c r="X71" s="1108"/>
      <c r="Y71" s="60"/>
      <c r="Z71" s="30"/>
      <c r="AA71" s="30"/>
      <c r="AB71" s="30"/>
      <c r="AC71" s="31"/>
      <c r="AD71" s="31"/>
      <c r="AE71" s="31"/>
    </row>
    <row r="72" spans="1:31" ht="30" customHeight="1">
      <c r="A72" s="83"/>
      <c r="B72" s="27"/>
      <c r="C72" s="28" t="s">
        <v>186</v>
      </c>
      <c r="D72" s="33">
        <f t="shared" ref="D72:P72" si="20">IF(((D70="")*AND(D71="")),"",(D70-D71))</f>
        <v>386.92999999999984</v>
      </c>
      <c r="E72" s="33">
        <f t="shared" si="20"/>
        <v>361.09000000000015</v>
      </c>
      <c r="F72" s="33">
        <f t="shared" si="20"/>
        <v>344.88000000000011</v>
      </c>
      <c r="G72" s="33">
        <f t="shared" si="20"/>
        <v>346.36000000000013</v>
      </c>
      <c r="H72" s="33">
        <f t="shared" si="20"/>
        <v>358.61999999999989</v>
      </c>
      <c r="I72" s="33">
        <f t="shared" si="20"/>
        <v>363.15000000000009</v>
      </c>
      <c r="J72" s="33">
        <f t="shared" si="20"/>
        <v>389.40999999999985</v>
      </c>
      <c r="K72" s="33">
        <f t="shared" si="20"/>
        <v>385.80999999999995</v>
      </c>
      <c r="L72" s="33">
        <f t="shared" si="20"/>
        <v>360.61000000000013</v>
      </c>
      <c r="M72" s="33">
        <f t="shared" si="20"/>
        <v>343.80000000000018</v>
      </c>
      <c r="N72" s="33">
        <f t="shared" si="20"/>
        <v>355.59999999999991</v>
      </c>
      <c r="O72" s="33">
        <f t="shared" si="20"/>
        <v>352.80000000000018</v>
      </c>
      <c r="P72" s="33">
        <f t="shared" si="20"/>
        <v>384.86000000000013</v>
      </c>
      <c r="Q72" s="1103"/>
      <c r="R72" s="1103"/>
      <c r="S72" s="1095"/>
      <c r="T72" s="1095"/>
      <c r="U72" s="1097"/>
      <c r="V72" s="154"/>
      <c r="W72" s="1100"/>
      <c r="X72" s="1109"/>
      <c r="Y72" s="60"/>
      <c r="Z72" s="30"/>
      <c r="AA72" s="30"/>
      <c r="AB72" s="30"/>
      <c r="AC72" s="30"/>
      <c r="AD72" s="34"/>
      <c r="AE72" s="30"/>
    </row>
    <row r="73" spans="1:31" ht="15">
      <c r="A73" s="84">
        <v>43208</v>
      </c>
      <c r="B73" s="27" t="s">
        <v>230</v>
      </c>
      <c r="C73" s="28" t="s">
        <v>184</v>
      </c>
      <c r="D73" s="29">
        <v>2830.28</v>
      </c>
      <c r="E73" s="29">
        <v>2792.49</v>
      </c>
      <c r="F73" s="29">
        <v>2770.84</v>
      </c>
      <c r="G73" s="29">
        <v>2768.18</v>
      </c>
      <c r="H73" s="29">
        <v>2785.92</v>
      </c>
      <c r="I73" s="29">
        <v>2828.17</v>
      </c>
      <c r="J73" s="29">
        <v>2893.37</v>
      </c>
      <c r="K73" s="29">
        <v>2882.58</v>
      </c>
      <c r="L73" s="29">
        <v>2817.84</v>
      </c>
      <c r="M73" s="29">
        <v>2781.39</v>
      </c>
      <c r="N73" s="29">
        <v>2774.02</v>
      </c>
      <c r="O73" s="29">
        <v>2800.18</v>
      </c>
      <c r="P73" s="29">
        <v>2841.35</v>
      </c>
      <c r="Q73" s="1101">
        <f>IF((P74=""),"",MAX(D75:P75))</f>
        <v>365.65000000000009</v>
      </c>
      <c r="R73" s="1101">
        <f>IF(P74="","",MIN(D75:P75))</f>
        <v>317.52999999999975</v>
      </c>
      <c r="S73" s="1093">
        <f>IF((P75=""),"",AVERAGE(D75:P75))</f>
        <v>338.32230769230767</v>
      </c>
      <c r="T73" s="1093">
        <f>IF((P74=""),"",(Q73-R73)/(Q73+R73)*100)</f>
        <v>7.0435317193126785</v>
      </c>
      <c r="U73" s="1093">
        <f>STDEV(D75:P75)</f>
        <v>17.749723544254092</v>
      </c>
      <c r="V73" s="154" t="str">
        <f>IF(P74="","",IF(S73&gt;300,IF(T73&lt;14,IF(S73&lt;390,"Pass","Fail"),"Fail"),"Fail"))</f>
        <v>Pass</v>
      </c>
      <c r="W73" s="1098">
        <v>74</v>
      </c>
      <c r="X73" s="1107"/>
      <c r="Y73" s="60"/>
      <c r="Z73" s="30">
        <v>270</v>
      </c>
      <c r="AA73" s="30">
        <v>370</v>
      </c>
      <c r="AB73" s="30">
        <v>300</v>
      </c>
      <c r="AC73" s="31">
        <v>390</v>
      </c>
      <c r="AD73" s="31">
        <v>20</v>
      </c>
      <c r="AE73" s="31">
        <v>14</v>
      </c>
    </row>
    <row r="74" spans="1:31" ht="15.75" customHeight="1">
      <c r="A74" s="83"/>
      <c r="B74" s="32"/>
      <c r="C74" s="28" t="s">
        <v>185</v>
      </c>
      <c r="D74" s="29">
        <v>2464.63</v>
      </c>
      <c r="E74" s="29">
        <v>2456.13</v>
      </c>
      <c r="F74" s="29">
        <v>2449.4299999999998</v>
      </c>
      <c r="G74" s="29">
        <v>2450.65</v>
      </c>
      <c r="H74" s="29">
        <v>2464.56</v>
      </c>
      <c r="I74" s="29">
        <v>2488.58</v>
      </c>
      <c r="J74" s="29">
        <v>2535.46</v>
      </c>
      <c r="K74" s="29">
        <v>2518.91</v>
      </c>
      <c r="L74" s="29">
        <v>2483.96</v>
      </c>
      <c r="M74" s="29">
        <v>2460.27</v>
      </c>
      <c r="N74" s="29">
        <v>2452.04</v>
      </c>
      <c r="O74" s="29">
        <v>2461.09</v>
      </c>
      <c r="P74" s="29">
        <v>2482.71</v>
      </c>
      <c r="Q74" s="1102"/>
      <c r="R74" s="1102"/>
      <c r="S74" s="1094"/>
      <c r="T74" s="1094"/>
      <c r="U74" s="1096"/>
      <c r="V74" s="154"/>
      <c r="W74" s="1099"/>
      <c r="X74" s="1108"/>
      <c r="Y74" s="60"/>
      <c r="Z74" s="30"/>
      <c r="AA74" s="30"/>
      <c r="AB74" s="30"/>
      <c r="AC74" s="31"/>
      <c r="AD74" s="31"/>
      <c r="AE74" s="31"/>
    </row>
    <row r="75" spans="1:31" ht="30" customHeight="1">
      <c r="A75" s="83"/>
      <c r="B75" s="27"/>
      <c r="C75" s="28" t="s">
        <v>186</v>
      </c>
      <c r="D75" s="33">
        <f t="shared" ref="D75:P75" si="21">IF(((D73="")*AND(D74="")),"",(D73-D74))</f>
        <v>365.65000000000009</v>
      </c>
      <c r="E75" s="33">
        <f t="shared" si="21"/>
        <v>336.35999999999967</v>
      </c>
      <c r="F75" s="33">
        <f t="shared" si="21"/>
        <v>321.41000000000031</v>
      </c>
      <c r="G75" s="33">
        <f t="shared" si="21"/>
        <v>317.52999999999975</v>
      </c>
      <c r="H75" s="33">
        <f t="shared" si="21"/>
        <v>321.36000000000013</v>
      </c>
      <c r="I75" s="33">
        <f t="shared" si="21"/>
        <v>339.59000000000015</v>
      </c>
      <c r="J75" s="33">
        <f t="shared" si="21"/>
        <v>357.90999999999985</v>
      </c>
      <c r="K75" s="33">
        <f t="shared" si="21"/>
        <v>363.67000000000007</v>
      </c>
      <c r="L75" s="33">
        <f t="shared" si="21"/>
        <v>333.88000000000011</v>
      </c>
      <c r="M75" s="33">
        <f t="shared" si="21"/>
        <v>321.11999999999989</v>
      </c>
      <c r="N75" s="33">
        <f t="shared" si="21"/>
        <v>321.98</v>
      </c>
      <c r="O75" s="33">
        <f t="shared" si="21"/>
        <v>339.08999999999969</v>
      </c>
      <c r="P75" s="33">
        <f t="shared" si="21"/>
        <v>358.63999999999987</v>
      </c>
      <c r="Q75" s="1103"/>
      <c r="R75" s="1103"/>
      <c r="S75" s="1095"/>
      <c r="T75" s="1095"/>
      <c r="U75" s="1097"/>
      <c r="V75" s="154"/>
      <c r="W75" s="1100"/>
      <c r="X75" s="1109"/>
      <c r="Y75" s="60"/>
      <c r="Z75" s="30"/>
      <c r="AA75" s="30"/>
      <c r="AB75" s="30"/>
      <c r="AC75" s="30"/>
      <c r="AD75" s="34"/>
      <c r="AE75" s="30"/>
    </row>
    <row r="76" spans="1:31" ht="15">
      <c r="A76" s="84">
        <v>43215</v>
      </c>
      <c r="B76" s="27" t="s">
        <v>230</v>
      </c>
      <c r="C76" s="28" t="s">
        <v>184</v>
      </c>
      <c r="D76" s="29">
        <v>2466.1999999999998</v>
      </c>
      <c r="E76" s="29">
        <v>2457.56</v>
      </c>
      <c r="F76" s="29">
        <v>2452.5</v>
      </c>
      <c r="G76" s="29">
        <v>2435.89</v>
      </c>
      <c r="H76" s="29">
        <v>2463.4899999999998</v>
      </c>
      <c r="I76" s="29">
        <v>2491.54</v>
      </c>
      <c r="J76" s="29">
        <v>2537.46</v>
      </c>
      <c r="K76" s="29">
        <v>2518.6799999999998</v>
      </c>
      <c r="L76" s="29">
        <v>2486.4699999999998</v>
      </c>
      <c r="M76" s="29">
        <v>2461.56</v>
      </c>
      <c r="N76" s="29">
        <v>2449.3000000000002</v>
      </c>
      <c r="O76" s="29">
        <v>2461.66</v>
      </c>
      <c r="P76" s="29">
        <v>2480.14</v>
      </c>
      <c r="Q76" s="1101">
        <f>IF((P77=""),"",MAX(D78:P78))</f>
        <v>388.19999999999982</v>
      </c>
      <c r="R76" s="1101">
        <f>IF(P77="","",MIN(D78:P78))</f>
        <v>326.88999999999987</v>
      </c>
      <c r="S76" s="1093">
        <f>IF((P78=""),"",AVERAGE(D78:P78))</f>
        <v>362.11153846153837</v>
      </c>
      <c r="T76" s="1093">
        <f>IF((P77=""),"",(Q76-R76)/(Q76+R76)*100)</f>
        <v>8.5737459620467327</v>
      </c>
      <c r="U76" s="1093">
        <f>STDEV(D78:P78)</f>
        <v>19.480544502209391</v>
      </c>
      <c r="V76" s="154" t="str">
        <f>IF(P77="","",IF(S76&gt;300,IF(T76&lt;14,IF(S76&lt;390,"Pass","Fail"),"Fail"),"Fail"))</f>
        <v>Pass</v>
      </c>
      <c r="W76" s="1098">
        <v>121</v>
      </c>
      <c r="X76" s="1107"/>
      <c r="Y76" s="60" t="s">
        <v>190</v>
      </c>
      <c r="Z76" s="30">
        <v>270</v>
      </c>
      <c r="AA76" s="30">
        <v>370</v>
      </c>
      <c r="AB76" s="30">
        <v>300</v>
      </c>
      <c r="AC76" s="31">
        <v>390</v>
      </c>
      <c r="AD76" s="31">
        <v>20</v>
      </c>
      <c r="AE76" s="31">
        <v>14</v>
      </c>
    </row>
    <row r="77" spans="1:31" ht="15.75" customHeight="1">
      <c r="A77" s="83"/>
      <c r="B77" s="32"/>
      <c r="C77" s="28" t="s">
        <v>185</v>
      </c>
      <c r="D77" s="29">
        <v>2078</v>
      </c>
      <c r="E77" s="29">
        <v>2096</v>
      </c>
      <c r="F77" s="29">
        <v>2103</v>
      </c>
      <c r="G77" s="29">
        <v>2109</v>
      </c>
      <c r="H77" s="29">
        <v>2118</v>
      </c>
      <c r="I77" s="29">
        <v>2128</v>
      </c>
      <c r="J77" s="29">
        <v>2150</v>
      </c>
      <c r="K77" s="29">
        <v>2135</v>
      </c>
      <c r="L77" s="29">
        <v>2124</v>
      </c>
      <c r="M77" s="29">
        <v>2116</v>
      </c>
      <c r="N77" s="29">
        <v>2104</v>
      </c>
      <c r="O77" s="29">
        <v>2099</v>
      </c>
      <c r="P77" s="29">
        <v>2095</v>
      </c>
      <c r="Q77" s="1102"/>
      <c r="R77" s="1102"/>
      <c r="S77" s="1094"/>
      <c r="T77" s="1094"/>
      <c r="U77" s="1096"/>
      <c r="V77" s="154"/>
      <c r="W77" s="1099"/>
      <c r="X77" s="1108"/>
      <c r="Y77" s="60"/>
      <c r="Z77" s="30"/>
      <c r="AA77" s="30"/>
      <c r="AB77" s="30"/>
      <c r="AC77" s="31"/>
      <c r="AD77" s="31"/>
      <c r="AE77" s="31"/>
    </row>
    <row r="78" spans="1:31" ht="30" customHeight="1">
      <c r="A78" s="83"/>
      <c r="B78" s="27"/>
      <c r="C78" s="28" t="s">
        <v>186</v>
      </c>
      <c r="D78" s="33">
        <f t="shared" ref="D78:P78" si="22">IF(((D76="")*AND(D77="")),"",(D76-D77))</f>
        <v>388.19999999999982</v>
      </c>
      <c r="E78" s="33">
        <f t="shared" si="22"/>
        <v>361.55999999999995</v>
      </c>
      <c r="F78" s="33">
        <f t="shared" si="22"/>
        <v>349.5</v>
      </c>
      <c r="G78" s="33">
        <f t="shared" si="22"/>
        <v>326.88999999999987</v>
      </c>
      <c r="H78" s="33">
        <f t="shared" si="22"/>
        <v>345.48999999999978</v>
      </c>
      <c r="I78" s="33">
        <f t="shared" si="22"/>
        <v>363.53999999999996</v>
      </c>
      <c r="J78" s="33">
        <f t="shared" si="22"/>
        <v>387.46000000000004</v>
      </c>
      <c r="K78" s="33">
        <f t="shared" si="22"/>
        <v>383.67999999999984</v>
      </c>
      <c r="L78" s="33">
        <f t="shared" si="22"/>
        <v>362.4699999999998</v>
      </c>
      <c r="M78" s="33">
        <f t="shared" si="22"/>
        <v>345.55999999999995</v>
      </c>
      <c r="N78" s="33">
        <f t="shared" si="22"/>
        <v>345.30000000000018</v>
      </c>
      <c r="O78" s="33">
        <f t="shared" si="22"/>
        <v>362.65999999999985</v>
      </c>
      <c r="P78" s="33">
        <f t="shared" si="22"/>
        <v>385.13999999999987</v>
      </c>
      <c r="Q78" s="1103"/>
      <c r="R78" s="1103"/>
      <c r="S78" s="1095"/>
      <c r="T78" s="1095"/>
      <c r="U78" s="1097"/>
      <c r="V78" s="154"/>
      <c r="W78" s="1100"/>
      <c r="X78" s="1109"/>
      <c r="Y78" s="60"/>
      <c r="Z78" s="30"/>
      <c r="AA78" s="30"/>
      <c r="AB78" s="30"/>
      <c r="AC78" s="30"/>
      <c r="AD78" s="34"/>
      <c r="AE78" s="30"/>
    </row>
    <row r="79" spans="1:31" ht="15">
      <c r="A79" s="84">
        <v>43220</v>
      </c>
      <c r="B79" s="27" t="s">
        <v>230</v>
      </c>
      <c r="C79" s="28" t="s">
        <v>184</v>
      </c>
      <c r="D79" s="29">
        <v>1811.77</v>
      </c>
      <c r="E79" s="29">
        <v>1790.89</v>
      </c>
      <c r="F79" s="29">
        <v>1792.08</v>
      </c>
      <c r="G79" s="29">
        <v>1802.81</v>
      </c>
      <c r="H79" s="29">
        <v>1824.73</v>
      </c>
      <c r="I79" s="29">
        <v>1865.6</v>
      </c>
      <c r="J79" s="29">
        <v>1929.5</v>
      </c>
      <c r="K79" s="29">
        <v>1911.94</v>
      </c>
      <c r="L79" s="29">
        <v>1849</v>
      </c>
      <c r="M79" s="29">
        <v>1817.27</v>
      </c>
      <c r="N79" s="29">
        <v>1800.46</v>
      </c>
      <c r="O79" s="29">
        <v>1814.75</v>
      </c>
      <c r="P79" s="29">
        <v>1857.85</v>
      </c>
      <c r="Q79" s="1101">
        <f>IF((P80=""),"",MAX(D81:P81))</f>
        <v>386.95000000000005</v>
      </c>
      <c r="R79" s="1101">
        <f>IF(P80="","",MIN(D81:P81))</f>
        <v>300.03999999999996</v>
      </c>
      <c r="S79" s="1093">
        <f>IF((P81=""),"",AVERAGE(D81:P81))</f>
        <v>330.84999999999997</v>
      </c>
      <c r="T79" s="1093">
        <f>IF((P80=""),"",(Q79-R79)/(Q79+R79)*100)</f>
        <v>12.650839167964612</v>
      </c>
      <c r="U79" s="1093">
        <f>STDEV(D81:P81)</f>
        <v>31.023578130189932</v>
      </c>
      <c r="V79" s="154" t="str">
        <f>IF(P80="","",IF(S79&gt;300,IF(T79&lt;14,IF(S79&lt;390,"Pass","Fail"),"Fail"),"Fail"))</f>
        <v>Pass</v>
      </c>
      <c r="W79" s="1098"/>
      <c r="X79" s="1107"/>
      <c r="Y79" s="60"/>
      <c r="Z79" s="30">
        <v>270</v>
      </c>
      <c r="AA79" s="30">
        <v>370</v>
      </c>
      <c r="AB79" s="30">
        <v>300</v>
      </c>
      <c r="AC79" s="31">
        <v>390</v>
      </c>
      <c r="AD79" s="31">
        <v>20</v>
      </c>
      <c r="AE79" s="31">
        <v>14</v>
      </c>
    </row>
    <row r="80" spans="1:31" ht="15.75" customHeight="1">
      <c r="A80" s="83"/>
      <c r="B80" s="32"/>
      <c r="C80" s="28" t="s">
        <v>185</v>
      </c>
      <c r="D80" s="29">
        <v>1501.44</v>
      </c>
      <c r="E80" s="29">
        <v>1490.29</v>
      </c>
      <c r="F80" s="29">
        <v>1490.48</v>
      </c>
      <c r="G80" s="29">
        <v>1500.22</v>
      </c>
      <c r="H80" s="29">
        <v>1500.14</v>
      </c>
      <c r="I80" s="29">
        <v>1507.26</v>
      </c>
      <c r="J80" s="29">
        <v>1552.15</v>
      </c>
      <c r="K80" s="29">
        <v>1524.99</v>
      </c>
      <c r="L80" s="29">
        <v>1500.01</v>
      </c>
      <c r="M80" s="29">
        <v>1500.16</v>
      </c>
      <c r="N80" s="29">
        <v>1500.42</v>
      </c>
      <c r="O80" s="29">
        <v>1500.02</v>
      </c>
      <c r="P80" s="29">
        <v>1500.02</v>
      </c>
      <c r="Q80" s="1102"/>
      <c r="R80" s="1102"/>
      <c r="S80" s="1094"/>
      <c r="T80" s="1094"/>
      <c r="U80" s="1096"/>
      <c r="V80" s="154"/>
      <c r="W80" s="1099"/>
      <c r="X80" s="1108"/>
      <c r="Y80" s="60"/>
      <c r="Z80" s="30"/>
      <c r="AA80" s="30"/>
      <c r="AB80" s="30"/>
      <c r="AC80" s="31"/>
      <c r="AD80" s="31"/>
      <c r="AE80" s="31"/>
    </row>
    <row r="81" spans="1:31" ht="30" customHeight="1">
      <c r="A81" s="83"/>
      <c r="B81" s="27"/>
      <c r="C81" s="28" t="s">
        <v>186</v>
      </c>
      <c r="D81" s="33">
        <f t="shared" ref="D81:P81" si="23">IF(((D79="")*AND(D80="")),"",(D79-D80))</f>
        <v>310.32999999999993</v>
      </c>
      <c r="E81" s="33">
        <f t="shared" si="23"/>
        <v>300.60000000000014</v>
      </c>
      <c r="F81" s="33">
        <f t="shared" si="23"/>
        <v>301.59999999999991</v>
      </c>
      <c r="G81" s="33">
        <f t="shared" si="23"/>
        <v>302.58999999999992</v>
      </c>
      <c r="H81" s="33">
        <f t="shared" si="23"/>
        <v>324.58999999999992</v>
      </c>
      <c r="I81" s="33">
        <f t="shared" si="23"/>
        <v>358.33999999999992</v>
      </c>
      <c r="J81" s="33">
        <f t="shared" si="23"/>
        <v>377.34999999999991</v>
      </c>
      <c r="K81" s="33">
        <f t="shared" si="23"/>
        <v>386.95000000000005</v>
      </c>
      <c r="L81" s="33">
        <f t="shared" si="23"/>
        <v>348.99</v>
      </c>
      <c r="M81" s="33">
        <f t="shared" si="23"/>
        <v>317.1099999999999</v>
      </c>
      <c r="N81" s="33">
        <f t="shared" si="23"/>
        <v>300.03999999999996</v>
      </c>
      <c r="O81" s="33">
        <f t="shared" si="23"/>
        <v>314.73</v>
      </c>
      <c r="P81" s="33">
        <f t="shared" si="23"/>
        <v>357.82999999999993</v>
      </c>
      <c r="Q81" s="1103"/>
      <c r="R81" s="1103"/>
      <c r="S81" s="1095"/>
      <c r="T81" s="1095"/>
      <c r="U81" s="1097"/>
      <c r="V81" s="154"/>
      <c r="W81" s="1100"/>
      <c r="X81" s="1109"/>
      <c r="Y81" s="60"/>
      <c r="Z81" s="30"/>
      <c r="AA81" s="30"/>
      <c r="AB81" s="30"/>
      <c r="AC81" s="30"/>
      <c r="AD81" s="34"/>
      <c r="AE81" s="30"/>
    </row>
    <row r="82" spans="1:31" ht="15">
      <c r="A82" s="84">
        <v>43224</v>
      </c>
      <c r="B82" s="27" t="s">
        <v>230</v>
      </c>
      <c r="C82" s="28" t="s">
        <v>184</v>
      </c>
      <c r="D82" s="29">
        <v>2850.42</v>
      </c>
      <c r="E82" s="29">
        <v>2798.96</v>
      </c>
      <c r="F82" s="29">
        <v>2774.32</v>
      </c>
      <c r="G82" s="29">
        <v>2773.88</v>
      </c>
      <c r="H82" s="29">
        <v>2790</v>
      </c>
      <c r="I82" s="29">
        <v>2832.46</v>
      </c>
      <c r="J82" s="29">
        <v>2896.31</v>
      </c>
      <c r="K82" s="29">
        <v>2853.35</v>
      </c>
      <c r="L82" s="29">
        <v>2807.89</v>
      </c>
      <c r="M82" s="29">
        <v>2780.82</v>
      </c>
      <c r="N82" s="29">
        <v>2781.54</v>
      </c>
      <c r="O82" s="29">
        <v>2804.77</v>
      </c>
      <c r="P82" s="29">
        <v>2858.86</v>
      </c>
      <c r="Q82" s="1101">
        <f>IF((P83=""),"",MAX(D84:P84))</f>
        <v>366.45000000000027</v>
      </c>
      <c r="R82" s="1101">
        <f>IF(P83="","",MIN(D84:P84))</f>
        <v>318.42000000000007</v>
      </c>
      <c r="S82" s="1093">
        <f>IF((P84=""),"",AVERAGE(D84:P84))</f>
        <v>338.40692307692314</v>
      </c>
      <c r="T82" s="1093">
        <f>IF((P83=""),"",(Q82-R82)/(Q82+R82)*100)</f>
        <v>7.0130097682772172</v>
      </c>
      <c r="U82" s="1093">
        <f>STDEV(D84:P84)</f>
        <v>18.509506289389126</v>
      </c>
      <c r="V82" s="154" t="str">
        <f>IF(P83="","",IF(S82&gt;300,IF(T82&lt;14,IF(S82&lt;390,"Pass","Fail"),"Fail"),"Fail"))</f>
        <v>Pass</v>
      </c>
      <c r="W82" s="1098">
        <v>1159</v>
      </c>
      <c r="X82" s="86" t="s">
        <v>191</v>
      </c>
      <c r="Y82" s="60"/>
      <c r="Z82" s="30">
        <v>270</v>
      </c>
      <c r="AA82" s="30">
        <v>370</v>
      </c>
      <c r="AB82" s="30">
        <v>300</v>
      </c>
      <c r="AC82" s="31">
        <v>390</v>
      </c>
      <c r="AD82" s="31">
        <v>20</v>
      </c>
      <c r="AE82" s="31">
        <v>14</v>
      </c>
    </row>
    <row r="83" spans="1:31" ht="15.75" customHeight="1">
      <c r="A83" s="83"/>
      <c r="B83" s="32"/>
      <c r="C83" s="28" t="s">
        <v>185</v>
      </c>
      <c r="D83" s="29">
        <v>2485.67</v>
      </c>
      <c r="E83" s="29">
        <v>2461.9699999999998</v>
      </c>
      <c r="F83" s="29">
        <v>2452.92</v>
      </c>
      <c r="G83" s="29">
        <v>2455.46</v>
      </c>
      <c r="H83" s="29">
        <v>2470.9499999999998</v>
      </c>
      <c r="I83" s="29">
        <v>2498.65</v>
      </c>
      <c r="J83" s="29">
        <v>2540.2199999999998</v>
      </c>
      <c r="K83" s="29">
        <v>2488.1</v>
      </c>
      <c r="L83" s="29">
        <v>2474.46</v>
      </c>
      <c r="M83" s="29">
        <v>2459.7399999999998</v>
      </c>
      <c r="N83" s="29">
        <v>2456.7600000000002</v>
      </c>
      <c r="O83" s="29">
        <v>2466.98</v>
      </c>
      <c r="P83" s="29">
        <v>2492.41</v>
      </c>
      <c r="Q83" s="1102"/>
      <c r="R83" s="1102"/>
      <c r="S83" s="1094"/>
      <c r="T83" s="1094"/>
      <c r="U83" s="1096"/>
      <c r="V83" s="154"/>
      <c r="W83" s="1099"/>
      <c r="X83" s="87"/>
      <c r="Y83" s="60"/>
      <c r="Z83" s="30"/>
      <c r="AA83" s="30"/>
      <c r="AB83" s="30"/>
      <c r="AC83" s="31"/>
      <c r="AD83" s="31"/>
      <c r="AE83" s="31"/>
    </row>
    <row r="84" spans="1:31" ht="30" customHeight="1">
      <c r="A84" s="83"/>
      <c r="B84" s="27"/>
      <c r="C84" s="28" t="s">
        <v>186</v>
      </c>
      <c r="D84" s="33">
        <f t="shared" ref="D84:P84" si="24">IF(((D82="")*AND(D83="")),"",(D82-D83))</f>
        <v>364.75</v>
      </c>
      <c r="E84" s="33">
        <f t="shared" si="24"/>
        <v>336.99000000000024</v>
      </c>
      <c r="F84" s="33">
        <f t="shared" si="24"/>
        <v>321.40000000000009</v>
      </c>
      <c r="G84" s="33">
        <f t="shared" si="24"/>
        <v>318.42000000000007</v>
      </c>
      <c r="H84" s="33">
        <f t="shared" si="24"/>
        <v>319.05000000000018</v>
      </c>
      <c r="I84" s="33">
        <f t="shared" si="24"/>
        <v>333.80999999999995</v>
      </c>
      <c r="J84" s="33">
        <f t="shared" si="24"/>
        <v>356.09000000000015</v>
      </c>
      <c r="K84" s="33">
        <f t="shared" si="24"/>
        <v>365.25</v>
      </c>
      <c r="L84" s="33">
        <f t="shared" si="24"/>
        <v>333.42999999999984</v>
      </c>
      <c r="M84" s="33">
        <f t="shared" si="24"/>
        <v>321.08000000000038</v>
      </c>
      <c r="N84" s="33">
        <f t="shared" si="24"/>
        <v>324.77999999999975</v>
      </c>
      <c r="O84" s="33">
        <f t="shared" si="24"/>
        <v>337.78999999999996</v>
      </c>
      <c r="P84" s="33">
        <f t="shared" si="24"/>
        <v>366.45000000000027</v>
      </c>
      <c r="Q84" s="1103"/>
      <c r="R84" s="1103"/>
      <c r="S84" s="1095"/>
      <c r="T84" s="1095"/>
      <c r="U84" s="1097"/>
      <c r="V84" s="154"/>
      <c r="W84" s="1100"/>
      <c r="X84" s="88"/>
      <c r="Y84" s="60"/>
      <c r="Z84" s="30"/>
      <c r="AA84" s="30"/>
      <c r="AB84" s="30"/>
      <c r="AC84" s="30"/>
      <c r="AD84" s="34"/>
      <c r="AE84" s="30"/>
    </row>
    <row r="85" spans="1:31" ht="15">
      <c r="A85" s="84">
        <v>43227</v>
      </c>
      <c r="B85" s="27" t="s">
        <v>230</v>
      </c>
      <c r="C85" s="28" t="s">
        <v>184</v>
      </c>
      <c r="D85" s="29">
        <v>2850.06</v>
      </c>
      <c r="E85" s="29">
        <v>2800.26</v>
      </c>
      <c r="F85" s="29">
        <v>2773.91</v>
      </c>
      <c r="G85" s="29">
        <v>2772.21</v>
      </c>
      <c r="H85" s="29">
        <v>2792.02</v>
      </c>
      <c r="I85" s="29">
        <v>2835.39</v>
      </c>
      <c r="J85" s="29">
        <v>2899.53</v>
      </c>
      <c r="K85" s="29">
        <v>2843.58</v>
      </c>
      <c r="L85" s="29">
        <v>2800.31</v>
      </c>
      <c r="M85" s="29">
        <v>2776.86</v>
      </c>
      <c r="N85" s="29">
        <v>2782.72</v>
      </c>
      <c r="O85" s="29">
        <v>2808.93</v>
      </c>
      <c r="P85" s="29">
        <v>2852.33</v>
      </c>
      <c r="Q85" s="1101">
        <f>IF((P86=""),"",MAX(D87:P87))</f>
        <v>369.57999999999993</v>
      </c>
      <c r="R85" s="1101">
        <f>IF(P86="","",MIN(D87:P87))</f>
        <v>316.59000000000015</v>
      </c>
      <c r="S85" s="1093">
        <f>IF((P87=""),"",AVERAGE(D87:P87))</f>
        <v>339.59615384615387</v>
      </c>
      <c r="T85" s="1093">
        <f>IF((P86=""),"",(Q85-R85)/(Q85+R85)*100)</f>
        <v>7.7225760380080413</v>
      </c>
      <c r="U85" s="1093">
        <f>STDEV(D87:P87)</f>
        <v>20.201015873159989</v>
      </c>
      <c r="V85" s="154" t="str">
        <f>IF(P86="","",IF(S85&gt;300,IF(T85&lt;14,IF(S85&lt;390,"Pass","Fail"),"Fail"),"Fail"))</f>
        <v>Pass</v>
      </c>
      <c r="W85" s="1098">
        <v>1335</v>
      </c>
      <c r="X85" s="1107"/>
      <c r="Y85" s="60"/>
      <c r="Z85" s="30">
        <v>270</v>
      </c>
      <c r="AA85" s="30">
        <v>370</v>
      </c>
      <c r="AB85" s="30">
        <v>300</v>
      </c>
      <c r="AC85" s="31">
        <v>390</v>
      </c>
      <c r="AD85" s="31">
        <v>20</v>
      </c>
      <c r="AE85" s="31">
        <v>14</v>
      </c>
    </row>
    <row r="86" spans="1:31" ht="15.75" customHeight="1">
      <c r="A86" s="83"/>
      <c r="B86" s="32"/>
      <c r="C86" s="28" t="s">
        <v>185</v>
      </c>
      <c r="D86" s="29">
        <v>2483.9</v>
      </c>
      <c r="E86" s="29">
        <v>2461.59</v>
      </c>
      <c r="F86" s="29">
        <v>2450.52</v>
      </c>
      <c r="G86" s="29">
        <v>2455.62</v>
      </c>
      <c r="H86" s="29">
        <v>2471.89</v>
      </c>
      <c r="I86" s="29">
        <v>2498.12</v>
      </c>
      <c r="J86" s="29">
        <v>2538.13</v>
      </c>
      <c r="K86" s="29">
        <v>2474</v>
      </c>
      <c r="L86" s="29">
        <v>2465.5500000000002</v>
      </c>
      <c r="M86" s="29">
        <v>2459.2199999999998</v>
      </c>
      <c r="N86" s="29">
        <v>2460.0700000000002</v>
      </c>
      <c r="O86" s="29">
        <v>2471.0700000000002</v>
      </c>
      <c r="P86" s="29">
        <v>2483.6799999999998</v>
      </c>
      <c r="Q86" s="1102"/>
      <c r="R86" s="1102"/>
      <c r="S86" s="1094"/>
      <c r="T86" s="1094"/>
      <c r="U86" s="1096"/>
      <c r="V86" s="154"/>
      <c r="W86" s="1099"/>
      <c r="X86" s="1108"/>
      <c r="Y86" s="60"/>
      <c r="Z86" s="30"/>
      <c r="AA86" s="30"/>
      <c r="AB86" s="30"/>
      <c r="AC86" s="31"/>
      <c r="AD86" s="31"/>
      <c r="AE86" s="31"/>
    </row>
    <row r="87" spans="1:31" ht="30" customHeight="1">
      <c r="A87" s="83"/>
      <c r="B87" s="27"/>
      <c r="C87" s="28" t="s">
        <v>186</v>
      </c>
      <c r="D87" s="33">
        <f t="shared" ref="D87:P87" si="25">IF(((D85="")*AND(D86="")),"",(D85-D86))</f>
        <v>366.15999999999985</v>
      </c>
      <c r="E87" s="33">
        <f t="shared" si="25"/>
        <v>338.67000000000007</v>
      </c>
      <c r="F87" s="33">
        <f t="shared" si="25"/>
        <v>323.38999999999987</v>
      </c>
      <c r="G87" s="33">
        <f t="shared" si="25"/>
        <v>316.59000000000015</v>
      </c>
      <c r="H87" s="33">
        <f t="shared" si="25"/>
        <v>320.13000000000011</v>
      </c>
      <c r="I87" s="33">
        <f t="shared" si="25"/>
        <v>337.27</v>
      </c>
      <c r="J87" s="33">
        <f t="shared" si="25"/>
        <v>361.40000000000009</v>
      </c>
      <c r="K87" s="33">
        <f t="shared" si="25"/>
        <v>369.57999999999993</v>
      </c>
      <c r="L87" s="33">
        <f t="shared" si="25"/>
        <v>334.75999999999976</v>
      </c>
      <c r="M87" s="33">
        <f t="shared" si="25"/>
        <v>317.64000000000033</v>
      </c>
      <c r="N87" s="33">
        <f t="shared" si="25"/>
        <v>322.64999999999964</v>
      </c>
      <c r="O87" s="33">
        <f t="shared" si="25"/>
        <v>337.85999999999967</v>
      </c>
      <c r="P87" s="33">
        <f t="shared" si="25"/>
        <v>368.65000000000009</v>
      </c>
      <c r="Q87" s="1103"/>
      <c r="R87" s="1103"/>
      <c r="S87" s="1095"/>
      <c r="T87" s="1095"/>
      <c r="U87" s="1097"/>
      <c r="V87" s="154"/>
      <c r="W87" s="1100"/>
      <c r="X87" s="1109"/>
      <c r="Y87" s="60"/>
      <c r="Z87" s="30"/>
      <c r="AA87" s="30"/>
      <c r="AB87" s="30"/>
      <c r="AC87" s="30"/>
      <c r="AD87" s="34"/>
      <c r="AE87" s="30"/>
    </row>
    <row r="88" spans="1:31" ht="15">
      <c r="A88" s="84">
        <v>43230</v>
      </c>
      <c r="B88" s="27" t="s">
        <v>230</v>
      </c>
      <c r="C88" s="28" t="s">
        <v>184</v>
      </c>
      <c r="D88" s="29">
        <v>2483.02</v>
      </c>
      <c r="E88" s="29">
        <v>2463.71</v>
      </c>
      <c r="F88" s="29">
        <v>2457.6999999999998</v>
      </c>
      <c r="G88" s="29">
        <v>2448.84</v>
      </c>
      <c r="H88" s="29">
        <v>2473.58</v>
      </c>
      <c r="I88" s="29">
        <v>2499.86</v>
      </c>
      <c r="J88" s="29">
        <v>2541.17</v>
      </c>
      <c r="K88" s="29">
        <v>2479.2600000000002</v>
      </c>
      <c r="L88" s="29">
        <v>2468.5300000000002</v>
      </c>
      <c r="M88" s="29">
        <v>2458.15</v>
      </c>
      <c r="N88" s="29">
        <v>2486.94</v>
      </c>
      <c r="O88" s="29">
        <v>2471.34</v>
      </c>
      <c r="P88" s="29">
        <v>2484.12</v>
      </c>
      <c r="Q88" s="1101">
        <f>IF((P89=""),"",MAX(D90:P90))</f>
        <v>407.74000000000024</v>
      </c>
      <c r="R88" s="1101">
        <f>IF(P89="","",MIN(D90:P90))</f>
        <v>308.68000000000029</v>
      </c>
      <c r="S88" s="1093">
        <f>IF((P90=""),"",AVERAGE(D90:P90))</f>
        <v>342.54153846153866</v>
      </c>
      <c r="T88" s="1093">
        <f>IF((P89=""),"",(Q88-R88)/(Q88+R88)*100)</f>
        <v>13.827084671003027</v>
      </c>
      <c r="U88" s="1093">
        <f>STDEV(D90:P90)</f>
        <v>25.742173194375152</v>
      </c>
      <c r="V88" s="154" t="str">
        <f>IF(P89="","",IF(S88&gt;300,IF(T88&lt;14,IF(S88&lt;390,"Pass","Fail"),"Fail"),"Fail"))</f>
        <v>Pass</v>
      </c>
      <c r="W88" s="1098">
        <v>1335</v>
      </c>
      <c r="X88" s="1107"/>
      <c r="Y88" s="60"/>
      <c r="Z88" s="30">
        <v>270</v>
      </c>
      <c r="AA88" s="30">
        <v>370</v>
      </c>
      <c r="AB88" s="30">
        <v>300</v>
      </c>
      <c r="AC88" s="31">
        <v>390</v>
      </c>
      <c r="AD88" s="31">
        <v>20</v>
      </c>
      <c r="AE88" s="31">
        <v>14</v>
      </c>
    </row>
    <row r="89" spans="1:31" ht="15.75" customHeight="1">
      <c r="A89" s="83"/>
      <c r="B89" s="32"/>
      <c r="C89" s="28" t="s">
        <v>185</v>
      </c>
      <c r="D89" s="29">
        <v>2140.16</v>
      </c>
      <c r="E89" s="29">
        <v>2140.16</v>
      </c>
      <c r="F89" s="29">
        <v>2140.16</v>
      </c>
      <c r="G89" s="29">
        <v>2140.16</v>
      </c>
      <c r="H89" s="29">
        <v>2148.35</v>
      </c>
      <c r="I89" s="29">
        <v>2148.35</v>
      </c>
      <c r="J89" s="29">
        <v>2133.4299999999998</v>
      </c>
      <c r="K89" s="29">
        <v>2133.4299999999998</v>
      </c>
      <c r="L89" s="29">
        <v>2133.4299999999998</v>
      </c>
      <c r="M89" s="29">
        <v>2133.4299999999998</v>
      </c>
      <c r="N89" s="29">
        <v>2135.2600000000002</v>
      </c>
      <c r="O89" s="29">
        <v>2120.9699999999998</v>
      </c>
      <c r="P89" s="29">
        <v>2115.89</v>
      </c>
      <c r="Q89" s="1102"/>
      <c r="R89" s="1102"/>
      <c r="S89" s="1094"/>
      <c r="T89" s="1094"/>
      <c r="U89" s="1096"/>
      <c r="V89" s="154"/>
      <c r="W89" s="1099"/>
      <c r="X89" s="1108"/>
      <c r="Y89" s="60"/>
      <c r="Z89" s="30"/>
      <c r="AA89" s="30"/>
      <c r="AB89" s="30"/>
      <c r="AC89" s="31"/>
      <c r="AD89" s="31"/>
      <c r="AE89" s="31"/>
    </row>
    <row r="90" spans="1:31" ht="30" customHeight="1">
      <c r="A90" s="83"/>
      <c r="B90" s="27"/>
      <c r="C90" s="28" t="s">
        <v>186</v>
      </c>
      <c r="D90" s="33">
        <f t="shared" ref="D90:P90" si="26">IF(((D88="")*AND(D89="")),"",(D88-D89))</f>
        <v>342.86000000000013</v>
      </c>
      <c r="E90" s="33">
        <f t="shared" si="26"/>
        <v>323.55000000000018</v>
      </c>
      <c r="F90" s="33">
        <f t="shared" si="26"/>
        <v>317.53999999999996</v>
      </c>
      <c r="G90" s="33">
        <f t="shared" si="26"/>
        <v>308.68000000000029</v>
      </c>
      <c r="H90" s="33">
        <f t="shared" si="26"/>
        <v>325.23</v>
      </c>
      <c r="I90" s="33">
        <f t="shared" si="26"/>
        <v>351.51000000000022</v>
      </c>
      <c r="J90" s="33">
        <f t="shared" si="26"/>
        <v>407.74000000000024</v>
      </c>
      <c r="K90" s="33">
        <f t="shared" si="26"/>
        <v>345.83000000000038</v>
      </c>
      <c r="L90" s="33">
        <f t="shared" si="26"/>
        <v>335.10000000000036</v>
      </c>
      <c r="M90" s="33">
        <f t="shared" si="26"/>
        <v>324.72000000000025</v>
      </c>
      <c r="N90" s="33">
        <f t="shared" si="26"/>
        <v>351.67999999999984</v>
      </c>
      <c r="O90" s="33">
        <f t="shared" si="26"/>
        <v>350.37000000000035</v>
      </c>
      <c r="P90" s="33">
        <f t="shared" si="26"/>
        <v>368.23</v>
      </c>
      <c r="Q90" s="1103"/>
      <c r="R90" s="1103"/>
      <c r="S90" s="1095"/>
      <c r="T90" s="1095"/>
      <c r="U90" s="1097"/>
      <c r="V90" s="154"/>
      <c r="W90" s="1100"/>
      <c r="X90" s="1109"/>
      <c r="Y90" s="60"/>
      <c r="Z90" s="30"/>
      <c r="AA90" s="30"/>
      <c r="AB90" s="30"/>
      <c r="AC90" s="30"/>
      <c r="AD90" s="34"/>
      <c r="AE90" s="30"/>
    </row>
    <row r="91" spans="1:31" ht="15">
      <c r="A91" s="84">
        <v>43234</v>
      </c>
      <c r="B91" s="27" t="s">
        <v>230</v>
      </c>
      <c r="C91" s="28" t="s">
        <v>184</v>
      </c>
      <c r="D91" s="29">
        <v>2853.94</v>
      </c>
      <c r="E91" s="29">
        <v>2798.94</v>
      </c>
      <c r="F91" s="29">
        <v>2775.68</v>
      </c>
      <c r="G91" s="29">
        <v>2774.27</v>
      </c>
      <c r="H91" s="29">
        <v>2795.12</v>
      </c>
      <c r="I91" s="29">
        <v>2836.23</v>
      </c>
      <c r="J91" s="29">
        <v>2903.04</v>
      </c>
      <c r="K91" s="29">
        <v>2849.06</v>
      </c>
      <c r="L91" s="29">
        <v>2806.33</v>
      </c>
      <c r="M91" s="29">
        <v>2782.99</v>
      </c>
      <c r="N91" s="29">
        <v>2785.02</v>
      </c>
      <c r="O91" s="29">
        <v>2807.56</v>
      </c>
      <c r="P91" s="29">
        <v>2862.77</v>
      </c>
      <c r="Q91" s="1101">
        <f>IF((P92=""),"",MAX(D93:P93))</f>
        <v>370.82000000000016</v>
      </c>
      <c r="R91" s="1101">
        <f>IF(P92="","",MIN(D93:P93))</f>
        <v>317.82999999999993</v>
      </c>
      <c r="S91" s="1093">
        <f>IF((P93=""),"",AVERAGE(D93:P93))</f>
        <v>341</v>
      </c>
      <c r="T91" s="1093">
        <f>IF((P92=""),"",(Q91-R91)/(Q91+R91)*100)</f>
        <v>7.6947651201626703</v>
      </c>
      <c r="U91" s="1093">
        <f>STDEV(D93:P93)</f>
        <v>19.144031707035342</v>
      </c>
      <c r="V91" s="154" t="str">
        <f>IF(P92="","",IF(S91&gt;300,IF(T91&lt;14,IF(S91&lt;390,"Pass","Fail"),"Fail"),"Fail"))</f>
        <v>Pass</v>
      </c>
      <c r="W91" s="1098">
        <v>1335</v>
      </c>
      <c r="X91" s="1107"/>
      <c r="Y91" s="60"/>
      <c r="Z91" s="30">
        <v>270</v>
      </c>
      <c r="AA91" s="30">
        <v>370</v>
      </c>
      <c r="AB91" s="30">
        <v>300</v>
      </c>
      <c r="AC91" s="31">
        <v>390</v>
      </c>
      <c r="AD91" s="31">
        <v>20</v>
      </c>
      <c r="AE91" s="31">
        <v>14</v>
      </c>
    </row>
    <row r="92" spans="1:31" ht="15.75" customHeight="1">
      <c r="A92" s="83"/>
      <c r="B92" s="32"/>
      <c r="C92" s="28" t="s">
        <v>185</v>
      </c>
      <c r="D92" s="29">
        <v>2487.38</v>
      </c>
      <c r="E92" s="29">
        <v>2462.0100000000002</v>
      </c>
      <c r="F92" s="29">
        <v>2452.48</v>
      </c>
      <c r="G92" s="29">
        <v>2456.44</v>
      </c>
      <c r="H92" s="29">
        <v>2470.08</v>
      </c>
      <c r="I92" s="29">
        <v>2497.83</v>
      </c>
      <c r="J92" s="29">
        <v>2541.64</v>
      </c>
      <c r="K92" s="29">
        <v>2480.4899999999998</v>
      </c>
      <c r="L92" s="29">
        <v>2470.7600000000002</v>
      </c>
      <c r="M92" s="29">
        <v>2459.7399999999998</v>
      </c>
      <c r="N92" s="29">
        <v>2458.0300000000002</v>
      </c>
      <c r="O92" s="29">
        <v>2469.12</v>
      </c>
      <c r="P92" s="29">
        <v>2491.9499999999998</v>
      </c>
      <c r="Q92" s="1102"/>
      <c r="R92" s="1102"/>
      <c r="S92" s="1094"/>
      <c r="T92" s="1094"/>
      <c r="U92" s="1096"/>
      <c r="V92" s="154"/>
      <c r="W92" s="1099"/>
      <c r="X92" s="1108"/>
      <c r="Y92" s="60"/>
      <c r="Z92" s="30"/>
      <c r="AA92" s="30"/>
      <c r="AB92" s="30"/>
      <c r="AC92" s="31"/>
      <c r="AD92" s="31"/>
      <c r="AE92" s="31"/>
    </row>
    <row r="93" spans="1:31" ht="30" customHeight="1">
      <c r="A93" s="83"/>
      <c r="B93" s="27"/>
      <c r="C93" s="28" t="s">
        <v>186</v>
      </c>
      <c r="D93" s="33">
        <f t="shared" ref="D93:P93" si="27">IF(((D91="")*AND(D92="")),"",(D91-D92))</f>
        <v>366.55999999999995</v>
      </c>
      <c r="E93" s="33">
        <f t="shared" si="27"/>
        <v>336.92999999999984</v>
      </c>
      <c r="F93" s="33">
        <f t="shared" si="27"/>
        <v>323.19999999999982</v>
      </c>
      <c r="G93" s="33">
        <f t="shared" si="27"/>
        <v>317.82999999999993</v>
      </c>
      <c r="H93" s="33">
        <f t="shared" si="27"/>
        <v>325.03999999999996</v>
      </c>
      <c r="I93" s="33">
        <f t="shared" si="27"/>
        <v>338.40000000000009</v>
      </c>
      <c r="J93" s="33">
        <f t="shared" si="27"/>
        <v>361.40000000000009</v>
      </c>
      <c r="K93" s="33">
        <f t="shared" si="27"/>
        <v>368.57000000000016</v>
      </c>
      <c r="L93" s="33">
        <f t="shared" si="27"/>
        <v>335.56999999999971</v>
      </c>
      <c r="M93" s="33">
        <f t="shared" si="27"/>
        <v>323.25</v>
      </c>
      <c r="N93" s="33">
        <f t="shared" si="27"/>
        <v>326.98999999999978</v>
      </c>
      <c r="O93" s="33">
        <f t="shared" si="27"/>
        <v>338.44000000000005</v>
      </c>
      <c r="P93" s="33">
        <f t="shared" si="27"/>
        <v>370.82000000000016</v>
      </c>
      <c r="Q93" s="1103"/>
      <c r="R93" s="1103"/>
      <c r="S93" s="1095"/>
      <c r="T93" s="1095"/>
      <c r="U93" s="1097"/>
      <c r="V93" s="154"/>
      <c r="W93" s="1100"/>
      <c r="X93" s="1109"/>
      <c r="Y93" s="60"/>
      <c r="Z93" s="30"/>
      <c r="AA93" s="30"/>
      <c r="AB93" s="30"/>
      <c r="AC93" s="30"/>
      <c r="AD93" s="34"/>
      <c r="AE93" s="30"/>
    </row>
    <row r="94" spans="1:31" ht="15">
      <c r="A94" s="84">
        <v>43237</v>
      </c>
      <c r="B94" s="27" t="s">
        <v>230</v>
      </c>
      <c r="C94" s="28" t="s">
        <v>184</v>
      </c>
      <c r="D94" s="29">
        <v>2483</v>
      </c>
      <c r="E94" s="29">
        <v>2464</v>
      </c>
      <c r="F94" s="29">
        <v>2451</v>
      </c>
      <c r="G94" s="29">
        <v>2451</v>
      </c>
      <c r="H94" s="29">
        <v>2463</v>
      </c>
      <c r="I94" s="29">
        <v>2521</v>
      </c>
      <c r="J94" s="29">
        <v>2541</v>
      </c>
      <c r="K94" s="29">
        <v>2481</v>
      </c>
      <c r="L94" s="29">
        <v>2467</v>
      </c>
      <c r="M94" s="29">
        <v>2459</v>
      </c>
      <c r="N94" s="29">
        <v>2457</v>
      </c>
      <c r="O94" s="29">
        <v>2464</v>
      </c>
      <c r="P94" s="29">
        <v>2490</v>
      </c>
      <c r="Q94" s="1101">
        <f>IF((P95=""),"",MAX(D96:P96))</f>
        <v>387</v>
      </c>
      <c r="R94" s="1101">
        <f>IF(P95="","",MIN(D96:P96))</f>
        <v>337</v>
      </c>
      <c r="S94" s="1093">
        <f>IF((P96=""),"",AVERAGE(D96:P96))</f>
        <v>361.15384615384613</v>
      </c>
      <c r="T94" s="1093">
        <f>IF((P95=""),"",(Q94-R94)/(Q94+R94)*100)</f>
        <v>6.9060773480662991</v>
      </c>
      <c r="U94" s="1093">
        <f>STDEV(D96:P96)</f>
        <v>20.210748600048305</v>
      </c>
      <c r="V94" s="154" t="str">
        <f>IF(P95="","",IF(S94&gt;300,IF(T94&lt;14,IF(S94&lt;390,"Pass","Fail"),"Fail"),"Fail"))</f>
        <v>Pass</v>
      </c>
      <c r="W94" s="1098">
        <v>121</v>
      </c>
      <c r="X94" s="1107"/>
      <c r="Y94" s="60"/>
      <c r="Z94" s="30">
        <v>270</v>
      </c>
      <c r="AA94" s="30">
        <v>370</v>
      </c>
      <c r="AB94" s="30">
        <v>300</v>
      </c>
      <c r="AC94" s="31">
        <v>390</v>
      </c>
      <c r="AD94" s="31">
        <v>20</v>
      </c>
      <c r="AE94" s="31">
        <v>14</v>
      </c>
    </row>
    <row r="95" spans="1:31" ht="15.75" customHeight="1">
      <c r="A95" s="83"/>
      <c r="B95" s="32"/>
      <c r="C95" s="28" t="s">
        <v>185</v>
      </c>
      <c r="D95" s="29">
        <v>2101</v>
      </c>
      <c r="E95" s="29">
        <v>2104</v>
      </c>
      <c r="F95" s="29">
        <v>2109</v>
      </c>
      <c r="G95" s="29">
        <v>2114</v>
      </c>
      <c r="H95" s="29">
        <v>2126</v>
      </c>
      <c r="I95" s="29">
        <v>2139</v>
      </c>
      <c r="J95" s="29">
        <v>2156</v>
      </c>
      <c r="K95" s="29">
        <v>2096</v>
      </c>
      <c r="L95" s="29">
        <v>2113</v>
      </c>
      <c r="M95" s="29">
        <v>2116</v>
      </c>
      <c r="N95" s="29">
        <v>2113</v>
      </c>
      <c r="O95" s="29">
        <v>2107</v>
      </c>
      <c r="P95" s="29">
        <v>2103</v>
      </c>
      <c r="Q95" s="1102"/>
      <c r="R95" s="1102"/>
      <c r="S95" s="1094"/>
      <c r="T95" s="1094"/>
      <c r="U95" s="1096"/>
      <c r="V95" s="154"/>
      <c r="W95" s="1099"/>
      <c r="X95" s="1108"/>
      <c r="Y95" s="60"/>
      <c r="Z95" s="30"/>
      <c r="AA95" s="30"/>
      <c r="AB95" s="30"/>
      <c r="AC95" s="31"/>
      <c r="AD95" s="31"/>
      <c r="AE95" s="31"/>
    </row>
    <row r="96" spans="1:31" ht="30" customHeight="1">
      <c r="A96" s="83"/>
      <c r="B96" s="27"/>
      <c r="C96" s="28" t="s">
        <v>186</v>
      </c>
      <c r="D96" s="33">
        <f t="shared" ref="D96:P96" si="28">IF(((D94="")*AND(D95="")),"",(D94-D95))</f>
        <v>382</v>
      </c>
      <c r="E96" s="33">
        <f t="shared" si="28"/>
        <v>360</v>
      </c>
      <c r="F96" s="33">
        <f t="shared" si="28"/>
        <v>342</v>
      </c>
      <c r="G96" s="33">
        <f t="shared" si="28"/>
        <v>337</v>
      </c>
      <c r="H96" s="33">
        <f t="shared" si="28"/>
        <v>337</v>
      </c>
      <c r="I96" s="33">
        <f t="shared" si="28"/>
        <v>382</v>
      </c>
      <c r="J96" s="33">
        <f t="shared" si="28"/>
        <v>385</v>
      </c>
      <c r="K96" s="33">
        <f t="shared" si="28"/>
        <v>385</v>
      </c>
      <c r="L96" s="33">
        <f t="shared" si="28"/>
        <v>354</v>
      </c>
      <c r="M96" s="33">
        <f t="shared" si="28"/>
        <v>343</v>
      </c>
      <c r="N96" s="33">
        <f t="shared" si="28"/>
        <v>344</v>
      </c>
      <c r="O96" s="33">
        <f t="shared" si="28"/>
        <v>357</v>
      </c>
      <c r="P96" s="33">
        <f t="shared" si="28"/>
        <v>387</v>
      </c>
      <c r="Q96" s="1103"/>
      <c r="R96" s="1103"/>
      <c r="S96" s="1095"/>
      <c r="T96" s="1095"/>
      <c r="U96" s="1097"/>
      <c r="V96" s="154"/>
      <c r="W96" s="1100"/>
      <c r="X96" s="1109"/>
      <c r="Y96" s="60"/>
      <c r="Z96" s="30"/>
      <c r="AA96" s="30"/>
      <c r="AB96" s="30"/>
      <c r="AC96" s="30"/>
      <c r="AD96" s="34"/>
      <c r="AE96" s="30"/>
    </row>
    <row r="97" spans="1:31" ht="15">
      <c r="A97" s="84">
        <v>43237</v>
      </c>
      <c r="B97" s="27" t="s">
        <v>230</v>
      </c>
      <c r="C97" s="28" t="s">
        <v>184</v>
      </c>
      <c r="D97" s="29">
        <v>2816.27</v>
      </c>
      <c r="E97" s="29">
        <v>2767.7</v>
      </c>
      <c r="F97" s="29">
        <v>2738.39</v>
      </c>
      <c r="G97" s="29">
        <v>2728.39</v>
      </c>
      <c r="H97" s="29">
        <v>2737.31</v>
      </c>
      <c r="I97" s="29">
        <v>2771.33</v>
      </c>
      <c r="J97" s="29">
        <v>2816.42</v>
      </c>
      <c r="K97" s="29">
        <v>2821.98</v>
      </c>
      <c r="L97" s="29">
        <v>2758.84</v>
      </c>
      <c r="M97" s="29">
        <v>2731.89</v>
      </c>
      <c r="N97" s="29">
        <v>2752.82</v>
      </c>
      <c r="O97" s="29">
        <v>2796.06</v>
      </c>
      <c r="P97" s="29">
        <v>2877.22</v>
      </c>
      <c r="Q97" s="1101">
        <f>IF((P98=""),"",MAX(D99:P99))</f>
        <v>369.59999999999991</v>
      </c>
      <c r="R97" s="1101">
        <f>IF(P98="","",MIN(D99:P99))</f>
        <v>322.44999999999982</v>
      </c>
      <c r="S97" s="1093">
        <f>IF((P99=""),"",AVERAGE(D99:P99))</f>
        <v>344.60615384615386</v>
      </c>
      <c r="T97" s="1093">
        <f>IF((P98=""),"",(Q97-R97)/(Q97+R97)*100)</f>
        <v>6.8130915396286555</v>
      </c>
      <c r="U97" s="1093">
        <f>STDEV(D99:P99)</f>
        <v>17.35010256379848</v>
      </c>
      <c r="V97" s="154" t="str">
        <f>IF(P98="","",IF(S97&gt;300,IF(T97&lt;14,IF(S97&lt;390,"Pass","Fail"),"Fail"),"Fail"))</f>
        <v>Pass</v>
      </c>
      <c r="W97" s="1098">
        <v>102</v>
      </c>
      <c r="X97" s="1107"/>
      <c r="Y97" s="60"/>
      <c r="Z97" s="30">
        <v>270</v>
      </c>
      <c r="AA97" s="30">
        <v>370</v>
      </c>
      <c r="AB97" s="30">
        <v>300</v>
      </c>
      <c r="AC97" s="31">
        <v>390</v>
      </c>
      <c r="AD97" s="31">
        <v>20</v>
      </c>
      <c r="AE97" s="31">
        <v>14</v>
      </c>
    </row>
    <row r="98" spans="1:31" ht="15.75" customHeight="1">
      <c r="A98" s="83"/>
      <c r="B98" s="32"/>
      <c r="C98" s="28" t="s">
        <v>185</v>
      </c>
      <c r="D98" s="29">
        <v>2449.66</v>
      </c>
      <c r="E98" s="29">
        <v>2422.61</v>
      </c>
      <c r="F98" s="29">
        <v>2410.69</v>
      </c>
      <c r="G98" s="29">
        <v>2405.94</v>
      </c>
      <c r="H98" s="29">
        <v>2410.04</v>
      </c>
      <c r="I98" s="29">
        <v>2425.67</v>
      </c>
      <c r="J98" s="29">
        <v>2449.85</v>
      </c>
      <c r="K98" s="29">
        <v>2452.38</v>
      </c>
      <c r="L98" s="29">
        <v>2415.6</v>
      </c>
      <c r="M98" s="29">
        <v>2403.16</v>
      </c>
      <c r="N98" s="29">
        <v>2423.44</v>
      </c>
      <c r="O98" s="29">
        <v>2454.27</v>
      </c>
      <c r="P98" s="29">
        <v>2511.4299999999998</v>
      </c>
      <c r="Q98" s="1102"/>
      <c r="R98" s="1102"/>
      <c r="S98" s="1094"/>
      <c r="T98" s="1094"/>
      <c r="U98" s="1096"/>
      <c r="V98" s="154"/>
      <c r="W98" s="1099"/>
      <c r="X98" s="1108"/>
      <c r="Y98" s="60"/>
      <c r="Z98" s="30"/>
      <c r="AA98" s="30"/>
      <c r="AB98" s="30"/>
      <c r="AC98" s="31"/>
      <c r="AD98" s="31"/>
      <c r="AE98" s="31"/>
    </row>
    <row r="99" spans="1:31" ht="30" customHeight="1">
      <c r="A99" s="83"/>
      <c r="B99" s="27"/>
      <c r="C99" s="28" t="s">
        <v>186</v>
      </c>
      <c r="D99" s="33">
        <f t="shared" ref="D99:P99" si="29">IF(((D97="")*AND(D98="")),"",(D97-D98))</f>
        <v>366.61000000000013</v>
      </c>
      <c r="E99" s="33">
        <f t="shared" si="29"/>
        <v>345.08999999999969</v>
      </c>
      <c r="F99" s="33">
        <f t="shared" si="29"/>
        <v>327.69999999999982</v>
      </c>
      <c r="G99" s="33">
        <f t="shared" si="29"/>
        <v>322.44999999999982</v>
      </c>
      <c r="H99" s="33">
        <f t="shared" si="29"/>
        <v>327.27</v>
      </c>
      <c r="I99" s="33">
        <f t="shared" si="29"/>
        <v>345.65999999999985</v>
      </c>
      <c r="J99" s="33">
        <f t="shared" si="29"/>
        <v>366.57000000000016</v>
      </c>
      <c r="K99" s="33">
        <f t="shared" si="29"/>
        <v>369.59999999999991</v>
      </c>
      <c r="L99" s="33">
        <f t="shared" si="29"/>
        <v>343.24000000000024</v>
      </c>
      <c r="M99" s="33">
        <f t="shared" si="29"/>
        <v>328.73</v>
      </c>
      <c r="N99" s="33">
        <f t="shared" si="29"/>
        <v>329.38000000000011</v>
      </c>
      <c r="O99" s="33">
        <f t="shared" si="29"/>
        <v>341.78999999999996</v>
      </c>
      <c r="P99" s="33">
        <f t="shared" si="29"/>
        <v>365.78999999999996</v>
      </c>
      <c r="Q99" s="1103"/>
      <c r="R99" s="1103"/>
      <c r="S99" s="1095"/>
      <c r="T99" s="1095"/>
      <c r="U99" s="1097"/>
      <c r="V99" s="154"/>
      <c r="W99" s="1100"/>
      <c r="X99" s="1109"/>
      <c r="Y99" s="60"/>
      <c r="Z99" s="30"/>
      <c r="AA99" s="30"/>
      <c r="AB99" s="30"/>
      <c r="AC99" s="30"/>
      <c r="AD99" s="34"/>
      <c r="AE99" s="30"/>
    </row>
    <row r="100" spans="1:31" ht="15">
      <c r="A100" s="84">
        <v>43244</v>
      </c>
      <c r="B100" s="27" t="s">
        <v>230</v>
      </c>
      <c r="C100" s="28" t="s">
        <v>184</v>
      </c>
      <c r="D100" s="29">
        <v>2454.2399999999998</v>
      </c>
      <c r="E100" s="29">
        <v>2425.66</v>
      </c>
      <c r="F100" s="29">
        <v>2412.91</v>
      </c>
      <c r="G100" s="29">
        <v>2410.14</v>
      </c>
      <c r="H100" s="29">
        <v>2415.44</v>
      </c>
      <c r="I100" s="29">
        <v>2429.06</v>
      </c>
      <c r="J100" s="29">
        <v>2456.94</v>
      </c>
      <c r="K100" s="29">
        <v>2456.66</v>
      </c>
      <c r="L100" s="29">
        <v>2421.34</v>
      </c>
      <c r="M100" s="29">
        <v>2407.02</v>
      </c>
      <c r="N100" s="29">
        <v>2429.2199999999998</v>
      </c>
      <c r="O100" s="29">
        <v>2456.61</v>
      </c>
      <c r="P100" s="29">
        <v>2431.27</v>
      </c>
      <c r="Q100" s="1101">
        <f>IF((P101=""),"",MAX(D102:P102))</f>
        <v>400.32999999999993</v>
      </c>
      <c r="R100" s="1101">
        <f>IF(P101="","",MIN(D102:P102))</f>
        <v>308.21000000000004</v>
      </c>
      <c r="S100" s="1093">
        <f>IF((P102=""),"",AVERAGE(D102:P102))</f>
        <v>349.48461538461532</v>
      </c>
      <c r="T100" s="1093">
        <f>IF((P101=""),"",(Q100-R100)/(Q100+R100)*100)</f>
        <v>13.001383125864438</v>
      </c>
      <c r="U100" s="1093">
        <f>STDEV(D102:P102)</f>
        <v>31.272820365130212</v>
      </c>
      <c r="V100" s="154" t="str">
        <f>IF(P101="","",IF(S100&gt;300,IF(T100&lt;14,IF(S100&lt;390,"Pass","Fail"),"Fail"),"Fail"))</f>
        <v>Pass</v>
      </c>
      <c r="W100" s="1098">
        <v>1159</v>
      </c>
      <c r="X100" s="86" t="s">
        <v>193</v>
      </c>
      <c r="Y100" s="60"/>
      <c r="Z100" s="30">
        <v>270</v>
      </c>
      <c r="AA100" s="30">
        <v>370</v>
      </c>
      <c r="AB100" s="30">
        <v>300</v>
      </c>
      <c r="AC100" s="31">
        <v>390</v>
      </c>
      <c r="AD100" s="31">
        <v>20</v>
      </c>
      <c r="AE100" s="31">
        <v>14</v>
      </c>
    </row>
    <row r="101" spans="1:31" ht="15.75" customHeight="1">
      <c r="A101" s="83"/>
      <c r="B101" s="32"/>
      <c r="C101" s="28" t="s">
        <v>185</v>
      </c>
      <c r="D101" s="29">
        <v>2056.42</v>
      </c>
      <c r="E101" s="29">
        <v>2056.73</v>
      </c>
      <c r="F101" s="29">
        <v>2066.9</v>
      </c>
      <c r="G101" s="29">
        <v>2096.84</v>
      </c>
      <c r="H101" s="29">
        <v>2084.62</v>
      </c>
      <c r="I101" s="29">
        <v>2106.84</v>
      </c>
      <c r="J101" s="29">
        <v>2117.42</v>
      </c>
      <c r="K101" s="29">
        <v>2099.5300000000002</v>
      </c>
      <c r="L101" s="29">
        <v>2105.2399999999998</v>
      </c>
      <c r="M101" s="29">
        <v>2098.81</v>
      </c>
      <c r="N101" s="29">
        <v>2064.16</v>
      </c>
      <c r="O101" s="29">
        <v>2056.2800000000002</v>
      </c>
      <c r="P101" s="29">
        <v>2053.42</v>
      </c>
      <c r="Q101" s="1102"/>
      <c r="R101" s="1102"/>
      <c r="S101" s="1094"/>
      <c r="T101" s="1094"/>
      <c r="U101" s="1096"/>
      <c r="V101" s="154"/>
      <c r="W101" s="1099"/>
      <c r="X101" s="87"/>
      <c r="Y101" s="60"/>
      <c r="Z101" s="30"/>
      <c r="AA101" s="30"/>
      <c r="AB101" s="30"/>
      <c r="AC101" s="31"/>
      <c r="AD101" s="31"/>
      <c r="AE101" s="31"/>
    </row>
    <row r="102" spans="1:31" ht="62.25" customHeight="1">
      <c r="A102" s="83"/>
      <c r="B102" s="27"/>
      <c r="C102" s="28" t="s">
        <v>186</v>
      </c>
      <c r="D102" s="33">
        <f t="shared" ref="D102:P102" si="30">IF(((D100="")*AND(D101="")),"",(D100-D101))</f>
        <v>397.81999999999971</v>
      </c>
      <c r="E102" s="33">
        <f t="shared" si="30"/>
        <v>368.92999999999984</v>
      </c>
      <c r="F102" s="33">
        <f t="shared" si="30"/>
        <v>346.00999999999976</v>
      </c>
      <c r="G102" s="33">
        <f t="shared" si="30"/>
        <v>313.29999999999973</v>
      </c>
      <c r="H102" s="33">
        <f t="shared" si="30"/>
        <v>330.82000000000016</v>
      </c>
      <c r="I102" s="33">
        <f t="shared" si="30"/>
        <v>322.2199999999998</v>
      </c>
      <c r="J102" s="33">
        <f t="shared" si="30"/>
        <v>339.52</v>
      </c>
      <c r="K102" s="33">
        <f t="shared" si="30"/>
        <v>357.12999999999965</v>
      </c>
      <c r="L102" s="33">
        <f t="shared" si="30"/>
        <v>316.10000000000036</v>
      </c>
      <c r="M102" s="33">
        <f t="shared" si="30"/>
        <v>308.21000000000004</v>
      </c>
      <c r="N102" s="33">
        <f t="shared" si="30"/>
        <v>365.05999999999995</v>
      </c>
      <c r="O102" s="33">
        <f t="shared" si="30"/>
        <v>400.32999999999993</v>
      </c>
      <c r="P102" s="33">
        <f t="shared" si="30"/>
        <v>377.84999999999991</v>
      </c>
      <c r="Q102" s="1103"/>
      <c r="R102" s="1103"/>
      <c r="S102" s="1095"/>
      <c r="T102" s="1095"/>
      <c r="U102" s="1097"/>
      <c r="V102" s="154"/>
      <c r="W102" s="1100"/>
      <c r="X102" s="88"/>
      <c r="Y102" s="60"/>
      <c r="Z102" s="30"/>
      <c r="AA102" s="30"/>
      <c r="AB102" s="30"/>
      <c r="AC102" s="30"/>
      <c r="AD102" s="34"/>
      <c r="AE102" s="30"/>
    </row>
    <row r="103" spans="1:31" ht="15">
      <c r="A103" s="84">
        <v>43248</v>
      </c>
      <c r="B103" s="27" t="s">
        <v>230</v>
      </c>
      <c r="C103" s="28" t="s">
        <v>184</v>
      </c>
      <c r="D103" s="29">
        <v>1998.15</v>
      </c>
      <c r="E103" s="29">
        <v>2003.11</v>
      </c>
      <c r="F103" s="29">
        <v>2010.73</v>
      </c>
      <c r="G103" s="29">
        <v>2016.15</v>
      </c>
      <c r="H103" s="29">
        <v>2023.2</v>
      </c>
      <c r="I103" s="29">
        <v>2028.97</v>
      </c>
      <c r="J103" s="29">
        <v>2038.15</v>
      </c>
      <c r="K103" s="29">
        <v>2032.2</v>
      </c>
      <c r="L103" s="29">
        <v>2025.52</v>
      </c>
      <c r="M103" s="29">
        <v>2020.36</v>
      </c>
      <c r="N103" s="29">
        <v>2047.79</v>
      </c>
      <c r="O103" s="29">
        <v>2041.3</v>
      </c>
      <c r="P103" s="29">
        <v>2074.39</v>
      </c>
      <c r="Q103" s="1101">
        <f>IF((P104=""),"",MAX(D105:P105))</f>
        <v>357.78</v>
      </c>
      <c r="R103" s="1101">
        <f>IF(P104="","",MIN(D105:P105))</f>
        <v>281.08999999999992</v>
      </c>
      <c r="S103" s="1093">
        <f>IF((P105=""),"",AVERAGE(D105:P105))</f>
        <v>314.34999999999997</v>
      </c>
      <c r="T103" s="1093">
        <f>IF((P104=""),"",(Q103-R103)/(Q103+R103)*100)</f>
        <v>12.004007074991794</v>
      </c>
      <c r="U103" s="1093">
        <f>STDEV(D105:P105)</f>
        <v>23.721760404039617</v>
      </c>
      <c r="V103" s="154" t="str">
        <f>IF(P104="","",IF(S103&gt;300,IF(T103&lt;14,IF(S103&lt;390,"Pass","Fail"),"Fail"),"Fail"))</f>
        <v>Pass</v>
      </c>
      <c r="W103" s="1098">
        <v>1428</v>
      </c>
      <c r="X103" s="86" t="s">
        <v>235</v>
      </c>
      <c r="Y103" s="60"/>
      <c r="Z103" s="30">
        <v>270</v>
      </c>
      <c r="AA103" s="30">
        <v>370</v>
      </c>
      <c r="AB103" s="30">
        <v>300</v>
      </c>
      <c r="AC103" s="31">
        <v>390</v>
      </c>
      <c r="AD103" s="31">
        <v>20</v>
      </c>
      <c r="AE103" s="31">
        <v>14</v>
      </c>
    </row>
    <row r="104" spans="1:31" ht="15.75" customHeight="1">
      <c r="A104" s="83"/>
      <c r="B104" s="32"/>
      <c r="C104" s="28" t="s">
        <v>185</v>
      </c>
      <c r="D104" s="29">
        <v>1675.96</v>
      </c>
      <c r="E104" s="29">
        <v>1706.33</v>
      </c>
      <c r="F104" s="29">
        <v>1729.64</v>
      </c>
      <c r="G104" s="29">
        <v>1730.09</v>
      </c>
      <c r="H104" s="29">
        <v>1726.99</v>
      </c>
      <c r="I104" s="29">
        <v>1711.87</v>
      </c>
      <c r="J104" s="29">
        <v>1683.97</v>
      </c>
      <c r="K104" s="29">
        <v>1674.42</v>
      </c>
      <c r="L104" s="29">
        <v>1707.89</v>
      </c>
      <c r="M104" s="29">
        <v>1721.2</v>
      </c>
      <c r="N104" s="29">
        <v>1740.64</v>
      </c>
      <c r="O104" s="29">
        <v>1723.43</v>
      </c>
      <c r="P104" s="29">
        <v>1741.04</v>
      </c>
      <c r="Q104" s="1102"/>
      <c r="R104" s="1102"/>
      <c r="S104" s="1094"/>
      <c r="T104" s="1094"/>
      <c r="U104" s="1096"/>
      <c r="V104" s="154"/>
      <c r="W104" s="1099"/>
      <c r="X104" s="87"/>
      <c r="Y104" s="60"/>
      <c r="Z104" s="30"/>
      <c r="AA104" s="30"/>
      <c r="AB104" s="30"/>
      <c r="AC104" s="31"/>
      <c r="AD104" s="31"/>
      <c r="AE104" s="31"/>
    </row>
    <row r="105" spans="1:31" ht="30" customHeight="1">
      <c r="A105" s="83"/>
      <c r="B105" s="27"/>
      <c r="C105" s="28" t="s">
        <v>186</v>
      </c>
      <c r="D105" s="33">
        <f t="shared" ref="D105:P105" si="31">IF(((D103="")*AND(D104="")),"",(D103-D104))</f>
        <v>322.19000000000005</v>
      </c>
      <c r="E105" s="33">
        <f t="shared" si="31"/>
        <v>296.77999999999997</v>
      </c>
      <c r="F105" s="33">
        <f t="shared" si="31"/>
        <v>281.08999999999992</v>
      </c>
      <c r="G105" s="33">
        <f t="shared" si="31"/>
        <v>286.06000000000017</v>
      </c>
      <c r="H105" s="33">
        <f t="shared" si="31"/>
        <v>296.21000000000004</v>
      </c>
      <c r="I105" s="33">
        <f t="shared" si="31"/>
        <v>317.10000000000014</v>
      </c>
      <c r="J105" s="33">
        <f t="shared" si="31"/>
        <v>354.18000000000006</v>
      </c>
      <c r="K105" s="33">
        <f t="shared" si="31"/>
        <v>357.78</v>
      </c>
      <c r="L105" s="33">
        <f t="shared" si="31"/>
        <v>317.62999999999988</v>
      </c>
      <c r="M105" s="33">
        <f t="shared" si="31"/>
        <v>299.15999999999985</v>
      </c>
      <c r="N105" s="33">
        <f t="shared" si="31"/>
        <v>307.14999999999986</v>
      </c>
      <c r="O105" s="33">
        <f t="shared" si="31"/>
        <v>317.86999999999989</v>
      </c>
      <c r="P105" s="33">
        <f t="shared" si="31"/>
        <v>333.34999999999991</v>
      </c>
      <c r="Q105" s="1103"/>
      <c r="R105" s="1103"/>
      <c r="S105" s="1095"/>
      <c r="T105" s="1095"/>
      <c r="U105" s="1097"/>
      <c r="V105" s="154"/>
      <c r="W105" s="1100"/>
      <c r="X105" s="88"/>
      <c r="Y105" s="60"/>
      <c r="Z105" s="30"/>
      <c r="AA105" s="30"/>
      <c r="AB105" s="30"/>
      <c r="AC105" s="30"/>
      <c r="AD105" s="34"/>
      <c r="AE105" s="30"/>
    </row>
    <row r="106" spans="1:31" ht="15">
      <c r="A106" s="84">
        <v>43252</v>
      </c>
      <c r="B106" s="27" t="s">
        <v>230</v>
      </c>
      <c r="C106" s="28" t="s">
        <v>184</v>
      </c>
      <c r="D106" s="29">
        <v>1675.96</v>
      </c>
      <c r="E106" s="29">
        <v>1706.33</v>
      </c>
      <c r="F106" s="29">
        <v>1729.64</v>
      </c>
      <c r="G106" s="29">
        <v>1730.09</v>
      </c>
      <c r="H106" s="29">
        <v>1726.99</v>
      </c>
      <c r="I106" s="29">
        <v>1711.87</v>
      </c>
      <c r="J106" s="29">
        <v>1683.97</v>
      </c>
      <c r="K106" s="29">
        <v>1674.42</v>
      </c>
      <c r="L106" s="29">
        <v>1707.89</v>
      </c>
      <c r="M106" s="29">
        <v>1721.2</v>
      </c>
      <c r="N106" s="29">
        <v>1740.64</v>
      </c>
      <c r="O106" s="29">
        <v>1723.43</v>
      </c>
      <c r="P106" s="29">
        <v>1741.04</v>
      </c>
      <c r="Q106" s="1101">
        <f>IF((P107=""),"",MAX(D108:P108))</f>
        <v>386.59999999999991</v>
      </c>
      <c r="R106" s="1101">
        <f>IF(P107="","",MIN(D108:P108))</f>
        <v>293.62000000000012</v>
      </c>
      <c r="S106" s="1093">
        <f>IF((P108=""),"",AVERAGE(D108:P108))</f>
        <v>334.19153846153847</v>
      </c>
      <c r="T106" s="1093">
        <f>IF((P107=""),"",(Q106-R106)/(Q106+R106)*100)</f>
        <v>13.669107053600275</v>
      </c>
      <c r="U106" s="1093">
        <f>STDEV(D108:P108)</f>
        <v>33.561055765613283</v>
      </c>
      <c r="V106" s="154" t="str">
        <f>IF(P107="","",IF(S106&gt;300,IF(T106&lt;14,IF(S106&lt;390,"Pass","Fail"),"Fail"),"Fail"))</f>
        <v>Pass</v>
      </c>
      <c r="W106" s="1098">
        <v>1428</v>
      </c>
      <c r="X106" s="1107"/>
      <c r="Y106" s="60"/>
      <c r="Z106" s="30">
        <v>270</v>
      </c>
      <c r="AA106" s="30">
        <v>370</v>
      </c>
      <c r="AB106" s="30">
        <v>300</v>
      </c>
      <c r="AC106" s="31">
        <v>390</v>
      </c>
      <c r="AD106" s="31">
        <v>20</v>
      </c>
      <c r="AE106" s="31">
        <v>14</v>
      </c>
    </row>
    <row r="107" spans="1:31" ht="15.75" customHeight="1">
      <c r="A107" s="83"/>
      <c r="B107" s="32"/>
      <c r="C107" s="28" t="s">
        <v>185</v>
      </c>
      <c r="D107" s="29">
        <v>1291.8499999999999</v>
      </c>
      <c r="E107" s="29">
        <v>1376.49</v>
      </c>
      <c r="F107" s="29">
        <v>1415.57</v>
      </c>
      <c r="G107" s="29">
        <v>1425.23</v>
      </c>
      <c r="H107" s="29">
        <v>1433.37</v>
      </c>
      <c r="I107" s="29">
        <v>1382.6</v>
      </c>
      <c r="J107" s="29">
        <v>1307.19</v>
      </c>
      <c r="K107" s="29">
        <v>1302.06</v>
      </c>
      <c r="L107" s="29">
        <v>1383.37</v>
      </c>
      <c r="M107" s="29">
        <v>1410.61</v>
      </c>
      <c r="N107" s="29">
        <v>1439.65</v>
      </c>
      <c r="O107" s="29">
        <v>1406.55</v>
      </c>
      <c r="P107" s="29">
        <v>1354.44</v>
      </c>
      <c r="Q107" s="1102"/>
      <c r="R107" s="1102"/>
      <c r="S107" s="1094"/>
      <c r="T107" s="1094"/>
      <c r="U107" s="1096"/>
      <c r="V107" s="154"/>
      <c r="W107" s="1099"/>
      <c r="X107" s="1108"/>
      <c r="Y107" s="60"/>
      <c r="Z107" s="30"/>
      <c r="AA107" s="30"/>
      <c r="AB107" s="30"/>
      <c r="AC107" s="31"/>
      <c r="AD107" s="31"/>
      <c r="AE107" s="31"/>
    </row>
    <row r="108" spans="1:31" ht="30" customHeight="1">
      <c r="A108" s="83"/>
      <c r="B108" s="27"/>
      <c r="C108" s="28" t="s">
        <v>186</v>
      </c>
      <c r="D108" s="33">
        <f t="shared" ref="D108:P108" si="32">IF(((D106="")*AND(D107="")),"",(D106-D107))</f>
        <v>384.11000000000013</v>
      </c>
      <c r="E108" s="33">
        <f t="shared" si="32"/>
        <v>329.83999999999992</v>
      </c>
      <c r="F108" s="33">
        <f t="shared" si="32"/>
        <v>314.07000000000016</v>
      </c>
      <c r="G108" s="33">
        <f t="shared" si="32"/>
        <v>304.8599999999999</v>
      </c>
      <c r="H108" s="33">
        <f t="shared" si="32"/>
        <v>293.62000000000012</v>
      </c>
      <c r="I108" s="33">
        <f t="shared" si="32"/>
        <v>329.27</v>
      </c>
      <c r="J108" s="33">
        <f t="shared" si="32"/>
        <v>376.78</v>
      </c>
      <c r="K108" s="33">
        <f t="shared" si="32"/>
        <v>372.36000000000013</v>
      </c>
      <c r="L108" s="33">
        <f t="shared" si="32"/>
        <v>324.52000000000021</v>
      </c>
      <c r="M108" s="33">
        <f t="shared" si="32"/>
        <v>310.59000000000015</v>
      </c>
      <c r="N108" s="33">
        <f t="shared" si="32"/>
        <v>300.99</v>
      </c>
      <c r="O108" s="33">
        <f t="shared" si="32"/>
        <v>316.88000000000011</v>
      </c>
      <c r="P108" s="33">
        <f t="shared" si="32"/>
        <v>386.59999999999991</v>
      </c>
      <c r="Q108" s="1103"/>
      <c r="R108" s="1103"/>
      <c r="S108" s="1095"/>
      <c r="T108" s="1095"/>
      <c r="U108" s="1097"/>
      <c r="V108" s="154"/>
      <c r="W108" s="1100"/>
      <c r="X108" s="1109"/>
      <c r="Y108" s="60"/>
      <c r="Z108" s="30"/>
      <c r="AA108" s="30"/>
      <c r="AB108" s="30"/>
      <c r="AC108" s="30"/>
      <c r="AD108" s="34"/>
      <c r="AE108" s="30"/>
    </row>
    <row r="109" spans="1:31" ht="15">
      <c r="A109" s="84">
        <v>43256</v>
      </c>
      <c r="B109" s="27" t="s">
        <v>230</v>
      </c>
      <c r="C109" s="28" t="s">
        <v>184</v>
      </c>
      <c r="D109" s="29">
        <v>2882.42</v>
      </c>
      <c r="E109" s="29">
        <v>2814.92</v>
      </c>
      <c r="F109" s="29">
        <v>2776.79</v>
      </c>
      <c r="G109" s="29">
        <v>2760.88</v>
      </c>
      <c r="H109" s="29">
        <v>2763.89</v>
      </c>
      <c r="I109" s="29">
        <v>2787.91</v>
      </c>
      <c r="J109" s="29">
        <v>2829.56</v>
      </c>
      <c r="K109" s="29">
        <v>2832.26</v>
      </c>
      <c r="L109" s="29">
        <v>2786.14</v>
      </c>
      <c r="M109" s="29">
        <v>2765.23</v>
      </c>
      <c r="N109" s="29">
        <v>2777.05</v>
      </c>
      <c r="O109" s="29">
        <v>2817.9</v>
      </c>
      <c r="P109" s="29">
        <v>2891.57</v>
      </c>
      <c r="Q109" s="1101">
        <f>IF((P110=""),"",MAX(D111:P111))</f>
        <v>381.46000000000004</v>
      </c>
      <c r="R109" s="1101">
        <f>IF(P110="","",MIN(D111:P111))</f>
        <v>322.05999999999995</v>
      </c>
      <c r="S109" s="1093">
        <f>IF((P111=""),"",AVERAGE(D111:P111))</f>
        <v>344.30000000000007</v>
      </c>
      <c r="T109" s="1093">
        <f>IF((P110=""),"",(Q109-R109)/(Q109+R109)*100)</f>
        <v>8.4432567659768161</v>
      </c>
      <c r="U109" s="1093">
        <f>STDEV(D111:P111)</f>
        <v>23.338256861499406</v>
      </c>
      <c r="V109" s="154" t="str">
        <f>IF(P110="","",IF(S109&gt;300,IF(T109&lt;14,IF(S109&lt;390,"Pass","Fail"),"Fail"),"Fail"))</f>
        <v>Pass</v>
      </c>
      <c r="W109" s="1098">
        <v>1335</v>
      </c>
      <c r="X109" s="1107"/>
      <c r="Y109" s="60"/>
      <c r="Z109" s="30">
        <v>270</v>
      </c>
      <c r="AA109" s="30">
        <v>370</v>
      </c>
      <c r="AB109" s="30">
        <v>300</v>
      </c>
      <c r="AC109" s="31">
        <v>390</v>
      </c>
      <c r="AD109" s="31">
        <v>20</v>
      </c>
      <c r="AE109" s="31">
        <v>14</v>
      </c>
    </row>
    <row r="110" spans="1:31" ht="15.75" customHeight="1">
      <c r="A110" s="83"/>
      <c r="B110" s="32"/>
      <c r="C110" s="28" t="s">
        <v>185</v>
      </c>
      <c r="D110" s="29">
        <v>2505.98</v>
      </c>
      <c r="E110" s="29">
        <v>2476.21</v>
      </c>
      <c r="F110" s="29">
        <v>2452.25</v>
      </c>
      <c r="G110" s="29">
        <v>2438.5700000000002</v>
      </c>
      <c r="H110" s="29">
        <v>2441.83</v>
      </c>
      <c r="I110" s="29">
        <v>2451.5100000000002</v>
      </c>
      <c r="J110" s="29">
        <v>2451.79</v>
      </c>
      <c r="K110" s="29">
        <v>2460.7199999999998</v>
      </c>
      <c r="L110" s="29">
        <v>2452.41</v>
      </c>
      <c r="M110" s="29">
        <v>2438.87</v>
      </c>
      <c r="N110" s="29">
        <v>2450.91</v>
      </c>
      <c r="O110" s="29">
        <v>2479.46</v>
      </c>
      <c r="P110" s="29">
        <v>2510.11</v>
      </c>
      <c r="Q110" s="1102"/>
      <c r="R110" s="1102"/>
      <c r="S110" s="1094"/>
      <c r="T110" s="1094"/>
      <c r="U110" s="1096"/>
      <c r="V110" s="154"/>
      <c r="W110" s="1099"/>
      <c r="X110" s="1108"/>
      <c r="Y110" s="60"/>
      <c r="Z110" s="30"/>
      <c r="AA110" s="30"/>
      <c r="AB110" s="30"/>
      <c r="AC110" s="31"/>
      <c r="AD110" s="31"/>
      <c r="AE110" s="31"/>
    </row>
    <row r="111" spans="1:31" ht="30" customHeight="1">
      <c r="A111" s="83"/>
      <c r="B111" s="27"/>
      <c r="C111" s="28" t="s">
        <v>186</v>
      </c>
      <c r="D111" s="33">
        <f t="shared" ref="D111:P111" si="33">IF(((D109="")*AND(D110="")),"",(D109-D110))</f>
        <v>376.44000000000005</v>
      </c>
      <c r="E111" s="33">
        <f t="shared" si="33"/>
        <v>338.71000000000004</v>
      </c>
      <c r="F111" s="33">
        <f t="shared" si="33"/>
        <v>324.53999999999996</v>
      </c>
      <c r="G111" s="33">
        <f t="shared" si="33"/>
        <v>322.30999999999995</v>
      </c>
      <c r="H111" s="33">
        <f t="shared" si="33"/>
        <v>322.05999999999995</v>
      </c>
      <c r="I111" s="33">
        <f t="shared" si="33"/>
        <v>336.39999999999964</v>
      </c>
      <c r="J111" s="33">
        <f t="shared" si="33"/>
        <v>377.77</v>
      </c>
      <c r="K111" s="33">
        <f t="shared" si="33"/>
        <v>371.54000000000042</v>
      </c>
      <c r="L111" s="33">
        <f t="shared" si="33"/>
        <v>333.73</v>
      </c>
      <c r="M111" s="33">
        <f t="shared" si="33"/>
        <v>326.36000000000013</v>
      </c>
      <c r="N111" s="33">
        <f t="shared" si="33"/>
        <v>326.14000000000033</v>
      </c>
      <c r="O111" s="33">
        <f t="shared" si="33"/>
        <v>338.44000000000005</v>
      </c>
      <c r="P111" s="33">
        <f t="shared" si="33"/>
        <v>381.46000000000004</v>
      </c>
      <c r="Q111" s="1103"/>
      <c r="R111" s="1103"/>
      <c r="S111" s="1095"/>
      <c r="T111" s="1095"/>
      <c r="U111" s="1097"/>
      <c r="V111" s="154"/>
      <c r="W111" s="1100"/>
      <c r="X111" s="1109"/>
      <c r="Y111" s="60"/>
      <c r="Z111" s="30"/>
      <c r="AA111" s="30"/>
      <c r="AB111" s="30"/>
      <c r="AC111" s="30"/>
      <c r="AD111" s="34"/>
      <c r="AE111" s="30"/>
    </row>
    <row r="112" spans="1:31" ht="15">
      <c r="A112" s="84">
        <v>43259</v>
      </c>
      <c r="B112" s="27" t="s">
        <v>230</v>
      </c>
      <c r="C112" s="28" t="s">
        <v>184</v>
      </c>
      <c r="D112" s="29">
        <v>2507.02</v>
      </c>
      <c r="E112" s="29">
        <v>2476.5</v>
      </c>
      <c r="F112" s="29">
        <v>2451.19</v>
      </c>
      <c r="G112" s="29">
        <v>2439.3200000000002</v>
      </c>
      <c r="H112" s="29">
        <v>2437.62</v>
      </c>
      <c r="I112" s="29">
        <v>2457.15</v>
      </c>
      <c r="J112" s="29">
        <v>2451.62</v>
      </c>
      <c r="K112" s="29">
        <v>2460.31</v>
      </c>
      <c r="L112" s="29">
        <v>2451.79</v>
      </c>
      <c r="M112" s="29">
        <v>2445.34</v>
      </c>
      <c r="N112" s="29">
        <v>2526.4</v>
      </c>
      <c r="O112" s="29">
        <v>2481.9</v>
      </c>
      <c r="P112" s="29">
        <v>2512.5300000000002</v>
      </c>
      <c r="Q112" s="1101">
        <f>IF((P113=""),"",MAX(D114:P114))</f>
        <v>440.44000000000005</v>
      </c>
      <c r="R112" s="1101">
        <f>IF(P113="","",MIN(D114:P114))</f>
        <v>332.77999999999975</v>
      </c>
      <c r="S112" s="1093">
        <f>IF((P114=""),"",AVERAGE(D114:P114))</f>
        <v>376.3776923076922</v>
      </c>
      <c r="T112" s="1093">
        <f>IF((P113=""),"",(Q112-R112)/(Q112+R112)*100)</f>
        <v>13.923592250588493</v>
      </c>
      <c r="U112" s="1093">
        <f>STDEV(D114:P114)</f>
        <v>34.208652695345897</v>
      </c>
      <c r="V112" s="154" t="str">
        <f>IF(P113="","",IF(S112&gt;300,IF(T112&lt;14,IF(S112&lt;390,"Pass","Fail"),"Fail"),"Fail"))</f>
        <v>Pass</v>
      </c>
      <c r="W112" s="1098">
        <v>1335</v>
      </c>
      <c r="X112" s="1107"/>
      <c r="Y112" s="60"/>
      <c r="Z112" s="30">
        <v>270</v>
      </c>
      <c r="AA112" s="30">
        <v>370</v>
      </c>
      <c r="AB112" s="30">
        <v>300</v>
      </c>
      <c r="AC112" s="31">
        <v>390</v>
      </c>
      <c r="AD112" s="31">
        <v>20</v>
      </c>
      <c r="AE112" s="31">
        <v>14</v>
      </c>
    </row>
    <row r="113" spans="1:31" ht="15.75" customHeight="1">
      <c r="A113" s="83"/>
      <c r="B113" s="32"/>
      <c r="C113" s="28" t="s">
        <v>185</v>
      </c>
      <c r="D113" s="29">
        <v>2090.8200000000002</v>
      </c>
      <c r="E113" s="29">
        <v>2092.7800000000002</v>
      </c>
      <c r="F113" s="29">
        <v>2087.33</v>
      </c>
      <c r="G113" s="29">
        <v>2086.7600000000002</v>
      </c>
      <c r="H113" s="29">
        <v>2093</v>
      </c>
      <c r="I113" s="29">
        <v>2102.86</v>
      </c>
      <c r="J113" s="29">
        <v>2064.4</v>
      </c>
      <c r="K113" s="29">
        <v>2095.88</v>
      </c>
      <c r="L113" s="29">
        <v>2119.0100000000002</v>
      </c>
      <c r="M113" s="29">
        <v>2105.04</v>
      </c>
      <c r="N113" s="29">
        <v>2085.96</v>
      </c>
      <c r="O113" s="29">
        <v>2096.0500000000002</v>
      </c>
      <c r="P113" s="29">
        <v>2085.89</v>
      </c>
      <c r="Q113" s="1102"/>
      <c r="R113" s="1102"/>
      <c r="S113" s="1094"/>
      <c r="T113" s="1094"/>
      <c r="U113" s="1096"/>
      <c r="V113" s="154"/>
      <c r="W113" s="1099"/>
      <c r="X113" s="1108"/>
      <c r="Y113" s="60"/>
      <c r="Z113" s="30"/>
      <c r="AA113" s="30"/>
      <c r="AB113" s="30"/>
      <c r="AC113" s="31"/>
      <c r="AD113" s="31"/>
      <c r="AE113" s="31"/>
    </row>
    <row r="114" spans="1:31" ht="30" customHeight="1">
      <c r="A114" s="83"/>
      <c r="B114" s="27"/>
      <c r="C114" s="28" t="s">
        <v>186</v>
      </c>
      <c r="D114" s="33">
        <f t="shared" ref="D114:P114" si="34">IF(((D112="")*AND(D113="")),"",(D112-D113))</f>
        <v>416.19999999999982</v>
      </c>
      <c r="E114" s="33">
        <f t="shared" si="34"/>
        <v>383.7199999999998</v>
      </c>
      <c r="F114" s="33">
        <f t="shared" si="34"/>
        <v>363.86000000000013</v>
      </c>
      <c r="G114" s="33">
        <f t="shared" si="34"/>
        <v>352.55999999999995</v>
      </c>
      <c r="H114" s="33">
        <f t="shared" si="34"/>
        <v>344.61999999999989</v>
      </c>
      <c r="I114" s="33">
        <f t="shared" si="34"/>
        <v>354.28999999999996</v>
      </c>
      <c r="J114" s="33">
        <f t="shared" si="34"/>
        <v>387.2199999999998</v>
      </c>
      <c r="K114" s="33">
        <f t="shared" si="34"/>
        <v>364.42999999999984</v>
      </c>
      <c r="L114" s="33">
        <f t="shared" si="34"/>
        <v>332.77999999999975</v>
      </c>
      <c r="M114" s="33">
        <f t="shared" si="34"/>
        <v>340.30000000000018</v>
      </c>
      <c r="N114" s="33">
        <f t="shared" si="34"/>
        <v>440.44000000000005</v>
      </c>
      <c r="O114" s="33">
        <f t="shared" si="34"/>
        <v>385.84999999999991</v>
      </c>
      <c r="P114" s="33">
        <f t="shared" si="34"/>
        <v>426.64000000000033</v>
      </c>
      <c r="Q114" s="1103"/>
      <c r="R114" s="1103"/>
      <c r="S114" s="1095"/>
      <c r="T114" s="1095"/>
      <c r="U114" s="1097"/>
      <c r="V114" s="154"/>
      <c r="W114" s="1100"/>
      <c r="X114" s="1109"/>
      <c r="Y114" s="60"/>
      <c r="Z114" s="30"/>
      <c r="AA114" s="30"/>
      <c r="AB114" s="30"/>
      <c r="AC114" s="30"/>
      <c r="AD114" s="34"/>
      <c r="AE114" s="30"/>
    </row>
    <row r="115" spans="1:31" ht="15">
      <c r="A115" s="84">
        <v>43262</v>
      </c>
      <c r="B115" s="27" t="s">
        <v>230</v>
      </c>
      <c r="C115" s="28" t="s">
        <v>184</v>
      </c>
      <c r="D115" s="29">
        <v>2084.13</v>
      </c>
      <c r="E115" s="29">
        <v>2080.1999999999998</v>
      </c>
      <c r="F115" s="29">
        <v>2078.27</v>
      </c>
      <c r="G115" s="29">
        <v>2074.9</v>
      </c>
      <c r="H115" s="29">
        <v>2079.75</v>
      </c>
      <c r="I115" s="29">
        <v>2100.3000000000002</v>
      </c>
      <c r="J115" s="29">
        <v>2059.3000000000002</v>
      </c>
      <c r="K115" s="29">
        <v>2088.54</v>
      </c>
      <c r="L115" s="29">
        <v>2108.9699999999998</v>
      </c>
      <c r="M115" s="29">
        <v>2094.5</v>
      </c>
      <c r="N115" s="29">
        <v>2082.13</v>
      </c>
      <c r="O115" s="29">
        <v>2079.15</v>
      </c>
      <c r="P115" s="29">
        <v>2073.58</v>
      </c>
      <c r="Q115" s="1101">
        <f>IF((P116=""),"",MAX(D117:P117))</f>
        <v>392.87999999999988</v>
      </c>
      <c r="R115" s="1101">
        <f>IF(P116="","",MIN(D117:P117))</f>
        <v>300.47000000000003</v>
      </c>
      <c r="S115" s="1093">
        <f>IF((P117=""),"",AVERAGE(D117:P117))</f>
        <v>338.32923076923078</v>
      </c>
      <c r="T115" s="1093">
        <f>IF((P116=""),"",(Q115-R115)/(Q115+R115)*100)</f>
        <v>13.328044998918276</v>
      </c>
      <c r="U115" s="1093">
        <f>STDEV(D117:P117)</f>
        <v>27.985388289111075</v>
      </c>
      <c r="V115" s="154" t="str">
        <f>IF(P116="","",IF(S115&gt;300,IF(T115&lt;14,IF(S115&lt;390,"Pass","Fail"),"Fail"),"Fail"))</f>
        <v>Pass</v>
      </c>
      <c r="W115" s="1098">
        <v>1159</v>
      </c>
      <c r="X115" s="86" t="s">
        <v>195</v>
      </c>
      <c r="Y115" s="60"/>
      <c r="Z115" s="30">
        <v>270</v>
      </c>
      <c r="AA115" s="30">
        <v>370</v>
      </c>
      <c r="AB115" s="30">
        <v>300</v>
      </c>
      <c r="AC115" s="31">
        <v>390</v>
      </c>
      <c r="AD115" s="31">
        <v>20</v>
      </c>
      <c r="AE115" s="31">
        <v>14</v>
      </c>
    </row>
    <row r="116" spans="1:31" ht="15.75" customHeight="1">
      <c r="A116" s="83"/>
      <c r="B116" s="32"/>
      <c r="C116" s="28" t="s">
        <v>185</v>
      </c>
      <c r="D116" s="29">
        <v>1729.27</v>
      </c>
      <c r="E116" s="29">
        <v>1777.67</v>
      </c>
      <c r="F116" s="29">
        <v>1755.3</v>
      </c>
      <c r="G116" s="29">
        <v>1743.92</v>
      </c>
      <c r="H116" s="29">
        <v>1753.55</v>
      </c>
      <c r="I116" s="29">
        <v>1750.88</v>
      </c>
      <c r="J116" s="29">
        <v>1681.85</v>
      </c>
      <c r="K116" s="29">
        <v>1695.66</v>
      </c>
      <c r="L116" s="29">
        <v>1757.57</v>
      </c>
      <c r="M116" s="29">
        <v>1761.41</v>
      </c>
      <c r="N116" s="29">
        <v>1775.71</v>
      </c>
      <c r="O116" s="29">
        <v>1778.68</v>
      </c>
      <c r="P116" s="29">
        <v>1723.97</v>
      </c>
      <c r="Q116" s="1102"/>
      <c r="R116" s="1102"/>
      <c r="S116" s="1094"/>
      <c r="T116" s="1094"/>
      <c r="U116" s="1096"/>
      <c r="V116" s="154"/>
      <c r="W116" s="1099"/>
      <c r="X116" s="87"/>
      <c r="Y116" s="60"/>
      <c r="Z116" s="30"/>
      <c r="AA116" s="30"/>
      <c r="AB116" s="30"/>
      <c r="AC116" s="31"/>
      <c r="AD116" s="31"/>
      <c r="AE116" s="31"/>
    </row>
    <row r="117" spans="1:31" ht="30" customHeight="1">
      <c r="A117" s="83"/>
      <c r="B117" s="27"/>
      <c r="C117" s="28" t="s">
        <v>186</v>
      </c>
      <c r="D117" s="33">
        <f t="shared" ref="D117:P117" si="35">IF(((D115="")*AND(D116="")),"",(D115-D116))</f>
        <v>354.86000000000013</v>
      </c>
      <c r="E117" s="33">
        <f t="shared" si="35"/>
        <v>302.52999999999975</v>
      </c>
      <c r="F117" s="33">
        <f t="shared" si="35"/>
        <v>322.97000000000003</v>
      </c>
      <c r="G117" s="33">
        <f t="shared" si="35"/>
        <v>330.98</v>
      </c>
      <c r="H117" s="33">
        <f t="shared" si="35"/>
        <v>326.20000000000005</v>
      </c>
      <c r="I117" s="33">
        <f t="shared" si="35"/>
        <v>349.42000000000007</v>
      </c>
      <c r="J117" s="33">
        <f t="shared" si="35"/>
        <v>377.45000000000027</v>
      </c>
      <c r="K117" s="33">
        <f t="shared" si="35"/>
        <v>392.87999999999988</v>
      </c>
      <c r="L117" s="33">
        <f t="shared" si="35"/>
        <v>351.39999999999986</v>
      </c>
      <c r="M117" s="33">
        <f t="shared" si="35"/>
        <v>333.08999999999992</v>
      </c>
      <c r="N117" s="33">
        <f t="shared" si="35"/>
        <v>306.42000000000007</v>
      </c>
      <c r="O117" s="33">
        <f t="shared" si="35"/>
        <v>300.47000000000003</v>
      </c>
      <c r="P117" s="33">
        <f t="shared" si="35"/>
        <v>349.6099999999999</v>
      </c>
      <c r="Q117" s="1103"/>
      <c r="R117" s="1103"/>
      <c r="S117" s="1095"/>
      <c r="T117" s="1095"/>
      <c r="U117" s="1097"/>
      <c r="V117" s="154"/>
      <c r="W117" s="1100"/>
      <c r="X117" s="88"/>
      <c r="Y117" s="60"/>
      <c r="Z117" s="30"/>
      <c r="AA117" s="30"/>
      <c r="AB117" s="30"/>
      <c r="AC117" s="30"/>
      <c r="AD117" s="34"/>
      <c r="AE117" s="30"/>
    </row>
    <row r="118" spans="1:31" ht="15">
      <c r="A118" s="84">
        <v>43266</v>
      </c>
      <c r="B118" s="27" t="s">
        <v>230</v>
      </c>
      <c r="C118" s="28" t="s">
        <v>184</v>
      </c>
      <c r="D118" s="29">
        <v>2885.29</v>
      </c>
      <c r="E118" s="29">
        <v>2821.21</v>
      </c>
      <c r="F118" s="29">
        <v>2784.9</v>
      </c>
      <c r="G118" s="29">
        <v>2768.3</v>
      </c>
      <c r="H118" s="29">
        <v>2773.74</v>
      </c>
      <c r="I118" s="29">
        <v>2798.65</v>
      </c>
      <c r="J118" s="29">
        <v>2843.86</v>
      </c>
      <c r="K118" s="29">
        <v>2889.19</v>
      </c>
      <c r="L118" s="29">
        <v>2823.89</v>
      </c>
      <c r="M118" s="29">
        <v>2783.82</v>
      </c>
      <c r="N118" s="29">
        <v>2774.24</v>
      </c>
      <c r="O118" s="29">
        <v>2797.37</v>
      </c>
      <c r="P118" s="29">
        <v>2833.89</v>
      </c>
      <c r="Q118" s="1101">
        <f>IF((P119=""),"",MAX(D120:P120))</f>
        <v>373.80999999999995</v>
      </c>
      <c r="R118" s="1101">
        <f>IF(P119="","",MIN(D120:P120))</f>
        <v>316.90000000000009</v>
      </c>
      <c r="S118" s="1093">
        <f>IF((P120=""),"",AVERAGE(D120:P120))</f>
        <v>340.47384615384613</v>
      </c>
      <c r="T118" s="1093">
        <f>IF((P119=""),"",(Q118-R118)/(Q118+R118)*100)</f>
        <v>8.2393479173603765</v>
      </c>
      <c r="U118" s="1093">
        <f>STDEV(D120:P120)</f>
        <v>22.324235910202358</v>
      </c>
      <c r="V118" s="154" t="str">
        <f>IF(P119="","",IF(S118&gt;300,IF(T118&lt;14,IF(S118&lt;390,"Pass","Fail"),"Fail"),"Fail"))</f>
        <v>Pass</v>
      </c>
      <c r="W118" s="1098">
        <v>121</v>
      </c>
      <c r="X118" s="1107"/>
      <c r="Y118" s="60"/>
      <c r="Z118" s="30">
        <v>270</v>
      </c>
      <c r="AA118" s="30">
        <v>370</v>
      </c>
      <c r="AB118" s="30">
        <v>300</v>
      </c>
      <c r="AC118" s="31">
        <v>390</v>
      </c>
      <c r="AD118" s="31">
        <v>20</v>
      </c>
      <c r="AE118" s="31">
        <v>14</v>
      </c>
    </row>
    <row r="119" spans="1:31" ht="15.75" customHeight="1">
      <c r="A119" s="83"/>
      <c r="B119" s="32"/>
      <c r="C119" s="28" t="s">
        <v>185</v>
      </c>
      <c r="D119" s="29">
        <v>2515.2600000000002</v>
      </c>
      <c r="E119" s="29">
        <v>2487.54</v>
      </c>
      <c r="F119" s="29">
        <v>2461.2800000000002</v>
      </c>
      <c r="G119" s="29">
        <v>2451.4</v>
      </c>
      <c r="H119" s="29">
        <v>2453.41</v>
      </c>
      <c r="I119" s="29">
        <v>2466.5100000000002</v>
      </c>
      <c r="J119" s="29">
        <v>2470.0500000000002</v>
      </c>
      <c r="K119" s="29">
        <v>2520.2399999999998</v>
      </c>
      <c r="L119" s="29">
        <v>2489.0700000000002</v>
      </c>
      <c r="M119" s="29">
        <v>2465.34</v>
      </c>
      <c r="N119" s="29">
        <v>2449.9299999999998</v>
      </c>
      <c r="O119" s="29">
        <v>2460.85</v>
      </c>
      <c r="P119" s="29">
        <v>2461.31</v>
      </c>
      <c r="Q119" s="1102"/>
      <c r="R119" s="1102"/>
      <c r="S119" s="1094"/>
      <c r="T119" s="1094"/>
      <c r="U119" s="1096"/>
      <c r="V119" s="154"/>
      <c r="W119" s="1099"/>
      <c r="X119" s="1108"/>
      <c r="Y119" s="60"/>
      <c r="Z119" s="30"/>
      <c r="AA119" s="30"/>
      <c r="AB119" s="30"/>
      <c r="AC119" s="31"/>
      <c r="AD119" s="31"/>
      <c r="AE119" s="31"/>
    </row>
    <row r="120" spans="1:31" ht="30" customHeight="1">
      <c r="A120" s="83"/>
      <c r="B120" s="27"/>
      <c r="C120" s="28" t="s">
        <v>186</v>
      </c>
      <c r="D120" s="33">
        <f t="shared" ref="D120:P120" si="36">IF(((D118="")*AND(D119="")),"",(D118-D119))</f>
        <v>370.02999999999975</v>
      </c>
      <c r="E120" s="33">
        <f t="shared" si="36"/>
        <v>333.67000000000007</v>
      </c>
      <c r="F120" s="33">
        <f t="shared" si="36"/>
        <v>323.61999999999989</v>
      </c>
      <c r="G120" s="33">
        <f t="shared" si="36"/>
        <v>316.90000000000009</v>
      </c>
      <c r="H120" s="33">
        <f t="shared" si="36"/>
        <v>320.32999999999993</v>
      </c>
      <c r="I120" s="33">
        <f t="shared" si="36"/>
        <v>332.13999999999987</v>
      </c>
      <c r="J120" s="33">
        <f t="shared" si="36"/>
        <v>373.80999999999995</v>
      </c>
      <c r="K120" s="33">
        <f t="shared" si="36"/>
        <v>368.95000000000027</v>
      </c>
      <c r="L120" s="33">
        <f t="shared" si="36"/>
        <v>334.81999999999971</v>
      </c>
      <c r="M120" s="33">
        <f t="shared" si="36"/>
        <v>318.48</v>
      </c>
      <c r="N120" s="33">
        <f t="shared" si="36"/>
        <v>324.30999999999995</v>
      </c>
      <c r="O120" s="33">
        <f t="shared" si="36"/>
        <v>336.52</v>
      </c>
      <c r="P120" s="33">
        <f t="shared" si="36"/>
        <v>372.57999999999993</v>
      </c>
      <c r="Q120" s="1103"/>
      <c r="R120" s="1103"/>
      <c r="S120" s="1095"/>
      <c r="T120" s="1095"/>
      <c r="U120" s="1097"/>
      <c r="V120" s="154"/>
      <c r="W120" s="1100"/>
      <c r="X120" s="1109"/>
      <c r="Y120" s="60"/>
      <c r="Z120" s="30"/>
      <c r="AA120" s="30"/>
      <c r="AB120" s="30"/>
      <c r="AC120" s="30"/>
      <c r="AD120" s="34"/>
      <c r="AE120" s="30"/>
    </row>
    <row r="121" spans="1:31" ht="15">
      <c r="A121" s="84">
        <v>43270</v>
      </c>
      <c r="B121" s="27" t="s">
        <v>230</v>
      </c>
      <c r="C121" s="28" t="s">
        <v>184</v>
      </c>
      <c r="D121" s="29">
        <v>2515.1999999999998</v>
      </c>
      <c r="E121" s="29">
        <v>2486.13</v>
      </c>
      <c r="F121" s="29">
        <v>2460.13</v>
      </c>
      <c r="G121" s="29">
        <v>2458.8200000000002</v>
      </c>
      <c r="H121" s="29">
        <v>2454.6</v>
      </c>
      <c r="I121" s="29">
        <v>2463.44</v>
      </c>
      <c r="J121" s="29">
        <v>2468.46</v>
      </c>
      <c r="K121" s="29">
        <v>2521.87</v>
      </c>
      <c r="L121" s="29">
        <v>2488.23</v>
      </c>
      <c r="M121" s="29">
        <v>2463.0300000000002</v>
      </c>
      <c r="N121" s="29">
        <v>2449.44</v>
      </c>
      <c r="O121" s="29">
        <v>2465.89</v>
      </c>
      <c r="P121" s="29">
        <v>2459.34</v>
      </c>
      <c r="Q121" s="1101">
        <f>IF((P122=""),"",MAX(D123:P123))</f>
        <v>442.97000000000025</v>
      </c>
      <c r="R121" s="1101">
        <f>IF(P122="","",MIN(D123:P123))</f>
        <v>380.07999999999993</v>
      </c>
      <c r="S121" s="1093">
        <f>IF((P123=""),"",AVERAGE(D123:P123))</f>
        <v>403.62076923076927</v>
      </c>
      <c r="T121" s="1093">
        <f>IF((P122=""),"",(Q121-R121)/(Q121+R121)*100)</f>
        <v>7.6410910637264209</v>
      </c>
      <c r="U121" s="1093">
        <f>STDEV(D123:P123)</f>
        <v>21.801141201604423</v>
      </c>
      <c r="V121" s="154" t="str">
        <f>IF(P122="","",IF(S121&gt;300,IF(T121&lt;14,IF(S121&lt;390,"Pass","Fail"),"Fail"),"Fail"))</f>
        <v>Fail</v>
      </c>
      <c r="W121" s="1113">
        <v>1159</v>
      </c>
      <c r="X121" s="1107"/>
      <c r="Y121" s="60"/>
      <c r="Z121" s="30">
        <v>270</v>
      </c>
      <c r="AA121" s="30">
        <v>370</v>
      </c>
      <c r="AB121" s="30">
        <v>300</v>
      </c>
      <c r="AC121" s="31">
        <v>390</v>
      </c>
      <c r="AD121" s="31">
        <v>20</v>
      </c>
      <c r="AE121" s="31">
        <v>14</v>
      </c>
    </row>
    <row r="122" spans="1:31" ht="15.75" customHeight="1">
      <c r="A122" s="83"/>
      <c r="B122" s="32"/>
      <c r="C122" s="28" t="s">
        <v>185</v>
      </c>
      <c r="D122" s="29">
        <v>2080.62</v>
      </c>
      <c r="E122" s="29">
        <v>2097.4899999999998</v>
      </c>
      <c r="F122" s="29">
        <v>2080.0500000000002</v>
      </c>
      <c r="G122" s="29">
        <v>2065.63</v>
      </c>
      <c r="H122" s="29">
        <v>2066.39</v>
      </c>
      <c r="I122" s="29">
        <v>2068.63</v>
      </c>
      <c r="J122" s="29">
        <v>2039.08</v>
      </c>
      <c r="K122" s="29">
        <v>2095.64</v>
      </c>
      <c r="L122" s="29">
        <v>2101.3000000000002</v>
      </c>
      <c r="M122" s="29">
        <v>2076.7600000000002</v>
      </c>
      <c r="N122" s="29">
        <v>2060.88</v>
      </c>
      <c r="O122" s="29">
        <v>2058.67</v>
      </c>
      <c r="P122" s="29">
        <v>2016.37</v>
      </c>
      <c r="Q122" s="1102"/>
      <c r="R122" s="1102"/>
      <c r="S122" s="1094"/>
      <c r="T122" s="1094"/>
      <c r="U122" s="1096"/>
      <c r="V122" s="154"/>
      <c r="W122" s="1099"/>
      <c r="X122" s="1108"/>
      <c r="Y122" s="60"/>
      <c r="Z122" s="30"/>
      <c r="AA122" s="30"/>
      <c r="AB122" s="30"/>
      <c r="AC122" s="31"/>
      <c r="AD122" s="31"/>
      <c r="AE122" s="31"/>
    </row>
    <row r="123" spans="1:31" ht="30" customHeight="1">
      <c r="A123" s="83"/>
      <c r="B123" s="27"/>
      <c r="C123" s="28" t="s">
        <v>186</v>
      </c>
      <c r="D123" s="33">
        <f t="shared" ref="D123:P123" si="37">IF(((D121="")*AND(D122="")),"",(D121-D122))</f>
        <v>434.57999999999993</v>
      </c>
      <c r="E123" s="33">
        <f t="shared" si="37"/>
        <v>388.64000000000033</v>
      </c>
      <c r="F123" s="33">
        <f t="shared" si="37"/>
        <v>380.07999999999993</v>
      </c>
      <c r="G123" s="33">
        <f t="shared" si="37"/>
        <v>393.19000000000005</v>
      </c>
      <c r="H123" s="33">
        <f t="shared" si="37"/>
        <v>388.21000000000004</v>
      </c>
      <c r="I123" s="33">
        <f t="shared" si="37"/>
        <v>394.80999999999995</v>
      </c>
      <c r="J123" s="33">
        <f t="shared" si="37"/>
        <v>429.38000000000011</v>
      </c>
      <c r="K123" s="33">
        <f t="shared" si="37"/>
        <v>426.23</v>
      </c>
      <c r="L123" s="33">
        <f t="shared" si="37"/>
        <v>386.92999999999984</v>
      </c>
      <c r="M123" s="33">
        <f t="shared" si="37"/>
        <v>386.27</v>
      </c>
      <c r="N123" s="33">
        <f t="shared" si="37"/>
        <v>388.55999999999995</v>
      </c>
      <c r="O123" s="33">
        <f t="shared" si="37"/>
        <v>407.2199999999998</v>
      </c>
      <c r="P123" s="33">
        <f t="shared" si="37"/>
        <v>442.97000000000025</v>
      </c>
      <c r="Q123" s="1103"/>
      <c r="R123" s="1103"/>
      <c r="S123" s="1095"/>
      <c r="T123" s="1095"/>
      <c r="U123" s="1097"/>
      <c r="V123" s="154"/>
      <c r="W123" s="1100"/>
      <c r="X123" s="1109"/>
      <c r="Y123" s="60"/>
      <c r="Z123" s="30"/>
      <c r="AA123" s="30"/>
      <c r="AB123" s="30"/>
      <c r="AC123" s="30"/>
      <c r="AD123" s="34"/>
      <c r="AE123" s="30"/>
    </row>
    <row r="124" spans="1:31" ht="15">
      <c r="A124" s="84">
        <v>43270</v>
      </c>
      <c r="B124" s="27" t="s">
        <v>230</v>
      </c>
      <c r="C124" s="28" t="s">
        <v>184</v>
      </c>
      <c r="D124" s="29">
        <v>2080.62</v>
      </c>
      <c r="E124" s="29">
        <v>2097.4899999999998</v>
      </c>
      <c r="F124" s="29">
        <v>2080.0500000000002</v>
      </c>
      <c r="G124" s="29">
        <v>2065.63</v>
      </c>
      <c r="H124" s="29">
        <v>2066.39</v>
      </c>
      <c r="I124" s="29">
        <v>2068.63</v>
      </c>
      <c r="J124" s="29">
        <v>2039.08</v>
      </c>
      <c r="K124" s="29">
        <v>2095.64</v>
      </c>
      <c r="L124" s="29">
        <v>2101.3000000000002</v>
      </c>
      <c r="M124" s="29">
        <v>2076.7600000000002</v>
      </c>
      <c r="N124" s="29">
        <v>2060.88</v>
      </c>
      <c r="O124" s="29">
        <v>2058.67</v>
      </c>
      <c r="P124" s="29">
        <v>2016.37</v>
      </c>
      <c r="Q124" s="1101">
        <f>IF((P125=""),"",MAX(D126:P126))</f>
        <v>357.82999999999993</v>
      </c>
      <c r="R124" s="1101">
        <f>IF(P125="","",MIN(D126:P126))</f>
        <v>274.1400000000001</v>
      </c>
      <c r="S124" s="1093">
        <f>IF((P126=""),"",AVERAGE(D126:P126))</f>
        <v>308.73923076923074</v>
      </c>
      <c r="T124" s="1093">
        <f>IF((P125=""),"",(Q124-R124)/(Q124+R124)*100)</f>
        <v>13.242717217589414</v>
      </c>
      <c r="U124" s="1093">
        <f>STDEV(D126:P126)</f>
        <v>33.035353653709556</v>
      </c>
      <c r="V124" s="154" t="str">
        <f>IF(P125="","",IF(S124&gt;300,IF(T124&lt;14,IF(S124&lt;390,"Pass","Fail"),"Fail"),"Fail"))</f>
        <v>Pass</v>
      </c>
      <c r="W124" s="1098">
        <v>1159</v>
      </c>
      <c r="X124" s="86" t="s">
        <v>196</v>
      </c>
      <c r="Y124" s="60"/>
      <c r="Z124" s="30">
        <v>270</v>
      </c>
      <c r="AA124" s="30">
        <v>370</v>
      </c>
      <c r="AB124" s="30">
        <v>300</v>
      </c>
      <c r="AC124" s="31">
        <v>390</v>
      </c>
      <c r="AD124" s="31">
        <v>20</v>
      </c>
      <c r="AE124" s="31">
        <v>14</v>
      </c>
    </row>
    <row r="125" spans="1:31" ht="15.75" customHeight="1">
      <c r="A125" s="83"/>
      <c r="B125" s="32"/>
      <c r="C125" s="28" t="s">
        <v>185</v>
      </c>
      <c r="D125" s="29">
        <v>1724.1</v>
      </c>
      <c r="E125" s="29">
        <v>1790.48</v>
      </c>
      <c r="F125" s="29">
        <v>1793.12</v>
      </c>
      <c r="G125" s="29">
        <v>1786.55</v>
      </c>
      <c r="H125" s="29">
        <v>1786.94</v>
      </c>
      <c r="I125" s="29">
        <v>1767.45</v>
      </c>
      <c r="J125" s="29">
        <v>1681.25</v>
      </c>
      <c r="K125" s="29">
        <v>1737.95</v>
      </c>
      <c r="L125" s="29">
        <v>1799.59</v>
      </c>
      <c r="M125" s="29">
        <v>1790.69</v>
      </c>
      <c r="N125" s="29">
        <v>1786.74</v>
      </c>
      <c r="O125" s="29">
        <v>1776.79</v>
      </c>
      <c r="P125" s="29">
        <v>1672.25</v>
      </c>
      <c r="Q125" s="1102"/>
      <c r="R125" s="1102"/>
      <c r="S125" s="1094"/>
      <c r="T125" s="1094"/>
      <c r="U125" s="1096"/>
      <c r="V125" s="154"/>
      <c r="W125" s="1099"/>
      <c r="X125" s="87"/>
      <c r="Y125" s="60"/>
      <c r="Z125" s="30"/>
      <c r="AA125" s="30"/>
      <c r="AB125" s="30"/>
      <c r="AC125" s="31"/>
      <c r="AD125" s="31"/>
      <c r="AE125" s="31"/>
    </row>
    <row r="126" spans="1:31" ht="30" customHeight="1">
      <c r="A126" s="83"/>
      <c r="B126" s="27"/>
      <c r="C126" s="28" t="s">
        <v>186</v>
      </c>
      <c r="D126" s="33">
        <f t="shared" ref="D126:P126" si="38">IF(((D124="")*AND(D125="")),"",(D124-D125))</f>
        <v>356.52</v>
      </c>
      <c r="E126" s="33">
        <f t="shared" si="38"/>
        <v>307.00999999999976</v>
      </c>
      <c r="F126" s="33">
        <f t="shared" si="38"/>
        <v>286.93000000000029</v>
      </c>
      <c r="G126" s="33">
        <f t="shared" si="38"/>
        <v>279.08000000000015</v>
      </c>
      <c r="H126" s="33">
        <f t="shared" si="38"/>
        <v>279.44999999999982</v>
      </c>
      <c r="I126" s="33">
        <f t="shared" si="38"/>
        <v>301.18000000000006</v>
      </c>
      <c r="J126" s="33">
        <f t="shared" si="38"/>
        <v>357.82999999999993</v>
      </c>
      <c r="K126" s="33">
        <f t="shared" si="38"/>
        <v>357.68999999999983</v>
      </c>
      <c r="L126" s="33">
        <f t="shared" si="38"/>
        <v>301.71000000000026</v>
      </c>
      <c r="M126" s="33">
        <f t="shared" si="38"/>
        <v>286.07000000000016</v>
      </c>
      <c r="N126" s="33">
        <f t="shared" si="38"/>
        <v>274.1400000000001</v>
      </c>
      <c r="O126" s="33">
        <f t="shared" si="38"/>
        <v>281.88000000000011</v>
      </c>
      <c r="P126" s="33">
        <f t="shared" si="38"/>
        <v>344.11999999999989</v>
      </c>
      <c r="Q126" s="1103"/>
      <c r="R126" s="1103"/>
      <c r="S126" s="1095"/>
      <c r="T126" s="1095"/>
      <c r="U126" s="1097"/>
      <c r="V126" s="154"/>
      <c r="W126" s="1100"/>
      <c r="X126" s="88"/>
      <c r="Y126" s="60"/>
      <c r="Z126" s="30"/>
      <c r="AA126" s="30"/>
      <c r="AB126" s="30"/>
      <c r="AC126" s="30"/>
      <c r="AD126" s="34"/>
      <c r="AE126" s="30"/>
    </row>
    <row r="127" spans="1:31" ht="15">
      <c r="A127" s="84">
        <v>43276</v>
      </c>
      <c r="B127" s="27" t="s">
        <v>230</v>
      </c>
      <c r="C127" s="28" t="s">
        <v>184</v>
      </c>
      <c r="D127" s="29">
        <v>2522.98</v>
      </c>
      <c r="E127" s="29">
        <v>2497.3200000000002</v>
      </c>
      <c r="F127" s="29">
        <v>2468.0500000000002</v>
      </c>
      <c r="G127" s="29">
        <v>2452.9</v>
      </c>
      <c r="H127" s="29">
        <v>2453.2199999999998</v>
      </c>
      <c r="I127" s="29">
        <v>2466.06</v>
      </c>
      <c r="J127" s="29">
        <v>2462.7199999999998</v>
      </c>
      <c r="K127" s="29">
        <v>2473.17</v>
      </c>
      <c r="L127" s="29">
        <v>2469.08</v>
      </c>
      <c r="M127" s="29">
        <v>2454.84</v>
      </c>
      <c r="N127" s="29">
        <v>2465.39</v>
      </c>
      <c r="O127" s="29">
        <v>2493.4699999999998</v>
      </c>
      <c r="P127" s="29">
        <v>2519.79</v>
      </c>
      <c r="Q127" s="1101">
        <f>IF((P128=""),"",MAX(D129:P129))</f>
        <v>408.21000000000004</v>
      </c>
      <c r="R127" s="1101">
        <f>IF(P128="","",MIN(D129:P129))</f>
        <v>315.14000000000033</v>
      </c>
      <c r="S127" s="1093">
        <f>IF((P129=""),"",AVERAGE(D129:P129))</f>
        <v>352.6938461538461</v>
      </c>
      <c r="T127" s="1093">
        <f>IF((P128=""),"",(Q127-R127)/(Q127+R127)*100)</f>
        <v>12.866523812815325</v>
      </c>
      <c r="U127" s="1093">
        <f>STDEV(D129:P129)</f>
        <v>31.862432042156659</v>
      </c>
      <c r="V127" s="154" t="str">
        <f>IF(P128="","",IF(S127&gt;300,IF(T127&lt;14,IF(S127&lt;390,"Pass","Fail"),"Fail"),"Fail"))</f>
        <v>Pass</v>
      </c>
      <c r="W127" s="1098">
        <v>1340</v>
      </c>
      <c r="X127" s="86" t="s">
        <v>197</v>
      </c>
      <c r="Y127" s="60"/>
      <c r="Z127" s="30">
        <v>270</v>
      </c>
      <c r="AA127" s="30">
        <v>370</v>
      </c>
      <c r="AB127" s="30">
        <v>300</v>
      </c>
      <c r="AC127" s="31">
        <v>390</v>
      </c>
      <c r="AD127" s="31">
        <v>20</v>
      </c>
      <c r="AE127" s="31">
        <v>14</v>
      </c>
    </row>
    <row r="128" spans="1:31" ht="15.75" customHeight="1">
      <c r="A128" s="83"/>
      <c r="B128" s="32"/>
      <c r="C128" s="28" t="s">
        <v>185</v>
      </c>
      <c r="D128" s="29">
        <v>2118.5300000000002</v>
      </c>
      <c r="E128" s="29">
        <v>2120.4299999999998</v>
      </c>
      <c r="F128" s="29">
        <v>2123.62</v>
      </c>
      <c r="G128" s="29">
        <v>2127.86</v>
      </c>
      <c r="H128" s="29">
        <v>2130.94</v>
      </c>
      <c r="I128" s="29">
        <v>2140.62</v>
      </c>
      <c r="J128" s="29">
        <v>2098.4299999999998</v>
      </c>
      <c r="K128" s="29">
        <v>2114.38</v>
      </c>
      <c r="L128" s="29">
        <v>2150.02</v>
      </c>
      <c r="M128" s="29">
        <v>2139.6999999999998</v>
      </c>
      <c r="N128" s="29">
        <v>2120.71</v>
      </c>
      <c r="O128" s="29">
        <v>2117.15</v>
      </c>
      <c r="P128" s="29">
        <v>2111.58</v>
      </c>
      <c r="Q128" s="1102"/>
      <c r="R128" s="1102"/>
      <c r="S128" s="1094"/>
      <c r="T128" s="1094"/>
      <c r="U128" s="1096"/>
      <c r="V128" s="154"/>
      <c r="W128" s="1099"/>
      <c r="X128" s="87"/>
      <c r="Y128" s="60"/>
      <c r="Z128" s="30"/>
      <c r="AA128" s="30"/>
      <c r="AB128" s="30"/>
      <c r="AC128" s="31"/>
      <c r="AD128" s="31"/>
      <c r="AE128" s="31"/>
    </row>
    <row r="129" spans="1:31" ht="30" customHeight="1">
      <c r="A129" s="83"/>
      <c r="B129" s="27"/>
      <c r="C129" s="28" t="s">
        <v>186</v>
      </c>
      <c r="D129" s="33">
        <f t="shared" ref="D129:P129" si="39">IF(((D127="")*AND(D128="")),"",(D127-D128))</f>
        <v>404.44999999999982</v>
      </c>
      <c r="E129" s="33">
        <f t="shared" si="39"/>
        <v>376.89000000000033</v>
      </c>
      <c r="F129" s="33">
        <f t="shared" si="39"/>
        <v>344.43000000000029</v>
      </c>
      <c r="G129" s="33">
        <f t="shared" si="39"/>
        <v>325.03999999999996</v>
      </c>
      <c r="H129" s="33">
        <f t="shared" si="39"/>
        <v>322.27999999999975</v>
      </c>
      <c r="I129" s="33">
        <f t="shared" si="39"/>
        <v>325.44000000000005</v>
      </c>
      <c r="J129" s="33">
        <f t="shared" si="39"/>
        <v>364.28999999999996</v>
      </c>
      <c r="K129" s="33">
        <f t="shared" si="39"/>
        <v>358.78999999999996</v>
      </c>
      <c r="L129" s="33">
        <f t="shared" si="39"/>
        <v>319.05999999999995</v>
      </c>
      <c r="M129" s="33">
        <f t="shared" si="39"/>
        <v>315.14000000000033</v>
      </c>
      <c r="N129" s="33">
        <f t="shared" si="39"/>
        <v>344.67999999999984</v>
      </c>
      <c r="O129" s="33">
        <f t="shared" si="39"/>
        <v>376.31999999999971</v>
      </c>
      <c r="P129" s="33">
        <f t="shared" si="39"/>
        <v>408.21000000000004</v>
      </c>
      <c r="Q129" s="1103"/>
      <c r="R129" s="1103"/>
      <c r="S129" s="1095"/>
      <c r="T129" s="1095"/>
      <c r="U129" s="1097"/>
      <c r="V129" s="154"/>
      <c r="W129" s="1100"/>
      <c r="X129" s="88"/>
      <c r="Y129" s="60"/>
      <c r="Z129" s="30"/>
      <c r="AA129" s="30"/>
      <c r="AB129" s="30"/>
      <c r="AC129" s="30"/>
      <c r="AD129" s="34"/>
      <c r="AE129" s="30"/>
    </row>
    <row r="130" spans="1:31" ht="15">
      <c r="A130" s="84">
        <v>43279</v>
      </c>
      <c r="B130" s="27" t="s">
        <v>230</v>
      </c>
      <c r="C130" s="28" t="s">
        <v>184</v>
      </c>
      <c r="D130" s="29">
        <v>2122.4899999999998</v>
      </c>
      <c r="E130" s="29">
        <v>2116.2800000000002</v>
      </c>
      <c r="F130" s="29">
        <v>2116.61</v>
      </c>
      <c r="G130" s="29">
        <v>2122.58</v>
      </c>
      <c r="H130" s="29">
        <v>2124.06</v>
      </c>
      <c r="I130" s="29">
        <v>2138.4499999999998</v>
      </c>
      <c r="J130" s="29">
        <v>2095.6</v>
      </c>
      <c r="K130" s="29">
        <v>2110.23</v>
      </c>
      <c r="L130" s="29">
        <v>2147.86</v>
      </c>
      <c r="M130" s="29">
        <v>2135.86</v>
      </c>
      <c r="N130" s="29">
        <v>2120.44</v>
      </c>
      <c r="O130" s="29">
        <v>2112.92</v>
      </c>
      <c r="P130" s="29">
        <v>2106.9899999999998</v>
      </c>
      <c r="Q130" s="1101">
        <f>IF((P131=""),"",MAX(D132:P132))</f>
        <v>415.57999999999993</v>
      </c>
      <c r="R130" s="1101">
        <f>IF(P131="","",MIN(D132:P132))</f>
        <v>314.98</v>
      </c>
      <c r="S130" s="1093">
        <f>IF((P132=""),"",AVERAGE(D132:P132))</f>
        <v>354.23769230769233</v>
      </c>
      <c r="T130" s="1093">
        <f>IF((P131=""),"",(Q130-R130)/(Q130+R130)*100)</f>
        <v>13.770258431887855</v>
      </c>
      <c r="U130" s="1093">
        <f>STDEV(D132:P132)</f>
        <v>35.752295533257673</v>
      </c>
      <c r="V130" s="154" t="str">
        <f>IF(P131="","",IF(S130&gt;300,IF(T130&lt;14,IF(S130&lt;390,"Pass","Fail"),"Fail"),"Fail"))</f>
        <v>Pass</v>
      </c>
      <c r="W130" s="1098"/>
      <c r="X130" s="1107"/>
      <c r="Y130" s="60"/>
      <c r="Z130" s="30">
        <v>270</v>
      </c>
      <c r="AA130" s="30">
        <v>370</v>
      </c>
      <c r="AB130" s="30">
        <v>300</v>
      </c>
      <c r="AC130" s="31">
        <v>390</v>
      </c>
      <c r="AD130" s="31">
        <v>20</v>
      </c>
      <c r="AE130" s="31">
        <v>14</v>
      </c>
    </row>
    <row r="131" spans="1:31" ht="15.75" customHeight="1">
      <c r="A131" s="83"/>
      <c r="B131" s="32"/>
      <c r="C131" s="28" t="s">
        <v>185</v>
      </c>
      <c r="D131" s="29">
        <v>1737.72</v>
      </c>
      <c r="E131" s="29">
        <v>1800.86</v>
      </c>
      <c r="F131" s="29">
        <v>1801.63</v>
      </c>
      <c r="G131" s="29">
        <v>1788.66</v>
      </c>
      <c r="H131" s="29">
        <v>1790.17</v>
      </c>
      <c r="I131" s="29">
        <v>1772.78</v>
      </c>
      <c r="J131" s="29">
        <v>1680.76</v>
      </c>
      <c r="K131" s="29">
        <v>1694.65</v>
      </c>
      <c r="L131" s="29">
        <v>1778.69</v>
      </c>
      <c r="M131" s="29">
        <v>1791.16</v>
      </c>
      <c r="N131" s="29">
        <v>1797.25</v>
      </c>
      <c r="O131" s="29">
        <v>1795.8</v>
      </c>
      <c r="P131" s="29">
        <v>1735.15</v>
      </c>
      <c r="Q131" s="1102"/>
      <c r="R131" s="1102"/>
      <c r="S131" s="1094"/>
      <c r="T131" s="1094"/>
      <c r="U131" s="1096"/>
      <c r="V131" s="154"/>
      <c r="W131" s="1099"/>
      <c r="X131" s="1108"/>
      <c r="Y131" s="60"/>
      <c r="Z131" s="30"/>
      <c r="AA131" s="30"/>
      <c r="AB131" s="30"/>
      <c r="AC131" s="31"/>
      <c r="AD131" s="31"/>
      <c r="AE131" s="31"/>
    </row>
    <row r="132" spans="1:31" ht="30" customHeight="1">
      <c r="A132" s="83"/>
      <c r="B132" s="27"/>
      <c r="C132" s="28" t="s">
        <v>186</v>
      </c>
      <c r="D132" s="33">
        <f t="shared" ref="D132:P132" si="40">IF(((D130="")*AND(D131="")),"",(D130-D131))</f>
        <v>384.76999999999975</v>
      </c>
      <c r="E132" s="33">
        <f t="shared" si="40"/>
        <v>315.4200000000003</v>
      </c>
      <c r="F132" s="33">
        <f t="shared" si="40"/>
        <v>314.98</v>
      </c>
      <c r="G132" s="33">
        <f t="shared" si="40"/>
        <v>333.91999999999985</v>
      </c>
      <c r="H132" s="33">
        <f t="shared" si="40"/>
        <v>333.88999999999987</v>
      </c>
      <c r="I132" s="33">
        <f t="shared" si="40"/>
        <v>365.66999999999985</v>
      </c>
      <c r="J132" s="33">
        <f t="shared" si="40"/>
        <v>414.83999999999992</v>
      </c>
      <c r="K132" s="33">
        <f t="shared" si="40"/>
        <v>415.57999999999993</v>
      </c>
      <c r="L132" s="33">
        <f t="shared" si="40"/>
        <v>369.17000000000007</v>
      </c>
      <c r="M132" s="33">
        <f t="shared" si="40"/>
        <v>344.70000000000005</v>
      </c>
      <c r="N132" s="33">
        <f t="shared" si="40"/>
        <v>323.19000000000005</v>
      </c>
      <c r="O132" s="33">
        <f t="shared" si="40"/>
        <v>317.12000000000012</v>
      </c>
      <c r="P132" s="33">
        <f t="shared" si="40"/>
        <v>371.83999999999969</v>
      </c>
      <c r="Q132" s="1103"/>
      <c r="R132" s="1103"/>
      <c r="S132" s="1095"/>
      <c r="T132" s="1095"/>
      <c r="U132" s="1097"/>
      <c r="V132" s="154"/>
      <c r="W132" s="1100"/>
      <c r="X132" s="1109"/>
      <c r="Y132" s="60"/>
      <c r="Z132" s="30"/>
      <c r="AA132" s="30"/>
      <c r="AB132" s="30"/>
      <c r="AC132" s="30"/>
      <c r="AD132" s="34"/>
      <c r="AE132" s="30"/>
    </row>
    <row r="133" spans="1:31" ht="15">
      <c r="A133" s="84">
        <v>43283</v>
      </c>
      <c r="B133" s="27" t="s">
        <v>230</v>
      </c>
      <c r="C133" s="28" t="s">
        <v>184</v>
      </c>
      <c r="D133" s="29">
        <v>1737.72</v>
      </c>
      <c r="E133" s="29">
        <v>1803.86</v>
      </c>
      <c r="F133" s="29">
        <v>1801.63</v>
      </c>
      <c r="G133" s="29">
        <v>1788.66</v>
      </c>
      <c r="H133" s="29">
        <v>1790.17</v>
      </c>
      <c r="I133" s="29">
        <v>1772.78</v>
      </c>
      <c r="J133" s="29">
        <v>1680.76</v>
      </c>
      <c r="K133" s="29">
        <v>1694.65</v>
      </c>
      <c r="L133" s="29">
        <v>1778.69</v>
      </c>
      <c r="M133" s="29">
        <v>1791.16</v>
      </c>
      <c r="N133" s="29">
        <v>1797.25</v>
      </c>
      <c r="O133" s="29">
        <v>1795.8</v>
      </c>
      <c r="P133" s="29">
        <v>1735.15</v>
      </c>
      <c r="Q133" s="1101">
        <f>IF((P134=""),"",MAX(D135:P135))</f>
        <v>376.16000000000008</v>
      </c>
      <c r="R133" s="1101">
        <f>IF(P134="","",MIN(D135:P135))</f>
        <v>314.49</v>
      </c>
      <c r="S133" s="1093">
        <f>IF((P135=""),"",AVERAGE(D135:P135))</f>
        <v>337.55230769230764</v>
      </c>
      <c r="T133" s="1093">
        <f>IF((P134=""),"",(Q133-R133)/(Q133+R133)*100)</f>
        <v>8.9292695287048538</v>
      </c>
      <c r="U133" s="1093">
        <f>STDEV(D135:P135)</f>
        <v>21.733898313406574</v>
      </c>
      <c r="V133" s="154" t="str">
        <f>IF(P134="","",IF(S133&gt;300,IF(T133&lt;14,IF(S133&lt;390,"Pass","Fail"),"Fail"),"Fail"))</f>
        <v>Pass</v>
      </c>
      <c r="W133" s="1098">
        <v>1340</v>
      </c>
      <c r="X133" s="1107"/>
      <c r="Y133" s="60"/>
      <c r="Z133" s="30">
        <v>270</v>
      </c>
      <c r="AA133" s="30">
        <v>370</v>
      </c>
      <c r="AB133" s="30">
        <v>300</v>
      </c>
      <c r="AC133" s="31">
        <v>390</v>
      </c>
      <c r="AD133" s="31">
        <v>20</v>
      </c>
      <c r="AE133" s="31">
        <v>14</v>
      </c>
    </row>
    <row r="134" spans="1:31" ht="15.75" customHeight="1">
      <c r="A134" s="83"/>
      <c r="B134" s="32"/>
      <c r="C134" s="28" t="s">
        <v>185</v>
      </c>
      <c r="D134" s="29">
        <v>1372.13</v>
      </c>
      <c r="E134" s="29">
        <v>1470.63</v>
      </c>
      <c r="F134" s="29">
        <v>1478.96</v>
      </c>
      <c r="G134" s="29">
        <v>1474.17</v>
      </c>
      <c r="H134" s="29">
        <v>1470.39</v>
      </c>
      <c r="I134" s="29">
        <v>1442.22</v>
      </c>
      <c r="J134" s="29">
        <v>1312.44</v>
      </c>
      <c r="K134" s="29">
        <v>1336</v>
      </c>
      <c r="L134" s="29">
        <v>1453.31</v>
      </c>
      <c r="M134" s="29">
        <v>1473.35</v>
      </c>
      <c r="N134" s="29">
        <v>1477.66</v>
      </c>
      <c r="O134" s="29">
        <v>1459.85</v>
      </c>
      <c r="P134" s="29">
        <v>1358.99</v>
      </c>
      <c r="Q134" s="1102"/>
      <c r="R134" s="1102"/>
      <c r="S134" s="1094"/>
      <c r="T134" s="1094"/>
      <c r="U134" s="1096"/>
      <c r="V134" s="154"/>
      <c r="W134" s="1099"/>
      <c r="X134" s="1108"/>
      <c r="Y134" s="60"/>
      <c r="Z134" s="30"/>
      <c r="AA134" s="30"/>
      <c r="AB134" s="30"/>
      <c r="AC134" s="31"/>
      <c r="AD134" s="31"/>
      <c r="AE134" s="31"/>
    </row>
    <row r="135" spans="1:31" ht="30" customHeight="1">
      <c r="A135" s="83"/>
      <c r="B135" s="27"/>
      <c r="C135" s="28" t="s">
        <v>186</v>
      </c>
      <c r="D135" s="33">
        <f t="shared" ref="D135:P135" si="41">IF(((D133="")*AND(D134="")),"",(D133-D134))</f>
        <v>365.58999999999992</v>
      </c>
      <c r="E135" s="33">
        <f t="shared" si="41"/>
        <v>333.22999999999979</v>
      </c>
      <c r="F135" s="33">
        <f t="shared" si="41"/>
        <v>322.67000000000007</v>
      </c>
      <c r="G135" s="33">
        <f t="shared" si="41"/>
        <v>314.49</v>
      </c>
      <c r="H135" s="33">
        <f t="shared" si="41"/>
        <v>319.77999999999997</v>
      </c>
      <c r="I135" s="33">
        <f t="shared" si="41"/>
        <v>330.55999999999995</v>
      </c>
      <c r="J135" s="33">
        <f t="shared" si="41"/>
        <v>368.31999999999994</v>
      </c>
      <c r="K135" s="33">
        <f t="shared" si="41"/>
        <v>358.65000000000009</v>
      </c>
      <c r="L135" s="33">
        <f t="shared" si="41"/>
        <v>325.38000000000011</v>
      </c>
      <c r="M135" s="33">
        <f t="shared" si="41"/>
        <v>317.81000000000017</v>
      </c>
      <c r="N135" s="33">
        <f t="shared" si="41"/>
        <v>319.58999999999992</v>
      </c>
      <c r="O135" s="33">
        <f t="shared" si="41"/>
        <v>335.95000000000005</v>
      </c>
      <c r="P135" s="33">
        <f t="shared" si="41"/>
        <v>376.16000000000008</v>
      </c>
      <c r="Q135" s="1103"/>
      <c r="R135" s="1103"/>
      <c r="S135" s="1095"/>
      <c r="T135" s="1095"/>
      <c r="U135" s="1097"/>
      <c r="V135" s="154"/>
      <c r="W135" s="1100"/>
      <c r="X135" s="1109"/>
      <c r="Y135" s="60"/>
      <c r="Z135" s="30"/>
      <c r="AA135" s="30"/>
      <c r="AB135" s="30"/>
      <c r="AC135" s="30"/>
      <c r="AD135" s="34"/>
      <c r="AE135" s="30"/>
    </row>
    <row r="136" spans="1:31" ht="15">
      <c r="A136" s="84">
        <v>43286</v>
      </c>
      <c r="B136" s="27" t="s">
        <v>230</v>
      </c>
      <c r="C136" s="28" t="s">
        <v>184</v>
      </c>
      <c r="D136" s="29">
        <v>2042.65</v>
      </c>
      <c r="E136" s="29">
        <v>2060.89</v>
      </c>
      <c r="F136" s="29">
        <v>2079.14</v>
      </c>
      <c r="G136" s="29">
        <v>2084.1799999999998</v>
      </c>
      <c r="H136" s="29">
        <v>2100.1999999999998</v>
      </c>
      <c r="I136" s="29">
        <v>2120.16</v>
      </c>
      <c r="J136" s="29">
        <v>2128.91</v>
      </c>
      <c r="K136" s="29">
        <v>2130.4499999999998</v>
      </c>
      <c r="L136" s="29">
        <v>2125.1999999999998</v>
      </c>
      <c r="M136" s="29">
        <v>2109.46</v>
      </c>
      <c r="N136" s="29">
        <v>2082.06</v>
      </c>
      <c r="O136" s="29">
        <v>2067.9299999999998</v>
      </c>
      <c r="P136" s="29">
        <v>2059.11</v>
      </c>
      <c r="Q136" s="1101">
        <f>IF((P137=""),"",MAX(D138:P138))</f>
        <v>382.06999999999971</v>
      </c>
      <c r="R136" s="1101">
        <f>IF(P137="","",MIN(D138:P138))</f>
        <v>312.34999999999991</v>
      </c>
      <c r="S136" s="1093">
        <f>IF((P138=""),"",AVERAGE(D138:P138))</f>
        <v>339.17923076923063</v>
      </c>
      <c r="T136" s="1093">
        <f>IF((P137=""),"",(Q136-R136)/(Q136+R136)*100)</f>
        <v>10.04003340917598</v>
      </c>
      <c r="U136" s="1093">
        <f>STDEV(D138:P138)</f>
        <v>23.651440569776611</v>
      </c>
      <c r="V136" s="154" t="str">
        <f>IF(P137="","",IF(S136&gt;300,IF(T136&lt;14,IF(S136&lt;390,"Pass","Fail"),"Fail"),"Fail"))</f>
        <v>Pass</v>
      </c>
      <c r="W136" s="1098">
        <v>121</v>
      </c>
      <c r="X136" s="1107"/>
      <c r="Y136" s="60"/>
      <c r="Z136" s="30">
        <v>270</v>
      </c>
      <c r="AA136" s="30">
        <v>370</v>
      </c>
      <c r="AB136" s="30">
        <v>300</v>
      </c>
      <c r="AC136" s="31">
        <v>390</v>
      </c>
      <c r="AD136" s="31">
        <v>20</v>
      </c>
      <c r="AE136" s="31">
        <v>14</v>
      </c>
    </row>
    <row r="137" spans="1:31" ht="15.75" customHeight="1">
      <c r="A137" s="83"/>
      <c r="B137" s="32"/>
      <c r="C137" s="28" t="s">
        <v>185</v>
      </c>
      <c r="D137" s="29">
        <v>1690.6</v>
      </c>
      <c r="E137" s="29">
        <v>1744.05</v>
      </c>
      <c r="F137" s="29">
        <v>1763.54</v>
      </c>
      <c r="G137" s="29">
        <v>1771.83</v>
      </c>
      <c r="H137" s="29">
        <v>1778.22</v>
      </c>
      <c r="I137" s="29">
        <v>1774.49</v>
      </c>
      <c r="J137" s="29">
        <v>1755.47</v>
      </c>
      <c r="K137" s="29">
        <v>1748.38</v>
      </c>
      <c r="L137" s="29">
        <v>1776.47</v>
      </c>
      <c r="M137" s="29">
        <v>1776.09</v>
      </c>
      <c r="N137" s="29">
        <v>1765.67</v>
      </c>
      <c r="O137" s="29">
        <v>1741.2</v>
      </c>
      <c r="P137" s="29">
        <v>1695</v>
      </c>
      <c r="Q137" s="1102"/>
      <c r="R137" s="1102"/>
      <c r="S137" s="1094"/>
      <c r="T137" s="1094"/>
      <c r="U137" s="1096"/>
      <c r="V137" s="154"/>
      <c r="W137" s="1099"/>
      <c r="X137" s="1108"/>
      <c r="Y137" s="60"/>
      <c r="Z137" s="30"/>
      <c r="AA137" s="30"/>
      <c r="AB137" s="30"/>
      <c r="AC137" s="31"/>
      <c r="AD137" s="31"/>
      <c r="AE137" s="31"/>
    </row>
    <row r="138" spans="1:31" ht="30" customHeight="1">
      <c r="A138" s="83"/>
      <c r="B138" s="27"/>
      <c r="C138" s="28" t="s">
        <v>186</v>
      </c>
      <c r="D138" s="33">
        <f t="shared" ref="D138:P138" si="42">IF(((D136="")*AND(D137="")),"",(D136-D137))</f>
        <v>352.05000000000018</v>
      </c>
      <c r="E138" s="33">
        <f t="shared" si="42"/>
        <v>316.83999999999992</v>
      </c>
      <c r="F138" s="33">
        <f t="shared" si="42"/>
        <v>315.59999999999991</v>
      </c>
      <c r="G138" s="33">
        <f t="shared" si="42"/>
        <v>312.34999999999991</v>
      </c>
      <c r="H138" s="33">
        <f t="shared" si="42"/>
        <v>321.97999999999979</v>
      </c>
      <c r="I138" s="33">
        <f t="shared" si="42"/>
        <v>345.66999999999985</v>
      </c>
      <c r="J138" s="33">
        <f t="shared" si="42"/>
        <v>373.43999999999983</v>
      </c>
      <c r="K138" s="33">
        <f t="shared" si="42"/>
        <v>382.06999999999971</v>
      </c>
      <c r="L138" s="33">
        <f t="shared" si="42"/>
        <v>348.72999999999979</v>
      </c>
      <c r="M138" s="33">
        <f t="shared" si="42"/>
        <v>333.37000000000012</v>
      </c>
      <c r="N138" s="33">
        <f t="shared" si="42"/>
        <v>316.38999999999987</v>
      </c>
      <c r="O138" s="33">
        <f t="shared" si="42"/>
        <v>326.72999999999979</v>
      </c>
      <c r="P138" s="33">
        <f t="shared" si="42"/>
        <v>364.11000000000013</v>
      </c>
      <c r="Q138" s="1103"/>
      <c r="R138" s="1103"/>
      <c r="S138" s="1095"/>
      <c r="T138" s="1095"/>
      <c r="U138" s="1097"/>
      <c r="V138" s="154"/>
      <c r="W138" s="1100"/>
      <c r="X138" s="1109"/>
      <c r="Y138" s="60"/>
      <c r="Z138" s="30"/>
      <c r="AA138" s="30"/>
      <c r="AB138" s="30"/>
      <c r="AC138" s="30"/>
      <c r="AD138" s="34"/>
      <c r="AE138" s="30"/>
    </row>
    <row r="139" spans="1:31" ht="15">
      <c r="A139" s="84">
        <v>43289</v>
      </c>
      <c r="B139" s="27" t="s">
        <v>230</v>
      </c>
      <c r="C139" s="28" t="s">
        <v>184</v>
      </c>
      <c r="D139" s="29">
        <v>1685.39</v>
      </c>
      <c r="E139" s="29">
        <v>1739.22</v>
      </c>
      <c r="F139" s="29">
        <v>1738.01</v>
      </c>
      <c r="G139" s="29">
        <v>1757.85</v>
      </c>
      <c r="H139" s="29">
        <v>1777.94</v>
      </c>
      <c r="I139" s="29">
        <v>1772.33</v>
      </c>
      <c r="J139" s="29">
        <v>1757.42</v>
      </c>
      <c r="K139" s="29">
        <v>1739.91</v>
      </c>
      <c r="L139" s="29">
        <v>1771.07</v>
      </c>
      <c r="M139" s="29">
        <v>1769.13</v>
      </c>
      <c r="N139" s="29">
        <v>1750.53</v>
      </c>
      <c r="O139" s="29">
        <v>1742.91</v>
      </c>
      <c r="P139" s="29">
        <v>1703.37</v>
      </c>
      <c r="Q139" s="1101">
        <f>IF((P140=""),"",MAX(D141:P141))</f>
        <v>367.37999999999988</v>
      </c>
      <c r="R139" s="1101">
        <f>IF(P140="","",MIN(D141:P141))</f>
        <v>289.73</v>
      </c>
      <c r="S139" s="1093">
        <f>IF((P141=""),"",AVERAGE(D141:P141))</f>
        <v>325.65076923076924</v>
      </c>
      <c r="T139" s="1093">
        <f>IF((P140=""),"",(Q139-R139)/(Q139+R139)*100)</f>
        <v>11.816895192585697</v>
      </c>
      <c r="U139" s="1093">
        <f>STDEV(D141:P141)</f>
        <v>28.451063677110266</v>
      </c>
      <c r="V139" s="154" t="str">
        <f>IF(P140="","",IF(S139&gt;300,IF(T139&lt;14,IF(S139&lt;390,"Pass","Fail"),"Fail"),"Fail"))</f>
        <v>Pass</v>
      </c>
      <c r="W139" s="1098">
        <v>1428</v>
      </c>
      <c r="X139" s="86" t="s">
        <v>236</v>
      </c>
      <c r="Y139" s="60"/>
      <c r="Z139" s="30">
        <v>270</v>
      </c>
      <c r="AA139" s="30">
        <v>370</v>
      </c>
      <c r="AB139" s="30">
        <v>300</v>
      </c>
      <c r="AC139" s="31">
        <v>390</v>
      </c>
      <c r="AD139" s="31">
        <v>20</v>
      </c>
      <c r="AE139" s="31">
        <v>14</v>
      </c>
    </row>
    <row r="140" spans="1:31" ht="15.75" customHeight="1">
      <c r="A140" s="83"/>
      <c r="B140" s="32"/>
      <c r="C140" s="28" t="s">
        <v>185</v>
      </c>
      <c r="D140" s="29">
        <v>1320.07</v>
      </c>
      <c r="E140" s="29">
        <v>1418.13</v>
      </c>
      <c r="F140" s="29">
        <v>1448.28</v>
      </c>
      <c r="G140" s="29">
        <v>1458.22</v>
      </c>
      <c r="H140" s="29">
        <v>1467.12</v>
      </c>
      <c r="I140" s="29">
        <v>1452.35</v>
      </c>
      <c r="J140" s="29">
        <v>1395.61</v>
      </c>
      <c r="K140" s="29">
        <v>1382.69</v>
      </c>
      <c r="L140" s="29">
        <v>1452.05</v>
      </c>
      <c r="M140" s="29">
        <v>1466.2</v>
      </c>
      <c r="N140" s="29">
        <v>1460.72</v>
      </c>
      <c r="O140" s="29">
        <v>1414.19</v>
      </c>
      <c r="P140" s="29">
        <v>1335.99</v>
      </c>
      <c r="Q140" s="1102"/>
      <c r="R140" s="1102"/>
      <c r="S140" s="1094"/>
      <c r="T140" s="1094"/>
      <c r="U140" s="1096"/>
      <c r="V140" s="154"/>
      <c r="W140" s="1099"/>
      <c r="X140" s="87"/>
      <c r="Y140" s="60"/>
      <c r="Z140" s="30"/>
      <c r="AA140" s="30"/>
      <c r="AB140" s="30"/>
      <c r="AC140" s="31"/>
      <c r="AD140" s="31"/>
      <c r="AE140" s="31"/>
    </row>
    <row r="141" spans="1:31" ht="30" customHeight="1">
      <c r="A141" s="83"/>
      <c r="B141" s="27"/>
      <c r="C141" s="28" t="s">
        <v>186</v>
      </c>
      <c r="D141" s="33">
        <f t="shared" ref="D141:P141" si="43">IF(((D139="")*AND(D140="")),"",(D139-D140))</f>
        <v>365.32000000000016</v>
      </c>
      <c r="E141" s="33">
        <f t="shared" si="43"/>
        <v>321.08999999999992</v>
      </c>
      <c r="F141" s="33">
        <f t="shared" si="43"/>
        <v>289.73</v>
      </c>
      <c r="G141" s="33">
        <f t="shared" si="43"/>
        <v>299.62999999999988</v>
      </c>
      <c r="H141" s="33">
        <f t="shared" si="43"/>
        <v>310.82000000000016</v>
      </c>
      <c r="I141" s="33">
        <f t="shared" si="43"/>
        <v>319.98</v>
      </c>
      <c r="J141" s="33">
        <f t="shared" si="43"/>
        <v>361.81000000000017</v>
      </c>
      <c r="K141" s="33">
        <f t="shared" si="43"/>
        <v>357.22</v>
      </c>
      <c r="L141" s="33">
        <f t="shared" si="43"/>
        <v>319.02</v>
      </c>
      <c r="M141" s="33">
        <f t="shared" si="43"/>
        <v>302.93000000000006</v>
      </c>
      <c r="N141" s="33">
        <f t="shared" si="43"/>
        <v>289.80999999999995</v>
      </c>
      <c r="O141" s="33">
        <f t="shared" si="43"/>
        <v>328.72</v>
      </c>
      <c r="P141" s="33">
        <f t="shared" si="43"/>
        <v>367.37999999999988</v>
      </c>
      <c r="Q141" s="1103"/>
      <c r="R141" s="1103"/>
      <c r="S141" s="1095"/>
      <c r="T141" s="1095"/>
      <c r="U141" s="1097"/>
      <c r="V141" s="154"/>
      <c r="W141" s="1100"/>
      <c r="X141" s="88"/>
      <c r="Y141" s="60"/>
      <c r="Z141" s="30"/>
      <c r="AA141" s="30"/>
      <c r="AB141" s="30"/>
      <c r="AC141" s="30"/>
      <c r="AD141" s="34"/>
      <c r="AE141" s="30"/>
    </row>
    <row r="142" spans="1:31" ht="15">
      <c r="A142" s="84">
        <v>43292</v>
      </c>
      <c r="B142" s="27" t="s">
        <v>230</v>
      </c>
      <c r="C142" s="28" t="s">
        <v>184</v>
      </c>
      <c r="D142" s="29">
        <v>1860.54</v>
      </c>
      <c r="E142" s="29">
        <v>1770.45</v>
      </c>
      <c r="F142" s="29">
        <v>1738.25</v>
      </c>
      <c r="G142" s="29">
        <v>1727.16</v>
      </c>
      <c r="H142" s="29">
        <v>1728.07</v>
      </c>
      <c r="I142" s="29">
        <v>1759.92</v>
      </c>
      <c r="J142" s="29">
        <v>1865.76</v>
      </c>
      <c r="K142" s="29">
        <v>1836.16</v>
      </c>
      <c r="L142" s="29">
        <v>1750.02</v>
      </c>
      <c r="M142" s="29">
        <v>1725.85</v>
      </c>
      <c r="N142" s="29">
        <v>1746.88</v>
      </c>
      <c r="O142" s="29">
        <v>1797.9</v>
      </c>
      <c r="P142" s="29">
        <v>1920.09</v>
      </c>
      <c r="Q142" s="1101">
        <f>IF((P143=""),"",MAX(D144:P144))</f>
        <v>356.23</v>
      </c>
      <c r="R142" s="1101">
        <f>IF(P143="","",MIN(D144:P144))</f>
        <v>310.30000000000018</v>
      </c>
      <c r="S142" s="1093">
        <f>IF((P144=""),"",AVERAGE(D144:P144))</f>
        <v>328.53230769230771</v>
      </c>
      <c r="T142" s="1093">
        <f>IF((P143=""),"",(Q142-R142)/(Q142+R142)*100)</f>
        <v>6.8909126370905769</v>
      </c>
      <c r="U142" s="1093">
        <f>STDEV(D144:P144)</f>
        <v>15.347452640881317</v>
      </c>
      <c r="V142" s="154" t="str">
        <f>IF(P143="","",IF(S142&gt;300,IF(T142&lt;14,IF(S142&lt;390,"Pass","Fail"),"Fail"),"Fail"))</f>
        <v>Pass</v>
      </c>
      <c r="W142" s="1098">
        <v>1335</v>
      </c>
      <c r="X142" s="1107"/>
      <c r="Y142" s="60"/>
      <c r="Z142" s="30">
        <v>270</v>
      </c>
      <c r="AA142" s="30">
        <v>370</v>
      </c>
      <c r="AB142" s="30">
        <v>300</v>
      </c>
      <c r="AC142" s="31">
        <v>390</v>
      </c>
      <c r="AD142" s="31">
        <v>20</v>
      </c>
      <c r="AE142" s="31">
        <v>14</v>
      </c>
    </row>
    <row r="143" spans="1:31" ht="15.75" customHeight="1">
      <c r="A143" s="83"/>
      <c r="B143" s="32"/>
      <c r="C143" s="28" t="s">
        <v>185</v>
      </c>
      <c r="D143" s="29">
        <v>1504.31</v>
      </c>
      <c r="E143" s="29">
        <v>1443.17</v>
      </c>
      <c r="F143" s="29">
        <v>1424.25</v>
      </c>
      <c r="G143" s="29">
        <v>1416.86</v>
      </c>
      <c r="H143" s="29">
        <v>1414.72</v>
      </c>
      <c r="I143" s="29">
        <v>1432.39</v>
      </c>
      <c r="J143" s="29">
        <v>1519.71</v>
      </c>
      <c r="K143" s="29">
        <v>1485.35</v>
      </c>
      <c r="L143" s="29">
        <v>1424.36</v>
      </c>
      <c r="M143" s="29">
        <v>1412.48</v>
      </c>
      <c r="N143" s="29">
        <v>1429.79</v>
      </c>
      <c r="O143" s="29">
        <v>1467.53</v>
      </c>
      <c r="P143" s="29">
        <v>1581.21</v>
      </c>
      <c r="Q143" s="1102"/>
      <c r="R143" s="1102"/>
      <c r="S143" s="1094"/>
      <c r="T143" s="1094"/>
      <c r="U143" s="1096"/>
      <c r="V143" s="154"/>
      <c r="W143" s="1099"/>
      <c r="X143" s="1108"/>
      <c r="Y143" s="60"/>
      <c r="Z143" s="30"/>
      <c r="AA143" s="30"/>
      <c r="AB143" s="30"/>
      <c r="AC143" s="31"/>
      <c r="AD143" s="31"/>
      <c r="AE143" s="31"/>
    </row>
    <row r="144" spans="1:31" ht="30" customHeight="1">
      <c r="A144" s="83"/>
      <c r="B144" s="27"/>
      <c r="C144" s="28" t="s">
        <v>186</v>
      </c>
      <c r="D144" s="33">
        <f t="shared" ref="D144:P144" si="44">IF(((D142="")*AND(D143="")),"",(D142-D143))</f>
        <v>356.23</v>
      </c>
      <c r="E144" s="33">
        <f t="shared" si="44"/>
        <v>327.27999999999997</v>
      </c>
      <c r="F144" s="33">
        <f t="shared" si="44"/>
        <v>314</v>
      </c>
      <c r="G144" s="33">
        <f t="shared" si="44"/>
        <v>310.30000000000018</v>
      </c>
      <c r="H144" s="33">
        <f t="shared" si="44"/>
        <v>313.34999999999991</v>
      </c>
      <c r="I144" s="33">
        <f t="shared" si="44"/>
        <v>327.52999999999997</v>
      </c>
      <c r="J144" s="33">
        <f t="shared" si="44"/>
        <v>346.04999999999995</v>
      </c>
      <c r="K144" s="33">
        <f t="shared" si="44"/>
        <v>350.81000000000017</v>
      </c>
      <c r="L144" s="33">
        <f t="shared" si="44"/>
        <v>325.66000000000008</v>
      </c>
      <c r="M144" s="33">
        <f t="shared" si="44"/>
        <v>313.36999999999989</v>
      </c>
      <c r="N144" s="33">
        <f t="shared" si="44"/>
        <v>317.09000000000015</v>
      </c>
      <c r="O144" s="33">
        <f t="shared" si="44"/>
        <v>330.37000000000012</v>
      </c>
      <c r="P144" s="33">
        <f t="shared" si="44"/>
        <v>338.87999999999988</v>
      </c>
      <c r="Q144" s="1103"/>
      <c r="R144" s="1103"/>
      <c r="S144" s="1095"/>
      <c r="T144" s="1095"/>
      <c r="U144" s="1097"/>
      <c r="V144" s="154"/>
      <c r="W144" s="1100"/>
      <c r="X144" s="1109"/>
      <c r="Y144" s="60"/>
      <c r="Z144" s="30"/>
      <c r="AA144" s="30"/>
      <c r="AB144" s="30"/>
      <c r="AC144" s="30"/>
      <c r="AD144" s="34"/>
      <c r="AE144" s="30"/>
    </row>
    <row r="145" spans="1:31" ht="15">
      <c r="A145" s="84">
        <v>43296</v>
      </c>
      <c r="B145" s="27" t="s">
        <v>230</v>
      </c>
      <c r="C145" s="28" t="s">
        <v>184</v>
      </c>
      <c r="D145" s="29">
        <v>2881.64</v>
      </c>
      <c r="E145" s="29">
        <v>2831.34</v>
      </c>
      <c r="F145" s="29">
        <v>2801.47</v>
      </c>
      <c r="G145" s="29">
        <v>2793.02</v>
      </c>
      <c r="H145" s="29">
        <v>2801</v>
      </c>
      <c r="I145" s="29">
        <v>2822.23</v>
      </c>
      <c r="J145" s="29">
        <v>2865.81</v>
      </c>
      <c r="K145" s="29">
        <v>2879.68</v>
      </c>
      <c r="L145" s="29">
        <v>2822.68</v>
      </c>
      <c r="M145" s="29">
        <v>2793.38</v>
      </c>
      <c r="N145" s="29">
        <v>2815.14</v>
      </c>
      <c r="O145" s="29">
        <v>2856.31</v>
      </c>
      <c r="P145" s="29">
        <v>2935.58</v>
      </c>
      <c r="Q145" s="1101">
        <f>IF((P146=""),"",MAX(D147:P147))</f>
        <v>377.88000000000011</v>
      </c>
      <c r="R145" s="1101">
        <f>IF(P146="","",MIN(D147:P147))</f>
        <v>316.14000000000033</v>
      </c>
      <c r="S145" s="1093">
        <f>IF((P147=""),"",AVERAGE(D147:P147))</f>
        <v>338.86230769230764</v>
      </c>
      <c r="T145" s="1093">
        <f>IF((P146=""),"",(Q145-R145)/(Q145+R145)*100)</f>
        <v>8.8959972335090836</v>
      </c>
      <c r="U145" s="1093">
        <f>STDEV(D147:P147)</f>
        <v>23.79450327066067</v>
      </c>
      <c r="V145" s="154" t="str">
        <f>IF(P146="","",IF(S145&gt;300,IF(T145&lt;14,IF(S145&lt;390,"Pass","Fail"),"Fail"),"Fail"))</f>
        <v>Pass</v>
      </c>
      <c r="W145" s="1098">
        <v>1335</v>
      </c>
      <c r="X145" s="1107"/>
      <c r="Y145" s="60"/>
      <c r="Z145" s="30">
        <v>270</v>
      </c>
      <c r="AA145" s="30">
        <v>370</v>
      </c>
      <c r="AB145" s="30">
        <v>300</v>
      </c>
      <c r="AC145" s="31">
        <v>390</v>
      </c>
      <c r="AD145" s="31">
        <v>20</v>
      </c>
      <c r="AE145" s="31">
        <v>14</v>
      </c>
    </row>
    <row r="146" spans="1:31" ht="15.75" customHeight="1">
      <c r="A146" s="83"/>
      <c r="B146" s="32"/>
      <c r="C146" s="28" t="s">
        <v>185</v>
      </c>
      <c r="D146" s="29">
        <v>2510.17</v>
      </c>
      <c r="E146" s="29">
        <v>2499.92</v>
      </c>
      <c r="F146" s="29">
        <v>2483.13</v>
      </c>
      <c r="G146" s="29">
        <v>2475.37</v>
      </c>
      <c r="H146" s="29">
        <v>2478.62</v>
      </c>
      <c r="I146" s="29">
        <v>2494.63</v>
      </c>
      <c r="J146" s="29">
        <v>2494.9499999999998</v>
      </c>
      <c r="K146" s="29">
        <v>2510.7399999999998</v>
      </c>
      <c r="L146" s="29">
        <v>2491.8200000000002</v>
      </c>
      <c r="M146" s="29">
        <v>2477.2399999999998</v>
      </c>
      <c r="N146" s="29">
        <v>2493.5</v>
      </c>
      <c r="O146" s="29">
        <v>2526.2800000000002</v>
      </c>
      <c r="P146" s="29">
        <v>2557.6999999999998</v>
      </c>
      <c r="Q146" s="1102"/>
      <c r="R146" s="1102"/>
      <c r="S146" s="1094"/>
      <c r="T146" s="1094"/>
      <c r="U146" s="1096"/>
      <c r="V146" s="154"/>
      <c r="W146" s="1099"/>
      <c r="X146" s="1108"/>
      <c r="Y146" s="60"/>
      <c r="Z146" s="30"/>
      <c r="AA146" s="30"/>
      <c r="AB146" s="30"/>
      <c r="AC146" s="31"/>
      <c r="AD146" s="31"/>
      <c r="AE146" s="31"/>
    </row>
    <row r="147" spans="1:31" ht="30" customHeight="1">
      <c r="A147" s="83"/>
      <c r="B147" s="27"/>
      <c r="C147" s="28" t="s">
        <v>186</v>
      </c>
      <c r="D147" s="33">
        <f t="shared" ref="D147:P147" si="45">IF(((D145="")*AND(D146="")),"",(D145-D146))</f>
        <v>371.4699999999998</v>
      </c>
      <c r="E147" s="33">
        <f t="shared" si="45"/>
        <v>331.42000000000007</v>
      </c>
      <c r="F147" s="33">
        <f t="shared" si="45"/>
        <v>318.33999999999969</v>
      </c>
      <c r="G147" s="33">
        <f t="shared" si="45"/>
        <v>317.65000000000009</v>
      </c>
      <c r="H147" s="33">
        <f t="shared" si="45"/>
        <v>322.38000000000011</v>
      </c>
      <c r="I147" s="33">
        <f t="shared" si="45"/>
        <v>327.59999999999991</v>
      </c>
      <c r="J147" s="33">
        <f t="shared" si="45"/>
        <v>370.86000000000013</v>
      </c>
      <c r="K147" s="33">
        <f t="shared" si="45"/>
        <v>368.94000000000005</v>
      </c>
      <c r="L147" s="33">
        <f t="shared" si="45"/>
        <v>330.85999999999967</v>
      </c>
      <c r="M147" s="33">
        <f t="shared" si="45"/>
        <v>316.14000000000033</v>
      </c>
      <c r="N147" s="33">
        <f t="shared" si="45"/>
        <v>321.63999999999987</v>
      </c>
      <c r="O147" s="33">
        <f t="shared" si="45"/>
        <v>330.02999999999975</v>
      </c>
      <c r="P147" s="33">
        <f t="shared" si="45"/>
        <v>377.88000000000011</v>
      </c>
      <c r="Q147" s="1103"/>
      <c r="R147" s="1103"/>
      <c r="S147" s="1095"/>
      <c r="T147" s="1095"/>
      <c r="U147" s="1097"/>
      <c r="V147" s="154"/>
      <c r="W147" s="1100"/>
      <c r="X147" s="1109"/>
      <c r="Y147" s="60"/>
      <c r="Z147" s="30"/>
      <c r="AA147" s="30"/>
      <c r="AB147" s="30"/>
      <c r="AC147" s="30"/>
      <c r="AD147" s="34"/>
      <c r="AE147" s="30"/>
    </row>
    <row r="148" spans="1:31" ht="15">
      <c r="A148" s="84">
        <v>43300</v>
      </c>
      <c r="B148" s="27" t="s">
        <v>230</v>
      </c>
      <c r="C148" s="28" t="s">
        <v>184</v>
      </c>
      <c r="D148" s="29">
        <v>2510.17</v>
      </c>
      <c r="E148" s="29">
        <v>2499.92</v>
      </c>
      <c r="F148" s="29">
        <v>2483.13</v>
      </c>
      <c r="G148" s="29">
        <v>2475.37</v>
      </c>
      <c r="H148" s="29">
        <v>2478.62</v>
      </c>
      <c r="I148" s="29">
        <v>2494.63</v>
      </c>
      <c r="J148" s="29">
        <v>2494.9499999999998</v>
      </c>
      <c r="K148" s="29">
        <v>2510.7399999999998</v>
      </c>
      <c r="L148" s="29">
        <v>2491.8200000000002</v>
      </c>
      <c r="M148" s="29">
        <v>2477.2399999999998</v>
      </c>
      <c r="N148" s="29">
        <v>2493.5</v>
      </c>
      <c r="O148" s="29">
        <v>2526.2800000000002</v>
      </c>
      <c r="P148" s="29">
        <v>2557.6999999999998</v>
      </c>
      <c r="Q148" s="1101">
        <f>IF((P149=""),"",MAX(D150:P150))</f>
        <v>421.38999999999987</v>
      </c>
      <c r="R148" s="1101">
        <f>IF(P149="","",MIN(D150:P150))</f>
        <v>369.72000000000025</v>
      </c>
      <c r="S148" s="1093">
        <f>IF((P150=""),"",AVERAGE(D150:P150))</f>
        <v>389.63846153846163</v>
      </c>
      <c r="T148" s="1093">
        <f>IF((P149=""),"",(Q148-R148)/(Q148+R148)*100)</f>
        <v>6.5313293979344991</v>
      </c>
      <c r="U148" s="1093">
        <f>STDEV(D150:P150)</f>
        <v>16.410502656404191</v>
      </c>
      <c r="V148" s="154" t="str">
        <f>IF(P149="","",IF(S148&gt;300,IF(T148&lt;14,IF(S148&lt;390,"Pass","Fail"),"Fail"),"Fail"))</f>
        <v>Pass</v>
      </c>
      <c r="W148" s="1098">
        <v>1340</v>
      </c>
      <c r="X148" s="1107"/>
      <c r="Y148" s="60"/>
      <c r="Z148" s="30">
        <v>270</v>
      </c>
      <c r="AA148" s="30">
        <v>370</v>
      </c>
      <c r="AB148" s="30">
        <v>300</v>
      </c>
      <c r="AC148" s="31">
        <v>390</v>
      </c>
      <c r="AD148" s="31">
        <v>20</v>
      </c>
      <c r="AE148" s="31">
        <v>14</v>
      </c>
    </row>
    <row r="149" spans="1:31" ht="15.75" customHeight="1">
      <c r="A149" s="83"/>
      <c r="B149" s="32"/>
      <c r="C149" s="28" t="s">
        <v>185</v>
      </c>
      <c r="D149" s="29">
        <v>2089.0500000000002</v>
      </c>
      <c r="E149" s="29">
        <v>2098.1999999999998</v>
      </c>
      <c r="F149" s="29">
        <v>2095.7399999999998</v>
      </c>
      <c r="G149" s="29">
        <v>2095.17</v>
      </c>
      <c r="H149" s="29">
        <v>2107.2199999999998</v>
      </c>
      <c r="I149" s="29">
        <v>2113.33</v>
      </c>
      <c r="J149" s="29">
        <v>2112.5500000000002</v>
      </c>
      <c r="K149" s="29">
        <v>2124.62</v>
      </c>
      <c r="L149" s="29">
        <v>2122.1</v>
      </c>
      <c r="M149" s="29">
        <v>2098.08</v>
      </c>
      <c r="N149" s="29">
        <v>2104.09</v>
      </c>
      <c r="O149" s="29">
        <v>2132.31</v>
      </c>
      <c r="P149" s="29">
        <v>2136.31</v>
      </c>
      <c r="Q149" s="1102"/>
      <c r="R149" s="1102"/>
      <c r="S149" s="1094"/>
      <c r="T149" s="1094"/>
      <c r="U149" s="1096"/>
      <c r="V149" s="154"/>
      <c r="W149" s="1099"/>
      <c r="X149" s="1108"/>
      <c r="Y149" s="60"/>
      <c r="Z149" s="30"/>
      <c r="AA149" s="30"/>
      <c r="AB149" s="30"/>
      <c r="AC149" s="31"/>
      <c r="AD149" s="31"/>
      <c r="AE149" s="31"/>
    </row>
    <row r="150" spans="1:31" ht="30" customHeight="1">
      <c r="A150" s="83"/>
      <c r="B150" s="27"/>
      <c r="C150" s="28" t="s">
        <v>186</v>
      </c>
      <c r="D150" s="33">
        <f t="shared" ref="D150:P150" si="46">IF(((D148="")*AND(D149="")),"",(D148-D149))</f>
        <v>421.11999999999989</v>
      </c>
      <c r="E150" s="33">
        <f t="shared" si="46"/>
        <v>401.72000000000025</v>
      </c>
      <c r="F150" s="33">
        <f t="shared" si="46"/>
        <v>387.39000000000033</v>
      </c>
      <c r="G150" s="33">
        <f t="shared" si="46"/>
        <v>380.19999999999982</v>
      </c>
      <c r="H150" s="33">
        <f t="shared" si="46"/>
        <v>371.40000000000009</v>
      </c>
      <c r="I150" s="33">
        <f t="shared" si="46"/>
        <v>381.30000000000018</v>
      </c>
      <c r="J150" s="33">
        <f t="shared" si="46"/>
        <v>382.39999999999964</v>
      </c>
      <c r="K150" s="33">
        <f t="shared" si="46"/>
        <v>386.11999999999989</v>
      </c>
      <c r="L150" s="33">
        <f t="shared" si="46"/>
        <v>369.72000000000025</v>
      </c>
      <c r="M150" s="33">
        <f t="shared" si="46"/>
        <v>379.15999999999985</v>
      </c>
      <c r="N150" s="33">
        <f t="shared" si="46"/>
        <v>389.40999999999985</v>
      </c>
      <c r="O150" s="33">
        <f t="shared" si="46"/>
        <v>393.97000000000025</v>
      </c>
      <c r="P150" s="33">
        <f t="shared" si="46"/>
        <v>421.38999999999987</v>
      </c>
      <c r="Q150" s="1103"/>
      <c r="R150" s="1103"/>
      <c r="S150" s="1095"/>
      <c r="T150" s="1095"/>
      <c r="U150" s="1097"/>
      <c r="V150" s="154"/>
      <c r="W150" s="1100"/>
      <c r="X150" s="1109"/>
      <c r="Y150" s="60"/>
      <c r="Z150" s="30"/>
      <c r="AA150" s="30"/>
      <c r="AB150" s="30"/>
      <c r="AC150" s="30"/>
      <c r="AD150" s="34"/>
      <c r="AE150" s="30"/>
    </row>
    <row r="151" spans="1:31" ht="15">
      <c r="A151" s="84">
        <v>43303</v>
      </c>
      <c r="B151" s="27" t="s">
        <v>230</v>
      </c>
      <c r="C151" s="28" t="s">
        <v>184</v>
      </c>
      <c r="D151" s="29">
        <v>2889.27</v>
      </c>
      <c r="E151" s="29">
        <v>2835.39</v>
      </c>
      <c r="F151" s="29">
        <v>2808.55</v>
      </c>
      <c r="G151" s="29">
        <v>2795.47</v>
      </c>
      <c r="H151" s="29">
        <v>2798.09</v>
      </c>
      <c r="I151" s="29">
        <v>2822.43</v>
      </c>
      <c r="J151" s="29">
        <v>2875.52</v>
      </c>
      <c r="K151" s="29">
        <v>2879.35</v>
      </c>
      <c r="L151" s="29">
        <v>2822.42</v>
      </c>
      <c r="M151" s="29">
        <v>2795.97</v>
      </c>
      <c r="N151" s="29">
        <v>2815.3</v>
      </c>
      <c r="O151" s="29">
        <v>2856.66</v>
      </c>
      <c r="P151" s="29">
        <v>2932.29</v>
      </c>
      <c r="Q151" s="1101">
        <f>IF((P152=""),"",MAX(D153:P153))</f>
        <v>380.07999999999993</v>
      </c>
      <c r="R151" s="1101">
        <f>IF(P152="","",MIN(D153:P153))</f>
        <v>319.6899999999996</v>
      </c>
      <c r="S151" s="1093">
        <f>IF((P153=""),"",AVERAGE(D153:P153))</f>
        <v>343.07</v>
      </c>
      <c r="T151" s="1093">
        <f>IF((P152=""),"",(Q151-R151)/(Q151+R151)*100)</f>
        <v>8.6299784214813968</v>
      </c>
      <c r="U151" s="1093">
        <f>STDEV(D153:P153)</f>
        <v>22.602214493274992</v>
      </c>
      <c r="V151" s="154" t="str">
        <f>IF(P152="","",IF(S151&gt;300,IF(T151&lt;14,IF(S151&lt;390,"Pass","Fail"),"Fail"),"Fail"))</f>
        <v>Pass</v>
      </c>
      <c r="W151" s="1098">
        <v>1335</v>
      </c>
      <c r="X151" s="1107"/>
      <c r="Y151" s="60"/>
      <c r="Z151" s="30">
        <v>270</v>
      </c>
      <c r="AA151" s="30">
        <v>370</v>
      </c>
      <c r="AB151" s="30">
        <v>300</v>
      </c>
      <c r="AC151" s="31">
        <v>390</v>
      </c>
      <c r="AD151" s="31">
        <v>20</v>
      </c>
      <c r="AE151" s="31">
        <v>14</v>
      </c>
    </row>
    <row r="152" spans="1:31" ht="15.75" customHeight="1">
      <c r="A152" s="83"/>
      <c r="B152" s="32"/>
      <c r="C152" s="28" t="s">
        <v>185</v>
      </c>
      <c r="D152" s="29">
        <v>2519.48</v>
      </c>
      <c r="E152" s="29">
        <v>2504.1999999999998</v>
      </c>
      <c r="F152" s="29">
        <v>2482.94</v>
      </c>
      <c r="G152" s="29">
        <v>2472.92</v>
      </c>
      <c r="H152" s="29">
        <v>2473.0300000000002</v>
      </c>
      <c r="I152" s="29">
        <v>2483.7199999999998</v>
      </c>
      <c r="J152" s="29">
        <v>2498.71</v>
      </c>
      <c r="K152" s="29">
        <v>2508.27</v>
      </c>
      <c r="L152" s="29">
        <v>2485.6</v>
      </c>
      <c r="M152" s="29">
        <v>2476.2800000000002</v>
      </c>
      <c r="N152" s="29">
        <v>2488.9699999999998</v>
      </c>
      <c r="O152" s="29">
        <v>2520.4699999999998</v>
      </c>
      <c r="P152" s="29">
        <v>2552.21</v>
      </c>
      <c r="Q152" s="1102"/>
      <c r="R152" s="1102"/>
      <c r="S152" s="1094"/>
      <c r="T152" s="1094"/>
      <c r="U152" s="1096"/>
      <c r="V152" s="154"/>
      <c r="W152" s="1099"/>
      <c r="X152" s="1108"/>
      <c r="Y152" s="60"/>
      <c r="Z152" s="30"/>
      <c r="AA152" s="30"/>
      <c r="AB152" s="30"/>
      <c r="AC152" s="30"/>
      <c r="AD152" s="34"/>
      <c r="AE152" s="30"/>
    </row>
    <row r="153" spans="1:31" ht="30" customHeight="1">
      <c r="A153" s="83"/>
      <c r="B153" s="27"/>
      <c r="C153" s="28" t="s">
        <v>186</v>
      </c>
      <c r="D153" s="33">
        <f t="shared" ref="D153:P153" si="47">IF(((D151="")*AND(D152="")),"",(D151-D152))</f>
        <v>369.78999999999996</v>
      </c>
      <c r="E153" s="33">
        <f t="shared" si="47"/>
        <v>331.19000000000005</v>
      </c>
      <c r="F153" s="33">
        <f t="shared" si="47"/>
        <v>325.61000000000013</v>
      </c>
      <c r="G153" s="33">
        <f t="shared" si="47"/>
        <v>322.54999999999973</v>
      </c>
      <c r="H153" s="33">
        <f t="shared" si="47"/>
        <v>325.05999999999995</v>
      </c>
      <c r="I153" s="33">
        <f t="shared" si="47"/>
        <v>338.71000000000004</v>
      </c>
      <c r="J153" s="33">
        <f t="shared" si="47"/>
        <v>376.80999999999995</v>
      </c>
      <c r="K153" s="33">
        <f t="shared" si="47"/>
        <v>371.07999999999993</v>
      </c>
      <c r="L153" s="33">
        <f t="shared" si="47"/>
        <v>336.82000000000016</v>
      </c>
      <c r="M153" s="33">
        <f t="shared" si="47"/>
        <v>319.6899999999996</v>
      </c>
      <c r="N153" s="33">
        <f t="shared" si="47"/>
        <v>326.33000000000038</v>
      </c>
      <c r="O153" s="33">
        <f t="shared" si="47"/>
        <v>336.19000000000005</v>
      </c>
      <c r="P153" s="33">
        <f t="shared" si="47"/>
        <v>380.07999999999993</v>
      </c>
      <c r="Q153" s="1103"/>
      <c r="R153" s="1103"/>
      <c r="S153" s="1095"/>
      <c r="T153" s="1095"/>
      <c r="U153" s="1097"/>
      <c r="V153" s="154"/>
      <c r="W153" s="1100"/>
      <c r="X153" s="1109"/>
      <c r="Y153" s="60"/>
      <c r="Z153" s="30"/>
      <c r="AA153" s="30"/>
      <c r="AB153" s="30"/>
      <c r="AC153" s="30"/>
      <c r="AD153" s="34"/>
      <c r="AE153" s="30"/>
    </row>
    <row r="154" spans="1:31" ht="15">
      <c r="A154" s="84">
        <v>43307</v>
      </c>
      <c r="B154" s="27" t="s">
        <v>230</v>
      </c>
      <c r="C154" s="28" t="s">
        <v>184</v>
      </c>
      <c r="D154" s="29">
        <v>2519.48</v>
      </c>
      <c r="E154" s="29">
        <v>2504.1999999999998</v>
      </c>
      <c r="F154" s="29">
        <v>2482.94</v>
      </c>
      <c r="G154" s="29">
        <v>2472.92</v>
      </c>
      <c r="H154" s="29">
        <v>2473.0300000000002</v>
      </c>
      <c r="I154" s="29">
        <v>2483.7199999999998</v>
      </c>
      <c r="J154" s="29">
        <v>2498.71</v>
      </c>
      <c r="K154" s="29">
        <v>2508.27</v>
      </c>
      <c r="L154" s="29">
        <v>2485.6</v>
      </c>
      <c r="M154" s="29">
        <v>2476.2800000000002</v>
      </c>
      <c r="N154" s="29">
        <v>2488.9699999999998</v>
      </c>
      <c r="O154" s="29">
        <v>2520.4699999999998</v>
      </c>
      <c r="P154" s="29">
        <v>2552.21</v>
      </c>
      <c r="Q154" s="1101">
        <f>IF((P155=""),"",MAX(D156:P156))</f>
        <v>443.99000000000024</v>
      </c>
      <c r="R154" s="1101">
        <f>IF(P155="","",MIN(D156:P156))</f>
        <v>377.27</v>
      </c>
      <c r="S154" s="1093">
        <f>IF((P156=""),"",AVERAGE(D156:P156))</f>
        <v>395.53230769230771</v>
      </c>
      <c r="T154" s="1093">
        <f>IF((P155=""),"",(Q154-R154)/(Q154+R154)*100)</f>
        <v>8.1241019896257267</v>
      </c>
      <c r="U154" s="1093">
        <f>STDEV(D156:P156)</f>
        <v>20.733785292707715</v>
      </c>
      <c r="V154" s="154" t="str">
        <f>IF(P155="","",IF(S154&gt;300,IF(T154&lt;14,IF(S154&lt;390,"Pass","Fail"),"Fail"),"Fail"))</f>
        <v>Fail</v>
      </c>
      <c r="W154" s="1113"/>
      <c r="X154" s="1107"/>
      <c r="Y154" s="60"/>
      <c r="Z154" s="30">
        <v>270</v>
      </c>
      <c r="AA154" s="30">
        <v>370</v>
      </c>
      <c r="AB154" s="30">
        <v>300</v>
      </c>
      <c r="AC154" s="31">
        <v>390</v>
      </c>
      <c r="AD154" s="31">
        <v>20</v>
      </c>
      <c r="AE154" s="31">
        <v>14</v>
      </c>
    </row>
    <row r="155" spans="1:31" ht="15.75" customHeight="1">
      <c r="A155" s="83"/>
      <c r="B155" s="32"/>
      <c r="C155" s="28" t="s">
        <v>185</v>
      </c>
      <c r="D155" s="29">
        <v>2075.4899999999998</v>
      </c>
      <c r="E155" s="29">
        <v>2103.88</v>
      </c>
      <c r="F155" s="29">
        <v>2090.4899999999998</v>
      </c>
      <c r="G155" s="29">
        <v>2093.8200000000002</v>
      </c>
      <c r="H155" s="29">
        <v>2095.7600000000002</v>
      </c>
      <c r="I155" s="29">
        <v>2095.23</v>
      </c>
      <c r="J155" s="29">
        <v>2095.44</v>
      </c>
      <c r="K155" s="29">
        <v>2111.87</v>
      </c>
      <c r="L155" s="29">
        <v>2104.86</v>
      </c>
      <c r="M155" s="29">
        <v>2098.96</v>
      </c>
      <c r="N155" s="29">
        <v>2106.62</v>
      </c>
      <c r="O155" s="29">
        <v>2131.75</v>
      </c>
      <c r="P155" s="29">
        <v>2120.71</v>
      </c>
      <c r="Q155" s="1102"/>
      <c r="R155" s="1102"/>
      <c r="S155" s="1094"/>
      <c r="T155" s="1094"/>
      <c r="U155" s="1096"/>
      <c r="V155" s="154"/>
      <c r="W155" s="1099"/>
      <c r="X155" s="1108"/>
      <c r="Y155" s="60"/>
      <c r="Z155" s="30"/>
      <c r="AA155" s="30"/>
      <c r="AB155" s="30"/>
      <c r="AC155" s="30"/>
      <c r="AD155" s="34"/>
      <c r="AE155" s="30"/>
    </row>
    <row r="156" spans="1:31" ht="30" customHeight="1">
      <c r="A156" s="83"/>
      <c r="B156" s="27"/>
      <c r="C156" s="28" t="s">
        <v>186</v>
      </c>
      <c r="D156" s="33">
        <f t="shared" ref="D156:P156" si="48">IF(((D154="")*AND(D155="")),"",(D154-D155))</f>
        <v>443.99000000000024</v>
      </c>
      <c r="E156" s="33">
        <f t="shared" si="48"/>
        <v>400.31999999999971</v>
      </c>
      <c r="F156" s="33">
        <f t="shared" si="48"/>
        <v>392.45000000000027</v>
      </c>
      <c r="G156" s="33">
        <f t="shared" si="48"/>
        <v>379.09999999999991</v>
      </c>
      <c r="H156" s="33">
        <f t="shared" si="48"/>
        <v>377.27</v>
      </c>
      <c r="I156" s="33">
        <f t="shared" si="48"/>
        <v>388.48999999999978</v>
      </c>
      <c r="J156" s="33">
        <f t="shared" si="48"/>
        <v>403.27</v>
      </c>
      <c r="K156" s="33">
        <f t="shared" si="48"/>
        <v>396.40000000000009</v>
      </c>
      <c r="L156" s="33">
        <f t="shared" si="48"/>
        <v>380.73999999999978</v>
      </c>
      <c r="M156" s="33">
        <f t="shared" si="48"/>
        <v>377.32000000000016</v>
      </c>
      <c r="N156" s="33">
        <f t="shared" si="48"/>
        <v>382.34999999999991</v>
      </c>
      <c r="O156" s="33">
        <f t="shared" si="48"/>
        <v>388.7199999999998</v>
      </c>
      <c r="P156" s="33">
        <f t="shared" si="48"/>
        <v>431.5</v>
      </c>
      <c r="Q156" s="1103"/>
      <c r="R156" s="1103"/>
      <c r="S156" s="1095"/>
      <c r="T156" s="1095"/>
      <c r="U156" s="1097"/>
      <c r="V156" s="154"/>
      <c r="W156" s="1100"/>
      <c r="X156" s="1109"/>
      <c r="Y156" s="60"/>
      <c r="Z156" s="30"/>
      <c r="AA156" s="30"/>
      <c r="AB156" s="30"/>
      <c r="AC156" s="30"/>
      <c r="AD156" s="34"/>
      <c r="AE156" s="30"/>
    </row>
    <row r="157" spans="1:31" ht="15">
      <c r="A157" s="84">
        <v>43307</v>
      </c>
      <c r="B157" s="27" t="s">
        <v>230</v>
      </c>
      <c r="C157" s="28" t="s">
        <v>184</v>
      </c>
      <c r="D157" s="29">
        <v>2878.04</v>
      </c>
      <c r="E157" s="29">
        <v>2827.07</v>
      </c>
      <c r="F157" s="29">
        <v>2803.11</v>
      </c>
      <c r="G157" s="29">
        <v>2792.89</v>
      </c>
      <c r="H157" s="29">
        <v>2805.52</v>
      </c>
      <c r="I157" s="29">
        <v>2832.1</v>
      </c>
      <c r="J157" s="29">
        <v>2884.91</v>
      </c>
      <c r="K157" s="29">
        <v>2871.85</v>
      </c>
      <c r="L157" s="29">
        <v>2818.23</v>
      </c>
      <c r="M157" s="29">
        <v>2794.92</v>
      </c>
      <c r="N157" s="29">
        <v>2817.87</v>
      </c>
      <c r="O157" s="29">
        <v>2863.91</v>
      </c>
      <c r="P157" s="29">
        <v>2832</v>
      </c>
      <c r="Q157" s="1101">
        <f>IF((P158=""),"",MAX(D159:P159))</f>
        <v>396.10999999999967</v>
      </c>
      <c r="R157" s="1101">
        <f>IF(P158="","",MIN(D159:P159))</f>
        <v>313.2199999999998</v>
      </c>
      <c r="S157" s="1093">
        <f>IF((P159=""),"",AVERAGE(D159:P159))</f>
        <v>343.2676923076923</v>
      </c>
      <c r="T157" s="1093">
        <f>IF((P158=""),"",(Q157-R157)/(Q157+R157)*100)</f>
        <v>11.685675214639158</v>
      </c>
      <c r="U157" s="1093">
        <f>STDEV(D159:P159)</f>
        <v>29.281744071989078</v>
      </c>
      <c r="V157" s="154" t="str">
        <f>IF(P158="","",IF(S157&gt;300,IF(T157&lt;14,IF(S157&lt;390,"Pass","Fail"),"Fail"),"Fail"))</f>
        <v>Pass</v>
      </c>
      <c r="W157" s="1098"/>
      <c r="X157" s="1107"/>
      <c r="Y157" s="60"/>
      <c r="Z157" s="30">
        <v>270</v>
      </c>
      <c r="AA157" s="30">
        <v>370</v>
      </c>
      <c r="AB157" s="30">
        <v>300</v>
      </c>
      <c r="AC157" s="31">
        <v>390</v>
      </c>
      <c r="AD157" s="31">
        <v>20</v>
      </c>
      <c r="AE157" s="31">
        <v>14</v>
      </c>
    </row>
    <row r="158" spans="1:31" ht="15.75" customHeight="1">
      <c r="A158" s="83"/>
      <c r="B158" s="32"/>
      <c r="C158" s="28" t="s">
        <v>185</v>
      </c>
      <c r="D158" s="29">
        <v>2487.04</v>
      </c>
      <c r="E158" s="29">
        <v>2489.63</v>
      </c>
      <c r="F158" s="29">
        <v>2484.65</v>
      </c>
      <c r="G158" s="29">
        <v>2479.67</v>
      </c>
      <c r="H158" s="29">
        <v>2483.39</v>
      </c>
      <c r="I158" s="29">
        <v>2492.54</v>
      </c>
      <c r="J158" s="29">
        <v>2488.8000000000002</v>
      </c>
      <c r="K158" s="29">
        <v>2484.41</v>
      </c>
      <c r="L158" s="29">
        <v>2484.83</v>
      </c>
      <c r="M158" s="29">
        <v>2477.81</v>
      </c>
      <c r="N158" s="29">
        <v>2496.31</v>
      </c>
      <c r="O158" s="29">
        <v>2521.86</v>
      </c>
      <c r="P158" s="29">
        <v>2489</v>
      </c>
      <c r="Q158" s="1102"/>
      <c r="R158" s="1102"/>
      <c r="S158" s="1094"/>
      <c r="T158" s="1094"/>
      <c r="U158" s="1096"/>
      <c r="V158" s="154"/>
      <c r="W158" s="1099"/>
      <c r="X158" s="1108"/>
      <c r="Y158" s="60"/>
      <c r="Z158" s="30"/>
      <c r="AA158" s="30"/>
      <c r="AB158" s="30"/>
      <c r="AC158" s="30"/>
      <c r="AD158" s="34"/>
      <c r="AE158" s="30"/>
    </row>
    <row r="159" spans="1:31" ht="30" customHeight="1">
      <c r="A159" s="83"/>
      <c r="B159" s="27"/>
      <c r="C159" s="28" t="s">
        <v>186</v>
      </c>
      <c r="D159" s="33">
        <f t="shared" ref="D159:P159" si="49">IF(((D157="")*AND(D158="")),"",(D157-D158))</f>
        <v>391</v>
      </c>
      <c r="E159" s="33">
        <f t="shared" si="49"/>
        <v>337.44000000000005</v>
      </c>
      <c r="F159" s="33">
        <f t="shared" si="49"/>
        <v>318.46000000000004</v>
      </c>
      <c r="G159" s="33">
        <f t="shared" si="49"/>
        <v>313.2199999999998</v>
      </c>
      <c r="H159" s="33">
        <f t="shared" si="49"/>
        <v>322.13000000000011</v>
      </c>
      <c r="I159" s="33">
        <f t="shared" si="49"/>
        <v>339.55999999999995</v>
      </c>
      <c r="J159" s="33">
        <f t="shared" si="49"/>
        <v>396.10999999999967</v>
      </c>
      <c r="K159" s="33">
        <f t="shared" si="49"/>
        <v>387.44000000000005</v>
      </c>
      <c r="L159" s="33">
        <f t="shared" si="49"/>
        <v>333.40000000000009</v>
      </c>
      <c r="M159" s="33">
        <f t="shared" si="49"/>
        <v>317.11000000000013</v>
      </c>
      <c r="N159" s="33">
        <f t="shared" si="49"/>
        <v>321.55999999999995</v>
      </c>
      <c r="O159" s="33">
        <f t="shared" si="49"/>
        <v>342.04999999999973</v>
      </c>
      <c r="P159" s="33">
        <f t="shared" si="49"/>
        <v>343</v>
      </c>
      <c r="Q159" s="1103"/>
      <c r="R159" s="1103"/>
      <c r="S159" s="1095"/>
      <c r="T159" s="1095"/>
      <c r="U159" s="1097"/>
      <c r="V159" s="154"/>
      <c r="W159" s="1100"/>
      <c r="X159" s="1109"/>
      <c r="Y159" s="60"/>
      <c r="Z159" s="30"/>
      <c r="AA159" s="30"/>
      <c r="AB159" s="30"/>
      <c r="AC159" s="30"/>
      <c r="AD159" s="34"/>
      <c r="AE159" s="30"/>
    </row>
    <row r="160" spans="1:31" ht="15">
      <c r="A160" s="84">
        <v>43311</v>
      </c>
      <c r="B160" s="27" t="s">
        <v>230</v>
      </c>
      <c r="C160" s="28" t="s">
        <v>184</v>
      </c>
      <c r="D160" s="29">
        <v>2487.04</v>
      </c>
      <c r="E160" s="29">
        <v>2489.63</v>
      </c>
      <c r="F160" s="29">
        <v>2484.65</v>
      </c>
      <c r="G160" s="29">
        <v>2479.67</v>
      </c>
      <c r="H160" s="29">
        <v>2483.39</v>
      </c>
      <c r="I160" s="29">
        <v>2492.54</v>
      </c>
      <c r="J160" s="29">
        <v>2488.8000000000002</v>
      </c>
      <c r="K160" s="29">
        <v>2484.41</v>
      </c>
      <c r="L160" s="29">
        <v>2484.83</v>
      </c>
      <c r="M160" s="29">
        <v>2477.81</v>
      </c>
      <c r="N160" s="29">
        <v>2496.31</v>
      </c>
      <c r="O160" s="29">
        <v>2521.86</v>
      </c>
      <c r="P160" s="29">
        <v>2489</v>
      </c>
      <c r="Q160" s="1101">
        <f>IF((P161=""),"",MAX(D162:P162))</f>
        <v>416.69999999999982</v>
      </c>
      <c r="R160" s="1101">
        <f>IF(P161="","",MIN(D162:P162))</f>
        <v>362.65999999999985</v>
      </c>
      <c r="S160" s="1093">
        <f>IF((P162=""),"",AVERAGE(D162:P162))</f>
        <v>381.61307692307685</v>
      </c>
      <c r="T160" s="1093">
        <f>IF((P161=""),"",(Q160-R160)/(Q160+R160)*100)</f>
        <v>6.9338944775200142</v>
      </c>
      <c r="U160" s="1093">
        <f>STDEV(D162:P162)</f>
        <v>15.71705834680774</v>
      </c>
      <c r="V160" s="154" t="str">
        <f>IF(P161="","",IF(S160&gt;300,IF(T160&lt;14,IF(S160&lt;390,"Pass","Fail"),"Fail"),"Fail"))</f>
        <v>Pass</v>
      </c>
      <c r="W160" s="1098"/>
      <c r="X160" s="1107"/>
      <c r="Y160" s="60"/>
      <c r="Z160" s="30">
        <v>270</v>
      </c>
      <c r="AA160" s="30">
        <v>370</v>
      </c>
      <c r="AB160" s="30">
        <v>300</v>
      </c>
      <c r="AC160" s="31">
        <v>390</v>
      </c>
      <c r="AD160" s="31">
        <v>20</v>
      </c>
      <c r="AE160" s="31">
        <v>14</v>
      </c>
    </row>
    <row r="161" spans="1:31" ht="15.75" customHeight="1">
      <c r="A161" s="83"/>
      <c r="B161" s="32"/>
      <c r="C161" s="28" t="s">
        <v>185</v>
      </c>
      <c r="D161" s="29">
        <v>2070.34</v>
      </c>
      <c r="E161" s="29">
        <v>2097.19</v>
      </c>
      <c r="F161" s="29">
        <v>2100.34</v>
      </c>
      <c r="G161" s="29">
        <v>2108.36</v>
      </c>
      <c r="H161" s="29">
        <v>2108.15</v>
      </c>
      <c r="I161" s="29">
        <v>2118.6799999999998</v>
      </c>
      <c r="J161" s="29">
        <v>2111.2399999999998</v>
      </c>
      <c r="K161" s="29">
        <v>2115.4499999999998</v>
      </c>
      <c r="L161" s="29">
        <v>2122.17</v>
      </c>
      <c r="M161" s="29">
        <v>2113.38</v>
      </c>
      <c r="N161" s="29">
        <v>2109.02</v>
      </c>
      <c r="O161" s="29">
        <v>2117.04</v>
      </c>
      <c r="P161" s="29">
        <v>2107.61</v>
      </c>
      <c r="Q161" s="1102"/>
      <c r="R161" s="1102"/>
      <c r="S161" s="1094"/>
      <c r="T161" s="1094"/>
      <c r="U161" s="1096"/>
      <c r="V161" s="154"/>
      <c r="W161" s="1099"/>
      <c r="X161" s="1108"/>
      <c r="Y161" s="60"/>
      <c r="Z161" s="30"/>
      <c r="AA161" s="30"/>
      <c r="AB161" s="30"/>
      <c r="AC161" s="30"/>
      <c r="AD161" s="34"/>
      <c r="AE161" s="30"/>
    </row>
    <row r="162" spans="1:31" ht="30" customHeight="1">
      <c r="A162" s="83"/>
      <c r="B162" s="27"/>
      <c r="C162" s="28" t="s">
        <v>186</v>
      </c>
      <c r="D162" s="33">
        <f t="shared" ref="D162:P162" si="50">IF(((D160="")*AND(D161="")),"",(D160-D161))</f>
        <v>416.69999999999982</v>
      </c>
      <c r="E162" s="33">
        <f t="shared" si="50"/>
        <v>392.44000000000005</v>
      </c>
      <c r="F162" s="33">
        <f t="shared" si="50"/>
        <v>384.30999999999995</v>
      </c>
      <c r="G162" s="33">
        <f t="shared" si="50"/>
        <v>371.30999999999995</v>
      </c>
      <c r="H162" s="33">
        <f t="shared" si="50"/>
        <v>375.23999999999978</v>
      </c>
      <c r="I162" s="33">
        <f t="shared" si="50"/>
        <v>373.86000000000013</v>
      </c>
      <c r="J162" s="33">
        <f t="shared" si="50"/>
        <v>377.5600000000004</v>
      </c>
      <c r="K162" s="33">
        <f t="shared" si="50"/>
        <v>368.96000000000004</v>
      </c>
      <c r="L162" s="33">
        <f t="shared" si="50"/>
        <v>362.65999999999985</v>
      </c>
      <c r="M162" s="33">
        <f t="shared" si="50"/>
        <v>364.42999999999984</v>
      </c>
      <c r="N162" s="33">
        <f t="shared" si="50"/>
        <v>387.28999999999996</v>
      </c>
      <c r="O162" s="33">
        <f t="shared" si="50"/>
        <v>404.82000000000016</v>
      </c>
      <c r="P162" s="33">
        <f t="shared" si="50"/>
        <v>381.38999999999987</v>
      </c>
      <c r="Q162" s="1103"/>
      <c r="R162" s="1103"/>
      <c r="S162" s="1095"/>
      <c r="T162" s="1095"/>
      <c r="U162" s="1097"/>
      <c r="V162" s="154"/>
      <c r="W162" s="1100"/>
      <c r="X162" s="1109"/>
      <c r="Y162" s="60"/>
      <c r="Z162" s="30"/>
      <c r="AA162" s="30"/>
      <c r="AB162" s="30"/>
      <c r="AC162" s="30"/>
      <c r="AD162" s="34"/>
      <c r="AE162" s="30"/>
    </row>
    <row r="163" spans="1:31" ht="15">
      <c r="A163" s="84">
        <v>43314</v>
      </c>
      <c r="B163" s="27" t="s">
        <v>230</v>
      </c>
      <c r="C163" s="28" t="s">
        <v>184</v>
      </c>
      <c r="D163" s="29">
        <v>2883.2</v>
      </c>
      <c r="E163" s="29">
        <v>2832.12</v>
      </c>
      <c r="F163" s="29">
        <v>2808.89</v>
      </c>
      <c r="G163" s="29">
        <v>2798.52</v>
      </c>
      <c r="H163" s="29">
        <v>2807.22</v>
      </c>
      <c r="I163" s="29">
        <v>2833.19</v>
      </c>
      <c r="J163" s="29">
        <v>2873.58</v>
      </c>
      <c r="K163" s="29">
        <v>2873.54</v>
      </c>
      <c r="L163" s="29">
        <v>2819.09</v>
      </c>
      <c r="M163" s="29">
        <v>2798.81</v>
      </c>
      <c r="N163" s="29">
        <v>2820.34</v>
      </c>
      <c r="O163" s="29">
        <v>2865.39</v>
      </c>
      <c r="P163" s="29">
        <v>2816</v>
      </c>
      <c r="Q163" s="1101">
        <f>IF((P164=""),"",MAX(D165:P165))</f>
        <v>380.15999999999985</v>
      </c>
      <c r="R163" s="1101">
        <f>IF(P164="","",MIN(D165:P165))</f>
        <v>320.77999999999975</v>
      </c>
      <c r="S163" s="1093">
        <f>IF((P165=""),"",AVERAGE(D165:P165))</f>
        <v>340.61769230769221</v>
      </c>
      <c r="T163" s="1093">
        <f>IF((P164=""),"",(Q163-R163)/(Q163+R163)*100)</f>
        <v>8.4714811538790968</v>
      </c>
      <c r="U163" s="1093">
        <f>STDEV(D165:P165)</f>
        <v>22.059637407810975</v>
      </c>
      <c r="V163" s="154" t="str">
        <f>IF(P164="","",IF(S163&gt;300,IF(T163&lt;14,IF(S163&lt;390,"Pass","Fail"),"Fail"),"Fail"))</f>
        <v>Pass</v>
      </c>
      <c r="W163" s="1114">
        <v>1340</v>
      </c>
      <c r="X163" s="1117"/>
      <c r="Y163" s="62"/>
      <c r="Z163" s="1118">
        <v>270</v>
      </c>
      <c r="AA163" s="30">
        <v>370</v>
      </c>
      <c r="AB163" s="30">
        <v>300</v>
      </c>
      <c r="AC163" s="31">
        <v>390</v>
      </c>
      <c r="AD163" s="31">
        <v>20</v>
      </c>
      <c r="AE163" s="31">
        <v>14</v>
      </c>
    </row>
    <row r="164" spans="1:31" ht="15.75" customHeight="1">
      <c r="A164" s="83"/>
      <c r="B164" s="32"/>
      <c r="C164" s="28" t="s">
        <v>185</v>
      </c>
      <c r="D164" s="29">
        <v>2503.04</v>
      </c>
      <c r="E164" s="29">
        <v>2497.2600000000002</v>
      </c>
      <c r="F164" s="29">
        <v>2479.52</v>
      </c>
      <c r="G164" s="29">
        <v>2475.5500000000002</v>
      </c>
      <c r="H164" s="29">
        <v>2486.44</v>
      </c>
      <c r="I164" s="29">
        <v>2493.61</v>
      </c>
      <c r="J164" s="29">
        <v>2494.44</v>
      </c>
      <c r="K164" s="29">
        <v>2500.23</v>
      </c>
      <c r="L164" s="29">
        <v>2482.41</v>
      </c>
      <c r="M164" s="29">
        <v>2475.08</v>
      </c>
      <c r="N164" s="29">
        <v>2496.44</v>
      </c>
      <c r="O164" s="29">
        <v>2525.84</v>
      </c>
      <c r="P164" s="29">
        <v>2492</v>
      </c>
      <c r="Q164" s="1102"/>
      <c r="R164" s="1102"/>
      <c r="S164" s="1094"/>
      <c r="T164" s="1094"/>
      <c r="U164" s="1096"/>
      <c r="V164" s="154"/>
      <c r="W164" s="1115"/>
      <c r="X164" s="1108"/>
      <c r="Y164" s="63"/>
      <c r="Z164" s="1119"/>
      <c r="AA164" s="30"/>
      <c r="AB164" s="30"/>
      <c r="AC164" s="30"/>
      <c r="AD164" s="34"/>
      <c r="AE164" s="30"/>
    </row>
    <row r="165" spans="1:31" ht="30" customHeight="1">
      <c r="A165" s="83"/>
      <c r="B165" s="27"/>
      <c r="C165" s="28" t="s">
        <v>186</v>
      </c>
      <c r="D165" s="33">
        <f t="shared" ref="D165:P165" si="51">IF(((D163="")*AND(D164="")),"",(D163-D164))</f>
        <v>380.15999999999985</v>
      </c>
      <c r="E165" s="33">
        <f t="shared" si="51"/>
        <v>334.85999999999967</v>
      </c>
      <c r="F165" s="33">
        <f t="shared" si="51"/>
        <v>329.36999999999989</v>
      </c>
      <c r="G165" s="33">
        <f t="shared" si="51"/>
        <v>322.9699999999998</v>
      </c>
      <c r="H165" s="33">
        <f t="shared" si="51"/>
        <v>320.77999999999975</v>
      </c>
      <c r="I165" s="33">
        <f t="shared" si="51"/>
        <v>339.57999999999993</v>
      </c>
      <c r="J165" s="33">
        <f t="shared" si="51"/>
        <v>379.13999999999987</v>
      </c>
      <c r="K165" s="33">
        <f t="shared" si="51"/>
        <v>373.30999999999995</v>
      </c>
      <c r="L165" s="33">
        <f t="shared" si="51"/>
        <v>336.68000000000029</v>
      </c>
      <c r="M165" s="33">
        <f t="shared" si="51"/>
        <v>323.73</v>
      </c>
      <c r="N165" s="33">
        <f t="shared" si="51"/>
        <v>323.90000000000009</v>
      </c>
      <c r="O165" s="33">
        <f t="shared" si="51"/>
        <v>339.54999999999973</v>
      </c>
      <c r="P165" s="33">
        <f t="shared" si="51"/>
        <v>324</v>
      </c>
      <c r="Q165" s="1103"/>
      <c r="R165" s="1103"/>
      <c r="S165" s="1095"/>
      <c r="T165" s="1095"/>
      <c r="U165" s="1097"/>
      <c r="V165" s="154"/>
      <c r="W165" s="1116"/>
      <c r="X165" s="1109"/>
      <c r="Y165" s="64"/>
      <c r="Z165" s="1120"/>
      <c r="AA165" s="30"/>
      <c r="AB165" s="30"/>
      <c r="AC165" s="30"/>
      <c r="AD165" s="34"/>
      <c r="AE165" s="30"/>
    </row>
    <row r="166" spans="1:31" ht="15">
      <c r="A166" s="84">
        <v>43317</v>
      </c>
      <c r="B166" s="27" t="s">
        <v>230</v>
      </c>
      <c r="C166" s="28" t="s">
        <v>184</v>
      </c>
      <c r="D166" s="29">
        <v>2503.04</v>
      </c>
      <c r="E166" s="29">
        <v>2497.2600000000002</v>
      </c>
      <c r="F166" s="29">
        <v>2479.52</v>
      </c>
      <c r="G166" s="29">
        <v>2475.5500000000002</v>
      </c>
      <c r="H166" s="29">
        <v>2486.44</v>
      </c>
      <c r="I166" s="29">
        <v>2493.61</v>
      </c>
      <c r="J166" s="29">
        <v>2494.44</v>
      </c>
      <c r="K166" s="29">
        <v>2500.23</v>
      </c>
      <c r="L166" s="29">
        <v>2482.41</v>
      </c>
      <c r="M166" s="29">
        <v>2475.08</v>
      </c>
      <c r="N166" s="29">
        <v>2496.44</v>
      </c>
      <c r="O166" s="29">
        <v>2525.84</v>
      </c>
      <c r="P166" s="29">
        <v>2492</v>
      </c>
      <c r="Q166" s="1101">
        <f>IF((P167=""),"",MAX(D168:P168))</f>
        <v>401</v>
      </c>
      <c r="R166" s="1101">
        <f>IF(P167="","",MIN(D168:P168))</f>
        <v>334.83999999999969</v>
      </c>
      <c r="S166" s="1093">
        <f>IF((P168=""),"",AVERAGE(D168:P168))</f>
        <v>360.94384615384621</v>
      </c>
      <c r="T166" s="1093">
        <f>IF((P167=""),"",(Q166-R166)/(Q166+R166)*100)</f>
        <v>8.9910850184823232</v>
      </c>
      <c r="U166" s="1093">
        <f>STDEV(D168:P168)</f>
        <v>20.465314778286057</v>
      </c>
      <c r="V166" s="154" t="str">
        <f>IF(P167="","",IF(S166&gt;300,IF(T166&lt;14,IF(S166&lt;390,"Pass","Fail"),"Fail"),"Fail"))</f>
        <v>Pass</v>
      </c>
      <c r="W166" s="1114">
        <v>1340</v>
      </c>
      <c r="X166" s="1107"/>
      <c r="Y166" s="60"/>
      <c r="Z166" s="30">
        <v>270</v>
      </c>
      <c r="AA166" s="30">
        <v>370</v>
      </c>
      <c r="AB166" s="30">
        <v>300</v>
      </c>
      <c r="AC166" s="31">
        <v>390</v>
      </c>
      <c r="AD166" s="31">
        <v>20</v>
      </c>
      <c r="AE166" s="31">
        <v>14</v>
      </c>
    </row>
    <row r="167" spans="1:31" ht="15.75" customHeight="1">
      <c r="A167" s="83"/>
      <c r="B167" s="32"/>
      <c r="C167" s="28" t="s">
        <v>185</v>
      </c>
      <c r="D167" s="29">
        <v>2111.71</v>
      </c>
      <c r="E167" s="29">
        <v>2115.5</v>
      </c>
      <c r="F167" s="29">
        <v>2117.87</v>
      </c>
      <c r="G167" s="29">
        <v>2127.58</v>
      </c>
      <c r="H167" s="29">
        <v>2134.8200000000002</v>
      </c>
      <c r="I167" s="29">
        <v>2138.2600000000002</v>
      </c>
      <c r="J167" s="29">
        <v>2148.21</v>
      </c>
      <c r="K167" s="29">
        <v>2148.4</v>
      </c>
      <c r="L167" s="29">
        <v>2147.5700000000002</v>
      </c>
      <c r="M167" s="29">
        <v>2139.89</v>
      </c>
      <c r="N167" s="29">
        <v>2123.94</v>
      </c>
      <c r="O167" s="29">
        <v>2124.84</v>
      </c>
      <c r="P167" s="29">
        <v>2131</v>
      </c>
      <c r="Q167" s="1102"/>
      <c r="R167" s="1102"/>
      <c r="S167" s="1094"/>
      <c r="T167" s="1094"/>
      <c r="U167" s="1096"/>
      <c r="V167" s="154"/>
      <c r="W167" s="1115"/>
      <c r="X167" s="1108"/>
      <c r="Y167" s="60"/>
      <c r="Z167" s="30"/>
      <c r="AA167" s="30"/>
      <c r="AB167" s="30"/>
      <c r="AC167" s="30"/>
      <c r="AD167" s="34"/>
      <c r="AE167" s="30"/>
    </row>
    <row r="168" spans="1:31" ht="30" customHeight="1">
      <c r="A168" s="83"/>
      <c r="B168" s="27"/>
      <c r="C168" s="28" t="s">
        <v>186</v>
      </c>
      <c r="D168" s="33">
        <f t="shared" ref="D168:P168" si="52">IF(((D166="")*AND(D167="")),"",(D166-D167))</f>
        <v>391.32999999999993</v>
      </c>
      <c r="E168" s="33">
        <f t="shared" si="52"/>
        <v>381.76000000000022</v>
      </c>
      <c r="F168" s="33">
        <f t="shared" si="52"/>
        <v>361.65000000000009</v>
      </c>
      <c r="G168" s="33">
        <f t="shared" si="52"/>
        <v>347.97000000000025</v>
      </c>
      <c r="H168" s="33">
        <f t="shared" si="52"/>
        <v>351.61999999999989</v>
      </c>
      <c r="I168" s="33">
        <f t="shared" si="52"/>
        <v>355.34999999999991</v>
      </c>
      <c r="J168" s="33">
        <f t="shared" si="52"/>
        <v>346.23</v>
      </c>
      <c r="K168" s="33">
        <f t="shared" si="52"/>
        <v>351.82999999999993</v>
      </c>
      <c r="L168" s="33">
        <f t="shared" si="52"/>
        <v>334.83999999999969</v>
      </c>
      <c r="M168" s="33">
        <f t="shared" si="52"/>
        <v>335.19000000000005</v>
      </c>
      <c r="N168" s="33">
        <f t="shared" si="52"/>
        <v>372.5</v>
      </c>
      <c r="O168" s="33">
        <f t="shared" si="52"/>
        <v>401</v>
      </c>
      <c r="P168" s="33">
        <f t="shared" si="52"/>
        <v>361</v>
      </c>
      <c r="Q168" s="1103"/>
      <c r="R168" s="1103"/>
      <c r="S168" s="1095"/>
      <c r="T168" s="1095"/>
      <c r="U168" s="1097"/>
      <c r="V168" s="154"/>
      <c r="W168" s="1116"/>
      <c r="X168" s="1109"/>
      <c r="Y168" s="60"/>
      <c r="Z168" s="30"/>
      <c r="AA168" s="30"/>
      <c r="AB168" s="30"/>
      <c r="AC168" s="30"/>
      <c r="AD168" s="34"/>
      <c r="AE168" s="30"/>
    </row>
    <row r="169" spans="1:31" ht="15">
      <c r="A169" s="84">
        <v>43320</v>
      </c>
      <c r="B169" s="27" t="s">
        <v>230</v>
      </c>
      <c r="C169" s="28" t="s">
        <v>184</v>
      </c>
      <c r="D169" s="29">
        <v>2871.85</v>
      </c>
      <c r="E169" s="29">
        <v>2805.2</v>
      </c>
      <c r="F169" s="29">
        <v>2796.28</v>
      </c>
      <c r="G169" s="29">
        <v>2803.08</v>
      </c>
      <c r="H169" s="29">
        <v>2863.49</v>
      </c>
      <c r="I169" s="29">
        <v>2864.37</v>
      </c>
      <c r="J169" s="29">
        <v>2798.13</v>
      </c>
      <c r="K169" s="29">
        <v>2818.78</v>
      </c>
      <c r="L169" s="29">
        <v>2920.3</v>
      </c>
      <c r="M169" s="29">
        <v>2806.06</v>
      </c>
      <c r="N169" s="29">
        <v>2825.74</v>
      </c>
      <c r="O169" s="29">
        <v>2802</v>
      </c>
      <c r="P169" s="29">
        <v>2824.26</v>
      </c>
      <c r="Q169" s="1101">
        <f>IF((P170=""),"",MAX(D171:P171))</f>
        <v>370.4699999999998</v>
      </c>
      <c r="R169" s="1101">
        <f>IF(P170="","",MIN(D171:P171))</f>
        <v>322.26000000000022</v>
      </c>
      <c r="S169" s="1093">
        <f>IF((P171=""),"",AVERAGE(D171:P171))</f>
        <v>339.26923076923077</v>
      </c>
      <c r="T169" s="1093">
        <f>IF((P170=""),"",(Q169-R169)/(Q169+R169)*100)</f>
        <v>6.9594214196006492</v>
      </c>
      <c r="U169" s="1093">
        <f>STDEV(D171:P171)</f>
        <v>19.57756090593648</v>
      </c>
      <c r="V169" s="154" t="str">
        <f>IF(P170="","",IF(S169&gt;300,IF(T169&lt;14,IF(S169&lt;390,"Pass","Fail"),"Fail"),"Fail"))</f>
        <v>Pass</v>
      </c>
      <c r="W169" s="1114" t="s">
        <v>51</v>
      </c>
      <c r="X169" s="86" t="s">
        <v>202</v>
      </c>
      <c r="Y169" s="60"/>
      <c r="Z169" s="30">
        <v>270</v>
      </c>
      <c r="AA169" s="30">
        <v>370</v>
      </c>
      <c r="AB169" s="30">
        <v>300</v>
      </c>
      <c r="AC169" s="31">
        <v>390</v>
      </c>
      <c r="AD169" s="31">
        <v>20</v>
      </c>
      <c r="AE169" s="31">
        <v>14</v>
      </c>
    </row>
    <row r="170" spans="1:31" ht="15.75" customHeight="1">
      <c r="A170" s="83"/>
      <c r="B170" s="32"/>
      <c r="C170" s="28" t="s">
        <v>185</v>
      </c>
      <c r="D170" s="29">
        <v>2501.38</v>
      </c>
      <c r="E170" s="29">
        <v>2478.4499999999998</v>
      </c>
      <c r="F170" s="29">
        <v>2474.02</v>
      </c>
      <c r="G170" s="29">
        <v>2479.25</v>
      </c>
      <c r="H170" s="29">
        <v>2495.9</v>
      </c>
      <c r="I170" s="29">
        <v>2502.5100000000002</v>
      </c>
      <c r="J170" s="29">
        <v>2473.6</v>
      </c>
      <c r="K170" s="29">
        <v>2491.37</v>
      </c>
      <c r="L170" s="29">
        <v>2551.63</v>
      </c>
      <c r="M170" s="29">
        <v>2474.79</v>
      </c>
      <c r="N170" s="29">
        <v>2498.0500000000002</v>
      </c>
      <c r="O170" s="29">
        <v>2472.12</v>
      </c>
      <c r="P170" s="29">
        <v>2495.9699999999998</v>
      </c>
      <c r="Q170" s="1102"/>
      <c r="R170" s="1102"/>
      <c r="S170" s="1094"/>
      <c r="T170" s="1094"/>
      <c r="U170" s="1096"/>
      <c r="V170" s="154"/>
      <c r="W170" s="1115"/>
      <c r="X170" s="87"/>
      <c r="Y170" s="60"/>
      <c r="Z170" s="30"/>
      <c r="AA170" s="30"/>
      <c r="AB170" s="30"/>
      <c r="AC170" s="30"/>
      <c r="AD170" s="34"/>
      <c r="AE170" s="30"/>
    </row>
    <row r="171" spans="1:31" ht="30" customHeight="1">
      <c r="A171" s="83"/>
      <c r="B171" s="27"/>
      <c r="C171" s="28" t="s">
        <v>186</v>
      </c>
      <c r="D171" s="33">
        <f t="shared" ref="D171:P171" si="53">IF(((D169="")*AND(D170="")),"",(D169-D170))</f>
        <v>370.4699999999998</v>
      </c>
      <c r="E171" s="33">
        <f t="shared" si="53"/>
        <v>326.75</v>
      </c>
      <c r="F171" s="33">
        <f t="shared" si="53"/>
        <v>322.26000000000022</v>
      </c>
      <c r="G171" s="33">
        <f t="shared" si="53"/>
        <v>323.82999999999993</v>
      </c>
      <c r="H171" s="33">
        <f t="shared" si="53"/>
        <v>367.58999999999969</v>
      </c>
      <c r="I171" s="33">
        <f t="shared" si="53"/>
        <v>361.85999999999967</v>
      </c>
      <c r="J171" s="33">
        <f t="shared" si="53"/>
        <v>324.5300000000002</v>
      </c>
      <c r="K171" s="33">
        <f t="shared" si="53"/>
        <v>327.41000000000031</v>
      </c>
      <c r="L171" s="33">
        <f t="shared" si="53"/>
        <v>368.67000000000007</v>
      </c>
      <c r="M171" s="33">
        <f t="shared" si="53"/>
        <v>331.27</v>
      </c>
      <c r="N171" s="33">
        <f t="shared" si="53"/>
        <v>327.6899999999996</v>
      </c>
      <c r="O171" s="33">
        <f t="shared" si="53"/>
        <v>329.88000000000011</v>
      </c>
      <c r="P171" s="33">
        <f t="shared" si="53"/>
        <v>328.29000000000042</v>
      </c>
      <c r="Q171" s="1103"/>
      <c r="R171" s="1103"/>
      <c r="S171" s="1095"/>
      <c r="T171" s="1095"/>
      <c r="U171" s="1097"/>
      <c r="V171" s="154"/>
      <c r="W171" s="1116"/>
      <c r="X171" s="88"/>
      <c r="Y171" s="60"/>
      <c r="Z171" s="30"/>
      <c r="AA171" s="30"/>
      <c r="AB171" s="30"/>
      <c r="AC171" s="30"/>
      <c r="AD171" s="34"/>
      <c r="AE171" s="30"/>
    </row>
    <row r="172" spans="1:31" ht="15">
      <c r="A172" s="84">
        <v>43322</v>
      </c>
      <c r="B172" s="27" t="s">
        <v>230</v>
      </c>
      <c r="C172" s="28" t="s">
        <v>184</v>
      </c>
      <c r="D172" s="29">
        <v>2501.17</v>
      </c>
      <c r="E172" s="29">
        <v>2478.6</v>
      </c>
      <c r="F172" s="29">
        <v>2471.2399999999998</v>
      </c>
      <c r="G172" s="29">
        <v>2473.69</v>
      </c>
      <c r="H172" s="29">
        <v>2495.11</v>
      </c>
      <c r="I172" s="29">
        <v>2500.2800000000002</v>
      </c>
      <c r="J172" s="29">
        <v>2474.6999999999998</v>
      </c>
      <c r="K172" s="29">
        <v>2490.9499999999998</v>
      </c>
      <c r="L172" s="29">
        <v>2554.4899999999998</v>
      </c>
      <c r="M172" s="29">
        <v>2476.25</v>
      </c>
      <c r="N172" s="29">
        <v>2495.36</v>
      </c>
      <c r="O172" s="29">
        <v>2470.92</v>
      </c>
      <c r="P172" s="29">
        <v>2497.44</v>
      </c>
      <c r="Q172" s="1101">
        <f>IF((P173=""),"",MAX(D174:P174))</f>
        <v>414.5</v>
      </c>
      <c r="R172" s="1101">
        <f>IF(P173="","",MIN(D174:P174))</f>
        <v>353.19000000000005</v>
      </c>
      <c r="S172" s="1093">
        <f>IF((P174=""),"",AVERAGE(D174:P174))</f>
        <v>374.51692307692315</v>
      </c>
      <c r="T172" s="1093">
        <f>IF((P173=""),"",(Q172-R172)/(Q172+R172)*100)</f>
        <v>7.9862965519936351</v>
      </c>
      <c r="U172" s="1093">
        <f>STDEV(D174:P174)</f>
        <v>18.288495192611968</v>
      </c>
      <c r="V172" s="154" t="str">
        <f>IF(P173="","",IF(S172&gt;300,IF(T172&lt;14,IF(S172&lt;390,"Pass","Fail"),"Fail"),"Fail"))</f>
        <v>Pass</v>
      </c>
      <c r="W172" s="1098">
        <v>1428</v>
      </c>
      <c r="X172" s="86" t="s">
        <v>237</v>
      </c>
      <c r="Y172" s="60"/>
      <c r="Z172" s="30">
        <v>270</v>
      </c>
      <c r="AA172" s="30">
        <v>370</v>
      </c>
      <c r="AB172" s="30">
        <v>300</v>
      </c>
      <c r="AC172" s="31">
        <v>390</v>
      </c>
      <c r="AD172" s="31">
        <v>20</v>
      </c>
      <c r="AE172" s="31">
        <v>14</v>
      </c>
    </row>
    <row r="173" spans="1:31" ht="15.75" customHeight="1">
      <c r="A173" s="83"/>
      <c r="B173" s="32"/>
      <c r="C173" s="28" t="s">
        <v>185</v>
      </c>
      <c r="D173" s="29">
        <v>2093.2800000000002</v>
      </c>
      <c r="E173" s="29">
        <v>2102.2800000000002</v>
      </c>
      <c r="F173" s="29">
        <v>2111.5</v>
      </c>
      <c r="G173" s="29">
        <v>2111.35</v>
      </c>
      <c r="H173" s="29">
        <v>2130.87</v>
      </c>
      <c r="I173" s="29">
        <v>2132.85</v>
      </c>
      <c r="J173" s="29">
        <v>2116.58</v>
      </c>
      <c r="K173" s="29">
        <v>2113.6</v>
      </c>
      <c r="L173" s="29">
        <v>2139.9899999999998</v>
      </c>
      <c r="M173" s="29">
        <v>2104.89</v>
      </c>
      <c r="N173" s="29">
        <v>2119.2199999999998</v>
      </c>
      <c r="O173" s="29">
        <v>2117.73</v>
      </c>
      <c r="P173" s="29">
        <v>2117.34</v>
      </c>
      <c r="Q173" s="1102"/>
      <c r="R173" s="1102"/>
      <c r="S173" s="1094"/>
      <c r="T173" s="1094"/>
      <c r="U173" s="1096"/>
      <c r="V173" s="154"/>
      <c r="W173" s="1099"/>
      <c r="X173" s="87"/>
      <c r="Y173" s="60"/>
      <c r="Z173" s="30"/>
      <c r="AA173" s="30"/>
      <c r="AB173" s="30"/>
      <c r="AC173" s="30"/>
      <c r="AD173" s="34"/>
      <c r="AE173" s="30"/>
    </row>
    <row r="174" spans="1:31" ht="30" customHeight="1">
      <c r="A174" s="83"/>
      <c r="B174" s="27"/>
      <c r="C174" s="28" t="s">
        <v>186</v>
      </c>
      <c r="D174" s="33">
        <f t="shared" ref="D174:P174" si="54">IF(((D172="")*AND(D173="")),"",(D172-D173))</f>
        <v>407.88999999999987</v>
      </c>
      <c r="E174" s="33">
        <f t="shared" si="54"/>
        <v>376.31999999999971</v>
      </c>
      <c r="F174" s="33">
        <f t="shared" si="54"/>
        <v>359.73999999999978</v>
      </c>
      <c r="G174" s="33">
        <f t="shared" si="54"/>
        <v>362.34000000000015</v>
      </c>
      <c r="H174" s="33">
        <f t="shared" si="54"/>
        <v>364.24000000000024</v>
      </c>
      <c r="I174" s="33">
        <f t="shared" si="54"/>
        <v>367.43000000000029</v>
      </c>
      <c r="J174" s="33">
        <f t="shared" si="54"/>
        <v>358.11999999999989</v>
      </c>
      <c r="K174" s="33">
        <f t="shared" si="54"/>
        <v>377.34999999999991</v>
      </c>
      <c r="L174" s="33">
        <f t="shared" si="54"/>
        <v>414.5</v>
      </c>
      <c r="M174" s="33">
        <f t="shared" si="54"/>
        <v>371.36000000000013</v>
      </c>
      <c r="N174" s="33">
        <f t="shared" si="54"/>
        <v>376.14000000000033</v>
      </c>
      <c r="O174" s="33">
        <f t="shared" si="54"/>
        <v>353.19000000000005</v>
      </c>
      <c r="P174" s="33">
        <f t="shared" si="54"/>
        <v>380.09999999999991</v>
      </c>
      <c r="Q174" s="1103"/>
      <c r="R174" s="1103"/>
      <c r="S174" s="1095"/>
      <c r="T174" s="1095"/>
      <c r="U174" s="1097"/>
      <c r="V174" s="154"/>
      <c r="W174" s="1100"/>
      <c r="X174" s="88"/>
      <c r="Y174" s="60"/>
      <c r="Z174" s="30"/>
      <c r="AA174" s="30"/>
      <c r="AB174" s="30"/>
      <c r="AC174" s="30"/>
      <c r="AD174" s="34"/>
      <c r="AE174" s="30"/>
    </row>
    <row r="175" spans="1:31" ht="15">
      <c r="A175" s="84">
        <v>43328</v>
      </c>
      <c r="B175" s="27" t="s">
        <v>230</v>
      </c>
      <c r="C175" s="28" t="s">
        <v>184</v>
      </c>
      <c r="D175" s="29">
        <v>2876.69</v>
      </c>
      <c r="E175" s="29">
        <v>2811.12</v>
      </c>
      <c r="F175" s="29">
        <v>2799.38</v>
      </c>
      <c r="G175" s="29">
        <v>2802.74</v>
      </c>
      <c r="H175" s="29">
        <v>2863.93</v>
      </c>
      <c r="I175" s="29">
        <v>2870.54</v>
      </c>
      <c r="J175" s="29">
        <v>2799.94</v>
      </c>
      <c r="K175" s="29">
        <v>2822.51</v>
      </c>
      <c r="L175" s="29">
        <v>2924.07</v>
      </c>
      <c r="M175" s="29">
        <v>2810.91</v>
      </c>
      <c r="N175" s="29">
        <v>2825.02</v>
      </c>
      <c r="O175" s="29">
        <v>2801.45</v>
      </c>
      <c r="P175" s="29">
        <v>2830.77</v>
      </c>
      <c r="Q175" s="1101">
        <f>IF((P176=""),"",MAX(D177:P177))</f>
        <v>372.46000000000004</v>
      </c>
      <c r="R175" s="1101">
        <f>IF(P176="","",MIN(D177:P177))</f>
        <v>318.62999999999965</v>
      </c>
      <c r="S175" s="1093">
        <f>IF((P177=""),"",AVERAGE(D177:P177))</f>
        <v>336.11846153846147</v>
      </c>
      <c r="T175" s="1093">
        <f>IF((P176=""),"",(Q175-R175)/(Q175+R175)*100)</f>
        <v>7.7891446844839898</v>
      </c>
      <c r="U175" s="1093">
        <f>STDEV(D177:P177)</f>
        <v>21.19442923905352</v>
      </c>
      <c r="V175" s="154" t="str">
        <f>IF(P176="","",IF(S175&gt;300,IF(T175&lt;14,IF(S175&lt;390,"Pass","Fail"),"Fail"),"Fail"))</f>
        <v>Pass</v>
      </c>
      <c r="W175" s="1098">
        <v>1335</v>
      </c>
      <c r="X175" s="1107"/>
      <c r="Y175" s="60"/>
      <c r="Z175" s="30">
        <v>270</v>
      </c>
      <c r="AA175" s="30">
        <v>370</v>
      </c>
      <c r="AB175" s="30">
        <v>300</v>
      </c>
      <c r="AC175" s="31">
        <v>390</v>
      </c>
      <c r="AD175" s="31">
        <v>20</v>
      </c>
      <c r="AE175" s="31">
        <v>14</v>
      </c>
    </row>
    <row r="176" spans="1:31" ht="15.75" customHeight="1">
      <c r="A176" s="83"/>
      <c r="B176" s="32"/>
      <c r="C176" s="28" t="s">
        <v>185</v>
      </c>
      <c r="D176" s="29">
        <v>2509.02</v>
      </c>
      <c r="E176" s="29">
        <v>2487.85</v>
      </c>
      <c r="F176" s="29">
        <v>2478.33</v>
      </c>
      <c r="G176" s="29">
        <v>2484.11</v>
      </c>
      <c r="H176" s="29">
        <v>2500.36</v>
      </c>
      <c r="I176" s="29">
        <v>2509.16</v>
      </c>
      <c r="J176" s="29">
        <v>2479.81</v>
      </c>
      <c r="K176" s="29">
        <v>2496.4699999999998</v>
      </c>
      <c r="L176" s="29">
        <v>2551.61</v>
      </c>
      <c r="M176" s="29">
        <v>2486.0500000000002</v>
      </c>
      <c r="N176" s="29">
        <v>2501.5300000000002</v>
      </c>
      <c r="O176" s="29">
        <v>2481.3000000000002</v>
      </c>
      <c r="P176" s="29">
        <v>2503.9299999999998</v>
      </c>
      <c r="Q176" s="1102"/>
      <c r="R176" s="1102"/>
      <c r="S176" s="1094"/>
      <c r="T176" s="1094"/>
      <c r="U176" s="1096"/>
      <c r="V176" s="154"/>
      <c r="W176" s="1099"/>
      <c r="X176" s="1108"/>
      <c r="Y176" s="60"/>
      <c r="Z176" s="30"/>
      <c r="AA176" s="30"/>
      <c r="AB176" s="30"/>
      <c r="AC176" s="30"/>
      <c r="AD176" s="34"/>
      <c r="AE176" s="30"/>
    </row>
    <row r="177" spans="1:31" ht="30" customHeight="1">
      <c r="A177" s="83"/>
      <c r="B177" s="27"/>
      <c r="C177" s="28" t="s">
        <v>186</v>
      </c>
      <c r="D177" s="33">
        <f t="shared" ref="D177:P177" si="55">IF(((D175="")*AND(D176="")),"",(D175-D176))</f>
        <v>367.67000000000007</v>
      </c>
      <c r="E177" s="33">
        <f t="shared" si="55"/>
        <v>323.27</v>
      </c>
      <c r="F177" s="33">
        <f t="shared" si="55"/>
        <v>321.05000000000018</v>
      </c>
      <c r="G177" s="33">
        <f t="shared" si="55"/>
        <v>318.62999999999965</v>
      </c>
      <c r="H177" s="33">
        <f t="shared" si="55"/>
        <v>363.56999999999971</v>
      </c>
      <c r="I177" s="33">
        <f t="shared" si="55"/>
        <v>361.38000000000011</v>
      </c>
      <c r="J177" s="33">
        <f t="shared" si="55"/>
        <v>320.13000000000011</v>
      </c>
      <c r="K177" s="33">
        <f t="shared" si="55"/>
        <v>326.04000000000042</v>
      </c>
      <c r="L177" s="33">
        <f t="shared" si="55"/>
        <v>372.46000000000004</v>
      </c>
      <c r="M177" s="33">
        <f t="shared" si="55"/>
        <v>324.85999999999967</v>
      </c>
      <c r="N177" s="33">
        <f t="shared" si="55"/>
        <v>323.48999999999978</v>
      </c>
      <c r="O177" s="33">
        <f t="shared" si="55"/>
        <v>320.14999999999964</v>
      </c>
      <c r="P177" s="33">
        <f t="shared" si="55"/>
        <v>326.84000000000015</v>
      </c>
      <c r="Q177" s="1103"/>
      <c r="R177" s="1103"/>
      <c r="S177" s="1095"/>
      <c r="T177" s="1095"/>
      <c r="U177" s="1097"/>
      <c r="V177" s="154"/>
      <c r="W177" s="1100"/>
      <c r="X177" s="1109"/>
      <c r="Y177" s="60"/>
      <c r="Z177" s="30"/>
      <c r="AA177" s="30"/>
      <c r="AB177" s="30"/>
      <c r="AC177" s="30"/>
      <c r="AD177" s="34"/>
      <c r="AE177" s="30"/>
    </row>
    <row r="178" spans="1:31" ht="15">
      <c r="A178" s="84">
        <v>43332</v>
      </c>
      <c r="B178" s="27" t="s">
        <v>230</v>
      </c>
      <c r="C178" s="28" t="s">
        <v>184</v>
      </c>
      <c r="D178" s="29">
        <v>2509.02</v>
      </c>
      <c r="E178" s="29">
        <v>2487.85</v>
      </c>
      <c r="F178" s="29">
        <v>2478.33</v>
      </c>
      <c r="G178" s="29">
        <v>2484.11</v>
      </c>
      <c r="H178" s="29">
        <v>2500.36</v>
      </c>
      <c r="I178" s="29">
        <v>2509.16</v>
      </c>
      <c r="J178" s="29">
        <v>2479.81</v>
      </c>
      <c r="K178" s="29">
        <v>2496.4699999999998</v>
      </c>
      <c r="L178" s="29">
        <v>2551.61</v>
      </c>
      <c r="M178" s="29">
        <v>2486.0500000000002</v>
      </c>
      <c r="N178" s="29">
        <v>2501.5300000000002</v>
      </c>
      <c r="O178" s="29">
        <v>2481.3000000000002</v>
      </c>
      <c r="P178" s="29">
        <v>2503.9299999999998</v>
      </c>
      <c r="Q178" s="1101">
        <f>IF((P179=""),"",MAX(D180:P180))</f>
        <v>430.61000000000013</v>
      </c>
      <c r="R178" s="1101">
        <f>IF(P179="","",MIN(D180:P180))</f>
        <v>354.10000000000036</v>
      </c>
      <c r="S178" s="1093">
        <f>IF((P180=""),"",AVERAGE(D180:P180))</f>
        <v>378.94461538461542</v>
      </c>
      <c r="T178" s="1093">
        <f>IF((P179=""),"",(Q178-R178)/(Q178+R178)*100)</f>
        <v>9.7500987626001603</v>
      </c>
      <c r="U178" s="1093">
        <f>STDEV(D180:P180)</f>
        <v>21.668073524344248</v>
      </c>
      <c r="V178" s="154" t="str">
        <f>IF(P179="","",IF(S178&gt;300,IF(T178&lt;14,IF(S178&lt;390,"Pass","Fail"),"Fail"),"Fail"))</f>
        <v>Pass</v>
      </c>
      <c r="W178" s="1098">
        <v>1340</v>
      </c>
      <c r="X178" s="1107"/>
      <c r="Y178" s="60"/>
      <c r="Z178" s="30">
        <v>270</v>
      </c>
      <c r="AA178" s="30">
        <v>370</v>
      </c>
      <c r="AB178" s="30">
        <v>300</v>
      </c>
      <c r="AC178" s="31">
        <v>390</v>
      </c>
      <c r="AD178" s="31">
        <v>20</v>
      </c>
      <c r="AE178" s="31">
        <v>14</v>
      </c>
    </row>
    <row r="179" spans="1:31" ht="15.75" customHeight="1">
      <c r="A179" s="83"/>
      <c r="B179" s="32"/>
      <c r="C179" s="28" t="s">
        <v>185</v>
      </c>
      <c r="D179" s="29">
        <v>2100.69</v>
      </c>
      <c r="E179" s="29">
        <v>2108.7800000000002</v>
      </c>
      <c r="F179" s="29">
        <v>2112.02</v>
      </c>
      <c r="G179" s="29">
        <v>2118.98</v>
      </c>
      <c r="H179" s="29">
        <v>2135.34</v>
      </c>
      <c r="I179" s="29">
        <v>2140.9499999999998</v>
      </c>
      <c r="J179" s="29">
        <v>2124.21</v>
      </c>
      <c r="K179" s="29">
        <v>2112.58</v>
      </c>
      <c r="L179" s="29">
        <v>2121</v>
      </c>
      <c r="M179" s="29">
        <v>2113.91</v>
      </c>
      <c r="N179" s="29">
        <v>2114.7199999999998</v>
      </c>
      <c r="O179" s="29">
        <v>2127.1999999999998</v>
      </c>
      <c r="P179" s="29">
        <v>2112.87</v>
      </c>
      <c r="Q179" s="1102"/>
      <c r="R179" s="1102"/>
      <c r="S179" s="1094"/>
      <c r="T179" s="1094"/>
      <c r="U179" s="1096"/>
      <c r="V179" s="154"/>
      <c r="W179" s="1099"/>
      <c r="X179" s="1108"/>
      <c r="Y179" s="60"/>
      <c r="Z179" s="30"/>
      <c r="AA179" s="30"/>
      <c r="AB179" s="30"/>
      <c r="AC179" s="30"/>
      <c r="AD179" s="34"/>
      <c r="AE179" s="30"/>
    </row>
    <row r="180" spans="1:31" ht="30" customHeight="1">
      <c r="A180" s="83"/>
      <c r="B180" s="27"/>
      <c r="C180" s="28" t="s">
        <v>186</v>
      </c>
      <c r="D180" s="33">
        <f t="shared" ref="D180:P180" si="56">IF(((D178="")*AND(D179="")),"",(D178-D179))</f>
        <v>408.32999999999993</v>
      </c>
      <c r="E180" s="33">
        <f t="shared" si="56"/>
        <v>379.06999999999971</v>
      </c>
      <c r="F180" s="33">
        <f t="shared" si="56"/>
        <v>366.30999999999995</v>
      </c>
      <c r="G180" s="33">
        <f t="shared" si="56"/>
        <v>365.13000000000011</v>
      </c>
      <c r="H180" s="33">
        <f t="shared" si="56"/>
        <v>365.02</v>
      </c>
      <c r="I180" s="33">
        <f t="shared" si="56"/>
        <v>368.21000000000004</v>
      </c>
      <c r="J180" s="33">
        <f t="shared" si="56"/>
        <v>355.59999999999991</v>
      </c>
      <c r="K180" s="33">
        <f t="shared" si="56"/>
        <v>383.88999999999987</v>
      </c>
      <c r="L180" s="33">
        <f t="shared" si="56"/>
        <v>430.61000000000013</v>
      </c>
      <c r="M180" s="33">
        <f t="shared" si="56"/>
        <v>372.14000000000033</v>
      </c>
      <c r="N180" s="33">
        <f t="shared" si="56"/>
        <v>386.8100000000004</v>
      </c>
      <c r="O180" s="33">
        <f t="shared" si="56"/>
        <v>354.10000000000036</v>
      </c>
      <c r="P180" s="33">
        <f t="shared" si="56"/>
        <v>391.05999999999995</v>
      </c>
      <c r="Q180" s="1103"/>
      <c r="R180" s="1103"/>
      <c r="S180" s="1095"/>
      <c r="T180" s="1095"/>
      <c r="U180" s="1097"/>
      <c r="V180" s="154"/>
      <c r="W180" s="1100"/>
      <c r="X180" s="1109"/>
      <c r="Y180" s="60"/>
      <c r="Z180" s="30"/>
      <c r="AA180" s="30"/>
      <c r="AB180" s="30"/>
      <c r="AC180" s="30"/>
      <c r="AD180" s="34"/>
      <c r="AE180" s="30"/>
    </row>
    <row r="181" spans="1:31" ht="15">
      <c r="A181" s="84">
        <v>43335</v>
      </c>
      <c r="B181" s="27" t="s">
        <v>230</v>
      </c>
      <c r="C181" s="28" t="s">
        <v>184</v>
      </c>
      <c r="D181" s="29">
        <v>2779</v>
      </c>
      <c r="E181" s="29">
        <v>2717</v>
      </c>
      <c r="F181" s="29">
        <v>2708</v>
      </c>
      <c r="G181" s="29">
        <v>2713</v>
      </c>
      <c r="H181" s="29">
        <v>2781</v>
      </c>
      <c r="I181" s="29">
        <v>2822</v>
      </c>
      <c r="J181" s="29">
        <v>2726</v>
      </c>
      <c r="K181" s="29">
        <v>2711</v>
      </c>
      <c r="L181" s="29">
        <v>2790</v>
      </c>
      <c r="M181" s="29">
        <v>2733</v>
      </c>
      <c r="N181" s="29">
        <v>2718</v>
      </c>
      <c r="O181" s="29">
        <v>2731</v>
      </c>
      <c r="P181" s="29">
        <v>2719</v>
      </c>
      <c r="Q181" s="1101">
        <f>IF((P182=""),"",MAX(D183:P183))</f>
        <v>371</v>
      </c>
      <c r="R181" s="1101">
        <f>IF(P182="","",MIN(D183:P183))</f>
        <v>324</v>
      </c>
      <c r="S181" s="1093">
        <f>IF((P183=""),"",AVERAGE(D183:P183))</f>
        <v>340.23076923076923</v>
      </c>
      <c r="T181" s="1093">
        <f>IF((P182=""),"",(Q181-R181)/(Q181+R181)*100)</f>
        <v>6.7625899280575537</v>
      </c>
      <c r="U181" s="1093">
        <f>STDEV(D183:P183)</f>
        <v>20.203769640646573</v>
      </c>
      <c r="V181" s="154" t="str">
        <f>IF(P182="","",IF(S181&gt;300,IF(T181&lt;14,IF(S181&lt;390,"Pass","Fail"),"Fail"),"Fail"))</f>
        <v>Pass</v>
      </c>
      <c r="W181" s="1098">
        <v>1340</v>
      </c>
      <c r="X181" s="1107"/>
      <c r="Y181" s="60"/>
      <c r="Z181" s="30">
        <v>270</v>
      </c>
      <c r="AA181" s="30">
        <v>370</v>
      </c>
      <c r="AB181" s="30">
        <v>300</v>
      </c>
      <c r="AC181" s="31">
        <v>390</v>
      </c>
      <c r="AD181" s="31">
        <v>20</v>
      </c>
      <c r="AE181" s="31">
        <v>14</v>
      </c>
    </row>
    <row r="182" spans="1:31" ht="15.75" customHeight="1">
      <c r="A182" s="83"/>
      <c r="B182" s="32"/>
      <c r="C182" s="28" t="s">
        <v>185</v>
      </c>
      <c r="D182" s="29">
        <v>2408</v>
      </c>
      <c r="E182" s="29">
        <v>2388</v>
      </c>
      <c r="F182" s="29">
        <v>2382</v>
      </c>
      <c r="G182" s="29">
        <v>2389</v>
      </c>
      <c r="H182" s="29">
        <v>2414</v>
      </c>
      <c r="I182" s="29">
        <v>2454</v>
      </c>
      <c r="J182" s="29">
        <v>2398</v>
      </c>
      <c r="K182" s="29">
        <v>2384</v>
      </c>
      <c r="L182" s="29">
        <v>2419</v>
      </c>
      <c r="M182" s="29">
        <v>2405</v>
      </c>
      <c r="N182" s="29">
        <v>2390</v>
      </c>
      <c r="O182" s="29">
        <v>2404</v>
      </c>
      <c r="P182" s="29">
        <v>2390</v>
      </c>
      <c r="Q182" s="1102"/>
      <c r="R182" s="1102"/>
      <c r="S182" s="1094"/>
      <c r="T182" s="1094"/>
      <c r="U182" s="1096"/>
      <c r="V182" s="154"/>
      <c r="W182" s="1099"/>
      <c r="X182" s="1108"/>
      <c r="Y182" s="60"/>
      <c r="Z182" s="30"/>
      <c r="AA182" s="30"/>
      <c r="AB182" s="30"/>
      <c r="AC182" s="30"/>
      <c r="AD182" s="34"/>
      <c r="AE182" s="30"/>
    </row>
    <row r="183" spans="1:31" ht="30" customHeight="1">
      <c r="A183" s="83"/>
      <c r="B183" s="27"/>
      <c r="C183" s="28" t="s">
        <v>186</v>
      </c>
      <c r="D183" s="33">
        <f t="shared" ref="D183:P183" si="57">IF(((D181="")*AND(D182="")),"",(D181-D182))</f>
        <v>371</v>
      </c>
      <c r="E183" s="33">
        <f t="shared" si="57"/>
        <v>329</v>
      </c>
      <c r="F183" s="33">
        <f t="shared" si="57"/>
        <v>326</v>
      </c>
      <c r="G183" s="33">
        <f t="shared" si="57"/>
        <v>324</v>
      </c>
      <c r="H183" s="33">
        <f t="shared" si="57"/>
        <v>367</v>
      </c>
      <c r="I183" s="33">
        <f t="shared" si="57"/>
        <v>368</v>
      </c>
      <c r="J183" s="33">
        <f t="shared" si="57"/>
        <v>328</v>
      </c>
      <c r="K183" s="33">
        <f t="shared" si="57"/>
        <v>327</v>
      </c>
      <c r="L183" s="33">
        <f t="shared" si="57"/>
        <v>371</v>
      </c>
      <c r="M183" s="33">
        <f t="shared" si="57"/>
        <v>328</v>
      </c>
      <c r="N183" s="33">
        <f t="shared" si="57"/>
        <v>328</v>
      </c>
      <c r="O183" s="33">
        <f t="shared" si="57"/>
        <v>327</v>
      </c>
      <c r="P183" s="33">
        <f t="shared" si="57"/>
        <v>329</v>
      </c>
      <c r="Q183" s="1103"/>
      <c r="R183" s="1103"/>
      <c r="S183" s="1095"/>
      <c r="T183" s="1095"/>
      <c r="U183" s="1097"/>
      <c r="V183" s="154"/>
      <c r="W183" s="1100"/>
      <c r="X183" s="1109"/>
      <c r="Y183" s="60"/>
      <c r="Z183" s="30"/>
      <c r="AA183" s="30"/>
      <c r="AB183" s="30"/>
      <c r="AC183" s="30"/>
      <c r="AD183" s="34"/>
      <c r="AE183" s="30"/>
    </row>
    <row r="184" spans="1:31" ht="15">
      <c r="A184" s="84">
        <v>43338</v>
      </c>
      <c r="B184" s="27" t="s">
        <v>230</v>
      </c>
      <c r="C184" s="28" t="s">
        <v>184</v>
      </c>
      <c r="D184" s="29">
        <v>2406.9299999999998</v>
      </c>
      <c r="E184" s="29">
        <v>2384.1999999999998</v>
      </c>
      <c r="F184" s="29">
        <v>2384.7399999999998</v>
      </c>
      <c r="G184" s="29">
        <v>2383.9499999999998</v>
      </c>
      <c r="H184" s="29">
        <v>2414.65</v>
      </c>
      <c r="I184" s="29">
        <v>2452.36</v>
      </c>
      <c r="J184" s="29">
        <v>2397.83</v>
      </c>
      <c r="K184" s="29">
        <v>2363.16</v>
      </c>
      <c r="L184" s="29">
        <v>2318.09</v>
      </c>
      <c r="M184" s="29">
        <v>2403.2800000000002</v>
      </c>
      <c r="N184" s="29">
        <v>2392.04</v>
      </c>
      <c r="O184" s="29">
        <v>2467.5500000000002</v>
      </c>
      <c r="P184" s="29">
        <v>2389.81</v>
      </c>
      <c r="Q184" s="1101">
        <f>IF((P185=""),"",MAX(D186:P186))</f>
        <v>420.33999999999992</v>
      </c>
      <c r="R184" s="1101">
        <f>IF(P185="","",MIN(D186:P186))</f>
        <v>319.71000000000004</v>
      </c>
      <c r="S184" s="1093">
        <f>IF((P186=""),"",AVERAGE(D186:P186))</f>
        <v>348.14692307692309</v>
      </c>
      <c r="T184" s="1093">
        <f>IF((P185=""),"",(Q184-R184)/(Q184+R184)*100)</f>
        <v>13.597729883115992</v>
      </c>
      <c r="U184" s="1093">
        <f>STDEV(D186:P186)</f>
        <v>28.341255672198841</v>
      </c>
      <c r="V184" s="154" t="str">
        <f>IF(P185="","",IF(S184&gt;300,IF(T184&lt;14,IF(S184&lt;390,"Pass","Fail"),"Fail"),"Fail"))</f>
        <v>Pass</v>
      </c>
      <c r="W184" s="1098">
        <v>102</v>
      </c>
      <c r="X184" s="1107"/>
      <c r="Y184" s="60"/>
      <c r="Z184" s="30">
        <v>270</v>
      </c>
      <c r="AA184" s="30">
        <v>370</v>
      </c>
      <c r="AB184" s="30">
        <v>300</v>
      </c>
      <c r="AC184" s="31">
        <v>390</v>
      </c>
      <c r="AD184" s="31">
        <v>20</v>
      </c>
      <c r="AE184" s="31">
        <v>14</v>
      </c>
    </row>
    <row r="185" spans="1:31" ht="15.75" customHeight="1">
      <c r="A185" s="83"/>
      <c r="B185" s="32"/>
      <c r="C185" s="28" t="s">
        <v>185</v>
      </c>
      <c r="D185" s="29">
        <v>1986.59</v>
      </c>
      <c r="E185" s="29">
        <v>2041.75</v>
      </c>
      <c r="F185" s="29">
        <v>2043.8</v>
      </c>
      <c r="G185" s="29">
        <v>2058.3200000000002</v>
      </c>
      <c r="H185" s="29">
        <v>2056.9699999999998</v>
      </c>
      <c r="I185" s="29">
        <v>2121.35</v>
      </c>
      <c r="J185" s="29">
        <v>2078.12</v>
      </c>
      <c r="K185" s="29">
        <v>2030.18</v>
      </c>
      <c r="L185" s="29">
        <v>1995.86</v>
      </c>
      <c r="M185" s="29">
        <v>2066.12</v>
      </c>
      <c r="N185" s="29">
        <v>2048.33</v>
      </c>
      <c r="O185" s="29">
        <v>2086.79</v>
      </c>
      <c r="P185" s="29">
        <v>2018.5</v>
      </c>
      <c r="Q185" s="1102"/>
      <c r="R185" s="1102"/>
      <c r="S185" s="1094"/>
      <c r="T185" s="1094"/>
      <c r="U185" s="1096"/>
      <c r="V185" s="154"/>
      <c r="W185" s="1099"/>
      <c r="X185" s="1108"/>
      <c r="Y185" s="60"/>
      <c r="Z185" s="30"/>
      <c r="AA185" s="30"/>
      <c r="AB185" s="30"/>
      <c r="AC185" s="30"/>
      <c r="AD185" s="34"/>
      <c r="AE185" s="30"/>
    </row>
    <row r="186" spans="1:31" ht="30" customHeight="1">
      <c r="A186" s="83"/>
      <c r="B186" s="27"/>
      <c r="C186" s="28" t="s">
        <v>186</v>
      </c>
      <c r="D186" s="33">
        <f t="shared" ref="D186:P186" si="58">IF(((D184="")*AND(D185="")),"",(D184-D185))</f>
        <v>420.33999999999992</v>
      </c>
      <c r="E186" s="33">
        <f t="shared" si="58"/>
        <v>342.44999999999982</v>
      </c>
      <c r="F186" s="33">
        <f t="shared" si="58"/>
        <v>340.93999999999983</v>
      </c>
      <c r="G186" s="33">
        <f t="shared" si="58"/>
        <v>325.62999999999965</v>
      </c>
      <c r="H186" s="33">
        <f t="shared" si="58"/>
        <v>357.68000000000029</v>
      </c>
      <c r="I186" s="33">
        <f t="shared" si="58"/>
        <v>331.01000000000022</v>
      </c>
      <c r="J186" s="33">
        <f t="shared" si="58"/>
        <v>319.71000000000004</v>
      </c>
      <c r="K186" s="33">
        <f t="shared" si="58"/>
        <v>332.97999999999979</v>
      </c>
      <c r="L186" s="33">
        <f t="shared" si="58"/>
        <v>322.23000000000025</v>
      </c>
      <c r="M186" s="33">
        <f t="shared" si="58"/>
        <v>337.16000000000031</v>
      </c>
      <c r="N186" s="33">
        <f t="shared" si="58"/>
        <v>343.71000000000004</v>
      </c>
      <c r="O186" s="33">
        <f t="shared" si="58"/>
        <v>380.76000000000022</v>
      </c>
      <c r="P186" s="33">
        <f t="shared" si="58"/>
        <v>371.30999999999995</v>
      </c>
      <c r="Q186" s="1103"/>
      <c r="R186" s="1103"/>
      <c r="S186" s="1095"/>
      <c r="T186" s="1095"/>
      <c r="U186" s="1097"/>
      <c r="V186" s="154"/>
      <c r="W186" s="1100"/>
      <c r="X186" s="1109"/>
      <c r="Y186" s="60"/>
      <c r="Z186" s="30"/>
      <c r="AA186" s="30"/>
      <c r="AB186" s="30"/>
      <c r="AC186" s="30"/>
      <c r="AD186" s="34"/>
      <c r="AE186" s="30"/>
    </row>
    <row r="187" spans="1:31" ht="15">
      <c r="A187" s="84">
        <v>43341</v>
      </c>
      <c r="B187" s="27" t="s">
        <v>230</v>
      </c>
      <c r="C187" s="28" t="s">
        <v>184</v>
      </c>
      <c r="D187" s="29">
        <v>1989.07</v>
      </c>
      <c r="E187" s="29">
        <v>2047.09</v>
      </c>
      <c r="F187" s="29">
        <v>2045.88</v>
      </c>
      <c r="G187" s="29">
        <v>2048.15</v>
      </c>
      <c r="H187" s="29">
        <v>2062.6799999999998</v>
      </c>
      <c r="I187" s="29">
        <v>2125.58</v>
      </c>
      <c r="J187" s="29">
        <v>2074.48</v>
      </c>
      <c r="K187" s="29">
        <v>2039.27</v>
      </c>
      <c r="L187" s="29">
        <v>1997.98</v>
      </c>
      <c r="M187" s="29">
        <v>2074.1999999999998</v>
      </c>
      <c r="N187" s="29">
        <v>2052.16</v>
      </c>
      <c r="O187" s="29">
        <v>2081.67</v>
      </c>
      <c r="P187" s="29">
        <v>2025.37</v>
      </c>
      <c r="Q187" s="1101">
        <f>IF((P188=""),"",MAX(D189:P189))</f>
        <v>429.09999999999991</v>
      </c>
      <c r="R187" s="1101">
        <f>IF(P188="","",MIN(D189:P189))</f>
        <v>333.08999999999992</v>
      </c>
      <c r="S187" s="1093">
        <f>IF((P189=""),"",AVERAGE(D189:P189))</f>
        <v>363.50923076923067</v>
      </c>
      <c r="T187" s="1093">
        <f>IF((P188=""),"",(Q187-R187)/(Q187+R187)*100)</f>
        <v>12.596596649129484</v>
      </c>
      <c r="U187" s="1093">
        <f>STDEV(D189:P189)</f>
        <v>27.129560587896819</v>
      </c>
      <c r="V187" s="154" t="str">
        <f>IF(P188="","",IF(S187&gt;300,IF(T187&lt;14,IF(S187&lt;390,"Pass","Fail"),"Fail"),"Fail"))</f>
        <v>Pass</v>
      </c>
      <c r="W187" s="1098">
        <v>121</v>
      </c>
      <c r="X187" s="1107"/>
      <c r="Y187" s="60"/>
      <c r="Z187" s="30">
        <v>270</v>
      </c>
      <c r="AA187" s="30">
        <v>370</v>
      </c>
      <c r="AB187" s="30">
        <v>300</v>
      </c>
      <c r="AC187" s="31">
        <v>390</v>
      </c>
      <c r="AD187" s="31">
        <v>20</v>
      </c>
      <c r="AE187" s="31">
        <v>14</v>
      </c>
    </row>
    <row r="188" spans="1:31" ht="15.75" customHeight="1">
      <c r="A188" s="83"/>
      <c r="B188" s="32"/>
      <c r="C188" s="28" t="s">
        <v>185</v>
      </c>
      <c r="D188" s="29">
        <v>1637.06</v>
      </c>
      <c r="E188" s="29">
        <v>1699.28</v>
      </c>
      <c r="F188" s="29">
        <v>1698.04</v>
      </c>
      <c r="G188" s="29">
        <v>1697.52</v>
      </c>
      <c r="H188" s="29">
        <v>1652.28</v>
      </c>
      <c r="I188" s="29">
        <v>1696.48</v>
      </c>
      <c r="J188" s="29">
        <v>1708.53</v>
      </c>
      <c r="K188" s="29">
        <v>1694.94</v>
      </c>
      <c r="L188" s="29">
        <v>1646.53</v>
      </c>
      <c r="M188" s="29">
        <v>1712.35</v>
      </c>
      <c r="N188" s="29">
        <v>1693.11</v>
      </c>
      <c r="O188" s="29">
        <v>1709.56</v>
      </c>
      <c r="P188" s="29">
        <v>1692.28</v>
      </c>
      <c r="Q188" s="1102"/>
      <c r="R188" s="1102"/>
      <c r="S188" s="1094"/>
      <c r="T188" s="1094"/>
      <c r="U188" s="1096"/>
      <c r="V188" s="154"/>
      <c r="W188" s="1099"/>
      <c r="X188" s="1108"/>
      <c r="Y188" s="60"/>
      <c r="Z188" s="30"/>
      <c r="AA188" s="30"/>
      <c r="AB188" s="30"/>
      <c r="AC188" s="30"/>
      <c r="AD188" s="34"/>
      <c r="AE188" s="30"/>
    </row>
    <row r="189" spans="1:31" ht="30" customHeight="1">
      <c r="A189" s="83"/>
      <c r="B189" s="27"/>
      <c r="C189" s="28" t="s">
        <v>186</v>
      </c>
      <c r="D189" s="33">
        <f t="shared" ref="D189:P189" si="59">IF(((D187="")*AND(D188="")),"",(D187-D188))</f>
        <v>352.01</v>
      </c>
      <c r="E189" s="33">
        <f t="shared" si="59"/>
        <v>347.80999999999995</v>
      </c>
      <c r="F189" s="33">
        <f t="shared" si="59"/>
        <v>347.84000000000015</v>
      </c>
      <c r="G189" s="33">
        <f t="shared" si="59"/>
        <v>350.63000000000011</v>
      </c>
      <c r="H189" s="33">
        <f t="shared" si="59"/>
        <v>410.39999999999986</v>
      </c>
      <c r="I189" s="33">
        <f t="shared" si="59"/>
        <v>429.09999999999991</v>
      </c>
      <c r="J189" s="33">
        <f t="shared" si="59"/>
        <v>365.95000000000005</v>
      </c>
      <c r="K189" s="33">
        <f t="shared" si="59"/>
        <v>344.32999999999993</v>
      </c>
      <c r="L189" s="33">
        <f t="shared" si="59"/>
        <v>351.45000000000005</v>
      </c>
      <c r="M189" s="33">
        <f t="shared" si="59"/>
        <v>361.84999999999991</v>
      </c>
      <c r="N189" s="33">
        <f t="shared" si="59"/>
        <v>359.04999999999995</v>
      </c>
      <c r="O189" s="33">
        <f t="shared" si="59"/>
        <v>372.11000000000013</v>
      </c>
      <c r="P189" s="33">
        <f t="shared" si="59"/>
        <v>333.08999999999992</v>
      </c>
      <c r="Q189" s="1103"/>
      <c r="R189" s="1103"/>
      <c r="S189" s="1095"/>
      <c r="T189" s="1095"/>
      <c r="U189" s="1097"/>
      <c r="V189" s="154"/>
      <c r="W189" s="1100"/>
      <c r="X189" s="1109"/>
      <c r="Y189" s="60"/>
      <c r="Z189" s="30"/>
      <c r="AA189" s="30"/>
      <c r="AB189" s="30"/>
      <c r="AC189" s="30"/>
      <c r="AD189" s="34"/>
      <c r="AE189" s="30"/>
    </row>
    <row r="190" spans="1:31" ht="15">
      <c r="A190" s="84">
        <v>43344</v>
      </c>
      <c r="B190" s="27" t="s">
        <v>230</v>
      </c>
      <c r="C190" s="28" t="s">
        <v>184</v>
      </c>
      <c r="D190" s="29">
        <v>2442.25</v>
      </c>
      <c r="E190" s="29">
        <v>2357.94</v>
      </c>
      <c r="F190" s="29">
        <v>2342.2399999999998</v>
      </c>
      <c r="G190" s="29">
        <v>2343.9499999999998</v>
      </c>
      <c r="H190" s="29">
        <v>2403.2800000000002</v>
      </c>
      <c r="I190" s="29">
        <v>2399.73</v>
      </c>
      <c r="J190" s="29">
        <v>2345.96</v>
      </c>
      <c r="K190" s="29">
        <v>2348.2800000000002</v>
      </c>
      <c r="L190" s="29">
        <v>2401.33</v>
      </c>
      <c r="M190" s="29">
        <v>2363.79</v>
      </c>
      <c r="N190" s="29">
        <v>2347.7199999999998</v>
      </c>
      <c r="O190" s="29">
        <v>2348.63</v>
      </c>
      <c r="P190" s="29">
        <v>2363.86</v>
      </c>
      <c r="Q190" s="1101">
        <f>IF((P191=""),"",MAX(D192:P192))</f>
        <v>417.09999999999991</v>
      </c>
      <c r="R190" s="1101">
        <f>IF(P191="","",MIN(D192:P192))</f>
        <v>340.52</v>
      </c>
      <c r="S190" s="1093">
        <f>IF((P192=""),"",AVERAGE(D192:P192))</f>
        <v>360.67384615384617</v>
      </c>
      <c r="T190" s="1093">
        <f>IF((P191=""),"",(Q190-R190)/(Q190+R190)*100)</f>
        <v>10.10796969456983</v>
      </c>
      <c r="U190" s="1093">
        <f>STDEV(D192:P192)</f>
        <v>19.204050153748376</v>
      </c>
      <c r="V190" s="154" t="str">
        <f>IF(P191="","",IF(S190&gt;300,IF(T190&lt;14,IF(S190&lt;390,"Pass","Fail"),"Fail"),"Fail"))</f>
        <v>Pass</v>
      </c>
      <c r="W190" s="1098">
        <v>1335</v>
      </c>
      <c r="X190" s="1107"/>
      <c r="Y190" s="60"/>
      <c r="Z190" s="30">
        <v>270</v>
      </c>
      <c r="AA190" s="30">
        <v>370</v>
      </c>
      <c r="AB190" s="30">
        <v>300</v>
      </c>
      <c r="AC190" s="31">
        <v>390</v>
      </c>
      <c r="AD190" s="31">
        <v>20</v>
      </c>
      <c r="AE190" s="31">
        <v>14</v>
      </c>
    </row>
    <row r="191" spans="1:31" ht="15.75" customHeight="1">
      <c r="A191" s="83"/>
      <c r="B191" s="32"/>
      <c r="C191" s="28" t="s">
        <v>185</v>
      </c>
      <c r="D191" s="29">
        <v>2064.2800000000002</v>
      </c>
      <c r="E191" s="29">
        <v>2002.77</v>
      </c>
      <c r="F191" s="29">
        <v>1985.58</v>
      </c>
      <c r="G191" s="29">
        <v>1989</v>
      </c>
      <c r="H191" s="29">
        <v>2048.39</v>
      </c>
      <c r="I191" s="29">
        <v>2046.17</v>
      </c>
      <c r="J191" s="29">
        <v>2005.44</v>
      </c>
      <c r="K191" s="29">
        <v>1982.07</v>
      </c>
      <c r="L191" s="29">
        <v>1984.23</v>
      </c>
      <c r="M191" s="29">
        <v>2013.06</v>
      </c>
      <c r="N191" s="29">
        <v>1994.88</v>
      </c>
      <c r="O191" s="29">
        <v>2001.45</v>
      </c>
      <c r="P191" s="29">
        <v>2002.88</v>
      </c>
      <c r="Q191" s="1102"/>
      <c r="R191" s="1102"/>
      <c r="S191" s="1094"/>
      <c r="T191" s="1094"/>
      <c r="U191" s="1096"/>
      <c r="V191" s="154"/>
      <c r="W191" s="1099"/>
      <c r="X191" s="1108"/>
      <c r="Y191" s="60"/>
      <c r="Z191" s="30"/>
      <c r="AA191" s="30"/>
      <c r="AB191" s="30"/>
      <c r="AC191" s="30"/>
      <c r="AD191" s="34"/>
      <c r="AE191" s="30"/>
    </row>
    <row r="192" spans="1:31" ht="30" customHeight="1">
      <c r="A192" s="83"/>
      <c r="B192" s="27"/>
      <c r="C192" s="28" t="s">
        <v>186</v>
      </c>
      <c r="D192" s="33">
        <f t="shared" ref="D192:P192" si="60">IF(((D190="")*AND(D191="")),"",(D190-D191))</f>
        <v>377.9699999999998</v>
      </c>
      <c r="E192" s="33">
        <f t="shared" si="60"/>
        <v>355.17000000000007</v>
      </c>
      <c r="F192" s="33">
        <f t="shared" si="60"/>
        <v>356.65999999999985</v>
      </c>
      <c r="G192" s="33">
        <f t="shared" si="60"/>
        <v>354.94999999999982</v>
      </c>
      <c r="H192" s="33">
        <f t="shared" si="60"/>
        <v>354.89000000000033</v>
      </c>
      <c r="I192" s="33">
        <f t="shared" si="60"/>
        <v>353.55999999999995</v>
      </c>
      <c r="J192" s="33">
        <f t="shared" si="60"/>
        <v>340.52</v>
      </c>
      <c r="K192" s="33">
        <f t="shared" si="60"/>
        <v>366.21000000000026</v>
      </c>
      <c r="L192" s="33">
        <f t="shared" si="60"/>
        <v>417.09999999999991</v>
      </c>
      <c r="M192" s="33">
        <f t="shared" si="60"/>
        <v>350.73</v>
      </c>
      <c r="N192" s="33">
        <f t="shared" si="60"/>
        <v>352.83999999999969</v>
      </c>
      <c r="O192" s="33">
        <f t="shared" si="60"/>
        <v>347.18000000000006</v>
      </c>
      <c r="P192" s="33">
        <f t="shared" si="60"/>
        <v>360.98</v>
      </c>
      <c r="Q192" s="1103"/>
      <c r="R192" s="1103"/>
      <c r="S192" s="1095"/>
      <c r="T192" s="1095"/>
      <c r="U192" s="1097"/>
      <c r="V192" s="154"/>
      <c r="W192" s="1100"/>
      <c r="X192" s="1109"/>
      <c r="Y192" s="60"/>
      <c r="Z192" s="30"/>
      <c r="AA192" s="30"/>
      <c r="AB192" s="30"/>
      <c r="AC192" s="30"/>
      <c r="AD192" s="34"/>
      <c r="AE192" s="30"/>
    </row>
    <row r="193" spans="1:31" ht="15">
      <c r="A193" s="84">
        <v>43347</v>
      </c>
      <c r="B193" s="27" t="s">
        <v>230</v>
      </c>
      <c r="C193" s="28" t="s">
        <v>184</v>
      </c>
      <c r="D193" s="29">
        <v>2064.2800000000002</v>
      </c>
      <c r="E193" s="29">
        <v>2002.77</v>
      </c>
      <c r="F193" s="29">
        <v>1985.58</v>
      </c>
      <c r="G193" s="29">
        <v>1989</v>
      </c>
      <c r="H193" s="29">
        <v>2048.39</v>
      </c>
      <c r="I193" s="29">
        <v>2046.17</v>
      </c>
      <c r="J193" s="29">
        <v>2005.44</v>
      </c>
      <c r="K193" s="29">
        <v>1982.07</v>
      </c>
      <c r="L193" s="29">
        <v>1984.23</v>
      </c>
      <c r="M193" s="29">
        <v>2013.06</v>
      </c>
      <c r="N193" s="29">
        <v>1994.88</v>
      </c>
      <c r="O193" s="29">
        <v>2001.45</v>
      </c>
      <c r="P193" s="29">
        <v>2002.88</v>
      </c>
      <c r="Q193" s="1101">
        <f>IF((P194=""),"",MAX(D195:P195))</f>
        <v>410.89999999999986</v>
      </c>
      <c r="R193" s="1101">
        <f>IF(P194="","",MIN(D195:P195))</f>
        <v>316.11999999999989</v>
      </c>
      <c r="S193" s="1093">
        <f>IF((P195=""),"",AVERAGE(D195:P195))</f>
        <v>350.06461538461542</v>
      </c>
      <c r="T193" s="1093">
        <f>IF((P194=""),"",(Q193-R193)/(Q193+R193)*100)</f>
        <v>13.036780281147701</v>
      </c>
      <c r="U193" s="1093">
        <f>STDEV(D195:P195)</f>
        <v>31.672558736596248</v>
      </c>
      <c r="V193" s="154" t="str">
        <f>IF(P194="","",IF(S193&gt;300,IF(T193&lt;14,IF(S193&lt;390,"Pass","Fail"),"Fail"),"Fail"))</f>
        <v>Pass</v>
      </c>
      <c r="W193" s="1098"/>
      <c r="X193" s="1107"/>
      <c r="Y193" s="60"/>
      <c r="Z193" s="30">
        <v>270</v>
      </c>
      <c r="AA193" s="30">
        <v>370</v>
      </c>
      <c r="AB193" s="30">
        <v>300</v>
      </c>
      <c r="AC193" s="31">
        <v>390</v>
      </c>
      <c r="AD193" s="31">
        <v>20</v>
      </c>
      <c r="AE193" s="31">
        <v>14</v>
      </c>
    </row>
    <row r="194" spans="1:31" ht="15.75" customHeight="1">
      <c r="A194" s="83"/>
      <c r="B194" s="32"/>
      <c r="C194" s="28" t="s">
        <v>185</v>
      </c>
      <c r="D194" s="29">
        <v>1670.72</v>
      </c>
      <c r="E194" s="29">
        <v>1674.86</v>
      </c>
      <c r="F194" s="29">
        <v>1660.73</v>
      </c>
      <c r="G194" s="29">
        <v>1652.09</v>
      </c>
      <c r="H194" s="29">
        <v>1637.49</v>
      </c>
      <c r="I194" s="29">
        <v>1643.24</v>
      </c>
      <c r="J194" s="29">
        <v>1671.82</v>
      </c>
      <c r="K194" s="29">
        <v>1665.95</v>
      </c>
      <c r="L194" s="29">
        <v>1629.1</v>
      </c>
      <c r="M194" s="29">
        <v>1663.97</v>
      </c>
      <c r="N194" s="29">
        <v>1658.58</v>
      </c>
      <c r="O194" s="29">
        <v>1665.12</v>
      </c>
      <c r="P194" s="29">
        <v>1675.69</v>
      </c>
      <c r="Q194" s="1102"/>
      <c r="R194" s="1102"/>
      <c r="S194" s="1094"/>
      <c r="T194" s="1094"/>
      <c r="U194" s="1096"/>
      <c r="V194" s="154"/>
      <c r="W194" s="1099"/>
      <c r="X194" s="1108"/>
      <c r="Y194" s="60"/>
      <c r="Z194" s="30"/>
      <c r="AA194" s="30"/>
      <c r="AB194" s="30"/>
      <c r="AC194" s="30"/>
      <c r="AD194" s="34"/>
      <c r="AE194" s="30"/>
    </row>
    <row r="195" spans="1:31" ht="30" customHeight="1">
      <c r="A195" s="83"/>
      <c r="B195" s="27"/>
      <c r="C195" s="28" t="s">
        <v>186</v>
      </c>
      <c r="D195" s="33">
        <f t="shared" ref="D195:P195" si="61">IF(((D193="")*AND(D194="")),"",(D193-D194))</f>
        <v>393.56000000000017</v>
      </c>
      <c r="E195" s="33">
        <f t="shared" si="61"/>
        <v>327.91000000000008</v>
      </c>
      <c r="F195" s="33">
        <f t="shared" si="61"/>
        <v>324.84999999999991</v>
      </c>
      <c r="G195" s="33">
        <f t="shared" si="61"/>
        <v>336.91000000000008</v>
      </c>
      <c r="H195" s="33">
        <f t="shared" si="61"/>
        <v>410.89999999999986</v>
      </c>
      <c r="I195" s="33">
        <f t="shared" si="61"/>
        <v>402.93000000000006</v>
      </c>
      <c r="J195" s="33">
        <f t="shared" si="61"/>
        <v>333.62000000000012</v>
      </c>
      <c r="K195" s="33">
        <f t="shared" si="61"/>
        <v>316.11999999999989</v>
      </c>
      <c r="L195" s="33">
        <f t="shared" si="61"/>
        <v>355.13000000000011</v>
      </c>
      <c r="M195" s="33">
        <f t="shared" si="61"/>
        <v>349.08999999999992</v>
      </c>
      <c r="N195" s="33">
        <f t="shared" si="61"/>
        <v>336.30000000000018</v>
      </c>
      <c r="O195" s="33">
        <f t="shared" si="61"/>
        <v>336.33000000000015</v>
      </c>
      <c r="P195" s="33">
        <f t="shared" si="61"/>
        <v>327.19000000000005</v>
      </c>
      <c r="Q195" s="1103"/>
      <c r="R195" s="1103"/>
      <c r="S195" s="1095"/>
      <c r="T195" s="1095"/>
      <c r="U195" s="1097"/>
      <c r="V195" s="154"/>
      <c r="W195" s="1100"/>
      <c r="X195" s="1109"/>
      <c r="Y195" s="60"/>
      <c r="Z195" s="30"/>
      <c r="AA195" s="30"/>
      <c r="AB195" s="30"/>
      <c r="AC195" s="30"/>
      <c r="AD195" s="34"/>
      <c r="AE195" s="30"/>
    </row>
    <row r="196" spans="1:31" ht="15">
      <c r="A196" s="84">
        <v>43353</v>
      </c>
      <c r="B196" s="27" t="s">
        <v>230</v>
      </c>
      <c r="C196" s="28" t="s">
        <v>184</v>
      </c>
      <c r="D196" s="29">
        <v>2444.0700000000002</v>
      </c>
      <c r="E196" s="29">
        <v>2356.61</v>
      </c>
      <c r="F196" s="29">
        <v>2339.23</v>
      </c>
      <c r="G196" s="29">
        <v>2341.46</v>
      </c>
      <c r="H196" s="29">
        <v>2400.5700000000002</v>
      </c>
      <c r="I196" s="29">
        <v>2398.85</v>
      </c>
      <c r="J196" s="29">
        <v>2346.4499999999998</v>
      </c>
      <c r="K196" s="29">
        <v>2347.37</v>
      </c>
      <c r="L196" s="29">
        <v>2403.2399999999998</v>
      </c>
      <c r="M196" s="29">
        <v>2362.71</v>
      </c>
      <c r="N196" s="29">
        <v>2348.0500000000002</v>
      </c>
      <c r="O196" s="29">
        <v>2344.41</v>
      </c>
      <c r="P196" s="29">
        <v>2366.13</v>
      </c>
      <c r="Q196" s="1101">
        <f>IF((P197=""),"",MAX(D198:P198))</f>
        <v>431.64999999999986</v>
      </c>
      <c r="R196" s="1101">
        <f>IF(P197="","",MIN(D198:P198))</f>
        <v>376.04999999999995</v>
      </c>
      <c r="S196" s="1093">
        <f>IF((P198=""),"",AVERAGE(D198:P198))</f>
        <v>388.12846153846152</v>
      </c>
      <c r="T196" s="1093">
        <f>IF((P197=""),"",(Q196-R196)/(Q196+R196)*100)</f>
        <v>6.8837439643431866</v>
      </c>
      <c r="U196" s="1093">
        <f>STDEV(D198:P198)</f>
        <v>14.686452286691008</v>
      </c>
      <c r="V196" s="154" t="str">
        <f>IF(P197="","",IF(S196&gt;300,IF(T196&lt;14,IF(S196&lt;390,"Pass","Fail"),"Fail"),"Fail"))</f>
        <v>Pass</v>
      </c>
      <c r="W196" s="1098" t="s">
        <v>238</v>
      </c>
      <c r="X196" s="1107"/>
      <c r="Y196" s="60"/>
      <c r="Z196" s="30">
        <v>270</v>
      </c>
      <c r="AA196" s="30">
        <v>370</v>
      </c>
      <c r="AB196" s="30">
        <v>300</v>
      </c>
      <c r="AC196" s="31">
        <v>390</v>
      </c>
      <c r="AD196" s="31">
        <v>20</v>
      </c>
      <c r="AE196" s="31">
        <v>14</v>
      </c>
    </row>
    <row r="197" spans="1:31" ht="15.75" customHeight="1">
      <c r="A197" s="83"/>
      <c r="B197" s="32"/>
      <c r="C197" s="28" t="s">
        <v>185</v>
      </c>
      <c r="D197" s="29">
        <v>2046.18</v>
      </c>
      <c r="E197" s="29">
        <v>1973.24</v>
      </c>
      <c r="F197" s="29">
        <v>1956.71</v>
      </c>
      <c r="G197" s="29">
        <v>1951.04</v>
      </c>
      <c r="H197" s="29">
        <v>2008.68</v>
      </c>
      <c r="I197" s="29">
        <v>2019.77</v>
      </c>
      <c r="J197" s="29">
        <v>1968.13</v>
      </c>
      <c r="K197" s="29">
        <v>1969.77</v>
      </c>
      <c r="L197" s="29">
        <v>1971.59</v>
      </c>
      <c r="M197" s="29">
        <v>1983.44</v>
      </c>
      <c r="N197" s="29">
        <v>1961.61</v>
      </c>
      <c r="O197" s="29">
        <v>1968.36</v>
      </c>
      <c r="P197" s="29">
        <v>1974.96</v>
      </c>
      <c r="Q197" s="1102"/>
      <c r="R197" s="1102"/>
      <c r="S197" s="1094"/>
      <c r="T197" s="1094"/>
      <c r="U197" s="1096"/>
      <c r="V197" s="154"/>
      <c r="W197" s="1099"/>
      <c r="X197" s="1108"/>
      <c r="Y197" s="60"/>
      <c r="Z197" s="30"/>
      <c r="AA197" s="30"/>
      <c r="AB197" s="30"/>
      <c r="AC197" s="30"/>
      <c r="AD197" s="34"/>
      <c r="AE197" s="30"/>
    </row>
    <row r="198" spans="1:31" ht="30" customHeight="1">
      <c r="A198" s="83"/>
      <c r="B198" s="27"/>
      <c r="C198" s="28" t="s">
        <v>186</v>
      </c>
      <c r="D198" s="33">
        <f t="shared" ref="D198:P198" si="62">IF(((D196="")*AND(D197="")),"",(D196-D197))</f>
        <v>397.8900000000001</v>
      </c>
      <c r="E198" s="33">
        <f t="shared" si="62"/>
        <v>383.37000000000012</v>
      </c>
      <c r="F198" s="33">
        <f t="shared" si="62"/>
        <v>382.52</v>
      </c>
      <c r="G198" s="33">
        <f t="shared" si="62"/>
        <v>390.42000000000007</v>
      </c>
      <c r="H198" s="33">
        <f t="shared" si="62"/>
        <v>391.8900000000001</v>
      </c>
      <c r="I198" s="33">
        <f t="shared" si="62"/>
        <v>379.07999999999993</v>
      </c>
      <c r="J198" s="33">
        <f t="shared" si="62"/>
        <v>378.31999999999971</v>
      </c>
      <c r="K198" s="33">
        <f t="shared" si="62"/>
        <v>377.59999999999991</v>
      </c>
      <c r="L198" s="33">
        <f t="shared" si="62"/>
        <v>431.64999999999986</v>
      </c>
      <c r="M198" s="33">
        <f t="shared" si="62"/>
        <v>379.27</v>
      </c>
      <c r="N198" s="33">
        <f t="shared" si="62"/>
        <v>386.44000000000028</v>
      </c>
      <c r="O198" s="33">
        <f t="shared" si="62"/>
        <v>376.04999999999995</v>
      </c>
      <c r="P198" s="33">
        <f t="shared" si="62"/>
        <v>391.17000000000007</v>
      </c>
      <c r="Q198" s="1103"/>
      <c r="R198" s="1103"/>
      <c r="S198" s="1095"/>
      <c r="T198" s="1095"/>
      <c r="U198" s="1097"/>
      <c r="V198" s="154"/>
      <c r="W198" s="1100"/>
      <c r="X198" s="1109"/>
      <c r="Y198" s="60"/>
      <c r="Z198" s="30"/>
      <c r="AA198" s="30"/>
      <c r="AB198" s="30"/>
      <c r="AC198" s="30"/>
      <c r="AD198" s="34"/>
      <c r="AE198" s="30"/>
    </row>
    <row r="199" spans="1:31" ht="15">
      <c r="A199" s="84">
        <v>43353</v>
      </c>
      <c r="B199" s="27" t="s">
        <v>230</v>
      </c>
      <c r="C199" s="28" t="s">
        <v>184</v>
      </c>
      <c r="D199" s="35">
        <v>2026</v>
      </c>
      <c r="E199" s="35">
        <v>1961</v>
      </c>
      <c r="F199" s="35">
        <v>1950</v>
      </c>
      <c r="G199" s="35">
        <v>1948</v>
      </c>
      <c r="H199" s="35">
        <v>2000</v>
      </c>
      <c r="I199" s="35">
        <v>2008</v>
      </c>
      <c r="J199" s="35">
        <v>1961</v>
      </c>
      <c r="K199" s="35">
        <v>1952</v>
      </c>
      <c r="L199" s="35">
        <v>1962</v>
      </c>
      <c r="M199" s="35">
        <v>1970</v>
      </c>
      <c r="N199" s="35">
        <v>1957</v>
      </c>
      <c r="O199" s="35">
        <v>1962</v>
      </c>
      <c r="P199" s="35">
        <v>1965</v>
      </c>
      <c r="Q199" s="1101">
        <f>IF((P200=""),"",MAX(D201:P201))</f>
        <v>370</v>
      </c>
      <c r="R199" s="1101">
        <f>IF(P200="","",MIN(D201:P201))</f>
        <v>286</v>
      </c>
      <c r="S199" s="1093">
        <f>IF((P201=""),"",AVERAGE(D201:P201))</f>
        <v>311.61538461538464</v>
      </c>
      <c r="T199" s="1093">
        <f>IF((P200=""),"",(Q199-R199)/(Q199+R199)*100)</f>
        <v>12.804878048780488</v>
      </c>
      <c r="U199" s="1093">
        <f>STDEV(D201:P201)</f>
        <v>33.302999017952565</v>
      </c>
      <c r="V199" s="154" t="str">
        <f>IF(P200="","",IF(S199&gt;300,IF(T199&lt;14,IF(S199&lt;390,"Pass","Fail"),"Fail"),"Fail"))</f>
        <v>Pass</v>
      </c>
      <c r="W199" s="1098" t="s">
        <v>238</v>
      </c>
      <c r="X199" s="1107"/>
      <c r="Y199" s="60"/>
      <c r="Z199" s="30">
        <v>270</v>
      </c>
      <c r="AA199" s="30">
        <v>370</v>
      </c>
      <c r="AB199" s="30">
        <v>300</v>
      </c>
      <c r="AC199" s="31">
        <v>390</v>
      </c>
      <c r="AD199" s="31">
        <v>20</v>
      </c>
      <c r="AE199" s="31">
        <v>14</v>
      </c>
    </row>
    <row r="200" spans="1:31" ht="15.75" customHeight="1">
      <c r="A200" s="83"/>
      <c r="B200" s="32"/>
      <c r="C200" s="28" t="s">
        <v>185</v>
      </c>
      <c r="D200" s="35">
        <v>1666</v>
      </c>
      <c r="E200" s="35">
        <v>1675</v>
      </c>
      <c r="F200" s="35">
        <v>1662</v>
      </c>
      <c r="G200" s="35">
        <v>1661</v>
      </c>
      <c r="H200" s="35">
        <v>1635</v>
      </c>
      <c r="I200" s="35">
        <v>1638</v>
      </c>
      <c r="J200" s="35">
        <v>1664</v>
      </c>
      <c r="K200" s="35">
        <v>1666</v>
      </c>
      <c r="L200" s="35">
        <v>1625</v>
      </c>
      <c r="M200" s="35">
        <v>1677</v>
      </c>
      <c r="N200" s="35">
        <v>1660</v>
      </c>
      <c r="O200" s="35">
        <v>1663</v>
      </c>
      <c r="P200" s="35">
        <v>1679</v>
      </c>
      <c r="Q200" s="1102"/>
      <c r="R200" s="1102"/>
      <c r="S200" s="1094"/>
      <c r="T200" s="1094"/>
      <c r="U200" s="1096"/>
      <c r="V200" s="154"/>
      <c r="W200" s="1099"/>
      <c r="X200" s="1108"/>
      <c r="Y200" s="60"/>
      <c r="Z200" s="30"/>
      <c r="AA200" s="30"/>
      <c r="AB200" s="30"/>
      <c r="AC200" s="30"/>
      <c r="AD200" s="34"/>
      <c r="AE200" s="30"/>
    </row>
    <row r="201" spans="1:31" ht="30" customHeight="1">
      <c r="A201" s="83"/>
      <c r="B201" s="27"/>
      <c r="C201" s="28" t="s">
        <v>186</v>
      </c>
      <c r="D201" s="33">
        <f t="shared" ref="D201:P201" si="63">IF(((D199="")*AND(D200="")),"",(D199-D200))</f>
        <v>360</v>
      </c>
      <c r="E201" s="33">
        <f t="shared" si="63"/>
        <v>286</v>
      </c>
      <c r="F201" s="33">
        <f t="shared" si="63"/>
        <v>288</v>
      </c>
      <c r="G201" s="33">
        <f t="shared" si="63"/>
        <v>287</v>
      </c>
      <c r="H201" s="33">
        <f t="shared" si="63"/>
        <v>365</v>
      </c>
      <c r="I201" s="33">
        <f t="shared" si="63"/>
        <v>370</v>
      </c>
      <c r="J201" s="33">
        <f t="shared" si="63"/>
        <v>297</v>
      </c>
      <c r="K201" s="33">
        <f t="shared" si="63"/>
        <v>286</v>
      </c>
      <c r="L201" s="33">
        <f t="shared" si="63"/>
        <v>337</v>
      </c>
      <c r="M201" s="33">
        <f t="shared" si="63"/>
        <v>293</v>
      </c>
      <c r="N201" s="33">
        <f t="shared" si="63"/>
        <v>297</v>
      </c>
      <c r="O201" s="33">
        <f t="shared" si="63"/>
        <v>299</v>
      </c>
      <c r="P201" s="33">
        <f t="shared" si="63"/>
        <v>286</v>
      </c>
      <c r="Q201" s="1103"/>
      <c r="R201" s="1103"/>
      <c r="S201" s="1095"/>
      <c r="T201" s="1095"/>
      <c r="U201" s="1097"/>
      <c r="V201" s="154"/>
      <c r="W201" s="1100"/>
      <c r="X201" s="1109"/>
      <c r="Y201" s="60"/>
      <c r="Z201" s="30"/>
      <c r="AA201" s="30"/>
      <c r="AB201" s="30"/>
      <c r="AC201" s="30"/>
      <c r="AD201" s="34"/>
      <c r="AE201" s="30"/>
    </row>
    <row r="202" spans="1:31" ht="15">
      <c r="A202" s="84">
        <v>43357</v>
      </c>
      <c r="B202" s="27" t="s">
        <v>230</v>
      </c>
      <c r="C202" s="28" t="s">
        <v>184</v>
      </c>
      <c r="D202" s="29">
        <v>2439.0300000000002</v>
      </c>
      <c r="E202" s="29">
        <v>2352.64</v>
      </c>
      <c r="F202" s="29">
        <v>2337.04</v>
      </c>
      <c r="G202" s="29">
        <v>2336.73</v>
      </c>
      <c r="H202" s="29">
        <v>2392.04</v>
      </c>
      <c r="I202" s="29">
        <v>2395.63</v>
      </c>
      <c r="J202" s="29">
        <v>2343.02</v>
      </c>
      <c r="K202" s="29">
        <v>2345.2399999999998</v>
      </c>
      <c r="L202" s="29">
        <v>2396.16</v>
      </c>
      <c r="M202" s="29">
        <v>2360.7800000000002</v>
      </c>
      <c r="N202" s="29">
        <v>2343.67</v>
      </c>
      <c r="O202" s="29">
        <v>2343.19</v>
      </c>
      <c r="P202" s="29">
        <v>2362.06</v>
      </c>
      <c r="Q202" s="1101">
        <f>IF((P203=""),"",MAX(D204:P204))</f>
        <v>438.44999999999982</v>
      </c>
      <c r="R202" s="1101">
        <f>IF(P203="","",MIN(D204:P204))</f>
        <v>381.96000000000004</v>
      </c>
      <c r="S202" s="1093">
        <f>IF((P204=""),"",AVERAGE(D204:P204))</f>
        <v>395.62307692307695</v>
      </c>
      <c r="T202" s="1093">
        <f>IF((P203=""),"",(Q202-R202)/(Q202+R202)*100)</f>
        <v>6.885581599444154</v>
      </c>
      <c r="U202" s="1093">
        <f>STDEV(D204:P204)</f>
        <v>15.009239590227683</v>
      </c>
      <c r="V202" s="154" t="str">
        <f>IF(P203="","",IF(S202&gt;300,IF(T202&lt;14,IF(S202&lt;390,"Pass","Fail"),"Fail"),"Fail"))</f>
        <v>Fail</v>
      </c>
      <c r="W202" s="1098">
        <v>1335</v>
      </c>
      <c r="X202" s="1107"/>
      <c r="Y202" s="60"/>
      <c r="Z202" s="30">
        <v>270</v>
      </c>
      <c r="AA202" s="30">
        <v>370</v>
      </c>
      <c r="AB202" s="30">
        <v>300</v>
      </c>
      <c r="AC202" s="31">
        <v>390</v>
      </c>
      <c r="AD202" s="31">
        <v>20</v>
      </c>
      <c r="AE202" s="31">
        <v>14</v>
      </c>
    </row>
    <row r="203" spans="1:31" ht="15.75" customHeight="1">
      <c r="A203" s="83"/>
      <c r="B203" s="32"/>
      <c r="C203" s="28" t="s">
        <v>185</v>
      </c>
      <c r="D203" s="29">
        <v>2028.95</v>
      </c>
      <c r="E203" s="29">
        <v>1961.96</v>
      </c>
      <c r="F203" s="29">
        <v>1950.69</v>
      </c>
      <c r="G203" s="29">
        <v>1948.69</v>
      </c>
      <c r="H203" s="29">
        <v>1991.19</v>
      </c>
      <c r="I203" s="29">
        <v>2000.78</v>
      </c>
      <c r="J203" s="29">
        <v>1961.06</v>
      </c>
      <c r="K203" s="29">
        <v>1952.97</v>
      </c>
      <c r="L203" s="29">
        <v>1957.71</v>
      </c>
      <c r="M203" s="29">
        <v>1972.74</v>
      </c>
      <c r="N203" s="29">
        <v>1952.33</v>
      </c>
      <c r="O203" s="29">
        <v>1961.14</v>
      </c>
      <c r="P203" s="29">
        <v>1963.92</v>
      </c>
      <c r="Q203" s="1102"/>
      <c r="R203" s="1102"/>
      <c r="S203" s="1094"/>
      <c r="T203" s="1094"/>
      <c r="U203" s="1096"/>
      <c r="V203" s="154"/>
      <c r="W203" s="1099"/>
      <c r="X203" s="1108"/>
      <c r="Y203" s="60"/>
      <c r="Z203" s="30"/>
      <c r="AA203" s="30"/>
      <c r="AB203" s="30"/>
      <c r="AC203" s="30"/>
      <c r="AD203" s="34"/>
      <c r="AE203" s="30"/>
    </row>
    <row r="204" spans="1:31" ht="30" customHeight="1">
      <c r="A204" s="83"/>
      <c r="B204" s="27"/>
      <c r="C204" s="28" t="s">
        <v>186</v>
      </c>
      <c r="D204" s="33">
        <f t="shared" ref="D204:P204" si="64">IF(((D202="")*AND(D203="")),"",(D202-D203))</f>
        <v>410.08000000000015</v>
      </c>
      <c r="E204" s="33">
        <f t="shared" si="64"/>
        <v>390.67999999999984</v>
      </c>
      <c r="F204" s="33">
        <f t="shared" si="64"/>
        <v>386.34999999999991</v>
      </c>
      <c r="G204" s="33">
        <f t="shared" si="64"/>
        <v>388.03999999999996</v>
      </c>
      <c r="H204" s="33">
        <f t="shared" si="64"/>
        <v>400.84999999999991</v>
      </c>
      <c r="I204" s="33">
        <f t="shared" si="64"/>
        <v>394.85000000000014</v>
      </c>
      <c r="J204" s="33">
        <f t="shared" si="64"/>
        <v>381.96000000000004</v>
      </c>
      <c r="K204" s="33">
        <f t="shared" si="64"/>
        <v>392.26999999999975</v>
      </c>
      <c r="L204" s="33">
        <f t="shared" si="64"/>
        <v>438.44999999999982</v>
      </c>
      <c r="M204" s="33">
        <f t="shared" si="64"/>
        <v>388.04000000000019</v>
      </c>
      <c r="N204" s="33">
        <f t="shared" si="64"/>
        <v>391.34000000000015</v>
      </c>
      <c r="O204" s="33">
        <f t="shared" si="64"/>
        <v>382.04999999999995</v>
      </c>
      <c r="P204" s="33">
        <f t="shared" si="64"/>
        <v>398.13999999999987</v>
      </c>
      <c r="Q204" s="1103"/>
      <c r="R204" s="1103"/>
      <c r="S204" s="1095"/>
      <c r="T204" s="1095"/>
      <c r="U204" s="1097"/>
      <c r="V204" s="154"/>
      <c r="W204" s="1100"/>
      <c r="X204" s="1109"/>
      <c r="Y204" s="60"/>
      <c r="Z204" s="30"/>
      <c r="AA204" s="30"/>
      <c r="AB204" s="30"/>
      <c r="AC204" s="30"/>
      <c r="AD204" s="34"/>
      <c r="AE204" s="30"/>
    </row>
    <row r="205" spans="1:31" ht="15">
      <c r="A205" s="84">
        <v>43357</v>
      </c>
      <c r="B205" s="27" t="s">
        <v>230</v>
      </c>
      <c r="C205" s="28" t="s">
        <v>184</v>
      </c>
      <c r="D205" s="29">
        <v>2028.95</v>
      </c>
      <c r="E205" s="29">
        <v>1961.96</v>
      </c>
      <c r="F205" s="29">
        <v>1950.69</v>
      </c>
      <c r="G205" s="29">
        <v>1948.69</v>
      </c>
      <c r="H205" s="29">
        <v>1991.19</v>
      </c>
      <c r="I205" s="29">
        <v>2000.78</v>
      </c>
      <c r="J205" s="29">
        <v>1961.06</v>
      </c>
      <c r="K205" s="29">
        <v>1952.97</v>
      </c>
      <c r="L205" s="29">
        <v>1957.71</v>
      </c>
      <c r="M205" s="29">
        <v>1972.74</v>
      </c>
      <c r="N205" s="29">
        <v>1952.33</v>
      </c>
      <c r="O205" s="29">
        <v>1961.14</v>
      </c>
      <c r="P205" s="29">
        <v>1963.92</v>
      </c>
      <c r="Q205" s="1101">
        <f>IF((P206=""),"",MAX(D207:P207))</f>
        <v>376.98</v>
      </c>
      <c r="R205" s="1101">
        <f>IF(P206="","",MIN(D207:P207))</f>
        <v>293.57000000000016</v>
      </c>
      <c r="S205" s="1093">
        <f>IF((P207=""),"",AVERAGE(D207:P207))</f>
        <v>320.95615384615388</v>
      </c>
      <c r="T205" s="1093">
        <f>IF((P206=""),"",(Q205-R205)/(Q205+R205)*100)</f>
        <v>12.439042576989014</v>
      </c>
      <c r="U205" s="1093">
        <f>STDEV(D207:P207)</f>
        <v>34.650322398322707</v>
      </c>
      <c r="V205" s="154" t="str">
        <f>IF(P206="","",IF(S205&gt;300,IF(T205&lt;14,IF(S205&lt;390,"Pass","Fail"),"Fail"),"Fail"))</f>
        <v>Pass</v>
      </c>
      <c r="W205" s="1098">
        <v>121</v>
      </c>
      <c r="X205" s="1107"/>
      <c r="Y205" s="60"/>
      <c r="Z205" s="30">
        <v>270</v>
      </c>
      <c r="AA205" s="30">
        <v>370</v>
      </c>
      <c r="AB205" s="30">
        <v>300</v>
      </c>
      <c r="AC205" s="31">
        <v>390</v>
      </c>
      <c r="AD205" s="31">
        <v>20</v>
      </c>
      <c r="AE205" s="31">
        <v>14</v>
      </c>
    </row>
    <row r="206" spans="1:31" ht="15.75" customHeight="1">
      <c r="A206" s="83"/>
      <c r="B206" s="32"/>
      <c r="C206" s="28" t="s">
        <v>185</v>
      </c>
      <c r="D206" s="29">
        <v>1652.42</v>
      </c>
      <c r="E206" s="29">
        <v>1666.89</v>
      </c>
      <c r="F206" s="29">
        <v>1657.12</v>
      </c>
      <c r="G206" s="29">
        <v>1652.1</v>
      </c>
      <c r="H206" s="29">
        <v>1614.27</v>
      </c>
      <c r="I206" s="29">
        <v>1623.8</v>
      </c>
      <c r="J206" s="29">
        <v>1660.02</v>
      </c>
      <c r="K206" s="29">
        <v>1653.65</v>
      </c>
      <c r="L206" s="29">
        <v>1610.31</v>
      </c>
      <c r="M206" s="29">
        <v>1670.31</v>
      </c>
      <c r="N206" s="29">
        <v>1653.35</v>
      </c>
      <c r="O206" s="29">
        <v>1652.05</v>
      </c>
      <c r="P206" s="29">
        <v>1665.41</v>
      </c>
      <c r="Q206" s="1102"/>
      <c r="R206" s="1102"/>
      <c r="S206" s="1094"/>
      <c r="T206" s="1094"/>
      <c r="U206" s="1096"/>
      <c r="V206" s="154"/>
      <c r="W206" s="1099"/>
      <c r="X206" s="1108"/>
      <c r="Y206" s="60"/>
      <c r="Z206" s="30"/>
      <c r="AA206" s="30"/>
      <c r="AB206" s="30"/>
      <c r="AC206" s="30"/>
      <c r="AD206" s="34"/>
      <c r="AE206" s="30"/>
    </row>
    <row r="207" spans="1:31" ht="30" customHeight="1">
      <c r="A207" s="83"/>
      <c r="B207" s="27"/>
      <c r="C207" s="28" t="s">
        <v>186</v>
      </c>
      <c r="D207" s="33">
        <f t="shared" ref="D207:P207" si="65">IF(((D205="")*AND(D206="")),"",(D205-D206))</f>
        <v>376.53</v>
      </c>
      <c r="E207" s="33">
        <f t="shared" si="65"/>
        <v>295.06999999999994</v>
      </c>
      <c r="F207" s="33">
        <f t="shared" si="65"/>
        <v>293.57000000000016</v>
      </c>
      <c r="G207" s="33">
        <f t="shared" si="65"/>
        <v>296.59000000000015</v>
      </c>
      <c r="H207" s="33">
        <f t="shared" si="65"/>
        <v>376.92000000000007</v>
      </c>
      <c r="I207" s="33">
        <f t="shared" si="65"/>
        <v>376.98</v>
      </c>
      <c r="J207" s="33">
        <f t="shared" si="65"/>
        <v>301.03999999999996</v>
      </c>
      <c r="K207" s="33">
        <f t="shared" si="65"/>
        <v>299.31999999999994</v>
      </c>
      <c r="L207" s="33">
        <f t="shared" si="65"/>
        <v>347.40000000000009</v>
      </c>
      <c r="M207" s="33">
        <f t="shared" si="65"/>
        <v>302.43000000000006</v>
      </c>
      <c r="N207" s="33">
        <f t="shared" si="65"/>
        <v>298.98</v>
      </c>
      <c r="O207" s="33">
        <f t="shared" si="65"/>
        <v>309.09000000000015</v>
      </c>
      <c r="P207" s="33">
        <f t="shared" si="65"/>
        <v>298.51</v>
      </c>
      <c r="Q207" s="1103"/>
      <c r="R207" s="1103"/>
      <c r="S207" s="1095"/>
      <c r="T207" s="1095"/>
      <c r="U207" s="1097"/>
      <c r="V207" s="154"/>
      <c r="W207" s="1100"/>
      <c r="X207" s="1109"/>
      <c r="Y207" s="60"/>
      <c r="Z207" s="30"/>
      <c r="AA207" s="30"/>
      <c r="AB207" s="30"/>
      <c r="AC207" s="30"/>
      <c r="AD207" s="34"/>
      <c r="AE207" s="30"/>
    </row>
    <row r="208" spans="1:31" ht="15">
      <c r="A208" s="84">
        <v>43360</v>
      </c>
      <c r="B208" s="27" t="s">
        <v>230</v>
      </c>
      <c r="C208" s="28" t="s">
        <v>184</v>
      </c>
      <c r="D208" s="29">
        <v>2409.86</v>
      </c>
      <c r="E208" s="29">
        <v>2321.7199999999998</v>
      </c>
      <c r="F208" s="29">
        <v>2304.41</v>
      </c>
      <c r="G208" s="29">
        <v>2312.35</v>
      </c>
      <c r="H208" s="29">
        <v>2388.38</v>
      </c>
      <c r="I208" s="29">
        <v>2382.81</v>
      </c>
      <c r="J208" s="29">
        <v>2316.06</v>
      </c>
      <c r="K208" s="29">
        <v>2310.15</v>
      </c>
      <c r="L208" s="29">
        <v>2368.96</v>
      </c>
      <c r="M208" s="29">
        <v>2329.34</v>
      </c>
      <c r="N208" s="29">
        <v>2314.37</v>
      </c>
      <c r="O208" s="29">
        <v>2318.13</v>
      </c>
      <c r="P208" s="29">
        <v>2323.84</v>
      </c>
      <c r="Q208" s="1101">
        <f>IF((P209=""),"",MAX(D210:P210))</f>
        <v>434.35000000000014</v>
      </c>
      <c r="R208" s="1101">
        <f>IF(P209="","",MIN(D210:P210))</f>
        <v>377.51999999999975</v>
      </c>
      <c r="S208" s="1093">
        <f>IF((P210=""),"",AVERAGE(D210:P210))</f>
        <v>398.8692307692308</v>
      </c>
      <c r="T208" s="1093">
        <f>IF((P209=""),"",(Q208-R208)/(Q208+R208)*100)</f>
        <v>6.9998891448138725</v>
      </c>
      <c r="U208" s="1093">
        <f>STDEV(D210:P210)</f>
        <v>18.235305253607873</v>
      </c>
      <c r="V208" s="154" t="str">
        <f>IF(P209="","",IF(S208&gt;300,IF(T208&lt;14,IF(S208&lt;390,"Pass","Fail"),"Fail"),"Fail"))</f>
        <v>Fail</v>
      </c>
      <c r="W208" s="1098">
        <v>1340</v>
      </c>
      <c r="X208" s="1107"/>
      <c r="Y208" s="60"/>
      <c r="Z208" s="30">
        <v>270</v>
      </c>
      <c r="AA208" s="30">
        <v>370</v>
      </c>
      <c r="AB208" s="30">
        <v>300</v>
      </c>
      <c r="AC208" s="31">
        <v>390</v>
      </c>
      <c r="AD208" s="31">
        <v>20</v>
      </c>
      <c r="AE208" s="31">
        <v>14</v>
      </c>
    </row>
    <row r="209" spans="1:31" ht="15.75" customHeight="1">
      <c r="A209" s="83"/>
      <c r="B209" s="32"/>
      <c r="C209" s="28" t="s">
        <v>185</v>
      </c>
      <c r="D209" s="29">
        <v>1975.51</v>
      </c>
      <c r="E209" s="29">
        <v>1931.67</v>
      </c>
      <c r="F209" s="29">
        <v>1926.89</v>
      </c>
      <c r="G209" s="29">
        <v>1921.42</v>
      </c>
      <c r="H209" s="29">
        <v>1971.78</v>
      </c>
      <c r="I209" s="29">
        <v>1965.45</v>
      </c>
      <c r="J209" s="29">
        <v>1924.19</v>
      </c>
      <c r="K209" s="29">
        <v>1926.93</v>
      </c>
      <c r="L209" s="29">
        <v>1941.82</v>
      </c>
      <c r="M209" s="29">
        <v>1940.03</v>
      </c>
      <c r="N209" s="29">
        <v>1924.92</v>
      </c>
      <c r="O209" s="29">
        <v>1929.89</v>
      </c>
      <c r="P209" s="29">
        <v>1934.58</v>
      </c>
      <c r="Q209" s="1102"/>
      <c r="R209" s="1102"/>
      <c r="S209" s="1094"/>
      <c r="T209" s="1094"/>
      <c r="U209" s="1096"/>
      <c r="V209" s="154"/>
      <c r="W209" s="1099"/>
      <c r="X209" s="1108"/>
      <c r="Y209" s="60"/>
      <c r="Z209" s="30"/>
      <c r="AA209" s="30"/>
      <c r="AB209" s="30"/>
      <c r="AC209" s="30"/>
      <c r="AD209" s="34"/>
      <c r="AE209" s="30"/>
    </row>
    <row r="210" spans="1:31" ht="30" customHeight="1">
      <c r="A210" s="83"/>
      <c r="B210" s="27"/>
      <c r="C210" s="28" t="s">
        <v>186</v>
      </c>
      <c r="D210" s="33">
        <f t="shared" ref="D210:P210" si="66">IF(((D208="")*AND(D209="")),"",(D208-D209))</f>
        <v>434.35000000000014</v>
      </c>
      <c r="E210" s="33">
        <f t="shared" si="66"/>
        <v>390.04999999999973</v>
      </c>
      <c r="F210" s="33">
        <f t="shared" si="66"/>
        <v>377.51999999999975</v>
      </c>
      <c r="G210" s="33">
        <f t="shared" si="66"/>
        <v>390.92999999999984</v>
      </c>
      <c r="H210" s="33">
        <f t="shared" si="66"/>
        <v>416.60000000000014</v>
      </c>
      <c r="I210" s="33">
        <f t="shared" si="66"/>
        <v>417.3599999999999</v>
      </c>
      <c r="J210" s="33">
        <f t="shared" si="66"/>
        <v>391.86999999999989</v>
      </c>
      <c r="K210" s="33">
        <f t="shared" si="66"/>
        <v>383.22</v>
      </c>
      <c r="L210" s="33">
        <f t="shared" si="66"/>
        <v>427.1400000000001</v>
      </c>
      <c r="M210" s="33">
        <f t="shared" si="66"/>
        <v>389.31000000000017</v>
      </c>
      <c r="N210" s="33">
        <f t="shared" si="66"/>
        <v>389.44999999999982</v>
      </c>
      <c r="O210" s="33">
        <f t="shared" si="66"/>
        <v>388.24</v>
      </c>
      <c r="P210" s="33">
        <f t="shared" si="66"/>
        <v>389.26000000000022</v>
      </c>
      <c r="Q210" s="1103"/>
      <c r="R210" s="1103"/>
      <c r="S210" s="1095"/>
      <c r="T210" s="1095"/>
      <c r="U210" s="1097"/>
      <c r="V210" s="154"/>
      <c r="W210" s="1100"/>
      <c r="X210" s="1109"/>
      <c r="Y210" s="60"/>
      <c r="Z210" s="30"/>
      <c r="AA210" s="30"/>
      <c r="AB210" s="30"/>
      <c r="AC210" s="30"/>
      <c r="AD210" s="34"/>
      <c r="AE210" s="30"/>
    </row>
    <row r="211" spans="1:31" ht="15">
      <c r="A211" s="84">
        <v>43360</v>
      </c>
      <c r="B211" s="27" t="s">
        <v>230</v>
      </c>
      <c r="C211" s="28" t="s">
        <v>184</v>
      </c>
      <c r="D211" s="29">
        <v>1975.51</v>
      </c>
      <c r="E211" s="29">
        <v>1931.67</v>
      </c>
      <c r="F211" s="29">
        <v>1926.89</v>
      </c>
      <c r="G211" s="29">
        <v>1921.42</v>
      </c>
      <c r="H211" s="29">
        <v>1971.78</v>
      </c>
      <c r="I211" s="29">
        <v>1965.45</v>
      </c>
      <c r="J211" s="29">
        <v>1924.19</v>
      </c>
      <c r="K211" s="29">
        <v>1926.93</v>
      </c>
      <c r="L211" s="29">
        <v>1941.82</v>
      </c>
      <c r="M211" s="29">
        <v>1940.03</v>
      </c>
      <c r="N211" s="29">
        <v>1924.92</v>
      </c>
      <c r="O211" s="29">
        <v>1929.89</v>
      </c>
      <c r="P211" s="29">
        <v>1934.58</v>
      </c>
      <c r="Q211" s="1101">
        <f>IF((P212=""),"",MAX(D213:P213))</f>
        <v>356.75</v>
      </c>
      <c r="R211" s="1101">
        <f>IF(P212="","",MIN(D213:P213))</f>
        <v>286.32000000000016</v>
      </c>
      <c r="S211" s="1093">
        <f>IF((P213=""),"",AVERAGE(D213:P213))</f>
        <v>312.36846153846159</v>
      </c>
      <c r="T211" s="1093">
        <f>IF((P212=""),"",(Q211-R211)/(Q211+R211)*100)</f>
        <v>10.95215139875905</v>
      </c>
      <c r="U211" s="1093">
        <f>STDEV(D213:P213)</f>
        <v>27.37504454978194</v>
      </c>
      <c r="V211" s="154" t="str">
        <f>IF(P212="","",IF(S211&gt;300,IF(T211&lt;14,IF(S211&lt;390,"Pass","Fail"),"Fail"),"Fail"))</f>
        <v>Pass</v>
      </c>
      <c r="W211" s="1098">
        <v>1340</v>
      </c>
      <c r="X211" s="86" t="s">
        <v>203</v>
      </c>
      <c r="Y211" s="60"/>
      <c r="Z211" s="30">
        <v>270</v>
      </c>
      <c r="AA211" s="30">
        <v>370</v>
      </c>
      <c r="AB211" s="30">
        <v>300</v>
      </c>
      <c r="AC211" s="31">
        <v>390</v>
      </c>
      <c r="AD211" s="31">
        <v>20</v>
      </c>
      <c r="AE211" s="31">
        <v>14</v>
      </c>
    </row>
    <row r="212" spans="1:31" ht="15.75" customHeight="1">
      <c r="A212" s="83"/>
      <c r="B212" s="32"/>
      <c r="C212" s="28" t="s">
        <v>185</v>
      </c>
      <c r="D212" s="29">
        <v>1630.21</v>
      </c>
      <c r="E212" s="29">
        <v>1634.83</v>
      </c>
      <c r="F212" s="29">
        <v>1631.2</v>
      </c>
      <c r="G212" s="29">
        <v>1630.27</v>
      </c>
      <c r="H212" s="29">
        <v>1615.03</v>
      </c>
      <c r="I212" s="29">
        <v>1614.77</v>
      </c>
      <c r="J212" s="29">
        <v>1637.87</v>
      </c>
      <c r="K212" s="29">
        <v>1630.49</v>
      </c>
      <c r="L212" s="29">
        <v>1588.92</v>
      </c>
      <c r="M212" s="29">
        <v>1643.37</v>
      </c>
      <c r="N212" s="29">
        <v>1628.97</v>
      </c>
      <c r="O212" s="29">
        <v>1631.62</v>
      </c>
      <c r="P212" s="29">
        <v>1636.74</v>
      </c>
      <c r="Q212" s="1102"/>
      <c r="R212" s="1102"/>
      <c r="S212" s="1094"/>
      <c r="T212" s="1094"/>
      <c r="U212" s="1096"/>
      <c r="V212" s="154"/>
      <c r="W212" s="1099"/>
      <c r="X212" s="87"/>
      <c r="Y212" s="60"/>
      <c r="Z212" s="30"/>
      <c r="AA212" s="30"/>
      <c r="AB212" s="30"/>
      <c r="AC212" s="30"/>
      <c r="AD212" s="34"/>
      <c r="AE212" s="30"/>
    </row>
    <row r="213" spans="1:31" ht="30" customHeight="1">
      <c r="A213" s="83"/>
      <c r="B213" s="27"/>
      <c r="C213" s="28" t="s">
        <v>186</v>
      </c>
      <c r="D213" s="33">
        <f t="shared" ref="D213:P213" si="67">IF(((D211="")*AND(D212="")),"",(D211-D212))</f>
        <v>345.29999999999995</v>
      </c>
      <c r="E213" s="33">
        <f t="shared" si="67"/>
        <v>296.84000000000015</v>
      </c>
      <c r="F213" s="33">
        <f t="shared" si="67"/>
        <v>295.69000000000005</v>
      </c>
      <c r="G213" s="33">
        <f t="shared" si="67"/>
        <v>291.15000000000009</v>
      </c>
      <c r="H213" s="33">
        <f t="shared" si="67"/>
        <v>356.75</v>
      </c>
      <c r="I213" s="33">
        <f t="shared" si="67"/>
        <v>350.68000000000006</v>
      </c>
      <c r="J213" s="33">
        <f t="shared" si="67"/>
        <v>286.32000000000016</v>
      </c>
      <c r="K213" s="33">
        <f t="shared" si="67"/>
        <v>296.44000000000005</v>
      </c>
      <c r="L213" s="33">
        <f t="shared" si="67"/>
        <v>352.89999999999986</v>
      </c>
      <c r="M213" s="33">
        <f t="shared" si="67"/>
        <v>296.66000000000008</v>
      </c>
      <c r="N213" s="33">
        <f t="shared" si="67"/>
        <v>295.95000000000005</v>
      </c>
      <c r="O213" s="33">
        <f t="shared" si="67"/>
        <v>298.27000000000021</v>
      </c>
      <c r="P213" s="33">
        <f t="shared" si="67"/>
        <v>297.83999999999992</v>
      </c>
      <c r="Q213" s="1103"/>
      <c r="R213" s="1103"/>
      <c r="S213" s="1095"/>
      <c r="T213" s="1095"/>
      <c r="U213" s="1097"/>
      <c r="V213" s="154"/>
      <c r="W213" s="1100"/>
      <c r="X213" s="88"/>
      <c r="Y213" s="60"/>
      <c r="Z213" s="30"/>
      <c r="AA213" s="30"/>
      <c r="AB213" s="30"/>
      <c r="AC213" s="30"/>
      <c r="AD213" s="34"/>
      <c r="AE213" s="30"/>
    </row>
    <row r="214" spans="1:31" ht="15">
      <c r="A214" s="84">
        <v>43363</v>
      </c>
      <c r="B214" s="27" t="s">
        <v>230</v>
      </c>
      <c r="C214" s="28" t="s">
        <v>184</v>
      </c>
      <c r="D214" s="29">
        <v>2410.54</v>
      </c>
      <c r="E214" s="29">
        <v>2315.52</v>
      </c>
      <c r="F214" s="29">
        <v>2299.81</v>
      </c>
      <c r="G214" s="29">
        <v>2303.2399999999998</v>
      </c>
      <c r="H214" s="29">
        <v>2377.21</v>
      </c>
      <c r="I214" s="29">
        <v>2376.08</v>
      </c>
      <c r="J214" s="29">
        <v>2309.67</v>
      </c>
      <c r="K214" s="29">
        <v>2306.62</v>
      </c>
      <c r="L214" s="29">
        <v>2369.14</v>
      </c>
      <c r="M214" s="29">
        <v>2324.11</v>
      </c>
      <c r="N214" s="29">
        <v>2310.4</v>
      </c>
      <c r="O214" s="29">
        <v>2312.41</v>
      </c>
      <c r="P214" s="29">
        <v>2323.23</v>
      </c>
      <c r="Q214" s="1101">
        <f>IF((P215=""),"",MAX(D216:P216))</f>
        <v>437.83999999999992</v>
      </c>
      <c r="R214" s="1101">
        <f>IF(P215="","",MIN(D216:P216))</f>
        <v>383.33999999999969</v>
      </c>
      <c r="S214" s="1093">
        <f>IF((P216=""),"",AVERAGE(D216:P216))</f>
        <v>399.36999999999989</v>
      </c>
      <c r="T214" s="1093">
        <f>IF((P215=""),"",(Q214-R214)/(Q214+R214)*100)</f>
        <v>6.6367909593512087</v>
      </c>
      <c r="U214" s="1093">
        <f>STDEV(D216:P216)</f>
        <v>19.829420482372065</v>
      </c>
      <c r="V214" s="154" t="str">
        <f>IF(P215="","",IF(S214&gt;300,IF(T214&lt;14,IF(S214&lt;390,"Pass","Fail"),"Fail"),"Fail"))</f>
        <v>Fail</v>
      </c>
      <c r="W214" s="1098">
        <v>1340</v>
      </c>
      <c r="X214" s="1107"/>
      <c r="Y214" s="60"/>
      <c r="Z214" s="30">
        <v>270</v>
      </c>
      <c r="AA214" s="30">
        <v>370</v>
      </c>
      <c r="AB214" s="30">
        <v>300</v>
      </c>
      <c r="AC214" s="31">
        <v>390</v>
      </c>
      <c r="AD214" s="31">
        <v>20</v>
      </c>
      <c r="AE214" s="31">
        <v>14</v>
      </c>
    </row>
    <row r="215" spans="1:31" ht="15.75" customHeight="1">
      <c r="A215" s="83"/>
      <c r="B215" s="32"/>
      <c r="C215" s="28" t="s">
        <v>185</v>
      </c>
      <c r="D215" s="29">
        <v>1972.7</v>
      </c>
      <c r="E215" s="29">
        <v>1929.08</v>
      </c>
      <c r="F215" s="29">
        <v>1915.09</v>
      </c>
      <c r="G215" s="29">
        <v>1919.9</v>
      </c>
      <c r="H215" s="29">
        <v>1954.18</v>
      </c>
      <c r="I215" s="29">
        <v>1958.27</v>
      </c>
      <c r="J215" s="29">
        <v>1924</v>
      </c>
      <c r="K215" s="29">
        <v>1919.44</v>
      </c>
      <c r="L215" s="29">
        <v>1939.51</v>
      </c>
      <c r="M215" s="29">
        <v>1935.66</v>
      </c>
      <c r="N215" s="29">
        <v>1922.42</v>
      </c>
      <c r="O215" s="29">
        <v>1925.56</v>
      </c>
      <c r="P215" s="29">
        <v>1930.36</v>
      </c>
      <c r="Q215" s="1102"/>
      <c r="R215" s="1102"/>
      <c r="S215" s="1094"/>
      <c r="T215" s="1094"/>
      <c r="U215" s="1096"/>
      <c r="V215" s="154"/>
      <c r="W215" s="1099"/>
      <c r="X215" s="1108"/>
      <c r="Y215" s="60"/>
      <c r="Z215" s="30"/>
      <c r="AA215" s="30"/>
      <c r="AB215" s="30"/>
      <c r="AC215" s="31"/>
      <c r="AD215" s="31"/>
      <c r="AE215" s="31"/>
    </row>
    <row r="216" spans="1:31" ht="30" customHeight="1">
      <c r="A216" s="83"/>
      <c r="B216" s="27"/>
      <c r="C216" s="28" t="s">
        <v>186</v>
      </c>
      <c r="D216" s="33">
        <f t="shared" ref="D216:P216" si="68">IF(((D214="")*AND(D215="")),"",(D214-D215))</f>
        <v>437.83999999999992</v>
      </c>
      <c r="E216" s="33">
        <f t="shared" si="68"/>
        <v>386.44000000000005</v>
      </c>
      <c r="F216" s="33">
        <f t="shared" si="68"/>
        <v>384.72</v>
      </c>
      <c r="G216" s="33">
        <f t="shared" si="68"/>
        <v>383.33999999999969</v>
      </c>
      <c r="H216" s="33">
        <f t="shared" si="68"/>
        <v>423.03</v>
      </c>
      <c r="I216" s="33">
        <f t="shared" si="68"/>
        <v>417.80999999999995</v>
      </c>
      <c r="J216" s="33">
        <f t="shared" si="68"/>
        <v>385.67000000000007</v>
      </c>
      <c r="K216" s="33">
        <f t="shared" si="68"/>
        <v>387.17999999999984</v>
      </c>
      <c r="L216" s="33">
        <f t="shared" si="68"/>
        <v>429.62999999999988</v>
      </c>
      <c r="M216" s="33">
        <f t="shared" si="68"/>
        <v>388.45000000000005</v>
      </c>
      <c r="N216" s="33">
        <f t="shared" si="68"/>
        <v>387.98</v>
      </c>
      <c r="O216" s="33">
        <f t="shared" si="68"/>
        <v>386.84999999999991</v>
      </c>
      <c r="P216" s="33">
        <f t="shared" si="68"/>
        <v>392.87000000000012</v>
      </c>
      <c r="Q216" s="1103"/>
      <c r="R216" s="1103"/>
      <c r="S216" s="1095"/>
      <c r="T216" s="1095"/>
      <c r="U216" s="1097"/>
      <c r="V216" s="154"/>
      <c r="W216" s="1100"/>
      <c r="X216" s="1109"/>
      <c r="Y216" s="60"/>
      <c r="Z216" s="30"/>
      <c r="AA216" s="30"/>
      <c r="AB216" s="30"/>
      <c r="AC216" s="30"/>
      <c r="AD216" s="34"/>
      <c r="AE216" s="30"/>
    </row>
    <row r="217" spans="1:31" ht="15">
      <c r="A217" s="84">
        <v>43363</v>
      </c>
      <c r="B217" s="27" t="s">
        <v>230</v>
      </c>
      <c r="C217" s="28" t="s">
        <v>184</v>
      </c>
      <c r="D217" s="29">
        <v>1972.7</v>
      </c>
      <c r="E217" s="29">
        <v>1929.08</v>
      </c>
      <c r="F217" s="29">
        <v>1915.09</v>
      </c>
      <c r="G217" s="29">
        <v>1919.9</v>
      </c>
      <c r="H217" s="29">
        <v>1954.18</v>
      </c>
      <c r="I217" s="29">
        <v>1958.27</v>
      </c>
      <c r="J217" s="29">
        <v>1924</v>
      </c>
      <c r="K217" s="29">
        <v>1919.44</v>
      </c>
      <c r="L217" s="29">
        <v>1939.51</v>
      </c>
      <c r="M217" s="29">
        <v>1935.66</v>
      </c>
      <c r="N217" s="29">
        <v>1922.42</v>
      </c>
      <c r="O217" s="29">
        <v>1925.56</v>
      </c>
      <c r="P217" s="29">
        <v>1930.36</v>
      </c>
      <c r="Q217" s="1101">
        <f>IF((P218=""),"",MAX(D219:P219))</f>
        <v>346.8900000000001</v>
      </c>
      <c r="R217" s="1101">
        <f>IF(P218="","",MIN(D219:P219))</f>
        <v>291.55999999999995</v>
      </c>
      <c r="S217" s="1093">
        <f>IF((P219=""),"",AVERAGE(D219:P219))</f>
        <v>311.76538461538462</v>
      </c>
      <c r="T217" s="1093">
        <f>IF((P218=""),"",(Q217-R217)/(Q217+R217)*100)</f>
        <v>8.6663011982144482</v>
      </c>
      <c r="U217" s="1093">
        <f>STDEV(D219:P219)</f>
        <v>23.059483810132559</v>
      </c>
      <c r="V217" s="154" t="str">
        <f>IF(P218="","",IF(S217&gt;300,IF(T217&lt;14,IF(S217&lt;390,"Pass","Fail"),"Fail"),"Fail"))</f>
        <v>Pass</v>
      </c>
      <c r="W217" s="1098">
        <v>1340</v>
      </c>
      <c r="X217" s="1107"/>
      <c r="Y217" s="60"/>
      <c r="Z217" s="30">
        <v>270</v>
      </c>
      <c r="AA217" s="30">
        <v>370</v>
      </c>
      <c r="AB217" s="30">
        <v>300</v>
      </c>
      <c r="AC217" s="31">
        <v>390</v>
      </c>
      <c r="AD217" s="31">
        <v>20</v>
      </c>
      <c r="AE217" s="31">
        <v>14</v>
      </c>
    </row>
    <row r="218" spans="1:31" ht="15.75" customHeight="1">
      <c r="A218" s="83"/>
      <c r="B218" s="32"/>
      <c r="C218" s="28" t="s">
        <v>185</v>
      </c>
      <c r="D218" s="29">
        <v>1631.5</v>
      </c>
      <c r="E218" s="29">
        <v>1631.93</v>
      </c>
      <c r="F218" s="29">
        <v>1623.53</v>
      </c>
      <c r="G218" s="29">
        <v>1620.31</v>
      </c>
      <c r="H218" s="29">
        <v>1607.29</v>
      </c>
      <c r="I218" s="29">
        <v>1612.85</v>
      </c>
      <c r="J218" s="29">
        <v>1629.86</v>
      </c>
      <c r="K218" s="29">
        <v>1624.84</v>
      </c>
      <c r="L218" s="29">
        <v>1594.1</v>
      </c>
      <c r="M218" s="29">
        <v>1636.17</v>
      </c>
      <c r="N218" s="29">
        <v>1621.13</v>
      </c>
      <c r="O218" s="29">
        <v>1629.34</v>
      </c>
      <c r="P218" s="29">
        <v>1630.37</v>
      </c>
      <c r="Q218" s="1102"/>
      <c r="R218" s="1102"/>
      <c r="S218" s="1094"/>
      <c r="T218" s="1094"/>
      <c r="U218" s="1096"/>
      <c r="V218" s="154"/>
      <c r="W218" s="1099"/>
      <c r="X218" s="1108"/>
      <c r="Y218" s="60"/>
      <c r="Z218" s="30"/>
      <c r="AA218" s="30"/>
      <c r="AB218" s="30"/>
      <c r="AC218" s="31"/>
      <c r="AD218" s="31"/>
      <c r="AE218" s="31"/>
    </row>
    <row r="219" spans="1:31" ht="30" customHeight="1">
      <c r="A219" s="83"/>
      <c r="B219" s="27"/>
      <c r="C219" s="28" t="s">
        <v>186</v>
      </c>
      <c r="D219" s="33">
        <f t="shared" ref="D219:P219" si="69">IF(((D217="")*AND(D218="")),"",(D217-D218))</f>
        <v>341.20000000000005</v>
      </c>
      <c r="E219" s="33">
        <f t="shared" si="69"/>
        <v>297.14999999999986</v>
      </c>
      <c r="F219" s="33">
        <f t="shared" si="69"/>
        <v>291.55999999999995</v>
      </c>
      <c r="G219" s="33">
        <f t="shared" si="69"/>
        <v>299.59000000000015</v>
      </c>
      <c r="H219" s="33">
        <f t="shared" si="69"/>
        <v>346.8900000000001</v>
      </c>
      <c r="I219" s="33">
        <f t="shared" si="69"/>
        <v>345.42000000000007</v>
      </c>
      <c r="J219" s="33">
        <f t="shared" si="69"/>
        <v>294.1400000000001</v>
      </c>
      <c r="K219" s="33">
        <f t="shared" si="69"/>
        <v>294.60000000000014</v>
      </c>
      <c r="L219" s="33">
        <f t="shared" si="69"/>
        <v>345.41000000000008</v>
      </c>
      <c r="M219" s="33">
        <f t="shared" si="69"/>
        <v>299.49</v>
      </c>
      <c r="N219" s="33">
        <f t="shared" si="69"/>
        <v>301.28999999999996</v>
      </c>
      <c r="O219" s="33">
        <f t="shared" si="69"/>
        <v>296.22000000000003</v>
      </c>
      <c r="P219" s="33">
        <f t="shared" si="69"/>
        <v>299.99</v>
      </c>
      <c r="Q219" s="1103"/>
      <c r="R219" s="1103"/>
      <c r="S219" s="1095"/>
      <c r="T219" s="1095"/>
      <c r="U219" s="1097"/>
      <c r="V219" s="154"/>
      <c r="W219" s="1100"/>
      <c r="X219" s="1109"/>
      <c r="Y219" s="60"/>
      <c r="Z219" s="30"/>
      <c r="AA219" s="30"/>
      <c r="AB219" s="30"/>
      <c r="AC219" s="30"/>
      <c r="AD219" s="34"/>
      <c r="AE219" s="30"/>
    </row>
    <row r="220" spans="1:31" ht="15">
      <c r="A220" s="84">
        <v>43367</v>
      </c>
      <c r="B220" s="27" t="s">
        <v>230</v>
      </c>
      <c r="C220" s="28" t="s">
        <v>184</v>
      </c>
      <c r="D220" s="35">
        <v>2407</v>
      </c>
      <c r="E220" s="35">
        <v>2310</v>
      </c>
      <c r="F220" s="35">
        <v>2294</v>
      </c>
      <c r="G220" s="35">
        <v>2298</v>
      </c>
      <c r="H220" s="35">
        <v>2374</v>
      </c>
      <c r="I220" s="35">
        <v>2374</v>
      </c>
      <c r="J220" s="35">
        <v>2302</v>
      </c>
      <c r="K220" s="35">
        <v>2301</v>
      </c>
      <c r="L220" s="35">
        <v>2366</v>
      </c>
      <c r="M220" s="35">
        <v>2317</v>
      </c>
      <c r="N220" s="35">
        <v>2307</v>
      </c>
      <c r="O220" s="35">
        <v>2309</v>
      </c>
      <c r="P220" s="35">
        <v>2316</v>
      </c>
      <c r="Q220" s="1101">
        <f>IF((P221=""),"",MAX(D222:P222))</f>
        <v>426</v>
      </c>
      <c r="R220" s="1101">
        <f>IF(P221="","",MIN(D222:P222))</f>
        <v>366</v>
      </c>
      <c r="S220" s="1093">
        <f>IF((P222=""),"",AVERAGE(D222:P222))</f>
        <v>382.15384615384613</v>
      </c>
      <c r="T220" s="1093">
        <f>IF((P221=""),"",(Q220-R220)/(Q220+R220)*100)</f>
        <v>7.5757575757575761</v>
      </c>
      <c r="U220" s="1093">
        <f>STDEV(D222:P222)</f>
        <v>15.043526591450817</v>
      </c>
      <c r="V220" s="154" t="str">
        <f>IF(P221="","",IF(S220&gt;300,IF(T220&lt;14,IF(S220&lt;390,"Pass","Fail"),"Fail"),"Fail"))</f>
        <v>Pass</v>
      </c>
      <c r="W220" s="1098">
        <v>1340</v>
      </c>
      <c r="X220" s="1107"/>
      <c r="Y220" s="60"/>
      <c r="Z220" s="30">
        <v>270</v>
      </c>
      <c r="AA220" s="30">
        <v>370</v>
      </c>
      <c r="AB220" s="30">
        <v>300</v>
      </c>
      <c r="AC220" s="31">
        <v>390</v>
      </c>
      <c r="AD220" s="31">
        <v>20</v>
      </c>
      <c r="AE220" s="31">
        <v>14</v>
      </c>
    </row>
    <row r="221" spans="1:31" ht="15.75" customHeight="1">
      <c r="A221" s="83"/>
      <c r="B221" s="32"/>
      <c r="C221" s="28" t="s">
        <v>185</v>
      </c>
      <c r="D221" s="35">
        <v>2013</v>
      </c>
      <c r="E221" s="35">
        <v>1928</v>
      </c>
      <c r="F221" s="35">
        <v>1928</v>
      </c>
      <c r="G221" s="35">
        <v>1922</v>
      </c>
      <c r="H221" s="35">
        <v>1997</v>
      </c>
      <c r="I221" s="35">
        <v>2000</v>
      </c>
      <c r="J221" s="35">
        <v>1932</v>
      </c>
      <c r="K221" s="35">
        <v>1918</v>
      </c>
      <c r="L221" s="35">
        <v>1940</v>
      </c>
      <c r="M221" s="35">
        <v>1939</v>
      </c>
      <c r="N221" s="35">
        <v>1922</v>
      </c>
      <c r="O221" s="35">
        <v>1936</v>
      </c>
      <c r="P221" s="35">
        <v>1932</v>
      </c>
      <c r="Q221" s="1102"/>
      <c r="R221" s="1102"/>
      <c r="S221" s="1094"/>
      <c r="T221" s="1094"/>
      <c r="U221" s="1096"/>
      <c r="V221" s="154"/>
      <c r="W221" s="1099"/>
      <c r="X221" s="1108"/>
      <c r="Y221" s="60"/>
      <c r="Z221" s="30"/>
      <c r="AA221" s="30"/>
      <c r="AB221" s="30"/>
      <c r="AC221" s="31"/>
      <c r="AD221" s="31"/>
      <c r="AE221" s="31"/>
    </row>
    <row r="222" spans="1:31" ht="30" customHeight="1">
      <c r="A222" s="83"/>
      <c r="B222" s="27"/>
      <c r="C222" s="28" t="s">
        <v>186</v>
      </c>
      <c r="D222" s="33">
        <f t="shared" ref="D222:P222" si="70">IF(((D220="")*AND(D221="")),"",(D220-D221))</f>
        <v>394</v>
      </c>
      <c r="E222" s="33">
        <f t="shared" si="70"/>
        <v>382</v>
      </c>
      <c r="F222" s="33">
        <f t="shared" si="70"/>
        <v>366</v>
      </c>
      <c r="G222" s="33">
        <f t="shared" si="70"/>
        <v>376</v>
      </c>
      <c r="H222" s="33">
        <f t="shared" si="70"/>
        <v>377</v>
      </c>
      <c r="I222" s="33">
        <f t="shared" si="70"/>
        <v>374</v>
      </c>
      <c r="J222" s="33">
        <f t="shared" si="70"/>
        <v>370</v>
      </c>
      <c r="K222" s="33">
        <f t="shared" si="70"/>
        <v>383</v>
      </c>
      <c r="L222" s="33">
        <f t="shared" si="70"/>
        <v>426</v>
      </c>
      <c r="M222" s="33">
        <f t="shared" si="70"/>
        <v>378</v>
      </c>
      <c r="N222" s="33">
        <f t="shared" si="70"/>
        <v>385</v>
      </c>
      <c r="O222" s="33">
        <f t="shared" si="70"/>
        <v>373</v>
      </c>
      <c r="P222" s="33">
        <f t="shared" si="70"/>
        <v>384</v>
      </c>
      <c r="Q222" s="1103"/>
      <c r="R222" s="1103"/>
      <c r="S222" s="1095"/>
      <c r="T222" s="1095"/>
      <c r="U222" s="1097"/>
      <c r="V222" s="154"/>
      <c r="W222" s="1100"/>
      <c r="X222" s="1109"/>
      <c r="Y222" s="60"/>
      <c r="Z222" s="30"/>
      <c r="AA222" s="30"/>
      <c r="AB222" s="30"/>
      <c r="AC222" s="30"/>
      <c r="AD222" s="34"/>
      <c r="AE222" s="30"/>
    </row>
    <row r="223" spans="1:31" ht="15">
      <c r="A223" s="84">
        <v>43370</v>
      </c>
      <c r="B223" s="27" t="s">
        <v>230</v>
      </c>
      <c r="C223" s="28" t="s">
        <v>184</v>
      </c>
      <c r="D223" s="29">
        <v>1893.08</v>
      </c>
      <c r="E223" s="29">
        <v>1900.83</v>
      </c>
      <c r="F223" s="29">
        <v>1907.01</v>
      </c>
      <c r="G223" s="29">
        <v>1907.67</v>
      </c>
      <c r="H223" s="29">
        <v>1907</v>
      </c>
      <c r="I223" s="29">
        <v>1904.08</v>
      </c>
      <c r="J223" s="29">
        <v>1904</v>
      </c>
      <c r="K223" s="29">
        <v>1906.31</v>
      </c>
      <c r="L223" s="29">
        <v>1903.65</v>
      </c>
      <c r="M223" s="29">
        <v>1903.1</v>
      </c>
      <c r="N223" s="29">
        <v>1905.5</v>
      </c>
      <c r="O223" s="29">
        <v>1906.02</v>
      </c>
      <c r="P223" s="29">
        <v>1904.4</v>
      </c>
      <c r="Q223" s="1101">
        <f>IF((P224=""),"",MAX(D225:P225))</f>
        <v>141.15000000000009</v>
      </c>
      <c r="R223" s="1101">
        <f>IF(P224="","",MIN(D225:P225))</f>
        <v>99.319999999999936</v>
      </c>
      <c r="S223" s="1093">
        <f>IF((P225=""),"",AVERAGE(D225:P225))</f>
        <v>125.04846153846152</v>
      </c>
      <c r="T223" s="1093">
        <f>IF((P224=""),"",(Q223-R223)/(Q223+R223)*100)</f>
        <v>17.395101260032501</v>
      </c>
      <c r="U223" s="1093">
        <f>STDEV(D225:P225)</f>
        <v>11.265327962494604</v>
      </c>
      <c r="V223" s="154" t="str">
        <f>IF(P224="","",IF(S223&gt;300,IF(T223&lt;14,IF(S223&lt;390,"Pass","Fail"),"Fail"),"Fail"))</f>
        <v>Fail</v>
      </c>
      <c r="W223" s="1098">
        <v>1340</v>
      </c>
      <c r="X223" s="1107"/>
      <c r="Y223" s="60"/>
      <c r="Z223" s="30">
        <v>270</v>
      </c>
      <c r="AA223" s="30">
        <v>370</v>
      </c>
      <c r="AB223" s="30">
        <v>300</v>
      </c>
      <c r="AC223" s="31">
        <v>390</v>
      </c>
      <c r="AD223" s="31">
        <v>20</v>
      </c>
      <c r="AE223" s="31">
        <v>14</v>
      </c>
    </row>
    <row r="224" spans="1:31" ht="15.75" customHeight="1">
      <c r="A224" s="83"/>
      <c r="B224" s="32"/>
      <c r="C224" s="28" t="s">
        <v>185</v>
      </c>
      <c r="D224" s="29">
        <v>1793.76</v>
      </c>
      <c r="E224" s="29">
        <v>1788.47</v>
      </c>
      <c r="F224" s="29">
        <v>1791</v>
      </c>
      <c r="G224" s="29">
        <v>1772.97</v>
      </c>
      <c r="H224" s="29">
        <v>1765.85</v>
      </c>
      <c r="I224" s="29">
        <v>1766.96</v>
      </c>
      <c r="J224" s="29">
        <v>1777.42</v>
      </c>
      <c r="K224" s="29">
        <v>1775.91</v>
      </c>
      <c r="L224" s="29">
        <v>1775.61</v>
      </c>
      <c r="M224" s="29">
        <v>1778</v>
      </c>
      <c r="N224" s="29">
        <v>1776.34</v>
      </c>
      <c r="O224" s="29">
        <v>1778</v>
      </c>
      <c r="P224" s="29">
        <v>1786.73</v>
      </c>
      <c r="Q224" s="1102"/>
      <c r="R224" s="1102"/>
      <c r="S224" s="1094"/>
      <c r="T224" s="1094"/>
      <c r="U224" s="1096"/>
      <c r="V224" s="154"/>
      <c r="W224" s="1099"/>
      <c r="X224" s="1108"/>
      <c r="Y224" s="60"/>
      <c r="Z224" s="30"/>
      <c r="AA224" s="30"/>
      <c r="AB224" s="30"/>
      <c r="AC224" s="31"/>
      <c r="AD224" s="31"/>
      <c r="AE224" s="31"/>
    </row>
    <row r="225" spans="1:31" ht="30" customHeight="1">
      <c r="A225" s="83"/>
      <c r="B225" s="27"/>
      <c r="C225" s="28" t="s">
        <v>186</v>
      </c>
      <c r="D225" s="33">
        <f t="shared" ref="D225:P225" si="71">IF(((D223="")*AND(D224="")),"",(D223-D224))</f>
        <v>99.319999999999936</v>
      </c>
      <c r="E225" s="33">
        <f t="shared" si="71"/>
        <v>112.3599999999999</v>
      </c>
      <c r="F225" s="33">
        <f t="shared" si="71"/>
        <v>116.00999999999999</v>
      </c>
      <c r="G225" s="33">
        <f t="shared" si="71"/>
        <v>134.70000000000005</v>
      </c>
      <c r="H225" s="33">
        <f t="shared" si="71"/>
        <v>141.15000000000009</v>
      </c>
      <c r="I225" s="33">
        <f t="shared" si="71"/>
        <v>137.11999999999989</v>
      </c>
      <c r="J225" s="33">
        <f t="shared" si="71"/>
        <v>126.57999999999993</v>
      </c>
      <c r="K225" s="33">
        <f t="shared" si="71"/>
        <v>130.39999999999986</v>
      </c>
      <c r="L225" s="33">
        <f t="shared" si="71"/>
        <v>128.04000000000019</v>
      </c>
      <c r="M225" s="33">
        <f t="shared" si="71"/>
        <v>125.09999999999991</v>
      </c>
      <c r="N225" s="33">
        <f t="shared" si="71"/>
        <v>129.16000000000008</v>
      </c>
      <c r="O225" s="33">
        <f t="shared" si="71"/>
        <v>128.01999999999998</v>
      </c>
      <c r="P225" s="33">
        <f t="shared" si="71"/>
        <v>117.67000000000007</v>
      </c>
      <c r="Q225" s="1103"/>
      <c r="R225" s="1103"/>
      <c r="S225" s="1095"/>
      <c r="T225" s="1095"/>
      <c r="U225" s="1097"/>
      <c r="V225" s="154"/>
      <c r="W225" s="1100"/>
      <c r="X225" s="1109"/>
      <c r="Y225" s="60"/>
      <c r="Z225" s="30"/>
      <c r="AA225" s="30"/>
      <c r="AB225" s="30"/>
      <c r="AC225" s="30"/>
      <c r="AD225" s="34"/>
      <c r="AE225" s="30"/>
    </row>
    <row r="226" spans="1:31" ht="15">
      <c r="A226" s="84">
        <v>43370</v>
      </c>
      <c r="B226" s="27" t="s">
        <v>230</v>
      </c>
      <c r="C226" s="28" t="s">
        <v>184</v>
      </c>
      <c r="D226" s="29">
        <v>2417.3000000000002</v>
      </c>
      <c r="E226" s="29">
        <v>2325.4299999999998</v>
      </c>
      <c r="F226" s="29">
        <v>2308.64</v>
      </c>
      <c r="G226" s="29">
        <v>2309.64</v>
      </c>
      <c r="H226" s="29">
        <v>2379.3200000000002</v>
      </c>
      <c r="I226" s="29">
        <v>2379.98</v>
      </c>
      <c r="J226" s="29">
        <v>2314.4</v>
      </c>
      <c r="K226" s="29">
        <v>2315.2600000000002</v>
      </c>
      <c r="L226" s="29">
        <v>2386.48</v>
      </c>
      <c r="M226" s="29">
        <v>2328.91</v>
      </c>
      <c r="N226" s="29">
        <v>2317.08</v>
      </c>
      <c r="O226" s="29">
        <v>2319.16</v>
      </c>
      <c r="P226" s="29">
        <v>2333.4699999999998</v>
      </c>
      <c r="Q226" s="1101">
        <f>IF((P227=""),"",MAX(D228:P228))</f>
        <v>443.31999999999994</v>
      </c>
      <c r="R226" s="1101">
        <f>IF(P227="","",MIN(D228:P228))</f>
        <v>379.5300000000002</v>
      </c>
      <c r="S226" s="1093">
        <f>IF((P228=""),"",AVERAGE(D228:P228))</f>
        <v>398.89307692307682</v>
      </c>
      <c r="T226" s="1093">
        <f>IF((P227=""),"",(Q226-R226)/(Q226+R226)*100)</f>
        <v>7.7523242389256524</v>
      </c>
      <c r="U226" s="1093">
        <f>STDEV(D228:P228)</f>
        <v>21.296376602846994</v>
      </c>
      <c r="V226" s="154" t="str">
        <f>IF(P227="","",IF(S226&gt;300,IF(T226&lt;14,IF(S226&lt;390,"Pass","Fail"),"Fail"),"Fail"))</f>
        <v>Fail</v>
      </c>
      <c r="W226" s="1098">
        <v>1340</v>
      </c>
      <c r="X226" s="1107"/>
      <c r="Y226" s="60"/>
      <c r="Z226" s="30">
        <v>270</v>
      </c>
      <c r="AA226" s="30">
        <v>370</v>
      </c>
      <c r="AB226" s="30">
        <v>300</v>
      </c>
      <c r="AC226" s="31">
        <v>390</v>
      </c>
      <c r="AD226" s="31">
        <v>20</v>
      </c>
      <c r="AE226" s="31">
        <v>14</v>
      </c>
    </row>
    <row r="227" spans="1:31" ht="15.75" customHeight="1">
      <c r="A227" s="83"/>
      <c r="B227" s="32"/>
      <c r="C227" s="28" t="s">
        <v>185</v>
      </c>
      <c r="D227" s="29">
        <v>1986.72</v>
      </c>
      <c r="E227" s="29">
        <v>1937.43</v>
      </c>
      <c r="F227" s="29">
        <v>1924.86</v>
      </c>
      <c r="G227" s="29">
        <v>1925.1</v>
      </c>
      <c r="H227" s="29">
        <v>1953.16</v>
      </c>
      <c r="I227" s="29">
        <v>1970.23</v>
      </c>
      <c r="J227" s="29">
        <v>1934.87</v>
      </c>
      <c r="K227" s="29">
        <v>1929.45</v>
      </c>
      <c r="L227" s="29">
        <v>1943.16</v>
      </c>
      <c r="M227" s="29">
        <v>1941.15</v>
      </c>
      <c r="N227" s="29">
        <v>1925.57</v>
      </c>
      <c r="O227" s="29">
        <v>1937.34</v>
      </c>
      <c r="P227" s="29">
        <v>1940.42</v>
      </c>
      <c r="Q227" s="1102"/>
      <c r="R227" s="1102"/>
      <c r="S227" s="1094"/>
      <c r="T227" s="1094"/>
      <c r="U227" s="1096"/>
      <c r="V227" s="154"/>
      <c r="W227" s="1099"/>
      <c r="X227" s="1108"/>
      <c r="Y227" s="60"/>
      <c r="Z227" s="30"/>
      <c r="AA227" s="30"/>
      <c r="AB227" s="30"/>
      <c r="AC227" s="31"/>
      <c r="AD227" s="31"/>
      <c r="AE227" s="31"/>
    </row>
    <row r="228" spans="1:31" ht="30" customHeight="1">
      <c r="A228" s="83"/>
      <c r="B228" s="27"/>
      <c r="C228" s="28" t="s">
        <v>186</v>
      </c>
      <c r="D228" s="33">
        <f t="shared" ref="D228:P228" si="72">IF(((D226="")*AND(D227="")),"",(D226-D227))</f>
        <v>430.58000000000015</v>
      </c>
      <c r="E228" s="33">
        <f t="shared" si="72"/>
        <v>387.99999999999977</v>
      </c>
      <c r="F228" s="33">
        <f t="shared" si="72"/>
        <v>383.78</v>
      </c>
      <c r="G228" s="33">
        <f t="shared" si="72"/>
        <v>384.53999999999996</v>
      </c>
      <c r="H228" s="33">
        <f t="shared" si="72"/>
        <v>426.16000000000008</v>
      </c>
      <c r="I228" s="33">
        <f t="shared" si="72"/>
        <v>409.75</v>
      </c>
      <c r="J228" s="33">
        <f t="shared" si="72"/>
        <v>379.5300000000002</v>
      </c>
      <c r="K228" s="33">
        <f t="shared" si="72"/>
        <v>385.81000000000017</v>
      </c>
      <c r="L228" s="33">
        <f t="shared" si="72"/>
        <v>443.31999999999994</v>
      </c>
      <c r="M228" s="33">
        <f t="shared" si="72"/>
        <v>387.75999999999976</v>
      </c>
      <c r="N228" s="33">
        <f t="shared" si="72"/>
        <v>391.51</v>
      </c>
      <c r="O228" s="33">
        <f t="shared" si="72"/>
        <v>381.81999999999994</v>
      </c>
      <c r="P228" s="33">
        <f t="shared" si="72"/>
        <v>393.04999999999973</v>
      </c>
      <c r="Q228" s="1103"/>
      <c r="R228" s="1103"/>
      <c r="S228" s="1095"/>
      <c r="T228" s="1095"/>
      <c r="U228" s="1097"/>
      <c r="V228" s="154"/>
      <c r="W228" s="1100"/>
      <c r="X228" s="1109"/>
      <c r="Y228" s="60"/>
      <c r="Z228" s="30"/>
      <c r="AA228" s="30"/>
      <c r="AB228" s="30"/>
      <c r="AC228" s="30"/>
      <c r="AD228" s="34"/>
      <c r="AE228" s="30"/>
    </row>
    <row r="229" spans="1:31" ht="15">
      <c r="A229" s="84">
        <v>43370</v>
      </c>
      <c r="B229" s="27" t="s">
        <v>230</v>
      </c>
      <c r="C229" s="28" t="s">
        <v>184</v>
      </c>
      <c r="D229" s="29">
        <v>1986.72</v>
      </c>
      <c r="E229" s="29">
        <v>1937.43</v>
      </c>
      <c r="F229" s="29">
        <v>1924.86</v>
      </c>
      <c r="G229" s="29">
        <v>1925.1</v>
      </c>
      <c r="H229" s="29">
        <v>1953.16</v>
      </c>
      <c r="I229" s="29">
        <v>1970.23</v>
      </c>
      <c r="J229" s="29">
        <v>1934.87</v>
      </c>
      <c r="K229" s="29">
        <v>1929.45</v>
      </c>
      <c r="L229" s="29">
        <v>1943.16</v>
      </c>
      <c r="M229" s="29">
        <v>1941.15</v>
      </c>
      <c r="N229" s="29">
        <v>1925.57</v>
      </c>
      <c r="O229" s="29">
        <v>1937.34</v>
      </c>
      <c r="P229" s="29">
        <v>1940.42</v>
      </c>
      <c r="Q229" s="1101">
        <f>IF((P230=""),"",MAX(D231:P231))</f>
        <v>356.25</v>
      </c>
      <c r="R229" s="1101">
        <f>IF(P230="","",MIN(D231:P231))</f>
        <v>289.06999999999994</v>
      </c>
      <c r="S229" s="1093">
        <f>IF((P231=""),"",AVERAGE(D231:P231))</f>
        <v>310.89538461538461</v>
      </c>
      <c r="T229" s="1093">
        <f>IF((P230=""),"",(Q229-R229)/(Q229+R229)*100)</f>
        <v>10.41033905659209</v>
      </c>
      <c r="U229" s="1093">
        <f>STDEV(D231:P231)</f>
        <v>26.181476790339328</v>
      </c>
      <c r="V229" s="154" t="str">
        <f>IF(P230="","",IF(S229&gt;300,IF(T229&lt;14,IF(S229&lt;390,"Pass","Fail"),"Fail"),"Fail"))</f>
        <v>Pass</v>
      </c>
      <c r="W229" s="1098">
        <v>1335</v>
      </c>
      <c r="X229" s="1107"/>
      <c r="Y229" s="60"/>
      <c r="Z229" s="30">
        <v>270</v>
      </c>
      <c r="AA229" s="30">
        <v>370</v>
      </c>
      <c r="AB229" s="30">
        <v>300</v>
      </c>
      <c r="AC229" s="31">
        <v>390</v>
      </c>
      <c r="AD229" s="31">
        <v>20</v>
      </c>
      <c r="AE229" s="31">
        <v>14</v>
      </c>
    </row>
    <row r="230" spans="1:31" ht="15.75" customHeight="1">
      <c r="A230" s="83"/>
      <c r="B230" s="32"/>
      <c r="C230" s="28" t="s">
        <v>185</v>
      </c>
      <c r="D230" s="29">
        <v>1637.76</v>
      </c>
      <c r="E230" s="29">
        <v>1646.4</v>
      </c>
      <c r="F230" s="29">
        <v>1635.79</v>
      </c>
      <c r="G230" s="29">
        <v>1629.98</v>
      </c>
      <c r="H230" s="29">
        <v>1604.62</v>
      </c>
      <c r="I230" s="29">
        <v>1613.98</v>
      </c>
      <c r="J230" s="29">
        <v>1639.05</v>
      </c>
      <c r="K230" s="29">
        <v>1636.22</v>
      </c>
      <c r="L230" s="29">
        <v>1604.84</v>
      </c>
      <c r="M230" s="29">
        <v>1642.99</v>
      </c>
      <c r="N230" s="29">
        <v>1632.4</v>
      </c>
      <c r="O230" s="29">
        <v>1636.62</v>
      </c>
      <c r="P230" s="29">
        <v>1647.17</v>
      </c>
      <c r="Q230" s="1102"/>
      <c r="R230" s="1102"/>
      <c r="S230" s="1094"/>
      <c r="T230" s="1094"/>
      <c r="U230" s="1096"/>
      <c r="V230" s="154"/>
      <c r="W230" s="1099"/>
      <c r="X230" s="1108"/>
      <c r="Y230" s="60"/>
      <c r="Z230" s="30"/>
      <c r="AA230" s="30"/>
      <c r="AB230" s="30"/>
      <c r="AC230" s="31"/>
      <c r="AD230" s="31"/>
      <c r="AE230" s="31"/>
    </row>
    <row r="231" spans="1:31" ht="30" customHeight="1">
      <c r="A231" s="83"/>
      <c r="B231" s="27"/>
      <c r="C231" s="28" t="s">
        <v>186</v>
      </c>
      <c r="D231" s="33">
        <f t="shared" ref="D231:P231" si="73">IF(((D229="")*AND(D230="")),"",(D229-D230))</f>
        <v>348.96000000000004</v>
      </c>
      <c r="E231" s="33">
        <f t="shared" si="73"/>
        <v>291.02999999999997</v>
      </c>
      <c r="F231" s="33">
        <f t="shared" si="73"/>
        <v>289.06999999999994</v>
      </c>
      <c r="G231" s="33">
        <f t="shared" si="73"/>
        <v>295.11999999999989</v>
      </c>
      <c r="H231" s="33">
        <f t="shared" si="73"/>
        <v>348.54000000000019</v>
      </c>
      <c r="I231" s="33">
        <f t="shared" si="73"/>
        <v>356.25</v>
      </c>
      <c r="J231" s="33">
        <f t="shared" si="73"/>
        <v>295.81999999999994</v>
      </c>
      <c r="K231" s="33">
        <f t="shared" si="73"/>
        <v>293.23</v>
      </c>
      <c r="L231" s="33">
        <f t="shared" si="73"/>
        <v>338.32000000000016</v>
      </c>
      <c r="M231" s="33">
        <f t="shared" si="73"/>
        <v>298.16000000000008</v>
      </c>
      <c r="N231" s="33">
        <f t="shared" si="73"/>
        <v>293.16999999999985</v>
      </c>
      <c r="O231" s="33">
        <f t="shared" si="73"/>
        <v>300.72000000000003</v>
      </c>
      <c r="P231" s="33">
        <f t="shared" si="73"/>
        <v>293.25</v>
      </c>
      <c r="Q231" s="1103"/>
      <c r="R231" s="1103"/>
      <c r="S231" s="1095"/>
      <c r="T231" s="1095"/>
      <c r="U231" s="1097"/>
      <c r="V231" s="154"/>
      <c r="W231" s="1100"/>
      <c r="X231" s="1109"/>
      <c r="Y231" s="60"/>
      <c r="Z231" s="30"/>
      <c r="AA231" s="30"/>
      <c r="AB231" s="30"/>
      <c r="AC231" s="30"/>
      <c r="AD231" s="34"/>
      <c r="AE231" s="30"/>
    </row>
    <row r="232" spans="1:31" ht="15">
      <c r="A232" s="84">
        <v>43373</v>
      </c>
      <c r="B232" s="27" t="s">
        <v>230</v>
      </c>
      <c r="C232" s="28" t="s">
        <v>184</v>
      </c>
      <c r="D232" s="29">
        <v>2425.5300000000002</v>
      </c>
      <c r="E232" s="29">
        <v>2334.84</v>
      </c>
      <c r="F232" s="29">
        <v>2318.02</v>
      </c>
      <c r="G232" s="29">
        <v>2319.6999999999998</v>
      </c>
      <c r="H232" s="29">
        <v>2397.06</v>
      </c>
      <c r="I232" s="29">
        <v>2389.25</v>
      </c>
      <c r="J232" s="29">
        <v>2327.5300000000002</v>
      </c>
      <c r="K232" s="29">
        <v>2324.33</v>
      </c>
      <c r="L232" s="29">
        <v>2380.44</v>
      </c>
      <c r="M232" s="29">
        <v>2344.52</v>
      </c>
      <c r="N232" s="29">
        <v>2328.04</v>
      </c>
      <c r="O232" s="29">
        <v>2329.5300000000002</v>
      </c>
      <c r="P232" s="29">
        <v>2339.7399999999998</v>
      </c>
      <c r="Q232" s="1101">
        <f>IF((P233=""),"",MAX(D234:P234))</f>
        <v>445.50000000000023</v>
      </c>
      <c r="R232" s="1101">
        <f>IF(P233="","",MIN(D234:P234))</f>
        <v>385.27</v>
      </c>
      <c r="S232" s="1093">
        <f>IF((P234=""),"",AVERAGE(D234:P234))</f>
        <v>402.95000000000005</v>
      </c>
      <c r="T232" s="1093">
        <f>IF((P233=""),"",(Q232-R232)/(Q232+R232)*100)</f>
        <v>7.2499006945364224</v>
      </c>
      <c r="U232" s="1093">
        <f>STDEV(D234:P234)</f>
        <v>20.9747177176077</v>
      </c>
      <c r="V232" s="154" t="str">
        <f>IF(P233="","",IF(S232&gt;300,IF(T232&lt;14,IF(S232&lt;390,"Pass","Fail"),"Fail"),"Fail"))</f>
        <v>Fail</v>
      </c>
      <c r="W232" s="1098">
        <v>74</v>
      </c>
      <c r="X232" s="1107"/>
      <c r="Y232" s="60"/>
      <c r="Z232" s="30">
        <v>270</v>
      </c>
      <c r="AA232" s="30">
        <v>370</v>
      </c>
      <c r="AB232" s="30">
        <v>300</v>
      </c>
      <c r="AC232" s="31">
        <v>390</v>
      </c>
      <c r="AD232" s="31">
        <v>20</v>
      </c>
      <c r="AE232" s="31">
        <v>14</v>
      </c>
    </row>
    <row r="233" spans="1:31" ht="15.75" customHeight="1">
      <c r="A233" s="83"/>
      <c r="B233" s="32"/>
      <c r="C233" s="28" t="s">
        <v>185</v>
      </c>
      <c r="D233" s="29">
        <v>1980.03</v>
      </c>
      <c r="E233" s="29">
        <v>1946.98</v>
      </c>
      <c r="F233" s="29">
        <v>1930.17</v>
      </c>
      <c r="G233" s="29">
        <v>1932.2</v>
      </c>
      <c r="H233" s="29">
        <v>1967.87</v>
      </c>
      <c r="I233" s="29">
        <v>1965.43</v>
      </c>
      <c r="J233" s="29">
        <v>1935.85</v>
      </c>
      <c r="K233" s="29">
        <v>1939.06</v>
      </c>
      <c r="L233" s="29">
        <v>1950.47</v>
      </c>
      <c r="M233" s="29">
        <v>1946.98</v>
      </c>
      <c r="N233" s="29">
        <v>1938.69</v>
      </c>
      <c r="O233" s="29">
        <v>1938.14</v>
      </c>
      <c r="P233" s="29">
        <v>1948.31</v>
      </c>
      <c r="Q233" s="1102"/>
      <c r="R233" s="1102"/>
      <c r="S233" s="1094"/>
      <c r="T233" s="1094"/>
      <c r="U233" s="1096"/>
      <c r="V233" s="154"/>
      <c r="W233" s="1099"/>
      <c r="X233" s="1108"/>
      <c r="Y233" s="60"/>
      <c r="Z233" s="30"/>
      <c r="AA233" s="30"/>
      <c r="AB233" s="30"/>
      <c r="AC233" s="31"/>
      <c r="AD233" s="31"/>
      <c r="AE233" s="31"/>
    </row>
    <row r="234" spans="1:31" ht="30" customHeight="1">
      <c r="A234" s="83"/>
      <c r="B234" s="27"/>
      <c r="C234" s="28" t="s">
        <v>186</v>
      </c>
      <c r="D234" s="33">
        <f t="shared" ref="D234:P234" si="74">IF(((D232="")*AND(D233="")),"",(D232-D233))</f>
        <v>445.50000000000023</v>
      </c>
      <c r="E234" s="33">
        <f t="shared" si="74"/>
        <v>387.86000000000013</v>
      </c>
      <c r="F234" s="33">
        <f t="shared" si="74"/>
        <v>387.84999999999991</v>
      </c>
      <c r="G234" s="33">
        <f t="shared" si="74"/>
        <v>387.49999999999977</v>
      </c>
      <c r="H234" s="33">
        <f t="shared" si="74"/>
        <v>429.19000000000005</v>
      </c>
      <c r="I234" s="33">
        <f t="shared" si="74"/>
        <v>423.81999999999994</v>
      </c>
      <c r="J234" s="33">
        <f t="shared" si="74"/>
        <v>391.68000000000029</v>
      </c>
      <c r="K234" s="33">
        <f t="shared" si="74"/>
        <v>385.27</v>
      </c>
      <c r="L234" s="33">
        <f t="shared" si="74"/>
        <v>429.97</v>
      </c>
      <c r="M234" s="33">
        <f t="shared" si="74"/>
        <v>397.53999999999996</v>
      </c>
      <c r="N234" s="33">
        <f t="shared" si="74"/>
        <v>389.34999999999991</v>
      </c>
      <c r="O234" s="33">
        <f t="shared" si="74"/>
        <v>391.3900000000001</v>
      </c>
      <c r="P234" s="33">
        <f t="shared" si="74"/>
        <v>391.42999999999984</v>
      </c>
      <c r="Q234" s="1103"/>
      <c r="R234" s="1103"/>
      <c r="S234" s="1095"/>
      <c r="T234" s="1095"/>
      <c r="U234" s="1097"/>
      <c r="V234" s="154"/>
      <c r="W234" s="1100"/>
      <c r="X234" s="1109"/>
      <c r="Y234" s="60"/>
      <c r="Z234" s="30"/>
      <c r="AA234" s="30"/>
      <c r="AB234" s="30"/>
      <c r="AC234" s="30"/>
      <c r="AD234" s="34"/>
      <c r="AE234" s="30"/>
    </row>
    <row r="235" spans="1:31" ht="15">
      <c r="A235" s="84">
        <v>43377</v>
      </c>
      <c r="B235" s="27" t="s">
        <v>230</v>
      </c>
      <c r="C235" s="28" t="s">
        <v>184</v>
      </c>
      <c r="D235" s="29">
        <v>1980.03</v>
      </c>
      <c r="E235" s="29">
        <v>1946.98</v>
      </c>
      <c r="F235" s="29">
        <v>1930.17</v>
      </c>
      <c r="G235" s="29">
        <v>1932.2</v>
      </c>
      <c r="H235" s="29">
        <v>1967.87</v>
      </c>
      <c r="I235" s="29">
        <v>1965.43</v>
      </c>
      <c r="J235" s="29">
        <v>1935.85</v>
      </c>
      <c r="K235" s="29">
        <v>1939.06</v>
      </c>
      <c r="L235" s="29">
        <v>1950.47</v>
      </c>
      <c r="M235" s="29">
        <v>1946.98</v>
      </c>
      <c r="N235" s="29">
        <v>1938.69</v>
      </c>
      <c r="O235" s="29">
        <v>1938.14</v>
      </c>
      <c r="P235" s="29">
        <v>1948.31</v>
      </c>
      <c r="Q235" s="1101">
        <f>IF((P236=""),"",MAX(D237:P237))</f>
        <v>347.62000000000012</v>
      </c>
      <c r="R235" s="1101">
        <f>IF(P236="","",MIN(D237:P237))</f>
        <v>288.17000000000007</v>
      </c>
      <c r="S235" s="1093">
        <f>IF((P237=""),"",AVERAGE(D237:P237))</f>
        <v>310.15615384615381</v>
      </c>
      <c r="T235" s="1093">
        <f>IF((P236=""),"",(Q235-R235)/(Q235+R235)*100)</f>
        <v>9.3505717296591691</v>
      </c>
      <c r="U235" s="1093">
        <f>STDEV(D237:P237)</f>
        <v>20.644528951783585</v>
      </c>
      <c r="V235" s="154" t="str">
        <f>IF(P236="","",IF(S235&gt;300,IF(T235&lt;14,IF(S235&lt;390,"Pass","Fail"),"Fail"),"Fail"))</f>
        <v>Pass</v>
      </c>
      <c r="W235" s="1098">
        <v>1340</v>
      </c>
      <c r="X235" s="86" t="s">
        <v>204</v>
      </c>
      <c r="Y235" s="60"/>
      <c r="Z235" s="30">
        <v>270</v>
      </c>
      <c r="AA235" s="30">
        <v>370</v>
      </c>
      <c r="AB235" s="30">
        <v>300</v>
      </c>
      <c r="AC235" s="31">
        <v>390</v>
      </c>
      <c r="AD235" s="31">
        <v>20</v>
      </c>
      <c r="AE235" s="31">
        <v>14</v>
      </c>
    </row>
    <row r="236" spans="1:31" ht="15.75" customHeight="1">
      <c r="A236" s="83"/>
      <c r="B236" s="32"/>
      <c r="C236" s="28" t="s">
        <v>185</v>
      </c>
      <c r="D236" s="29">
        <v>1651.51</v>
      </c>
      <c r="E236" s="29">
        <v>1650.08</v>
      </c>
      <c r="F236" s="29">
        <v>1637.75</v>
      </c>
      <c r="G236" s="29">
        <v>1644.03</v>
      </c>
      <c r="H236" s="29">
        <v>1628.19</v>
      </c>
      <c r="I236" s="29">
        <v>1626.35</v>
      </c>
      <c r="J236" s="29">
        <v>1641.08</v>
      </c>
      <c r="K236" s="29">
        <v>1636.4</v>
      </c>
      <c r="L236" s="29">
        <v>1602.85</v>
      </c>
      <c r="M236" s="29">
        <v>1650.6</v>
      </c>
      <c r="N236" s="29">
        <v>1634.9</v>
      </c>
      <c r="O236" s="29">
        <v>1637.98</v>
      </c>
      <c r="P236" s="29">
        <v>1646.43</v>
      </c>
      <c r="Q236" s="1102"/>
      <c r="R236" s="1102"/>
      <c r="S236" s="1094"/>
      <c r="T236" s="1094"/>
      <c r="U236" s="1096"/>
      <c r="V236" s="154"/>
      <c r="W236" s="1099"/>
      <c r="X236" s="87"/>
      <c r="Y236" s="60"/>
      <c r="Z236" s="30"/>
      <c r="AA236" s="30"/>
      <c r="AB236" s="30"/>
      <c r="AC236" s="31"/>
      <c r="AD236" s="31"/>
      <c r="AE236" s="31"/>
    </row>
    <row r="237" spans="1:31" ht="30" customHeight="1">
      <c r="A237" s="83"/>
      <c r="B237" s="27"/>
      <c r="C237" s="28" t="s">
        <v>186</v>
      </c>
      <c r="D237" s="33">
        <f t="shared" ref="D237:P237" si="75">IF(((D235="")*AND(D236="")),"",(D235-D236))</f>
        <v>328.52</v>
      </c>
      <c r="E237" s="33">
        <f t="shared" si="75"/>
        <v>296.90000000000009</v>
      </c>
      <c r="F237" s="33">
        <f t="shared" si="75"/>
        <v>292.42000000000007</v>
      </c>
      <c r="G237" s="33">
        <f t="shared" si="75"/>
        <v>288.17000000000007</v>
      </c>
      <c r="H237" s="33">
        <f t="shared" si="75"/>
        <v>339.67999999999984</v>
      </c>
      <c r="I237" s="33">
        <f t="shared" si="75"/>
        <v>339.08000000000015</v>
      </c>
      <c r="J237" s="33">
        <f t="shared" si="75"/>
        <v>294.77</v>
      </c>
      <c r="K237" s="33">
        <f t="shared" si="75"/>
        <v>302.65999999999985</v>
      </c>
      <c r="L237" s="33">
        <f t="shared" si="75"/>
        <v>347.62000000000012</v>
      </c>
      <c r="M237" s="33">
        <f t="shared" si="75"/>
        <v>296.38000000000011</v>
      </c>
      <c r="N237" s="33">
        <f t="shared" si="75"/>
        <v>303.78999999999996</v>
      </c>
      <c r="O237" s="33">
        <f t="shared" si="75"/>
        <v>300.16000000000008</v>
      </c>
      <c r="P237" s="33">
        <f t="shared" si="75"/>
        <v>301.87999999999988</v>
      </c>
      <c r="Q237" s="1103"/>
      <c r="R237" s="1103"/>
      <c r="S237" s="1095"/>
      <c r="T237" s="1095"/>
      <c r="U237" s="1097"/>
      <c r="V237" s="154"/>
      <c r="W237" s="1100"/>
      <c r="X237" s="88"/>
      <c r="Y237" s="60"/>
      <c r="Z237" s="30"/>
      <c r="AA237" s="30"/>
      <c r="AB237" s="30"/>
      <c r="AC237" s="30"/>
      <c r="AD237" s="34"/>
      <c r="AE237" s="30"/>
    </row>
    <row r="238" spans="1:31" ht="15">
      <c r="A238" s="84">
        <v>43380</v>
      </c>
      <c r="B238" s="27" t="s">
        <v>230</v>
      </c>
      <c r="C238" s="28" t="s">
        <v>184</v>
      </c>
      <c r="D238" s="29">
        <v>1643.58</v>
      </c>
      <c r="E238" s="29">
        <v>1661.7</v>
      </c>
      <c r="F238" s="29">
        <v>1632.55</v>
      </c>
      <c r="G238" s="29">
        <v>1624.62</v>
      </c>
      <c r="H238" s="29">
        <v>1624.18</v>
      </c>
      <c r="I238" s="29">
        <v>1626.82</v>
      </c>
      <c r="J238" s="29">
        <v>1628.62</v>
      </c>
      <c r="K238" s="29">
        <v>1620</v>
      </c>
      <c r="L238" s="29">
        <v>1605.22</v>
      </c>
      <c r="M238" s="29">
        <v>1659.06</v>
      </c>
      <c r="N238" s="29">
        <v>1626.69</v>
      </c>
      <c r="O238" s="29">
        <v>1620</v>
      </c>
      <c r="P238" s="29">
        <v>1645.31</v>
      </c>
      <c r="Q238" s="1101">
        <f>IF((P239=""),"",MAX(D240:P240))</f>
        <v>381.28</v>
      </c>
      <c r="R238" s="1101">
        <f>IF(P239="","",MIN(D240:P240))</f>
        <v>303.13000000000011</v>
      </c>
      <c r="S238" s="1093">
        <f>IF((P240=""),"",AVERAGE(D240:P240))</f>
        <v>333.11615384615379</v>
      </c>
      <c r="T238" s="1093">
        <f>IF((P239=""),"",(Q238-R238)/(Q238+R238)*100)</f>
        <v>11.41859411756109</v>
      </c>
      <c r="U238" s="1093">
        <f>STDEV(D240:P240)</f>
        <v>27.294910862180597</v>
      </c>
      <c r="V238" s="154" t="str">
        <f>IF(P239="","",IF(S238&gt;300,IF(T238&lt;14,IF(S238&lt;390,"Pass","Fail"),"Fail"),"Fail"))</f>
        <v>Pass</v>
      </c>
      <c r="W238" s="1098">
        <v>1428</v>
      </c>
      <c r="X238" s="1107"/>
      <c r="Y238" s="60"/>
      <c r="Z238" s="30">
        <v>270</v>
      </c>
      <c r="AA238" s="30">
        <v>370</v>
      </c>
      <c r="AB238" s="30">
        <v>300</v>
      </c>
      <c r="AC238" s="31">
        <v>390</v>
      </c>
      <c r="AD238" s="31">
        <v>20</v>
      </c>
      <c r="AE238" s="31">
        <v>14</v>
      </c>
    </row>
    <row r="239" spans="1:31" ht="15.75" customHeight="1">
      <c r="A239" s="83"/>
      <c r="B239" s="32"/>
      <c r="C239" s="28" t="s">
        <v>185</v>
      </c>
      <c r="D239" s="29">
        <v>1275.3499999999999</v>
      </c>
      <c r="E239" s="29">
        <v>1328.87</v>
      </c>
      <c r="F239" s="29">
        <v>1318.32</v>
      </c>
      <c r="G239" s="29">
        <v>1318.58</v>
      </c>
      <c r="H239" s="29">
        <v>1257.9000000000001</v>
      </c>
      <c r="I239" s="29">
        <v>1263.51</v>
      </c>
      <c r="J239" s="29">
        <v>1319.21</v>
      </c>
      <c r="K239" s="29">
        <v>1311.66</v>
      </c>
      <c r="L239" s="29">
        <v>1223.94</v>
      </c>
      <c r="M239" s="29">
        <v>1328.11</v>
      </c>
      <c r="N239" s="29">
        <v>1305.82</v>
      </c>
      <c r="O239" s="29">
        <v>1316.87</v>
      </c>
      <c r="P239" s="29">
        <v>1319.7</v>
      </c>
      <c r="Q239" s="1102"/>
      <c r="R239" s="1102"/>
      <c r="S239" s="1094"/>
      <c r="T239" s="1094"/>
      <c r="U239" s="1096"/>
      <c r="V239" s="154"/>
      <c r="W239" s="1099"/>
      <c r="X239" s="1108"/>
      <c r="Y239" s="60"/>
      <c r="Z239" s="30"/>
      <c r="AA239" s="30"/>
      <c r="AB239" s="30"/>
      <c r="AC239" s="31"/>
      <c r="AD239" s="31"/>
      <c r="AE239" s="31"/>
    </row>
    <row r="240" spans="1:31" ht="30" customHeight="1">
      <c r="A240" s="83"/>
      <c r="B240" s="27"/>
      <c r="C240" s="28" t="s">
        <v>186</v>
      </c>
      <c r="D240" s="33">
        <f t="shared" ref="D240:P240" si="76">IF(((D238="")*AND(D239="")),"",(D238-D239))</f>
        <v>368.23</v>
      </c>
      <c r="E240" s="33">
        <f t="shared" si="76"/>
        <v>332.83000000000015</v>
      </c>
      <c r="F240" s="33">
        <f t="shared" si="76"/>
        <v>314.23</v>
      </c>
      <c r="G240" s="33">
        <f t="shared" si="76"/>
        <v>306.03999999999996</v>
      </c>
      <c r="H240" s="33">
        <f t="shared" si="76"/>
        <v>366.28</v>
      </c>
      <c r="I240" s="33">
        <f t="shared" si="76"/>
        <v>363.30999999999995</v>
      </c>
      <c r="J240" s="33">
        <f t="shared" si="76"/>
        <v>309.40999999999985</v>
      </c>
      <c r="K240" s="33">
        <f t="shared" si="76"/>
        <v>308.33999999999992</v>
      </c>
      <c r="L240" s="33">
        <f t="shared" si="76"/>
        <v>381.28</v>
      </c>
      <c r="M240" s="33">
        <f t="shared" si="76"/>
        <v>330.95000000000005</v>
      </c>
      <c r="N240" s="33">
        <f t="shared" si="76"/>
        <v>320.87000000000012</v>
      </c>
      <c r="O240" s="33">
        <f t="shared" si="76"/>
        <v>303.13000000000011</v>
      </c>
      <c r="P240" s="33">
        <f t="shared" si="76"/>
        <v>325.6099999999999</v>
      </c>
      <c r="Q240" s="1103"/>
      <c r="R240" s="1103"/>
      <c r="S240" s="1095"/>
      <c r="T240" s="1095"/>
      <c r="U240" s="1097"/>
      <c r="V240" s="154"/>
      <c r="W240" s="1100"/>
      <c r="X240" s="1109"/>
      <c r="Y240" s="60"/>
      <c r="Z240" s="30"/>
      <c r="AA240" s="30"/>
      <c r="AB240" s="30"/>
      <c r="AC240" s="30"/>
      <c r="AD240" s="34"/>
      <c r="AE240" s="30"/>
    </row>
    <row r="241" spans="1:31" ht="15">
      <c r="A241" s="84">
        <v>43383</v>
      </c>
      <c r="B241" s="27" t="s">
        <v>230</v>
      </c>
      <c r="C241" s="28" t="s">
        <v>184</v>
      </c>
      <c r="D241" s="29">
        <v>2910.11</v>
      </c>
      <c r="E241" s="29">
        <v>2849.82</v>
      </c>
      <c r="F241" s="29">
        <v>2845.99</v>
      </c>
      <c r="G241" s="29">
        <v>2859.16</v>
      </c>
      <c r="H241" s="29">
        <v>2949.81</v>
      </c>
      <c r="I241" s="29">
        <v>2968.09</v>
      </c>
      <c r="J241" s="29">
        <v>2864.78</v>
      </c>
      <c r="K241" s="29">
        <v>2847.9</v>
      </c>
      <c r="L241" s="29">
        <v>2908.96</v>
      </c>
      <c r="M241" s="29">
        <v>2862.68</v>
      </c>
      <c r="N241" s="29">
        <v>2858.86</v>
      </c>
      <c r="O241" s="29">
        <v>2878.27</v>
      </c>
      <c r="P241" s="29">
        <v>2850.7</v>
      </c>
      <c r="Q241" s="1101">
        <f>IF((P242=""),"",MAX(D243:P243))</f>
        <v>379.76000000000022</v>
      </c>
      <c r="R241" s="1101">
        <f>IF(P242="","",MIN(D243:P243))</f>
        <v>332.23999999999978</v>
      </c>
      <c r="S241" s="1093">
        <f>IF((P243=""),"",AVERAGE(D243:P243))</f>
        <v>347.82</v>
      </c>
      <c r="T241" s="1093">
        <f>IF((P242=""),"",(Q241-R241)/(Q241+R241)*100)</f>
        <v>6.6741573033708477</v>
      </c>
      <c r="U241" s="1093">
        <f>STDEV(D243:P243)</f>
        <v>21.165119497260516</v>
      </c>
      <c r="V241" s="154" t="str">
        <f>IF(P242="","",IF(S241&gt;300,IF(T241&lt;14,IF(S241&lt;390,"Pass","Fail"),"Fail"),"Fail"))</f>
        <v>Pass</v>
      </c>
      <c r="W241" s="1098">
        <v>1340</v>
      </c>
      <c r="X241" s="86" t="s">
        <v>206</v>
      </c>
      <c r="Y241" s="60"/>
      <c r="Z241" s="30">
        <v>270</v>
      </c>
      <c r="AA241" s="30">
        <v>370</v>
      </c>
      <c r="AB241" s="30">
        <v>300</v>
      </c>
      <c r="AC241" s="31">
        <v>390</v>
      </c>
      <c r="AD241" s="31">
        <v>20</v>
      </c>
      <c r="AE241" s="31">
        <v>14</v>
      </c>
    </row>
    <row r="242" spans="1:31" ht="15.75" customHeight="1">
      <c r="A242" s="83"/>
      <c r="B242" s="32"/>
      <c r="C242" s="28" t="s">
        <v>185</v>
      </c>
      <c r="D242" s="29">
        <v>2530.35</v>
      </c>
      <c r="E242" s="29">
        <v>2516.12</v>
      </c>
      <c r="F242" s="29">
        <v>2513.75</v>
      </c>
      <c r="G242" s="29">
        <v>2526.3200000000002</v>
      </c>
      <c r="H242" s="29">
        <v>2571.84</v>
      </c>
      <c r="I242" s="29">
        <v>2591.64</v>
      </c>
      <c r="J242" s="29">
        <v>2532.21</v>
      </c>
      <c r="K242" s="29">
        <v>2511.56</v>
      </c>
      <c r="L242" s="29">
        <v>2530.2800000000002</v>
      </c>
      <c r="M242" s="29">
        <v>2527.5500000000002</v>
      </c>
      <c r="N242" s="29">
        <v>2520.5700000000002</v>
      </c>
      <c r="O242" s="29">
        <v>2545.14</v>
      </c>
      <c r="P242" s="29">
        <v>2516.14</v>
      </c>
      <c r="Q242" s="1102"/>
      <c r="R242" s="1102"/>
      <c r="S242" s="1094"/>
      <c r="T242" s="1094"/>
      <c r="U242" s="1096"/>
      <c r="V242" s="154"/>
      <c r="W242" s="1099"/>
      <c r="X242" s="87"/>
      <c r="Y242" s="60"/>
      <c r="Z242" s="30"/>
      <c r="AA242" s="30"/>
      <c r="AB242" s="30"/>
      <c r="AC242" s="31"/>
      <c r="AD242" s="31"/>
      <c r="AE242" s="31"/>
    </row>
    <row r="243" spans="1:31" ht="30" customHeight="1">
      <c r="A243" s="83"/>
      <c r="B243" s="27"/>
      <c r="C243" s="28" t="s">
        <v>186</v>
      </c>
      <c r="D243" s="33">
        <f t="shared" ref="D243:P243" si="77">IF(((D241="")*AND(D242="")),"",(D241-D242))</f>
        <v>379.76000000000022</v>
      </c>
      <c r="E243" s="33">
        <f t="shared" si="77"/>
        <v>333.70000000000027</v>
      </c>
      <c r="F243" s="33">
        <f t="shared" si="77"/>
        <v>332.23999999999978</v>
      </c>
      <c r="G243" s="33">
        <f t="shared" si="77"/>
        <v>332.83999999999969</v>
      </c>
      <c r="H243" s="33">
        <f t="shared" si="77"/>
        <v>377.9699999999998</v>
      </c>
      <c r="I243" s="33">
        <f t="shared" si="77"/>
        <v>376.45000000000027</v>
      </c>
      <c r="J243" s="33">
        <f t="shared" si="77"/>
        <v>332.57000000000016</v>
      </c>
      <c r="K243" s="33">
        <f t="shared" si="77"/>
        <v>336.34000000000015</v>
      </c>
      <c r="L243" s="33">
        <f t="shared" si="77"/>
        <v>378.67999999999984</v>
      </c>
      <c r="M243" s="33">
        <f t="shared" si="77"/>
        <v>335.12999999999965</v>
      </c>
      <c r="N243" s="33">
        <f t="shared" si="77"/>
        <v>338.28999999999996</v>
      </c>
      <c r="O243" s="33">
        <f t="shared" si="77"/>
        <v>333.13000000000011</v>
      </c>
      <c r="P243" s="33">
        <f t="shared" si="77"/>
        <v>334.55999999999995</v>
      </c>
      <c r="Q243" s="1103"/>
      <c r="R243" s="1103"/>
      <c r="S243" s="1095"/>
      <c r="T243" s="1095"/>
      <c r="U243" s="1097"/>
      <c r="V243" s="154"/>
      <c r="W243" s="1100"/>
      <c r="X243" s="88"/>
      <c r="Y243" s="60"/>
      <c r="Z243" s="30"/>
      <c r="AA243" s="30"/>
      <c r="AB243" s="30"/>
      <c r="AC243" s="30"/>
      <c r="AD243" s="34"/>
      <c r="AE243" s="30"/>
    </row>
    <row r="244" spans="1:31" ht="15">
      <c r="A244" s="84">
        <v>43387</v>
      </c>
      <c r="B244" s="27" t="s">
        <v>230</v>
      </c>
      <c r="C244" s="28" t="s">
        <v>184</v>
      </c>
      <c r="D244" s="29">
        <v>2912.84</v>
      </c>
      <c r="E244" s="29">
        <v>2845.61</v>
      </c>
      <c r="F244" s="29">
        <v>2834.01</v>
      </c>
      <c r="G244" s="29">
        <v>2845.04</v>
      </c>
      <c r="H244" s="29">
        <v>2929.65</v>
      </c>
      <c r="I244" s="29">
        <v>2958.39</v>
      </c>
      <c r="J244" s="29">
        <v>2851.63</v>
      </c>
      <c r="K244" s="29">
        <v>2834.4</v>
      </c>
      <c r="L244" s="29">
        <v>2910.28</v>
      </c>
      <c r="M244" s="29">
        <v>2850.62</v>
      </c>
      <c r="N244" s="29">
        <v>2846.24</v>
      </c>
      <c r="O244" s="29">
        <v>2859.51</v>
      </c>
      <c r="P244" s="29">
        <v>2843.76</v>
      </c>
      <c r="Q244" s="1101">
        <f>IF((P245=""),"",MAX(D246:P246))</f>
        <v>382.96000000000004</v>
      </c>
      <c r="R244" s="1101">
        <f>IF(P245="","",MIN(D246:P246))</f>
        <v>329.83999999999969</v>
      </c>
      <c r="S244" s="1093">
        <v>348.82</v>
      </c>
      <c r="T244" s="1093">
        <f>IF((P245=""),"",(Q244-R244)/(Q244+R244)*100)</f>
        <v>7.4523007856341712</v>
      </c>
      <c r="U244" s="1093">
        <f>STDEV(D246:P246)</f>
        <v>21.78098208918113</v>
      </c>
      <c r="V244" s="154" t="str">
        <f>IF(P245="","",IF(S244&gt;300,IF(T244&lt;14,IF(S244&lt;390,"Pass","Fail"),"Fail"),"Fail"))</f>
        <v>Pass</v>
      </c>
      <c r="W244" s="1098">
        <v>1340</v>
      </c>
      <c r="X244" s="86" t="s">
        <v>207</v>
      </c>
      <c r="Y244" s="60"/>
      <c r="Z244" s="30">
        <v>270</v>
      </c>
      <c r="AA244" s="30">
        <v>370</v>
      </c>
      <c r="AB244" s="30">
        <v>300</v>
      </c>
      <c r="AC244" s="31">
        <v>390</v>
      </c>
      <c r="AD244" s="31">
        <v>20</v>
      </c>
      <c r="AE244" s="31">
        <v>14</v>
      </c>
    </row>
    <row r="245" spans="1:31" ht="15.75" customHeight="1">
      <c r="A245" s="83"/>
      <c r="B245" s="32"/>
      <c r="C245" s="28" t="s">
        <v>185</v>
      </c>
      <c r="D245" s="29">
        <v>2530.66</v>
      </c>
      <c r="E245" s="29">
        <v>2509.35</v>
      </c>
      <c r="F245" s="29">
        <v>2498.25</v>
      </c>
      <c r="G245" s="29">
        <v>2511.37</v>
      </c>
      <c r="H245" s="29">
        <v>2551.9699999999998</v>
      </c>
      <c r="I245" s="29">
        <v>2581.87</v>
      </c>
      <c r="J245" s="29">
        <v>2518.71</v>
      </c>
      <c r="K245" s="29">
        <v>2495.79</v>
      </c>
      <c r="L245" s="29">
        <v>2527.3200000000002</v>
      </c>
      <c r="M245" s="29">
        <v>2520.7800000000002</v>
      </c>
      <c r="N245" s="29">
        <v>2505.88</v>
      </c>
      <c r="O245" s="29">
        <v>2529.09</v>
      </c>
      <c r="P245" s="29">
        <v>2506.3000000000002</v>
      </c>
      <c r="Q245" s="1102"/>
      <c r="R245" s="1102"/>
      <c r="S245" s="1094"/>
      <c r="T245" s="1094"/>
      <c r="U245" s="1096"/>
      <c r="V245" s="154"/>
      <c r="W245" s="1099"/>
      <c r="X245" s="87"/>
      <c r="Y245" s="60"/>
      <c r="Z245" s="30"/>
      <c r="AA245" s="30"/>
      <c r="AB245" s="30"/>
      <c r="AC245" s="31"/>
      <c r="AD245" s="31"/>
      <c r="AE245" s="31"/>
    </row>
    <row r="246" spans="1:31" ht="30" customHeight="1">
      <c r="A246" s="83"/>
      <c r="B246" s="27"/>
      <c r="C246" s="28" t="s">
        <v>186</v>
      </c>
      <c r="D246" s="33">
        <f t="shared" ref="D246:P246" si="78">IF(((D244="")*AND(D245="")),"",(D244-D245))</f>
        <v>382.18000000000029</v>
      </c>
      <c r="E246" s="33">
        <f t="shared" si="78"/>
        <v>336.26000000000022</v>
      </c>
      <c r="F246" s="33">
        <f t="shared" si="78"/>
        <v>335.76000000000022</v>
      </c>
      <c r="G246" s="33">
        <f t="shared" si="78"/>
        <v>333.67000000000007</v>
      </c>
      <c r="H246" s="33">
        <f t="shared" si="78"/>
        <v>377.68000000000029</v>
      </c>
      <c r="I246" s="33">
        <f t="shared" si="78"/>
        <v>376.52</v>
      </c>
      <c r="J246" s="33">
        <f t="shared" si="78"/>
        <v>332.92000000000007</v>
      </c>
      <c r="K246" s="33">
        <f t="shared" si="78"/>
        <v>338.61000000000013</v>
      </c>
      <c r="L246" s="33">
        <f t="shared" si="78"/>
        <v>382.96000000000004</v>
      </c>
      <c r="M246" s="33">
        <f t="shared" si="78"/>
        <v>329.83999999999969</v>
      </c>
      <c r="N246" s="33">
        <f t="shared" si="78"/>
        <v>340.35999999999967</v>
      </c>
      <c r="O246" s="33">
        <f t="shared" si="78"/>
        <v>330.42000000000007</v>
      </c>
      <c r="P246" s="33">
        <f t="shared" si="78"/>
        <v>337.46000000000004</v>
      </c>
      <c r="Q246" s="1103"/>
      <c r="R246" s="1103"/>
      <c r="S246" s="1095"/>
      <c r="T246" s="1095"/>
      <c r="U246" s="1097"/>
      <c r="V246" s="154"/>
      <c r="W246" s="1100"/>
      <c r="X246" s="88"/>
      <c r="Y246" s="60"/>
      <c r="Z246" s="30"/>
      <c r="AA246" s="30"/>
      <c r="AB246" s="30"/>
      <c r="AC246" s="30"/>
      <c r="AD246" s="34"/>
      <c r="AE246" s="30"/>
    </row>
    <row r="247" spans="1:31" ht="15">
      <c r="A247" s="84">
        <v>43390</v>
      </c>
      <c r="B247" s="27" t="s">
        <v>230</v>
      </c>
      <c r="C247" s="28" t="s">
        <v>184</v>
      </c>
      <c r="D247" s="29">
        <v>2534.2199999999998</v>
      </c>
      <c r="E247" s="29">
        <v>2505.66</v>
      </c>
      <c r="F247" s="29">
        <v>2496.36</v>
      </c>
      <c r="G247" s="29">
        <v>2508.87</v>
      </c>
      <c r="H247" s="29">
        <v>2553.0300000000002</v>
      </c>
      <c r="I247" s="29">
        <v>2588.6799999999998</v>
      </c>
      <c r="J247" s="29">
        <v>2518.33</v>
      </c>
      <c r="K247" s="29">
        <v>2500.11</v>
      </c>
      <c r="L247" s="29">
        <v>2530.0100000000002</v>
      </c>
      <c r="M247" s="29">
        <v>2538.27</v>
      </c>
      <c r="N247" s="29">
        <v>2511.8200000000002</v>
      </c>
      <c r="O247" s="29">
        <v>2525.8000000000002</v>
      </c>
      <c r="P247" s="29">
        <v>2506.58</v>
      </c>
      <c r="Q247" s="1101">
        <f>IF((P248=""),"",MAX(D249:P249))</f>
        <v>430.52</v>
      </c>
      <c r="R247" s="1101">
        <f>IF(P248="","",MIN(D249:P249))</f>
        <v>336.27</v>
      </c>
      <c r="S247" s="1093">
        <f>IF((P249=""),"",AVERAGE(D249:P249))</f>
        <v>387.41076923076929</v>
      </c>
      <c r="T247" s="1093">
        <f>IF((P248=""),"",(Q247-R247)/(Q247+R247)*100)</f>
        <v>12.291500932458693</v>
      </c>
      <c r="U247" s="1093">
        <f>STDEV(D249:P249)</f>
        <v>25.342602951531102</v>
      </c>
      <c r="V247" s="154" t="str">
        <f>IF(P248="","",IF(S247&gt;300,IF(T247&lt;14,IF(S247&lt;390,"Pass","Fail"),"Fail"),"Fail"))</f>
        <v>Pass</v>
      </c>
      <c r="W247" s="1098">
        <v>102</v>
      </c>
      <c r="X247" s="86" t="s">
        <v>208</v>
      </c>
      <c r="Y247" s="60"/>
      <c r="Z247" s="30">
        <v>270</v>
      </c>
      <c r="AA247" s="30">
        <v>370</v>
      </c>
      <c r="AB247" s="30">
        <v>300</v>
      </c>
      <c r="AC247" s="31">
        <v>390</v>
      </c>
      <c r="AD247" s="31">
        <v>20</v>
      </c>
      <c r="AE247" s="31">
        <v>14</v>
      </c>
    </row>
    <row r="248" spans="1:31" ht="15.75" customHeight="1">
      <c r="A248" s="83"/>
      <c r="B248" s="32"/>
      <c r="C248" s="28" t="s">
        <v>185</v>
      </c>
      <c r="D248" s="29">
        <v>2197.9499999999998</v>
      </c>
      <c r="E248" s="29">
        <v>2107.8000000000002</v>
      </c>
      <c r="F248" s="29">
        <v>2111.77</v>
      </c>
      <c r="G248" s="29">
        <v>2117.83</v>
      </c>
      <c r="H248" s="29">
        <v>2181.09</v>
      </c>
      <c r="I248" s="29">
        <v>2158.16</v>
      </c>
      <c r="J248" s="29">
        <v>2130.16</v>
      </c>
      <c r="K248" s="29">
        <v>2108.79</v>
      </c>
      <c r="L248" s="29">
        <v>2186.29</v>
      </c>
      <c r="M248" s="29">
        <v>2126.91</v>
      </c>
      <c r="N248" s="29">
        <v>2110.15</v>
      </c>
      <c r="O248" s="29">
        <v>2138.0500000000002</v>
      </c>
      <c r="P248" s="29">
        <v>2106.4499999999998</v>
      </c>
      <c r="Q248" s="1102"/>
      <c r="R248" s="1102"/>
      <c r="S248" s="1094"/>
      <c r="T248" s="1094"/>
      <c r="U248" s="1096"/>
      <c r="V248" s="154"/>
      <c r="W248" s="1099"/>
      <c r="X248" s="87"/>
      <c r="Y248" s="60"/>
      <c r="Z248" s="30"/>
      <c r="AA248" s="30"/>
      <c r="AB248" s="30"/>
      <c r="AC248" s="31"/>
      <c r="AD248" s="31"/>
      <c r="AE248" s="31"/>
    </row>
    <row r="249" spans="1:31" ht="30" customHeight="1">
      <c r="A249" s="83"/>
      <c r="B249" s="27"/>
      <c r="C249" s="28" t="s">
        <v>186</v>
      </c>
      <c r="D249" s="33">
        <f t="shared" ref="D249:P249" si="79">IF(((D247="")*AND(D248="")),"",(D247-D248))</f>
        <v>336.27</v>
      </c>
      <c r="E249" s="33">
        <f t="shared" si="79"/>
        <v>397.85999999999967</v>
      </c>
      <c r="F249" s="33">
        <f t="shared" si="79"/>
        <v>384.59000000000015</v>
      </c>
      <c r="G249" s="33">
        <f t="shared" si="79"/>
        <v>391.03999999999996</v>
      </c>
      <c r="H249" s="33">
        <f t="shared" si="79"/>
        <v>371.94000000000005</v>
      </c>
      <c r="I249" s="33">
        <f t="shared" si="79"/>
        <v>430.52</v>
      </c>
      <c r="J249" s="33">
        <f t="shared" si="79"/>
        <v>388.17000000000007</v>
      </c>
      <c r="K249" s="33">
        <f t="shared" si="79"/>
        <v>391.32000000000016</v>
      </c>
      <c r="L249" s="33">
        <f t="shared" si="79"/>
        <v>343.72000000000025</v>
      </c>
      <c r="M249" s="33">
        <f t="shared" si="79"/>
        <v>411.36000000000013</v>
      </c>
      <c r="N249" s="33">
        <f t="shared" si="79"/>
        <v>401.67000000000007</v>
      </c>
      <c r="O249" s="33">
        <f t="shared" si="79"/>
        <v>387.75</v>
      </c>
      <c r="P249" s="33">
        <f t="shared" si="79"/>
        <v>400.13000000000011</v>
      </c>
      <c r="Q249" s="1103"/>
      <c r="R249" s="1103"/>
      <c r="S249" s="1095"/>
      <c r="T249" s="1095"/>
      <c r="U249" s="1097"/>
      <c r="V249" s="154"/>
      <c r="W249" s="1100"/>
      <c r="X249" s="88"/>
      <c r="Y249" s="60"/>
      <c r="Z249" s="30"/>
      <c r="AA249" s="30"/>
      <c r="AB249" s="30"/>
      <c r="AC249" s="30"/>
      <c r="AD249" s="34"/>
      <c r="AE249" s="30"/>
    </row>
    <row r="250" spans="1:31" ht="15">
      <c r="A250" s="84">
        <v>43394</v>
      </c>
      <c r="B250" s="27" t="s">
        <v>230</v>
      </c>
      <c r="C250" s="28" t="s">
        <v>184</v>
      </c>
      <c r="D250" s="3">
        <v>2096.56</v>
      </c>
      <c r="E250" s="3">
        <v>2104.8200000000002</v>
      </c>
      <c r="F250" s="3">
        <v>2104.0300000000002</v>
      </c>
      <c r="G250" s="3">
        <v>2105.83</v>
      </c>
      <c r="H250" s="3">
        <v>2129.31</v>
      </c>
      <c r="I250" s="3">
        <v>2141.6</v>
      </c>
      <c r="J250" s="3">
        <v>2129.5700000000002</v>
      </c>
      <c r="K250" s="3">
        <v>2098.5300000000002</v>
      </c>
      <c r="L250" s="3">
        <v>2085.31</v>
      </c>
      <c r="M250" s="3">
        <v>2171.25</v>
      </c>
      <c r="N250" s="3">
        <v>2113</v>
      </c>
      <c r="O250" s="3">
        <v>2131.91</v>
      </c>
      <c r="P250" s="3">
        <v>2098.81</v>
      </c>
      <c r="Q250" s="1101">
        <f>IF((P251=""),"",MAX(D252:P252))</f>
        <v>360.29999999999995</v>
      </c>
      <c r="R250" s="1101">
        <f>IF(P251="","",MIN(D252:P252))</f>
        <v>295.58000000000015</v>
      </c>
      <c r="S250" s="1093">
        <f>IF((P252=""),"",AVERAGE(D252:P252))</f>
        <v>323.80615384615379</v>
      </c>
      <c r="T250" s="1093">
        <f>IF((P251=""),"",(Q250-R250)/(Q250+R250)*100)</f>
        <v>9.8676587180581485</v>
      </c>
      <c r="U250" s="1093">
        <f>STDEV(D252:P252)</f>
        <v>25.384122510755454</v>
      </c>
      <c r="V250" s="154" t="str">
        <f>IF(P251="","",IF(S250&gt;300,IF(T250&lt;14,IF(S250&lt;390,"Pass","Fail"),"Fail"),"Fail"))</f>
        <v>Pass</v>
      </c>
      <c r="W250" s="1098">
        <v>121</v>
      </c>
      <c r="X250" s="86" t="s">
        <v>209</v>
      </c>
      <c r="Y250" s="60"/>
      <c r="Z250" s="30">
        <v>270</v>
      </c>
      <c r="AA250" s="30">
        <v>370</v>
      </c>
      <c r="AB250" s="30">
        <v>300</v>
      </c>
      <c r="AC250" s="31">
        <v>390</v>
      </c>
      <c r="AD250" s="31">
        <v>20</v>
      </c>
      <c r="AE250" s="31">
        <v>14</v>
      </c>
    </row>
    <row r="251" spans="1:31" ht="15.75" customHeight="1">
      <c r="A251" s="83"/>
      <c r="B251" s="32"/>
      <c r="C251" s="28" t="s">
        <v>185</v>
      </c>
      <c r="D251" s="3">
        <v>1739.49</v>
      </c>
      <c r="E251" s="3">
        <v>1801.92</v>
      </c>
      <c r="F251" s="3">
        <v>1808.45</v>
      </c>
      <c r="G251" s="3">
        <v>1803.01</v>
      </c>
      <c r="H251" s="3">
        <v>1769.01</v>
      </c>
      <c r="I251" s="3">
        <v>1802.86</v>
      </c>
      <c r="J251" s="3">
        <v>1813.84</v>
      </c>
      <c r="K251" s="3">
        <v>1802.16</v>
      </c>
      <c r="L251" s="3">
        <v>1729.59</v>
      </c>
      <c r="M251" s="3">
        <v>1817.64</v>
      </c>
      <c r="N251" s="3">
        <v>1795.89</v>
      </c>
      <c r="O251" s="3">
        <v>1829.96</v>
      </c>
      <c r="P251" s="3">
        <v>1787.23</v>
      </c>
      <c r="Q251" s="1102"/>
      <c r="R251" s="1102"/>
      <c r="S251" s="1094"/>
      <c r="T251" s="1094"/>
      <c r="U251" s="1096"/>
      <c r="V251" s="154"/>
      <c r="W251" s="1099"/>
      <c r="X251" s="87"/>
      <c r="Y251" s="60"/>
      <c r="Z251" s="30"/>
      <c r="AA251" s="30"/>
      <c r="AB251" s="30"/>
      <c r="AC251" s="31"/>
      <c r="AD251" s="31"/>
      <c r="AE251" s="31"/>
    </row>
    <row r="252" spans="1:31" ht="30" customHeight="1">
      <c r="A252" s="83"/>
      <c r="B252" s="27"/>
      <c r="C252" s="28" t="s">
        <v>186</v>
      </c>
      <c r="D252" s="33">
        <f t="shared" ref="D252:P252" si="80">IF(((D250="")*AND(D251="")),"",(D250-D251))</f>
        <v>357.06999999999994</v>
      </c>
      <c r="E252" s="33">
        <f t="shared" si="80"/>
        <v>302.90000000000009</v>
      </c>
      <c r="F252" s="33">
        <f t="shared" si="80"/>
        <v>295.58000000000015</v>
      </c>
      <c r="G252" s="33">
        <f t="shared" si="80"/>
        <v>302.81999999999994</v>
      </c>
      <c r="H252" s="33">
        <f t="shared" si="80"/>
        <v>360.29999999999995</v>
      </c>
      <c r="I252" s="33">
        <f t="shared" si="80"/>
        <v>338.74</v>
      </c>
      <c r="J252" s="33">
        <f t="shared" si="80"/>
        <v>315.73000000000025</v>
      </c>
      <c r="K252" s="33">
        <f t="shared" si="80"/>
        <v>296.37000000000012</v>
      </c>
      <c r="L252" s="33">
        <f t="shared" si="80"/>
        <v>355.72</v>
      </c>
      <c r="M252" s="33">
        <f t="shared" si="80"/>
        <v>353.6099999999999</v>
      </c>
      <c r="N252" s="33">
        <f t="shared" si="80"/>
        <v>317.1099999999999</v>
      </c>
      <c r="O252" s="33">
        <f t="shared" si="80"/>
        <v>301.94999999999982</v>
      </c>
      <c r="P252" s="33">
        <f t="shared" si="80"/>
        <v>311.57999999999993</v>
      </c>
      <c r="Q252" s="1103"/>
      <c r="R252" s="1103"/>
      <c r="S252" s="1095"/>
      <c r="T252" s="1095"/>
      <c r="U252" s="1097"/>
      <c r="V252" s="154"/>
      <c r="W252" s="1100"/>
      <c r="X252" s="88"/>
      <c r="Y252" s="60"/>
      <c r="Z252" s="30"/>
      <c r="AA252" s="30"/>
      <c r="AB252" s="30"/>
      <c r="AC252" s="30"/>
      <c r="AD252" s="34"/>
      <c r="AE252" s="30"/>
    </row>
    <row r="253" spans="1:31" ht="15">
      <c r="A253" s="84">
        <v>43397</v>
      </c>
      <c r="B253" s="27" t="s">
        <v>230</v>
      </c>
      <c r="C253" s="28" t="s">
        <v>184</v>
      </c>
      <c r="D253" s="3">
        <v>2907.08</v>
      </c>
      <c r="E253" s="3">
        <v>2843.56</v>
      </c>
      <c r="F253" s="3">
        <v>2837.83</v>
      </c>
      <c r="G253" s="3">
        <v>2851.88</v>
      </c>
      <c r="H253" s="3">
        <v>2940.8</v>
      </c>
      <c r="I253" s="3">
        <v>2960.8</v>
      </c>
      <c r="J253" s="3">
        <v>2854.91</v>
      </c>
      <c r="K253" s="3">
        <v>2841.21</v>
      </c>
      <c r="L253" s="3">
        <v>2913.02</v>
      </c>
      <c r="M253" s="3">
        <v>2859.11</v>
      </c>
      <c r="N253" s="3">
        <v>2848.22</v>
      </c>
      <c r="O253" s="3">
        <v>2868.93</v>
      </c>
      <c r="P253" s="3">
        <v>2849.57</v>
      </c>
      <c r="Q253" s="1101">
        <f>IF((P254=""),"",MAX(D255:P255))</f>
        <v>381.36000000000013</v>
      </c>
      <c r="R253" s="1101">
        <f>IF(P254="","",MIN(D255:P255))</f>
        <v>330.54999999999973</v>
      </c>
      <c r="S253" s="1093">
        <f>IF((P255=""),"",AVERAGE(D255:P255))</f>
        <v>347.63538461538462</v>
      </c>
      <c r="T253" s="1093">
        <f>IF((P254=""),"",(Q253-R253)/(Q253+R253)*100)</f>
        <v>7.1371381213918061</v>
      </c>
      <c r="U253" s="1093">
        <f>STDEV(D255:P255)</f>
        <v>19.608845204560019</v>
      </c>
      <c r="V253" s="154" t="str">
        <f>IF(P254="","",IF(S253&gt;300,IF(T253&lt;14,IF(S253&lt;390,"Pass","Fail"),"Fail"),"Fail"))</f>
        <v>Pass</v>
      </c>
      <c r="W253" s="1098">
        <v>1159</v>
      </c>
      <c r="X253" s="86" t="s">
        <v>210</v>
      </c>
      <c r="Y253" s="60"/>
      <c r="Z253" s="30">
        <v>270</v>
      </c>
      <c r="AA253" s="30">
        <v>370</v>
      </c>
      <c r="AB253" s="30">
        <v>300</v>
      </c>
      <c r="AC253" s="31">
        <v>390</v>
      </c>
      <c r="AD253" s="31">
        <v>20</v>
      </c>
      <c r="AE253" s="31">
        <v>14</v>
      </c>
    </row>
    <row r="254" spans="1:31" ht="15.75" customHeight="1">
      <c r="A254" s="83"/>
      <c r="B254" s="32"/>
      <c r="C254" s="28" t="s">
        <v>185</v>
      </c>
      <c r="D254" s="3">
        <v>2535.27</v>
      </c>
      <c r="E254" s="3">
        <v>2507.9299999999998</v>
      </c>
      <c r="F254" s="3">
        <v>2507.2800000000002</v>
      </c>
      <c r="G254" s="3">
        <v>2515.6799999999998</v>
      </c>
      <c r="H254" s="3">
        <v>2562.2600000000002</v>
      </c>
      <c r="I254" s="3">
        <v>2590.7600000000002</v>
      </c>
      <c r="J254" s="3">
        <v>2521.69</v>
      </c>
      <c r="K254" s="3">
        <v>2506.15</v>
      </c>
      <c r="L254" s="3">
        <v>2531.66</v>
      </c>
      <c r="M254" s="3">
        <v>2523.5500000000002</v>
      </c>
      <c r="N254" s="3">
        <v>2509.7199999999998</v>
      </c>
      <c r="O254" s="3">
        <v>2535.7399999999998</v>
      </c>
      <c r="P254" s="3">
        <v>2509.9699999999998</v>
      </c>
      <c r="Q254" s="1102"/>
      <c r="R254" s="1102"/>
      <c r="S254" s="1094"/>
      <c r="T254" s="1094"/>
      <c r="U254" s="1096"/>
      <c r="V254" s="154"/>
      <c r="W254" s="1099"/>
      <c r="X254" s="87"/>
      <c r="Y254" s="60"/>
      <c r="Z254" s="30"/>
      <c r="AA254" s="30"/>
      <c r="AB254" s="30"/>
      <c r="AC254" s="31"/>
      <c r="AD254" s="31"/>
      <c r="AE254" s="31"/>
    </row>
    <row r="255" spans="1:31" ht="30" customHeight="1">
      <c r="A255" s="83"/>
      <c r="B255" s="27"/>
      <c r="C255" s="28" t="s">
        <v>186</v>
      </c>
      <c r="D255" s="33">
        <f t="shared" ref="D255:P255" si="81">IF(((D253="")*AND(D254="")),"",(D253-D254))</f>
        <v>371.80999999999995</v>
      </c>
      <c r="E255" s="33">
        <f t="shared" si="81"/>
        <v>335.63000000000011</v>
      </c>
      <c r="F255" s="33">
        <f t="shared" si="81"/>
        <v>330.54999999999973</v>
      </c>
      <c r="G255" s="33">
        <f t="shared" si="81"/>
        <v>336.20000000000027</v>
      </c>
      <c r="H255" s="33">
        <f t="shared" si="81"/>
        <v>378.53999999999996</v>
      </c>
      <c r="I255" s="33">
        <f t="shared" si="81"/>
        <v>370.03999999999996</v>
      </c>
      <c r="J255" s="33">
        <f t="shared" si="81"/>
        <v>333.2199999999998</v>
      </c>
      <c r="K255" s="33">
        <f t="shared" si="81"/>
        <v>335.05999999999995</v>
      </c>
      <c r="L255" s="33">
        <f t="shared" si="81"/>
        <v>381.36000000000013</v>
      </c>
      <c r="M255" s="33">
        <f t="shared" si="81"/>
        <v>335.55999999999995</v>
      </c>
      <c r="N255" s="33">
        <f t="shared" si="81"/>
        <v>338.5</v>
      </c>
      <c r="O255" s="33">
        <f t="shared" si="81"/>
        <v>333.19000000000005</v>
      </c>
      <c r="P255" s="33">
        <f t="shared" si="81"/>
        <v>339.60000000000036</v>
      </c>
      <c r="Q255" s="1103"/>
      <c r="R255" s="1103"/>
      <c r="S255" s="1095"/>
      <c r="T255" s="1095"/>
      <c r="U255" s="1097"/>
      <c r="V255" s="154"/>
      <c r="W255" s="1100"/>
      <c r="X255" s="88"/>
      <c r="Y255" s="60"/>
      <c r="Z255" s="30"/>
      <c r="AA255" s="30"/>
      <c r="AB255" s="30"/>
      <c r="AC255" s="30"/>
      <c r="AD255" s="34"/>
      <c r="AE255" s="30"/>
    </row>
    <row r="256" spans="1:31" ht="15">
      <c r="A256" s="85">
        <v>43401</v>
      </c>
      <c r="B256" s="27" t="s">
        <v>230</v>
      </c>
      <c r="C256" s="28" t="s">
        <v>184</v>
      </c>
      <c r="D256" s="3">
        <v>2545.6799999999998</v>
      </c>
      <c r="E256" s="3">
        <v>2509.88</v>
      </c>
      <c r="F256" s="3">
        <v>2506.15</v>
      </c>
      <c r="G256" s="3">
        <v>2520.29</v>
      </c>
      <c r="H256" s="3">
        <v>2565.38</v>
      </c>
      <c r="I256" s="3">
        <v>2591.7399999999998</v>
      </c>
      <c r="J256" s="3">
        <v>2525.7800000000002</v>
      </c>
      <c r="K256" s="3">
        <v>2504.58</v>
      </c>
      <c r="L256" s="3">
        <v>2537.14</v>
      </c>
      <c r="M256" s="3">
        <v>2523.12</v>
      </c>
      <c r="N256" s="3">
        <v>2515.6799999999998</v>
      </c>
      <c r="O256" s="3">
        <v>2523.56</v>
      </c>
      <c r="P256" s="3">
        <v>2512.3200000000002</v>
      </c>
      <c r="Q256" s="1101">
        <f>IF((P257=""),"",MAX(D258:P258))</f>
        <v>445.54999999999973</v>
      </c>
      <c r="R256" s="1101">
        <f>IF(P257="","",MIN(D258:P258))</f>
        <v>378.23999999999978</v>
      </c>
      <c r="S256" s="1093">
        <f>IF((P258=""),"",AVERAGE(D258:P258))</f>
        <v>403.03</v>
      </c>
      <c r="T256" s="1093">
        <f>IF((P257=""),"",(Q256-R256)/(Q256+R256)*100)</f>
        <v>8.1707716772478403</v>
      </c>
      <c r="U256" s="1093">
        <f>STDEV(D258:P258)</f>
        <v>20.55619330842503</v>
      </c>
      <c r="V256" s="154" t="str">
        <f>IF(P257="","",IF(S256&gt;300,IF(T256&lt;14,IF(S256&lt;390,"Pass","Fail"),"Fail"),"Fail"))</f>
        <v>Fail</v>
      </c>
      <c r="W256" s="1098">
        <v>1335</v>
      </c>
      <c r="X256" s="1107"/>
      <c r="Y256" s="60"/>
      <c r="Z256" s="30">
        <v>270</v>
      </c>
      <c r="AA256" s="30">
        <v>370</v>
      </c>
      <c r="AB256" s="30">
        <v>300</v>
      </c>
      <c r="AC256" s="31">
        <v>390</v>
      </c>
      <c r="AD256" s="31">
        <v>20</v>
      </c>
      <c r="AE256" s="31">
        <v>14</v>
      </c>
    </row>
    <row r="257" spans="1:31" ht="15.75" customHeight="1">
      <c r="A257" s="83"/>
      <c r="B257" s="32"/>
      <c r="C257" s="28" t="s">
        <v>185</v>
      </c>
      <c r="D257" s="3">
        <v>2100.13</v>
      </c>
      <c r="E257" s="3">
        <v>2122.54</v>
      </c>
      <c r="F257" s="3">
        <v>2117.94</v>
      </c>
      <c r="G257" s="3">
        <v>2124.7199999999998</v>
      </c>
      <c r="H257" s="3">
        <v>2143.0700000000002</v>
      </c>
      <c r="I257" s="3">
        <v>2172.36</v>
      </c>
      <c r="J257" s="3">
        <v>2130.8200000000002</v>
      </c>
      <c r="K257" s="3">
        <v>2119.1</v>
      </c>
      <c r="L257" s="3">
        <v>2103.21</v>
      </c>
      <c r="M257" s="3">
        <v>2127.16</v>
      </c>
      <c r="N257" s="3">
        <v>2122.39</v>
      </c>
      <c r="O257" s="3">
        <v>2145.3200000000002</v>
      </c>
      <c r="P257" s="3">
        <v>2113.15</v>
      </c>
      <c r="Q257" s="1102"/>
      <c r="R257" s="1102"/>
      <c r="S257" s="1094"/>
      <c r="T257" s="1094"/>
      <c r="U257" s="1096"/>
      <c r="V257" s="154"/>
      <c r="W257" s="1099"/>
      <c r="X257" s="1108"/>
      <c r="Y257" s="60"/>
      <c r="Z257" s="30"/>
      <c r="AA257" s="30"/>
      <c r="AB257" s="30"/>
      <c r="AC257" s="31"/>
      <c r="AD257" s="31"/>
      <c r="AE257" s="31"/>
    </row>
    <row r="258" spans="1:31" ht="30" customHeight="1">
      <c r="A258" s="83"/>
      <c r="B258" s="27"/>
      <c r="C258" s="28" t="s">
        <v>186</v>
      </c>
      <c r="D258" s="33">
        <f t="shared" ref="D258:P258" si="82">IF(((D256="")*AND(D257="")),"",(D256-D257))</f>
        <v>445.54999999999973</v>
      </c>
      <c r="E258" s="33">
        <f t="shared" si="82"/>
        <v>387.34000000000015</v>
      </c>
      <c r="F258" s="33">
        <f t="shared" si="82"/>
        <v>388.21000000000004</v>
      </c>
      <c r="G258" s="33">
        <f t="shared" si="82"/>
        <v>395.57000000000016</v>
      </c>
      <c r="H258" s="33">
        <f t="shared" si="82"/>
        <v>422.30999999999995</v>
      </c>
      <c r="I258" s="33">
        <f t="shared" si="82"/>
        <v>419.37999999999965</v>
      </c>
      <c r="J258" s="33">
        <f t="shared" si="82"/>
        <v>394.96000000000004</v>
      </c>
      <c r="K258" s="33">
        <f t="shared" si="82"/>
        <v>385.48</v>
      </c>
      <c r="L258" s="33">
        <f t="shared" si="82"/>
        <v>433.92999999999984</v>
      </c>
      <c r="M258" s="33">
        <f t="shared" si="82"/>
        <v>395.96000000000004</v>
      </c>
      <c r="N258" s="33">
        <f t="shared" si="82"/>
        <v>393.28999999999996</v>
      </c>
      <c r="O258" s="33">
        <f t="shared" si="82"/>
        <v>378.23999999999978</v>
      </c>
      <c r="P258" s="33">
        <f t="shared" si="82"/>
        <v>399.17000000000007</v>
      </c>
      <c r="Q258" s="1103"/>
      <c r="R258" s="1103"/>
      <c r="S258" s="1095"/>
      <c r="T258" s="1095"/>
      <c r="U258" s="1097"/>
      <c r="V258" s="154"/>
      <c r="W258" s="1100"/>
      <c r="X258" s="1109"/>
      <c r="Y258" s="60"/>
      <c r="Z258" s="30"/>
      <c r="AA258" s="30"/>
      <c r="AB258" s="30"/>
      <c r="AC258" s="30"/>
      <c r="AD258" s="34"/>
      <c r="AE258" s="30"/>
    </row>
    <row r="259" spans="1:31" ht="15">
      <c r="A259" s="84">
        <v>43401</v>
      </c>
      <c r="B259" s="27" t="s">
        <v>230</v>
      </c>
      <c r="C259" s="28" t="s">
        <v>184</v>
      </c>
      <c r="D259" s="3">
        <v>2913.34</v>
      </c>
      <c r="E259" s="3">
        <v>2852.1</v>
      </c>
      <c r="F259" s="3">
        <v>2845.42</v>
      </c>
      <c r="G259" s="3">
        <v>2859.6</v>
      </c>
      <c r="H259" s="3">
        <v>2945.24</v>
      </c>
      <c r="I259" s="3">
        <v>2973.7</v>
      </c>
      <c r="J259" s="3">
        <v>2863.21</v>
      </c>
      <c r="K259" s="3">
        <v>2849.49</v>
      </c>
      <c r="L259" s="3">
        <v>2914.93</v>
      </c>
      <c r="M259" s="3">
        <v>2867.68</v>
      </c>
      <c r="N259" s="3">
        <v>2857.3</v>
      </c>
      <c r="O259" s="3">
        <v>2877.33</v>
      </c>
      <c r="P259" s="3">
        <v>2855.88</v>
      </c>
      <c r="Q259" s="1101">
        <f>IF((P260=""),"",MAX(D261:P261))</f>
        <v>396.62999999999965</v>
      </c>
      <c r="R259" s="1101">
        <f>IF(P260="","",MIN(D261:P261))</f>
        <v>331.94000000000005</v>
      </c>
      <c r="S259" s="1093">
        <f>IF((P261=""),"",AVERAGE(D261:P261))</f>
        <v>354.94769230769231</v>
      </c>
      <c r="T259" s="1093">
        <f>IF((P260=""),"",(Q259-R259)/(Q259+R259)*100)</f>
        <v>8.8790370177195914</v>
      </c>
      <c r="U259" s="1093">
        <f>STDEV(D261:P261)</f>
        <v>27.700847506242354</v>
      </c>
      <c r="V259" s="154" t="str">
        <f>IF(P260="","",IF(S259&gt;300,IF(T259&lt;14,IF(S259&lt;390,"Pass","Fail"),"Fail"),"Fail"))</f>
        <v>Pass</v>
      </c>
      <c r="W259" s="1098">
        <v>1335</v>
      </c>
      <c r="X259" s="86" t="s">
        <v>239</v>
      </c>
      <c r="Y259" s="60"/>
      <c r="Z259" s="30">
        <v>270</v>
      </c>
      <c r="AA259" s="30">
        <v>370</v>
      </c>
      <c r="AB259" s="30">
        <v>300</v>
      </c>
      <c r="AC259" s="31">
        <v>390</v>
      </c>
      <c r="AD259" s="31">
        <v>20</v>
      </c>
      <c r="AE259" s="31">
        <v>14</v>
      </c>
    </row>
    <row r="260" spans="1:31" ht="15.75" customHeight="1">
      <c r="A260" s="83"/>
      <c r="B260" s="32"/>
      <c r="C260" s="28" t="s">
        <v>185</v>
      </c>
      <c r="D260" s="3">
        <v>2518.86</v>
      </c>
      <c r="E260" s="3">
        <v>2517.08</v>
      </c>
      <c r="F260" s="3">
        <v>2512.08</v>
      </c>
      <c r="G260" s="3">
        <v>2520.29</v>
      </c>
      <c r="H260" s="3">
        <v>2554.06</v>
      </c>
      <c r="I260" s="3">
        <v>2577.36</v>
      </c>
      <c r="J260" s="3">
        <v>2531.27</v>
      </c>
      <c r="K260" s="3">
        <v>2511.4699999999998</v>
      </c>
      <c r="L260" s="3">
        <v>2518.3000000000002</v>
      </c>
      <c r="M260" s="3">
        <v>2529.2800000000002</v>
      </c>
      <c r="N260" s="3">
        <v>2516.54</v>
      </c>
      <c r="O260" s="3">
        <v>2538.83</v>
      </c>
      <c r="P260" s="3">
        <v>2515.48</v>
      </c>
      <c r="Q260" s="1102"/>
      <c r="R260" s="1102"/>
      <c r="S260" s="1094"/>
      <c r="T260" s="1094"/>
      <c r="U260" s="1096"/>
      <c r="V260" s="154"/>
      <c r="W260" s="1099"/>
      <c r="X260" s="87"/>
      <c r="Y260" s="60"/>
      <c r="Z260" s="30"/>
      <c r="AA260" s="30"/>
      <c r="AB260" s="30"/>
      <c r="AC260" s="31"/>
      <c r="AD260" s="31"/>
      <c r="AE260" s="31"/>
    </row>
    <row r="261" spans="1:31" ht="30" customHeight="1">
      <c r="A261" s="83"/>
      <c r="B261" s="27"/>
      <c r="C261" s="28" t="s">
        <v>186</v>
      </c>
      <c r="D261" s="33">
        <f t="shared" ref="D261:P261" si="83">IF(((D259="")*AND(D260="")),"",(D259-D260))</f>
        <v>394.48</v>
      </c>
      <c r="E261" s="33">
        <f t="shared" si="83"/>
        <v>335.02</v>
      </c>
      <c r="F261" s="33">
        <f t="shared" si="83"/>
        <v>333.34000000000015</v>
      </c>
      <c r="G261" s="33">
        <f t="shared" si="83"/>
        <v>339.30999999999995</v>
      </c>
      <c r="H261" s="33">
        <f t="shared" si="83"/>
        <v>391.17999999999984</v>
      </c>
      <c r="I261" s="33">
        <f t="shared" si="83"/>
        <v>396.33999999999969</v>
      </c>
      <c r="J261" s="33">
        <f t="shared" si="83"/>
        <v>331.94000000000005</v>
      </c>
      <c r="K261" s="33">
        <f t="shared" si="83"/>
        <v>338.02</v>
      </c>
      <c r="L261" s="33">
        <f t="shared" si="83"/>
        <v>396.62999999999965</v>
      </c>
      <c r="M261" s="33">
        <f t="shared" si="83"/>
        <v>338.39999999999964</v>
      </c>
      <c r="N261" s="33">
        <f t="shared" si="83"/>
        <v>340.76000000000022</v>
      </c>
      <c r="O261" s="33">
        <f t="shared" si="83"/>
        <v>338.5</v>
      </c>
      <c r="P261" s="33">
        <f t="shared" si="83"/>
        <v>340.40000000000009</v>
      </c>
      <c r="Q261" s="1103"/>
      <c r="R261" s="1103"/>
      <c r="S261" s="1095"/>
      <c r="T261" s="1095"/>
      <c r="U261" s="1097"/>
      <c r="V261" s="154"/>
      <c r="W261" s="1100"/>
      <c r="X261" s="88"/>
      <c r="Y261" s="60"/>
      <c r="Z261" s="30"/>
      <c r="AA261" s="30"/>
      <c r="AB261" s="30"/>
      <c r="AC261" s="30"/>
      <c r="AD261" s="34"/>
      <c r="AE261" s="30"/>
    </row>
    <row r="262" spans="1:31" ht="15">
      <c r="A262" s="85">
        <v>43404</v>
      </c>
      <c r="B262" s="27" t="s">
        <v>230</v>
      </c>
      <c r="C262" s="28" t="s">
        <v>184</v>
      </c>
      <c r="D262" s="3">
        <v>2519.83</v>
      </c>
      <c r="E262" s="3">
        <v>2514</v>
      </c>
      <c r="F262" s="3">
        <v>2512.9499999999998</v>
      </c>
      <c r="G262" s="3">
        <v>2523.17</v>
      </c>
      <c r="H262" s="3">
        <v>2555.6999999999998</v>
      </c>
      <c r="I262" s="3">
        <v>2583.0100000000002</v>
      </c>
      <c r="J262" s="3">
        <v>2530.0500000000002</v>
      </c>
      <c r="K262" s="3">
        <v>2516.84</v>
      </c>
      <c r="L262" s="3">
        <v>2523.75</v>
      </c>
      <c r="M262" s="3">
        <v>2528.67</v>
      </c>
      <c r="N262" s="3">
        <v>2517.2199999999998</v>
      </c>
      <c r="O262" s="3">
        <v>2542.96</v>
      </c>
      <c r="P262" s="3">
        <v>2514</v>
      </c>
      <c r="Q262" s="1101">
        <f>IF((P263=""),"",MAX(D264:P264))</f>
        <v>422.5300000000002</v>
      </c>
      <c r="R262" s="1101">
        <f>IF(P263="","",MIN(D264:P264))</f>
        <v>387.08000000000038</v>
      </c>
      <c r="S262" s="1093">
        <f>IF((P264=""),"",AVERAGE(D264:P264))</f>
        <v>397.41384615384607</v>
      </c>
      <c r="T262" s="1093">
        <f>IF((P263=""),"",(Q262-R262)/(Q262+R262)*100)</f>
        <v>4.3786514494632964</v>
      </c>
      <c r="U262" s="1093">
        <f>STDEV(D264:P264)</f>
        <v>9.9050782753625501</v>
      </c>
      <c r="V262" s="154" t="str">
        <f>IF(P263="","",IF(S262&gt;300,IF(T262&lt;14,IF(S262&lt;390,"Pass","Fail"),"Fail"),"Fail"))</f>
        <v>Fail</v>
      </c>
      <c r="W262" s="1098">
        <v>64</v>
      </c>
      <c r="X262" s="1107"/>
      <c r="Y262" s="60"/>
      <c r="Z262" s="30">
        <v>270</v>
      </c>
      <c r="AA262" s="30">
        <v>370</v>
      </c>
      <c r="AB262" s="30">
        <v>300</v>
      </c>
      <c r="AC262" s="31">
        <v>390</v>
      </c>
      <c r="AD262" s="31">
        <v>20</v>
      </c>
      <c r="AE262" s="31">
        <v>14</v>
      </c>
    </row>
    <row r="263" spans="1:31" ht="15.75" customHeight="1">
      <c r="A263" s="83"/>
      <c r="B263" s="32"/>
      <c r="C263" s="28" t="s">
        <v>185</v>
      </c>
      <c r="D263" s="3">
        <v>2124.21</v>
      </c>
      <c r="E263" s="3">
        <v>2118.71</v>
      </c>
      <c r="F263" s="3">
        <v>2121.96</v>
      </c>
      <c r="G263" s="3">
        <v>2131.23</v>
      </c>
      <c r="H263" s="3">
        <v>2149.6999999999998</v>
      </c>
      <c r="I263" s="3">
        <v>2160.48</v>
      </c>
      <c r="J263" s="3">
        <v>2142.9699999999998</v>
      </c>
      <c r="K263" s="3">
        <v>2115.11</v>
      </c>
      <c r="L263" s="3">
        <v>2115.9899999999998</v>
      </c>
      <c r="M263" s="3">
        <v>2138.25</v>
      </c>
      <c r="N263" s="3">
        <v>2125.83</v>
      </c>
      <c r="O263" s="3">
        <v>2154.2600000000002</v>
      </c>
      <c r="P263" s="3">
        <v>2117.0700000000002</v>
      </c>
      <c r="Q263" s="1102"/>
      <c r="R263" s="1102"/>
      <c r="S263" s="1094"/>
      <c r="T263" s="1094"/>
      <c r="U263" s="1096"/>
      <c r="V263" s="154"/>
      <c r="W263" s="1099"/>
      <c r="X263" s="1108"/>
      <c r="Y263" s="60"/>
      <c r="Z263" s="30"/>
      <c r="AA263" s="30"/>
      <c r="AB263" s="30"/>
      <c r="AC263" s="31"/>
      <c r="AD263" s="31"/>
      <c r="AE263" s="31"/>
    </row>
    <row r="264" spans="1:31" ht="30" customHeight="1">
      <c r="A264" s="83"/>
      <c r="B264" s="27"/>
      <c r="C264" s="28" t="s">
        <v>186</v>
      </c>
      <c r="D264" s="33">
        <f t="shared" ref="D264:P264" si="84">IF(((D262="")*AND(D263="")),"",(D262-D263))</f>
        <v>395.61999999999989</v>
      </c>
      <c r="E264" s="33">
        <f t="shared" si="84"/>
        <v>395.28999999999996</v>
      </c>
      <c r="F264" s="33">
        <f t="shared" si="84"/>
        <v>390.98999999999978</v>
      </c>
      <c r="G264" s="33">
        <f t="shared" si="84"/>
        <v>391.94000000000005</v>
      </c>
      <c r="H264" s="33">
        <f t="shared" si="84"/>
        <v>406</v>
      </c>
      <c r="I264" s="33">
        <f t="shared" si="84"/>
        <v>422.5300000000002</v>
      </c>
      <c r="J264" s="33">
        <f t="shared" si="84"/>
        <v>387.08000000000038</v>
      </c>
      <c r="K264" s="33">
        <f t="shared" si="84"/>
        <v>401.73</v>
      </c>
      <c r="L264" s="33">
        <f t="shared" si="84"/>
        <v>407.76000000000022</v>
      </c>
      <c r="M264" s="33">
        <f t="shared" si="84"/>
        <v>390.42000000000007</v>
      </c>
      <c r="N264" s="33">
        <f t="shared" si="84"/>
        <v>391.38999999999987</v>
      </c>
      <c r="O264" s="33">
        <f t="shared" si="84"/>
        <v>388.69999999999982</v>
      </c>
      <c r="P264" s="33">
        <f t="shared" si="84"/>
        <v>396.92999999999984</v>
      </c>
      <c r="Q264" s="1103"/>
      <c r="R264" s="1103"/>
      <c r="S264" s="1095"/>
      <c r="T264" s="1095"/>
      <c r="U264" s="1097"/>
      <c r="V264" s="154"/>
      <c r="W264" s="1100"/>
      <c r="X264" s="1109"/>
      <c r="Y264" s="60"/>
      <c r="Z264" s="30"/>
      <c r="AA264" s="30"/>
      <c r="AB264" s="30"/>
      <c r="AC264" s="30"/>
      <c r="AD264" s="34"/>
      <c r="AE264" s="30"/>
    </row>
    <row r="265" spans="1:31" ht="15">
      <c r="A265" s="84">
        <v>43404</v>
      </c>
      <c r="B265" s="27" t="s">
        <v>230</v>
      </c>
      <c r="C265" s="28" t="s">
        <v>184</v>
      </c>
      <c r="D265" s="3">
        <v>2913.88</v>
      </c>
      <c r="E265" s="3">
        <v>2853.87</v>
      </c>
      <c r="F265" s="3">
        <v>2847.6</v>
      </c>
      <c r="G265" s="3">
        <v>2862.61</v>
      </c>
      <c r="H265" s="3">
        <v>2947.7</v>
      </c>
      <c r="I265" s="3">
        <v>2972.33</v>
      </c>
      <c r="J265" s="3">
        <v>2864.31</v>
      </c>
      <c r="K265" s="3">
        <v>2853.08</v>
      </c>
      <c r="L265" s="3">
        <v>2913.66</v>
      </c>
      <c r="M265" s="3">
        <v>2868.29</v>
      </c>
      <c r="N265" s="3">
        <v>2860.98</v>
      </c>
      <c r="O265" s="3">
        <v>2879.04</v>
      </c>
      <c r="P265" s="3">
        <v>2856.77</v>
      </c>
      <c r="Q265" s="1101">
        <f>IF((P266=""),"",MAX(D267:P267))</f>
        <v>392.75</v>
      </c>
      <c r="R265" s="1101">
        <f>IF(P266="","",MIN(D267:P267))</f>
        <v>334.11999999999989</v>
      </c>
      <c r="S265" s="1093">
        <f>IF((P267=""),"",AVERAGE(D267:P267))</f>
        <v>354.87615384615378</v>
      </c>
      <c r="T265" s="1093">
        <f>IF((P266=""),"",(Q265-R265)/(Q265+R265)*100)</f>
        <v>8.0660915982225312</v>
      </c>
      <c r="U265" s="1093">
        <f>STDEV(D267:P267)</f>
        <v>24.868508043462036</v>
      </c>
      <c r="V265" s="154" t="str">
        <f>IF(P266="","",IF(S265&gt;300,IF(T265&lt;14,IF(S265&lt;390,"Pass","Fail"),"Fail"),"Fail"))</f>
        <v>Pass</v>
      </c>
      <c r="W265" s="1098">
        <v>64</v>
      </c>
      <c r="X265" s="1107"/>
      <c r="Y265" s="60"/>
      <c r="Z265" s="30">
        <v>270</v>
      </c>
      <c r="AA265" s="30">
        <v>370</v>
      </c>
      <c r="AB265" s="30">
        <v>300</v>
      </c>
      <c r="AC265" s="31">
        <v>390</v>
      </c>
      <c r="AD265" s="31">
        <v>20</v>
      </c>
      <c r="AE265" s="31">
        <v>14</v>
      </c>
    </row>
    <row r="266" spans="1:31" ht="15.75" customHeight="1">
      <c r="A266" s="83"/>
      <c r="B266" s="32"/>
      <c r="C266" s="28" t="s">
        <v>185</v>
      </c>
      <c r="D266" s="3">
        <v>2523.35</v>
      </c>
      <c r="E266" s="3">
        <v>2515.33</v>
      </c>
      <c r="F266" s="3">
        <v>2513.36</v>
      </c>
      <c r="G266" s="3">
        <v>2524.2399999999998</v>
      </c>
      <c r="H266" s="3">
        <v>2557.75</v>
      </c>
      <c r="I266" s="3">
        <v>2583.91</v>
      </c>
      <c r="J266" s="3">
        <v>2530.19</v>
      </c>
      <c r="K266" s="3">
        <v>2513.42</v>
      </c>
      <c r="L266" s="3">
        <v>2520.91</v>
      </c>
      <c r="M266" s="3">
        <v>2526.35</v>
      </c>
      <c r="N266" s="3">
        <v>2516.15</v>
      </c>
      <c r="O266" s="3">
        <v>2542.42</v>
      </c>
      <c r="P266" s="3">
        <v>2513.35</v>
      </c>
      <c r="Q266" s="1102"/>
      <c r="R266" s="1102"/>
      <c r="S266" s="1094"/>
      <c r="T266" s="1094"/>
      <c r="U266" s="1096"/>
      <c r="V266" s="154"/>
      <c r="W266" s="1099"/>
      <c r="X266" s="1108"/>
      <c r="Y266" s="60"/>
      <c r="Z266" s="30"/>
      <c r="AA266" s="30"/>
      <c r="AB266" s="30"/>
      <c r="AC266" s="31"/>
      <c r="AD266" s="31"/>
      <c r="AE266" s="31"/>
    </row>
    <row r="267" spans="1:31" ht="30" customHeight="1">
      <c r="A267" s="83"/>
      <c r="B267" s="27"/>
      <c r="C267" s="28" t="s">
        <v>186</v>
      </c>
      <c r="D267" s="33">
        <f t="shared" ref="D267:P267" si="85">IF(((D265="")*AND(D266="")),"",(D265-D266))</f>
        <v>390.5300000000002</v>
      </c>
      <c r="E267" s="33">
        <f t="shared" si="85"/>
        <v>338.53999999999996</v>
      </c>
      <c r="F267" s="33">
        <f t="shared" si="85"/>
        <v>334.23999999999978</v>
      </c>
      <c r="G267" s="33">
        <f t="shared" si="85"/>
        <v>338.37000000000035</v>
      </c>
      <c r="H267" s="33">
        <f t="shared" si="85"/>
        <v>389.94999999999982</v>
      </c>
      <c r="I267" s="33">
        <f t="shared" si="85"/>
        <v>388.42000000000007</v>
      </c>
      <c r="J267" s="33">
        <f t="shared" si="85"/>
        <v>334.11999999999989</v>
      </c>
      <c r="K267" s="33">
        <f t="shared" si="85"/>
        <v>339.65999999999985</v>
      </c>
      <c r="L267" s="33">
        <f t="shared" si="85"/>
        <v>392.75</v>
      </c>
      <c r="M267" s="33">
        <f t="shared" si="85"/>
        <v>341.94000000000005</v>
      </c>
      <c r="N267" s="33">
        <f t="shared" si="85"/>
        <v>344.82999999999993</v>
      </c>
      <c r="O267" s="33">
        <f t="shared" si="85"/>
        <v>336.61999999999989</v>
      </c>
      <c r="P267" s="33">
        <f t="shared" si="85"/>
        <v>343.42000000000007</v>
      </c>
      <c r="Q267" s="1103"/>
      <c r="R267" s="1103"/>
      <c r="S267" s="1095"/>
      <c r="T267" s="1095"/>
      <c r="U267" s="1097"/>
      <c r="V267" s="154"/>
      <c r="W267" s="1100"/>
      <c r="X267" s="1109"/>
      <c r="Y267" s="60"/>
      <c r="Z267" s="30"/>
      <c r="AA267" s="30"/>
      <c r="AB267" s="30"/>
      <c r="AC267" s="30"/>
      <c r="AD267" s="34"/>
      <c r="AE267" s="30"/>
    </row>
    <row r="268" spans="1:31" ht="15">
      <c r="A268" s="84">
        <v>43408</v>
      </c>
      <c r="B268" s="27" t="s">
        <v>230</v>
      </c>
      <c r="C268" s="28" t="s">
        <v>184</v>
      </c>
      <c r="D268" s="3">
        <v>2111.13</v>
      </c>
      <c r="E268" s="3">
        <v>2110.79</v>
      </c>
      <c r="F268" s="3">
        <v>2118.56</v>
      </c>
      <c r="G268" s="3">
        <v>2119.65</v>
      </c>
      <c r="H268" s="3">
        <v>2139.46</v>
      </c>
      <c r="I268" s="3">
        <v>2150.88</v>
      </c>
      <c r="J268" s="3">
        <v>2130.2600000000002</v>
      </c>
      <c r="K268" s="3">
        <v>2107.63</v>
      </c>
      <c r="L268" s="3">
        <v>2104.12</v>
      </c>
      <c r="M268" s="3">
        <v>2133.08</v>
      </c>
      <c r="N268" s="3">
        <v>2125.9499999999998</v>
      </c>
      <c r="O268" s="3">
        <v>2183.06</v>
      </c>
      <c r="P268" s="3">
        <v>2103.11</v>
      </c>
      <c r="Q268" s="1101">
        <f>IF((P269=""),"",MAX(D270:P270))</f>
        <v>389.49</v>
      </c>
      <c r="R268" s="1101">
        <f>IF(P269="","",MIN(D270:P270))</f>
        <v>294.26</v>
      </c>
      <c r="S268" s="1093">
        <f>IF((P270=""),"",AVERAGE(D270:P270))</f>
        <v>340.5992307692307</v>
      </c>
      <c r="T268" s="1093">
        <f>IF((P269=""),"",(Q268-R268)/(Q268+R268)*100)</f>
        <v>13.927605118829984</v>
      </c>
      <c r="U268" s="1093">
        <f>STDEV(D270:P270)</f>
        <v>37.184360391061915</v>
      </c>
      <c r="V268" s="154" t="str">
        <f>IF(P269="","",IF(S268&gt;300,IF(T268&lt;14,IF(S268&lt;390,"Pass","Fail"),"Fail"),"Fail"))</f>
        <v>Pass</v>
      </c>
      <c r="W268" s="1098">
        <v>121</v>
      </c>
      <c r="X268" s="86" t="s">
        <v>211</v>
      </c>
      <c r="Y268" s="60"/>
      <c r="Z268" s="30">
        <v>270</v>
      </c>
      <c r="AA268" s="30">
        <v>370</v>
      </c>
      <c r="AB268" s="30">
        <v>300</v>
      </c>
      <c r="AC268" s="31">
        <v>390</v>
      </c>
      <c r="AD268" s="31">
        <v>20</v>
      </c>
      <c r="AE268" s="31">
        <v>14</v>
      </c>
    </row>
    <row r="269" spans="1:31" ht="15.75" customHeight="1">
      <c r="A269" s="83"/>
      <c r="B269" s="32"/>
      <c r="C269" s="28" t="s">
        <v>185</v>
      </c>
      <c r="D269" s="3">
        <v>1722.6</v>
      </c>
      <c r="E269" s="3">
        <v>1809.16</v>
      </c>
      <c r="F269" s="3">
        <v>1824.3</v>
      </c>
      <c r="G269" s="3">
        <v>1819.83</v>
      </c>
      <c r="H269" s="3">
        <v>1749.97</v>
      </c>
      <c r="I269" s="3">
        <v>1788.9</v>
      </c>
      <c r="J269" s="3">
        <v>1749.87</v>
      </c>
      <c r="K269" s="3">
        <v>1793.59</v>
      </c>
      <c r="L269" s="3">
        <v>1720.03</v>
      </c>
      <c r="M269" s="3">
        <v>1809.64</v>
      </c>
      <c r="N269" s="3">
        <v>1806.09</v>
      </c>
      <c r="O269" s="3">
        <v>1823.91</v>
      </c>
      <c r="P269" s="3">
        <v>1792</v>
      </c>
      <c r="Q269" s="1102"/>
      <c r="R269" s="1102"/>
      <c r="S269" s="1094"/>
      <c r="T269" s="1094"/>
      <c r="U269" s="1096"/>
      <c r="V269" s="154"/>
      <c r="W269" s="1099"/>
      <c r="X269" s="87"/>
      <c r="Y269" s="60"/>
      <c r="Z269" s="30"/>
      <c r="AA269" s="30"/>
      <c r="AB269" s="30"/>
      <c r="AC269" s="31"/>
      <c r="AD269" s="31"/>
      <c r="AE269" s="31"/>
    </row>
    <row r="270" spans="1:31" ht="30" customHeight="1">
      <c r="A270" s="83"/>
      <c r="B270" s="27"/>
      <c r="C270" s="28" t="s">
        <v>186</v>
      </c>
      <c r="D270" s="33">
        <f t="shared" ref="D270:P270" si="86">IF(((D268="")*AND(D269="")),"",(D268-D269))</f>
        <v>388.5300000000002</v>
      </c>
      <c r="E270" s="33">
        <f t="shared" si="86"/>
        <v>301.62999999999988</v>
      </c>
      <c r="F270" s="33">
        <f t="shared" si="86"/>
        <v>294.26</v>
      </c>
      <c r="G270" s="33">
        <f t="shared" si="86"/>
        <v>299.82000000000016</v>
      </c>
      <c r="H270" s="33">
        <f t="shared" si="86"/>
        <v>389.49</v>
      </c>
      <c r="I270" s="33">
        <f t="shared" si="86"/>
        <v>361.98</v>
      </c>
      <c r="J270" s="33">
        <f t="shared" si="86"/>
        <v>380.39000000000033</v>
      </c>
      <c r="K270" s="33">
        <f t="shared" si="86"/>
        <v>314.04000000000019</v>
      </c>
      <c r="L270" s="33">
        <f t="shared" si="86"/>
        <v>384.08999999999992</v>
      </c>
      <c r="M270" s="33">
        <f t="shared" si="86"/>
        <v>323.43999999999983</v>
      </c>
      <c r="N270" s="33">
        <f t="shared" si="86"/>
        <v>319.8599999999999</v>
      </c>
      <c r="O270" s="33">
        <f t="shared" si="86"/>
        <v>359.14999999999986</v>
      </c>
      <c r="P270" s="33">
        <f t="shared" si="86"/>
        <v>311.11000000000013</v>
      </c>
      <c r="Q270" s="1103"/>
      <c r="R270" s="1103"/>
      <c r="S270" s="1095"/>
      <c r="T270" s="1095"/>
      <c r="U270" s="1097"/>
      <c r="V270" s="154"/>
      <c r="W270" s="1100"/>
      <c r="X270" s="88"/>
      <c r="Y270" s="60"/>
      <c r="Z270" s="30"/>
      <c r="AA270" s="30"/>
      <c r="AB270" s="30"/>
      <c r="AC270" s="30"/>
      <c r="AD270" s="34"/>
      <c r="AE270" s="30"/>
    </row>
    <row r="271" spans="1:31" ht="15">
      <c r="A271" s="84">
        <v>43412</v>
      </c>
      <c r="B271" s="27" t="s">
        <v>230</v>
      </c>
      <c r="C271" s="28" t="s">
        <v>184</v>
      </c>
      <c r="D271" s="3">
        <v>2916.75</v>
      </c>
      <c r="E271" s="3">
        <v>2819.14</v>
      </c>
      <c r="F271" s="3">
        <v>2803.27</v>
      </c>
      <c r="G271" s="3">
        <v>2810.7</v>
      </c>
      <c r="H271" s="3">
        <v>2890.8</v>
      </c>
      <c r="I271" s="3">
        <v>2873.86</v>
      </c>
      <c r="J271" s="3">
        <v>2805.27</v>
      </c>
      <c r="K271" s="3">
        <v>2827.59</v>
      </c>
      <c r="L271" s="3">
        <v>2953.25</v>
      </c>
      <c r="M271" s="3">
        <v>2813.94</v>
      </c>
      <c r="N271" s="3">
        <v>2831.25</v>
      </c>
      <c r="O271" s="3">
        <v>2810.28</v>
      </c>
      <c r="P271" s="3">
        <v>2847.35</v>
      </c>
      <c r="Q271" s="1101">
        <f>IF((P272=""),"",MAX(D273:P273))</f>
        <v>377.7800000000002</v>
      </c>
      <c r="R271" s="1101">
        <f>IF(P272="","",MIN(D273:P273))</f>
        <v>331.42000000000007</v>
      </c>
      <c r="S271" s="1093">
        <f>IF((P273=""),"",AVERAGE(D273:P273))</f>
        <v>349.14230769230778</v>
      </c>
      <c r="T271" s="1093">
        <f>IF((P272=""),"",(Q271-R271)/(Q271+R271)*100)</f>
        <v>6.5369430344049784</v>
      </c>
      <c r="U271" s="1093">
        <f>STDEV(D273:P273)</f>
        <v>18.704226418042847</v>
      </c>
      <c r="V271" s="154" t="str">
        <f>IF(P272="","",IF(S271&gt;300,IF(T271&lt;14,IF(S271&lt;390,"Pass","Fail"),"Fail"),"Fail"))</f>
        <v>Pass</v>
      </c>
      <c r="W271" s="1098">
        <v>1335</v>
      </c>
      <c r="X271" s="1107"/>
      <c r="Y271" s="60"/>
      <c r="Z271" s="30">
        <v>270</v>
      </c>
      <c r="AA271" s="30">
        <v>370</v>
      </c>
      <c r="AB271" s="30">
        <v>300</v>
      </c>
      <c r="AC271" s="31">
        <v>390</v>
      </c>
      <c r="AD271" s="31">
        <v>20</v>
      </c>
      <c r="AE271" s="31">
        <v>14</v>
      </c>
    </row>
    <row r="272" spans="1:31" ht="15.75" customHeight="1">
      <c r="A272" s="83"/>
      <c r="B272" s="32"/>
      <c r="C272" s="28" t="s">
        <v>185</v>
      </c>
      <c r="D272" s="3">
        <v>2539</v>
      </c>
      <c r="E272" s="3">
        <v>2481.16</v>
      </c>
      <c r="F272" s="3">
        <v>2471.69</v>
      </c>
      <c r="G272" s="3">
        <v>2475.73</v>
      </c>
      <c r="H272" s="3">
        <v>2514.91</v>
      </c>
      <c r="I272" s="3">
        <v>2503.5500000000002</v>
      </c>
      <c r="J272" s="3">
        <v>2468.27</v>
      </c>
      <c r="K272" s="3">
        <v>2490.5</v>
      </c>
      <c r="L272" s="3">
        <v>2575.4699999999998</v>
      </c>
      <c r="M272" s="3">
        <v>2474.37</v>
      </c>
      <c r="N272" s="3">
        <v>2489.1999999999998</v>
      </c>
      <c r="O272" s="3">
        <v>2478.86</v>
      </c>
      <c r="P272" s="3">
        <v>2501.89</v>
      </c>
      <c r="Q272" s="1102"/>
      <c r="R272" s="1102"/>
      <c r="S272" s="1094"/>
      <c r="T272" s="1094"/>
      <c r="U272" s="1096"/>
      <c r="V272" s="154"/>
      <c r="W272" s="1099"/>
      <c r="X272" s="1108"/>
      <c r="Y272" s="60"/>
      <c r="Z272" s="30"/>
      <c r="AA272" s="30"/>
      <c r="AB272" s="30"/>
      <c r="AC272" s="31"/>
      <c r="AD272" s="31"/>
      <c r="AE272" s="31"/>
    </row>
    <row r="273" spans="1:31" ht="30" customHeight="1">
      <c r="A273" s="83"/>
      <c r="B273" s="27"/>
      <c r="C273" s="28" t="s">
        <v>186</v>
      </c>
      <c r="D273" s="33">
        <f t="shared" ref="D273:P273" si="87">IF(((D271="")*AND(D272="")),"",(D271-D272))</f>
        <v>377.75</v>
      </c>
      <c r="E273" s="33">
        <f t="shared" si="87"/>
        <v>337.98</v>
      </c>
      <c r="F273" s="33">
        <f t="shared" si="87"/>
        <v>331.57999999999993</v>
      </c>
      <c r="G273" s="33">
        <f t="shared" si="87"/>
        <v>334.9699999999998</v>
      </c>
      <c r="H273" s="33">
        <f t="shared" si="87"/>
        <v>375.89000000000033</v>
      </c>
      <c r="I273" s="33">
        <f t="shared" si="87"/>
        <v>370.30999999999995</v>
      </c>
      <c r="J273" s="33">
        <f t="shared" si="87"/>
        <v>337</v>
      </c>
      <c r="K273" s="33">
        <f t="shared" si="87"/>
        <v>337.09000000000015</v>
      </c>
      <c r="L273" s="33">
        <f t="shared" si="87"/>
        <v>377.7800000000002</v>
      </c>
      <c r="M273" s="33">
        <f t="shared" si="87"/>
        <v>339.57000000000016</v>
      </c>
      <c r="N273" s="33">
        <f t="shared" si="87"/>
        <v>342.05000000000018</v>
      </c>
      <c r="O273" s="33">
        <f t="shared" si="87"/>
        <v>331.42000000000007</v>
      </c>
      <c r="P273" s="33">
        <f t="shared" si="87"/>
        <v>345.46000000000004</v>
      </c>
      <c r="Q273" s="1103"/>
      <c r="R273" s="1103"/>
      <c r="S273" s="1095"/>
      <c r="T273" s="1095"/>
      <c r="U273" s="1097"/>
      <c r="V273" s="154"/>
      <c r="W273" s="1100"/>
      <c r="X273" s="1109"/>
      <c r="Y273" s="60"/>
      <c r="Z273" s="30"/>
      <c r="AA273" s="30"/>
      <c r="AB273" s="30"/>
      <c r="AC273" s="30"/>
      <c r="AD273" s="34"/>
      <c r="AE273" s="30"/>
    </row>
    <row r="274" spans="1:31" ht="15">
      <c r="A274" s="84">
        <v>43416</v>
      </c>
      <c r="B274" s="27" t="s">
        <v>230</v>
      </c>
      <c r="C274" s="28" t="s">
        <v>184</v>
      </c>
      <c r="D274" s="3">
        <v>2539</v>
      </c>
      <c r="E274" s="3">
        <v>2481.16</v>
      </c>
      <c r="F274" s="3">
        <v>2471.69</v>
      </c>
      <c r="G274" s="3">
        <v>2475.73</v>
      </c>
      <c r="H274" s="3">
        <v>2514.91</v>
      </c>
      <c r="I274" s="3">
        <v>2503.5500000000002</v>
      </c>
      <c r="J274" s="3">
        <v>2468.27</v>
      </c>
      <c r="K274" s="3">
        <v>2490.5</v>
      </c>
      <c r="L274" s="3">
        <v>2575.4699999999998</v>
      </c>
      <c r="M274" s="3">
        <v>2474.37</v>
      </c>
      <c r="N274" s="3">
        <v>2489.1999999999998</v>
      </c>
      <c r="O274" s="3">
        <v>2478.86</v>
      </c>
      <c r="P274" s="3">
        <v>2501.89</v>
      </c>
      <c r="Q274" s="1101">
        <f>IF((P275=""),"",MAX(D276:P276))</f>
        <v>424.15999999999985</v>
      </c>
      <c r="R274" s="1101">
        <f>IF(P275="","",MIN(D276:P276))</f>
        <v>331.2199999999998</v>
      </c>
      <c r="S274" s="1093">
        <f>IF((P276=""),"",AVERAGE(D276:P276))</f>
        <v>365.59307692307686</v>
      </c>
      <c r="T274" s="1093">
        <f>IF((P275=""),"",(Q274-R274)/(Q274+R274)*100)</f>
        <v>12.303741163387977</v>
      </c>
      <c r="U274" s="1093">
        <f>STDEV(D276:P276)</f>
        <v>28.275412577189943</v>
      </c>
      <c r="V274" s="154" t="str">
        <f>IF(P275="","",IF(S274&gt;300,IF(T274&lt;14,IF(S274&lt;390,"Pass","Fail"),"Fail"),"Fail"))</f>
        <v>Pass</v>
      </c>
      <c r="W274" s="1098">
        <v>121</v>
      </c>
      <c r="X274" s="86" t="s">
        <v>213</v>
      </c>
      <c r="Y274" s="60"/>
      <c r="Z274" s="30">
        <v>270</v>
      </c>
      <c r="AA274" s="30">
        <v>370</v>
      </c>
      <c r="AB274" s="30">
        <v>300</v>
      </c>
      <c r="AC274" s="31">
        <v>390</v>
      </c>
      <c r="AD274" s="31">
        <v>20</v>
      </c>
      <c r="AE274" s="31">
        <v>14</v>
      </c>
    </row>
    <row r="275" spans="1:31" ht="15.75" customHeight="1">
      <c r="A275" s="83"/>
      <c r="B275" s="32"/>
      <c r="C275" s="28" t="s">
        <v>185</v>
      </c>
      <c r="D275" s="3">
        <v>2122.5</v>
      </c>
      <c r="E275" s="3">
        <v>2118.37</v>
      </c>
      <c r="F275" s="3">
        <v>2124.2199999999998</v>
      </c>
      <c r="G275" s="3">
        <v>2127.6</v>
      </c>
      <c r="H275" s="3">
        <v>2150.2199999999998</v>
      </c>
      <c r="I275" s="3">
        <v>2153.5</v>
      </c>
      <c r="J275" s="3">
        <v>2137.0500000000002</v>
      </c>
      <c r="K275" s="3">
        <v>2121.11</v>
      </c>
      <c r="L275" s="3">
        <v>2151.31</v>
      </c>
      <c r="M275" s="3">
        <v>2122.9299999999998</v>
      </c>
      <c r="N275" s="3">
        <v>2128.69</v>
      </c>
      <c r="O275" s="3">
        <v>2140.73</v>
      </c>
      <c r="P275" s="3">
        <v>2113.66</v>
      </c>
      <c r="Q275" s="1102"/>
      <c r="R275" s="1102"/>
      <c r="S275" s="1094"/>
      <c r="T275" s="1094"/>
      <c r="U275" s="1096"/>
      <c r="V275" s="154"/>
      <c r="W275" s="1099"/>
      <c r="X275" s="87"/>
      <c r="Y275" s="60"/>
      <c r="Z275" s="30"/>
      <c r="AA275" s="30"/>
      <c r="AB275" s="30"/>
      <c r="AC275" s="31"/>
      <c r="AD275" s="31"/>
      <c r="AE275" s="31"/>
    </row>
    <row r="276" spans="1:31" ht="30" customHeight="1">
      <c r="A276" s="83"/>
      <c r="B276" s="27"/>
      <c r="C276" s="28" t="s">
        <v>186</v>
      </c>
      <c r="D276" s="33">
        <f t="shared" ref="D276:P276" si="88">IF(((D274="")*AND(D275="")),"",(D274-D275))</f>
        <v>416.5</v>
      </c>
      <c r="E276" s="33">
        <f t="shared" si="88"/>
        <v>362.78999999999996</v>
      </c>
      <c r="F276" s="33">
        <f t="shared" si="88"/>
        <v>347.47000000000025</v>
      </c>
      <c r="G276" s="33">
        <f t="shared" si="88"/>
        <v>348.13000000000011</v>
      </c>
      <c r="H276" s="33">
        <f t="shared" si="88"/>
        <v>364.69000000000005</v>
      </c>
      <c r="I276" s="33">
        <f t="shared" si="88"/>
        <v>350.05000000000018</v>
      </c>
      <c r="J276" s="33">
        <f t="shared" si="88"/>
        <v>331.2199999999998</v>
      </c>
      <c r="K276" s="33">
        <f t="shared" si="88"/>
        <v>369.38999999999987</v>
      </c>
      <c r="L276" s="33">
        <f t="shared" si="88"/>
        <v>424.15999999999985</v>
      </c>
      <c r="M276" s="33">
        <f t="shared" si="88"/>
        <v>351.44000000000005</v>
      </c>
      <c r="N276" s="33">
        <f t="shared" si="88"/>
        <v>360.50999999999976</v>
      </c>
      <c r="O276" s="33">
        <f t="shared" si="88"/>
        <v>338.13000000000011</v>
      </c>
      <c r="P276" s="33">
        <f t="shared" si="88"/>
        <v>388.23</v>
      </c>
      <c r="Q276" s="1103"/>
      <c r="R276" s="1103"/>
      <c r="S276" s="1095"/>
      <c r="T276" s="1095"/>
      <c r="U276" s="1097"/>
      <c r="V276" s="154"/>
      <c r="W276" s="1100"/>
      <c r="X276" s="88"/>
      <c r="Y276" s="60"/>
      <c r="Z276" s="30"/>
      <c r="AA276" s="30"/>
      <c r="AB276" s="30"/>
      <c r="AC276" s="30"/>
      <c r="AD276" s="34"/>
      <c r="AE276" s="30"/>
    </row>
    <row r="277" spans="1:31" ht="15">
      <c r="A277" s="84">
        <v>43424</v>
      </c>
      <c r="B277" s="27" t="s">
        <v>230</v>
      </c>
      <c r="C277" s="28" t="s">
        <v>184</v>
      </c>
      <c r="D277" s="3">
        <v>2108.5100000000002</v>
      </c>
      <c r="E277" s="3">
        <v>2106.9299999999998</v>
      </c>
      <c r="F277" s="3">
        <v>2097.7199999999998</v>
      </c>
      <c r="G277" s="3">
        <v>2116.19</v>
      </c>
      <c r="H277" s="3">
        <v>2138.6799999999998</v>
      </c>
      <c r="I277" s="3">
        <v>2144.0300000000002</v>
      </c>
      <c r="J277" s="3">
        <v>2121.34</v>
      </c>
      <c r="K277" s="3">
        <v>2105.5</v>
      </c>
      <c r="L277" s="3">
        <v>2143.35</v>
      </c>
      <c r="M277" s="3">
        <v>2106.79</v>
      </c>
      <c r="N277" s="3">
        <v>2122.0500000000002</v>
      </c>
      <c r="O277" s="3">
        <v>2123.1799999999998</v>
      </c>
      <c r="P277" s="3">
        <v>2089.48</v>
      </c>
      <c r="Q277" s="1101">
        <f>IF((P278=""),"",MAX(D279:P279))</f>
        <v>404.41000000000031</v>
      </c>
      <c r="R277" s="1101">
        <f>IF(P278="","",MIN(D279:P279))</f>
        <v>306.08999999999992</v>
      </c>
      <c r="S277" s="1093">
        <f>IF((P279=""),"",AVERAGE(D279:P279))</f>
        <v>347.6438461538462</v>
      </c>
      <c r="T277" s="1093">
        <f>IF((P278=""),"",(Q277-R277)/(Q277+R277)*100)</f>
        <v>13.838142153413141</v>
      </c>
      <c r="U277" s="1093">
        <f>STDEV(D279:P279)</f>
        <v>27.414085047185871</v>
      </c>
      <c r="V277" s="154" t="str">
        <f>IF(P278="","",IF(S277&gt;300,IF(T277&lt;14,IF(S277&lt;390,"Pass","Fail"),"Fail"),"Fail"))</f>
        <v>Pass</v>
      </c>
      <c r="W277" s="1098">
        <v>121</v>
      </c>
      <c r="X277" s="86" t="s">
        <v>214</v>
      </c>
      <c r="Y277" s="60"/>
      <c r="Z277" s="30">
        <v>270</v>
      </c>
      <c r="AA277" s="30">
        <v>370</v>
      </c>
      <c r="AB277" s="30">
        <v>300</v>
      </c>
      <c r="AC277" s="31">
        <v>390</v>
      </c>
      <c r="AD277" s="31">
        <v>20</v>
      </c>
      <c r="AE277" s="31">
        <v>14</v>
      </c>
    </row>
    <row r="278" spans="1:31" ht="15.75" customHeight="1">
      <c r="A278" s="83"/>
      <c r="B278" s="32"/>
      <c r="C278" s="28" t="s">
        <v>185</v>
      </c>
      <c r="D278" s="3">
        <v>1758.75</v>
      </c>
      <c r="E278" s="3">
        <v>1783.12</v>
      </c>
      <c r="F278" s="3">
        <v>1765.68</v>
      </c>
      <c r="G278" s="3">
        <v>1769.92</v>
      </c>
      <c r="H278" s="3">
        <v>1741.67</v>
      </c>
      <c r="I278" s="3">
        <v>1739.62</v>
      </c>
      <c r="J278" s="3">
        <v>1775.87</v>
      </c>
      <c r="K278" s="3">
        <v>1744.71</v>
      </c>
      <c r="L278" s="3">
        <v>1791.59</v>
      </c>
      <c r="M278" s="3">
        <v>1775.08</v>
      </c>
      <c r="N278" s="3">
        <v>1792.05</v>
      </c>
      <c r="O278" s="3">
        <v>1782.93</v>
      </c>
      <c r="P278" s="3">
        <v>1783.39</v>
      </c>
      <c r="Q278" s="1102"/>
      <c r="R278" s="1102"/>
      <c r="S278" s="1094"/>
      <c r="T278" s="1094"/>
      <c r="U278" s="1096"/>
      <c r="V278" s="154"/>
      <c r="W278" s="1099"/>
      <c r="X278" s="87"/>
      <c r="Y278" s="60"/>
      <c r="Z278" s="30"/>
      <c r="AA278" s="30"/>
      <c r="AB278" s="30"/>
      <c r="AC278" s="31"/>
      <c r="AD278" s="31"/>
      <c r="AE278" s="31"/>
    </row>
    <row r="279" spans="1:31" ht="30" customHeight="1">
      <c r="A279" s="83"/>
      <c r="B279" s="27"/>
      <c r="C279" s="28" t="s">
        <v>186</v>
      </c>
      <c r="D279" s="33">
        <f t="shared" ref="D279:P279" si="89">IF(((D277="")*AND(D278="")),"",(D277-D278))</f>
        <v>349.76000000000022</v>
      </c>
      <c r="E279" s="33">
        <f t="shared" si="89"/>
        <v>323.80999999999995</v>
      </c>
      <c r="F279" s="33">
        <f t="shared" si="89"/>
        <v>332.03999999999974</v>
      </c>
      <c r="G279" s="33">
        <f t="shared" si="89"/>
        <v>346.27</v>
      </c>
      <c r="H279" s="33">
        <f t="shared" si="89"/>
        <v>397.00999999999976</v>
      </c>
      <c r="I279" s="33">
        <f t="shared" si="89"/>
        <v>404.41000000000031</v>
      </c>
      <c r="J279" s="33">
        <f t="shared" si="89"/>
        <v>345.47000000000025</v>
      </c>
      <c r="K279" s="33">
        <f t="shared" si="89"/>
        <v>360.78999999999996</v>
      </c>
      <c r="L279" s="33">
        <f t="shared" si="89"/>
        <v>351.76</v>
      </c>
      <c r="M279" s="33">
        <f t="shared" si="89"/>
        <v>331.71000000000004</v>
      </c>
      <c r="N279" s="33">
        <f t="shared" si="89"/>
        <v>330.00000000000023</v>
      </c>
      <c r="O279" s="33">
        <f t="shared" si="89"/>
        <v>340.24999999999977</v>
      </c>
      <c r="P279" s="33">
        <f t="shared" si="89"/>
        <v>306.08999999999992</v>
      </c>
      <c r="Q279" s="1103"/>
      <c r="R279" s="1103"/>
      <c r="S279" s="1095"/>
      <c r="T279" s="1095"/>
      <c r="U279" s="1097"/>
      <c r="V279" s="154"/>
      <c r="W279" s="1100"/>
      <c r="X279" s="88"/>
      <c r="Y279" s="60"/>
      <c r="Z279" s="30"/>
      <c r="AA279" s="30"/>
      <c r="AB279" s="30"/>
      <c r="AC279" s="30"/>
      <c r="AD279" s="34"/>
      <c r="AE279" s="30"/>
    </row>
    <row r="280" spans="1:31" ht="15">
      <c r="A280" s="84">
        <v>43430</v>
      </c>
      <c r="B280" s="27" t="s">
        <v>230</v>
      </c>
      <c r="C280" s="28" t="s">
        <v>184</v>
      </c>
      <c r="D280" s="3">
        <v>2901.55</v>
      </c>
      <c r="E280" s="3">
        <v>2850.62</v>
      </c>
      <c r="F280" s="3">
        <v>2848.22</v>
      </c>
      <c r="G280" s="3">
        <v>2866.25</v>
      </c>
      <c r="H280" s="3">
        <v>2969.03</v>
      </c>
      <c r="I280" s="3">
        <v>2901.39</v>
      </c>
      <c r="J280" s="3">
        <v>2849.89</v>
      </c>
      <c r="K280" s="3">
        <v>2864.58</v>
      </c>
      <c r="L280" s="3">
        <v>2964.78</v>
      </c>
      <c r="M280" s="3">
        <v>2852.2</v>
      </c>
      <c r="N280" s="3">
        <v>2885.96</v>
      </c>
      <c r="O280" s="3">
        <v>2864.27</v>
      </c>
      <c r="P280" s="3">
        <v>2865.83</v>
      </c>
      <c r="Q280" s="1101">
        <f>IF((P281=""),"",MAX(D282:P282))</f>
        <v>381.40000000000009</v>
      </c>
      <c r="R280" s="1101">
        <f>IF(P281="","",MIN(D282:P282))</f>
        <v>334.25</v>
      </c>
      <c r="S280" s="1093">
        <f>IF((P282=""),"",AVERAGE(D282:P282))</f>
        <v>351.10846153846154</v>
      </c>
      <c r="T280" s="1093">
        <f>IF((P281=""),"",(Q280-R280)/(Q280+R280)*100)</f>
        <v>6.5884161252008786</v>
      </c>
      <c r="U280" s="1093">
        <f>STDEV(D282:P282)</f>
        <v>19.990716531327923</v>
      </c>
      <c r="V280" s="154" t="str">
        <f>IF(P281="","",IF(S280&gt;300,IF(T280&lt;14,IF(S280&lt;390,"Pass","Fail"),"Fail"),"Fail"))</f>
        <v>Pass</v>
      </c>
      <c r="W280" s="1098">
        <v>1340</v>
      </c>
      <c r="X280" s="1107"/>
      <c r="Y280" s="60"/>
      <c r="Z280" s="30">
        <v>270</v>
      </c>
      <c r="AA280" s="30">
        <v>370</v>
      </c>
      <c r="AB280" s="30">
        <v>300</v>
      </c>
      <c r="AC280" s="31">
        <v>390</v>
      </c>
      <c r="AD280" s="31">
        <v>20</v>
      </c>
      <c r="AE280" s="31">
        <v>14</v>
      </c>
    </row>
    <row r="281" spans="1:31" ht="15.75" customHeight="1">
      <c r="A281" s="83"/>
      <c r="B281" s="32"/>
      <c r="C281" s="28" t="s">
        <v>185</v>
      </c>
      <c r="D281" s="3">
        <v>2520.37</v>
      </c>
      <c r="E281" s="3">
        <v>2511.02</v>
      </c>
      <c r="F281" s="3">
        <v>2513.9699999999998</v>
      </c>
      <c r="G281" s="3">
        <v>2528.5700000000002</v>
      </c>
      <c r="H281" s="3">
        <v>2587.63</v>
      </c>
      <c r="I281" s="3">
        <v>2522.83</v>
      </c>
      <c r="J281" s="3">
        <v>2514.35</v>
      </c>
      <c r="K281" s="3">
        <v>2528.77</v>
      </c>
      <c r="L281" s="3">
        <v>2587.1999999999998</v>
      </c>
      <c r="M281" s="3">
        <v>2512.13</v>
      </c>
      <c r="N281" s="3">
        <v>2545.88</v>
      </c>
      <c r="O281" s="3">
        <v>2525.31</v>
      </c>
      <c r="P281" s="3">
        <v>2522.13</v>
      </c>
      <c r="Q281" s="1102"/>
      <c r="R281" s="1102"/>
      <c r="S281" s="1094"/>
      <c r="T281" s="1094"/>
      <c r="U281" s="1096"/>
      <c r="V281" s="154"/>
      <c r="W281" s="1099"/>
      <c r="X281" s="1108"/>
      <c r="Y281" s="60"/>
      <c r="Z281" s="30"/>
      <c r="AA281" s="30"/>
      <c r="AB281" s="30"/>
      <c r="AC281" s="31"/>
      <c r="AD281" s="31"/>
      <c r="AE281" s="31"/>
    </row>
    <row r="282" spans="1:31" ht="30" customHeight="1">
      <c r="A282" s="83"/>
      <c r="B282" s="27"/>
      <c r="C282" s="28" t="s">
        <v>186</v>
      </c>
      <c r="D282" s="33">
        <f t="shared" ref="D282:P282" si="90">IF(((D280="")*AND(D281="")),"",(D280-D281))</f>
        <v>381.18000000000029</v>
      </c>
      <c r="E282" s="33">
        <f t="shared" si="90"/>
        <v>339.59999999999991</v>
      </c>
      <c r="F282" s="33">
        <f t="shared" si="90"/>
        <v>334.25</v>
      </c>
      <c r="G282" s="33">
        <f t="shared" si="90"/>
        <v>337.67999999999984</v>
      </c>
      <c r="H282" s="33">
        <f t="shared" si="90"/>
        <v>381.40000000000009</v>
      </c>
      <c r="I282" s="33">
        <f t="shared" si="90"/>
        <v>378.55999999999995</v>
      </c>
      <c r="J282" s="33">
        <f t="shared" si="90"/>
        <v>335.53999999999996</v>
      </c>
      <c r="K282" s="33">
        <f t="shared" si="90"/>
        <v>335.80999999999995</v>
      </c>
      <c r="L282" s="33">
        <f t="shared" si="90"/>
        <v>377.58000000000038</v>
      </c>
      <c r="M282" s="33">
        <f t="shared" si="90"/>
        <v>340.06999999999971</v>
      </c>
      <c r="N282" s="33">
        <f t="shared" si="90"/>
        <v>340.07999999999993</v>
      </c>
      <c r="O282" s="33">
        <f t="shared" si="90"/>
        <v>338.96000000000004</v>
      </c>
      <c r="P282" s="33">
        <f t="shared" si="90"/>
        <v>343.69999999999982</v>
      </c>
      <c r="Q282" s="1103"/>
      <c r="R282" s="1103"/>
      <c r="S282" s="1095"/>
      <c r="T282" s="1095"/>
      <c r="U282" s="1097"/>
      <c r="V282" s="154"/>
      <c r="W282" s="1100"/>
      <c r="X282" s="1109"/>
      <c r="Y282" s="60"/>
      <c r="Z282" s="30"/>
      <c r="AA282" s="30"/>
      <c r="AB282" s="30"/>
      <c r="AC282" s="30"/>
      <c r="AD282" s="34"/>
      <c r="AE282" s="30"/>
    </row>
    <row r="283" spans="1:31" ht="15">
      <c r="A283" s="84">
        <v>43438</v>
      </c>
      <c r="B283" s="27" t="s">
        <v>230</v>
      </c>
      <c r="C283" s="28" t="s">
        <v>184</v>
      </c>
      <c r="D283" s="3">
        <v>2520.73</v>
      </c>
      <c r="E283" s="3">
        <v>2512.75</v>
      </c>
      <c r="F283" s="3">
        <v>2513.67</v>
      </c>
      <c r="G283" s="3">
        <v>2530.17</v>
      </c>
      <c r="H283" s="3">
        <v>2590.42</v>
      </c>
      <c r="I283" s="3">
        <v>2524.0500000000002</v>
      </c>
      <c r="J283" s="3">
        <v>2516.15</v>
      </c>
      <c r="K283" s="3">
        <v>2524.9499999999998</v>
      </c>
      <c r="L283" s="3">
        <v>2590.4299999999998</v>
      </c>
      <c r="M283" s="3">
        <v>2511.33</v>
      </c>
      <c r="N283" s="3">
        <v>2540.13</v>
      </c>
      <c r="O283" s="3">
        <v>2527.0700000000002</v>
      </c>
      <c r="P283" s="3">
        <v>2524.4</v>
      </c>
      <c r="Q283" s="1101">
        <f>IF((P284=""),"",MAX(D285:P285))</f>
        <v>415.61999999999989</v>
      </c>
      <c r="R283" s="1101">
        <f>IF(P284="","",MIN(D285:P285))</f>
        <v>369.28999999999996</v>
      </c>
      <c r="S283" s="1093">
        <f>IF((P285=""),"",AVERAGE(D285:P285))</f>
        <v>389.30615384615379</v>
      </c>
      <c r="T283" s="1093">
        <f>IF((P284=""),"",(Q283-R283)/(Q283+R283)*100)</f>
        <v>5.9025875578091673</v>
      </c>
      <c r="U283" s="1093">
        <f>STDEV(D285:P285)</f>
        <v>12.520960119245196</v>
      </c>
      <c r="V283" s="154" t="str">
        <f>IF(P284="","",IF(S283&gt;300,IF(T283&lt;14,IF(S283&lt;390,"Pass","Fail"),"Fail"),"Fail"))</f>
        <v>Pass</v>
      </c>
      <c r="W283" s="1098">
        <v>74</v>
      </c>
      <c r="X283" s="1107"/>
      <c r="Y283" s="60"/>
      <c r="Z283" s="30">
        <v>270</v>
      </c>
      <c r="AA283" s="30">
        <v>370</v>
      </c>
      <c r="AB283" s="30">
        <v>300</v>
      </c>
      <c r="AC283" s="31">
        <v>390</v>
      </c>
      <c r="AD283" s="31">
        <v>20</v>
      </c>
      <c r="AE283" s="31">
        <v>14</v>
      </c>
    </row>
    <row r="284" spans="1:31" ht="15.75" customHeight="1">
      <c r="A284" s="83"/>
      <c r="B284" s="32"/>
      <c r="C284" s="28" t="s">
        <v>185</v>
      </c>
      <c r="D284" s="3">
        <v>2130.94</v>
      </c>
      <c r="E284" s="3">
        <v>2120.61</v>
      </c>
      <c r="F284" s="3">
        <v>2128.5500000000002</v>
      </c>
      <c r="G284" s="3">
        <v>2149.36</v>
      </c>
      <c r="H284" s="3">
        <v>2174.8000000000002</v>
      </c>
      <c r="I284" s="3">
        <v>2136.71</v>
      </c>
      <c r="J284" s="3">
        <v>2125.89</v>
      </c>
      <c r="K284" s="3">
        <v>2151.29</v>
      </c>
      <c r="L284" s="3">
        <v>2180.9</v>
      </c>
      <c r="M284" s="3">
        <v>2119.1999999999998</v>
      </c>
      <c r="N284" s="3">
        <v>2170.84</v>
      </c>
      <c r="O284" s="3">
        <v>2142.44</v>
      </c>
      <c r="P284" s="3">
        <v>2133.7399999999998</v>
      </c>
      <c r="Q284" s="1102"/>
      <c r="R284" s="1102"/>
      <c r="S284" s="1094"/>
      <c r="T284" s="1094"/>
      <c r="U284" s="1096"/>
      <c r="V284" s="154"/>
      <c r="W284" s="1099"/>
      <c r="X284" s="1108"/>
      <c r="Y284" s="60"/>
      <c r="Z284" s="30"/>
      <c r="AA284" s="30"/>
      <c r="AB284" s="30"/>
      <c r="AC284" s="31"/>
      <c r="AD284" s="31"/>
      <c r="AE284" s="31"/>
    </row>
    <row r="285" spans="1:31" ht="30" customHeight="1">
      <c r="A285" s="83"/>
      <c r="B285" s="27"/>
      <c r="C285" s="28" t="s">
        <v>186</v>
      </c>
      <c r="D285" s="33">
        <f t="shared" ref="D285:P285" si="91">IF(((D283="")*AND(D284="")),"",(D283-D284))</f>
        <v>389.78999999999996</v>
      </c>
      <c r="E285" s="33">
        <f t="shared" si="91"/>
        <v>392.13999999999987</v>
      </c>
      <c r="F285" s="33">
        <f t="shared" si="91"/>
        <v>385.11999999999989</v>
      </c>
      <c r="G285" s="33">
        <f t="shared" si="91"/>
        <v>380.80999999999995</v>
      </c>
      <c r="H285" s="33">
        <f t="shared" si="91"/>
        <v>415.61999999999989</v>
      </c>
      <c r="I285" s="33">
        <f t="shared" si="91"/>
        <v>387.34000000000015</v>
      </c>
      <c r="J285" s="33">
        <f t="shared" si="91"/>
        <v>390.26000000000022</v>
      </c>
      <c r="K285" s="33">
        <f t="shared" si="91"/>
        <v>373.65999999999985</v>
      </c>
      <c r="L285" s="33">
        <f t="shared" si="91"/>
        <v>409.52999999999975</v>
      </c>
      <c r="M285" s="33">
        <f t="shared" si="91"/>
        <v>392.13000000000011</v>
      </c>
      <c r="N285" s="33">
        <f t="shared" si="91"/>
        <v>369.28999999999996</v>
      </c>
      <c r="O285" s="33">
        <f t="shared" si="91"/>
        <v>384.63000000000011</v>
      </c>
      <c r="P285" s="33">
        <f t="shared" si="91"/>
        <v>390.66000000000031</v>
      </c>
      <c r="Q285" s="1103"/>
      <c r="R285" s="1103"/>
      <c r="S285" s="1095"/>
      <c r="T285" s="1095"/>
      <c r="U285" s="1097"/>
      <c r="V285" s="154"/>
      <c r="W285" s="1100"/>
      <c r="X285" s="1109"/>
      <c r="Y285" s="60"/>
      <c r="Z285" s="30"/>
      <c r="AA285" s="30"/>
      <c r="AB285" s="30"/>
      <c r="AC285" s="30"/>
      <c r="AD285" s="34"/>
      <c r="AE285" s="30"/>
    </row>
    <row r="286" spans="1:31" ht="15">
      <c r="A286" s="84">
        <v>43445</v>
      </c>
      <c r="B286" s="27" t="s">
        <v>230</v>
      </c>
      <c r="C286" s="28" t="s">
        <v>184</v>
      </c>
      <c r="D286" s="3">
        <v>2943</v>
      </c>
      <c r="E286" s="3">
        <v>2833.9</v>
      </c>
      <c r="F286" s="3">
        <v>2821.75</v>
      </c>
      <c r="G286" s="3">
        <v>2831.88</v>
      </c>
      <c r="H286" s="3">
        <v>2884.77</v>
      </c>
      <c r="I286" s="3">
        <v>2878.21</v>
      </c>
      <c r="J286" s="3">
        <v>2818.52</v>
      </c>
      <c r="K286" s="3">
        <v>2839.71</v>
      </c>
      <c r="L286" s="3">
        <v>2952.47</v>
      </c>
      <c r="M286" s="3">
        <v>2836.81</v>
      </c>
      <c r="N286" s="3">
        <v>2839.88</v>
      </c>
      <c r="O286" s="3">
        <v>2828.02</v>
      </c>
      <c r="P286" s="3">
        <v>2859.78</v>
      </c>
      <c r="Q286" s="1101">
        <f>IF((P287=""),"",MAX(D288:P288))</f>
        <v>372.57999999999993</v>
      </c>
      <c r="R286" s="1101">
        <f>IF(P287="","",MIN(D288:P288))</f>
        <v>313.19000000000005</v>
      </c>
      <c r="S286" s="1093">
        <f>IF((P288=""),"",AVERAGE(D288:P288))</f>
        <v>332.80923076923079</v>
      </c>
      <c r="T286" s="1093">
        <f>IF((P287=""),"",(Q286-R286)/(Q286+R286)*100)</f>
        <v>8.6603380142029938</v>
      </c>
      <c r="U286" s="1093">
        <f>STDEV(D288:P288)</f>
        <v>22.905303411196307</v>
      </c>
      <c r="V286" s="154" t="str">
        <f>IF(P287="","",IF(S286&gt;300,IF(T286&lt;14,IF(S286&lt;390,"Pass","Fail"),"Fail"),"Fail"))</f>
        <v>Pass</v>
      </c>
      <c r="W286" s="1098" t="s">
        <v>215</v>
      </c>
      <c r="X286" s="1107"/>
      <c r="Y286" s="60"/>
      <c r="Z286" s="30">
        <v>270</v>
      </c>
      <c r="AA286" s="30">
        <v>370</v>
      </c>
      <c r="AB286" s="30">
        <v>300</v>
      </c>
      <c r="AC286" s="31">
        <v>390</v>
      </c>
      <c r="AD286" s="31">
        <v>20</v>
      </c>
      <c r="AE286" s="31">
        <v>14</v>
      </c>
    </row>
    <row r="287" spans="1:31" ht="15.75" customHeight="1">
      <c r="A287" s="83"/>
      <c r="B287" s="32"/>
      <c r="C287" s="28" t="s">
        <v>185</v>
      </c>
      <c r="D287" s="3">
        <v>2570.42</v>
      </c>
      <c r="E287" s="3">
        <v>2519.31</v>
      </c>
      <c r="F287" s="3">
        <v>2507.86</v>
      </c>
      <c r="G287" s="3">
        <v>2509.92</v>
      </c>
      <c r="H287" s="3">
        <v>2531.58</v>
      </c>
      <c r="I287" s="3">
        <v>2513.02</v>
      </c>
      <c r="J287" s="3">
        <v>2505.33</v>
      </c>
      <c r="K287" s="3">
        <v>2523.17</v>
      </c>
      <c r="L287" s="3">
        <v>2584.0500000000002</v>
      </c>
      <c r="M287" s="3">
        <v>2512.13</v>
      </c>
      <c r="N287" s="3">
        <v>2523.0700000000002</v>
      </c>
      <c r="O287" s="3">
        <v>2505.08</v>
      </c>
      <c r="P287" s="3">
        <v>2537.2399999999998</v>
      </c>
      <c r="Q287" s="1102"/>
      <c r="R287" s="1102"/>
      <c r="S287" s="1094"/>
      <c r="T287" s="1094"/>
      <c r="U287" s="1096"/>
      <c r="V287" s="154"/>
      <c r="W287" s="1099"/>
      <c r="X287" s="1108"/>
      <c r="Y287" s="60"/>
      <c r="Z287" s="30"/>
      <c r="AA287" s="30"/>
      <c r="AB287" s="30"/>
      <c r="AC287" s="31"/>
      <c r="AD287" s="31"/>
      <c r="AE287" s="31"/>
    </row>
    <row r="288" spans="1:31" ht="30" customHeight="1">
      <c r="A288" s="83"/>
      <c r="B288" s="27"/>
      <c r="C288" s="28" t="s">
        <v>186</v>
      </c>
      <c r="D288" s="33">
        <f t="shared" ref="D288:P288" si="92">IF(((D286="")*AND(D287="")),"",(D286-D287))</f>
        <v>372.57999999999993</v>
      </c>
      <c r="E288" s="33">
        <f t="shared" si="92"/>
        <v>314.59000000000015</v>
      </c>
      <c r="F288" s="33">
        <f t="shared" si="92"/>
        <v>313.88999999999987</v>
      </c>
      <c r="G288" s="33">
        <f t="shared" si="92"/>
        <v>321.96000000000004</v>
      </c>
      <c r="H288" s="33">
        <f t="shared" si="92"/>
        <v>353.19000000000005</v>
      </c>
      <c r="I288" s="33">
        <f t="shared" si="92"/>
        <v>365.19000000000005</v>
      </c>
      <c r="J288" s="33">
        <f t="shared" si="92"/>
        <v>313.19000000000005</v>
      </c>
      <c r="K288" s="33">
        <f t="shared" si="92"/>
        <v>316.53999999999996</v>
      </c>
      <c r="L288" s="33">
        <f t="shared" si="92"/>
        <v>368.41999999999962</v>
      </c>
      <c r="M288" s="33">
        <f t="shared" si="92"/>
        <v>324.67999999999984</v>
      </c>
      <c r="N288" s="33">
        <f t="shared" si="92"/>
        <v>316.80999999999995</v>
      </c>
      <c r="O288" s="33">
        <f t="shared" si="92"/>
        <v>322.94000000000005</v>
      </c>
      <c r="P288" s="33">
        <f t="shared" si="92"/>
        <v>322.54000000000042</v>
      </c>
      <c r="Q288" s="1103"/>
      <c r="R288" s="1103"/>
      <c r="S288" s="1095"/>
      <c r="T288" s="1095"/>
      <c r="U288" s="1097"/>
      <c r="V288" s="154"/>
      <c r="W288" s="1100"/>
      <c r="X288" s="1109"/>
      <c r="Y288" s="60"/>
      <c r="Z288" s="30"/>
      <c r="AA288" s="30"/>
      <c r="AB288" s="30"/>
      <c r="AC288" s="30"/>
      <c r="AD288" s="34"/>
      <c r="AE288" s="30"/>
    </row>
    <row r="289" spans="1:31" ht="15">
      <c r="A289" s="84">
        <v>43451</v>
      </c>
      <c r="B289" s="27" t="s">
        <v>230</v>
      </c>
      <c r="C289" s="28" t="s">
        <v>184</v>
      </c>
      <c r="D289" s="16">
        <v>2924</v>
      </c>
      <c r="E289" s="16">
        <v>2823</v>
      </c>
      <c r="F289" s="16">
        <v>2805</v>
      </c>
      <c r="G289" s="16">
        <v>2810</v>
      </c>
      <c r="H289" s="16">
        <v>2881</v>
      </c>
      <c r="I289" s="16">
        <v>2871</v>
      </c>
      <c r="J289" s="16">
        <v>2807</v>
      </c>
      <c r="K289" s="16">
        <v>2830</v>
      </c>
      <c r="L289" s="16">
        <v>2947</v>
      </c>
      <c r="M289" s="16">
        <v>2820</v>
      </c>
      <c r="N289" s="16">
        <v>2830</v>
      </c>
      <c r="O289" s="16">
        <v>2819</v>
      </c>
      <c r="P289" s="16">
        <v>2842</v>
      </c>
      <c r="Q289" s="1101">
        <f>IF((P290=""),"",MAX(D291:P291))</f>
        <v>364</v>
      </c>
      <c r="R289" s="1101">
        <f>IF(P290="","",MIN(D291:P291))</f>
        <v>309</v>
      </c>
      <c r="S289" s="1093">
        <f>IF((P291=""),"",AVERAGE(D291:P291))</f>
        <v>330.15384615384613</v>
      </c>
      <c r="T289" s="1093">
        <f>IF((P290=""),"",(Q289-R289)/(Q289+R289)*100)</f>
        <v>8.1723625557206532</v>
      </c>
      <c r="U289" s="1093">
        <f>STDEV(D291:P291)</f>
        <v>22.659972616363738</v>
      </c>
      <c r="V289" s="154" t="str">
        <f>IF(P290="","",IF(S289&gt;300,IF(T289&lt;14,IF(S289&lt;390,"Pass","Fail"),"Fail"),"Fail"))</f>
        <v>Pass</v>
      </c>
      <c r="W289" s="1098" t="s">
        <v>215</v>
      </c>
      <c r="X289" s="1107"/>
      <c r="Y289" s="60"/>
      <c r="Z289" s="30">
        <v>270</v>
      </c>
      <c r="AA289" s="30">
        <v>370</v>
      </c>
      <c r="AB289" s="30">
        <v>300</v>
      </c>
      <c r="AC289" s="31">
        <v>390</v>
      </c>
      <c r="AD289" s="31">
        <v>20</v>
      </c>
      <c r="AE289" s="31">
        <v>14</v>
      </c>
    </row>
    <row r="290" spans="1:31" ht="15.75" customHeight="1">
      <c r="A290" s="83"/>
      <c r="B290" s="32"/>
      <c r="C290" s="28" t="s">
        <v>185</v>
      </c>
      <c r="D290" s="16">
        <v>2560</v>
      </c>
      <c r="E290" s="16">
        <v>2506</v>
      </c>
      <c r="F290" s="16">
        <v>2496</v>
      </c>
      <c r="G290" s="16">
        <v>2498</v>
      </c>
      <c r="H290" s="16">
        <v>2518</v>
      </c>
      <c r="I290" s="16">
        <v>2511</v>
      </c>
      <c r="J290" s="16">
        <v>2494</v>
      </c>
      <c r="K290" s="16">
        <v>2511</v>
      </c>
      <c r="L290" s="16">
        <v>2584</v>
      </c>
      <c r="M290" s="16">
        <v>2502</v>
      </c>
      <c r="N290" s="16">
        <v>2514</v>
      </c>
      <c r="O290" s="16">
        <v>2501</v>
      </c>
      <c r="P290" s="16">
        <v>2522</v>
      </c>
      <c r="Q290" s="1102"/>
      <c r="R290" s="1102"/>
      <c r="S290" s="1094"/>
      <c r="T290" s="1094"/>
      <c r="U290" s="1096"/>
      <c r="V290" s="154"/>
      <c r="W290" s="1099"/>
      <c r="X290" s="1108"/>
      <c r="Y290" s="60"/>
      <c r="Z290" s="30"/>
      <c r="AA290" s="30"/>
      <c r="AB290" s="30"/>
      <c r="AC290" s="31"/>
      <c r="AD290" s="31"/>
      <c r="AE290" s="31"/>
    </row>
    <row r="291" spans="1:31" ht="30" customHeight="1">
      <c r="A291" s="83"/>
      <c r="B291" s="27"/>
      <c r="C291" s="28" t="s">
        <v>186</v>
      </c>
      <c r="D291" s="33">
        <f t="shared" ref="D291:P291" si="93">IF(((D289="")*AND(D290="")),"",(D289-D290))</f>
        <v>364</v>
      </c>
      <c r="E291" s="33">
        <f t="shared" si="93"/>
        <v>317</v>
      </c>
      <c r="F291" s="33">
        <f t="shared" si="93"/>
        <v>309</v>
      </c>
      <c r="G291" s="33">
        <f t="shared" si="93"/>
        <v>312</v>
      </c>
      <c r="H291" s="33">
        <f t="shared" si="93"/>
        <v>363</v>
      </c>
      <c r="I291" s="33">
        <f t="shared" si="93"/>
        <v>360</v>
      </c>
      <c r="J291" s="33">
        <f t="shared" si="93"/>
        <v>313</v>
      </c>
      <c r="K291" s="33">
        <f t="shared" si="93"/>
        <v>319</v>
      </c>
      <c r="L291" s="33">
        <f t="shared" si="93"/>
        <v>363</v>
      </c>
      <c r="M291" s="33">
        <f t="shared" si="93"/>
        <v>318</v>
      </c>
      <c r="N291" s="33">
        <f t="shared" si="93"/>
        <v>316</v>
      </c>
      <c r="O291" s="33">
        <f t="shared" si="93"/>
        <v>318</v>
      </c>
      <c r="P291" s="33">
        <f t="shared" si="93"/>
        <v>320</v>
      </c>
      <c r="Q291" s="1103"/>
      <c r="R291" s="1103"/>
      <c r="S291" s="1095"/>
      <c r="T291" s="1095"/>
      <c r="U291" s="1097"/>
      <c r="V291" s="154"/>
      <c r="W291" s="1100"/>
      <c r="X291" s="1109"/>
      <c r="Y291" s="60"/>
      <c r="Z291" s="30"/>
      <c r="AA291" s="30"/>
      <c r="AB291" s="30"/>
      <c r="AC291" s="30"/>
      <c r="AD291" s="34"/>
      <c r="AE291" s="30"/>
    </row>
    <row r="292" spans="1:31" ht="15">
      <c r="A292" s="84">
        <v>43460</v>
      </c>
      <c r="B292" s="27" t="s">
        <v>230</v>
      </c>
      <c r="C292" s="28" t="s">
        <v>184</v>
      </c>
      <c r="D292" s="3">
        <v>2558.4499999999998</v>
      </c>
      <c r="E292" s="3">
        <v>2504.46</v>
      </c>
      <c r="F292" s="3">
        <v>2492.1799999999998</v>
      </c>
      <c r="G292" s="3">
        <v>2496.92</v>
      </c>
      <c r="H292" s="3">
        <v>2517.9</v>
      </c>
      <c r="I292" s="3">
        <v>2511.48</v>
      </c>
      <c r="J292" s="3">
        <v>2492.5300000000002</v>
      </c>
      <c r="K292" s="3">
        <v>2514.04</v>
      </c>
      <c r="L292" s="3">
        <v>2581.02</v>
      </c>
      <c r="M292" s="3">
        <v>2497.92</v>
      </c>
      <c r="N292" s="3">
        <v>2502.4299999999998</v>
      </c>
      <c r="O292" s="3">
        <v>2497.81</v>
      </c>
      <c r="P292" s="3">
        <v>2522.98</v>
      </c>
      <c r="Q292" s="1101">
        <f>IF((P293=""),"",MAX(D294:P294))</f>
        <v>417.9699999999998</v>
      </c>
      <c r="R292" s="1101">
        <f>IF(P293="","",MIN(D294:P294))</f>
        <v>328.5300000000002</v>
      </c>
      <c r="S292" s="1093">
        <f>IF((P294=""),"",AVERAGE(D294:P294))</f>
        <v>361.55153846153848</v>
      </c>
      <c r="T292" s="1093">
        <f>IF((P293=""),"",(Q292-R292)/(Q292+R292)*100)</f>
        <v>11.981245813797671</v>
      </c>
      <c r="U292" s="1093">
        <f>STDEV(D294:P294)</f>
        <v>28.490204996967421</v>
      </c>
      <c r="V292" s="154" t="str">
        <f>IF(P293="","",IF(S292&gt;300,IF(T292&lt;14,IF(S292&lt;390,"Pass","Fail"),"Fail"),"Fail"))</f>
        <v>Pass</v>
      </c>
      <c r="W292" s="1098">
        <v>74</v>
      </c>
      <c r="X292" s="1107"/>
      <c r="Y292" s="60"/>
      <c r="Z292" s="30">
        <v>270</v>
      </c>
      <c r="AA292" s="30">
        <v>370</v>
      </c>
      <c r="AB292" s="30">
        <v>300</v>
      </c>
      <c r="AC292" s="31">
        <v>390</v>
      </c>
      <c r="AD292" s="31">
        <v>20</v>
      </c>
      <c r="AE292" s="31">
        <v>14</v>
      </c>
    </row>
    <row r="293" spans="1:31" ht="15.75" customHeight="1">
      <c r="A293" s="83"/>
      <c r="B293" s="32"/>
      <c r="C293" s="28" t="s">
        <v>185</v>
      </c>
      <c r="D293" s="3">
        <v>2140.48</v>
      </c>
      <c r="E293" s="3">
        <v>2133.5300000000002</v>
      </c>
      <c r="F293" s="3">
        <v>2146.6799999999998</v>
      </c>
      <c r="G293" s="3">
        <v>2148.8000000000002</v>
      </c>
      <c r="H293" s="3">
        <v>2177.71</v>
      </c>
      <c r="I293" s="3">
        <v>2182.9499999999998</v>
      </c>
      <c r="J293" s="3">
        <v>2157</v>
      </c>
      <c r="K293" s="3">
        <v>2144.19</v>
      </c>
      <c r="L293" s="3">
        <v>2164.64</v>
      </c>
      <c r="M293" s="3">
        <v>2143.66</v>
      </c>
      <c r="N293" s="3">
        <v>2145.73</v>
      </c>
      <c r="O293" s="3">
        <v>2157.48</v>
      </c>
      <c r="P293" s="3">
        <v>2147.1</v>
      </c>
      <c r="Q293" s="1102"/>
      <c r="R293" s="1102"/>
      <c r="S293" s="1094"/>
      <c r="T293" s="1094"/>
      <c r="U293" s="1096"/>
      <c r="V293" s="154"/>
      <c r="W293" s="1099"/>
      <c r="X293" s="1108"/>
      <c r="Y293" s="60"/>
      <c r="Z293" s="30"/>
      <c r="AA293" s="30"/>
      <c r="AB293" s="30"/>
      <c r="AC293" s="31"/>
      <c r="AD293" s="31"/>
      <c r="AE293" s="31"/>
    </row>
    <row r="294" spans="1:31" ht="30" customHeight="1">
      <c r="A294" s="83"/>
      <c r="B294" s="27"/>
      <c r="C294" s="28" t="s">
        <v>186</v>
      </c>
      <c r="D294" s="33">
        <f t="shared" ref="D294:P294" si="94">IF(((D292="")*AND(D293="")),"",(D292-D293))</f>
        <v>417.9699999999998</v>
      </c>
      <c r="E294" s="33">
        <f t="shared" si="94"/>
        <v>370.92999999999984</v>
      </c>
      <c r="F294" s="33">
        <f t="shared" si="94"/>
        <v>345.5</v>
      </c>
      <c r="G294" s="33">
        <f t="shared" si="94"/>
        <v>348.11999999999989</v>
      </c>
      <c r="H294" s="33">
        <f t="shared" si="94"/>
        <v>340.19000000000005</v>
      </c>
      <c r="I294" s="33">
        <f t="shared" si="94"/>
        <v>328.5300000000002</v>
      </c>
      <c r="J294" s="33">
        <f t="shared" si="94"/>
        <v>335.5300000000002</v>
      </c>
      <c r="K294" s="33">
        <f t="shared" si="94"/>
        <v>369.84999999999991</v>
      </c>
      <c r="L294" s="33">
        <f t="shared" si="94"/>
        <v>416.38000000000011</v>
      </c>
      <c r="M294" s="33">
        <f t="shared" si="94"/>
        <v>354.26000000000022</v>
      </c>
      <c r="N294" s="33">
        <f t="shared" si="94"/>
        <v>356.69999999999982</v>
      </c>
      <c r="O294" s="33">
        <f t="shared" si="94"/>
        <v>340.32999999999993</v>
      </c>
      <c r="P294" s="33">
        <f t="shared" si="94"/>
        <v>375.88000000000011</v>
      </c>
      <c r="Q294" s="1103"/>
      <c r="R294" s="1103"/>
      <c r="S294" s="1095"/>
      <c r="T294" s="1095"/>
      <c r="U294" s="1097"/>
      <c r="V294" s="154"/>
      <c r="W294" s="1100"/>
      <c r="X294" s="1109"/>
      <c r="Y294" s="60"/>
      <c r="Z294" s="30"/>
      <c r="AA294" s="30"/>
      <c r="AB294" s="30"/>
      <c r="AC294" s="30"/>
      <c r="AD294" s="34"/>
      <c r="AE294" s="30"/>
    </row>
    <row r="295" spans="1:31" ht="15">
      <c r="A295" s="84">
        <v>43465</v>
      </c>
      <c r="B295" s="27" t="s">
        <v>230</v>
      </c>
      <c r="C295" s="28" t="s">
        <v>184</v>
      </c>
      <c r="D295" s="3">
        <v>2140.1799999999998</v>
      </c>
      <c r="E295" s="3">
        <v>2136.62</v>
      </c>
      <c r="F295" s="3">
        <v>2138.5</v>
      </c>
      <c r="G295" s="3">
        <v>2150.4299999999998</v>
      </c>
      <c r="H295" s="3">
        <v>2182.8000000000002</v>
      </c>
      <c r="I295" s="3">
        <v>2185.81</v>
      </c>
      <c r="J295" s="3">
        <v>2156.42</v>
      </c>
      <c r="K295" s="3">
        <v>2131.44</v>
      </c>
      <c r="L295" s="3">
        <v>2159.7199999999998</v>
      </c>
      <c r="M295" s="3">
        <v>2143.34</v>
      </c>
      <c r="N295" s="3">
        <v>2140.3000000000002</v>
      </c>
      <c r="O295" s="3">
        <v>2160.85</v>
      </c>
      <c r="P295" s="3">
        <v>2143.5</v>
      </c>
      <c r="Q295" s="1101">
        <f>IF((P296=""),"",MAX(D297:P297))</f>
        <v>431.96000000000004</v>
      </c>
      <c r="R295" s="1101">
        <f>IF(P296="","",MIN(D297:P297))</f>
        <v>298.91000000000008</v>
      </c>
      <c r="S295" s="1093">
        <f>IF((P297=""),"",AVERAGE(D297:P297))</f>
        <v>339.74076923076922</v>
      </c>
      <c r="T295" s="1093">
        <f>IF((P296=""),"",(Q295-R295)/(Q295+R295)*100)</f>
        <v>18.204331823716931</v>
      </c>
      <c r="U295" s="1093">
        <f>STDEV(D297:P297)</f>
        <v>42.669916307538081</v>
      </c>
      <c r="V295" s="154" t="str">
        <f>IF(P296="","",IF(S295&gt;300,IF(T295&lt;14,IF(S295&lt;390,"Pass","Fail"),"Fail"),"Fail"))</f>
        <v>Fail</v>
      </c>
      <c r="W295" s="1098">
        <v>121</v>
      </c>
      <c r="X295" s="1107"/>
      <c r="Y295" s="60"/>
      <c r="Z295" s="30">
        <v>270</v>
      </c>
      <c r="AA295" s="30">
        <v>370</v>
      </c>
      <c r="AB295" s="30">
        <v>300</v>
      </c>
      <c r="AC295" s="31">
        <v>390</v>
      </c>
      <c r="AD295" s="31">
        <v>20</v>
      </c>
      <c r="AE295" s="31">
        <v>14</v>
      </c>
    </row>
    <row r="296" spans="1:31" ht="15.75" customHeight="1">
      <c r="A296" s="83"/>
      <c r="B296" s="32"/>
      <c r="C296" s="28" t="s">
        <v>185</v>
      </c>
      <c r="D296" s="3">
        <v>1798.55</v>
      </c>
      <c r="E296" s="3">
        <v>1830.88</v>
      </c>
      <c r="F296" s="3">
        <v>1824.11</v>
      </c>
      <c r="G296" s="3">
        <v>1821.6</v>
      </c>
      <c r="H296" s="3">
        <v>1756.59</v>
      </c>
      <c r="I296" s="3">
        <v>1753.85</v>
      </c>
      <c r="J296" s="3">
        <v>1815.4</v>
      </c>
      <c r="K296" s="3">
        <v>1832.53</v>
      </c>
      <c r="L296" s="3">
        <v>1815.92</v>
      </c>
      <c r="M296" s="3">
        <v>1820.79</v>
      </c>
      <c r="N296" s="3">
        <v>1825.84</v>
      </c>
      <c r="O296" s="3">
        <v>1817.25</v>
      </c>
      <c r="P296" s="3">
        <v>1839.97</v>
      </c>
      <c r="Q296" s="1102"/>
      <c r="R296" s="1102"/>
      <c r="S296" s="1094"/>
      <c r="T296" s="1094"/>
      <c r="U296" s="1096"/>
      <c r="V296" s="154"/>
      <c r="W296" s="1099"/>
      <c r="X296" s="1108"/>
      <c r="Y296" s="60"/>
      <c r="Z296" s="30"/>
      <c r="AA296" s="30"/>
      <c r="AB296" s="30"/>
      <c r="AC296" s="31"/>
      <c r="AD296" s="31"/>
      <c r="AE296" s="31"/>
    </row>
    <row r="297" spans="1:31" ht="30" customHeight="1">
      <c r="A297" s="83"/>
      <c r="B297" s="27"/>
      <c r="C297" s="28" t="s">
        <v>186</v>
      </c>
      <c r="D297" s="33">
        <f t="shared" ref="D297:P297" si="95">IF(((D295="")*AND(D296="")),"",(D295-D296))</f>
        <v>341.62999999999988</v>
      </c>
      <c r="E297" s="33">
        <f t="shared" si="95"/>
        <v>305.73999999999978</v>
      </c>
      <c r="F297" s="33">
        <f t="shared" si="95"/>
        <v>314.3900000000001</v>
      </c>
      <c r="G297" s="33">
        <f t="shared" si="95"/>
        <v>328.82999999999993</v>
      </c>
      <c r="H297" s="33">
        <f t="shared" si="95"/>
        <v>426.21000000000026</v>
      </c>
      <c r="I297" s="33">
        <f t="shared" si="95"/>
        <v>431.96000000000004</v>
      </c>
      <c r="J297" s="33">
        <f t="shared" si="95"/>
        <v>341.02</v>
      </c>
      <c r="K297" s="33">
        <f t="shared" si="95"/>
        <v>298.91000000000008</v>
      </c>
      <c r="L297" s="33">
        <f t="shared" si="95"/>
        <v>343.79999999999973</v>
      </c>
      <c r="M297" s="33">
        <f t="shared" si="95"/>
        <v>322.55000000000018</v>
      </c>
      <c r="N297" s="33">
        <f t="shared" si="95"/>
        <v>314.46000000000026</v>
      </c>
      <c r="O297" s="33">
        <f t="shared" si="95"/>
        <v>343.59999999999991</v>
      </c>
      <c r="P297" s="33">
        <f t="shared" si="95"/>
        <v>303.52999999999997</v>
      </c>
      <c r="Q297" s="1103"/>
      <c r="R297" s="1103"/>
      <c r="S297" s="1095"/>
      <c r="T297" s="1095"/>
      <c r="U297" s="1097"/>
      <c r="V297" s="154"/>
      <c r="W297" s="1100"/>
      <c r="X297" s="1109"/>
      <c r="Y297" s="60"/>
      <c r="Z297" s="30"/>
      <c r="AA297" s="30"/>
      <c r="AB297" s="30"/>
      <c r="AC297" s="30"/>
      <c r="AD297" s="34"/>
      <c r="AE297" s="30"/>
    </row>
    <row r="298" spans="1:31" ht="15">
      <c r="A298" s="84">
        <v>43466</v>
      </c>
      <c r="B298" s="27" t="s">
        <v>230</v>
      </c>
      <c r="C298" s="28" t="s">
        <v>184</v>
      </c>
      <c r="D298" s="3">
        <v>2881.43</v>
      </c>
      <c r="E298" s="3">
        <v>2758.4</v>
      </c>
      <c r="F298" s="3">
        <v>2734.98</v>
      </c>
      <c r="G298" s="3">
        <v>2739.34</v>
      </c>
      <c r="H298" s="3">
        <v>2838.07</v>
      </c>
      <c r="I298" s="3">
        <v>2815.4</v>
      </c>
      <c r="J298" s="3">
        <v>2742.08</v>
      </c>
      <c r="K298" s="3">
        <v>2753.31</v>
      </c>
      <c r="L298" s="3">
        <v>2847.88</v>
      </c>
      <c r="M298" s="3">
        <v>2760.52</v>
      </c>
      <c r="N298" s="3">
        <v>2753.87</v>
      </c>
      <c r="O298" s="3">
        <v>2744.38</v>
      </c>
      <c r="P298" s="3">
        <v>2775.65</v>
      </c>
      <c r="Q298" s="1101">
        <f>IF((P299=""),"",MAX(D300:P300))</f>
        <v>388.47000000000025</v>
      </c>
      <c r="R298" s="1101">
        <f>IF(P299="","",MIN(D300:P300))</f>
        <v>316.13999999999987</v>
      </c>
      <c r="S298" s="1093">
        <f>IF((P300=""),"",AVERAGE(D300:P300))</f>
        <v>341.78461538461545</v>
      </c>
      <c r="T298" s="1093">
        <f>IF((P299=""),"",(Q298-R298)/(Q298+R298)*100)</f>
        <v>10.265253118746594</v>
      </c>
      <c r="U298" s="1093">
        <f>STDEV(D300:P300)</f>
        <v>28.560371033824538</v>
      </c>
      <c r="V298" s="154" t="str">
        <f>IF(P299="","",IF(S298&gt;300,IF(T298&lt;14,IF(S298&lt;390,"Pass","Fail"),"Fail"),"Fail"))</f>
        <v>Pass</v>
      </c>
      <c r="W298" s="1098" t="s">
        <v>240</v>
      </c>
      <c r="X298" s="86" t="s">
        <v>216</v>
      </c>
      <c r="Y298" s="60"/>
      <c r="Z298" s="30">
        <v>270</v>
      </c>
      <c r="AA298" s="30">
        <v>370</v>
      </c>
      <c r="AB298" s="30">
        <v>300</v>
      </c>
      <c r="AC298" s="31">
        <v>390</v>
      </c>
      <c r="AD298" s="31">
        <v>20</v>
      </c>
      <c r="AE298" s="31">
        <v>14</v>
      </c>
    </row>
    <row r="299" spans="1:31" ht="15.75" customHeight="1">
      <c r="A299" s="83"/>
      <c r="B299" s="32"/>
      <c r="C299" s="28" t="s">
        <v>185</v>
      </c>
      <c r="D299" s="3">
        <v>2496.83</v>
      </c>
      <c r="E299" s="3">
        <v>2436.33</v>
      </c>
      <c r="F299" s="3">
        <v>2418.84</v>
      </c>
      <c r="G299" s="3">
        <v>2419.0300000000002</v>
      </c>
      <c r="H299" s="3">
        <v>2454.83</v>
      </c>
      <c r="I299" s="3">
        <v>2442.11</v>
      </c>
      <c r="J299" s="3">
        <v>2418.79</v>
      </c>
      <c r="K299" s="3">
        <v>2427.66</v>
      </c>
      <c r="L299" s="3">
        <v>2459.41</v>
      </c>
      <c r="M299" s="3">
        <v>2436.89</v>
      </c>
      <c r="N299" s="3">
        <v>2426.1</v>
      </c>
      <c r="O299" s="3">
        <v>2419.5700000000002</v>
      </c>
      <c r="P299" s="3">
        <v>2445.7199999999998</v>
      </c>
      <c r="Q299" s="1102"/>
      <c r="R299" s="1102"/>
      <c r="S299" s="1094"/>
      <c r="T299" s="1094"/>
      <c r="U299" s="1096"/>
      <c r="V299" s="154"/>
      <c r="W299" s="1099"/>
      <c r="X299" s="87"/>
      <c r="Y299" s="60"/>
      <c r="Z299" s="30"/>
      <c r="AA299" s="30"/>
      <c r="AB299" s="30"/>
      <c r="AC299" s="31"/>
      <c r="AD299" s="31"/>
      <c r="AE299" s="31"/>
    </row>
    <row r="300" spans="1:31" ht="30" customHeight="1">
      <c r="A300" s="83"/>
      <c r="B300" s="27"/>
      <c r="C300" s="28" t="s">
        <v>186</v>
      </c>
      <c r="D300" s="33">
        <f t="shared" ref="D300:P300" si="96">IF(((D298="")*AND(D299="")),"",(D298-D299))</f>
        <v>384.59999999999991</v>
      </c>
      <c r="E300" s="33">
        <f t="shared" si="96"/>
        <v>322.07000000000016</v>
      </c>
      <c r="F300" s="33">
        <f t="shared" si="96"/>
        <v>316.13999999999987</v>
      </c>
      <c r="G300" s="33">
        <f t="shared" si="96"/>
        <v>320.30999999999995</v>
      </c>
      <c r="H300" s="33">
        <f t="shared" si="96"/>
        <v>383.24000000000024</v>
      </c>
      <c r="I300" s="33">
        <f t="shared" si="96"/>
        <v>373.28999999999996</v>
      </c>
      <c r="J300" s="33">
        <f t="shared" si="96"/>
        <v>323.28999999999996</v>
      </c>
      <c r="K300" s="33">
        <f t="shared" si="96"/>
        <v>325.65000000000009</v>
      </c>
      <c r="L300" s="33">
        <f t="shared" si="96"/>
        <v>388.47000000000025</v>
      </c>
      <c r="M300" s="33">
        <f t="shared" si="96"/>
        <v>323.63000000000011</v>
      </c>
      <c r="N300" s="33">
        <f t="shared" si="96"/>
        <v>327.77</v>
      </c>
      <c r="O300" s="33">
        <f t="shared" si="96"/>
        <v>324.80999999999995</v>
      </c>
      <c r="P300" s="33">
        <f t="shared" si="96"/>
        <v>329.93000000000029</v>
      </c>
      <c r="Q300" s="1103"/>
      <c r="R300" s="1103"/>
      <c r="S300" s="1095"/>
      <c r="T300" s="1095"/>
      <c r="U300" s="1097"/>
      <c r="V300" s="154"/>
      <c r="W300" s="1100"/>
      <c r="X300" s="88"/>
      <c r="Y300" s="60"/>
      <c r="Z300" s="30"/>
      <c r="AA300" s="30"/>
      <c r="AB300" s="30"/>
      <c r="AC300" s="30"/>
      <c r="AD300" s="34"/>
      <c r="AE300" s="30"/>
    </row>
    <row r="301" spans="1:31" ht="15">
      <c r="A301" s="84">
        <v>43476</v>
      </c>
      <c r="B301" s="27" t="s">
        <v>230</v>
      </c>
      <c r="C301" s="28" t="s">
        <v>184</v>
      </c>
      <c r="D301" s="3">
        <v>2496.65</v>
      </c>
      <c r="E301" s="3">
        <v>2434.31</v>
      </c>
      <c r="F301" s="3">
        <v>2418.62</v>
      </c>
      <c r="G301" s="3">
        <v>2418.81</v>
      </c>
      <c r="H301" s="3">
        <v>2454.73</v>
      </c>
      <c r="I301" s="3">
        <v>2440.35</v>
      </c>
      <c r="J301" s="3">
        <v>2417.79</v>
      </c>
      <c r="K301" s="3">
        <v>2426.7199999999998</v>
      </c>
      <c r="L301" s="3">
        <v>2459.25</v>
      </c>
      <c r="M301" s="3">
        <v>2435.02</v>
      </c>
      <c r="N301" s="3">
        <v>2424.23</v>
      </c>
      <c r="O301" s="3">
        <v>2420.5</v>
      </c>
      <c r="P301" s="3">
        <v>2445.11</v>
      </c>
      <c r="Q301" s="1101">
        <f>IF((P302=""),"",MAX(D303:P303))</f>
        <v>397.86000000000013</v>
      </c>
      <c r="R301" s="1101">
        <f>IF(P302="","",MIN(D303:P303))</f>
        <v>240.28999999999996</v>
      </c>
      <c r="S301" s="1093">
        <f>IF((P303=""),"",AVERAGE(D303:P303))</f>
        <v>279.86769230769227</v>
      </c>
      <c r="T301" s="1093">
        <f>IF((P302=""),"",(Q301-R301)/(Q301+R301)*100)</f>
        <v>24.69168690746692</v>
      </c>
      <c r="U301" s="1093">
        <f>STDEV(D303:P303)</f>
        <v>42.079464935176667</v>
      </c>
      <c r="V301" s="154" t="str">
        <f>IF(P302="","",IF(S301&gt;300,IF(T301&lt;14,IF(S301&lt;390,"Pass","Fail"),"Fail"),"Fail"))</f>
        <v>Fail</v>
      </c>
      <c r="W301" s="1098"/>
      <c r="X301" s="1107"/>
      <c r="Y301" s="60"/>
      <c r="Z301" s="30">
        <v>270</v>
      </c>
      <c r="AA301" s="30">
        <v>370</v>
      </c>
      <c r="AB301" s="30">
        <v>300</v>
      </c>
      <c r="AC301" s="31">
        <v>390</v>
      </c>
      <c r="AD301" s="31">
        <v>20</v>
      </c>
      <c r="AE301" s="31">
        <v>14</v>
      </c>
    </row>
    <row r="302" spans="1:31" ht="15.75" customHeight="1">
      <c r="A302" s="83"/>
      <c r="B302" s="32"/>
      <c r="C302" s="28" t="s">
        <v>185</v>
      </c>
      <c r="D302" s="3">
        <v>2098.79</v>
      </c>
      <c r="E302" s="3">
        <v>2164.12</v>
      </c>
      <c r="F302" s="3">
        <v>2162.5500000000002</v>
      </c>
      <c r="G302" s="3">
        <v>2165.2800000000002</v>
      </c>
      <c r="H302" s="3">
        <v>2160.6</v>
      </c>
      <c r="I302" s="3">
        <v>2156.79</v>
      </c>
      <c r="J302" s="3">
        <v>2177.5</v>
      </c>
      <c r="K302" s="3">
        <v>2166.21</v>
      </c>
      <c r="L302" s="3">
        <v>2131.7800000000002</v>
      </c>
      <c r="M302" s="3">
        <v>2165.64</v>
      </c>
      <c r="N302" s="3">
        <v>2167.77</v>
      </c>
      <c r="O302" s="3">
        <v>2170.4499999999998</v>
      </c>
      <c r="P302" s="3">
        <v>2166.33</v>
      </c>
      <c r="Q302" s="1102"/>
      <c r="R302" s="1102"/>
      <c r="S302" s="1094"/>
      <c r="T302" s="1094"/>
      <c r="U302" s="1096"/>
      <c r="V302" s="154"/>
      <c r="W302" s="1099"/>
      <c r="X302" s="1108"/>
      <c r="Y302" s="60"/>
      <c r="Z302" s="30"/>
      <c r="AA302" s="30"/>
      <c r="AB302" s="30"/>
      <c r="AC302" s="31"/>
      <c r="AD302" s="31"/>
      <c r="AE302" s="31"/>
    </row>
    <row r="303" spans="1:31" ht="30" customHeight="1">
      <c r="A303" s="83"/>
      <c r="B303" s="27"/>
      <c r="C303" s="28" t="s">
        <v>186</v>
      </c>
      <c r="D303" s="33">
        <f t="shared" ref="D303:P303" si="97">IF(((D301="")*AND(D302="")),"",(D301-D302))</f>
        <v>397.86000000000013</v>
      </c>
      <c r="E303" s="33">
        <f t="shared" si="97"/>
        <v>270.19000000000005</v>
      </c>
      <c r="F303" s="33">
        <f t="shared" si="97"/>
        <v>256.06999999999971</v>
      </c>
      <c r="G303" s="33">
        <f t="shared" si="97"/>
        <v>253.52999999999975</v>
      </c>
      <c r="H303" s="33">
        <f t="shared" si="97"/>
        <v>294.13000000000011</v>
      </c>
      <c r="I303" s="33">
        <f t="shared" si="97"/>
        <v>283.55999999999995</v>
      </c>
      <c r="J303" s="33">
        <f t="shared" si="97"/>
        <v>240.28999999999996</v>
      </c>
      <c r="K303" s="33">
        <f t="shared" si="97"/>
        <v>260.50999999999976</v>
      </c>
      <c r="L303" s="33">
        <f t="shared" si="97"/>
        <v>327.4699999999998</v>
      </c>
      <c r="M303" s="33">
        <f t="shared" si="97"/>
        <v>269.38000000000011</v>
      </c>
      <c r="N303" s="33">
        <f t="shared" si="97"/>
        <v>256.46000000000004</v>
      </c>
      <c r="O303" s="33">
        <f t="shared" si="97"/>
        <v>250.05000000000018</v>
      </c>
      <c r="P303" s="33">
        <f t="shared" si="97"/>
        <v>278.7800000000002</v>
      </c>
      <c r="Q303" s="1103"/>
      <c r="R303" s="1103"/>
      <c r="S303" s="1095"/>
      <c r="T303" s="1095"/>
      <c r="U303" s="1097"/>
      <c r="V303" s="154"/>
      <c r="W303" s="1100"/>
      <c r="X303" s="1109"/>
      <c r="Y303" s="60"/>
      <c r="Z303" s="30"/>
      <c r="AA303" s="30"/>
      <c r="AB303" s="30"/>
      <c r="AC303" s="30"/>
      <c r="AD303" s="34"/>
      <c r="AE303" s="30"/>
    </row>
    <row r="304" spans="1:31" ht="15">
      <c r="A304" s="84">
        <v>43476</v>
      </c>
      <c r="B304" s="27" t="s">
        <v>230</v>
      </c>
      <c r="C304" s="28" t="s">
        <v>184</v>
      </c>
      <c r="D304" s="3">
        <v>2098.79</v>
      </c>
      <c r="E304" s="3">
        <v>2164.12</v>
      </c>
      <c r="F304" s="3">
        <v>2162.5500000000002</v>
      </c>
      <c r="G304" s="3">
        <v>2165.2800000000002</v>
      </c>
      <c r="H304" s="3">
        <v>2160.6</v>
      </c>
      <c r="I304" s="3">
        <v>2156.79</v>
      </c>
      <c r="J304" s="3">
        <v>2177.5</v>
      </c>
      <c r="K304" s="3">
        <v>2166.21</v>
      </c>
      <c r="L304" s="3">
        <v>2131.7800000000002</v>
      </c>
      <c r="M304" s="3">
        <v>2165.64</v>
      </c>
      <c r="N304" s="3">
        <v>2167.77</v>
      </c>
      <c r="O304" s="3">
        <v>2170.4499999999998</v>
      </c>
      <c r="P304" s="3">
        <v>2166.33</v>
      </c>
      <c r="Q304" s="1101">
        <f>IF((P305=""),"",MAX(D306:P306))</f>
        <v>488.83999999999992</v>
      </c>
      <c r="R304" s="1101">
        <f>IF(P305="","",MIN(D306:P306))</f>
        <v>379.07999999999993</v>
      </c>
      <c r="S304" s="1093">
        <f>IF((P306=""),"",AVERAGE(D306:P306))</f>
        <v>426.39923076923071</v>
      </c>
      <c r="T304" s="1093">
        <f>IF((P305=""),"",(Q304-R304)/(Q304+R304)*100)</f>
        <v>12.64632685040096</v>
      </c>
      <c r="U304" s="1093">
        <f>STDEV(D306:P306)</f>
        <v>31.33100287296401</v>
      </c>
      <c r="V304" s="154" t="str">
        <f>IF(P305="","",IF(S304&gt;300,IF(T304&lt;14,IF(S304&lt;390,"Pass","Fail"),"Fail"),"Fail"))</f>
        <v>Fail</v>
      </c>
      <c r="W304" s="1098">
        <v>1340</v>
      </c>
      <c r="X304" s="1107"/>
      <c r="Y304" s="60"/>
      <c r="Z304" s="30">
        <v>270</v>
      </c>
      <c r="AA304" s="30">
        <v>370</v>
      </c>
      <c r="AB304" s="30">
        <v>300</v>
      </c>
      <c r="AC304" s="31">
        <v>390</v>
      </c>
      <c r="AD304" s="31">
        <v>20</v>
      </c>
      <c r="AE304" s="31">
        <v>14</v>
      </c>
    </row>
    <row r="305" spans="1:31" ht="15.75" customHeight="1">
      <c r="A305" s="83"/>
      <c r="B305" s="32"/>
      <c r="C305" s="28" t="s">
        <v>185</v>
      </c>
      <c r="D305" s="3">
        <v>1719.71</v>
      </c>
      <c r="E305" s="3">
        <v>1761.95</v>
      </c>
      <c r="F305" s="3">
        <v>1753.31</v>
      </c>
      <c r="G305" s="3">
        <v>1745.82</v>
      </c>
      <c r="H305" s="3">
        <v>1678.71</v>
      </c>
      <c r="I305" s="3">
        <v>1667.95</v>
      </c>
      <c r="J305" s="3">
        <v>1746.02</v>
      </c>
      <c r="K305" s="3">
        <v>1753.41</v>
      </c>
      <c r="L305" s="3">
        <v>1682.11</v>
      </c>
      <c r="M305" s="3">
        <v>1756.98</v>
      </c>
      <c r="N305" s="3">
        <v>1741.72</v>
      </c>
      <c r="O305" s="3">
        <v>1739.63</v>
      </c>
      <c r="P305" s="3">
        <v>1763.3</v>
      </c>
      <c r="Q305" s="1102"/>
      <c r="R305" s="1102"/>
      <c r="S305" s="1094"/>
      <c r="T305" s="1094"/>
      <c r="U305" s="1096"/>
      <c r="V305" s="154"/>
      <c r="W305" s="1099"/>
      <c r="X305" s="1108"/>
      <c r="Y305" s="60"/>
      <c r="Z305" s="30"/>
      <c r="AA305" s="30"/>
      <c r="AB305" s="30"/>
      <c r="AC305" s="31"/>
      <c r="AD305" s="31"/>
      <c r="AE305" s="31"/>
    </row>
    <row r="306" spans="1:31" ht="30" customHeight="1">
      <c r="A306" s="83"/>
      <c r="B306" s="27"/>
      <c r="C306" s="28" t="s">
        <v>186</v>
      </c>
      <c r="D306" s="33">
        <f t="shared" ref="D306:P306" si="98">IF(((D304="")*AND(D305="")),"",(D304-D305))</f>
        <v>379.07999999999993</v>
      </c>
      <c r="E306" s="33">
        <f t="shared" si="98"/>
        <v>402.16999999999985</v>
      </c>
      <c r="F306" s="33">
        <f t="shared" si="98"/>
        <v>409.24000000000024</v>
      </c>
      <c r="G306" s="33">
        <f t="shared" si="98"/>
        <v>419.46000000000026</v>
      </c>
      <c r="H306" s="33">
        <f t="shared" si="98"/>
        <v>481.88999999999987</v>
      </c>
      <c r="I306" s="33">
        <f t="shared" si="98"/>
        <v>488.83999999999992</v>
      </c>
      <c r="J306" s="33">
        <f t="shared" si="98"/>
        <v>431.48</v>
      </c>
      <c r="K306" s="33">
        <f t="shared" si="98"/>
        <v>412.79999999999995</v>
      </c>
      <c r="L306" s="33">
        <f t="shared" si="98"/>
        <v>449.6700000000003</v>
      </c>
      <c r="M306" s="33">
        <f t="shared" si="98"/>
        <v>408.65999999999985</v>
      </c>
      <c r="N306" s="33">
        <f t="shared" si="98"/>
        <v>426.04999999999995</v>
      </c>
      <c r="O306" s="33">
        <f t="shared" si="98"/>
        <v>430.81999999999971</v>
      </c>
      <c r="P306" s="33">
        <f t="shared" si="98"/>
        <v>403.03</v>
      </c>
      <c r="Q306" s="1103"/>
      <c r="R306" s="1103"/>
      <c r="S306" s="1095"/>
      <c r="T306" s="1095"/>
      <c r="U306" s="1097"/>
      <c r="V306" s="154"/>
      <c r="W306" s="1100"/>
      <c r="X306" s="1109"/>
      <c r="Y306" s="60"/>
      <c r="Z306" s="30"/>
      <c r="AA306" s="30"/>
      <c r="AB306" s="30"/>
      <c r="AC306" s="30"/>
      <c r="AD306" s="34"/>
      <c r="AE306" s="30"/>
    </row>
    <row r="307" spans="1:31" ht="15">
      <c r="A307" s="84">
        <v>43115</v>
      </c>
      <c r="B307" s="27" t="s">
        <v>230</v>
      </c>
      <c r="C307" s="28" t="s">
        <v>184</v>
      </c>
      <c r="D307" s="3">
        <v>2881.6</v>
      </c>
      <c r="E307" s="3">
        <v>2760.23</v>
      </c>
      <c r="F307" s="3">
        <v>2740.67</v>
      </c>
      <c r="G307" s="3">
        <v>2747.87</v>
      </c>
      <c r="H307" s="3">
        <v>2838.99</v>
      </c>
      <c r="I307" s="3">
        <v>2817.5</v>
      </c>
      <c r="J307" s="3">
        <v>2746.5</v>
      </c>
      <c r="K307" s="3">
        <v>2753.84</v>
      </c>
      <c r="L307" s="3">
        <v>2850.01</v>
      </c>
      <c r="M307" s="3">
        <v>2763.04</v>
      </c>
      <c r="N307" s="3">
        <v>2759.88</v>
      </c>
      <c r="O307" s="3">
        <v>2748.01</v>
      </c>
      <c r="P307" s="3">
        <v>2775.94</v>
      </c>
      <c r="Q307" s="1101">
        <f>IF((P308=""),"",MAX(D309:P309))</f>
        <v>369.84000000000015</v>
      </c>
      <c r="R307" s="1101">
        <f>IF(P308="","",MIN(D309:P309))</f>
        <v>313.70000000000027</v>
      </c>
      <c r="S307" s="1093">
        <f>IF((P309=""),"",AVERAGE(D309:P309))</f>
        <v>332.48538461538465</v>
      </c>
      <c r="T307" s="1093">
        <f>IF((P308=""),"",(Q307-R307)/(Q307+R307)*100)</f>
        <v>8.2131257863475184</v>
      </c>
      <c r="U307" s="1093">
        <f>STDEV(D309:P309)</f>
        <v>22.033252375815763</v>
      </c>
      <c r="V307" s="154" t="str">
        <f>IF(P308="","",IF(S307&gt;300,IF(T307&lt;14,IF(S307&lt;390,"Pass","Fail"),"Fail"),"Fail"))</f>
        <v>Pass</v>
      </c>
      <c r="W307" s="1098">
        <v>1159</v>
      </c>
      <c r="X307" s="1107"/>
      <c r="Y307" s="60"/>
      <c r="Z307" s="30">
        <v>270</v>
      </c>
      <c r="AA307" s="30">
        <v>370</v>
      </c>
      <c r="AB307" s="30">
        <v>300</v>
      </c>
      <c r="AC307" s="31">
        <v>390</v>
      </c>
      <c r="AD307" s="31">
        <v>20</v>
      </c>
      <c r="AE307" s="31">
        <v>14</v>
      </c>
    </row>
    <row r="308" spans="1:31" ht="15.75" customHeight="1">
      <c r="A308" s="83"/>
      <c r="B308" s="32"/>
      <c r="C308" s="28" t="s">
        <v>185</v>
      </c>
      <c r="D308" s="3">
        <v>2513.7800000000002</v>
      </c>
      <c r="E308" s="3">
        <v>2442.44</v>
      </c>
      <c r="F308" s="3">
        <v>2426.9699999999998</v>
      </c>
      <c r="G308" s="3">
        <v>2426.66</v>
      </c>
      <c r="H308" s="3">
        <v>2477.5500000000002</v>
      </c>
      <c r="I308" s="3">
        <v>2461.85</v>
      </c>
      <c r="J308" s="3">
        <v>2429.02</v>
      </c>
      <c r="K308" s="3">
        <v>2436.88</v>
      </c>
      <c r="L308" s="3">
        <v>2480.17</v>
      </c>
      <c r="M308" s="3">
        <v>2444.41</v>
      </c>
      <c r="N308" s="3">
        <v>2436.02</v>
      </c>
      <c r="O308" s="3">
        <v>2431.5500000000002</v>
      </c>
      <c r="P308" s="3">
        <v>2454.4699999999998</v>
      </c>
      <c r="Q308" s="1102"/>
      <c r="R308" s="1102"/>
      <c r="S308" s="1094"/>
      <c r="T308" s="1094"/>
      <c r="U308" s="1096"/>
      <c r="V308" s="154"/>
      <c r="W308" s="1099"/>
      <c r="X308" s="1108"/>
      <c r="Y308" s="60"/>
      <c r="Z308" s="30"/>
      <c r="AA308" s="30"/>
      <c r="AB308" s="30"/>
      <c r="AC308" s="31"/>
      <c r="AD308" s="31"/>
      <c r="AE308" s="31"/>
    </row>
    <row r="309" spans="1:31" ht="30" customHeight="1">
      <c r="A309" s="83"/>
      <c r="B309" s="27"/>
      <c r="C309" s="28" t="s">
        <v>186</v>
      </c>
      <c r="D309" s="33">
        <f t="shared" ref="D309:P309" si="99">IF(((D307="")*AND(D308="")),"",(D307-D308))</f>
        <v>367.81999999999971</v>
      </c>
      <c r="E309" s="33">
        <f t="shared" si="99"/>
        <v>317.78999999999996</v>
      </c>
      <c r="F309" s="33">
        <f t="shared" si="99"/>
        <v>313.70000000000027</v>
      </c>
      <c r="G309" s="33">
        <f t="shared" si="99"/>
        <v>321.21000000000004</v>
      </c>
      <c r="H309" s="33">
        <f t="shared" si="99"/>
        <v>361.4399999999996</v>
      </c>
      <c r="I309" s="33">
        <f t="shared" si="99"/>
        <v>355.65000000000009</v>
      </c>
      <c r="J309" s="33">
        <f t="shared" si="99"/>
        <v>317.48</v>
      </c>
      <c r="K309" s="33">
        <f t="shared" si="99"/>
        <v>316.96000000000004</v>
      </c>
      <c r="L309" s="33">
        <f t="shared" si="99"/>
        <v>369.84000000000015</v>
      </c>
      <c r="M309" s="33">
        <f t="shared" si="99"/>
        <v>318.63000000000011</v>
      </c>
      <c r="N309" s="33">
        <f t="shared" si="99"/>
        <v>323.86000000000013</v>
      </c>
      <c r="O309" s="33">
        <f t="shared" si="99"/>
        <v>316.46000000000004</v>
      </c>
      <c r="P309" s="33">
        <f t="shared" si="99"/>
        <v>321.47000000000025</v>
      </c>
      <c r="Q309" s="1103"/>
      <c r="R309" s="1103"/>
      <c r="S309" s="1095"/>
      <c r="T309" s="1095"/>
      <c r="U309" s="1097"/>
      <c r="V309" s="154"/>
      <c r="W309" s="1100"/>
      <c r="X309" s="1109"/>
      <c r="Y309" s="60"/>
      <c r="Z309" s="30"/>
      <c r="AA309" s="30"/>
      <c r="AB309" s="30"/>
      <c r="AC309" s="30"/>
      <c r="AD309" s="34"/>
      <c r="AE309" s="30"/>
    </row>
    <row r="310" spans="1:31" ht="15">
      <c r="A310" s="84">
        <v>43486</v>
      </c>
      <c r="B310" s="27" t="s">
        <v>230</v>
      </c>
      <c r="C310" s="28" t="s">
        <v>184</v>
      </c>
      <c r="D310" s="3">
        <v>2514.8200000000002</v>
      </c>
      <c r="E310" s="3">
        <v>2442.5300000000002</v>
      </c>
      <c r="F310" s="3">
        <v>2426.73</v>
      </c>
      <c r="G310" s="3">
        <v>2427.91</v>
      </c>
      <c r="H310" s="3">
        <v>2477.41</v>
      </c>
      <c r="I310" s="3">
        <v>2462.19</v>
      </c>
      <c r="J310" s="3">
        <v>2428.34</v>
      </c>
      <c r="K310" s="3">
        <v>2436.5100000000002</v>
      </c>
      <c r="L310" s="3">
        <v>2484.33</v>
      </c>
      <c r="M310" s="3">
        <v>2443.66</v>
      </c>
      <c r="N310" s="3">
        <v>2436.1999999999998</v>
      </c>
      <c r="O310" s="3">
        <v>2430.6799999999998</v>
      </c>
      <c r="P310" s="3">
        <v>2452.96</v>
      </c>
      <c r="Q310" s="1101">
        <f>IF((P311=""),"",MAX(D312:P312))</f>
        <v>355.70000000000027</v>
      </c>
      <c r="R310" s="1101">
        <f>IF(P311="","",MIN(D312:P312))</f>
        <v>236.35000000000036</v>
      </c>
      <c r="S310" s="1093">
        <f>IF((P312=""),"",AVERAGE(D312:P312))</f>
        <v>271.3630769230769</v>
      </c>
      <c r="T310" s="1093">
        <f>IF((P311=""),"",(Q310-R310)/(Q310+R310)*100)</f>
        <v>20.158770374123769</v>
      </c>
      <c r="U310" s="1093">
        <f>STDEV(D312:P312)</f>
        <v>37.647524572144974</v>
      </c>
      <c r="V310" s="154" t="str">
        <f>IF(P311="","",IF(S310&gt;300,IF(T310&lt;14,IF(S310&lt;390,"Pass","Fail"),"Fail"),"Fail"))</f>
        <v>Fail</v>
      </c>
      <c r="W310" s="1098">
        <v>1428</v>
      </c>
      <c r="X310" s="1107"/>
      <c r="Y310" s="60"/>
      <c r="Z310" s="30">
        <v>270</v>
      </c>
      <c r="AA310" s="30">
        <v>370</v>
      </c>
      <c r="AB310" s="30">
        <v>300</v>
      </c>
      <c r="AC310" s="31">
        <v>390</v>
      </c>
      <c r="AD310" s="31">
        <v>20</v>
      </c>
      <c r="AE310" s="31">
        <v>14</v>
      </c>
    </row>
    <row r="311" spans="1:31" ht="15.75" customHeight="1">
      <c r="A311" s="83"/>
      <c r="B311" s="32"/>
      <c r="C311" s="28" t="s">
        <v>185</v>
      </c>
      <c r="D311" s="3">
        <v>2159.12</v>
      </c>
      <c r="E311" s="3">
        <v>2182.6799999999998</v>
      </c>
      <c r="F311" s="3">
        <v>2183.0300000000002</v>
      </c>
      <c r="G311" s="3">
        <v>2186.77</v>
      </c>
      <c r="H311" s="3">
        <v>2177.5500000000002</v>
      </c>
      <c r="I311" s="3">
        <v>2176.1</v>
      </c>
      <c r="J311" s="3">
        <v>2191.9899999999998</v>
      </c>
      <c r="K311" s="3">
        <v>2184.52</v>
      </c>
      <c r="L311" s="3">
        <v>2151.38</v>
      </c>
      <c r="M311" s="3">
        <v>2185.29</v>
      </c>
      <c r="N311" s="3">
        <v>2188.42</v>
      </c>
      <c r="O311" s="3">
        <v>2189.86</v>
      </c>
      <c r="P311" s="3">
        <v>2179.84</v>
      </c>
      <c r="Q311" s="1102"/>
      <c r="R311" s="1102"/>
      <c r="S311" s="1094"/>
      <c r="T311" s="1094"/>
      <c r="U311" s="1096"/>
      <c r="V311" s="154"/>
      <c r="W311" s="1099"/>
      <c r="X311" s="1108"/>
      <c r="Y311" s="60"/>
      <c r="Z311" s="30"/>
      <c r="AA311" s="30"/>
      <c r="AB311" s="30"/>
      <c r="AC311" s="31"/>
      <c r="AD311" s="31"/>
      <c r="AE311" s="31"/>
    </row>
    <row r="312" spans="1:31" ht="30" customHeight="1">
      <c r="A312" s="83"/>
      <c r="B312" s="27"/>
      <c r="C312" s="28" t="s">
        <v>186</v>
      </c>
      <c r="D312" s="33">
        <f t="shared" ref="D312:P312" si="100">IF(((D310="")*AND(D311="")),"",(D310-D311))</f>
        <v>355.70000000000027</v>
      </c>
      <c r="E312" s="33">
        <f t="shared" si="100"/>
        <v>259.85000000000036</v>
      </c>
      <c r="F312" s="33">
        <f t="shared" si="100"/>
        <v>243.69999999999982</v>
      </c>
      <c r="G312" s="33">
        <f t="shared" si="100"/>
        <v>241.13999999999987</v>
      </c>
      <c r="H312" s="33">
        <f t="shared" si="100"/>
        <v>299.85999999999967</v>
      </c>
      <c r="I312" s="33">
        <f t="shared" si="100"/>
        <v>286.09000000000015</v>
      </c>
      <c r="J312" s="33">
        <f t="shared" si="100"/>
        <v>236.35000000000036</v>
      </c>
      <c r="K312" s="33">
        <f t="shared" si="100"/>
        <v>251.99000000000024</v>
      </c>
      <c r="L312" s="33">
        <f t="shared" si="100"/>
        <v>332.94999999999982</v>
      </c>
      <c r="M312" s="33">
        <f t="shared" si="100"/>
        <v>258.36999999999989</v>
      </c>
      <c r="N312" s="33">
        <f t="shared" si="100"/>
        <v>247.77999999999975</v>
      </c>
      <c r="O312" s="33">
        <f t="shared" si="100"/>
        <v>240.81999999999971</v>
      </c>
      <c r="P312" s="33">
        <f t="shared" si="100"/>
        <v>273.11999999999989</v>
      </c>
      <c r="Q312" s="1103"/>
      <c r="R312" s="1103"/>
      <c r="S312" s="1095"/>
      <c r="T312" s="1095"/>
      <c r="U312" s="1097"/>
      <c r="V312" s="154"/>
      <c r="W312" s="1100"/>
      <c r="X312" s="1109"/>
      <c r="Y312" s="60"/>
      <c r="Z312" s="30"/>
      <c r="AA312" s="30"/>
      <c r="AB312" s="30"/>
      <c r="AC312" s="30"/>
      <c r="AD312" s="34"/>
      <c r="AE312" s="30"/>
    </row>
    <row r="313" spans="1:31" ht="15">
      <c r="A313" s="84">
        <v>43486</v>
      </c>
      <c r="B313" s="27" t="s">
        <v>230</v>
      </c>
      <c r="C313" s="28" t="s">
        <v>184</v>
      </c>
      <c r="D313" s="3">
        <v>2880.52</v>
      </c>
      <c r="E313" s="3">
        <v>2754.3</v>
      </c>
      <c r="F313" s="3">
        <v>2738.04</v>
      </c>
      <c r="G313" s="3">
        <v>2742.33</v>
      </c>
      <c r="H313" s="3">
        <v>2840.39</v>
      </c>
      <c r="I313" s="3">
        <v>2814.97</v>
      </c>
      <c r="J313" s="3">
        <v>2742.96</v>
      </c>
      <c r="K313" s="3">
        <v>2749.83</v>
      </c>
      <c r="L313" s="3">
        <v>2837.92</v>
      </c>
      <c r="M313" s="3">
        <v>2765.55</v>
      </c>
      <c r="N313" s="3">
        <v>2754.22</v>
      </c>
      <c r="O313" s="3">
        <v>2750.76</v>
      </c>
      <c r="P313" s="3">
        <v>2768.24</v>
      </c>
      <c r="Q313" s="1101">
        <f>IF((P314=""),"",MAX(D315:P315))</f>
        <v>389.84999999999991</v>
      </c>
      <c r="R313" s="1101">
        <f>IF(P314="","",MIN(D315:P315))</f>
        <v>311.57000000000016</v>
      </c>
      <c r="S313" s="1093">
        <f>IF((P315=""),"",AVERAGE(D315:P315))</f>
        <v>337.61692307692306</v>
      </c>
      <c r="T313" s="1093">
        <f>IF((P314=""),"",(Q313-R313)/(Q313+R313)*100)</f>
        <v>11.160217843802535</v>
      </c>
      <c r="U313" s="1093">
        <f>STDEV(D315:P315)</f>
        <v>32.145008006587751</v>
      </c>
      <c r="V313" s="154" t="str">
        <f>IF(P314="","",IF(S313&gt;300,IF(T313&lt;14,IF(S313&lt;390,"Pass","Fail"),"Fail"),"Fail"))</f>
        <v>Pass</v>
      </c>
      <c r="W313" s="1098">
        <v>1428</v>
      </c>
      <c r="X313" s="86" t="s">
        <v>241</v>
      </c>
      <c r="Y313" s="60"/>
      <c r="Z313" s="30">
        <v>270</v>
      </c>
      <c r="AA313" s="30">
        <v>370</v>
      </c>
      <c r="AB313" s="30">
        <v>300</v>
      </c>
      <c r="AC313" s="31">
        <v>390</v>
      </c>
      <c r="AD313" s="31">
        <v>20</v>
      </c>
      <c r="AE313" s="31">
        <v>14</v>
      </c>
    </row>
    <row r="314" spans="1:31" ht="15.75" customHeight="1">
      <c r="A314" s="83"/>
      <c r="B314" s="32"/>
      <c r="C314" s="28" t="s">
        <v>185</v>
      </c>
      <c r="D314" s="3">
        <v>2493.15</v>
      </c>
      <c r="E314" s="3">
        <v>2440.1799999999998</v>
      </c>
      <c r="F314" s="3">
        <v>2426.46</v>
      </c>
      <c r="G314" s="3">
        <v>2427.54</v>
      </c>
      <c r="H314" s="3">
        <v>2459.83</v>
      </c>
      <c r="I314" s="3">
        <v>2439.21</v>
      </c>
      <c r="J314" s="3">
        <v>2431.39</v>
      </c>
      <c r="K314" s="3">
        <v>2433.0500000000002</v>
      </c>
      <c r="L314" s="3">
        <v>2448.0700000000002</v>
      </c>
      <c r="M314" s="3">
        <v>2445.36</v>
      </c>
      <c r="N314" s="3">
        <v>2430.12</v>
      </c>
      <c r="O314" s="3">
        <v>2427.83</v>
      </c>
      <c r="P314" s="3">
        <v>2448.8200000000002</v>
      </c>
      <c r="Q314" s="1102"/>
      <c r="R314" s="1102"/>
      <c r="S314" s="1094"/>
      <c r="T314" s="1094"/>
      <c r="U314" s="1096"/>
      <c r="V314" s="154"/>
      <c r="W314" s="1099"/>
      <c r="X314" s="87"/>
      <c r="Y314" s="60"/>
      <c r="Z314" s="30"/>
      <c r="AA314" s="30"/>
      <c r="AB314" s="30"/>
      <c r="AC314" s="31"/>
      <c r="AD314" s="31"/>
      <c r="AE314" s="31"/>
    </row>
    <row r="315" spans="1:31" ht="30" customHeight="1">
      <c r="A315" s="83"/>
      <c r="B315" s="27"/>
      <c r="C315" s="28" t="s">
        <v>186</v>
      </c>
      <c r="D315" s="33">
        <f t="shared" ref="D315:P315" si="101">IF(((D313="")*AND(D314="")),"",(D313-D314))</f>
        <v>387.36999999999989</v>
      </c>
      <c r="E315" s="33">
        <f t="shared" si="101"/>
        <v>314.12000000000035</v>
      </c>
      <c r="F315" s="33">
        <f t="shared" si="101"/>
        <v>311.57999999999993</v>
      </c>
      <c r="G315" s="33">
        <f t="shared" si="101"/>
        <v>314.78999999999996</v>
      </c>
      <c r="H315" s="33">
        <f t="shared" si="101"/>
        <v>380.55999999999995</v>
      </c>
      <c r="I315" s="33">
        <f t="shared" si="101"/>
        <v>375.75999999999976</v>
      </c>
      <c r="J315" s="33">
        <f t="shared" si="101"/>
        <v>311.57000000000016</v>
      </c>
      <c r="K315" s="33">
        <f t="shared" si="101"/>
        <v>316.77999999999975</v>
      </c>
      <c r="L315" s="33">
        <f t="shared" si="101"/>
        <v>389.84999999999991</v>
      </c>
      <c r="M315" s="33">
        <f t="shared" si="101"/>
        <v>320.19000000000005</v>
      </c>
      <c r="N315" s="33">
        <f t="shared" si="101"/>
        <v>324.09999999999991</v>
      </c>
      <c r="O315" s="33">
        <f t="shared" si="101"/>
        <v>322.93000000000029</v>
      </c>
      <c r="P315" s="33">
        <f t="shared" si="101"/>
        <v>319.41999999999962</v>
      </c>
      <c r="Q315" s="1103"/>
      <c r="R315" s="1103"/>
      <c r="S315" s="1095"/>
      <c r="T315" s="1095"/>
      <c r="U315" s="1097"/>
      <c r="V315" s="154"/>
      <c r="W315" s="1100"/>
      <c r="X315" s="88"/>
      <c r="Y315" s="60"/>
      <c r="Z315" s="30"/>
      <c r="AA315" s="30"/>
      <c r="AB315" s="30"/>
      <c r="AC315" s="30"/>
      <c r="AD315" s="34"/>
      <c r="AE315" s="30"/>
    </row>
    <row r="316" spans="1:31" ht="15">
      <c r="A316" s="84">
        <v>43489</v>
      </c>
      <c r="B316" s="27" t="s">
        <v>230</v>
      </c>
      <c r="C316" s="28" t="s">
        <v>184</v>
      </c>
      <c r="D316" s="3">
        <v>2886.13</v>
      </c>
      <c r="E316" s="3">
        <v>2764.83</v>
      </c>
      <c r="F316" s="3">
        <v>2744.24</v>
      </c>
      <c r="G316" s="3">
        <v>2749.48</v>
      </c>
      <c r="H316" s="3">
        <v>2844.91</v>
      </c>
      <c r="I316" s="3">
        <v>2827.59</v>
      </c>
      <c r="J316" s="3">
        <v>2752.72</v>
      </c>
      <c r="K316" s="3">
        <v>2757.31</v>
      </c>
      <c r="L316" s="3">
        <v>2845.54</v>
      </c>
      <c r="M316" s="3">
        <v>2768.65</v>
      </c>
      <c r="N316" s="3">
        <v>2759.82</v>
      </c>
      <c r="O316" s="3">
        <v>2755.65</v>
      </c>
      <c r="P316" s="3">
        <v>2777.92</v>
      </c>
      <c r="Q316" s="1101">
        <f>IF((P317=""),"",MAX(D318:P318))</f>
        <v>372.59000000000015</v>
      </c>
      <c r="R316" s="1101">
        <f>IF(P317="","",MIN(D318:P318))</f>
        <v>316.70999999999958</v>
      </c>
      <c r="S316" s="1093">
        <f>IF((P318=""),"",AVERAGE(D318:P318))</f>
        <v>335.55923076923074</v>
      </c>
      <c r="T316" s="1093">
        <f>IF((P317=""),"",(Q316-R316)/(Q316+R316)*100)</f>
        <v>8.1067749891194829</v>
      </c>
      <c r="U316" s="1093">
        <f>STDEV(D318:P318)</f>
        <v>23.306301172836431</v>
      </c>
      <c r="V316" s="154" t="str">
        <f>IF(P317="","",IF(S316&gt;300,IF(T316&lt;14,IF(S316&lt;390,"Pass","Fail"),"Fail"),"Fail"))</f>
        <v>Pass</v>
      </c>
      <c r="W316" s="1098">
        <v>1340</v>
      </c>
      <c r="X316" s="86" t="s">
        <v>217</v>
      </c>
      <c r="Y316" s="60"/>
      <c r="Z316" s="30">
        <v>270</v>
      </c>
      <c r="AA316" s="30">
        <v>370</v>
      </c>
      <c r="AB316" s="30">
        <v>300</v>
      </c>
      <c r="AC316" s="31">
        <v>390</v>
      </c>
      <c r="AD316" s="31">
        <v>20</v>
      </c>
      <c r="AE316" s="31">
        <v>14</v>
      </c>
    </row>
    <row r="317" spans="1:31" ht="15.75" customHeight="1">
      <c r="A317" s="83"/>
      <c r="B317" s="32"/>
      <c r="C317" s="28" t="s">
        <v>185</v>
      </c>
      <c r="D317" s="3">
        <v>2513.54</v>
      </c>
      <c r="E317" s="3">
        <v>2445.94</v>
      </c>
      <c r="F317" s="3">
        <v>2427.5300000000002</v>
      </c>
      <c r="G317" s="3">
        <v>2428.56</v>
      </c>
      <c r="H317" s="3">
        <v>2478.27</v>
      </c>
      <c r="I317" s="3">
        <v>2463.44</v>
      </c>
      <c r="J317" s="3">
        <v>2431.17</v>
      </c>
      <c r="K317" s="3">
        <v>2440.44</v>
      </c>
      <c r="L317" s="3">
        <v>2473.61</v>
      </c>
      <c r="M317" s="3">
        <v>2448.86</v>
      </c>
      <c r="N317" s="3">
        <v>2437.1999999999998</v>
      </c>
      <c r="O317" s="3">
        <v>2430.5</v>
      </c>
      <c r="P317" s="3">
        <v>2453.46</v>
      </c>
      <c r="Q317" s="1102"/>
      <c r="R317" s="1102"/>
      <c r="S317" s="1094"/>
      <c r="T317" s="1094"/>
      <c r="U317" s="1096"/>
      <c r="V317" s="154"/>
      <c r="W317" s="1099"/>
      <c r="X317" s="87"/>
      <c r="Y317" s="60"/>
      <c r="Z317" s="30"/>
      <c r="AA317" s="30"/>
      <c r="AB317" s="30"/>
      <c r="AC317" s="31"/>
      <c r="AD317" s="31"/>
      <c r="AE317" s="31"/>
    </row>
    <row r="318" spans="1:31" ht="30" customHeight="1">
      <c r="A318" s="83"/>
      <c r="B318" s="27"/>
      <c r="C318" s="28" t="s">
        <v>186</v>
      </c>
      <c r="D318" s="33">
        <f t="shared" ref="D318:P318" si="102">IF(((D316="")*AND(D317="")),"",(D316-D317))</f>
        <v>372.59000000000015</v>
      </c>
      <c r="E318" s="33">
        <f t="shared" si="102"/>
        <v>318.88999999999987</v>
      </c>
      <c r="F318" s="33">
        <f t="shared" si="102"/>
        <v>316.70999999999958</v>
      </c>
      <c r="G318" s="33">
        <f t="shared" si="102"/>
        <v>320.92000000000007</v>
      </c>
      <c r="H318" s="33">
        <f t="shared" si="102"/>
        <v>366.63999999999987</v>
      </c>
      <c r="I318" s="33">
        <f t="shared" si="102"/>
        <v>364.15000000000009</v>
      </c>
      <c r="J318" s="33">
        <f t="shared" si="102"/>
        <v>321.54999999999973</v>
      </c>
      <c r="K318" s="33">
        <f t="shared" si="102"/>
        <v>316.86999999999989</v>
      </c>
      <c r="L318" s="33">
        <f t="shared" si="102"/>
        <v>371.92999999999984</v>
      </c>
      <c r="M318" s="33">
        <f t="shared" si="102"/>
        <v>319.78999999999996</v>
      </c>
      <c r="N318" s="33">
        <f t="shared" si="102"/>
        <v>322.62000000000035</v>
      </c>
      <c r="O318" s="33">
        <f t="shared" si="102"/>
        <v>325.15000000000009</v>
      </c>
      <c r="P318" s="33">
        <f t="shared" si="102"/>
        <v>324.46000000000004</v>
      </c>
      <c r="Q318" s="1103"/>
      <c r="R318" s="1103"/>
      <c r="S318" s="1095"/>
      <c r="T318" s="1095"/>
      <c r="U318" s="1097"/>
      <c r="V318" s="154"/>
      <c r="W318" s="1100"/>
      <c r="X318" s="88"/>
      <c r="Y318" s="60"/>
      <c r="Z318" s="30"/>
      <c r="AA318" s="30"/>
      <c r="AB318" s="30"/>
      <c r="AC318" s="30"/>
      <c r="AD318" s="34"/>
      <c r="AE318" s="30"/>
    </row>
    <row r="319" spans="1:31" ht="15">
      <c r="A319" s="84">
        <v>43493</v>
      </c>
      <c r="B319" s="27" t="s">
        <v>230</v>
      </c>
      <c r="C319" s="28" t="s">
        <v>184</v>
      </c>
      <c r="D319" s="3">
        <v>2513.54</v>
      </c>
      <c r="E319" s="3">
        <v>2445.94</v>
      </c>
      <c r="F319" s="3">
        <v>2427.5300000000002</v>
      </c>
      <c r="G319" s="3">
        <v>2428.56</v>
      </c>
      <c r="H319" s="3">
        <v>2478.27</v>
      </c>
      <c r="I319" s="3">
        <v>2463.44</v>
      </c>
      <c r="J319" s="3">
        <v>2431.17</v>
      </c>
      <c r="K319" s="3">
        <v>2440.44</v>
      </c>
      <c r="L319" s="3">
        <v>2473.61</v>
      </c>
      <c r="M319" s="3">
        <v>2448.86</v>
      </c>
      <c r="N319" s="3">
        <v>2437.1999999999998</v>
      </c>
      <c r="O319" s="3">
        <v>2430.5</v>
      </c>
      <c r="P319" s="3">
        <v>2453.46</v>
      </c>
      <c r="Q319" s="1101">
        <f>IF((P320=""),"",MAX(D321:P321))</f>
        <v>371.65999999999985</v>
      </c>
      <c r="R319" s="1101">
        <f>IF(P320="","",MIN(D321:P321))</f>
        <v>232.67000000000007</v>
      </c>
      <c r="S319" s="1093">
        <f>IF((P321=""),"",AVERAGE(D321:P321))</f>
        <v>274.73615384615391</v>
      </c>
      <c r="T319" s="1093">
        <f>IF((P320=""),"",(Q319-R319)/(Q319+R319)*100)</f>
        <v>22.999023712210185</v>
      </c>
      <c r="U319" s="1093">
        <f>STDEV(D321:P321)</f>
        <v>42.759912016291892</v>
      </c>
      <c r="V319" s="154" t="str">
        <f>IF(P320="","",IF(S319&gt;300,IF(T319&lt;14,IF(S319&lt;390,"Pass","Fail"),"Fail"),"Fail"))</f>
        <v>Fail</v>
      </c>
      <c r="W319" s="1098">
        <v>1340</v>
      </c>
      <c r="X319" s="1107"/>
      <c r="Y319" s="60"/>
      <c r="Z319" s="30">
        <v>270</v>
      </c>
      <c r="AA319" s="30">
        <v>370</v>
      </c>
      <c r="AB319" s="30">
        <v>300</v>
      </c>
      <c r="AC319" s="31">
        <v>390</v>
      </c>
      <c r="AD319" s="31">
        <v>20</v>
      </c>
      <c r="AE319" s="31">
        <v>14</v>
      </c>
    </row>
    <row r="320" spans="1:31" ht="15.75" customHeight="1">
      <c r="A320" s="83"/>
      <c r="B320" s="32"/>
      <c r="C320" s="28" t="s">
        <v>185</v>
      </c>
      <c r="D320" s="3">
        <v>2141.88</v>
      </c>
      <c r="E320" s="3">
        <v>2182.94</v>
      </c>
      <c r="F320" s="3">
        <v>2191.58</v>
      </c>
      <c r="G320" s="3">
        <v>2189.06</v>
      </c>
      <c r="H320" s="3">
        <v>2165.21</v>
      </c>
      <c r="I320" s="3">
        <v>2167.91</v>
      </c>
      <c r="J320" s="3">
        <v>2198.5</v>
      </c>
      <c r="K320" s="3">
        <v>2182.83</v>
      </c>
      <c r="L320" s="3">
        <v>2138.46</v>
      </c>
      <c r="M320" s="3">
        <v>2185.4899999999998</v>
      </c>
      <c r="N320" s="3">
        <v>2184.92</v>
      </c>
      <c r="O320" s="3">
        <v>2193.39</v>
      </c>
      <c r="P320" s="3">
        <v>2178.7800000000002</v>
      </c>
      <c r="Q320" s="1102"/>
      <c r="R320" s="1102"/>
      <c r="S320" s="1094"/>
      <c r="T320" s="1094"/>
      <c r="U320" s="1096"/>
      <c r="V320" s="154"/>
      <c r="W320" s="1099"/>
      <c r="X320" s="1108"/>
      <c r="Y320" s="60"/>
      <c r="Z320" s="30"/>
      <c r="AA320" s="30"/>
      <c r="AB320" s="30"/>
      <c r="AC320" s="31"/>
      <c r="AD320" s="31"/>
      <c r="AE320" s="31"/>
    </row>
    <row r="321" spans="1:31" ht="30" customHeight="1">
      <c r="A321" s="83"/>
      <c r="B321" s="27"/>
      <c r="C321" s="28" t="s">
        <v>186</v>
      </c>
      <c r="D321" s="33">
        <f t="shared" ref="D321:P321" si="103">IF(((D319="")*AND(D320="")),"",(D319-D320))</f>
        <v>371.65999999999985</v>
      </c>
      <c r="E321" s="33">
        <f t="shared" si="103"/>
        <v>263</v>
      </c>
      <c r="F321" s="33">
        <f t="shared" si="103"/>
        <v>235.95000000000027</v>
      </c>
      <c r="G321" s="33">
        <f t="shared" si="103"/>
        <v>239.5</v>
      </c>
      <c r="H321" s="33">
        <f t="shared" si="103"/>
        <v>313.05999999999995</v>
      </c>
      <c r="I321" s="33">
        <f t="shared" si="103"/>
        <v>295.5300000000002</v>
      </c>
      <c r="J321" s="33">
        <f t="shared" si="103"/>
        <v>232.67000000000007</v>
      </c>
      <c r="K321" s="33">
        <f t="shared" si="103"/>
        <v>257.61000000000013</v>
      </c>
      <c r="L321" s="33">
        <f t="shared" si="103"/>
        <v>335.15000000000009</v>
      </c>
      <c r="M321" s="33">
        <f t="shared" si="103"/>
        <v>263.37000000000035</v>
      </c>
      <c r="N321" s="33">
        <f t="shared" si="103"/>
        <v>252.27999999999975</v>
      </c>
      <c r="O321" s="33">
        <f t="shared" si="103"/>
        <v>237.11000000000013</v>
      </c>
      <c r="P321" s="33">
        <f t="shared" si="103"/>
        <v>274.67999999999984</v>
      </c>
      <c r="Q321" s="1103"/>
      <c r="R321" s="1103"/>
      <c r="S321" s="1095"/>
      <c r="T321" s="1095"/>
      <c r="U321" s="1097"/>
      <c r="V321" s="154"/>
      <c r="W321" s="1100"/>
      <c r="X321" s="1109"/>
      <c r="Y321" s="60"/>
      <c r="Z321" s="30"/>
      <c r="AA321" s="30"/>
      <c r="AB321" s="30"/>
      <c r="AC321" s="30"/>
      <c r="AD321" s="34"/>
      <c r="AE321" s="30"/>
    </row>
    <row r="322" spans="1:31" ht="15">
      <c r="A322" s="84">
        <v>43493</v>
      </c>
      <c r="B322" s="27" t="s">
        <v>230</v>
      </c>
      <c r="C322" s="28" t="s">
        <v>184</v>
      </c>
      <c r="D322" s="3">
        <v>2881.63</v>
      </c>
      <c r="E322" s="3">
        <v>2758.92</v>
      </c>
      <c r="F322" s="3">
        <v>2740.67</v>
      </c>
      <c r="G322" s="3">
        <v>2743.19</v>
      </c>
      <c r="H322" s="3">
        <v>2843.4</v>
      </c>
      <c r="I322" s="3">
        <v>2823.04</v>
      </c>
      <c r="J322" s="3">
        <v>2745.31</v>
      </c>
      <c r="K322" s="3">
        <v>2752.13</v>
      </c>
      <c r="L322" s="3">
        <v>2842.53</v>
      </c>
      <c r="M322" s="3">
        <v>2765.93</v>
      </c>
      <c r="N322" s="3">
        <v>2756.93</v>
      </c>
      <c r="O322" s="3">
        <v>2750.3</v>
      </c>
      <c r="P322" s="3">
        <v>2773</v>
      </c>
      <c r="Q322" s="1101">
        <f>IF((P323=""),"",MAX(D324:P324))</f>
        <v>389.39000000000033</v>
      </c>
      <c r="R322" s="1101">
        <f>IF(P323="","",MIN(D324:P324))</f>
        <v>313.57000000000016</v>
      </c>
      <c r="S322" s="1093">
        <f>IF((P324=""),"",AVERAGE(D324:P324))</f>
        <v>339.87692307692311</v>
      </c>
      <c r="T322" s="1093">
        <f>IF((P323=""),"",(Q322-R322)/(Q322+R322)*100)</f>
        <v>10.78581996130649</v>
      </c>
      <c r="U322" s="1093">
        <f>STDEV(D324:P324)</f>
        <v>30.788273033904289</v>
      </c>
      <c r="V322" s="154" t="str">
        <f>IF(P323="","",IF(S322&gt;300,IF(T322&lt;14,IF(S322&lt;390,"Pass","Fail"),"Fail"),"Fail"))</f>
        <v>Pass</v>
      </c>
      <c r="W322" s="1098">
        <v>121</v>
      </c>
      <c r="X322" s="86" t="s">
        <v>218</v>
      </c>
      <c r="Y322" s="60"/>
      <c r="Z322" s="30">
        <v>270</v>
      </c>
      <c r="AA322" s="30">
        <v>370</v>
      </c>
      <c r="AB322" s="30">
        <v>300</v>
      </c>
      <c r="AC322" s="31">
        <v>390</v>
      </c>
      <c r="AD322" s="31">
        <v>20</v>
      </c>
      <c r="AE322" s="31">
        <v>14</v>
      </c>
    </row>
    <row r="323" spans="1:31" ht="15.75" customHeight="1">
      <c r="A323" s="83"/>
      <c r="B323" s="32"/>
      <c r="C323" s="28" t="s">
        <v>185</v>
      </c>
      <c r="D323" s="3">
        <v>2498.15</v>
      </c>
      <c r="E323" s="3">
        <v>2441.0700000000002</v>
      </c>
      <c r="F323" s="3">
        <v>2427.1</v>
      </c>
      <c r="G323" s="3">
        <v>2424.9499999999998</v>
      </c>
      <c r="H323" s="3">
        <v>2458.84</v>
      </c>
      <c r="I323" s="3">
        <v>2444.98</v>
      </c>
      <c r="J323" s="3">
        <v>2428.1</v>
      </c>
      <c r="K323" s="3">
        <v>2431.3200000000002</v>
      </c>
      <c r="L323" s="3">
        <v>2453.14</v>
      </c>
      <c r="M323" s="3">
        <v>2441</v>
      </c>
      <c r="N323" s="3">
        <v>2431.2199999999998</v>
      </c>
      <c r="O323" s="3">
        <v>2429.15</v>
      </c>
      <c r="P323" s="3">
        <v>2449.56</v>
      </c>
      <c r="Q323" s="1102"/>
      <c r="R323" s="1102"/>
      <c r="S323" s="1094"/>
      <c r="T323" s="1094"/>
      <c r="U323" s="1096"/>
      <c r="V323" s="154"/>
      <c r="W323" s="1099"/>
      <c r="X323" s="87"/>
      <c r="Y323" s="60"/>
      <c r="Z323" s="30"/>
      <c r="AA323" s="30"/>
      <c r="AB323" s="30"/>
      <c r="AC323" s="31"/>
      <c r="AD323" s="31"/>
      <c r="AE323" s="31"/>
    </row>
    <row r="324" spans="1:31" ht="30" customHeight="1">
      <c r="A324" s="83"/>
      <c r="B324" s="27"/>
      <c r="C324" s="28" t="s">
        <v>186</v>
      </c>
      <c r="D324" s="33">
        <f t="shared" ref="D324:P324" si="104">IF(((D322="")*AND(D323="")),"",(D322-D323))</f>
        <v>383.48</v>
      </c>
      <c r="E324" s="33">
        <f t="shared" si="104"/>
        <v>317.84999999999991</v>
      </c>
      <c r="F324" s="33">
        <f t="shared" si="104"/>
        <v>313.57000000000016</v>
      </c>
      <c r="G324" s="33">
        <f t="shared" si="104"/>
        <v>318.24000000000024</v>
      </c>
      <c r="H324" s="33">
        <f t="shared" si="104"/>
        <v>384.55999999999995</v>
      </c>
      <c r="I324" s="33">
        <f t="shared" si="104"/>
        <v>378.05999999999995</v>
      </c>
      <c r="J324" s="33">
        <f t="shared" si="104"/>
        <v>317.21000000000004</v>
      </c>
      <c r="K324" s="33">
        <f t="shared" si="104"/>
        <v>320.80999999999995</v>
      </c>
      <c r="L324" s="33">
        <f t="shared" si="104"/>
        <v>389.39000000000033</v>
      </c>
      <c r="M324" s="33">
        <f t="shared" si="104"/>
        <v>324.92999999999984</v>
      </c>
      <c r="N324" s="33">
        <f t="shared" si="104"/>
        <v>325.71000000000004</v>
      </c>
      <c r="O324" s="33">
        <f t="shared" si="104"/>
        <v>321.15000000000009</v>
      </c>
      <c r="P324" s="33">
        <f t="shared" si="104"/>
        <v>323.44000000000005</v>
      </c>
      <c r="Q324" s="1103"/>
      <c r="R324" s="1103"/>
      <c r="S324" s="1095"/>
      <c r="T324" s="1095"/>
      <c r="U324" s="1097"/>
      <c r="V324" s="154"/>
      <c r="W324" s="1100"/>
      <c r="X324" s="88"/>
      <c r="Y324" s="60"/>
      <c r="Z324" s="30"/>
      <c r="AA324" s="30"/>
      <c r="AB324" s="30"/>
      <c r="AC324" s="30"/>
      <c r="AD324" s="34"/>
      <c r="AE324" s="30"/>
    </row>
    <row r="325" spans="1:31" ht="15">
      <c r="A325" s="84">
        <v>43497</v>
      </c>
      <c r="B325" s="27" t="s">
        <v>230</v>
      </c>
      <c r="C325" s="28" t="s">
        <v>184</v>
      </c>
      <c r="D325" s="3">
        <v>2886.16</v>
      </c>
      <c r="E325" s="3">
        <v>2765.74</v>
      </c>
      <c r="F325" s="3">
        <v>2747.14</v>
      </c>
      <c r="G325" s="3">
        <v>2753.39</v>
      </c>
      <c r="H325" s="3">
        <v>2847.27</v>
      </c>
      <c r="I325" s="3">
        <v>2830.6</v>
      </c>
      <c r="J325" s="3">
        <v>2753.05</v>
      </c>
      <c r="K325" s="3">
        <v>2757.49</v>
      </c>
      <c r="L325" s="3">
        <v>2845.34</v>
      </c>
      <c r="M325" s="3">
        <v>2771.57</v>
      </c>
      <c r="N325" s="3">
        <v>2763.73</v>
      </c>
      <c r="O325" s="3">
        <v>2758.67</v>
      </c>
      <c r="P325" s="3">
        <v>2778.96</v>
      </c>
      <c r="Q325" s="1101">
        <f>IF((P326=""),"",MAX(D327:P327))</f>
        <v>369.55999999999995</v>
      </c>
      <c r="R325" s="1101">
        <f>IF(P326="","",MIN(D327:P327))</f>
        <v>313.77</v>
      </c>
      <c r="S325" s="1093">
        <f>IF((P327=""),"",AVERAGE(D327:P327))</f>
        <v>333.0661538461539</v>
      </c>
      <c r="T325" s="1093">
        <f>IF((P326=""),"",(Q325-R325)/(Q325+R325)*100)</f>
        <v>8.1644300703905834</v>
      </c>
      <c r="U325" s="1093">
        <f>STDEV(D327:P327)</f>
        <v>23.089464241821414</v>
      </c>
      <c r="V325" s="154" t="str">
        <f>IF(P326="","",IF(S325&gt;300,IF(T325&lt;14,IF(S325&lt;390,"Pass","Fail"),"Fail"),"Fail"))</f>
        <v>Pass</v>
      </c>
      <c r="W325" s="1098">
        <v>1159</v>
      </c>
      <c r="X325" s="86" t="s">
        <v>219</v>
      </c>
      <c r="Y325" s="60"/>
      <c r="Z325" s="30">
        <v>270</v>
      </c>
      <c r="AA325" s="30">
        <v>370</v>
      </c>
      <c r="AB325" s="30">
        <v>300</v>
      </c>
      <c r="AC325" s="31">
        <v>390</v>
      </c>
      <c r="AD325" s="31">
        <v>20</v>
      </c>
      <c r="AE325" s="31">
        <v>14</v>
      </c>
    </row>
    <row r="326" spans="1:31" ht="15.75" customHeight="1">
      <c r="A326" s="83"/>
      <c r="B326" s="32"/>
      <c r="C326" s="28" t="s">
        <v>185</v>
      </c>
      <c r="D326" s="3">
        <v>2516.6</v>
      </c>
      <c r="E326" s="3">
        <v>2451.21</v>
      </c>
      <c r="F326" s="3">
        <v>2433.37</v>
      </c>
      <c r="G326" s="3">
        <v>2436.42</v>
      </c>
      <c r="H326" s="3">
        <v>2484.7199999999998</v>
      </c>
      <c r="I326" s="3">
        <v>2467.2199999999998</v>
      </c>
      <c r="J326" s="3">
        <v>2435.87</v>
      </c>
      <c r="K326" s="3">
        <v>2439.9</v>
      </c>
      <c r="L326" s="3">
        <v>2476.75</v>
      </c>
      <c r="M326" s="3">
        <v>2451.67</v>
      </c>
      <c r="N326" s="3">
        <v>2441.2399999999998</v>
      </c>
      <c r="O326" s="3">
        <v>2435.6</v>
      </c>
      <c r="P326" s="3">
        <v>2458.6799999999998</v>
      </c>
      <c r="Q326" s="1102"/>
      <c r="R326" s="1102"/>
      <c r="S326" s="1094"/>
      <c r="T326" s="1094"/>
      <c r="U326" s="1096"/>
      <c r="V326" s="154"/>
      <c r="W326" s="1099"/>
      <c r="X326" s="87"/>
      <c r="Y326" s="60"/>
      <c r="Z326" s="30"/>
      <c r="AA326" s="30"/>
      <c r="AB326" s="30"/>
      <c r="AC326" s="31"/>
      <c r="AD326" s="31"/>
      <c r="AE326" s="31"/>
    </row>
    <row r="327" spans="1:31" ht="30" customHeight="1">
      <c r="A327" s="83"/>
      <c r="B327" s="27"/>
      <c r="C327" s="28" t="s">
        <v>186</v>
      </c>
      <c r="D327" s="33">
        <f t="shared" ref="D327:P327" si="105">IF(((D325="")*AND(D326="")),"",(D325-D326))</f>
        <v>369.55999999999995</v>
      </c>
      <c r="E327" s="33">
        <f t="shared" si="105"/>
        <v>314.52999999999975</v>
      </c>
      <c r="F327" s="33">
        <f t="shared" si="105"/>
        <v>313.77</v>
      </c>
      <c r="G327" s="33">
        <f t="shared" si="105"/>
        <v>316.9699999999998</v>
      </c>
      <c r="H327" s="33">
        <f t="shared" si="105"/>
        <v>362.55000000000018</v>
      </c>
      <c r="I327" s="33">
        <f t="shared" si="105"/>
        <v>363.38000000000011</v>
      </c>
      <c r="J327" s="33">
        <f t="shared" si="105"/>
        <v>317.18000000000029</v>
      </c>
      <c r="K327" s="33">
        <f t="shared" si="105"/>
        <v>317.58999999999969</v>
      </c>
      <c r="L327" s="33">
        <f t="shared" si="105"/>
        <v>368.59000000000015</v>
      </c>
      <c r="M327" s="33">
        <f t="shared" si="105"/>
        <v>319.90000000000009</v>
      </c>
      <c r="N327" s="33">
        <f t="shared" si="105"/>
        <v>322.49000000000024</v>
      </c>
      <c r="O327" s="33">
        <f t="shared" si="105"/>
        <v>323.07000000000016</v>
      </c>
      <c r="P327" s="33">
        <f t="shared" si="105"/>
        <v>320.2800000000002</v>
      </c>
      <c r="Q327" s="1103"/>
      <c r="R327" s="1103"/>
      <c r="S327" s="1095"/>
      <c r="T327" s="1095"/>
      <c r="U327" s="1097"/>
      <c r="V327" s="154"/>
      <c r="W327" s="1100"/>
      <c r="X327" s="88"/>
      <c r="Y327" s="60"/>
      <c r="Z327" s="30"/>
      <c r="AA327" s="30"/>
      <c r="AB327" s="30"/>
      <c r="AC327" s="30"/>
      <c r="AD327" s="34"/>
      <c r="AE327" s="30"/>
    </row>
    <row r="328" spans="1:31" ht="15">
      <c r="A328" s="84">
        <v>43503</v>
      </c>
      <c r="B328" s="27" t="s">
        <v>230</v>
      </c>
      <c r="C328" s="28" t="s">
        <v>184</v>
      </c>
      <c r="D328" s="3">
        <v>2844.9</v>
      </c>
      <c r="E328" s="3">
        <v>2751.2</v>
      </c>
      <c r="F328" s="3">
        <v>2747.68</v>
      </c>
      <c r="G328" s="3">
        <v>2768.58</v>
      </c>
      <c r="H328" s="3">
        <v>2885.23</v>
      </c>
      <c r="I328" s="3">
        <v>2831.46</v>
      </c>
      <c r="J328" s="3">
        <v>2753.58</v>
      </c>
      <c r="K328" s="3">
        <v>2757.56</v>
      </c>
      <c r="L328" s="3">
        <v>2831.25</v>
      </c>
      <c r="M328" s="3">
        <v>2757.33</v>
      </c>
      <c r="N328" s="3">
        <v>2783.74</v>
      </c>
      <c r="O328" s="3">
        <v>2776.8</v>
      </c>
      <c r="P328" s="3">
        <v>2759.87</v>
      </c>
      <c r="Q328" s="1101">
        <f>IF((P329=""),"",MAX(D330:P330))</f>
        <v>367.23</v>
      </c>
      <c r="R328" s="1101">
        <f>IF(P329="","",MIN(D330:P330))</f>
        <v>306.21000000000004</v>
      </c>
      <c r="S328" s="1093">
        <f>IF((P330=""),"",AVERAGE(D330:P330))</f>
        <v>328.39923076923066</v>
      </c>
      <c r="T328" s="1093">
        <f>IF((P329=""),"",(Q328-R328)/(Q328+R328)*100)</f>
        <v>9.0609408410548795</v>
      </c>
      <c r="U328" s="1093">
        <f>STDEV(D330:P330)</f>
        <v>22.686261430485541</v>
      </c>
      <c r="V328" s="154" t="str">
        <f>IF(P329="","",IF(S328&gt;300,IF(T328&lt;14,IF(S328&lt;390,"Pass","Fail"),"Fail"),"Fail"))</f>
        <v>Pass</v>
      </c>
      <c r="W328" s="1098">
        <v>1340</v>
      </c>
      <c r="X328" s="86" t="s">
        <v>220</v>
      </c>
      <c r="Y328" s="60"/>
      <c r="Z328" s="30">
        <v>270</v>
      </c>
      <c r="AA328" s="30">
        <v>370</v>
      </c>
      <c r="AB328" s="30">
        <v>300</v>
      </c>
      <c r="AC328" s="31">
        <v>390</v>
      </c>
      <c r="AD328" s="31">
        <v>20</v>
      </c>
      <c r="AE328" s="31">
        <v>14</v>
      </c>
    </row>
    <row r="329" spans="1:31" ht="15.75" customHeight="1">
      <c r="A329" s="83"/>
      <c r="B329" s="32"/>
      <c r="C329" s="28" t="s">
        <v>185</v>
      </c>
      <c r="D329" s="3">
        <v>2477.67</v>
      </c>
      <c r="E329" s="3">
        <v>2438.73</v>
      </c>
      <c r="F329" s="3">
        <v>2441.4699999999998</v>
      </c>
      <c r="G329" s="3">
        <v>2455.58</v>
      </c>
      <c r="H329" s="3">
        <v>2528.48</v>
      </c>
      <c r="I329" s="3">
        <v>2474.23</v>
      </c>
      <c r="J329" s="3">
        <v>2442.6</v>
      </c>
      <c r="K329" s="3">
        <v>2442.8200000000002</v>
      </c>
      <c r="L329" s="3">
        <v>2471.17</v>
      </c>
      <c r="M329" s="3">
        <v>2445.9499999999998</v>
      </c>
      <c r="N329" s="3">
        <v>2458.92</v>
      </c>
      <c r="O329" s="3">
        <v>2459.0500000000002</v>
      </c>
      <c r="P329" s="3">
        <v>2443.3200000000002</v>
      </c>
      <c r="Q329" s="1102"/>
      <c r="R329" s="1102"/>
      <c r="S329" s="1094"/>
      <c r="T329" s="1094"/>
      <c r="U329" s="1096"/>
      <c r="V329" s="154"/>
      <c r="W329" s="1099"/>
      <c r="X329" s="87"/>
      <c r="Y329" s="60"/>
      <c r="Z329" s="30"/>
      <c r="AA329" s="30"/>
      <c r="AB329" s="30"/>
      <c r="AC329" s="31"/>
      <c r="AD329" s="31"/>
      <c r="AE329" s="31"/>
    </row>
    <row r="330" spans="1:31" ht="30" customHeight="1">
      <c r="A330" s="83"/>
      <c r="B330" s="27"/>
      <c r="C330" s="28" t="s">
        <v>186</v>
      </c>
      <c r="D330" s="33">
        <f t="shared" ref="D330:P330" si="106">IF(((D328="")*AND(D329="")),"",(D328-D329))</f>
        <v>367.23</v>
      </c>
      <c r="E330" s="33">
        <f t="shared" si="106"/>
        <v>312.4699999999998</v>
      </c>
      <c r="F330" s="33">
        <f t="shared" si="106"/>
        <v>306.21000000000004</v>
      </c>
      <c r="G330" s="33">
        <f t="shared" si="106"/>
        <v>313</v>
      </c>
      <c r="H330" s="33">
        <f t="shared" si="106"/>
        <v>356.75</v>
      </c>
      <c r="I330" s="33">
        <f t="shared" si="106"/>
        <v>357.23</v>
      </c>
      <c r="J330" s="33">
        <f t="shared" si="106"/>
        <v>310.98</v>
      </c>
      <c r="K330" s="33">
        <f t="shared" si="106"/>
        <v>314.73999999999978</v>
      </c>
      <c r="L330" s="33">
        <f t="shared" si="106"/>
        <v>360.07999999999993</v>
      </c>
      <c r="M330" s="33">
        <f t="shared" si="106"/>
        <v>311.38000000000011</v>
      </c>
      <c r="N330" s="33">
        <f t="shared" si="106"/>
        <v>324.81999999999971</v>
      </c>
      <c r="O330" s="33">
        <f t="shared" si="106"/>
        <v>317.75</v>
      </c>
      <c r="P330" s="33">
        <f t="shared" si="106"/>
        <v>316.54999999999973</v>
      </c>
      <c r="Q330" s="1103"/>
      <c r="R330" s="1103"/>
      <c r="S330" s="1095"/>
      <c r="T330" s="1095"/>
      <c r="U330" s="1097"/>
      <c r="V330" s="154"/>
      <c r="W330" s="1100"/>
      <c r="X330" s="88"/>
      <c r="Y330" s="60"/>
      <c r="Z330" s="30"/>
      <c r="AA330" s="30"/>
      <c r="AB330" s="30"/>
      <c r="AC330" s="30"/>
      <c r="AD330" s="34"/>
      <c r="AE330" s="30"/>
    </row>
    <row r="331" spans="1:31" ht="15">
      <c r="A331" s="84">
        <v>43507</v>
      </c>
      <c r="B331" s="27" t="s">
        <v>230</v>
      </c>
      <c r="C331" s="28" t="s">
        <v>184</v>
      </c>
      <c r="D331" s="3">
        <v>2483.5</v>
      </c>
      <c r="E331" s="3">
        <v>2445.89</v>
      </c>
      <c r="F331" s="3">
        <v>2433.29</v>
      </c>
      <c r="G331" s="3">
        <v>2457.41</v>
      </c>
      <c r="H331" s="3">
        <v>2530.19</v>
      </c>
      <c r="I331" s="3">
        <v>2473.25</v>
      </c>
      <c r="J331" s="3">
        <v>2445.66</v>
      </c>
      <c r="K331" s="3">
        <v>2449.37</v>
      </c>
      <c r="L331" s="3">
        <v>2472.88</v>
      </c>
      <c r="M331" s="3">
        <v>2444.9</v>
      </c>
      <c r="N331" s="3">
        <v>2460.67</v>
      </c>
      <c r="O331" s="3">
        <v>2461.58</v>
      </c>
      <c r="P331" s="3">
        <v>2435.83</v>
      </c>
      <c r="Q331" s="1101">
        <f>IF((P332=""),"",MAX(D333:P333))</f>
        <v>314.38999999999987</v>
      </c>
      <c r="R331" s="1101">
        <f>IF(P332="","",MIN(D333:P333))</f>
        <v>235.44000000000005</v>
      </c>
      <c r="S331" s="1093">
        <f>IF((P333=""),"",AVERAGE(D333:P333))</f>
        <v>265.0884615384615</v>
      </c>
      <c r="T331" s="1093">
        <f>IF((P332=""),"",(Q331-R331)/(Q331+R331)*100)</f>
        <v>14.358983685866509</v>
      </c>
      <c r="U331" s="1093">
        <f>STDEV(D333:P333)</f>
        <v>24.989597784596196</v>
      </c>
      <c r="V331" s="154" t="str">
        <f>IF(P332="","",IF(S331&gt;300,IF(T331&lt;14,IF(S331&lt;390,"Pass","Fail"),"Fail"),"Fail"))</f>
        <v>Fail</v>
      </c>
      <c r="W331" s="1098">
        <v>1159</v>
      </c>
      <c r="X331" s="1107"/>
      <c r="Y331" s="60"/>
      <c r="Z331" s="30">
        <v>270</v>
      </c>
      <c r="AA331" s="30">
        <v>370</v>
      </c>
      <c r="AB331" s="30">
        <v>300</v>
      </c>
      <c r="AC331" s="31">
        <v>390</v>
      </c>
      <c r="AD331" s="31">
        <v>20</v>
      </c>
      <c r="AE331" s="31">
        <v>14</v>
      </c>
    </row>
    <row r="332" spans="1:31" ht="15.75" customHeight="1">
      <c r="A332" s="83"/>
      <c r="B332" s="32"/>
      <c r="C332" s="28" t="s">
        <v>185</v>
      </c>
      <c r="D332" s="3">
        <v>2185.7199999999998</v>
      </c>
      <c r="E332" s="3">
        <v>2189.09</v>
      </c>
      <c r="F332" s="3">
        <v>2197.85</v>
      </c>
      <c r="G332" s="3">
        <v>2206.0700000000002</v>
      </c>
      <c r="H332" s="3">
        <v>2215.8000000000002</v>
      </c>
      <c r="I332" s="3">
        <v>2192.8200000000002</v>
      </c>
      <c r="J332" s="3">
        <v>2204.02</v>
      </c>
      <c r="K332" s="3">
        <v>2191.2199999999998</v>
      </c>
      <c r="L332" s="3">
        <v>2171.81</v>
      </c>
      <c r="M332" s="3">
        <v>2194.41</v>
      </c>
      <c r="N332" s="3">
        <v>2201.4299999999998</v>
      </c>
      <c r="O332" s="3">
        <v>2209.88</v>
      </c>
      <c r="P332" s="3">
        <v>2188.15</v>
      </c>
      <c r="Q332" s="1102"/>
      <c r="R332" s="1102"/>
      <c r="S332" s="1094"/>
      <c r="T332" s="1094"/>
      <c r="U332" s="1096"/>
      <c r="V332" s="154"/>
      <c r="W332" s="1099"/>
      <c r="X332" s="1108"/>
      <c r="Y332" s="60"/>
      <c r="Z332" s="30"/>
      <c r="AA332" s="30"/>
      <c r="AB332" s="30"/>
      <c r="AC332" s="31"/>
      <c r="AD332" s="31"/>
      <c r="AE332" s="31"/>
    </row>
    <row r="333" spans="1:31" ht="30" customHeight="1">
      <c r="A333" s="83"/>
      <c r="B333" s="27"/>
      <c r="C333" s="28" t="s">
        <v>186</v>
      </c>
      <c r="D333" s="33">
        <f t="shared" ref="D333:P333" si="107">IF(((D331="")*AND(D332="")),"",(D331-D332))</f>
        <v>297.7800000000002</v>
      </c>
      <c r="E333" s="33">
        <f t="shared" si="107"/>
        <v>256.79999999999973</v>
      </c>
      <c r="F333" s="33">
        <f t="shared" si="107"/>
        <v>235.44000000000005</v>
      </c>
      <c r="G333" s="33">
        <f t="shared" si="107"/>
        <v>251.33999999999969</v>
      </c>
      <c r="H333" s="33">
        <f t="shared" si="107"/>
        <v>314.38999999999987</v>
      </c>
      <c r="I333" s="33">
        <f t="shared" si="107"/>
        <v>280.42999999999984</v>
      </c>
      <c r="J333" s="33">
        <f t="shared" si="107"/>
        <v>241.63999999999987</v>
      </c>
      <c r="K333" s="33">
        <f t="shared" si="107"/>
        <v>258.15000000000009</v>
      </c>
      <c r="L333" s="33">
        <f t="shared" si="107"/>
        <v>301.07000000000016</v>
      </c>
      <c r="M333" s="33">
        <f t="shared" si="107"/>
        <v>250.49000000000024</v>
      </c>
      <c r="N333" s="33">
        <f t="shared" si="107"/>
        <v>259.24000000000024</v>
      </c>
      <c r="O333" s="33">
        <f t="shared" si="107"/>
        <v>251.69999999999982</v>
      </c>
      <c r="P333" s="33">
        <f t="shared" si="107"/>
        <v>247.67999999999984</v>
      </c>
      <c r="Q333" s="1103"/>
      <c r="R333" s="1103"/>
      <c r="S333" s="1095"/>
      <c r="T333" s="1095"/>
      <c r="U333" s="1097"/>
      <c r="V333" s="154"/>
      <c r="W333" s="1100"/>
      <c r="X333" s="1109"/>
      <c r="Y333" s="60"/>
      <c r="Z333" s="30"/>
      <c r="AA333" s="30"/>
      <c r="AB333" s="30"/>
      <c r="AC333" s="30"/>
      <c r="AD333" s="34"/>
      <c r="AE333" s="30"/>
    </row>
    <row r="334" spans="1:31" ht="15">
      <c r="A334" s="84">
        <v>43507</v>
      </c>
      <c r="B334" s="27" t="s">
        <v>230</v>
      </c>
      <c r="C334" s="28" t="s">
        <v>184</v>
      </c>
      <c r="D334" s="3">
        <v>2849.96</v>
      </c>
      <c r="E334" s="3">
        <v>2755.01</v>
      </c>
      <c r="F334" s="3">
        <v>2753.85</v>
      </c>
      <c r="G334" s="3">
        <v>2771.65</v>
      </c>
      <c r="H334" s="3">
        <v>2885.12</v>
      </c>
      <c r="I334" s="3">
        <v>2834.1</v>
      </c>
      <c r="J334" s="3">
        <v>2762.27</v>
      </c>
      <c r="K334" s="3">
        <v>2762.72</v>
      </c>
      <c r="L334" s="3">
        <v>2841.26</v>
      </c>
      <c r="M334" s="3">
        <v>2763.81</v>
      </c>
      <c r="N334" s="3">
        <v>2782.77</v>
      </c>
      <c r="O334" s="3">
        <v>2780.46</v>
      </c>
      <c r="P334" s="3">
        <v>2763.88</v>
      </c>
      <c r="Q334" s="1101">
        <f>IF((P335=""),"",MAX(D336:P336))</f>
        <v>379.95000000000027</v>
      </c>
      <c r="R334" s="1101">
        <f>IF(P335="","",MIN(D336:P336))</f>
        <v>311.88000000000011</v>
      </c>
      <c r="S334" s="1093">
        <f>IF((P336=""),"",AVERAGE(D336:P336))</f>
        <v>335.15999999999997</v>
      </c>
      <c r="T334" s="1093">
        <f>IF((P335=""),"",(Q334-R334)/(Q334+R334)*100)</f>
        <v>9.8391223277394921</v>
      </c>
      <c r="U334" s="1093">
        <f>STDEV(D336:P336)</f>
        <v>27.721439055960904</v>
      </c>
      <c r="V334" s="154" t="str">
        <f>IF(P335="","",IF(S334&gt;300,IF(T334&lt;14,IF(S334&lt;390,"Pass","Fail"),"Fail"),"Fail"))</f>
        <v>Pass</v>
      </c>
      <c r="W334" s="1098">
        <v>1159</v>
      </c>
      <c r="X334" s="86" t="s">
        <v>221</v>
      </c>
      <c r="Y334" s="60"/>
      <c r="Z334" s="30">
        <v>270</v>
      </c>
      <c r="AA334" s="30">
        <v>370</v>
      </c>
      <c r="AB334" s="30">
        <v>300</v>
      </c>
      <c r="AC334" s="31">
        <v>390</v>
      </c>
      <c r="AD334" s="31">
        <v>20</v>
      </c>
      <c r="AE334" s="31">
        <v>14</v>
      </c>
    </row>
    <row r="335" spans="1:31" ht="15.75" customHeight="1">
      <c r="A335" s="83"/>
      <c r="B335" s="32"/>
      <c r="C335" s="28" t="s">
        <v>185</v>
      </c>
      <c r="D335" s="3">
        <v>2471.85</v>
      </c>
      <c r="E335" s="3">
        <v>2442.09</v>
      </c>
      <c r="F335" s="3">
        <v>2441.9699999999998</v>
      </c>
      <c r="G335" s="3">
        <v>2453.15</v>
      </c>
      <c r="H335" s="3">
        <v>2513.2199999999998</v>
      </c>
      <c r="I335" s="3">
        <v>2465.42</v>
      </c>
      <c r="J335" s="3">
        <v>2448.17</v>
      </c>
      <c r="K335" s="3">
        <v>2445.3000000000002</v>
      </c>
      <c r="L335" s="3">
        <v>2461.31</v>
      </c>
      <c r="M335" s="3">
        <v>2441.4299999999998</v>
      </c>
      <c r="N335" s="3">
        <v>2460.9299999999998</v>
      </c>
      <c r="O335" s="3">
        <v>2462.54</v>
      </c>
      <c r="P335" s="3">
        <v>2442.4</v>
      </c>
      <c r="Q335" s="1102"/>
      <c r="R335" s="1102"/>
      <c r="S335" s="1094"/>
      <c r="T335" s="1094"/>
      <c r="U335" s="1096"/>
      <c r="V335" s="154"/>
      <c r="W335" s="1099"/>
      <c r="X335" s="87"/>
      <c r="Y335" s="60"/>
      <c r="Z335" s="30"/>
      <c r="AA335" s="30"/>
      <c r="AB335" s="30"/>
      <c r="AC335" s="31"/>
      <c r="AD335" s="31"/>
      <c r="AE335" s="31"/>
    </row>
    <row r="336" spans="1:31" ht="30" customHeight="1">
      <c r="A336" s="83"/>
      <c r="B336" s="27"/>
      <c r="C336" s="28" t="s">
        <v>186</v>
      </c>
      <c r="D336" s="33">
        <f t="shared" ref="D336:P336" si="108">IF(((D334="")*AND(D335="")),"",(D334-D335))</f>
        <v>378.11000000000013</v>
      </c>
      <c r="E336" s="33">
        <f t="shared" si="108"/>
        <v>312.92000000000007</v>
      </c>
      <c r="F336" s="33">
        <f t="shared" si="108"/>
        <v>311.88000000000011</v>
      </c>
      <c r="G336" s="33">
        <f t="shared" si="108"/>
        <v>318.5</v>
      </c>
      <c r="H336" s="33">
        <f t="shared" si="108"/>
        <v>371.90000000000009</v>
      </c>
      <c r="I336" s="33">
        <f t="shared" si="108"/>
        <v>368.67999999999984</v>
      </c>
      <c r="J336" s="33">
        <f t="shared" si="108"/>
        <v>314.09999999999991</v>
      </c>
      <c r="K336" s="33">
        <f t="shared" si="108"/>
        <v>317.41999999999962</v>
      </c>
      <c r="L336" s="33">
        <f t="shared" si="108"/>
        <v>379.95000000000027</v>
      </c>
      <c r="M336" s="33">
        <f t="shared" si="108"/>
        <v>322.38000000000011</v>
      </c>
      <c r="N336" s="33">
        <f t="shared" si="108"/>
        <v>321.84000000000015</v>
      </c>
      <c r="O336" s="33">
        <f t="shared" si="108"/>
        <v>317.92000000000007</v>
      </c>
      <c r="P336" s="33">
        <f t="shared" si="108"/>
        <v>321.48</v>
      </c>
      <c r="Q336" s="1103"/>
      <c r="R336" s="1103"/>
      <c r="S336" s="1095"/>
      <c r="T336" s="1095"/>
      <c r="U336" s="1097"/>
      <c r="V336" s="154"/>
      <c r="W336" s="1100"/>
      <c r="X336" s="88"/>
      <c r="Y336" s="60"/>
      <c r="Z336" s="30"/>
      <c r="AA336" s="30"/>
      <c r="AB336" s="30"/>
      <c r="AC336" s="30"/>
      <c r="AD336" s="34"/>
      <c r="AE336" s="30"/>
    </row>
    <row r="337" spans="1:31" ht="15">
      <c r="A337" s="84">
        <v>43514</v>
      </c>
      <c r="B337" s="27" t="s">
        <v>230</v>
      </c>
      <c r="C337" s="28" t="s">
        <v>184</v>
      </c>
      <c r="D337" s="3">
        <v>2865.7</v>
      </c>
      <c r="E337" s="3">
        <v>2776.84</v>
      </c>
      <c r="F337" s="3">
        <v>2774.41</v>
      </c>
      <c r="G337" s="3">
        <v>2794.03</v>
      </c>
      <c r="H337" s="3">
        <v>2902.48</v>
      </c>
      <c r="I337" s="3">
        <v>2853.69</v>
      </c>
      <c r="J337" s="3">
        <v>2786.07</v>
      </c>
      <c r="K337" s="3">
        <v>2783.87</v>
      </c>
      <c r="L337" s="3">
        <v>2858.26</v>
      </c>
      <c r="M337" s="3">
        <v>2784.71</v>
      </c>
      <c r="N337" s="3">
        <v>2801.67</v>
      </c>
      <c r="O337" s="3">
        <v>2803.93</v>
      </c>
      <c r="P337" s="3">
        <v>2784.52</v>
      </c>
      <c r="Q337" s="1101">
        <f>IF((P338=""),"",MAX(D339:P339))</f>
        <v>356.27000000000044</v>
      </c>
      <c r="R337" s="1101">
        <f>IF(P338="","",MIN(D339:P339))</f>
        <v>299.75</v>
      </c>
      <c r="S337" s="1093">
        <f>IF((P339=""),"",AVERAGE(D339:P339))</f>
        <v>325.31846153846158</v>
      </c>
      <c r="T337" s="1093">
        <f>IF((P338=""),"",(Q337-R337)/(Q337+R337)*100)</f>
        <v>8.6155909880796919</v>
      </c>
      <c r="U337" s="1093">
        <f>STDEV(D339:P339)</f>
        <v>19.740677903825308</v>
      </c>
      <c r="V337" s="154" t="str">
        <f>IF(P338="","",IF(S337&gt;300,IF(T337&lt;14,IF(S337&lt;390,"Pass","Fail"),"Fail"),"Fail"))</f>
        <v>Pass</v>
      </c>
      <c r="W337" s="1098">
        <v>1428</v>
      </c>
      <c r="X337" s="1107"/>
      <c r="Y337" s="60"/>
      <c r="Z337" s="30">
        <v>270</v>
      </c>
      <c r="AA337" s="30">
        <v>370</v>
      </c>
      <c r="AB337" s="30">
        <v>300</v>
      </c>
      <c r="AC337" s="31">
        <v>390</v>
      </c>
      <c r="AD337" s="31">
        <v>20</v>
      </c>
      <c r="AE337" s="31">
        <v>14</v>
      </c>
    </row>
    <row r="338" spans="1:31" ht="15.75" customHeight="1">
      <c r="A338" s="83"/>
      <c r="B338" s="32"/>
      <c r="C338" s="28" t="s">
        <v>185</v>
      </c>
      <c r="D338" s="3">
        <v>2509.5100000000002</v>
      </c>
      <c r="E338" s="3">
        <v>2467.7399999999998</v>
      </c>
      <c r="F338" s="3">
        <v>2474.66</v>
      </c>
      <c r="G338" s="3">
        <v>2477.3000000000002</v>
      </c>
      <c r="H338" s="3">
        <v>2552.41</v>
      </c>
      <c r="I338" s="3">
        <v>2504.7800000000002</v>
      </c>
      <c r="J338" s="3">
        <v>2472.6999999999998</v>
      </c>
      <c r="K338" s="3">
        <v>2468.36</v>
      </c>
      <c r="L338" s="3">
        <v>2501.9899999999998</v>
      </c>
      <c r="M338" s="3">
        <v>2469.77</v>
      </c>
      <c r="N338" s="3">
        <v>2487.15</v>
      </c>
      <c r="O338" s="3">
        <v>2487.33</v>
      </c>
      <c r="P338" s="3">
        <v>2467.34</v>
      </c>
      <c r="Q338" s="1102"/>
      <c r="R338" s="1102"/>
      <c r="S338" s="1094"/>
      <c r="T338" s="1094"/>
      <c r="U338" s="1096"/>
      <c r="V338" s="154"/>
      <c r="W338" s="1099"/>
      <c r="X338" s="1108"/>
      <c r="Y338" s="60"/>
      <c r="Z338" s="30"/>
      <c r="AA338" s="30"/>
      <c r="AB338" s="30"/>
      <c r="AC338" s="31"/>
      <c r="AD338" s="31"/>
      <c r="AE338" s="31"/>
    </row>
    <row r="339" spans="1:31" ht="30" customHeight="1">
      <c r="A339" s="83"/>
      <c r="B339" s="27"/>
      <c r="C339" s="28" t="s">
        <v>186</v>
      </c>
      <c r="D339" s="36">
        <f t="shared" ref="D339:P339" si="109">IF(((D337="")*AND(D338="")),"",(D337-D338))</f>
        <v>356.1899999999996</v>
      </c>
      <c r="E339" s="36">
        <f t="shared" si="109"/>
        <v>309.10000000000036</v>
      </c>
      <c r="F339" s="36">
        <f t="shared" si="109"/>
        <v>299.75</v>
      </c>
      <c r="G339" s="36">
        <f t="shared" si="109"/>
        <v>316.73</v>
      </c>
      <c r="H339" s="36">
        <f t="shared" si="109"/>
        <v>350.07000000000016</v>
      </c>
      <c r="I339" s="36">
        <f t="shared" si="109"/>
        <v>348.90999999999985</v>
      </c>
      <c r="J339" s="36">
        <f t="shared" si="109"/>
        <v>313.37000000000035</v>
      </c>
      <c r="K339" s="36">
        <f t="shared" si="109"/>
        <v>315.50999999999976</v>
      </c>
      <c r="L339" s="36">
        <f t="shared" si="109"/>
        <v>356.27000000000044</v>
      </c>
      <c r="M339" s="36">
        <f t="shared" si="109"/>
        <v>314.94000000000005</v>
      </c>
      <c r="N339" s="36">
        <f t="shared" si="109"/>
        <v>314.52</v>
      </c>
      <c r="O339" s="36">
        <f t="shared" si="109"/>
        <v>316.59999999999991</v>
      </c>
      <c r="P339" s="36">
        <f t="shared" si="109"/>
        <v>317.17999999999984</v>
      </c>
      <c r="Q339" s="1103"/>
      <c r="R339" s="1103"/>
      <c r="S339" s="1095"/>
      <c r="T339" s="1095"/>
      <c r="U339" s="1097"/>
      <c r="V339" s="154"/>
      <c r="W339" s="1100"/>
      <c r="X339" s="1109"/>
      <c r="Y339" s="60"/>
      <c r="Z339" s="30"/>
      <c r="AA339" s="30"/>
      <c r="AB339" s="30"/>
      <c r="AC339" s="30"/>
      <c r="AD339" s="34"/>
      <c r="AE339" s="30"/>
    </row>
    <row r="340" spans="1:31" ht="15">
      <c r="A340" s="84">
        <v>43517</v>
      </c>
      <c r="B340" s="27" t="s">
        <v>230</v>
      </c>
      <c r="C340" s="28" t="s">
        <v>184</v>
      </c>
      <c r="D340" s="3">
        <v>2509.2600000000002</v>
      </c>
      <c r="E340" s="3">
        <v>2464.9699999999998</v>
      </c>
      <c r="F340" s="3">
        <v>2464.36</v>
      </c>
      <c r="G340" s="3">
        <v>2479.5500000000002</v>
      </c>
      <c r="H340" s="3">
        <v>2553.2199999999998</v>
      </c>
      <c r="I340" s="3">
        <v>2502.77</v>
      </c>
      <c r="J340" s="3">
        <v>2472.21</v>
      </c>
      <c r="K340" s="3">
        <v>2521.14</v>
      </c>
      <c r="L340" s="3">
        <v>2500.04</v>
      </c>
      <c r="M340" s="3">
        <v>2469.91</v>
      </c>
      <c r="N340" s="3">
        <v>2498.75</v>
      </c>
      <c r="O340" s="3">
        <v>2485.67</v>
      </c>
      <c r="P340" s="3">
        <v>2470.04</v>
      </c>
      <c r="Q340" s="1101">
        <f>IF((P341=""),"",MAX(D342:P342))</f>
        <v>336.25</v>
      </c>
      <c r="R340" s="1101">
        <f>IF(P341="","",MIN(D342:P342))</f>
        <v>258.59999999999991</v>
      </c>
      <c r="S340" s="1093">
        <f>IF((P342=""),"",AVERAGE(D342:P342))</f>
        <v>281.53769230769234</v>
      </c>
      <c r="T340" s="1093">
        <f>IF((P341=""),"",(Q340-R340)/(Q340+R340)*100)</f>
        <v>13.053711019584787</v>
      </c>
      <c r="U340" s="1093">
        <f>STDEV(D342:P342)</f>
        <v>24.639860035399629</v>
      </c>
      <c r="V340" s="154" t="str">
        <f>IF(P341="","",IF(S340&gt;300,IF(T340&lt;14,IF(S340&lt;390,"Pass","Fail"),"Fail"),"Fail"))</f>
        <v>Fail</v>
      </c>
      <c r="W340" s="1098">
        <v>1428</v>
      </c>
      <c r="X340" s="1107"/>
      <c r="Y340" s="60"/>
      <c r="Z340" s="30">
        <v>270</v>
      </c>
      <c r="AA340" s="30">
        <v>370</v>
      </c>
      <c r="AB340" s="30">
        <v>300</v>
      </c>
      <c r="AC340" s="31">
        <v>390</v>
      </c>
      <c r="AD340" s="31">
        <v>20</v>
      </c>
      <c r="AE340" s="31">
        <v>14</v>
      </c>
    </row>
    <row r="341" spans="1:31" ht="15.75" customHeight="1">
      <c r="A341" s="83"/>
      <c r="B341" s="32"/>
      <c r="C341" s="28" t="s">
        <v>185</v>
      </c>
      <c r="D341" s="3">
        <v>2209.5</v>
      </c>
      <c r="E341" s="3">
        <v>2206.1</v>
      </c>
      <c r="F341" s="3">
        <v>2205.7600000000002</v>
      </c>
      <c r="G341" s="3">
        <v>2211.3000000000002</v>
      </c>
      <c r="H341" s="3">
        <v>2216.9699999999998</v>
      </c>
      <c r="I341" s="3">
        <v>2214.09</v>
      </c>
      <c r="J341" s="3">
        <v>2213.4699999999998</v>
      </c>
      <c r="K341" s="3">
        <v>2208.38</v>
      </c>
      <c r="L341" s="3">
        <v>2202.1999999999998</v>
      </c>
      <c r="M341" s="3">
        <v>2211.1999999999998</v>
      </c>
      <c r="N341" s="3">
        <v>2212.92</v>
      </c>
      <c r="O341" s="3">
        <v>2214.83</v>
      </c>
      <c r="P341" s="3">
        <v>2205.1799999999998</v>
      </c>
      <c r="Q341" s="1102"/>
      <c r="R341" s="1102"/>
      <c r="S341" s="1094"/>
      <c r="T341" s="1094"/>
      <c r="U341" s="1096"/>
      <c r="V341" s="154"/>
      <c r="W341" s="1099"/>
      <c r="X341" s="1108"/>
      <c r="Y341" s="60"/>
      <c r="Z341" s="30"/>
      <c r="AA341" s="30"/>
      <c r="AB341" s="30"/>
      <c r="AC341" s="31"/>
      <c r="AD341" s="31"/>
      <c r="AE341" s="31"/>
    </row>
    <row r="342" spans="1:31" ht="30" customHeight="1">
      <c r="A342" s="83"/>
      <c r="B342" s="27"/>
      <c r="C342" s="28" t="s">
        <v>186</v>
      </c>
      <c r="D342" s="36">
        <f t="shared" ref="D342:P342" si="110">IF(((D340="")*AND(D341="")),"",(D340-D341))</f>
        <v>299.76000000000022</v>
      </c>
      <c r="E342" s="36">
        <f t="shared" si="110"/>
        <v>258.86999999999989</v>
      </c>
      <c r="F342" s="36">
        <f t="shared" si="110"/>
        <v>258.59999999999991</v>
      </c>
      <c r="G342" s="36">
        <f t="shared" si="110"/>
        <v>268.25</v>
      </c>
      <c r="H342" s="36">
        <f t="shared" si="110"/>
        <v>336.25</v>
      </c>
      <c r="I342" s="36">
        <f t="shared" si="110"/>
        <v>288.67999999999984</v>
      </c>
      <c r="J342" s="36">
        <f t="shared" si="110"/>
        <v>258.74000000000024</v>
      </c>
      <c r="K342" s="36">
        <f t="shared" si="110"/>
        <v>312.75999999999976</v>
      </c>
      <c r="L342" s="36">
        <f t="shared" si="110"/>
        <v>297.84000000000015</v>
      </c>
      <c r="M342" s="36">
        <f t="shared" si="110"/>
        <v>258.71000000000004</v>
      </c>
      <c r="N342" s="36">
        <f t="shared" si="110"/>
        <v>285.82999999999993</v>
      </c>
      <c r="O342" s="36">
        <f t="shared" si="110"/>
        <v>270.84000000000015</v>
      </c>
      <c r="P342" s="36">
        <f t="shared" si="110"/>
        <v>264.86000000000013</v>
      </c>
      <c r="Q342" s="1103"/>
      <c r="R342" s="1103"/>
      <c r="S342" s="1095"/>
      <c r="T342" s="1095"/>
      <c r="U342" s="1097"/>
      <c r="V342" s="154"/>
      <c r="W342" s="1100"/>
      <c r="X342" s="1109"/>
      <c r="Y342" s="60"/>
      <c r="Z342" s="30"/>
      <c r="AA342" s="30"/>
      <c r="AB342" s="30"/>
      <c r="AC342" s="30"/>
      <c r="AD342" s="34"/>
      <c r="AE342" s="30"/>
    </row>
    <row r="343" spans="1:31" ht="15">
      <c r="A343" s="84">
        <v>43517</v>
      </c>
      <c r="B343" s="27" t="s">
        <v>230</v>
      </c>
      <c r="C343" s="28" t="s">
        <v>184</v>
      </c>
      <c r="D343" s="3">
        <v>2874.82</v>
      </c>
      <c r="E343" s="3">
        <v>2785.29</v>
      </c>
      <c r="F343" s="3">
        <v>2783.36</v>
      </c>
      <c r="G343" s="3">
        <v>2802.65</v>
      </c>
      <c r="H343" s="3">
        <v>2906.51</v>
      </c>
      <c r="I343" s="3">
        <v>2861.7</v>
      </c>
      <c r="J343" s="3">
        <v>2793.16</v>
      </c>
      <c r="K343" s="3">
        <v>2788.1</v>
      </c>
      <c r="L343" s="3">
        <v>2864.04</v>
      </c>
      <c r="M343" s="3">
        <v>2794.07</v>
      </c>
      <c r="N343" s="3">
        <v>2808.44</v>
      </c>
      <c r="O343" s="3">
        <v>2811.81</v>
      </c>
      <c r="P343" s="3">
        <v>2792.13</v>
      </c>
      <c r="Q343" s="1101">
        <f>IF((P344=""),"",MAX(D345:P345))</f>
        <v>378.26000000000022</v>
      </c>
      <c r="R343" s="1101">
        <f>IF(P344="","",MIN(D345:P345))</f>
        <v>313.40000000000009</v>
      </c>
      <c r="S343" s="1093">
        <f>IF((P345=""),"",AVERAGE(D345:P345))</f>
        <v>336.07615384615389</v>
      </c>
      <c r="T343" s="1093">
        <f>IF((P344=""),"",(Q343-R343)/(Q343+R343)*100)</f>
        <v>9.3774397825521358</v>
      </c>
      <c r="U343" s="1093">
        <f>STDEV(D345:P345)</f>
        <v>26.634633949822231</v>
      </c>
      <c r="V343" s="154" t="str">
        <f>IF(P344="","",IF(S343&gt;300,IF(T343&lt;14,IF(S343&lt;390,"Pass","Fail"),"Fail"),"Fail"))</f>
        <v>Pass</v>
      </c>
      <c r="W343" s="1098">
        <v>1428</v>
      </c>
      <c r="X343" s="86" t="s">
        <v>242</v>
      </c>
      <c r="Y343" s="60"/>
      <c r="Z343" s="30">
        <v>270</v>
      </c>
      <c r="AA343" s="30">
        <v>370</v>
      </c>
      <c r="AB343" s="30">
        <v>300</v>
      </c>
      <c r="AC343" s="31">
        <v>390</v>
      </c>
      <c r="AD343" s="31">
        <v>20</v>
      </c>
      <c r="AE343" s="31">
        <v>14</v>
      </c>
    </row>
    <row r="344" spans="1:31" ht="15.75" customHeight="1">
      <c r="A344" s="83"/>
      <c r="B344" s="32"/>
      <c r="C344" s="28" t="s">
        <v>185</v>
      </c>
      <c r="D344" s="3">
        <v>2496.56</v>
      </c>
      <c r="E344" s="3">
        <v>2466.3000000000002</v>
      </c>
      <c r="F344" s="3">
        <v>2469.96</v>
      </c>
      <c r="G344" s="3">
        <v>2483.04</v>
      </c>
      <c r="H344" s="3">
        <v>2531.7199999999998</v>
      </c>
      <c r="I344" s="3">
        <v>2492.4499999999998</v>
      </c>
      <c r="J344" s="3">
        <v>2472.39</v>
      </c>
      <c r="K344" s="3">
        <v>2472.4299999999998</v>
      </c>
      <c r="L344" s="3">
        <v>2489.48</v>
      </c>
      <c r="M344" s="3">
        <v>2472.7600000000002</v>
      </c>
      <c r="N344" s="3">
        <v>2489.1</v>
      </c>
      <c r="O344" s="3">
        <v>2489.02</v>
      </c>
      <c r="P344" s="3">
        <v>2471.88</v>
      </c>
      <c r="Q344" s="1102"/>
      <c r="R344" s="1102"/>
      <c r="S344" s="1094"/>
      <c r="T344" s="1094"/>
      <c r="U344" s="1096"/>
      <c r="V344" s="154"/>
      <c r="W344" s="1099"/>
      <c r="X344" s="87"/>
      <c r="Y344" s="60"/>
      <c r="Z344" s="30"/>
      <c r="AA344" s="30"/>
      <c r="AB344" s="30"/>
      <c r="AC344" s="31"/>
      <c r="AD344" s="31"/>
      <c r="AE344" s="31"/>
    </row>
    <row r="345" spans="1:31" ht="30" customHeight="1">
      <c r="A345" s="83"/>
      <c r="B345" s="27"/>
      <c r="C345" s="28" t="s">
        <v>186</v>
      </c>
      <c r="D345" s="36">
        <f t="shared" ref="D345:P345" si="111">IF(((D343="")*AND(D344="")),"",(D343-D344))</f>
        <v>378.26000000000022</v>
      </c>
      <c r="E345" s="36">
        <f t="shared" si="111"/>
        <v>318.98999999999978</v>
      </c>
      <c r="F345" s="36">
        <f t="shared" si="111"/>
        <v>313.40000000000009</v>
      </c>
      <c r="G345" s="36">
        <f t="shared" si="111"/>
        <v>319.61000000000013</v>
      </c>
      <c r="H345" s="36">
        <f t="shared" si="111"/>
        <v>374.79000000000042</v>
      </c>
      <c r="I345" s="36">
        <f t="shared" si="111"/>
        <v>369.25</v>
      </c>
      <c r="J345" s="36">
        <f t="shared" si="111"/>
        <v>320.77</v>
      </c>
      <c r="K345" s="36">
        <f t="shared" si="111"/>
        <v>315.67000000000007</v>
      </c>
      <c r="L345" s="36">
        <f t="shared" si="111"/>
        <v>374.55999999999995</v>
      </c>
      <c r="M345" s="36">
        <f t="shared" si="111"/>
        <v>321.30999999999995</v>
      </c>
      <c r="N345" s="36">
        <f t="shared" si="111"/>
        <v>319.34000000000015</v>
      </c>
      <c r="O345" s="36">
        <f t="shared" si="111"/>
        <v>322.78999999999996</v>
      </c>
      <c r="P345" s="36">
        <f t="shared" si="111"/>
        <v>320.25</v>
      </c>
      <c r="Q345" s="1103"/>
      <c r="R345" s="1103"/>
      <c r="S345" s="1095"/>
      <c r="T345" s="1095"/>
      <c r="U345" s="1097"/>
      <c r="V345" s="154"/>
      <c r="W345" s="1100"/>
      <c r="X345" s="88"/>
      <c r="Y345" s="60"/>
      <c r="Z345" s="30"/>
      <c r="AA345" s="30"/>
      <c r="AB345" s="30"/>
      <c r="AC345" s="30"/>
      <c r="AD345" s="34"/>
      <c r="AE345" s="30"/>
    </row>
    <row r="346" spans="1:31" ht="15">
      <c r="A346" s="84">
        <v>43521</v>
      </c>
      <c r="B346" s="27" t="s">
        <v>230</v>
      </c>
      <c r="C346" s="28" t="s">
        <v>184</v>
      </c>
      <c r="D346" s="3">
        <v>2498.13</v>
      </c>
      <c r="E346" s="3">
        <v>2467.84</v>
      </c>
      <c r="F346" s="3">
        <v>2470.7399999999998</v>
      </c>
      <c r="G346" s="3">
        <v>2483.67</v>
      </c>
      <c r="H346" s="3">
        <v>2537.8200000000002</v>
      </c>
      <c r="I346" s="3">
        <v>2490.69</v>
      </c>
      <c r="J346" s="3">
        <v>2473.23</v>
      </c>
      <c r="K346" s="3">
        <v>2472.91</v>
      </c>
      <c r="L346" s="3">
        <v>2489.1999999999998</v>
      </c>
      <c r="M346" s="3">
        <v>2471.1</v>
      </c>
      <c r="N346" s="3">
        <v>2487.77</v>
      </c>
      <c r="O346" s="3">
        <v>2489.58</v>
      </c>
      <c r="P346" s="3">
        <v>2472.94</v>
      </c>
      <c r="Q346" s="1101">
        <f>IF((P347=""),"",MAX(D348:P348))</f>
        <v>320.86000000000013</v>
      </c>
      <c r="R346" s="1101">
        <f>IF(P347="","",MIN(D348:P348))</f>
        <v>265.53999999999996</v>
      </c>
      <c r="S346" s="1093">
        <f>IF((P348=""),"",AVERAGE(D348:P348))</f>
        <v>283.18999999999994</v>
      </c>
      <c r="T346" s="1093">
        <f>IF((P347=""),"",(Q346-R346)/(Q346+R346)*100)</f>
        <v>9.4338335607094397</v>
      </c>
      <c r="U346" s="1093">
        <f>STDEV(D348:P348)</f>
        <v>14.64207977030582</v>
      </c>
      <c r="V346" s="154" t="str">
        <f>IF(P347="","",IF(S346&gt;300,IF(T346&lt;14,IF(S346&lt;390,"Pass","Fail"),"Fail"),"Fail"))</f>
        <v>Fail</v>
      </c>
      <c r="W346" s="1098">
        <v>121</v>
      </c>
      <c r="X346" s="1107"/>
      <c r="Y346" s="60"/>
      <c r="Z346" s="30">
        <v>270</v>
      </c>
      <c r="AA346" s="30">
        <v>370</v>
      </c>
      <c r="AB346" s="30">
        <v>300</v>
      </c>
      <c r="AC346" s="31">
        <v>390</v>
      </c>
      <c r="AD346" s="31">
        <v>20</v>
      </c>
      <c r="AE346" s="31">
        <v>14</v>
      </c>
    </row>
    <row r="347" spans="1:31" ht="15.75" customHeight="1">
      <c r="A347" s="83"/>
      <c r="B347" s="32"/>
      <c r="C347" s="28" t="s">
        <v>185</v>
      </c>
      <c r="D347" s="3">
        <v>2203.5500000000002</v>
      </c>
      <c r="E347" s="3">
        <v>2196.4</v>
      </c>
      <c r="F347" s="3">
        <v>2195.98</v>
      </c>
      <c r="G347" s="3">
        <v>2198.12</v>
      </c>
      <c r="H347" s="3">
        <v>2216.96</v>
      </c>
      <c r="I347" s="3">
        <v>2210.39</v>
      </c>
      <c r="J347" s="3">
        <v>2207.69</v>
      </c>
      <c r="K347" s="3">
        <v>2195.5100000000002</v>
      </c>
      <c r="L347" s="3">
        <v>2194.5100000000002</v>
      </c>
      <c r="M347" s="3">
        <v>2204.5100000000002</v>
      </c>
      <c r="N347" s="3">
        <v>2202.39</v>
      </c>
      <c r="O347" s="3">
        <v>2202.85</v>
      </c>
      <c r="P347" s="3">
        <v>2195.29</v>
      </c>
      <c r="Q347" s="1102"/>
      <c r="R347" s="1102"/>
      <c r="S347" s="1094"/>
      <c r="T347" s="1094"/>
      <c r="U347" s="1096"/>
      <c r="V347" s="154"/>
      <c r="W347" s="1099"/>
      <c r="X347" s="1108"/>
      <c r="Y347" s="60"/>
      <c r="Z347" s="30"/>
      <c r="AA347" s="30"/>
      <c r="AB347" s="30"/>
      <c r="AC347" s="31"/>
      <c r="AD347" s="31"/>
      <c r="AE347" s="31"/>
    </row>
    <row r="348" spans="1:31" ht="30" customHeight="1">
      <c r="A348" s="83"/>
      <c r="B348" s="27"/>
      <c r="C348" s="28" t="s">
        <v>186</v>
      </c>
      <c r="D348" s="36">
        <f t="shared" ref="D348:P348" si="112">IF(((D346="")*AND(D347="")),"",(D346-D347))</f>
        <v>294.57999999999993</v>
      </c>
      <c r="E348" s="36">
        <f t="shared" si="112"/>
        <v>271.44000000000005</v>
      </c>
      <c r="F348" s="36">
        <f t="shared" si="112"/>
        <v>274.75999999999976</v>
      </c>
      <c r="G348" s="36">
        <f t="shared" si="112"/>
        <v>285.55000000000018</v>
      </c>
      <c r="H348" s="36">
        <f t="shared" si="112"/>
        <v>320.86000000000013</v>
      </c>
      <c r="I348" s="36">
        <f t="shared" si="112"/>
        <v>280.30000000000018</v>
      </c>
      <c r="J348" s="36">
        <f t="shared" si="112"/>
        <v>265.53999999999996</v>
      </c>
      <c r="K348" s="36">
        <f t="shared" si="112"/>
        <v>277.39999999999964</v>
      </c>
      <c r="L348" s="36">
        <f t="shared" si="112"/>
        <v>294.6899999999996</v>
      </c>
      <c r="M348" s="36">
        <f t="shared" si="112"/>
        <v>266.58999999999969</v>
      </c>
      <c r="N348" s="36">
        <f t="shared" si="112"/>
        <v>285.38000000000011</v>
      </c>
      <c r="O348" s="36">
        <f t="shared" si="112"/>
        <v>286.73</v>
      </c>
      <c r="P348" s="36">
        <f t="shared" si="112"/>
        <v>277.65000000000009</v>
      </c>
      <c r="Q348" s="1103"/>
      <c r="R348" s="1103"/>
      <c r="S348" s="1095"/>
      <c r="T348" s="1095"/>
      <c r="U348" s="1097"/>
      <c r="V348" s="154"/>
      <c r="W348" s="1100"/>
      <c r="X348" s="1109"/>
      <c r="Y348" s="60"/>
      <c r="Z348" s="30"/>
      <c r="AA348" s="30"/>
      <c r="AB348" s="30"/>
      <c r="AC348" s="30"/>
      <c r="AD348" s="34"/>
      <c r="AE348" s="30"/>
    </row>
    <row r="349" spans="1:31" ht="15">
      <c r="A349" s="84">
        <v>43521</v>
      </c>
      <c r="B349" s="27" t="s">
        <v>230</v>
      </c>
      <c r="C349" s="28" t="s">
        <v>184</v>
      </c>
      <c r="D349" s="3">
        <v>2875.42</v>
      </c>
      <c r="E349" s="3">
        <v>2793.37</v>
      </c>
      <c r="F349" s="3">
        <v>2791.22</v>
      </c>
      <c r="G349" s="3">
        <v>2805.69</v>
      </c>
      <c r="H349" s="3">
        <v>2911.96</v>
      </c>
      <c r="I349" s="3">
        <v>2865.66</v>
      </c>
      <c r="J349" s="3">
        <v>2798.54</v>
      </c>
      <c r="K349" s="3">
        <v>2798.8</v>
      </c>
      <c r="L349" s="3">
        <v>2876.61</v>
      </c>
      <c r="M349" s="3">
        <v>2802.08</v>
      </c>
      <c r="N349" s="3">
        <v>2821.55</v>
      </c>
      <c r="O349" s="3">
        <v>2814.7</v>
      </c>
      <c r="P349" s="3">
        <v>2796.65</v>
      </c>
      <c r="Q349" s="1101">
        <f>IF((P350=""),"",MAX(D351:P351))</f>
        <v>381.74000000000024</v>
      </c>
      <c r="R349" s="1101">
        <f>IF(P350="","",MIN(D351:P351))</f>
        <v>313.26000000000022</v>
      </c>
      <c r="S349" s="1093">
        <f>IF((P351=""),"",AVERAGE(D351:P351))</f>
        <v>336.78769230769228</v>
      </c>
      <c r="T349" s="1093">
        <f>IF((P350=""),"",(Q349-R349)/(Q349+R349)*100)</f>
        <v>9.8532374100719391</v>
      </c>
      <c r="U349" s="1093">
        <f>STDEV(D351:P351)</f>
        <v>28.313722866556343</v>
      </c>
      <c r="V349" s="154" t="str">
        <f>IF(P350="","",IF(S349&gt;300,IF(T349&lt;14,IF(S349&lt;390,"Pass","Fail"),"Fail"),"Fail"))</f>
        <v>Pass</v>
      </c>
      <c r="W349" s="1098">
        <v>121</v>
      </c>
      <c r="X349" s="86" t="s">
        <v>222</v>
      </c>
      <c r="Y349" s="60"/>
      <c r="Z349" s="30">
        <v>270</v>
      </c>
      <c r="AA349" s="30">
        <v>370</v>
      </c>
      <c r="AB349" s="30">
        <v>300</v>
      </c>
      <c r="AC349" s="31">
        <v>390</v>
      </c>
      <c r="AD349" s="31">
        <v>20</v>
      </c>
      <c r="AE349" s="31">
        <v>14</v>
      </c>
    </row>
    <row r="350" spans="1:31" ht="15.75" customHeight="1">
      <c r="A350" s="83"/>
      <c r="B350" s="32"/>
      <c r="C350" s="28" t="s">
        <v>185</v>
      </c>
      <c r="D350" s="3">
        <v>2499.6</v>
      </c>
      <c r="E350" s="3">
        <v>2476.63</v>
      </c>
      <c r="F350" s="3">
        <v>2476.3200000000002</v>
      </c>
      <c r="G350" s="3">
        <v>2492.4299999999998</v>
      </c>
      <c r="H350" s="3">
        <v>2535.46</v>
      </c>
      <c r="I350" s="3">
        <v>2490.8000000000002</v>
      </c>
      <c r="J350" s="3">
        <v>2477.25</v>
      </c>
      <c r="K350" s="3">
        <v>2481.16</v>
      </c>
      <c r="L350" s="3">
        <v>2494.87</v>
      </c>
      <c r="M350" s="3">
        <v>2476.0500000000002</v>
      </c>
      <c r="N350" s="3">
        <v>2497.48</v>
      </c>
      <c r="O350" s="3">
        <v>2496.19</v>
      </c>
      <c r="P350" s="3">
        <v>2479.77</v>
      </c>
      <c r="Q350" s="1102"/>
      <c r="R350" s="1102"/>
      <c r="S350" s="1094"/>
      <c r="T350" s="1094"/>
      <c r="U350" s="1096"/>
      <c r="V350" s="154"/>
      <c r="W350" s="1099"/>
      <c r="X350" s="87"/>
      <c r="Y350" s="60"/>
      <c r="Z350" s="30"/>
      <c r="AA350" s="30"/>
      <c r="AB350" s="30"/>
      <c r="AC350" s="31"/>
      <c r="AD350" s="31"/>
      <c r="AE350" s="31"/>
    </row>
    <row r="351" spans="1:31" ht="30" customHeight="1">
      <c r="A351" s="83"/>
      <c r="B351" s="27"/>
      <c r="C351" s="28" t="s">
        <v>186</v>
      </c>
      <c r="D351" s="36">
        <f t="shared" ref="D351:P351" si="113">IF(((D349="")*AND(D350="")),"",(D349-D350))</f>
        <v>375.82000000000016</v>
      </c>
      <c r="E351" s="36">
        <f t="shared" si="113"/>
        <v>316.73999999999978</v>
      </c>
      <c r="F351" s="36">
        <f t="shared" si="113"/>
        <v>314.89999999999964</v>
      </c>
      <c r="G351" s="36">
        <f t="shared" si="113"/>
        <v>313.26000000000022</v>
      </c>
      <c r="H351" s="36">
        <f t="shared" si="113"/>
        <v>376.5</v>
      </c>
      <c r="I351" s="36">
        <f t="shared" si="113"/>
        <v>374.85999999999967</v>
      </c>
      <c r="J351" s="36">
        <f t="shared" si="113"/>
        <v>321.28999999999996</v>
      </c>
      <c r="K351" s="36">
        <f t="shared" si="113"/>
        <v>317.64000000000033</v>
      </c>
      <c r="L351" s="36">
        <f t="shared" si="113"/>
        <v>381.74000000000024</v>
      </c>
      <c r="M351" s="36">
        <f t="shared" si="113"/>
        <v>326.02999999999975</v>
      </c>
      <c r="N351" s="36">
        <f t="shared" si="113"/>
        <v>324.07000000000016</v>
      </c>
      <c r="O351" s="36">
        <f t="shared" si="113"/>
        <v>318.50999999999976</v>
      </c>
      <c r="P351" s="36">
        <f t="shared" si="113"/>
        <v>316.88000000000011</v>
      </c>
      <c r="Q351" s="1103"/>
      <c r="R351" s="1103"/>
      <c r="S351" s="1095"/>
      <c r="T351" s="1095"/>
      <c r="U351" s="1097"/>
      <c r="V351" s="154"/>
      <c r="W351" s="1100"/>
      <c r="X351" s="88"/>
      <c r="Y351" s="60"/>
      <c r="Z351" s="30"/>
      <c r="AA351" s="30"/>
      <c r="AB351" s="30"/>
      <c r="AC351" s="30"/>
      <c r="AD351" s="34"/>
      <c r="AE351" s="30"/>
    </row>
    <row r="352" spans="1:31" ht="15">
      <c r="A352" s="84">
        <v>43524</v>
      </c>
      <c r="B352" s="27" t="s">
        <v>230</v>
      </c>
      <c r="C352" s="28" t="s">
        <v>184</v>
      </c>
      <c r="D352" s="3">
        <v>2878.46</v>
      </c>
      <c r="E352" s="3">
        <v>2788.89</v>
      </c>
      <c r="F352" s="3">
        <v>2786.74</v>
      </c>
      <c r="G352" s="3">
        <v>2802.45</v>
      </c>
      <c r="H352" s="3">
        <v>2907.56</v>
      </c>
      <c r="I352" s="3">
        <v>2861.27</v>
      </c>
      <c r="J352" s="3">
        <v>2791.39</v>
      </c>
      <c r="K352" s="3">
        <v>2792.67</v>
      </c>
      <c r="L352" s="3">
        <v>2868.27</v>
      </c>
      <c r="M352" s="3">
        <v>2798.63</v>
      </c>
      <c r="N352" s="3">
        <v>2811.25</v>
      </c>
      <c r="O352" s="3">
        <v>2811.48</v>
      </c>
      <c r="P352" s="3">
        <v>2799.22</v>
      </c>
      <c r="Q352" s="1101">
        <f>IF((P353=""),"",MAX(D354:P354))</f>
        <v>373.17000000000007</v>
      </c>
      <c r="R352" s="1101">
        <f>IF(P353="","",MIN(D354:P354))</f>
        <v>319.69999999999982</v>
      </c>
      <c r="S352" s="1093">
        <f>IF((P354=""),"",AVERAGE(D354:P354))</f>
        <v>337.88538461538457</v>
      </c>
      <c r="T352" s="1093">
        <f>IF((P353=""),"",(Q352-R352)/(Q352+R352)*100)</f>
        <v>7.7171763822939745</v>
      </c>
      <c r="U352" s="1093">
        <f>STDEV(D354:P354)</f>
        <v>20.498719315843502</v>
      </c>
      <c r="V352" s="154" t="str">
        <f>IF(P353="","",IF(S352&gt;300,IF(T352&lt;14,IF(S352&lt;390,"Pass","Fail"),"Fail"),"Fail"))</f>
        <v>Pass</v>
      </c>
      <c r="W352" s="1098" t="s">
        <v>97</v>
      </c>
      <c r="X352" s="86" t="s">
        <v>223</v>
      </c>
      <c r="Y352" s="60"/>
      <c r="Z352" s="30">
        <v>270</v>
      </c>
      <c r="AA352" s="30">
        <v>370</v>
      </c>
      <c r="AB352" s="30">
        <v>300</v>
      </c>
      <c r="AC352" s="31">
        <v>390</v>
      </c>
      <c r="AD352" s="31">
        <v>20</v>
      </c>
      <c r="AE352" s="31">
        <v>14</v>
      </c>
    </row>
    <row r="353" spans="1:31" ht="15.75" customHeight="1">
      <c r="A353" s="83"/>
      <c r="B353" s="32"/>
      <c r="C353" s="28" t="s">
        <v>185</v>
      </c>
      <c r="D353" s="3">
        <v>2505.29</v>
      </c>
      <c r="E353" s="3">
        <v>2465.83</v>
      </c>
      <c r="F353" s="3">
        <v>2465.5700000000002</v>
      </c>
      <c r="G353" s="3">
        <v>2477.1</v>
      </c>
      <c r="H353" s="3">
        <v>2545.7800000000002</v>
      </c>
      <c r="I353" s="3">
        <v>2498.65</v>
      </c>
      <c r="J353" s="3">
        <v>2471.69</v>
      </c>
      <c r="K353" s="3">
        <v>2465.21</v>
      </c>
      <c r="L353" s="3">
        <v>2498.31</v>
      </c>
      <c r="M353" s="3">
        <v>2471.35</v>
      </c>
      <c r="N353" s="3">
        <v>2484.79</v>
      </c>
      <c r="O353" s="3">
        <v>2487.46</v>
      </c>
      <c r="P353" s="3">
        <v>2468.7399999999998</v>
      </c>
      <c r="Q353" s="1102"/>
      <c r="R353" s="1102"/>
      <c r="S353" s="1094"/>
      <c r="T353" s="1094"/>
      <c r="U353" s="1096"/>
      <c r="V353" s="154"/>
      <c r="W353" s="1099"/>
      <c r="X353" s="87"/>
      <c r="Y353" s="60"/>
      <c r="Z353" s="30"/>
      <c r="AA353" s="30"/>
      <c r="AB353" s="30"/>
      <c r="AC353" s="31"/>
      <c r="AD353" s="31"/>
      <c r="AE353" s="31"/>
    </row>
    <row r="354" spans="1:31" ht="30" customHeight="1">
      <c r="A354" s="83"/>
      <c r="B354" s="27"/>
      <c r="C354" s="28" t="s">
        <v>186</v>
      </c>
      <c r="D354" s="36">
        <f t="shared" ref="D354:P354" si="114">IF(((D352="")*AND(D353="")),"",(D352-D353))</f>
        <v>373.17000000000007</v>
      </c>
      <c r="E354" s="36">
        <f t="shared" si="114"/>
        <v>323.05999999999995</v>
      </c>
      <c r="F354" s="36">
        <f t="shared" si="114"/>
        <v>321.16999999999962</v>
      </c>
      <c r="G354" s="36">
        <f t="shared" si="114"/>
        <v>325.34999999999991</v>
      </c>
      <c r="H354" s="36">
        <f t="shared" si="114"/>
        <v>361.77999999999975</v>
      </c>
      <c r="I354" s="36">
        <f t="shared" si="114"/>
        <v>362.61999999999989</v>
      </c>
      <c r="J354" s="36">
        <f t="shared" si="114"/>
        <v>319.69999999999982</v>
      </c>
      <c r="K354" s="36">
        <f t="shared" si="114"/>
        <v>327.46000000000004</v>
      </c>
      <c r="L354" s="36">
        <f t="shared" si="114"/>
        <v>369.96000000000004</v>
      </c>
      <c r="M354" s="36">
        <f t="shared" si="114"/>
        <v>327.2800000000002</v>
      </c>
      <c r="N354" s="36">
        <f t="shared" si="114"/>
        <v>326.46000000000004</v>
      </c>
      <c r="O354" s="36">
        <f t="shared" si="114"/>
        <v>324.02</v>
      </c>
      <c r="P354" s="36">
        <f t="shared" si="114"/>
        <v>330.48</v>
      </c>
      <c r="Q354" s="1103"/>
      <c r="R354" s="1103"/>
      <c r="S354" s="1095"/>
      <c r="T354" s="1095"/>
      <c r="U354" s="1097"/>
      <c r="V354" s="154"/>
      <c r="W354" s="1100"/>
      <c r="X354" s="88"/>
      <c r="Y354" s="60"/>
      <c r="Z354" s="30"/>
      <c r="AA354" s="30"/>
      <c r="AB354" s="30"/>
      <c r="AC354" s="30"/>
      <c r="AD354" s="34"/>
      <c r="AE354" s="30"/>
    </row>
    <row r="355" spans="1:31" ht="15">
      <c r="A355" s="84">
        <v>43528</v>
      </c>
      <c r="B355" s="27" t="s">
        <v>230</v>
      </c>
      <c r="C355" s="28" t="s">
        <v>184</v>
      </c>
      <c r="D355" s="3">
        <v>2504.58</v>
      </c>
      <c r="E355" s="3">
        <v>2461.31</v>
      </c>
      <c r="F355" s="3">
        <v>2463.25</v>
      </c>
      <c r="G355" s="3">
        <v>2474.88</v>
      </c>
      <c r="H355" s="3">
        <v>2544.9899999999998</v>
      </c>
      <c r="I355" s="3">
        <v>2499.89</v>
      </c>
      <c r="J355" s="3">
        <v>2472.29</v>
      </c>
      <c r="K355" s="3">
        <v>2457.3200000000002</v>
      </c>
      <c r="L355" s="3">
        <v>2498.12</v>
      </c>
      <c r="M355" s="3">
        <v>2469.38</v>
      </c>
      <c r="N355" s="3">
        <v>2480.23</v>
      </c>
      <c r="O355" s="3">
        <v>2489.9699999999998</v>
      </c>
      <c r="P355" s="3">
        <v>2471.4</v>
      </c>
      <c r="Q355" s="1101">
        <f>IF((P356=""),"",MAX(D357:P357))</f>
        <v>338.52</v>
      </c>
      <c r="R355" s="1101">
        <f>IF(P356="","",MIN(D357:P357))</f>
        <v>252.43000000000029</v>
      </c>
      <c r="S355" s="1093">
        <f>IF((P357=""),"",AVERAGE(D357:P357))</f>
        <v>276.28307692307692</v>
      </c>
      <c r="T355" s="1093">
        <f>IF((P356=""),"",(Q355-R355)/(Q355+R355)*100)</f>
        <v>14.568068364497783</v>
      </c>
      <c r="U355" s="1093">
        <f>STDEV(D357:P357)</f>
        <v>23.696987988848068</v>
      </c>
      <c r="V355" s="154" t="str">
        <f>IF(P356="","",IF(S355&gt;300,IF(T355&lt;14,IF(S355&lt;390,"Pass","Fail"),"Fail"),"Fail"))</f>
        <v>Fail</v>
      </c>
      <c r="W355" s="1098">
        <v>74</v>
      </c>
      <c r="X355" s="1107"/>
      <c r="Y355" s="60"/>
      <c r="Z355" s="30">
        <v>270</v>
      </c>
      <c r="AA355" s="30">
        <v>370</v>
      </c>
      <c r="AB355" s="30">
        <v>300</v>
      </c>
      <c r="AC355" s="31">
        <v>390</v>
      </c>
      <c r="AD355" s="31">
        <v>20</v>
      </c>
      <c r="AE355" s="31">
        <v>14</v>
      </c>
    </row>
    <row r="356" spans="1:31" ht="15.75" customHeight="1">
      <c r="A356" s="83"/>
      <c r="B356" s="32"/>
      <c r="C356" s="28" t="s">
        <v>185</v>
      </c>
      <c r="D356" s="3">
        <v>2206.25</v>
      </c>
      <c r="E356" s="3">
        <v>2203.42</v>
      </c>
      <c r="F356" s="3">
        <v>2207.64</v>
      </c>
      <c r="G356" s="3">
        <v>2209.9299999999998</v>
      </c>
      <c r="H356" s="3">
        <v>2206.4699999999998</v>
      </c>
      <c r="I356" s="3">
        <v>2211.13</v>
      </c>
      <c r="J356" s="3">
        <v>2213.21</v>
      </c>
      <c r="K356" s="3">
        <v>2204.89</v>
      </c>
      <c r="L356" s="3">
        <v>2206.6</v>
      </c>
      <c r="M356" s="3">
        <v>2206.08</v>
      </c>
      <c r="N356" s="3">
        <v>2207.23</v>
      </c>
      <c r="O356" s="3">
        <v>2211.15</v>
      </c>
      <c r="P356" s="3">
        <v>2201.9299999999998</v>
      </c>
      <c r="Q356" s="1102"/>
      <c r="R356" s="1102"/>
      <c r="S356" s="1094"/>
      <c r="T356" s="1094"/>
      <c r="U356" s="1096"/>
      <c r="V356" s="154"/>
      <c r="W356" s="1099"/>
      <c r="X356" s="1108"/>
      <c r="Y356" s="60"/>
      <c r="Z356" s="30"/>
      <c r="AA356" s="30"/>
      <c r="AB356" s="30"/>
      <c r="AC356" s="31"/>
      <c r="AD356" s="31"/>
      <c r="AE356" s="31"/>
    </row>
    <row r="357" spans="1:31" ht="30" customHeight="1">
      <c r="A357" s="83"/>
      <c r="B357" s="27"/>
      <c r="C357" s="28" t="s">
        <v>186</v>
      </c>
      <c r="D357" s="36">
        <f t="shared" ref="D357:P357" si="115">IF(((D355="")*AND(D356="")),"",(D355-D356))</f>
        <v>298.32999999999993</v>
      </c>
      <c r="E357" s="36">
        <f t="shared" si="115"/>
        <v>257.88999999999987</v>
      </c>
      <c r="F357" s="36">
        <f t="shared" si="115"/>
        <v>255.61000000000013</v>
      </c>
      <c r="G357" s="36">
        <f t="shared" si="115"/>
        <v>264.95000000000027</v>
      </c>
      <c r="H357" s="36">
        <f t="shared" si="115"/>
        <v>338.52</v>
      </c>
      <c r="I357" s="36">
        <f t="shared" si="115"/>
        <v>288.75999999999976</v>
      </c>
      <c r="J357" s="36">
        <f t="shared" si="115"/>
        <v>259.07999999999993</v>
      </c>
      <c r="K357" s="36">
        <f t="shared" si="115"/>
        <v>252.43000000000029</v>
      </c>
      <c r="L357" s="36">
        <f t="shared" si="115"/>
        <v>291.52</v>
      </c>
      <c r="M357" s="36">
        <f t="shared" si="115"/>
        <v>263.30000000000018</v>
      </c>
      <c r="N357" s="36">
        <f t="shared" si="115"/>
        <v>273</v>
      </c>
      <c r="O357" s="36">
        <f t="shared" si="115"/>
        <v>278.81999999999971</v>
      </c>
      <c r="P357" s="36">
        <f t="shared" si="115"/>
        <v>269.47000000000025</v>
      </c>
      <c r="Q357" s="1103"/>
      <c r="R357" s="1103"/>
      <c r="S357" s="1095"/>
      <c r="T357" s="1095"/>
      <c r="U357" s="1097"/>
      <c r="V357" s="154"/>
      <c r="W357" s="1100"/>
      <c r="X357" s="1109"/>
      <c r="Y357" s="60"/>
      <c r="Z357" s="30"/>
      <c r="AA357" s="30"/>
      <c r="AB357" s="30"/>
      <c r="AC357" s="30"/>
      <c r="AD357" s="34"/>
      <c r="AE357" s="30"/>
    </row>
    <row r="358" spans="1:31" ht="15">
      <c r="A358" s="84">
        <v>43529</v>
      </c>
      <c r="B358" s="27" t="s">
        <v>230</v>
      </c>
      <c r="C358" s="28" t="s">
        <v>184</v>
      </c>
      <c r="D358" s="3">
        <v>2880.36</v>
      </c>
      <c r="E358" s="3">
        <v>2797.64</v>
      </c>
      <c r="F358" s="3">
        <v>2795.71</v>
      </c>
      <c r="G358" s="3">
        <v>2811.92</v>
      </c>
      <c r="H358" s="3">
        <v>2915.07</v>
      </c>
      <c r="I358" s="3">
        <v>2878.49</v>
      </c>
      <c r="J358" s="3">
        <v>2805.31</v>
      </c>
      <c r="K358" s="3">
        <v>2798.34</v>
      </c>
      <c r="L358" s="3">
        <v>2870.47</v>
      </c>
      <c r="M358" s="3">
        <v>2806.53</v>
      </c>
      <c r="N358" s="3">
        <v>2819.35</v>
      </c>
      <c r="O358" s="3">
        <v>2821.44</v>
      </c>
      <c r="P358" s="3">
        <v>2806.55</v>
      </c>
      <c r="Q358" s="1101">
        <f>IF((P359=""),"",MAX(D360:P360))</f>
        <v>372.95000000000027</v>
      </c>
      <c r="R358" s="1101">
        <f>IF(P359="","",MIN(D360:P360))</f>
        <v>315.92999999999984</v>
      </c>
      <c r="S358" s="1093">
        <f>IF((P360=""),"",AVERAGE(D360:P360))</f>
        <v>335.38076923076926</v>
      </c>
      <c r="T358" s="1093">
        <f>IF((P359=""),"",(Q358-R358)/(Q358+R358)*100)</f>
        <v>8.2772035768204084</v>
      </c>
      <c r="U358" s="1093">
        <f>STDEV(D360:P360)</f>
        <v>24.232359721915529</v>
      </c>
      <c r="V358" s="154" t="str">
        <f>IF(P359="","",IF(S358&gt;300,IF(T358&lt;14,IF(S358&lt;390,"Pass","Fail"),"Fail"),"Fail"))</f>
        <v>Pass</v>
      </c>
      <c r="W358" s="1098" t="s">
        <v>215</v>
      </c>
      <c r="X358" s="1107"/>
      <c r="Y358" s="60"/>
      <c r="Z358" s="30">
        <v>270</v>
      </c>
      <c r="AA358" s="30">
        <v>370</v>
      </c>
      <c r="AB358" s="30">
        <v>300</v>
      </c>
      <c r="AC358" s="31">
        <v>390</v>
      </c>
      <c r="AD358" s="31">
        <v>20</v>
      </c>
      <c r="AE358" s="31">
        <v>14</v>
      </c>
    </row>
    <row r="359" spans="1:31" ht="15.75" customHeight="1">
      <c r="A359" s="83"/>
      <c r="B359" s="32"/>
      <c r="C359" s="28" t="s">
        <v>185</v>
      </c>
      <c r="D359" s="3">
        <v>2513.86</v>
      </c>
      <c r="E359" s="3">
        <v>2477.39</v>
      </c>
      <c r="F359" s="3">
        <v>2479.11</v>
      </c>
      <c r="G359" s="3">
        <v>2491.87</v>
      </c>
      <c r="H359" s="3">
        <v>2542.12</v>
      </c>
      <c r="I359" s="3">
        <v>2509.37</v>
      </c>
      <c r="J359" s="3">
        <v>2489.38</v>
      </c>
      <c r="K359" s="3">
        <v>2481.4899999999998</v>
      </c>
      <c r="L359" s="3">
        <v>2498.9899999999998</v>
      </c>
      <c r="M359" s="3">
        <v>2487.23</v>
      </c>
      <c r="N359" s="3">
        <v>2492.6799999999998</v>
      </c>
      <c r="O359" s="3">
        <v>2499.96</v>
      </c>
      <c r="P359" s="3">
        <v>2483.7800000000002</v>
      </c>
      <c r="Q359" s="1102"/>
      <c r="R359" s="1102"/>
      <c r="S359" s="1094"/>
      <c r="T359" s="1094"/>
      <c r="U359" s="1096"/>
      <c r="V359" s="154"/>
      <c r="W359" s="1099"/>
      <c r="X359" s="1108"/>
      <c r="Y359" s="60"/>
      <c r="Z359" s="30"/>
      <c r="AA359" s="30"/>
      <c r="AB359" s="30"/>
      <c r="AC359" s="31"/>
      <c r="AD359" s="31"/>
      <c r="AE359" s="31"/>
    </row>
    <row r="360" spans="1:31" ht="30" customHeight="1">
      <c r="A360" s="83"/>
      <c r="B360" s="27"/>
      <c r="C360" s="28" t="s">
        <v>186</v>
      </c>
      <c r="D360" s="36">
        <f t="shared" ref="D360:P360" si="116">IF(((D358="")*AND(D359="")),"",(D358-D359))</f>
        <v>366.5</v>
      </c>
      <c r="E360" s="36">
        <f t="shared" si="116"/>
        <v>320.25</v>
      </c>
      <c r="F360" s="36">
        <f t="shared" si="116"/>
        <v>316.59999999999991</v>
      </c>
      <c r="G360" s="36">
        <f t="shared" si="116"/>
        <v>320.05000000000018</v>
      </c>
      <c r="H360" s="36">
        <f t="shared" si="116"/>
        <v>372.95000000000027</v>
      </c>
      <c r="I360" s="36">
        <f t="shared" si="116"/>
        <v>369.11999999999989</v>
      </c>
      <c r="J360" s="36">
        <f t="shared" si="116"/>
        <v>315.92999999999984</v>
      </c>
      <c r="K360" s="36">
        <f t="shared" si="116"/>
        <v>316.85000000000036</v>
      </c>
      <c r="L360" s="36">
        <f t="shared" si="116"/>
        <v>371.48</v>
      </c>
      <c r="M360" s="36">
        <f t="shared" si="116"/>
        <v>319.30000000000018</v>
      </c>
      <c r="N360" s="36">
        <f t="shared" si="116"/>
        <v>326.67000000000007</v>
      </c>
      <c r="O360" s="36">
        <f t="shared" si="116"/>
        <v>321.48</v>
      </c>
      <c r="P360" s="36">
        <f t="shared" si="116"/>
        <v>322.77</v>
      </c>
      <c r="Q360" s="1103"/>
      <c r="R360" s="1103"/>
      <c r="S360" s="1095"/>
      <c r="T360" s="1095"/>
      <c r="U360" s="1097"/>
      <c r="V360" s="154"/>
      <c r="W360" s="1100"/>
      <c r="X360" s="1109"/>
      <c r="Y360" s="60"/>
      <c r="Z360" s="30"/>
      <c r="AA360" s="30"/>
      <c r="AB360" s="30"/>
      <c r="AC360" s="30"/>
      <c r="AD360" s="34"/>
      <c r="AE360" s="30"/>
    </row>
    <row r="361" spans="1:31" ht="15">
      <c r="A361" s="84">
        <v>43531</v>
      </c>
      <c r="B361" s="27" t="s">
        <v>230</v>
      </c>
      <c r="C361" s="28" t="s">
        <v>184</v>
      </c>
      <c r="D361" s="3">
        <v>2883.59</v>
      </c>
      <c r="E361" s="3">
        <v>2800.27</v>
      </c>
      <c r="F361" s="3">
        <v>2801.02</v>
      </c>
      <c r="G361" s="3">
        <v>2814.63</v>
      </c>
      <c r="H361" s="3">
        <v>2918.37</v>
      </c>
      <c r="I361" s="3">
        <v>2872.09</v>
      </c>
      <c r="J361" s="3">
        <v>2807.22</v>
      </c>
      <c r="K361" s="3">
        <v>2803.17</v>
      </c>
      <c r="L361" s="3">
        <v>2830</v>
      </c>
      <c r="M361" s="3">
        <v>2807.93</v>
      </c>
      <c r="N361" s="3">
        <v>2824.01</v>
      </c>
      <c r="O361" s="3">
        <v>2821.66</v>
      </c>
      <c r="P361" s="3">
        <v>2808.39</v>
      </c>
      <c r="Q361" s="1101">
        <f>IF((P362=""),"",MAX(D363:P363))</f>
        <v>370.5300000000002</v>
      </c>
      <c r="R361" s="1101">
        <f>IF(P362="","",MIN(D363:P363))</f>
        <v>323.48999999999978</v>
      </c>
      <c r="S361" s="1093">
        <f>IF((P363=""),"",AVERAGE(D363:P363))</f>
        <v>337.09769230769234</v>
      </c>
      <c r="T361" s="1093">
        <f>IF((P362=""),"",(Q361-R361)/(Q361+R361)*100)</f>
        <v>6.777902654102248</v>
      </c>
      <c r="U361" s="1093">
        <f>STDEV(D363:P363)</f>
        <v>18.453248654301067</v>
      </c>
      <c r="V361" s="154" t="str">
        <f>IF(P362="","",IF(S361&gt;300,IF(T361&lt;14,IF(S361&lt;390,"Pass","Fail"),"Fail"),"Fail"))</f>
        <v>Pass</v>
      </c>
      <c r="W361" s="1098" t="s">
        <v>215</v>
      </c>
      <c r="X361" s="86" t="s">
        <v>225</v>
      </c>
      <c r="Y361" s="60"/>
      <c r="Z361" s="30">
        <v>270</v>
      </c>
      <c r="AA361" s="30">
        <v>370</v>
      </c>
      <c r="AB361" s="30">
        <v>300</v>
      </c>
      <c r="AC361" s="31">
        <v>390</v>
      </c>
      <c r="AD361" s="31">
        <v>20</v>
      </c>
      <c r="AE361" s="31">
        <v>14</v>
      </c>
    </row>
    <row r="362" spans="1:31" ht="15.75" customHeight="1">
      <c r="A362" s="83"/>
      <c r="B362" s="32"/>
      <c r="C362" s="28" t="s">
        <v>185</v>
      </c>
      <c r="D362" s="3">
        <v>2513.06</v>
      </c>
      <c r="E362" s="3">
        <v>2475.81</v>
      </c>
      <c r="F362" s="3">
        <v>2472.9899999999998</v>
      </c>
      <c r="G362" s="3">
        <v>2488.27</v>
      </c>
      <c r="H362" s="3">
        <v>2549.4899999999998</v>
      </c>
      <c r="I362" s="3">
        <v>2504.73</v>
      </c>
      <c r="J362" s="3">
        <v>2483.73</v>
      </c>
      <c r="K362" s="3">
        <v>2478.56</v>
      </c>
      <c r="L362" s="3">
        <v>2493</v>
      </c>
      <c r="M362" s="3">
        <v>2480.6999999999998</v>
      </c>
      <c r="N362" s="3">
        <v>2496.19</v>
      </c>
      <c r="O362" s="3">
        <v>2491.9499999999998</v>
      </c>
      <c r="P362" s="3">
        <v>2481.6</v>
      </c>
      <c r="Q362" s="1102"/>
      <c r="R362" s="1102"/>
      <c r="S362" s="1094"/>
      <c r="T362" s="1094"/>
      <c r="U362" s="1096"/>
      <c r="V362" s="154"/>
      <c r="W362" s="1099"/>
      <c r="X362" s="87"/>
      <c r="Y362" s="60"/>
      <c r="Z362" s="30"/>
      <c r="AA362" s="30"/>
      <c r="AB362" s="30"/>
      <c r="AC362" s="31"/>
      <c r="AD362" s="31"/>
      <c r="AE362" s="31"/>
    </row>
    <row r="363" spans="1:31" ht="30" customHeight="1">
      <c r="A363" s="83"/>
      <c r="B363" s="27"/>
      <c r="C363" s="28" t="s">
        <v>186</v>
      </c>
      <c r="D363" s="36">
        <f t="shared" ref="D363:P363" si="117">IF(((D361="")*AND(D362="")),"",(D361-D362))</f>
        <v>370.5300000000002</v>
      </c>
      <c r="E363" s="36">
        <f t="shared" si="117"/>
        <v>324.46000000000004</v>
      </c>
      <c r="F363" s="36">
        <f t="shared" si="117"/>
        <v>328.0300000000002</v>
      </c>
      <c r="G363" s="36">
        <f t="shared" si="117"/>
        <v>326.36000000000013</v>
      </c>
      <c r="H363" s="36">
        <f t="shared" si="117"/>
        <v>368.88000000000011</v>
      </c>
      <c r="I363" s="36">
        <f t="shared" si="117"/>
        <v>367.36000000000013</v>
      </c>
      <c r="J363" s="36">
        <f t="shared" si="117"/>
        <v>323.48999999999978</v>
      </c>
      <c r="K363" s="36">
        <f t="shared" si="117"/>
        <v>324.61000000000013</v>
      </c>
      <c r="L363" s="36">
        <f t="shared" si="117"/>
        <v>337</v>
      </c>
      <c r="M363" s="36">
        <f t="shared" si="117"/>
        <v>327.23</v>
      </c>
      <c r="N363" s="36">
        <f t="shared" si="117"/>
        <v>327.82000000000016</v>
      </c>
      <c r="O363" s="36">
        <f t="shared" si="117"/>
        <v>329.71000000000004</v>
      </c>
      <c r="P363" s="36">
        <f t="shared" si="117"/>
        <v>326.78999999999996</v>
      </c>
      <c r="Q363" s="1103"/>
      <c r="R363" s="1103"/>
      <c r="S363" s="1095"/>
      <c r="T363" s="1095"/>
      <c r="U363" s="1097"/>
      <c r="V363" s="154"/>
      <c r="W363" s="1100"/>
      <c r="X363" s="88"/>
      <c r="Y363" s="60"/>
      <c r="Z363" s="30"/>
      <c r="AA363" s="30"/>
      <c r="AB363" s="30"/>
      <c r="AC363" s="30"/>
      <c r="AD363" s="34"/>
      <c r="AE363" s="30"/>
    </row>
    <row r="364" spans="1:31" ht="15">
      <c r="A364" s="84">
        <v>43535</v>
      </c>
      <c r="B364" s="27" t="s">
        <v>230</v>
      </c>
      <c r="C364" s="28" t="s">
        <v>184</v>
      </c>
      <c r="D364" s="3">
        <v>2507.5700000000002</v>
      </c>
      <c r="E364" s="3">
        <v>2476.4299999999998</v>
      </c>
      <c r="F364" s="3">
        <v>2507.37</v>
      </c>
      <c r="G364" s="3">
        <v>2486.52</v>
      </c>
      <c r="H364" s="3">
        <v>2540.64</v>
      </c>
      <c r="I364" s="3">
        <v>2505.27</v>
      </c>
      <c r="J364" s="3">
        <v>2478.0300000000002</v>
      </c>
      <c r="K364" s="3">
        <v>2476.69</v>
      </c>
      <c r="L364" s="3">
        <v>2497</v>
      </c>
      <c r="M364" s="3">
        <v>2482.5100000000002</v>
      </c>
      <c r="N364" s="3">
        <v>2490.71</v>
      </c>
      <c r="O364" s="3">
        <v>2488.16</v>
      </c>
      <c r="P364" s="3">
        <v>2482.04</v>
      </c>
      <c r="Q364" s="1101">
        <f>IF((P365=""),"",MAX(D366:P366))</f>
        <v>323.9699999999998</v>
      </c>
      <c r="R364" s="1101">
        <f>IF(P365="","",MIN(D366:P366))</f>
        <v>253.40000000000009</v>
      </c>
      <c r="S364" s="1093">
        <f>IF((P366=""),"",AVERAGE(D366:P366))</f>
        <v>277.46538461538455</v>
      </c>
      <c r="T364" s="1093">
        <f>IF((P365=""),"",(Q364-R364)/(Q364+R364)*100)</f>
        <v>12.222664842302116</v>
      </c>
      <c r="U364" s="1093">
        <f>STDEV(D366:P366)</f>
        <v>20.611611862970609</v>
      </c>
      <c r="V364" s="154" t="str">
        <f>IF(P365="","",IF(S364&gt;300,IF(T364&lt;14,IF(S364&lt;390,"Pass","Fail"),"Fail"),"Fail"))</f>
        <v>Fail</v>
      </c>
      <c r="W364" s="1098">
        <v>74</v>
      </c>
      <c r="X364" s="1107"/>
      <c r="Y364" s="60"/>
      <c r="Z364" s="30">
        <v>270</v>
      </c>
      <c r="AA364" s="30">
        <v>370</v>
      </c>
      <c r="AB364" s="30">
        <v>300</v>
      </c>
      <c r="AC364" s="31">
        <v>390</v>
      </c>
      <c r="AD364" s="31">
        <v>20</v>
      </c>
      <c r="AE364" s="31">
        <v>14</v>
      </c>
    </row>
    <row r="365" spans="1:31" ht="15.75" customHeight="1">
      <c r="A365" s="83"/>
      <c r="B365" s="32"/>
      <c r="C365" s="28" t="s">
        <v>185</v>
      </c>
      <c r="D365" s="3">
        <v>2216.5500000000002</v>
      </c>
      <c r="E365" s="3">
        <v>2217.0500000000002</v>
      </c>
      <c r="F365" s="3">
        <v>2217.86</v>
      </c>
      <c r="G365" s="3">
        <v>2217.7800000000002</v>
      </c>
      <c r="H365" s="3">
        <v>2216.67</v>
      </c>
      <c r="I365" s="3">
        <v>2224.2600000000002</v>
      </c>
      <c r="J365" s="3">
        <v>2224.63</v>
      </c>
      <c r="K365" s="3">
        <v>2218.08</v>
      </c>
      <c r="L365" s="3">
        <v>2190</v>
      </c>
      <c r="M365" s="3">
        <v>2219.9299999999998</v>
      </c>
      <c r="N365" s="3">
        <v>2216.35</v>
      </c>
      <c r="O365" s="3">
        <v>2219.73</v>
      </c>
      <c r="P365" s="3">
        <v>2213</v>
      </c>
      <c r="Q365" s="1102"/>
      <c r="R365" s="1102"/>
      <c r="S365" s="1094"/>
      <c r="T365" s="1094"/>
      <c r="U365" s="1096"/>
      <c r="V365" s="154"/>
      <c r="W365" s="1099"/>
      <c r="X365" s="1108"/>
      <c r="Y365" s="60"/>
      <c r="Z365" s="30"/>
      <c r="AA365" s="30"/>
      <c r="AB365" s="30"/>
      <c r="AC365" s="31"/>
      <c r="AD365" s="31"/>
      <c r="AE365" s="31"/>
    </row>
    <row r="366" spans="1:31" ht="30" customHeight="1">
      <c r="A366" s="83"/>
      <c r="B366" s="27"/>
      <c r="C366" s="28" t="s">
        <v>186</v>
      </c>
      <c r="D366" s="36">
        <f t="shared" ref="D366:P366" si="118">IF(((D364="")*AND(D365="")),"",(D364-D365))</f>
        <v>291.02</v>
      </c>
      <c r="E366" s="36">
        <f t="shared" si="118"/>
        <v>259.37999999999965</v>
      </c>
      <c r="F366" s="36">
        <f t="shared" si="118"/>
        <v>289.50999999999976</v>
      </c>
      <c r="G366" s="36">
        <f t="shared" si="118"/>
        <v>268.73999999999978</v>
      </c>
      <c r="H366" s="36">
        <f t="shared" si="118"/>
        <v>323.9699999999998</v>
      </c>
      <c r="I366" s="36">
        <f t="shared" si="118"/>
        <v>281.00999999999976</v>
      </c>
      <c r="J366" s="36">
        <f t="shared" si="118"/>
        <v>253.40000000000009</v>
      </c>
      <c r="K366" s="36">
        <f t="shared" si="118"/>
        <v>258.61000000000013</v>
      </c>
      <c r="L366" s="36">
        <f t="shared" si="118"/>
        <v>307</v>
      </c>
      <c r="M366" s="36">
        <f t="shared" si="118"/>
        <v>262.58000000000038</v>
      </c>
      <c r="N366" s="36">
        <f t="shared" si="118"/>
        <v>274.36000000000013</v>
      </c>
      <c r="O366" s="36">
        <f t="shared" si="118"/>
        <v>268.42999999999984</v>
      </c>
      <c r="P366" s="36">
        <f t="shared" si="118"/>
        <v>269.03999999999996</v>
      </c>
      <c r="Q366" s="1103"/>
      <c r="R366" s="1103"/>
      <c r="S366" s="1095"/>
      <c r="T366" s="1095"/>
      <c r="U366" s="1097"/>
      <c r="V366" s="154"/>
      <c r="W366" s="1100"/>
      <c r="X366" s="1109"/>
      <c r="Y366" s="60"/>
      <c r="Z366" s="30"/>
      <c r="AA366" s="30"/>
      <c r="AB366" s="30"/>
      <c r="AC366" s="30"/>
      <c r="AD366" s="34"/>
      <c r="AE366" s="30"/>
    </row>
    <row r="367" spans="1:31" ht="15">
      <c r="A367" s="84">
        <v>43535</v>
      </c>
      <c r="B367" s="27" t="s">
        <v>230</v>
      </c>
      <c r="C367" s="28" t="s">
        <v>184</v>
      </c>
      <c r="D367" s="3">
        <v>2866.58</v>
      </c>
      <c r="E367" s="3">
        <v>2797.06</v>
      </c>
      <c r="F367" s="3">
        <v>2795.67</v>
      </c>
      <c r="G367" s="3">
        <v>2811.88</v>
      </c>
      <c r="H367" s="3">
        <v>2897.33</v>
      </c>
      <c r="I367" s="3">
        <v>2855.67</v>
      </c>
      <c r="J367" s="3">
        <v>2801.19</v>
      </c>
      <c r="K367" s="3">
        <v>2799.7</v>
      </c>
      <c r="L367" s="3">
        <v>2859.93</v>
      </c>
      <c r="M367" s="3">
        <v>2804.01</v>
      </c>
      <c r="N367" s="3">
        <v>2815.21</v>
      </c>
      <c r="O367" s="3">
        <v>2813.27</v>
      </c>
      <c r="P367" s="3">
        <v>2804.71</v>
      </c>
      <c r="Q367" s="1101">
        <f>IF((P368=""),"",MAX(D369:P369))</f>
        <v>369.42000000000007</v>
      </c>
      <c r="R367" s="1101">
        <f>IF(P368="","",MIN(D369:P369))</f>
        <v>316.55000000000018</v>
      </c>
      <c r="S367" s="1093">
        <f>IF((P369=""),"",AVERAGE(D369:P369))</f>
        <v>334.15923076923076</v>
      </c>
      <c r="T367" s="1093">
        <f>IF((P368=""),"",(Q367-R367)/(Q367+R367)*100)</f>
        <v>7.7073341399769486</v>
      </c>
      <c r="U367" s="1093">
        <f>STDEV(D369:P369)</f>
        <v>22.468399461443823</v>
      </c>
      <c r="V367" s="154" t="str">
        <f>IF(P368="","",IF(S367&gt;300,IF(T367&lt;14,IF(S367&lt;390,"Pass","Fail"),"Fail"),"Fail"))</f>
        <v>Pass</v>
      </c>
      <c r="W367" s="1098">
        <v>74</v>
      </c>
      <c r="X367" s="1107"/>
      <c r="Y367" s="60"/>
      <c r="Z367" s="30">
        <v>270</v>
      </c>
      <c r="AA367" s="30">
        <v>370</v>
      </c>
      <c r="AB367" s="30">
        <v>300</v>
      </c>
      <c r="AC367" s="31">
        <v>390</v>
      </c>
      <c r="AD367" s="31">
        <v>20</v>
      </c>
      <c r="AE367" s="31">
        <v>14</v>
      </c>
    </row>
    <row r="368" spans="1:31" ht="15.75" customHeight="1">
      <c r="A368" s="83"/>
      <c r="B368" s="32"/>
      <c r="C368" s="28" t="s">
        <v>185</v>
      </c>
      <c r="D368" s="3">
        <v>2500.15</v>
      </c>
      <c r="E368" s="3">
        <v>2477.42</v>
      </c>
      <c r="F368" s="3">
        <v>2479.12</v>
      </c>
      <c r="G368" s="3">
        <v>2489.21</v>
      </c>
      <c r="H368" s="3">
        <v>2527.91</v>
      </c>
      <c r="I368" s="3">
        <v>2495.9299999999998</v>
      </c>
      <c r="J368" s="3">
        <v>2482.23</v>
      </c>
      <c r="K368" s="3">
        <v>2482.2800000000002</v>
      </c>
      <c r="L368" s="3">
        <v>2490.81</v>
      </c>
      <c r="M368" s="3">
        <v>2482.39</v>
      </c>
      <c r="N368" s="3">
        <v>2495.12</v>
      </c>
      <c r="O368" s="3">
        <v>2496.63</v>
      </c>
      <c r="P368" s="3">
        <v>2478.94</v>
      </c>
      <c r="Q368" s="1102"/>
      <c r="R368" s="1102"/>
      <c r="S368" s="1094"/>
      <c r="T368" s="1094"/>
      <c r="U368" s="1096"/>
      <c r="V368" s="154"/>
      <c r="W368" s="1099"/>
      <c r="X368" s="1108"/>
      <c r="Y368" s="60"/>
      <c r="Z368" s="30"/>
      <c r="AA368" s="30"/>
      <c r="AB368" s="30"/>
      <c r="AC368" s="30"/>
      <c r="AD368" s="34"/>
      <c r="AE368" s="30"/>
    </row>
    <row r="369" spans="1:31" ht="30" customHeight="1">
      <c r="A369" s="83"/>
      <c r="B369" s="27"/>
      <c r="C369" s="28" t="s">
        <v>186</v>
      </c>
      <c r="D369" s="36">
        <f t="shared" ref="D369:P369" si="119">IF(((D367="")*AND(D368="")),"",(D367-D368))</f>
        <v>366.42999999999984</v>
      </c>
      <c r="E369" s="36">
        <f t="shared" si="119"/>
        <v>319.63999999999987</v>
      </c>
      <c r="F369" s="36">
        <f t="shared" si="119"/>
        <v>316.55000000000018</v>
      </c>
      <c r="G369" s="36">
        <f t="shared" si="119"/>
        <v>322.67000000000007</v>
      </c>
      <c r="H369" s="36">
        <f t="shared" si="119"/>
        <v>369.42000000000007</v>
      </c>
      <c r="I369" s="36">
        <f t="shared" si="119"/>
        <v>359.74000000000024</v>
      </c>
      <c r="J369" s="36">
        <f t="shared" si="119"/>
        <v>318.96000000000004</v>
      </c>
      <c r="K369" s="36">
        <f t="shared" si="119"/>
        <v>317.41999999999962</v>
      </c>
      <c r="L369" s="36">
        <f t="shared" si="119"/>
        <v>369.11999999999989</v>
      </c>
      <c r="M369" s="36">
        <f t="shared" si="119"/>
        <v>321.62000000000035</v>
      </c>
      <c r="N369" s="36">
        <f t="shared" si="119"/>
        <v>320.09000000000015</v>
      </c>
      <c r="O369" s="36">
        <f t="shared" si="119"/>
        <v>316.63999999999987</v>
      </c>
      <c r="P369" s="36">
        <f t="shared" si="119"/>
        <v>325.77</v>
      </c>
      <c r="Q369" s="1103"/>
      <c r="R369" s="1103"/>
      <c r="S369" s="1095"/>
      <c r="T369" s="1095"/>
      <c r="U369" s="1097"/>
      <c r="V369" s="154"/>
      <c r="W369" s="1100"/>
      <c r="X369" s="1109"/>
      <c r="Y369" s="60"/>
      <c r="Z369" s="30"/>
      <c r="AA369" s="30"/>
      <c r="AB369" s="30"/>
      <c r="AC369" s="30"/>
      <c r="AD369" s="34"/>
      <c r="AE369" s="30"/>
    </row>
    <row r="370" spans="1:31" ht="15">
      <c r="A370" s="84">
        <v>43538</v>
      </c>
      <c r="B370" s="27" t="s">
        <v>230</v>
      </c>
      <c r="C370" s="28" t="s">
        <v>184</v>
      </c>
      <c r="D370" s="3">
        <v>2861.35</v>
      </c>
      <c r="E370" s="3">
        <v>2790.28</v>
      </c>
      <c r="F370" s="3">
        <v>2793.05</v>
      </c>
      <c r="G370" s="3">
        <v>2807.07</v>
      </c>
      <c r="H370" s="3">
        <v>2896.18</v>
      </c>
      <c r="I370" s="3">
        <v>2860.29</v>
      </c>
      <c r="J370" s="3">
        <v>2801.84</v>
      </c>
      <c r="K370" s="3">
        <v>2796.3</v>
      </c>
      <c r="L370" s="3">
        <v>2853.23</v>
      </c>
      <c r="M370" s="3">
        <v>2801.05</v>
      </c>
      <c r="N370" s="3">
        <v>2811.57</v>
      </c>
      <c r="O370" s="3">
        <v>2815.63</v>
      </c>
      <c r="P370" s="3">
        <v>2796.4</v>
      </c>
      <c r="Q370" s="1101">
        <f>IF((P371=""),"",MAX(D372:P372))</f>
        <v>361.25</v>
      </c>
      <c r="R370" s="1101">
        <f>IF(P371="","",MIN(D372:P372))</f>
        <v>321.17000000000007</v>
      </c>
      <c r="S370" s="1093">
        <f>IF((P372=""),"",AVERAGE(D372:P372))</f>
        <v>336.07230769230773</v>
      </c>
      <c r="T370" s="1093">
        <f>IF((P371=""),"",(Q370-R370)/(Q370+R370)*100)</f>
        <v>5.8732159080917796</v>
      </c>
      <c r="U370" s="1093">
        <f>STDEV(D372:P372)</f>
        <v>16.646124250529674</v>
      </c>
      <c r="V370" s="154" t="str">
        <f>IF(P371="","",IF(S370&gt;300,IF(T370&lt;14,IF(S370&lt;390,"Pass","Fail"),"Fail"),"Fail"))</f>
        <v>Pass</v>
      </c>
      <c r="W370" s="1098">
        <v>121</v>
      </c>
      <c r="X370" s="94" t="s">
        <v>226</v>
      </c>
      <c r="Y370" s="65"/>
      <c r="Z370" s="30">
        <v>270</v>
      </c>
      <c r="AA370" s="30">
        <v>370</v>
      </c>
      <c r="AB370" s="30">
        <v>300</v>
      </c>
      <c r="AC370" s="31">
        <v>390</v>
      </c>
      <c r="AD370" s="31">
        <v>20</v>
      </c>
      <c r="AE370" s="31">
        <v>14</v>
      </c>
    </row>
    <row r="371" spans="1:31" ht="15.75" customHeight="1">
      <c r="A371" s="83"/>
      <c r="B371" s="32"/>
      <c r="C371" s="28" t="s">
        <v>185</v>
      </c>
      <c r="D371" s="3">
        <v>2500.4</v>
      </c>
      <c r="E371" s="3">
        <v>2469.11</v>
      </c>
      <c r="F371" s="3">
        <v>2469.36</v>
      </c>
      <c r="G371" s="3">
        <v>2482.87</v>
      </c>
      <c r="H371" s="3">
        <v>2537.23</v>
      </c>
      <c r="I371" s="3">
        <v>2502.13</v>
      </c>
      <c r="J371" s="3">
        <v>2473.09</v>
      </c>
      <c r="K371" s="3">
        <v>2469.61</v>
      </c>
      <c r="L371" s="3">
        <v>2491.98</v>
      </c>
      <c r="M371" s="3">
        <v>2476.08</v>
      </c>
      <c r="N371" s="3">
        <v>2482.7399999999998</v>
      </c>
      <c r="O371" s="3">
        <v>2487.65</v>
      </c>
      <c r="P371" s="3">
        <v>2473.0500000000002</v>
      </c>
      <c r="Q371" s="1102"/>
      <c r="R371" s="1102"/>
      <c r="S371" s="1094"/>
      <c r="T371" s="1094"/>
      <c r="U371" s="1096"/>
      <c r="V371" s="154"/>
      <c r="W371" s="1099"/>
      <c r="X371" s="87"/>
      <c r="Y371" s="60"/>
      <c r="Z371" s="30"/>
      <c r="AA371" s="30"/>
      <c r="AB371" s="30"/>
      <c r="AC371" s="30"/>
      <c r="AD371" s="34"/>
      <c r="AE371" s="30"/>
    </row>
    <row r="372" spans="1:31" ht="30" customHeight="1">
      <c r="A372" s="83"/>
      <c r="B372" s="27"/>
      <c r="C372" s="28" t="s">
        <v>186</v>
      </c>
      <c r="D372" s="36">
        <f t="shared" ref="D372:P372" si="120">IF(((D370="")*AND(D371="")),"",(D370-D371))</f>
        <v>360.94999999999982</v>
      </c>
      <c r="E372" s="36">
        <f t="shared" si="120"/>
        <v>321.17000000000007</v>
      </c>
      <c r="F372" s="36">
        <f t="shared" si="120"/>
        <v>323.69000000000005</v>
      </c>
      <c r="G372" s="36">
        <f t="shared" si="120"/>
        <v>324.20000000000027</v>
      </c>
      <c r="H372" s="36">
        <f t="shared" si="120"/>
        <v>358.94999999999982</v>
      </c>
      <c r="I372" s="36">
        <f t="shared" si="120"/>
        <v>358.15999999999985</v>
      </c>
      <c r="J372" s="36">
        <f t="shared" si="120"/>
        <v>328.75</v>
      </c>
      <c r="K372" s="36">
        <f t="shared" si="120"/>
        <v>326.69000000000005</v>
      </c>
      <c r="L372" s="36">
        <f t="shared" si="120"/>
        <v>361.25</v>
      </c>
      <c r="M372" s="36">
        <f t="shared" si="120"/>
        <v>324.97000000000025</v>
      </c>
      <c r="N372" s="36">
        <f t="shared" si="120"/>
        <v>328.83000000000038</v>
      </c>
      <c r="O372" s="36">
        <f t="shared" si="120"/>
        <v>327.98</v>
      </c>
      <c r="P372" s="36">
        <f t="shared" si="120"/>
        <v>323.34999999999991</v>
      </c>
      <c r="Q372" s="1103"/>
      <c r="R372" s="1103"/>
      <c r="S372" s="1095"/>
      <c r="T372" s="1095"/>
      <c r="U372" s="1097"/>
      <c r="V372" s="154"/>
      <c r="W372" s="1100"/>
      <c r="X372" s="88"/>
      <c r="Y372" s="60"/>
      <c r="Z372" s="30"/>
      <c r="AA372" s="30"/>
      <c r="AB372" s="30"/>
      <c r="AC372" s="30"/>
      <c r="AD372" s="34"/>
      <c r="AE372" s="30"/>
    </row>
    <row r="373" spans="1:31" ht="15">
      <c r="A373" s="84">
        <v>43542</v>
      </c>
      <c r="B373" s="27" t="s">
        <v>230</v>
      </c>
      <c r="C373" s="28" t="s">
        <v>184</v>
      </c>
      <c r="D373" s="3">
        <v>2862.96</v>
      </c>
      <c r="E373" s="3">
        <v>2796.97</v>
      </c>
      <c r="F373" s="3">
        <v>2788.17</v>
      </c>
      <c r="G373" s="3">
        <v>2802.91</v>
      </c>
      <c r="H373" s="3">
        <v>2895.05</v>
      </c>
      <c r="I373" s="3">
        <v>2858.05</v>
      </c>
      <c r="J373" s="3">
        <v>2801.18</v>
      </c>
      <c r="K373" s="3">
        <v>2800.8</v>
      </c>
      <c r="L373" s="3">
        <v>2855.18</v>
      </c>
      <c r="M373" s="3">
        <v>2802.2</v>
      </c>
      <c r="N373" s="3">
        <v>2807.82</v>
      </c>
      <c r="O373" s="3">
        <v>2819.56</v>
      </c>
      <c r="P373" s="3">
        <v>2805.13</v>
      </c>
      <c r="Q373" s="1101">
        <f>IF((P374=""),"",MAX(D375:P375))</f>
        <v>359.84000000000015</v>
      </c>
      <c r="R373" s="1101">
        <f>IF(P374="","",MIN(D375:P375))</f>
        <v>312.63999999999987</v>
      </c>
      <c r="S373" s="1093">
        <f>IF((P375=""),"",AVERAGE(D375:P375))</f>
        <v>333.82230769230773</v>
      </c>
      <c r="T373" s="1093">
        <f>IF((P374=""),"",(Q373-R373)/(Q373+R373)*100)</f>
        <v>7.0187960980252608</v>
      </c>
      <c r="U373" s="1093">
        <f>STDEV(D375:P375)</f>
        <v>17.340223544235911</v>
      </c>
      <c r="V373" s="154" t="str">
        <f>IF(P374="","",IF(S373&gt;300,IF(T373&lt;14,IF(S373&lt;390,"Pass","Fail"),"Fail"),"Fail"))</f>
        <v>Pass</v>
      </c>
      <c r="W373" s="1098">
        <v>1428</v>
      </c>
      <c r="X373" s="86" t="s">
        <v>243</v>
      </c>
      <c r="Y373" s="60"/>
      <c r="Z373" s="30">
        <v>270</v>
      </c>
      <c r="AA373" s="30">
        <v>370</v>
      </c>
      <c r="AB373" s="30">
        <v>300</v>
      </c>
      <c r="AC373" s="31">
        <v>390</v>
      </c>
      <c r="AD373" s="31">
        <v>20</v>
      </c>
      <c r="AE373" s="31">
        <v>14</v>
      </c>
    </row>
    <row r="374" spans="1:31" ht="15.75" customHeight="1">
      <c r="A374" s="83"/>
      <c r="B374" s="32"/>
      <c r="C374" s="28" t="s">
        <v>185</v>
      </c>
      <c r="D374" s="3">
        <v>2503.12</v>
      </c>
      <c r="E374" s="3">
        <v>2469.64</v>
      </c>
      <c r="F374" s="3">
        <v>2475.5300000000002</v>
      </c>
      <c r="G374" s="3">
        <v>2485.4899999999998</v>
      </c>
      <c r="H374" s="3">
        <v>2535.59</v>
      </c>
      <c r="I374" s="3">
        <v>2501.5</v>
      </c>
      <c r="J374" s="3">
        <v>2480.17</v>
      </c>
      <c r="K374" s="3">
        <v>2473.66</v>
      </c>
      <c r="L374" s="3">
        <v>2499.8000000000002</v>
      </c>
      <c r="M374" s="3">
        <v>2476.1999999999998</v>
      </c>
      <c r="N374" s="3">
        <v>2488.08</v>
      </c>
      <c r="O374" s="3">
        <v>2488.7600000000002</v>
      </c>
      <c r="P374" s="3">
        <v>2478.75</v>
      </c>
      <c r="Q374" s="1102"/>
      <c r="R374" s="1102"/>
      <c r="S374" s="1094"/>
      <c r="T374" s="1094"/>
      <c r="U374" s="1096"/>
      <c r="V374" s="154"/>
      <c r="W374" s="1099"/>
      <c r="X374" s="87"/>
      <c r="Y374" s="60"/>
      <c r="Z374" s="30"/>
      <c r="AA374" s="30"/>
      <c r="AB374" s="30"/>
      <c r="AC374" s="30"/>
      <c r="AD374" s="34"/>
      <c r="AE374" s="30"/>
    </row>
    <row r="375" spans="1:31" ht="30" customHeight="1">
      <c r="A375" s="83"/>
      <c r="B375" s="27"/>
      <c r="C375" s="28" t="s">
        <v>186</v>
      </c>
      <c r="D375" s="36">
        <f t="shared" ref="D375:P375" si="121">IF(((D373="")*AND(D374="")),"",(D373-D374))</f>
        <v>359.84000000000015</v>
      </c>
      <c r="E375" s="36">
        <f t="shared" si="121"/>
        <v>327.32999999999993</v>
      </c>
      <c r="F375" s="36">
        <f t="shared" si="121"/>
        <v>312.63999999999987</v>
      </c>
      <c r="G375" s="36">
        <f t="shared" si="121"/>
        <v>317.42000000000007</v>
      </c>
      <c r="H375" s="36">
        <f t="shared" si="121"/>
        <v>359.46000000000004</v>
      </c>
      <c r="I375" s="36">
        <f t="shared" si="121"/>
        <v>356.55000000000018</v>
      </c>
      <c r="J375" s="36">
        <f t="shared" si="121"/>
        <v>321.00999999999976</v>
      </c>
      <c r="K375" s="36">
        <f t="shared" si="121"/>
        <v>327.14000000000033</v>
      </c>
      <c r="L375" s="36">
        <f t="shared" si="121"/>
        <v>355.37999999999965</v>
      </c>
      <c r="M375" s="36">
        <f t="shared" si="121"/>
        <v>326</v>
      </c>
      <c r="N375" s="36">
        <f t="shared" si="121"/>
        <v>319.74000000000024</v>
      </c>
      <c r="O375" s="36">
        <f t="shared" si="121"/>
        <v>330.79999999999973</v>
      </c>
      <c r="P375" s="36">
        <f t="shared" si="121"/>
        <v>326.38000000000011</v>
      </c>
      <c r="Q375" s="1103"/>
      <c r="R375" s="1103"/>
      <c r="S375" s="1095"/>
      <c r="T375" s="1095"/>
      <c r="U375" s="1097"/>
      <c r="V375" s="154"/>
      <c r="W375" s="1100"/>
      <c r="X375" s="88"/>
      <c r="Y375" s="60"/>
      <c r="Z375" s="30"/>
      <c r="AA375" s="30"/>
      <c r="AB375" s="30"/>
      <c r="AC375" s="30"/>
      <c r="AD375" s="34"/>
      <c r="AE375" s="30"/>
    </row>
    <row r="376" spans="1:31" ht="15">
      <c r="A376" s="84">
        <v>43546</v>
      </c>
      <c r="B376" s="27" t="s">
        <v>230</v>
      </c>
      <c r="C376" s="28" t="s">
        <v>184</v>
      </c>
      <c r="D376" s="3">
        <v>2505.27</v>
      </c>
      <c r="E376" s="3">
        <v>2476.62</v>
      </c>
      <c r="F376" s="3">
        <v>2483.41</v>
      </c>
      <c r="G376" s="3">
        <v>2479.3000000000002</v>
      </c>
      <c r="H376" s="3">
        <v>2537.34</v>
      </c>
      <c r="I376" s="3">
        <v>2501.9899999999998</v>
      </c>
      <c r="J376" s="3">
        <v>2481.42</v>
      </c>
      <c r="K376" s="3">
        <v>2476.64</v>
      </c>
      <c r="L376" s="3">
        <v>2495.62</v>
      </c>
      <c r="M376" s="3">
        <v>2479.91</v>
      </c>
      <c r="N376" s="3">
        <v>2491.88</v>
      </c>
      <c r="O376" s="3">
        <v>2494.7199999999998</v>
      </c>
      <c r="P376" s="3">
        <v>2474.85</v>
      </c>
      <c r="Q376" s="1101">
        <f>IF((P377=""),"",MAX(D378:P378))</f>
        <v>316.91000000000031</v>
      </c>
      <c r="R376" s="1101">
        <f>IF(P377="","",MIN(D378:P378))</f>
        <v>255.78999999999996</v>
      </c>
      <c r="S376" s="1093">
        <f>IF((P378=""),"",AVERAGE(D378:P378))</f>
        <v>275.25538461538451</v>
      </c>
      <c r="T376" s="1093">
        <f>IF((P377=""),"",(Q376-R376)/(Q376+R376)*100)</f>
        <v>10.672254234328674</v>
      </c>
      <c r="U376" s="1093">
        <f>STDEV(D378:P378)</f>
        <v>17.023748909188015</v>
      </c>
      <c r="V376" s="154" t="str">
        <f>IF(P377="","",IF(S376&gt;300,IF(T376&lt;14,IF(S376&lt;390,"Pass","Fail"),"Fail"),"Fail"))</f>
        <v>Fail</v>
      </c>
      <c r="W376" s="1098">
        <v>1428</v>
      </c>
      <c r="X376" s="1107"/>
      <c r="Y376" s="60"/>
      <c r="Z376" s="30">
        <v>270</v>
      </c>
      <c r="AA376" s="30">
        <v>370</v>
      </c>
      <c r="AB376" s="30">
        <v>300</v>
      </c>
      <c r="AC376" s="31">
        <v>390</v>
      </c>
      <c r="AD376" s="31">
        <v>20</v>
      </c>
      <c r="AE376" s="31">
        <v>14</v>
      </c>
    </row>
    <row r="377" spans="1:31" ht="15.75" customHeight="1">
      <c r="A377" s="83"/>
      <c r="B377" s="32"/>
      <c r="C377" s="28" t="s">
        <v>185</v>
      </c>
      <c r="D377" s="3">
        <v>2211.5700000000002</v>
      </c>
      <c r="E377" s="3">
        <v>2206.0100000000002</v>
      </c>
      <c r="F377" s="3">
        <v>2213.0500000000002</v>
      </c>
      <c r="G377" s="3">
        <v>2216.87</v>
      </c>
      <c r="H377" s="3">
        <v>2220.4299999999998</v>
      </c>
      <c r="I377" s="3">
        <v>2219.27</v>
      </c>
      <c r="J377" s="3">
        <v>2225.63</v>
      </c>
      <c r="K377" s="3">
        <v>2217.42</v>
      </c>
      <c r="L377" s="3">
        <v>2206.36</v>
      </c>
      <c r="M377" s="3">
        <v>2215.48</v>
      </c>
      <c r="N377" s="3">
        <v>2213.1799999999998</v>
      </c>
      <c r="O377" s="3">
        <v>2223.0300000000002</v>
      </c>
      <c r="P377" s="3">
        <v>2212.35</v>
      </c>
      <c r="Q377" s="1102"/>
      <c r="R377" s="1102"/>
      <c r="S377" s="1094"/>
      <c r="T377" s="1094"/>
      <c r="U377" s="1096"/>
      <c r="V377" s="154"/>
      <c r="W377" s="1099"/>
      <c r="X377" s="1108"/>
      <c r="Y377" s="60"/>
      <c r="Z377" s="30"/>
      <c r="AA377" s="30"/>
      <c r="AB377" s="30"/>
      <c r="AC377" s="30"/>
      <c r="AD377" s="34"/>
      <c r="AE377" s="30"/>
    </row>
    <row r="378" spans="1:31" ht="30" customHeight="1">
      <c r="A378" s="83"/>
      <c r="B378" s="27"/>
      <c r="C378" s="28" t="s">
        <v>186</v>
      </c>
      <c r="D378" s="36">
        <f t="shared" ref="D378:P378" si="122">IF(((D376="")*AND(D377="")),"",(D376-D377))</f>
        <v>293.69999999999982</v>
      </c>
      <c r="E378" s="36">
        <f t="shared" si="122"/>
        <v>270.60999999999967</v>
      </c>
      <c r="F378" s="36">
        <f t="shared" si="122"/>
        <v>270.35999999999967</v>
      </c>
      <c r="G378" s="36">
        <f t="shared" si="122"/>
        <v>262.43000000000029</v>
      </c>
      <c r="H378" s="36">
        <f t="shared" si="122"/>
        <v>316.91000000000031</v>
      </c>
      <c r="I378" s="36">
        <f t="shared" si="122"/>
        <v>282.7199999999998</v>
      </c>
      <c r="J378" s="36">
        <f t="shared" si="122"/>
        <v>255.78999999999996</v>
      </c>
      <c r="K378" s="36">
        <f t="shared" si="122"/>
        <v>259.2199999999998</v>
      </c>
      <c r="L378" s="36">
        <f t="shared" si="122"/>
        <v>289.25999999999976</v>
      </c>
      <c r="M378" s="36">
        <f t="shared" si="122"/>
        <v>264.42999999999984</v>
      </c>
      <c r="N378" s="36">
        <f t="shared" si="122"/>
        <v>278.70000000000027</v>
      </c>
      <c r="O378" s="36">
        <f t="shared" si="122"/>
        <v>271.6899999999996</v>
      </c>
      <c r="P378" s="36">
        <f t="shared" si="122"/>
        <v>262.5</v>
      </c>
      <c r="Q378" s="1103"/>
      <c r="R378" s="1103"/>
      <c r="S378" s="1095"/>
      <c r="T378" s="1095"/>
      <c r="U378" s="1097"/>
      <c r="V378" s="154"/>
      <c r="W378" s="1100"/>
      <c r="X378" s="1109"/>
      <c r="Y378" s="60"/>
      <c r="Z378" s="30"/>
      <c r="AA378" s="30"/>
      <c r="AB378" s="30"/>
      <c r="AC378" s="30"/>
      <c r="AD378" s="34"/>
      <c r="AE378" s="30"/>
    </row>
    <row r="379" spans="1:31" ht="15">
      <c r="A379" s="84">
        <v>43546</v>
      </c>
      <c r="B379" s="27" t="s">
        <v>230</v>
      </c>
      <c r="C379" s="28" t="s">
        <v>184</v>
      </c>
      <c r="D379" s="3">
        <v>2860.47</v>
      </c>
      <c r="E379" s="3">
        <v>2795.97</v>
      </c>
      <c r="F379" s="3">
        <v>2791.68</v>
      </c>
      <c r="G379" s="3">
        <v>2810.66</v>
      </c>
      <c r="H379" s="3">
        <v>2895.76</v>
      </c>
      <c r="I379" s="3">
        <v>2856.49</v>
      </c>
      <c r="J379" s="3">
        <v>2803.62</v>
      </c>
      <c r="K379" s="3">
        <v>2800.58</v>
      </c>
      <c r="L379" s="3">
        <v>2857.49</v>
      </c>
      <c r="M379" s="3">
        <v>2803.11</v>
      </c>
      <c r="N379" s="3">
        <v>2817.08</v>
      </c>
      <c r="O379" s="3">
        <v>2816.11</v>
      </c>
      <c r="P379" s="3">
        <v>2800.38</v>
      </c>
      <c r="Q379" s="1101">
        <f>IF((P380=""),"",MAX(D381:P381))</f>
        <v>376.90999999999985</v>
      </c>
      <c r="R379" s="1101">
        <f>IF(P380="","",MIN(D381:P381))</f>
        <v>317.78999999999996</v>
      </c>
      <c r="S379" s="1093">
        <f>IF((P381=""),"",AVERAGE(D381:P381))</f>
        <v>340.89538461538456</v>
      </c>
      <c r="T379" s="1093">
        <f>IF((P380=""),"",(Q379-R379)/(Q379+R379)*100)</f>
        <v>8.5101482654383052</v>
      </c>
      <c r="U379" s="1093">
        <f>STDEV(D381:P381)</f>
        <v>19.889377657175011</v>
      </c>
      <c r="V379" s="154" t="str">
        <f>IF(P380="","",IF(S379&gt;300,IF(T379&lt;14,IF(S379&lt;390,"Pass","Fail"),"Fail"),"Fail"))</f>
        <v>Pass</v>
      </c>
      <c r="W379" s="1098">
        <v>1340</v>
      </c>
      <c r="X379" s="1107"/>
      <c r="Y379" s="60"/>
      <c r="Z379" s="30">
        <v>270</v>
      </c>
      <c r="AA379" s="30">
        <v>370</v>
      </c>
      <c r="AB379" s="30">
        <v>300</v>
      </c>
      <c r="AC379" s="31">
        <v>390</v>
      </c>
      <c r="AD379" s="31">
        <v>20</v>
      </c>
      <c r="AE379" s="31">
        <v>14</v>
      </c>
    </row>
    <row r="380" spans="1:31" ht="15.75" customHeight="1">
      <c r="A380" s="83"/>
      <c r="B380" s="32"/>
      <c r="C380" s="28" t="s">
        <v>185</v>
      </c>
      <c r="D380" s="3">
        <v>2495.92</v>
      </c>
      <c r="E380" s="3">
        <v>2469.19</v>
      </c>
      <c r="F380" s="3">
        <v>2473.89</v>
      </c>
      <c r="G380" s="3">
        <v>2479.79</v>
      </c>
      <c r="H380" s="3">
        <v>2524.64</v>
      </c>
      <c r="I380" s="3">
        <v>2495.21</v>
      </c>
      <c r="J380" s="3">
        <v>2475.42</v>
      </c>
      <c r="K380" s="3">
        <v>2474.08</v>
      </c>
      <c r="L380" s="3">
        <v>2480.58</v>
      </c>
      <c r="M380" s="3">
        <v>2473.96</v>
      </c>
      <c r="N380" s="3">
        <v>2480.09</v>
      </c>
      <c r="O380" s="3">
        <v>2484.96</v>
      </c>
      <c r="P380" s="3">
        <v>2470.0300000000002</v>
      </c>
      <c r="Q380" s="1102"/>
      <c r="R380" s="1102"/>
      <c r="S380" s="1094"/>
      <c r="T380" s="1094"/>
      <c r="U380" s="1096"/>
      <c r="V380" s="154"/>
      <c r="W380" s="1099"/>
      <c r="X380" s="1108"/>
      <c r="Y380" s="60"/>
      <c r="Z380" s="30"/>
      <c r="AA380" s="30"/>
      <c r="AB380" s="30"/>
      <c r="AC380" s="30"/>
      <c r="AD380" s="34"/>
      <c r="AE380" s="30"/>
    </row>
    <row r="381" spans="1:31" ht="30" customHeight="1">
      <c r="A381" s="83"/>
      <c r="B381" s="27"/>
      <c r="C381" s="28" t="s">
        <v>186</v>
      </c>
      <c r="D381" s="36">
        <f t="shared" ref="D381:P381" si="123">IF(((D379="")*AND(D380="")),"",(D379-D380))</f>
        <v>364.54999999999973</v>
      </c>
      <c r="E381" s="36">
        <f t="shared" si="123"/>
        <v>326.77999999999975</v>
      </c>
      <c r="F381" s="36">
        <f t="shared" si="123"/>
        <v>317.78999999999996</v>
      </c>
      <c r="G381" s="36">
        <f t="shared" si="123"/>
        <v>330.86999999999989</v>
      </c>
      <c r="H381" s="36">
        <f t="shared" si="123"/>
        <v>371.12000000000035</v>
      </c>
      <c r="I381" s="36">
        <f t="shared" si="123"/>
        <v>361.27999999999975</v>
      </c>
      <c r="J381" s="36">
        <f t="shared" si="123"/>
        <v>328.19999999999982</v>
      </c>
      <c r="K381" s="36">
        <f t="shared" si="123"/>
        <v>326.5</v>
      </c>
      <c r="L381" s="36">
        <f t="shared" si="123"/>
        <v>376.90999999999985</v>
      </c>
      <c r="M381" s="36">
        <f t="shared" si="123"/>
        <v>329.15000000000009</v>
      </c>
      <c r="N381" s="36">
        <f t="shared" si="123"/>
        <v>336.98999999999978</v>
      </c>
      <c r="O381" s="36">
        <f t="shared" si="123"/>
        <v>331.15000000000009</v>
      </c>
      <c r="P381" s="36">
        <f t="shared" si="123"/>
        <v>330.34999999999991</v>
      </c>
      <c r="Q381" s="1103"/>
      <c r="R381" s="1103"/>
      <c r="S381" s="1095"/>
      <c r="T381" s="1095"/>
      <c r="U381" s="1097"/>
      <c r="V381" s="154"/>
      <c r="W381" s="1100"/>
      <c r="X381" s="1109"/>
      <c r="Y381" s="60"/>
      <c r="Z381" s="30"/>
      <c r="AA381" s="30"/>
      <c r="AB381" s="30"/>
      <c r="AC381" s="30"/>
      <c r="AD381" s="34"/>
      <c r="AE381" s="30"/>
    </row>
    <row r="382" spans="1:31" ht="15">
      <c r="A382" s="84">
        <v>43549</v>
      </c>
      <c r="B382" s="27" t="s">
        <v>230</v>
      </c>
      <c r="C382" s="28" t="s">
        <v>184</v>
      </c>
      <c r="D382" s="3">
        <v>2850.41</v>
      </c>
      <c r="E382" s="3">
        <v>2787.73</v>
      </c>
      <c r="F382" s="3">
        <v>2786.29</v>
      </c>
      <c r="G382" s="3">
        <v>2801.42</v>
      </c>
      <c r="H382" s="3">
        <v>2880.37</v>
      </c>
      <c r="I382" s="3">
        <v>2860.85</v>
      </c>
      <c r="J382" s="3">
        <v>2800.31</v>
      </c>
      <c r="K382" s="3">
        <v>2790.83</v>
      </c>
      <c r="L382" s="3">
        <v>2849.02</v>
      </c>
      <c r="M382" s="3">
        <v>2797.47</v>
      </c>
      <c r="N382" s="3">
        <v>2806.71</v>
      </c>
      <c r="O382" s="3">
        <v>2812.44</v>
      </c>
      <c r="P382" s="3">
        <v>2793.6</v>
      </c>
      <c r="Q382" s="1101">
        <f>IF((P383=""),"",MAX(D384:P384))</f>
        <v>360.38999999999987</v>
      </c>
      <c r="R382" s="1101">
        <f>IF(P383="","",MIN(D384:P384))</f>
        <v>319.15000000000009</v>
      </c>
      <c r="S382" s="1093">
        <f>IF((P384=""),"",AVERAGE(D384:P384))</f>
        <v>334.39692307692309</v>
      </c>
      <c r="T382" s="1093">
        <f>IF((P383=""),"",(Q382-R382)/(Q382+R382)*100)</f>
        <v>6.068811254672247</v>
      </c>
      <c r="U382" s="1093">
        <f>STDEV(D384:P384)</f>
        <v>16.381987763299172</v>
      </c>
      <c r="V382" s="154" t="str">
        <f>IF(P383="","",IF(S382&gt;300,IF(T382&lt;14,IF(S382&lt;390,"Pass","Fail"),"Fail"),"Fail"))</f>
        <v>Pass</v>
      </c>
      <c r="W382" s="1098">
        <v>102</v>
      </c>
      <c r="X382" s="1110"/>
      <c r="Y382" s="61" t="s">
        <v>244</v>
      </c>
      <c r="Z382" s="30">
        <v>270</v>
      </c>
      <c r="AA382" s="30">
        <v>370</v>
      </c>
      <c r="AB382" s="30">
        <v>300</v>
      </c>
      <c r="AC382" s="31">
        <v>390</v>
      </c>
      <c r="AD382" s="31">
        <v>20</v>
      </c>
      <c r="AE382" s="31">
        <v>14</v>
      </c>
    </row>
    <row r="383" spans="1:31" ht="15.75" customHeight="1">
      <c r="A383" s="83"/>
      <c r="B383" s="32"/>
      <c r="C383" s="28" t="s">
        <v>185</v>
      </c>
      <c r="D383" s="3">
        <v>2493.59</v>
      </c>
      <c r="E383" s="3">
        <v>2467.4499999999998</v>
      </c>
      <c r="F383" s="3">
        <v>2463.52</v>
      </c>
      <c r="G383" s="3">
        <v>2482.27</v>
      </c>
      <c r="H383" s="3">
        <v>2522.27</v>
      </c>
      <c r="I383" s="3">
        <v>2506.69</v>
      </c>
      <c r="J383" s="3">
        <v>2471.2199999999998</v>
      </c>
      <c r="K383" s="3">
        <v>2470.9899999999998</v>
      </c>
      <c r="L383" s="3">
        <v>2488.63</v>
      </c>
      <c r="M383" s="3">
        <v>2470.44</v>
      </c>
      <c r="N383" s="3">
        <v>2478.46</v>
      </c>
      <c r="O383" s="3">
        <v>2482.4899999999998</v>
      </c>
      <c r="P383" s="3">
        <v>2472.27</v>
      </c>
      <c r="Q383" s="1102"/>
      <c r="R383" s="1102"/>
      <c r="S383" s="1094"/>
      <c r="T383" s="1094"/>
      <c r="U383" s="1096"/>
      <c r="V383" s="154"/>
      <c r="W383" s="1099"/>
      <c r="X383" s="1111"/>
      <c r="Y383" s="61"/>
      <c r="Z383" s="30"/>
      <c r="AA383" s="30"/>
      <c r="AB383" s="30"/>
      <c r="AC383" s="30"/>
      <c r="AD383" s="34"/>
      <c r="AE383" s="30"/>
    </row>
    <row r="384" spans="1:31" ht="30" customHeight="1">
      <c r="A384" s="83"/>
      <c r="B384" s="27"/>
      <c r="C384" s="28" t="s">
        <v>186</v>
      </c>
      <c r="D384" s="36">
        <f t="shared" ref="D384:P384" si="124">IF(((D382="")*AND(D383="")),"",(D382-D383))</f>
        <v>356.81999999999971</v>
      </c>
      <c r="E384" s="36">
        <f t="shared" si="124"/>
        <v>320.2800000000002</v>
      </c>
      <c r="F384" s="36">
        <f t="shared" si="124"/>
        <v>322.77</v>
      </c>
      <c r="G384" s="36">
        <f t="shared" si="124"/>
        <v>319.15000000000009</v>
      </c>
      <c r="H384" s="36">
        <f t="shared" si="124"/>
        <v>358.09999999999991</v>
      </c>
      <c r="I384" s="36">
        <f t="shared" si="124"/>
        <v>354.15999999999985</v>
      </c>
      <c r="J384" s="36">
        <f t="shared" si="124"/>
        <v>329.09000000000015</v>
      </c>
      <c r="K384" s="36">
        <f t="shared" si="124"/>
        <v>319.84000000000015</v>
      </c>
      <c r="L384" s="36">
        <f t="shared" si="124"/>
        <v>360.38999999999987</v>
      </c>
      <c r="M384" s="36">
        <f t="shared" si="124"/>
        <v>327.02999999999975</v>
      </c>
      <c r="N384" s="36">
        <f t="shared" si="124"/>
        <v>328.25</v>
      </c>
      <c r="O384" s="36">
        <f t="shared" si="124"/>
        <v>329.95000000000027</v>
      </c>
      <c r="P384" s="36">
        <f t="shared" si="124"/>
        <v>321.32999999999993</v>
      </c>
      <c r="Q384" s="1103"/>
      <c r="R384" s="1103"/>
      <c r="S384" s="1095"/>
      <c r="T384" s="1095"/>
      <c r="U384" s="1097"/>
      <c r="V384" s="154"/>
      <c r="W384" s="1100"/>
      <c r="X384" s="1112"/>
      <c r="Y384" s="61"/>
      <c r="Z384" s="30"/>
      <c r="AA384" s="30"/>
      <c r="AB384" s="30"/>
      <c r="AC384" s="30"/>
      <c r="AD384" s="34"/>
      <c r="AE384" s="30"/>
    </row>
    <row r="385" spans="1:31" ht="15">
      <c r="A385" s="84">
        <v>43552</v>
      </c>
      <c r="B385" s="27" t="s">
        <v>230</v>
      </c>
      <c r="C385" s="28" t="s">
        <v>184</v>
      </c>
      <c r="D385" s="3">
        <v>2854.03</v>
      </c>
      <c r="E385" s="3">
        <v>2791.52</v>
      </c>
      <c r="F385" s="3">
        <v>2786.93</v>
      </c>
      <c r="G385" s="3">
        <v>2805.12</v>
      </c>
      <c r="H385" s="3">
        <v>2885.11</v>
      </c>
      <c r="I385" s="3">
        <v>2861.36</v>
      </c>
      <c r="J385" s="3">
        <v>2800.09</v>
      </c>
      <c r="K385" s="3">
        <v>2792.93</v>
      </c>
      <c r="L385" s="3">
        <v>2852.3</v>
      </c>
      <c r="M385" s="3">
        <v>2795.48</v>
      </c>
      <c r="N385" s="3">
        <v>2811.37</v>
      </c>
      <c r="O385" s="3">
        <v>2815.2</v>
      </c>
      <c r="P385" s="3">
        <v>2800.54</v>
      </c>
      <c r="Q385" s="1101">
        <f>IF((P386=""),"",MAX(D387:P387))</f>
        <v>352.53999999999996</v>
      </c>
      <c r="R385" s="1101">
        <f>IF(P386="","",MIN(D387:P387))</f>
        <v>309.91999999999962</v>
      </c>
      <c r="S385" s="1093">
        <f>IF((P387=""),"",AVERAGE(D387:P387))</f>
        <v>327.65615384615381</v>
      </c>
      <c r="T385" s="1093">
        <f>IF((P386=""),"",(Q385-R385)/(Q385+R385)*100)</f>
        <v>6.4335959907013809</v>
      </c>
      <c r="U385" s="1093">
        <f>STDEV(D387:P387)</f>
        <v>17.20916835994808</v>
      </c>
      <c r="V385" s="154" t="str">
        <f>IF(P386="","",IF(S385&gt;300,IF(T385&lt;14,IF(S385&lt;390,"Pass","Fail"),"Fail"),"Fail"))</f>
        <v>Pass</v>
      </c>
      <c r="W385" s="1098">
        <v>121</v>
      </c>
      <c r="X385" s="1107"/>
      <c r="Y385" s="60"/>
      <c r="Z385" s="30">
        <v>270</v>
      </c>
      <c r="AA385" s="30">
        <v>370</v>
      </c>
      <c r="AB385" s="30">
        <v>300</v>
      </c>
      <c r="AC385" s="31">
        <v>390</v>
      </c>
      <c r="AD385" s="31">
        <v>20</v>
      </c>
      <c r="AE385" s="31">
        <v>14</v>
      </c>
    </row>
    <row r="386" spans="1:31" ht="15.75" customHeight="1">
      <c r="A386" s="83"/>
      <c r="B386" s="32"/>
      <c r="C386" s="28" t="s">
        <v>185</v>
      </c>
      <c r="D386" s="3">
        <v>2502.5</v>
      </c>
      <c r="E386" s="3">
        <v>2475.37</v>
      </c>
      <c r="F386" s="3">
        <v>2477.0100000000002</v>
      </c>
      <c r="G386" s="3">
        <v>2488.89</v>
      </c>
      <c r="H386" s="3">
        <v>2532.5700000000002</v>
      </c>
      <c r="I386" s="3">
        <v>2509.15</v>
      </c>
      <c r="J386" s="3">
        <v>2484.46</v>
      </c>
      <c r="K386" s="3">
        <v>2478.0300000000002</v>
      </c>
      <c r="L386" s="3">
        <v>2500.89</v>
      </c>
      <c r="M386" s="3">
        <v>2482.5</v>
      </c>
      <c r="N386" s="3">
        <v>2490.17</v>
      </c>
      <c r="O386" s="3">
        <v>2493.37</v>
      </c>
      <c r="P386" s="3">
        <v>2477.54</v>
      </c>
      <c r="Q386" s="1102"/>
      <c r="R386" s="1102"/>
      <c r="S386" s="1094"/>
      <c r="T386" s="1094"/>
      <c r="U386" s="1096"/>
      <c r="V386" s="154"/>
      <c r="W386" s="1099"/>
      <c r="X386" s="1108"/>
      <c r="Y386" s="60"/>
      <c r="Z386" s="30"/>
      <c r="AA386" s="30"/>
      <c r="AB386" s="30"/>
      <c r="AC386" s="30"/>
      <c r="AD386" s="34"/>
      <c r="AE386" s="30"/>
    </row>
    <row r="387" spans="1:31" ht="30" customHeight="1">
      <c r="A387" s="83"/>
      <c r="B387" s="27"/>
      <c r="C387" s="28" t="s">
        <v>186</v>
      </c>
      <c r="D387" s="36">
        <f t="shared" ref="D387:P387" si="125">IF(((D385="")*AND(D386="")),"",(D385-D386))</f>
        <v>351.5300000000002</v>
      </c>
      <c r="E387" s="36">
        <f t="shared" si="125"/>
        <v>316.15000000000009</v>
      </c>
      <c r="F387" s="36">
        <f t="shared" si="125"/>
        <v>309.91999999999962</v>
      </c>
      <c r="G387" s="36">
        <f t="shared" si="125"/>
        <v>316.23</v>
      </c>
      <c r="H387" s="36">
        <f t="shared" si="125"/>
        <v>352.53999999999996</v>
      </c>
      <c r="I387" s="36">
        <f t="shared" si="125"/>
        <v>352.21000000000004</v>
      </c>
      <c r="J387" s="36">
        <f t="shared" si="125"/>
        <v>315.63000000000011</v>
      </c>
      <c r="K387" s="36">
        <f t="shared" si="125"/>
        <v>314.89999999999964</v>
      </c>
      <c r="L387" s="36">
        <f t="shared" si="125"/>
        <v>351.41000000000031</v>
      </c>
      <c r="M387" s="36">
        <f t="shared" si="125"/>
        <v>312.98</v>
      </c>
      <c r="N387" s="36">
        <f t="shared" si="125"/>
        <v>321.19999999999982</v>
      </c>
      <c r="O387" s="36">
        <f t="shared" si="125"/>
        <v>321.82999999999993</v>
      </c>
      <c r="P387" s="36">
        <f t="shared" si="125"/>
        <v>323</v>
      </c>
      <c r="Q387" s="1103"/>
      <c r="R387" s="1103"/>
      <c r="S387" s="1095"/>
      <c r="T387" s="1095"/>
      <c r="U387" s="1097"/>
      <c r="V387" s="154"/>
      <c r="W387" s="1100"/>
      <c r="X387" s="1109"/>
      <c r="Y387" s="60"/>
      <c r="Z387" s="30"/>
      <c r="AA387" s="30"/>
      <c r="AB387" s="30"/>
      <c r="AC387" s="30"/>
      <c r="AD387" s="34"/>
      <c r="AE387" s="30"/>
    </row>
    <row r="388" spans="1:31" ht="15">
      <c r="A388" s="84">
        <v>43556</v>
      </c>
      <c r="B388" s="27" t="s">
        <v>230</v>
      </c>
      <c r="C388" s="28" t="s">
        <v>184</v>
      </c>
      <c r="D388" s="3">
        <v>2852.65</v>
      </c>
      <c r="E388" s="3">
        <v>2793.66</v>
      </c>
      <c r="F388" s="3">
        <v>2787.22</v>
      </c>
      <c r="G388" s="3">
        <v>2802.25</v>
      </c>
      <c r="H388" s="3">
        <v>2883.24</v>
      </c>
      <c r="I388" s="3">
        <v>2860.68</v>
      </c>
      <c r="J388" s="3">
        <v>2799.38</v>
      </c>
      <c r="K388" s="3">
        <v>2795.06</v>
      </c>
      <c r="L388" s="3">
        <v>2853.85</v>
      </c>
      <c r="M388" s="3">
        <v>2796.53</v>
      </c>
      <c r="N388" s="3">
        <v>2806.54</v>
      </c>
      <c r="O388" s="3">
        <v>2813.44</v>
      </c>
      <c r="P388" s="3">
        <v>2797.88</v>
      </c>
      <c r="Q388" s="1101">
        <f>IF((P389=""),"",MAX(D390:P390))</f>
        <v>362.07999999999993</v>
      </c>
      <c r="R388" s="1101">
        <f>IF(P389="","",MIN(D390:P390))</f>
        <v>323.30999999999995</v>
      </c>
      <c r="S388" s="1093">
        <f>IF((P390=""),"",AVERAGE(D390:P390))</f>
        <v>336.78769230769228</v>
      </c>
      <c r="T388" s="1093">
        <f>IF((P389=""),"",(Q388-R388)/(Q388+R388)*100)</f>
        <v>5.6566334495688571</v>
      </c>
      <c r="U388" s="1093">
        <f>STDEV(D390:P390)</f>
        <v>16.807628800561119</v>
      </c>
      <c r="V388" s="154" t="str">
        <f>IF(P389="","",IF(S388&gt;300,IF(T388&lt;14,IF(S388&lt;390,"Pass","Fail"),"Fail"),"Fail"))</f>
        <v>Pass</v>
      </c>
      <c r="W388" s="1098"/>
      <c r="X388" s="1107"/>
      <c r="Y388" s="60"/>
      <c r="Z388" s="30">
        <v>270</v>
      </c>
      <c r="AA388" s="30">
        <v>370</v>
      </c>
      <c r="AB388" s="30">
        <v>300</v>
      </c>
      <c r="AC388" s="31">
        <v>390</v>
      </c>
      <c r="AD388" s="31">
        <v>20</v>
      </c>
      <c r="AE388" s="31">
        <v>14</v>
      </c>
    </row>
    <row r="389" spans="1:31" ht="15.75" customHeight="1">
      <c r="A389" s="83"/>
      <c r="B389" s="32"/>
      <c r="C389" s="28" t="s">
        <v>185</v>
      </c>
      <c r="D389" s="3">
        <v>2494.4499999999998</v>
      </c>
      <c r="E389" s="3">
        <v>2467.5</v>
      </c>
      <c r="F389" s="3">
        <v>2462.66</v>
      </c>
      <c r="G389" s="3">
        <v>2478.14</v>
      </c>
      <c r="H389" s="3">
        <v>2521.77</v>
      </c>
      <c r="I389" s="3">
        <v>2499.14</v>
      </c>
      <c r="J389" s="3">
        <v>2476.0700000000002</v>
      </c>
      <c r="K389" s="3">
        <v>2468.15</v>
      </c>
      <c r="L389" s="3">
        <v>2491.77</v>
      </c>
      <c r="M389" s="3">
        <v>2472.48</v>
      </c>
      <c r="N389" s="3">
        <v>2477.14</v>
      </c>
      <c r="O389" s="3">
        <v>2483.8000000000002</v>
      </c>
      <c r="P389" s="3">
        <v>2471.0700000000002</v>
      </c>
      <c r="Q389" s="1102"/>
      <c r="R389" s="1102"/>
      <c r="S389" s="1094"/>
      <c r="T389" s="1094"/>
      <c r="U389" s="1096"/>
      <c r="V389" s="154"/>
      <c r="W389" s="1099"/>
      <c r="X389" s="1108"/>
      <c r="Y389" s="60"/>
      <c r="Z389" s="30"/>
      <c r="AA389" s="30"/>
      <c r="AB389" s="30"/>
      <c r="AC389" s="30"/>
      <c r="AD389" s="34"/>
      <c r="AE389" s="30"/>
    </row>
    <row r="390" spans="1:31" ht="30" customHeight="1">
      <c r="A390" s="83"/>
      <c r="B390" s="27"/>
      <c r="C390" s="28" t="s">
        <v>186</v>
      </c>
      <c r="D390" s="36">
        <f t="shared" ref="D390:P390" si="126">IF(((D388="")*AND(D389="")),"",(D388-D389))</f>
        <v>358.20000000000027</v>
      </c>
      <c r="E390" s="36">
        <f t="shared" si="126"/>
        <v>326.15999999999985</v>
      </c>
      <c r="F390" s="36">
        <f t="shared" si="126"/>
        <v>324.55999999999995</v>
      </c>
      <c r="G390" s="36">
        <f t="shared" si="126"/>
        <v>324.11000000000013</v>
      </c>
      <c r="H390" s="36">
        <f t="shared" si="126"/>
        <v>361.4699999999998</v>
      </c>
      <c r="I390" s="36">
        <f t="shared" si="126"/>
        <v>361.53999999999996</v>
      </c>
      <c r="J390" s="36">
        <f t="shared" si="126"/>
        <v>323.30999999999995</v>
      </c>
      <c r="K390" s="36">
        <f t="shared" si="126"/>
        <v>326.90999999999985</v>
      </c>
      <c r="L390" s="36">
        <f t="shared" si="126"/>
        <v>362.07999999999993</v>
      </c>
      <c r="M390" s="36">
        <f t="shared" si="126"/>
        <v>324.05000000000018</v>
      </c>
      <c r="N390" s="36">
        <f t="shared" si="126"/>
        <v>329.40000000000009</v>
      </c>
      <c r="O390" s="36">
        <f t="shared" si="126"/>
        <v>329.63999999999987</v>
      </c>
      <c r="P390" s="36">
        <f t="shared" si="126"/>
        <v>326.80999999999995</v>
      </c>
      <c r="Q390" s="1103"/>
      <c r="R390" s="1103"/>
      <c r="S390" s="1095"/>
      <c r="T390" s="1095"/>
      <c r="U390" s="1097"/>
      <c r="V390" s="154"/>
      <c r="W390" s="1100"/>
      <c r="X390" s="1109"/>
      <c r="Y390" s="60"/>
      <c r="Z390" s="30"/>
      <c r="AA390" s="30"/>
      <c r="AB390" s="30"/>
      <c r="AC390" s="30"/>
      <c r="AD390" s="34"/>
      <c r="AE390" s="30"/>
    </row>
    <row r="391" spans="1:31" ht="15">
      <c r="A391" s="84">
        <v>43559</v>
      </c>
      <c r="B391" s="27" t="s">
        <v>230</v>
      </c>
      <c r="C391" s="28" t="s">
        <v>184</v>
      </c>
      <c r="D391" s="3">
        <v>2848.48</v>
      </c>
      <c r="E391" s="3">
        <v>2801.06</v>
      </c>
      <c r="F391" s="3">
        <v>2798.21</v>
      </c>
      <c r="G391" s="3">
        <v>2808.33</v>
      </c>
      <c r="H391" s="3">
        <v>2881.93</v>
      </c>
      <c r="I391" s="3">
        <v>2882.11</v>
      </c>
      <c r="J391" s="3">
        <v>2806.97</v>
      </c>
      <c r="K391" s="3">
        <v>2805.37</v>
      </c>
      <c r="L391" s="3">
        <v>2853.71</v>
      </c>
      <c r="M391" s="3">
        <v>2813.04</v>
      </c>
      <c r="N391" s="3">
        <v>2812.43</v>
      </c>
      <c r="O391" s="3">
        <v>2822.02</v>
      </c>
      <c r="P391" s="3">
        <v>2807.09</v>
      </c>
      <c r="Q391" s="1101">
        <f>IF((P392=""),"",MAX(D393:P393))</f>
        <v>365.59000000000015</v>
      </c>
      <c r="R391" s="1101">
        <f>IF(P392="","",MIN(D393:P393))</f>
        <v>321.65000000000009</v>
      </c>
      <c r="S391" s="1093">
        <f>IF((P393=""),"",AVERAGE(D393:P393))</f>
        <v>336.8915384615384</v>
      </c>
      <c r="T391" s="1093">
        <f>IF((P392=""),"",(Q391-R391)/(Q391+R391)*100)</f>
        <v>6.3936907048483844</v>
      </c>
      <c r="U391" s="1093">
        <f>STDEV(D393:P393)</f>
        <v>19.286235958212867</v>
      </c>
      <c r="V391" s="154" t="str">
        <f>IF(P392="","",IF(S391&gt;300,IF(T391&lt;14,IF(S391&lt;390,"Pass","Fail"),"Fail"),"Fail"))</f>
        <v>Pass</v>
      </c>
      <c r="W391" s="1098"/>
      <c r="X391" s="1107"/>
      <c r="Y391" s="60"/>
      <c r="Z391" s="30">
        <v>270</v>
      </c>
      <c r="AA391" s="30">
        <v>370</v>
      </c>
      <c r="AB391" s="30">
        <v>300</v>
      </c>
      <c r="AC391" s="31">
        <v>390</v>
      </c>
      <c r="AD391" s="31">
        <v>20</v>
      </c>
      <c r="AE391" s="31">
        <v>14</v>
      </c>
    </row>
    <row r="392" spans="1:31" ht="15.75" customHeight="1">
      <c r="A392" s="83"/>
      <c r="B392" s="32"/>
      <c r="C392" s="28" t="s">
        <v>185</v>
      </c>
      <c r="D392" s="3">
        <v>2483.67</v>
      </c>
      <c r="E392" s="3">
        <v>2478.4499999999998</v>
      </c>
      <c r="F392" s="3">
        <v>2475.19</v>
      </c>
      <c r="G392" s="3">
        <v>2486.6799999999998</v>
      </c>
      <c r="H392" s="3">
        <v>2516.42</v>
      </c>
      <c r="I392" s="3">
        <v>2520.06</v>
      </c>
      <c r="J392" s="3">
        <v>2485.2800000000002</v>
      </c>
      <c r="K392" s="3">
        <v>2481.13</v>
      </c>
      <c r="L392" s="3">
        <v>2488.12</v>
      </c>
      <c r="M392" s="3">
        <v>2486.23</v>
      </c>
      <c r="N392" s="3">
        <v>2484.59</v>
      </c>
      <c r="O392" s="3">
        <v>2493.58</v>
      </c>
      <c r="P392" s="3">
        <v>2481.7600000000002</v>
      </c>
      <c r="Q392" s="1102"/>
      <c r="R392" s="1102"/>
      <c r="S392" s="1094"/>
      <c r="T392" s="1094"/>
      <c r="U392" s="1096"/>
      <c r="V392" s="154"/>
      <c r="W392" s="1099"/>
      <c r="X392" s="1108"/>
      <c r="Y392" s="60"/>
      <c r="Z392" s="30"/>
      <c r="AA392" s="30"/>
      <c r="AB392" s="30"/>
      <c r="AC392" s="30"/>
      <c r="AD392" s="34"/>
      <c r="AE392" s="30"/>
    </row>
    <row r="393" spans="1:31" ht="30" customHeight="1">
      <c r="A393" s="83"/>
      <c r="B393" s="27"/>
      <c r="C393" s="28" t="s">
        <v>186</v>
      </c>
      <c r="D393" s="36">
        <f t="shared" ref="D393:P393" si="127">IF(((D391="")*AND(D392="")),"",(D391-D392))</f>
        <v>364.80999999999995</v>
      </c>
      <c r="E393" s="36">
        <f t="shared" si="127"/>
        <v>322.61000000000013</v>
      </c>
      <c r="F393" s="36">
        <f t="shared" si="127"/>
        <v>323.02</v>
      </c>
      <c r="G393" s="36">
        <f t="shared" si="127"/>
        <v>321.65000000000009</v>
      </c>
      <c r="H393" s="36">
        <f t="shared" si="127"/>
        <v>365.50999999999976</v>
      </c>
      <c r="I393" s="36">
        <f t="shared" si="127"/>
        <v>362.05000000000018</v>
      </c>
      <c r="J393" s="36">
        <f t="shared" si="127"/>
        <v>321.6899999999996</v>
      </c>
      <c r="K393" s="36">
        <f t="shared" si="127"/>
        <v>324.23999999999978</v>
      </c>
      <c r="L393" s="36">
        <f t="shared" si="127"/>
        <v>365.59000000000015</v>
      </c>
      <c r="M393" s="36">
        <f t="shared" si="127"/>
        <v>326.80999999999995</v>
      </c>
      <c r="N393" s="36">
        <f t="shared" si="127"/>
        <v>327.83999999999969</v>
      </c>
      <c r="O393" s="36">
        <f t="shared" si="127"/>
        <v>328.44000000000005</v>
      </c>
      <c r="P393" s="36">
        <f t="shared" si="127"/>
        <v>325.32999999999993</v>
      </c>
      <c r="Q393" s="1103"/>
      <c r="R393" s="1103"/>
      <c r="S393" s="1095"/>
      <c r="T393" s="1095"/>
      <c r="U393" s="1097"/>
      <c r="V393" s="154"/>
      <c r="W393" s="1100"/>
      <c r="X393" s="1109"/>
      <c r="Y393" s="60"/>
      <c r="Z393" s="30"/>
      <c r="AA393" s="30"/>
      <c r="AB393" s="30"/>
      <c r="AC393" s="30"/>
      <c r="AD393" s="34"/>
      <c r="AE393" s="30"/>
    </row>
    <row r="394" spans="1:31" ht="15">
      <c r="A394" s="84">
        <v>43565</v>
      </c>
      <c r="B394" s="27" t="s">
        <v>230</v>
      </c>
      <c r="C394" s="28" t="s">
        <v>184</v>
      </c>
      <c r="D394" s="37">
        <v>2850.53</v>
      </c>
      <c r="E394" s="37">
        <v>2799.07</v>
      </c>
      <c r="F394" s="37">
        <v>2796.19</v>
      </c>
      <c r="G394" s="37">
        <v>2809.67</v>
      </c>
      <c r="H394" s="37">
        <v>2885.98</v>
      </c>
      <c r="I394" s="37">
        <v>2875.47</v>
      </c>
      <c r="J394" s="37">
        <v>2808.11</v>
      </c>
      <c r="K394" s="37">
        <v>2800.28</v>
      </c>
      <c r="L394" s="37">
        <v>2854.28</v>
      </c>
      <c r="M394" s="37">
        <v>2805.34</v>
      </c>
      <c r="N394" s="37">
        <v>2811.04</v>
      </c>
      <c r="O394" s="37">
        <v>2821.99</v>
      </c>
      <c r="P394" s="37">
        <v>2807.8</v>
      </c>
      <c r="Q394" s="1101">
        <f>IF((P395=""),"",MAX(D396:P396))</f>
        <v>361.82000000000016</v>
      </c>
      <c r="R394" s="1101">
        <f>IF(P395="","",MIN(D396:P396))</f>
        <v>318.86000000000013</v>
      </c>
      <c r="S394" s="1093">
        <f>IF((P396=""),"",AVERAGE(D396:P396))</f>
        <v>336.14769230769241</v>
      </c>
      <c r="T394" s="1093">
        <f>IF((P395=""),"",(Q394-R394)/(Q394+R394)*100)</f>
        <v>6.3113357231004326</v>
      </c>
      <c r="U394" s="1093">
        <f>STDEV(D396:P396)</f>
        <v>16.379790980476638</v>
      </c>
      <c r="V394" s="154" t="str">
        <f>IF(P395="","",IF(S394&gt;300,IF(T394&lt;14,IF(S394&lt;390,"Pass","Fail"),"Fail"),"Fail"))</f>
        <v>Pass</v>
      </c>
      <c r="W394" s="1098">
        <v>1159</v>
      </c>
      <c r="X394" s="86" t="s">
        <v>227</v>
      </c>
      <c r="Y394" s="60"/>
      <c r="Z394" s="30">
        <v>270</v>
      </c>
      <c r="AA394" s="30">
        <v>370</v>
      </c>
      <c r="AB394" s="30">
        <v>300</v>
      </c>
      <c r="AC394" s="31">
        <v>390</v>
      </c>
      <c r="AD394" s="31">
        <v>20</v>
      </c>
      <c r="AE394" s="31">
        <v>14</v>
      </c>
    </row>
    <row r="395" spans="1:31" ht="15.75" customHeight="1">
      <c r="A395" s="83"/>
      <c r="B395" s="32"/>
      <c r="C395" s="28" t="s">
        <v>185</v>
      </c>
      <c r="D395" s="38">
        <v>2494.14</v>
      </c>
      <c r="E395" s="38">
        <v>2473.23</v>
      </c>
      <c r="F395" s="38">
        <v>2477.33</v>
      </c>
      <c r="G395" s="38">
        <v>2483.09</v>
      </c>
      <c r="H395" s="38">
        <v>2524.16</v>
      </c>
      <c r="I395" s="38">
        <v>2518.0500000000002</v>
      </c>
      <c r="J395" s="38">
        <v>2482.0100000000002</v>
      </c>
      <c r="K395" s="38">
        <v>2475.9699999999998</v>
      </c>
      <c r="L395" s="38">
        <v>2492.54</v>
      </c>
      <c r="M395" s="38">
        <v>2481.23</v>
      </c>
      <c r="N395" s="38">
        <v>2483.17</v>
      </c>
      <c r="O395" s="38">
        <v>2493.58</v>
      </c>
      <c r="P395" s="38">
        <v>2477.33</v>
      </c>
      <c r="Q395" s="1102"/>
      <c r="R395" s="1102"/>
      <c r="S395" s="1094"/>
      <c r="T395" s="1094"/>
      <c r="U395" s="1096"/>
      <c r="V395" s="154"/>
      <c r="W395" s="1099"/>
      <c r="X395" s="87"/>
      <c r="Y395" s="60"/>
      <c r="Z395" s="30"/>
      <c r="AA395" s="30"/>
      <c r="AB395" s="30"/>
      <c r="AC395" s="30"/>
      <c r="AD395" s="34"/>
      <c r="AE395" s="30"/>
    </row>
    <row r="396" spans="1:31" ht="30" customHeight="1">
      <c r="A396" s="83"/>
      <c r="B396" s="27"/>
      <c r="C396" s="28" t="s">
        <v>186</v>
      </c>
      <c r="D396" s="36">
        <f t="shared" ref="D396:P396" si="128">IF(((D394="")*AND(D395="")),"",(D394-D395))</f>
        <v>356.39000000000033</v>
      </c>
      <c r="E396" s="36">
        <f t="shared" si="128"/>
        <v>325.84000000000015</v>
      </c>
      <c r="F396" s="36">
        <f t="shared" si="128"/>
        <v>318.86000000000013</v>
      </c>
      <c r="G396" s="36">
        <f t="shared" si="128"/>
        <v>326.57999999999993</v>
      </c>
      <c r="H396" s="36">
        <f t="shared" si="128"/>
        <v>361.82000000000016</v>
      </c>
      <c r="I396" s="36">
        <f t="shared" si="128"/>
        <v>357.41999999999962</v>
      </c>
      <c r="J396" s="36">
        <f t="shared" si="128"/>
        <v>326.09999999999991</v>
      </c>
      <c r="K396" s="36">
        <f t="shared" si="128"/>
        <v>324.3100000000004</v>
      </c>
      <c r="L396" s="36">
        <f t="shared" si="128"/>
        <v>361.74000000000024</v>
      </c>
      <c r="M396" s="36">
        <f t="shared" si="128"/>
        <v>324.11000000000013</v>
      </c>
      <c r="N396" s="36">
        <f t="shared" si="128"/>
        <v>327.86999999999989</v>
      </c>
      <c r="O396" s="36">
        <f t="shared" si="128"/>
        <v>328.40999999999985</v>
      </c>
      <c r="P396" s="36">
        <f t="shared" si="128"/>
        <v>330.47000000000025</v>
      </c>
      <c r="Q396" s="1103"/>
      <c r="R396" s="1103"/>
      <c r="S396" s="1095"/>
      <c r="T396" s="1095"/>
      <c r="U396" s="1097"/>
      <c r="V396" s="154"/>
      <c r="W396" s="1100"/>
      <c r="X396" s="88"/>
      <c r="Y396" s="60"/>
      <c r="Z396" s="30"/>
      <c r="AA396" s="30"/>
      <c r="AB396" s="30"/>
      <c r="AC396" s="30"/>
      <c r="AD396" s="34"/>
      <c r="AE396" s="30"/>
    </row>
    <row r="397" spans="1:31" ht="15">
      <c r="A397" s="84">
        <v>43568</v>
      </c>
      <c r="B397" s="27" t="s">
        <v>230</v>
      </c>
      <c r="C397" s="28" t="s">
        <v>184</v>
      </c>
      <c r="D397" s="3">
        <v>2496.44</v>
      </c>
      <c r="E397" s="3">
        <v>2475.29</v>
      </c>
      <c r="F397" s="3">
        <v>2478</v>
      </c>
      <c r="G397" s="3">
        <v>2486.14</v>
      </c>
      <c r="H397" s="3">
        <v>2527.4899999999998</v>
      </c>
      <c r="I397" s="3">
        <v>2519.4499999999998</v>
      </c>
      <c r="J397" s="3">
        <v>2474.96</v>
      </c>
      <c r="K397" s="3">
        <v>2473.02</v>
      </c>
      <c r="L397" s="3">
        <v>2493.81</v>
      </c>
      <c r="M397" s="3">
        <v>2481.52</v>
      </c>
      <c r="N397" s="3">
        <v>2483.54</v>
      </c>
      <c r="O397" s="3">
        <v>2496.48</v>
      </c>
      <c r="P397" s="3">
        <v>2475.6999999999998</v>
      </c>
      <c r="Q397" s="1101">
        <f>IF((P398=""),"",MAX(D399:P399))</f>
        <v>318.75999999999976</v>
      </c>
      <c r="R397" s="1101">
        <f>IF(P398="","",MIN(D399:P399))</f>
        <v>264.53999999999996</v>
      </c>
      <c r="S397" s="1093">
        <f>IF((P399=""),"",AVERAGE(D399:P399))</f>
        <v>286.15769230769223</v>
      </c>
      <c r="T397" s="1093">
        <f>IF((P398=""),"",(Q397-R397)/(Q397+R397)*100)</f>
        <v>9.2953883079032789</v>
      </c>
      <c r="U397" s="1093">
        <f>STDEV(D399:P399)</f>
        <v>14.988103701405649</v>
      </c>
      <c r="V397" s="154" t="str">
        <f>IF(P398="","",IF(S397&gt;300,IF(T397&lt;14,IF(S397&lt;390,"Pass","Fail"),"Fail"),"Fail"))</f>
        <v>Fail</v>
      </c>
      <c r="W397" s="1098">
        <v>1428</v>
      </c>
      <c r="X397" s="86"/>
      <c r="Y397" s="60"/>
      <c r="Z397" s="30">
        <v>270</v>
      </c>
      <c r="AA397" s="30">
        <v>370</v>
      </c>
      <c r="AB397" s="30">
        <v>300</v>
      </c>
      <c r="AC397" s="31">
        <v>390</v>
      </c>
      <c r="AD397" s="31">
        <v>20</v>
      </c>
      <c r="AE397" s="31">
        <v>14</v>
      </c>
    </row>
    <row r="398" spans="1:31" ht="15.75" customHeight="1">
      <c r="A398" s="83"/>
      <c r="B398" s="32"/>
      <c r="C398" s="28" t="s">
        <v>185</v>
      </c>
      <c r="D398" s="3">
        <v>2200.5</v>
      </c>
      <c r="E398" s="3">
        <v>2201.3000000000002</v>
      </c>
      <c r="F398" s="3">
        <v>2202.56</v>
      </c>
      <c r="G398" s="3">
        <v>2206.02</v>
      </c>
      <c r="H398" s="3">
        <v>2208.73</v>
      </c>
      <c r="I398" s="3">
        <v>2213.9299999999998</v>
      </c>
      <c r="J398" s="3">
        <v>2210.42</v>
      </c>
      <c r="K398" s="3">
        <v>2200.42</v>
      </c>
      <c r="L398" s="3">
        <v>2195.5300000000002</v>
      </c>
      <c r="M398" s="3">
        <v>2199.64</v>
      </c>
      <c r="N398" s="3">
        <v>2203.25</v>
      </c>
      <c r="O398" s="3">
        <v>2207.69</v>
      </c>
      <c r="P398" s="3">
        <v>2191.8000000000002</v>
      </c>
      <c r="Q398" s="1102"/>
      <c r="R398" s="1102"/>
      <c r="S398" s="1094"/>
      <c r="T398" s="1094"/>
      <c r="U398" s="1096"/>
      <c r="V398" s="154"/>
      <c r="W398" s="1099"/>
      <c r="X398" s="87"/>
      <c r="Y398" s="60"/>
      <c r="Z398" s="30"/>
      <c r="AA398" s="30"/>
      <c r="AB398" s="30"/>
      <c r="AC398" s="30"/>
      <c r="AD398" s="34"/>
      <c r="AE398" s="30"/>
    </row>
    <row r="399" spans="1:31" ht="30" customHeight="1">
      <c r="A399" s="83"/>
      <c r="B399" s="27"/>
      <c r="C399" s="28" t="s">
        <v>186</v>
      </c>
      <c r="D399" s="36">
        <f t="shared" ref="D399:P399" si="129">IF(((D397="")*AND(D398="")),"",(D397-D398))</f>
        <v>295.94000000000005</v>
      </c>
      <c r="E399" s="36">
        <f t="shared" si="129"/>
        <v>273.98999999999978</v>
      </c>
      <c r="F399" s="36">
        <f t="shared" si="129"/>
        <v>275.44000000000005</v>
      </c>
      <c r="G399" s="36">
        <f t="shared" si="129"/>
        <v>280.11999999999989</v>
      </c>
      <c r="H399" s="36">
        <f t="shared" si="129"/>
        <v>318.75999999999976</v>
      </c>
      <c r="I399" s="36">
        <f t="shared" si="129"/>
        <v>305.52</v>
      </c>
      <c r="J399" s="36">
        <f t="shared" si="129"/>
        <v>264.53999999999996</v>
      </c>
      <c r="K399" s="36">
        <f t="shared" si="129"/>
        <v>272.59999999999991</v>
      </c>
      <c r="L399" s="36">
        <f t="shared" si="129"/>
        <v>298.27999999999975</v>
      </c>
      <c r="M399" s="36">
        <f t="shared" si="129"/>
        <v>281.88000000000011</v>
      </c>
      <c r="N399" s="36">
        <f t="shared" si="129"/>
        <v>280.28999999999996</v>
      </c>
      <c r="O399" s="36">
        <f t="shared" si="129"/>
        <v>288.78999999999996</v>
      </c>
      <c r="P399" s="36">
        <f t="shared" si="129"/>
        <v>283.89999999999964</v>
      </c>
      <c r="Q399" s="1103"/>
      <c r="R399" s="1103"/>
      <c r="S399" s="1095"/>
      <c r="T399" s="1095"/>
      <c r="U399" s="1097"/>
      <c r="V399" s="154"/>
      <c r="W399" s="1100"/>
      <c r="X399" s="88"/>
      <c r="Y399" s="60"/>
      <c r="Z399" s="30"/>
      <c r="AA399" s="30"/>
      <c r="AB399" s="30"/>
      <c r="AC399" s="30"/>
      <c r="AD399" s="34"/>
      <c r="AE399" s="30"/>
    </row>
    <row r="400" spans="1:31" ht="15">
      <c r="A400" s="84">
        <v>43568</v>
      </c>
      <c r="B400" s="27" t="s">
        <v>230</v>
      </c>
      <c r="C400" s="28" t="s">
        <v>184</v>
      </c>
      <c r="D400" s="3">
        <v>2928.53</v>
      </c>
      <c r="E400" s="3">
        <v>2835.56</v>
      </c>
      <c r="F400" s="3">
        <v>2818.81</v>
      </c>
      <c r="G400" s="3">
        <v>2819.86</v>
      </c>
      <c r="H400" s="3">
        <v>2892.91</v>
      </c>
      <c r="I400" s="3">
        <v>2876.39</v>
      </c>
      <c r="J400" s="3">
        <v>2822.87</v>
      </c>
      <c r="K400" s="3">
        <v>2827.69</v>
      </c>
      <c r="L400" s="3">
        <v>2898.41</v>
      </c>
      <c r="M400" s="3">
        <v>2840.97</v>
      </c>
      <c r="N400" s="3">
        <v>2827.48</v>
      </c>
      <c r="O400" s="3">
        <v>2823.24</v>
      </c>
      <c r="P400" s="3">
        <v>2846.91</v>
      </c>
      <c r="Q400" s="1101">
        <f>IF((P401=""),"",MAX(D402:P402))</f>
        <v>379.60999999999967</v>
      </c>
      <c r="R400" s="1101">
        <f>IF(P401="","",MIN(D402:P402))</f>
        <v>320.27999999999975</v>
      </c>
      <c r="S400" s="1093">
        <f>IF((P402=""),"",AVERAGE(D402:P402))</f>
        <v>340.1946153846153</v>
      </c>
      <c r="T400" s="1093">
        <f>IF((P401=""),"",(Q400-R400)/(Q400+R400)*100)</f>
        <v>8.4770463930046116</v>
      </c>
      <c r="U400" s="1093">
        <f>STDEV(D402:P402)</f>
        <v>22.332064994601478</v>
      </c>
      <c r="V400" s="154" t="str">
        <f>IF(P401="","",IF(S400&gt;300,IF(T400&lt;14,IF(S400&lt;390,"Pass","Fail"),"Fail"),"Fail"))</f>
        <v>Pass</v>
      </c>
      <c r="W400" s="1098">
        <v>1428</v>
      </c>
      <c r="X400" s="86" t="s">
        <v>245</v>
      </c>
      <c r="Y400" s="60"/>
      <c r="Z400" s="30">
        <v>270</v>
      </c>
      <c r="AA400" s="30">
        <v>370</v>
      </c>
      <c r="AB400" s="30">
        <v>300</v>
      </c>
      <c r="AC400" s="31">
        <v>390</v>
      </c>
      <c r="AD400" s="31">
        <v>20</v>
      </c>
      <c r="AE400" s="31">
        <v>14</v>
      </c>
    </row>
    <row r="401" spans="1:31" ht="15.75" customHeight="1">
      <c r="A401" s="83"/>
      <c r="B401" s="32"/>
      <c r="C401" s="28" t="s">
        <v>185</v>
      </c>
      <c r="D401" s="3">
        <v>2561.8000000000002</v>
      </c>
      <c r="E401" s="3">
        <v>2509.9899999999998</v>
      </c>
      <c r="F401" s="3">
        <v>2498.5300000000002</v>
      </c>
      <c r="G401" s="3">
        <v>2493.91</v>
      </c>
      <c r="H401" s="3">
        <v>2518.35</v>
      </c>
      <c r="I401" s="3">
        <v>2509.79</v>
      </c>
      <c r="J401" s="3">
        <v>2497.84</v>
      </c>
      <c r="K401" s="3">
        <v>2499.77</v>
      </c>
      <c r="L401" s="3">
        <v>2518.8000000000002</v>
      </c>
      <c r="M401" s="3">
        <v>2510.41</v>
      </c>
      <c r="N401" s="3">
        <v>2502.62</v>
      </c>
      <c r="O401" s="3">
        <v>2495.15</v>
      </c>
      <c r="P401" s="3">
        <v>2520.14</v>
      </c>
      <c r="Q401" s="1102"/>
      <c r="R401" s="1102"/>
      <c r="S401" s="1094"/>
      <c r="T401" s="1094"/>
      <c r="U401" s="1096"/>
      <c r="V401" s="154"/>
      <c r="W401" s="1099"/>
      <c r="X401" s="87"/>
      <c r="Y401" s="60"/>
      <c r="Z401" s="30"/>
      <c r="AA401" s="30"/>
      <c r="AB401" s="30"/>
      <c r="AC401" s="30"/>
      <c r="AD401" s="34"/>
      <c r="AE401" s="30"/>
    </row>
    <row r="402" spans="1:31" ht="30" customHeight="1">
      <c r="A402" s="83"/>
      <c r="B402" s="27"/>
      <c r="C402" s="28" t="s">
        <v>186</v>
      </c>
      <c r="D402" s="36">
        <f t="shared" ref="D402:P402" si="130">IF(((D400="")*AND(D401="")),"",(D400-D401))</f>
        <v>366.73</v>
      </c>
      <c r="E402" s="36">
        <f t="shared" si="130"/>
        <v>325.57000000000016</v>
      </c>
      <c r="F402" s="36">
        <f t="shared" si="130"/>
        <v>320.27999999999975</v>
      </c>
      <c r="G402" s="36">
        <f t="shared" si="130"/>
        <v>325.95000000000027</v>
      </c>
      <c r="H402" s="36">
        <f t="shared" si="130"/>
        <v>374.55999999999995</v>
      </c>
      <c r="I402" s="36">
        <f t="shared" si="130"/>
        <v>366.59999999999991</v>
      </c>
      <c r="J402" s="36">
        <f t="shared" si="130"/>
        <v>325.02999999999975</v>
      </c>
      <c r="K402" s="36">
        <f t="shared" si="130"/>
        <v>327.92000000000007</v>
      </c>
      <c r="L402" s="36">
        <f t="shared" si="130"/>
        <v>379.60999999999967</v>
      </c>
      <c r="M402" s="36">
        <f t="shared" si="130"/>
        <v>330.55999999999995</v>
      </c>
      <c r="N402" s="36">
        <f t="shared" si="130"/>
        <v>324.86000000000013</v>
      </c>
      <c r="O402" s="36">
        <f t="shared" si="130"/>
        <v>328.08999999999969</v>
      </c>
      <c r="P402" s="36">
        <f t="shared" si="130"/>
        <v>326.77</v>
      </c>
      <c r="Q402" s="1103"/>
      <c r="R402" s="1103"/>
      <c r="S402" s="1095"/>
      <c r="T402" s="1095"/>
      <c r="U402" s="1097"/>
      <c r="V402" s="154"/>
      <c r="W402" s="1100"/>
      <c r="X402" s="88"/>
      <c r="Y402" s="60"/>
      <c r="Z402" s="30"/>
      <c r="AA402" s="30"/>
      <c r="AB402" s="30"/>
      <c r="AC402" s="30"/>
      <c r="AD402" s="34"/>
      <c r="AE402" s="30"/>
    </row>
    <row r="403" spans="1:31" ht="15">
      <c r="A403" s="84">
        <v>43577</v>
      </c>
      <c r="B403" s="27" t="s">
        <v>230</v>
      </c>
      <c r="C403" s="28" t="s">
        <v>184</v>
      </c>
      <c r="D403" s="3">
        <v>2568.3000000000002</v>
      </c>
      <c r="E403" s="3">
        <v>2538.1</v>
      </c>
      <c r="F403" s="3">
        <v>2503.3000000000002</v>
      </c>
      <c r="G403" s="3">
        <v>2488</v>
      </c>
      <c r="H403" s="3">
        <v>2481.6999999999998</v>
      </c>
      <c r="I403" s="3">
        <v>2501.1999999999998</v>
      </c>
      <c r="J403" s="3">
        <v>2519.6</v>
      </c>
      <c r="K403" s="3">
        <v>2491.3000000000002</v>
      </c>
      <c r="L403" s="3">
        <v>2495.6999999999998</v>
      </c>
      <c r="M403" s="3">
        <v>2568.3000000000002</v>
      </c>
      <c r="N403" s="3">
        <v>2538.1</v>
      </c>
      <c r="O403" s="3">
        <v>2503.3000000000002</v>
      </c>
      <c r="P403" s="3">
        <v>2488</v>
      </c>
      <c r="Q403" s="1101">
        <f>IF((P404=""),"",MAX(D405:P405))</f>
        <v>394.90000000000009</v>
      </c>
      <c r="R403" s="1101">
        <f>IF(P404="","",MIN(D405:P405))</f>
        <v>333.09999999999991</v>
      </c>
      <c r="S403" s="1093">
        <f>IF((P405=""),"",AVERAGE(D405:P405))</f>
        <v>358.58846153846156</v>
      </c>
      <c r="T403" s="1093">
        <f>IF((P404=""),"",(Q403-R403)/(Q403+R403)*100)</f>
        <v>8.4890109890110139</v>
      </c>
      <c r="U403" s="1093">
        <f>STDEV(D405:P405)</f>
        <v>23.843367647402928</v>
      </c>
      <c r="V403" s="154" t="str">
        <f>IF(P404="","",IF(S403&gt;300,IF(T403&lt;14,IF(S403&lt;390,"Pass","Fail"),"Fail"),"Fail"))</f>
        <v>Pass</v>
      </c>
      <c r="W403" s="1098">
        <v>1428</v>
      </c>
      <c r="X403" s="86" t="s">
        <v>246</v>
      </c>
      <c r="Y403" s="60"/>
      <c r="Z403" s="30">
        <v>270</v>
      </c>
      <c r="AA403" s="30">
        <v>370</v>
      </c>
      <c r="AB403" s="30">
        <v>300</v>
      </c>
      <c r="AC403" s="31">
        <v>390</v>
      </c>
      <c r="AD403" s="31">
        <v>20</v>
      </c>
      <c r="AE403" s="31">
        <v>14</v>
      </c>
    </row>
    <row r="404" spans="1:31" ht="15.75" customHeight="1">
      <c r="A404" s="83"/>
      <c r="B404" s="32"/>
      <c r="C404" s="28" t="s">
        <v>185</v>
      </c>
      <c r="D404" s="3">
        <v>2173.4</v>
      </c>
      <c r="E404" s="3">
        <v>2180.5</v>
      </c>
      <c r="F404" s="3">
        <v>2165.0700000000002</v>
      </c>
      <c r="G404" s="3">
        <v>2152.1999999999998</v>
      </c>
      <c r="H404" s="3">
        <v>2148.6</v>
      </c>
      <c r="I404" s="3">
        <v>2148.1</v>
      </c>
      <c r="J404" s="3">
        <v>2133.6</v>
      </c>
      <c r="K404" s="3">
        <v>2104.4</v>
      </c>
      <c r="L404" s="3">
        <v>2146.21</v>
      </c>
      <c r="M404" s="3">
        <v>2173.4</v>
      </c>
      <c r="N404" s="3">
        <v>2180.5</v>
      </c>
      <c r="O404" s="3">
        <v>2165.0700000000002</v>
      </c>
      <c r="P404" s="3">
        <v>2152.1999999999998</v>
      </c>
      <c r="Q404" s="1102"/>
      <c r="R404" s="1102"/>
      <c r="S404" s="1094"/>
      <c r="T404" s="1094"/>
      <c r="U404" s="1096"/>
      <c r="V404" s="154"/>
      <c r="W404" s="1099"/>
      <c r="X404" s="87"/>
      <c r="Y404" s="60"/>
      <c r="Z404" s="30"/>
      <c r="AA404" s="30"/>
      <c r="AB404" s="30"/>
      <c r="AC404" s="30"/>
      <c r="AD404" s="34"/>
      <c r="AE404" s="30"/>
    </row>
    <row r="405" spans="1:31" ht="30" customHeight="1">
      <c r="A405" s="83"/>
      <c r="B405" s="27"/>
      <c r="C405" s="28" t="s">
        <v>186</v>
      </c>
      <c r="D405" s="36">
        <f t="shared" ref="D405:P405" si="131">IF(((D403="")*AND(D404="")),"",(D403-D404))</f>
        <v>394.90000000000009</v>
      </c>
      <c r="E405" s="36">
        <f t="shared" si="131"/>
        <v>357.59999999999991</v>
      </c>
      <c r="F405" s="36">
        <f t="shared" si="131"/>
        <v>338.23</v>
      </c>
      <c r="G405" s="36">
        <f t="shared" si="131"/>
        <v>335.80000000000018</v>
      </c>
      <c r="H405" s="36">
        <f t="shared" si="131"/>
        <v>333.09999999999991</v>
      </c>
      <c r="I405" s="36">
        <f t="shared" si="131"/>
        <v>353.09999999999991</v>
      </c>
      <c r="J405" s="36">
        <f t="shared" si="131"/>
        <v>386</v>
      </c>
      <c r="K405" s="36">
        <f t="shared" si="131"/>
        <v>386.90000000000009</v>
      </c>
      <c r="L405" s="36">
        <f t="shared" si="131"/>
        <v>349.48999999999978</v>
      </c>
      <c r="M405" s="36">
        <f t="shared" si="131"/>
        <v>394.90000000000009</v>
      </c>
      <c r="N405" s="36">
        <f t="shared" si="131"/>
        <v>357.59999999999991</v>
      </c>
      <c r="O405" s="36">
        <f t="shared" si="131"/>
        <v>338.23</v>
      </c>
      <c r="P405" s="36">
        <f t="shared" si="131"/>
        <v>335.80000000000018</v>
      </c>
      <c r="Q405" s="1103"/>
      <c r="R405" s="1103"/>
      <c r="S405" s="1095"/>
      <c r="T405" s="1095"/>
      <c r="U405" s="1097"/>
      <c r="V405" s="154"/>
      <c r="W405" s="1100"/>
      <c r="X405" s="88"/>
      <c r="Y405" s="60"/>
      <c r="Z405" s="30"/>
      <c r="AA405" s="30"/>
      <c r="AB405" s="30"/>
      <c r="AC405" s="30"/>
      <c r="AD405" s="34"/>
      <c r="AE405" s="30"/>
    </row>
    <row r="406" spans="1:31" ht="15">
      <c r="A406" s="84">
        <v>43581</v>
      </c>
      <c r="B406" s="27" t="s">
        <v>230</v>
      </c>
      <c r="C406" s="28" t="s">
        <v>184</v>
      </c>
      <c r="D406" s="3">
        <v>2778.6</v>
      </c>
      <c r="E406" s="3">
        <v>2706.18</v>
      </c>
      <c r="F406" s="3">
        <v>2699.52</v>
      </c>
      <c r="G406" s="3">
        <v>2716.15</v>
      </c>
      <c r="H406" s="3">
        <v>2817.97</v>
      </c>
      <c r="I406" s="3">
        <v>2771.54</v>
      </c>
      <c r="J406" s="3">
        <v>2710.03</v>
      </c>
      <c r="K406" s="3">
        <v>2708.39</v>
      </c>
      <c r="L406" s="3">
        <v>2774.19</v>
      </c>
      <c r="M406" s="3">
        <v>2711.09</v>
      </c>
      <c r="N406" s="3">
        <v>2725.19</v>
      </c>
      <c r="O406" s="3">
        <v>2725.57</v>
      </c>
      <c r="P406" s="3">
        <v>2713.06</v>
      </c>
      <c r="Q406" s="1101">
        <f>IF((P407=""),"",MAX(D408:P408))</f>
        <v>358.05000000000018</v>
      </c>
      <c r="R406" s="1101">
        <f>IF(P407="","",MIN(D408:P408))</f>
        <v>315.84999999999991</v>
      </c>
      <c r="S406" s="1093">
        <f>IF((P408=""),"",AVERAGE(D408:P408))</f>
        <v>332.22923076923081</v>
      </c>
      <c r="T406" s="1093">
        <f>IF((P407=""),"",(Q406-R406)/(Q406+R406)*100)</f>
        <v>6.2620566849681358</v>
      </c>
      <c r="U406" s="1093">
        <f>STDEV(D408:P408)</f>
        <v>16.030154117338316</v>
      </c>
      <c r="V406" s="154" t="str">
        <f>IF(P407="","",IF(S406&gt;300,IF(T406&lt;14,IF(S406&lt;390,"Pass","Fail"),"Fail"),"Fail"))</f>
        <v>Pass</v>
      </c>
      <c r="W406" s="1098">
        <v>74</v>
      </c>
      <c r="X406" s="86"/>
      <c r="Y406" s="60"/>
      <c r="Z406" s="30">
        <v>270</v>
      </c>
      <c r="AA406" s="30">
        <v>370</v>
      </c>
      <c r="AB406" s="30">
        <v>300</v>
      </c>
      <c r="AC406" s="31">
        <v>390</v>
      </c>
      <c r="AD406" s="31">
        <v>20</v>
      </c>
      <c r="AE406" s="31">
        <v>14</v>
      </c>
    </row>
    <row r="407" spans="1:31" ht="15.75" customHeight="1">
      <c r="A407" s="83"/>
      <c r="B407" s="32"/>
      <c r="C407" s="28" t="s">
        <v>185</v>
      </c>
      <c r="D407" s="3">
        <v>2423.19</v>
      </c>
      <c r="E407" s="3">
        <v>2380.42</v>
      </c>
      <c r="F407" s="3">
        <v>2383.67</v>
      </c>
      <c r="G407" s="3">
        <v>2396.66</v>
      </c>
      <c r="H407" s="3">
        <v>2462.16</v>
      </c>
      <c r="I407" s="3">
        <v>2422.2199999999998</v>
      </c>
      <c r="J407" s="3">
        <v>2389.52</v>
      </c>
      <c r="K407" s="3">
        <v>2388.7199999999998</v>
      </c>
      <c r="L407" s="3">
        <v>2416.14</v>
      </c>
      <c r="M407" s="3">
        <v>2388.71</v>
      </c>
      <c r="N407" s="3">
        <v>2403.14</v>
      </c>
      <c r="O407" s="3">
        <v>2401.0100000000002</v>
      </c>
      <c r="P407" s="3">
        <v>2382.94</v>
      </c>
      <c r="Q407" s="1102"/>
      <c r="R407" s="1102"/>
      <c r="S407" s="1094"/>
      <c r="T407" s="1094"/>
      <c r="U407" s="1096"/>
      <c r="V407" s="154"/>
      <c r="W407" s="1099"/>
      <c r="X407" s="87"/>
      <c r="Y407" s="60"/>
      <c r="Z407" s="30"/>
      <c r="AA407" s="30"/>
      <c r="AB407" s="30"/>
      <c r="AC407" s="30"/>
      <c r="AD407" s="34"/>
      <c r="AE407" s="30"/>
    </row>
    <row r="408" spans="1:31" ht="30" customHeight="1">
      <c r="A408" s="83"/>
      <c r="B408" s="27"/>
      <c r="C408" s="28" t="s">
        <v>186</v>
      </c>
      <c r="D408" s="36">
        <f t="shared" ref="D408:P408" si="132">IF(((D406="")*AND(D407="")),"",(D406-D407))</f>
        <v>355.40999999999985</v>
      </c>
      <c r="E408" s="36">
        <f t="shared" si="132"/>
        <v>325.75999999999976</v>
      </c>
      <c r="F408" s="36">
        <f t="shared" si="132"/>
        <v>315.84999999999991</v>
      </c>
      <c r="G408" s="36">
        <f t="shared" si="132"/>
        <v>319.49000000000024</v>
      </c>
      <c r="H408" s="36">
        <f t="shared" si="132"/>
        <v>355.80999999999995</v>
      </c>
      <c r="I408" s="36">
        <f t="shared" si="132"/>
        <v>349.32000000000016</v>
      </c>
      <c r="J408" s="36">
        <f t="shared" si="132"/>
        <v>320.51000000000022</v>
      </c>
      <c r="K408" s="36">
        <f t="shared" si="132"/>
        <v>319.67000000000007</v>
      </c>
      <c r="L408" s="36">
        <f t="shared" si="132"/>
        <v>358.05000000000018</v>
      </c>
      <c r="M408" s="36">
        <f t="shared" si="132"/>
        <v>322.38000000000011</v>
      </c>
      <c r="N408" s="36">
        <f t="shared" si="132"/>
        <v>322.05000000000018</v>
      </c>
      <c r="O408" s="36">
        <f t="shared" si="132"/>
        <v>324.55999999999995</v>
      </c>
      <c r="P408" s="36">
        <f t="shared" si="132"/>
        <v>330.11999999999989</v>
      </c>
      <c r="Q408" s="1103"/>
      <c r="R408" s="1103"/>
      <c r="S408" s="1095"/>
      <c r="T408" s="1095"/>
      <c r="U408" s="1097"/>
      <c r="V408" s="154"/>
      <c r="W408" s="1100"/>
      <c r="X408" s="88"/>
      <c r="Y408" s="60"/>
      <c r="Z408" s="30"/>
      <c r="AA408" s="30"/>
      <c r="AB408" s="30"/>
      <c r="AC408" s="30"/>
      <c r="AD408" s="34"/>
      <c r="AE408" s="30"/>
    </row>
    <row r="409" spans="1:31" ht="15">
      <c r="A409" s="84">
        <v>43585</v>
      </c>
      <c r="B409" s="27" t="s">
        <v>230</v>
      </c>
      <c r="C409" s="28" t="s">
        <v>184</v>
      </c>
      <c r="D409" s="16">
        <v>2838</v>
      </c>
      <c r="E409" s="16">
        <v>2762</v>
      </c>
      <c r="F409" s="16">
        <v>2728</v>
      </c>
      <c r="G409" s="16">
        <v>2722</v>
      </c>
      <c r="H409" s="16">
        <v>2744</v>
      </c>
      <c r="I409" s="16">
        <v>2796</v>
      </c>
      <c r="J409" s="16">
        <v>2876</v>
      </c>
      <c r="K409" s="16">
        <v>2822</v>
      </c>
      <c r="L409" s="16">
        <v>2770</v>
      </c>
      <c r="M409" s="16">
        <v>2733</v>
      </c>
      <c r="N409" s="16">
        <v>2731</v>
      </c>
      <c r="O409" s="16">
        <v>2760</v>
      </c>
      <c r="P409" s="16">
        <v>2820</v>
      </c>
      <c r="Q409" s="1101">
        <f>IF((P410=""),"",MAX(D411:P411))</f>
        <v>421</v>
      </c>
      <c r="R409" s="1101">
        <f>IF(P410="","",MIN(D411:P411))</f>
        <v>360</v>
      </c>
      <c r="S409" s="1093">
        <f>IF((P411=""),"",AVERAGE(D411:P411))</f>
        <v>385.30769230769232</v>
      </c>
      <c r="T409" s="1093">
        <f>IF((P410=""),"",(Q409-R409)/(Q409+R409)*100)</f>
        <v>7.8104993597951342</v>
      </c>
      <c r="U409" s="1093">
        <f>STDEV(D411:P411)</f>
        <v>23.792101684468818</v>
      </c>
      <c r="V409" s="154" t="str">
        <f>IF(P410="","",IF(S409&gt;300,IF(T409&lt;14,IF(S409&lt;390,"Pass","Fail"),"Fail"),"Fail"))</f>
        <v>Pass</v>
      </c>
      <c r="W409" s="1098">
        <v>1340</v>
      </c>
      <c r="Z409" s="30">
        <v>270</v>
      </c>
      <c r="AA409" s="30">
        <v>370</v>
      </c>
      <c r="AB409" s="30">
        <v>300</v>
      </c>
      <c r="AC409" s="31">
        <v>390</v>
      </c>
      <c r="AD409" s="31">
        <v>20</v>
      </c>
      <c r="AE409" s="31">
        <v>14</v>
      </c>
    </row>
    <row r="410" spans="1:31" ht="15.75" customHeight="1">
      <c r="A410" s="83"/>
      <c r="B410" s="32"/>
      <c r="C410" s="28" t="s">
        <v>185</v>
      </c>
      <c r="D410" s="16">
        <v>2418</v>
      </c>
      <c r="E410" s="16">
        <v>2383</v>
      </c>
      <c r="F410" s="16">
        <v>2362</v>
      </c>
      <c r="G410" s="16">
        <v>2362</v>
      </c>
      <c r="H410" s="16">
        <v>2379</v>
      </c>
      <c r="I410" s="16">
        <v>2415</v>
      </c>
      <c r="J410" s="16">
        <v>2464</v>
      </c>
      <c r="K410" s="16">
        <v>2401</v>
      </c>
      <c r="L410" s="16">
        <v>2389</v>
      </c>
      <c r="M410" s="16">
        <v>2372</v>
      </c>
      <c r="N410" s="16">
        <v>2366</v>
      </c>
      <c r="O410" s="16">
        <v>2380</v>
      </c>
      <c r="P410" s="16">
        <v>2402</v>
      </c>
      <c r="Q410" s="1102"/>
      <c r="R410" s="1102"/>
      <c r="S410" s="1094"/>
      <c r="T410" s="1094"/>
      <c r="U410" s="1096"/>
      <c r="V410" s="154"/>
      <c r="W410" s="1099"/>
      <c r="Z410" s="30"/>
      <c r="AA410" s="30"/>
      <c r="AB410" s="30"/>
      <c r="AC410" s="30"/>
      <c r="AD410" s="34"/>
      <c r="AE410" s="30"/>
    </row>
    <row r="411" spans="1:31" ht="30" customHeight="1">
      <c r="A411" s="83"/>
      <c r="B411" s="27"/>
      <c r="C411" s="28" t="s">
        <v>186</v>
      </c>
      <c r="D411" s="36">
        <f t="shared" ref="D411:P411" si="133">IF(((D409="")*AND(D410="")),"",(D409-D410))</f>
        <v>420</v>
      </c>
      <c r="E411" s="36">
        <f t="shared" si="133"/>
        <v>379</v>
      </c>
      <c r="F411" s="36">
        <f t="shared" si="133"/>
        <v>366</v>
      </c>
      <c r="G411" s="36">
        <f t="shared" si="133"/>
        <v>360</v>
      </c>
      <c r="H411" s="36">
        <f t="shared" si="133"/>
        <v>365</v>
      </c>
      <c r="I411" s="36">
        <f t="shared" si="133"/>
        <v>381</v>
      </c>
      <c r="J411" s="36">
        <f t="shared" si="133"/>
        <v>412</v>
      </c>
      <c r="K411" s="36">
        <f t="shared" si="133"/>
        <v>421</v>
      </c>
      <c r="L411" s="36">
        <f t="shared" si="133"/>
        <v>381</v>
      </c>
      <c r="M411" s="36">
        <f t="shared" si="133"/>
        <v>361</v>
      </c>
      <c r="N411" s="36">
        <f t="shared" si="133"/>
        <v>365</v>
      </c>
      <c r="O411" s="36">
        <f t="shared" si="133"/>
        <v>380</v>
      </c>
      <c r="P411" s="36">
        <f t="shared" si="133"/>
        <v>418</v>
      </c>
      <c r="Q411" s="1103"/>
      <c r="R411" s="1103"/>
      <c r="S411" s="1095"/>
      <c r="T411" s="1095"/>
      <c r="U411" s="1097"/>
      <c r="V411" s="154"/>
      <c r="W411" s="1100"/>
      <c r="Z411" s="30"/>
      <c r="AA411" s="30"/>
      <c r="AB411" s="30"/>
      <c r="AC411" s="30"/>
      <c r="AD411" s="34"/>
      <c r="AE411" s="30"/>
    </row>
    <row r="412" spans="1:31" ht="15">
      <c r="A412" s="84">
        <v>43588</v>
      </c>
      <c r="B412" s="27" t="s">
        <v>230</v>
      </c>
      <c r="C412" s="28" t="s">
        <v>184</v>
      </c>
      <c r="D412" s="3">
        <v>2763.41</v>
      </c>
      <c r="E412" s="3">
        <v>2708.19</v>
      </c>
      <c r="F412" s="3">
        <v>2707.32</v>
      </c>
      <c r="G412" s="3">
        <v>2719.83</v>
      </c>
      <c r="H412" s="3">
        <v>2803.67</v>
      </c>
      <c r="I412" s="3">
        <v>2800.12</v>
      </c>
      <c r="J412" s="3">
        <v>2717.67</v>
      </c>
      <c r="K412" s="3">
        <v>2708.05</v>
      </c>
      <c r="L412" s="3">
        <v>2766.54</v>
      </c>
      <c r="M412" s="3">
        <v>2719.22</v>
      </c>
      <c r="N412" s="3">
        <v>2716.68</v>
      </c>
      <c r="O412" s="3">
        <v>2730.95</v>
      </c>
      <c r="P412" s="3">
        <v>2715.97</v>
      </c>
      <c r="Q412" s="1101">
        <f>IF((P413=""),"",MAX(D414:P414))</f>
        <v>368.40999999999985</v>
      </c>
      <c r="R412" s="1101">
        <f>IF(P413="","",MIN(D414:P414))</f>
        <v>326.47000000000025</v>
      </c>
      <c r="S412" s="1093">
        <f>IF((P414=""),"",AVERAGE(D414:P414))</f>
        <v>344.43846153846147</v>
      </c>
      <c r="T412" s="1093">
        <f>IF((P413=""),"",(Q412-R412)/(Q412+R412)*100)</f>
        <v>6.0355744876812674</v>
      </c>
      <c r="U412" s="1093">
        <f>STDEV(D414:P414)</f>
        <v>14.915700255184831</v>
      </c>
      <c r="V412" s="154" t="str">
        <f>IF(P413="","",IF(S412&gt;300,IF(T412&lt;14,IF(S412&lt;390,"Pass","Fail"),"Fail"),"Fail"))</f>
        <v>Pass</v>
      </c>
      <c r="W412" s="1098">
        <v>1340</v>
      </c>
      <c r="Z412" s="30">
        <v>270</v>
      </c>
      <c r="AA412" s="30">
        <v>370</v>
      </c>
      <c r="AB412" s="30">
        <v>300</v>
      </c>
      <c r="AC412" s="31">
        <v>390</v>
      </c>
      <c r="AD412" s="31">
        <v>20</v>
      </c>
      <c r="AE412" s="31">
        <v>14</v>
      </c>
    </row>
    <row r="413" spans="1:31" ht="15.75" customHeight="1">
      <c r="A413" s="83"/>
      <c r="B413" s="32"/>
      <c r="C413" s="28" t="s">
        <v>185</v>
      </c>
      <c r="D413" s="3">
        <v>2397.4699999999998</v>
      </c>
      <c r="E413" s="3">
        <v>2375.7600000000002</v>
      </c>
      <c r="F413" s="3">
        <v>2369.96</v>
      </c>
      <c r="G413" s="3">
        <v>2384.0500000000002</v>
      </c>
      <c r="H413" s="3">
        <v>2437.2199999999998</v>
      </c>
      <c r="I413" s="3">
        <v>2439.8000000000002</v>
      </c>
      <c r="J413" s="3">
        <v>2378.0300000000002</v>
      </c>
      <c r="K413" s="3">
        <v>2381.58</v>
      </c>
      <c r="L413" s="3">
        <v>2398.13</v>
      </c>
      <c r="M413" s="3">
        <v>2382.21</v>
      </c>
      <c r="N413" s="3">
        <v>2381.0700000000002</v>
      </c>
      <c r="O413" s="3">
        <v>2397.0500000000002</v>
      </c>
      <c r="P413" s="3">
        <v>2377.59</v>
      </c>
      <c r="Q413" s="1102"/>
      <c r="R413" s="1102"/>
      <c r="S413" s="1094"/>
      <c r="T413" s="1094"/>
      <c r="U413" s="1096"/>
      <c r="V413" s="154"/>
      <c r="W413" s="1099"/>
      <c r="Z413" s="30"/>
      <c r="AA413" s="30"/>
      <c r="AB413" s="30"/>
      <c r="AC413" s="30"/>
      <c r="AD413" s="34"/>
      <c r="AE413" s="30"/>
    </row>
    <row r="414" spans="1:31" ht="30" customHeight="1">
      <c r="A414" s="83"/>
      <c r="B414" s="27"/>
      <c r="C414" s="28" t="s">
        <v>186</v>
      </c>
      <c r="D414" s="36">
        <f t="shared" ref="D414:P414" si="134">IF(((D412="")*AND(D413="")),"",(D412-D413))</f>
        <v>365.94000000000005</v>
      </c>
      <c r="E414" s="36">
        <f t="shared" si="134"/>
        <v>332.42999999999984</v>
      </c>
      <c r="F414" s="36">
        <f t="shared" si="134"/>
        <v>337.36000000000013</v>
      </c>
      <c r="G414" s="36">
        <f t="shared" si="134"/>
        <v>335.77999999999975</v>
      </c>
      <c r="H414" s="36">
        <f t="shared" si="134"/>
        <v>366.45000000000027</v>
      </c>
      <c r="I414" s="36">
        <f t="shared" si="134"/>
        <v>360.31999999999971</v>
      </c>
      <c r="J414" s="36">
        <f t="shared" si="134"/>
        <v>339.63999999999987</v>
      </c>
      <c r="K414" s="36">
        <f t="shared" si="134"/>
        <v>326.47000000000025</v>
      </c>
      <c r="L414" s="36">
        <f t="shared" si="134"/>
        <v>368.40999999999985</v>
      </c>
      <c r="M414" s="36">
        <f t="shared" si="134"/>
        <v>337.00999999999976</v>
      </c>
      <c r="N414" s="36">
        <f t="shared" si="134"/>
        <v>335.60999999999967</v>
      </c>
      <c r="O414" s="36">
        <f t="shared" si="134"/>
        <v>333.89999999999964</v>
      </c>
      <c r="P414" s="36">
        <f t="shared" si="134"/>
        <v>338.37999999999965</v>
      </c>
      <c r="Q414" s="1103"/>
      <c r="R414" s="1103"/>
      <c r="S414" s="1095"/>
      <c r="T414" s="1095"/>
      <c r="U414" s="1097"/>
      <c r="V414" s="154"/>
      <c r="W414" s="1100"/>
      <c r="Z414" s="30"/>
      <c r="AA414" s="30"/>
      <c r="AB414" s="30"/>
      <c r="AC414" s="30"/>
      <c r="AD414" s="34"/>
      <c r="AE414" s="30"/>
    </row>
    <row r="415" spans="1:31" ht="15">
      <c r="A415" s="84">
        <v>43595</v>
      </c>
      <c r="B415" s="90" t="s">
        <v>230</v>
      </c>
      <c r="C415" s="91" t="s">
        <v>184</v>
      </c>
      <c r="D415" s="3">
        <v>2389.25</v>
      </c>
      <c r="E415" s="3">
        <v>2353.3200000000002</v>
      </c>
      <c r="F415" s="3">
        <v>2359.4899999999998</v>
      </c>
      <c r="G415" s="3">
        <v>2396.98</v>
      </c>
      <c r="H415" s="3">
        <v>2426.7199999999998</v>
      </c>
      <c r="I415" s="3">
        <v>2420.3200000000002</v>
      </c>
      <c r="J415" s="3">
        <v>2365.4899999999998</v>
      </c>
      <c r="K415" s="3">
        <v>2354.37</v>
      </c>
      <c r="L415" s="3">
        <v>2382.27</v>
      </c>
      <c r="M415" s="3">
        <v>2379.2199999999998</v>
      </c>
      <c r="N415" s="3">
        <v>2368.0100000000002</v>
      </c>
      <c r="O415" s="3">
        <v>2386.9299999999998</v>
      </c>
      <c r="P415" s="3">
        <v>2362.12</v>
      </c>
      <c r="Q415" s="1084">
        <f>IF((P416=""),"",MAX(D417:P417))</f>
        <v>413.00000000000023</v>
      </c>
      <c r="R415" s="1084">
        <f>IF(P416="","",MIN(D417:P417))</f>
        <v>372.36000000000013</v>
      </c>
      <c r="S415" s="1087">
        <f>IF((P417=""),"",AVERAGE(D417:P417))</f>
        <v>389.39076923076914</v>
      </c>
      <c r="T415" s="1087">
        <f>IF((P416=""),"",(Q415-R415)/(Q415+R415)*100)</f>
        <v>5.1746969542630232</v>
      </c>
      <c r="U415" s="1087">
        <f>STDEV(D417:P417)</f>
        <v>13.124100897164858</v>
      </c>
      <c r="V415" s="154" t="str">
        <f>IF(P416="","",IF(S415&gt;300,IF(T415&lt;14,IF(S415&lt;390,"Pass","Fail"),"Fail"),"Fail"))</f>
        <v>Pass</v>
      </c>
      <c r="W415" s="1090">
        <v>1340</v>
      </c>
      <c r="X415" s="86" t="s">
        <v>265</v>
      </c>
      <c r="Z415" s="30">
        <v>270</v>
      </c>
      <c r="AA415" s="30">
        <v>370</v>
      </c>
      <c r="AB415" s="30">
        <v>300</v>
      </c>
      <c r="AC415" s="31">
        <v>390</v>
      </c>
      <c r="AD415" s="31">
        <v>20</v>
      </c>
      <c r="AE415" s="31">
        <v>14</v>
      </c>
    </row>
    <row r="416" spans="1:31" ht="15.75" customHeight="1">
      <c r="A416" s="84"/>
      <c r="B416" s="92"/>
      <c r="C416" s="91" t="s">
        <v>185</v>
      </c>
      <c r="D416">
        <v>1990.99</v>
      </c>
      <c r="E416">
        <v>1960.21</v>
      </c>
      <c r="F416">
        <v>1955.54</v>
      </c>
      <c r="G416">
        <v>1995.57</v>
      </c>
      <c r="H416">
        <v>2050.59</v>
      </c>
      <c r="I416">
        <v>2007.32</v>
      </c>
      <c r="J416">
        <v>1986.43</v>
      </c>
      <c r="K416">
        <v>1980</v>
      </c>
      <c r="L416">
        <v>1997.33</v>
      </c>
      <c r="M416">
        <v>1981.51</v>
      </c>
      <c r="N416">
        <v>1995.65</v>
      </c>
      <c r="O416">
        <v>1995.53</v>
      </c>
      <c r="P416">
        <v>1985.74</v>
      </c>
      <c r="Q416" s="1085"/>
      <c r="R416" s="1085"/>
      <c r="S416" s="1088"/>
      <c r="T416" s="1088"/>
      <c r="U416" s="1088"/>
      <c r="V416" s="154"/>
      <c r="W416" s="1091"/>
      <c r="X416" s="89"/>
    </row>
    <row r="417" spans="1:31" ht="30" customHeight="1">
      <c r="A417" s="84"/>
      <c r="B417" s="90"/>
      <c r="C417" s="91" t="s">
        <v>186</v>
      </c>
      <c r="D417" s="93">
        <f t="shared" ref="D417:P417" si="135">IF(((D415="")*AND(D416="")),"",(D415-D416))</f>
        <v>398.26</v>
      </c>
      <c r="E417" s="93">
        <f t="shared" si="135"/>
        <v>393.11000000000013</v>
      </c>
      <c r="F417" s="93">
        <f t="shared" si="135"/>
        <v>403.94999999999982</v>
      </c>
      <c r="G417" s="93">
        <f t="shared" si="135"/>
        <v>401.41000000000008</v>
      </c>
      <c r="H417" s="93">
        <f t="shared" si="135"/>
        <v>376.12999999999965</v>
      </c>
      <c r="I417" s="93">
        <f t="shared" si="135"/>
        <v>413.00000000000023</v>
      </c>
      <c r="J417" s="93">
        <f t="shared" si="135"/>
        <v>379.05999999999972</v>
      </c>
      <c r="K417" s="93">
        <f t="shared" si="135"/>
        <v>374.36999999999989</v>
      </c>
      <c r="L417" s="93">
        <f t="shared" si="135"/>
        <v>384.94000000000005</v>
      </c>
      <c r="M417" s="93">
        <f t="shared" si="135"/>
        <v>397.70999999999981</v>
      </c>
      <c r="N417" s="93">
        <f t="shared" si="135"/>
        <v>372.36000000000013</v>
      </c>
      <c r="O417" s="93">
        <f t="shared" si="135"/>
        <v>391.39999999999986</v>
      </c>
      <c r="P417" s="93">
        <f t="shared" si="135"/>
        <v>376.37999999999988</v>
      </c>
      <c r="Q417" s="1086"/>
      <c r="R417" s="1086"/>
      <c r="S417" s="1089"/>
      <c r="T417" s="1089"/>
      <c r="U417" s="1089"/>
      <c r="V417" s="154"/>
      <c r="W417" s="1092"/>
      <c r="X417" s="89"/>
    </row>
    <row r="418" spans="1:31" ht="15.75">
      <c r="A418" s="84">
        <v>43599</v>
      </c>
      <c r="B418" s="90" t="s">
        <v>230</v>
      </c>
      <c r="C418" s="91" t="s">
        <v>184</v>
      </c>
      <c r="D418" s="3">
        <v>2776.05</v>
      </c>
      <c r="E418" s="3">
        <v>2705.1</v>
      </c>
      <c r="F418" s="3">
        <v>2702.54</v>
      </c>
      <c r="G418" s="3">
        <v>2714.77</v>
      </c>
      <c r="H418" s="3">
        <v>2807.24</v>
      </c>
      <c r="I418" s="3">
        <v>2795.72</v>
      </c>
      <c r="J418" s="3">
        <v>2711.95</v>
      </c>
      <c r="K418" s="3">
        <v>2705.57</v>
      </c>
      <c r="L418" s="3">
        <v>2768.48</v>
      </c>
      <c r="M418" s="3">
        <v>2710.53</v>
      </c>
      <c r="N418" s="3">
        <v>2721.23</v>
      </c>
      <c r="O418" s="3">
        <v>2733.08</v>
      </c>
      <c r="P418" s="3">
        <v>2707.48</v>
      </c>
      <c r="Q418" s="1084">
        <f>IF((P419=""),"",MAX(D420:P420))</f>
        <v>377.33999999999969</v>
      </c>
      <c r="R418" s="1084">
        <f>IF(P419="","",MIN(D420:P420))</f>
        <v>323.05999999999995</v>
      </c>
      <c r="S418" s="1087">
        <f>IF((P420=""),"",AVERAGE(D420:P420))</f>
        <v>341.97153846153839</v>
      </c>
      <c r="T418" s="1087">
        <f>IF((P419=""),"",(Q418-R418)/(Q418+R418)*100)</f>
        <v>7.7498572244431436</v>
      </c>
      <c r="U418" s="1087">
        <f>STDEV(D420:P420)</f>
        <v>22.39304238900683</v>
      </c>
      <c r="V418" s="154" t="str">
        <f>IF(P419="","",IF(S418&gt;300,IF(T418&lt;14,IF(S418&lt;390,"Pass","Fail"),"Fail"),"Fail"))</f>
        <v>Pass</v>
      </c>
      <c r="W418" s="1090">
        <v>121</v>
      </c>
      <c r="X418" s="89"/>
      <c r="Z418" s="30">
        <v>270</v>
      </c>
      <c r="AA418" s="30">
        <v>370</v>
      </c>
      <c r="AB418" s="30">
        <v>300</v>
      </c>
      <c r="AC418" s="31">
        <v>390</v>
      </c>
      <c r="AD418" s="31">
        <v>20</v>
      </c>
      <c r="AE418" s="31">
        <v>14</v>
      </c>
    </row>
    <row r="419" spans="1:31" ht="15.75" customHeight="1">
      <c r="A419" s="84"/>
      <c r="B419" s="92"/>
      <c r="C419" s="91" t="s">
        <v>185</v>
      </c>
      <c r="D419">
        <v>2404.75</v>
      </c>
      <c r="E419">
        <v>2377.5300000000002</v>
      </c>
      <c r="F419">
        <v>2379.48</v>
      </c>
      <c r="G419">
        <v>2390.64</v>
      </c>
      <c r="H419">
        <v>2431.9</v>
      </c>
      <c r="I419">
        <v>2418.38</v>
      </c>
      <c r="J419">
        <v>2383.14</v>
      </c>
      <c r="K419">
        <v>2379.44</v>
      </c>
      <c r="L419">
        <v>2397.42</v>
      </c>
      <c r="M419">
        <v>2386.5700000000002</v>
      </c>
      <c r="N419">
        <v>2385.7600000000002</v>
      </c>
      <c r="O419">
        <v>2399.21</v>
      </c>
      <c r="P419">
        <v>2379.89</v>
      </c>
      <c r="Q419" s="1085"/>
      <c r="R419" s="1085"/>
      <c r="S419" s="1088"/>
      <c r="T419" s="1088"/>
      <c r="U419" s="1088"/>
      <c r="V419" s="154"/>
      <c r="W419" s="1091"/>
      <c r="X419" s="89"/>
    </row>
    <row r="420" spans="1:31" ht="30" customHeight="1">
      <c r="A420" s="84"/>
      <c r="B420" s="90"/>
      <c r="C420" s="91" t="s">
        <v>186</v>
      </c>
      <c r="D420" s="93">
        <f t="shared" ref="D420:P420" si="136">IF(((D418="")*AND(D419="")),"",(D418-D419))</f>
        <v>371.30000000000018</v>
      </c>
      <c r="E420" s="93">
        <f t="shared" si="136"/>
        <v>327.56999999999971</v>
      </c>
      <c r="F420" s="93">
        <f t="shared" si="136"/>
        <v>323.05999999999995</v>
      </c>
      <c r="G420" s="93">
        <f t="shared" si="136"/>
        <v>324.13000000000011</v>
      </c>
      <c r="H420" s="93">
        <f t="shared" si="136"/>
        <v>375.33999999999969</v>
      </c>
      <c r="I420" s="93">
        <f t="shared" si="136"/>
        <v>377.33999999999969</v>
      </c>
      <c r="J420" s="93">
        <f t="shared" si="136"/>
        <v>328.80999999999995</v>
      </c>
      <c r="K420" s="93">
        <f t="shared" si="136"/>
        <v>326.13000000000011</v>
      </c>
      <c r="L420" s="93">
        <f t="shared" si="136"/>
        <v>371.05999999999995</v>
      </c>
      <c r="M420" s="93">
        <f t="shared" si="136"/>
        <v>323.96000000000004</v>
      </c>
      <c r="N420" s="93">
        <f t="shared" si="136"/>
        <v>335.4699999999998</v>
      </c>
      <c r="O420" s="93">
        <f t="shared" si="136"/>
        <v>333.86999999999989</v>
      </c>
      <c r="P420" s="93">
        <f t="shared" si="136"/>
        <v>327.59000000000015</v>
      </c>
      <c r="Q420" s="1086"/>
      <c r="R420" s="1086"/>
      <c r="S420" s="1089"/>
      <c r="T420" s="1089"/>
      <c r="U420" s="1089"/>
      <c r="V420" s="154"/>
      <c r="W420" s="1092"/>
      <c r="X420" s="89"/>
    </row>
    <row r="421" spans="1:31" ht="15.75">
      <c r="A421" s="84">
        <v>43602</v>
      </c>
      <c r="B421" s="90" t="s">
        <v>230</v>
      </c>
      <c r="C421" s="91" t="s">
        <v>184</v>
      </c>
      <c r="D421" s="3">
        <v>2782.83</v>
      </c>
      <c r="E421" s="3">
        <v>2717.15</v>
      </c>
      <c r="F421" s="3">
        <v>2716.06</v>
      </c>
      <c r="G421" s="3">
        <v>2728.12</v>
      </c>
      <c r="H421" s="3">
        <v>2821.51</v>
      </c>
      <c r="I421" s="3">
        <v>2802.47</v>
      </c>
      <c r="J421" s="3">
        <v>2724.72</v>
      </c>
      <c r="K421" s="3">
        <v>2717.95</v>
      </c>
      <c r="L421" s="3">
        <v>2773.47</v>
      </c>
      <c r="M421" s="3">
        <v>2728.85</v>
      </c>
      <c r="N421" s="3">
        <v>2729.44</v>
      </c>
      <c r="O421" s="3">
        <v>2742.24</v>
      </c>
      <c r="P421" s="3">
        <v>2721.71</v>
      </c>
      <c r="Q421" s="1084">
        <f>IF((P422=""),"",MAX(D423:P423))</f>
        <v>369.93000000000029</v>
      </c>
      <c r="R421" s="1084">
        <f>IF(P422="","",MIN(D423:P423))</f>
        <v>323.73999999999978</v>
      </c>
      <c r="S421" s="1087">
        <f>IF((P423=""),"",AVERAGE(D423:P423))</f>
        <v>339.07230769230762</v>
      </c>
      <c r="T421" s="1087">
        <f>IF((P422=""),"",(Q421-R421)/(Q421+R421)*100)</f>
        <v>6.6587858780112308</v>
      </c>
      <c r="U421" s="1087">
        <f>STDEV(D423:P423)</f>
        <v>19.052745713697266</v>
      </c>
      <c r="V421" s="154" t="str">
        <f>IF(P422="","",IF(S421&gt;300,IF(T421&lt;14,IF(S421&lt;390,"Pass","Fail"),"Fail"),"Fail"))</f>
        <v>Pass</v>
      </c>
      <c r="W421" s="1090">
        <v>1428</v>
      </c>
      <c r="X421" s="89"/>
      <c r="Z421" s="30">
        <v>270</v>
      </c>
      <c r="AA421" s="30">
        <v>370</v>
      </c>
      <c r="AB421" s="30">
        <v>300</v>
      </c>
      <c r="AC421" s="31">
        <v>390</v>
      </c>
      <c r="AD421" s="31">
        <v>20</v>
      </c>
      <c r="AE421" s="31">
        <v>14</v>
      </c>
    </row>
    <row r="422" spans="1:31" ht="15.75" customHeight="1">
      <c r="A422" s="84"/>
      <c r="B422" s="92"/>
      <c r="C422" s="91" t="s">
        <v>185</v>
      </c>
      <c r="D422">
        <v>2413.7600000000002</v>
      </c>
      <c r="E422">
        <v>2392.1999999999998</v>
      </c>
      <c r="F422">
        <v>2389.91</v>
      </c>
      <c r="G422">
        <v>2400.8200000000002</v>
      </c>
      <c r="H422">
        <v>2451.58</v>
      </c>
      <c r="I422">
        <v>2438.46</v>
      </c>
      <c r="J422">
        <v>2399.9</v>
      </c>
      <c r="K422">
        <v>2394.21</v>
      </c>
      <c r="L422">
        <v>2411.52</v>
      </c>
      <c r="M422">
        <v>2398.4699999999998</v>
      </c>
      <c r="N422">
        <v>2402.84</v>
      </c>
      <c r="O422">
        <v>2411.7399999999998</v>
      </c>
      <c r="P422">
        <v>2393.17</v>
      </c>
      <c r="Q422" s="1085"/>
      <c r="R422" s="1085"/>
      <c r="S422" s="1088"/>
      <c r="T422" s="1088"/>
      <c r="U422" s="1088"/>
      <c r="V422" s="154"/>
      <c r="W422" s="1091"/>
      <c r="X422" s="89"/>
    </row>
    <row r="423" spans="1:31" ht="30" customHeight="1">
      <c r="A423" s="84"/>
      <c r="B423" s="90"/>
      <c r="C423" s="91" t="s">
        <v>186</v>
      </c>
      <c r="D423" s="93">
        <f t="shared" ref="D423:P423" si="137">IF(((D421="")*AND(D422="")),"",(D421-D422))</f>
        <v>369.06999999999971</v>
      </c>
      <c r="E423" s="93">
        <f t="shared" si="137"/>
        <v>324.95000000000027</v>
      </c>
      <c r="F423" s="93">
        <f t="shared" si="137"/>
        <v>326.15000000000009</v>
      </c>
      <c r="G423" s="93">
        <f t="shared" si="137"/>
        <v>327.29999999999973</v>
      </c>
      <c r="H423" s="93">
        <f t="shared" si="137"/>
        <v>369.93000000000029</v>
      </c>
      <c r="I423" s="93">
        <f t="shared" si="137"/>
        <v>364.00999999999976</v>
      </c>
      <c r="J423" s="93">
        <f t="shared" si="137"/>
        <v>324.81999999999971</v>
      </c>
      <c r="K423" s="93">
        <f t="shared" si="137"/>
        <v>323.73999999999978</v>
      </c>
      <c r="L423" s="93">
        <f t="shared" si="137"/>
        <v>361.94999999999982</v>
      </c>
      <c r="M423" s="93">
        <f t="shared" si="137"/>
        <v>330.38000000000011</v>
      </c>
      <c r="N423" s="93">
        <f t="shared" si="137"/>
        <v>326.59999999999991</v>
      </c>
      <c r="O423" s="93">
        <f t="shared" si="137"/>
        <v>330.5</v>
      </c>
      <c r="P423" s="93">
        <f t="shared" si="137"/>
        <v>328.53999999999996</v>
      </c>
      <c r="Q423" s="1086"/>
      <c r="R423" s="1086"/>
      <c r="S423" s="1089"/>
      <c r="T423" s="1089"/>
      <c r="U423" s="1089"/>
      <c r="V423" s="154"/>
      <c r="W423" s="1092"/>
      <c r="X423" s="89"/>
    </row>
    <row r="424" spans="1:31" ht="15.75">
      <c r="A424" s="84">
        <v>43605</v>
      </c>
      <c r="B424" s="90" t="s">
        <v>230</v>
      </c>
      <c r="C424" s="91" t="s">
        <v>184</v>
      </c>
      <c r="D424" s="3">
        <v>2794.53</v>
      </c>
      <c r="E424" s="3">
        <v>2737.05</v>
      </c>
      <c r="F424" s="3">
        <v>2732.85</v>
      </c>
      <c r="G424" s="3">
        <v>2744.86</v>
      </c>
      <c r="H424" s="3">
        <v>2824.64</v>
      </c>
      <c r="I424" s="3">
        <v>2835.28</v>
      </c>
      <c r="J424" s="3">
        <v>2745.51</v>
      </c>
      <c r="K424" s="3">
        <v>2734.97</v>
      </c>
      <c r="L424" s="3">
        <v>2792.5</v>
      </c>
      <c r="M424" s="3">
        <v>2747.52</v>
      </c>
      <c r="N424" s="3">
        <v>2743.19</v>
      </c>
      <c r="O424" s="3">
        <v>2759.41</v>
      </c>
      <c r="P424" s="3">
        <v>2744.27</v>
      </c>
      <c r="Q424" s="1084">
        <f>IF((P425=""),"",MAX(D426:P426))</f>
        <v>372.19999999999982</v>
      </c>
      <c r="R424" s="1084">
        <f>IF(P425="","",MIN(D426:P426))</f>
        <v>329.04000000000042</v>
      </c>
      <c r="S424" s="1087">
        <f>IF((P426=""),"",AVERAGE(D426:P426))</f>
        <v>344.6546153846154</v>
      </c>
      <c r="T424" s="1087">
        <f>IF((P425=""),"",(Q424-R424)/(Q424+R424)*100)</f>
        <v>6.1548114768124158</v>
      </c>
      <c r="U424" s="1087">
        <f>STDEV(D426:P426)</f>
        <v>17.008882784879653</v>
      </c>
      <c r="V424" s="154" t="str">
        <f>IF(P425="","",IF(S424&gt;300,IF(T424&lt;14,IF(S424&lt;390,"Pass","Fail"),"Fail"),"Fail"))</f>
        <v>Pass</v>
      </c>
      <c r="W424" s="1090">
        <v>74</v>
      </c>
      <c r="X424" s="89"/>
      <c r="Z424" s="30">
        <v>270</v>
      </c>
      <c r="AA424" s="30">
        <v>370</v>
      </c>
      <c r="AB424" s="30">
        <v>300</v>
      </c>
      <c r="AC424" s="31">
        <v>390</v>
      </c>
      <c r="AD424" s="31">
        <v>20</v>
      </c>
      <c r="AE424" s="31">
        <v>14</v>
      </c>
    </row>
    <row r="425" spans="1:31" ht="15.75" customHeight="1">
      <c r="A425" s="84"/>
      <c r="B425" s="92"/>
      <c r="C425" s="91" t="s">
        <v>185</v>
      </c>
      <c r="D425">
        <v>2425.58</v>
      </c>
      <c r="E425">
        <v>2402.58</v>
      </c>
      <c r="F425">
        <v>2403.0100000000002</v>
      </c>
      <c r="G425">
        <v>2413.12</v>
      </c>
      <c r="H425">
        <v>2452.44</v>
      </c>
      <c r="I425">
        <v>2469.34</v>
      </c>
      <c r="J425">
        <v>2416.4699999999998</v>
      </c>
      <c r="K425">
        <v>2398.4699999999998</v>
      </c>
      <c r="L425">
        <v>2425.02</v>
      </c>
      <c r="M425">
        <v>2414.81</v>
      </c>
      <c r="N425">
        <v>2402.79</v>
      </c>
      <c r="O425">
        <v>2427.27</v>
      </c>
      <c r="P425">
        <v>2405.17</v>
      </c>
      <c r="Q425" s="1085"/>
      <c r="R425" s="1085"/>
      <c r="S425" s="1088"/>
      <c r="T425" s="1088"/>
      <c r="U425" s="1088"/>
      <c r="V425" s="154"/>
      <c r="W425" s="1091"/>
      <c r="X425" s="89"/>
    </row>
    <row r="426" spans="1:31" ht="30" customHeight="1">
      <c r="A426" s="84"/>
      <c r="B426" s="90"/>
      <c r="C426" s="91" t="s">
        <v>186</v>
      </c>
      <c r="D426" s="93">
        <f t="shared" ref="D426:P426" si="138">IF(((D424="")*AND(D425="")),"",(D424-D425))</f>
        <v>368.95000000000027</v>
      </c>
      <c r="E426" s="93">
        <f t="shared" si="138"/>
        <v>334.47000000000025</v>
      </c>
      <c r="F426" s="93">
        <f t="shared" si="138"/>
        <v>329.83999999999969</v>
      </c>
      <c r="G426" s="93">
        <f t="shared" si="138"/>
        <v>331.74000000000024</v>
      </c>
      <c r="H426" s="93">
        <f t="shared" si="138"/>
        <v>372.19999999999982</v>
      </c>
      <c r="I426" s="93">
        <f t="shared" si="138"/>
        <v>365.94000000000005</v>
      </c>
      <c r="J426" s="93">
        <f t="shared" si="138"/>
        <v>329.04000000000042</v>
      </c>
      <c r="K426" s="93">
        <f t="shared" si="138"/>
        <v>336.5</v>
      </c>
      <c r="L426" s="93">
        <f t="shared" si="138"/>
        <v>367.48</v>
      </c>
      <c r="M426" s="93">
        <f t="shared" si="138"/>
        <v>332.71000000000004</v>
      </c>
      <c r="N426" s="93">
        <f t="shared" si="138"/>
        <v>340.40000000000009</v>
      </c>
      <c r="O426" s="93">
        <f t="shared" si="138"/>
        <v>332.13999999999987</v>
      </c>
      <c r="P426" s="93">
        <f t="shared" si="138"/>
        <v>339.09999999999991</v>
      </c>
      <c r="Q426" s="1086"/>
      <c r="R426" s="1086"/>
      <c r="S426" s="1089"/>
      <c r="T426" s="1089"/>
      <c r="U426" s="1089"/>
      <c r="V426" s="154"/>
      <c r="W426" s="1092"/>
      <c r="X426" s="89"/>
    </row>
    <row r="427" spans="1:31" ht="15">
      <c r="A427" s="84">
        <v>43608</v>
      </c>
      <c r="B427" s="90" t="s">
        <v>230</v>
      </c>
      <c r="C427" s="91" t="s">
        <v>184</v>
      </c>
      <c r="D427" s="3">
        <v>2813.53</v>
      </c>
      <c r="E427" s="3">
        <v>2746.08</v>
      </c>
      <c r="F427" s="3">
        <v>2742.7</v>
      </c>
      <c r="G427" s="3">
        <v>2746.66</v>
      </c>
      <c r="H427" s="3">
        <v>2798.5</v>
      </c>
      <c r="I427" s="3">
        <v>2847.01</v>
      </c>
      <c r="J427" s="3">
        <v>2752.46</v>
      </c>
      <c r="K427" s="3">
        <v>2740.84</v>
      </c>
      <c r="L427" s="3">
        <v>2811.19</v>
      </c>
      <c r="M427" s="3">
        <v>2764.69</v>
      </c>
      <c r="N427" s="3">
        <v>2745.5</v>
      </c>
      <c r="O427" s="3">
        <v>2762.13</v>
      </c>
      <c r="P427" s="3">
        <v>2752.4</v>
      </c>
      <c r="Q427" s="1084">
        <f>IF((P428=""),"",MAX(D429:P429))</f>
        <v>369.99000000000024</v>
      </c>
      <c r="R427" s="1084">
        <f>IF(P428="","",MIN(D429:P429))</f>
        <v>323.51000000000022</v>
      </c>
      <c r="S427" s="1087">
        <f>IF((P429=""),"",AVERAGE(D429:P429))</f>
        <v>339.16076923076923</v>
      </c>
      <c r="T427" s="1087">
        <f>IF((P428=""),"",(Q427-R427)/(Q427+R427)*100)</f>
        <v>6.7022350396539281</v>
      </c>
      <c r="U427" s="1087">
        <f>STDEV(D429:P429)</f>
        <v>17.271450653964521</v>
      </c>
      <c r="V427" s="154" t="str">
        <f>IF(P428="","",IF(S427&gt;300,IF(T427&lt;14,IF(S427&lt;390,"Pass","Fail"),"Fail"),"Fail"))</f>
        <v>Pass</v>
      </c>
      <c r="W427" s="1090">
        <v>1340</v>
      </c>
      <c r="X427" s="86" t="s">
        <v>269</v>
      </c>
      <c r="Z427" s="30">
        <v>270</v>
      </c>
      <c r="AA427" s="30">
        <v>370</v>
      </c>
      <c r="AB427" s="30">
        <v>300</v>
      </c>
      <c r="AC427" s="31">
        <v>390</v>
      </c>
      <c r="AD427" s="31">
        <v>20</v>
      </c>
      <c r="AE427" s="31">
        <v>14</v>
      </c>
    </row>
    <row r="428" spans="1:31" ht="15.75" customHeight="1">
      <c r="A428" s="84"/>
      <c r="B428" s="92"/>
      <c r="C428" s="91" t="s">
        <v>185</v>
      </c>
      <c r="D428">
        <v>2447.13</v>
      </c>
      <c r="E428">
        <v>2418.61</v>
      </c>
      <c r="F428">
        <v>2413.9899999999998</v>
      </c>
      <c r="G428">
        <v>2416.66</v>
      </c>
      <c r="H428">
        <v>2441.2600000000002</v>
      </c>
      <c r="I428">
        <v>2477.02</v>
      </c>
      <c r="J428">
        <v>2428.9499999999998</v>
      </c>
      <c r="K428">
        <v>2416.7600000000002</v>
      </c>
      <c r="L428">
        <v>2451.3000000000002</v>
      </c>
      <c r="M428">
        <v>2434.08</v>
      </c>
      <c r="N428">
        <v>2418.87</v>
      </c>
      <c r="O428">
        <v>2431.1999999999998</v>
      </c>
      <c r="P428">
        <v>2418.77</v>
      </c>
      <c r="Q428" s="1085"/>
      <c r="R428" s="1085"/>
      <c r="S428" s="1088"/>
      <c r="T428" s="1088"/>
      <c r="U428" s="1088"/>
      <c r="V428" s="154"/>
      <c r="W428" s="1091"/>
      <c r="X428" s="89"/>
    </row>
    <row r="429" spans="1:31" ht="30" customHeight="1">
      <c r="A429" s="84"/>
      <c r="B429" s="90"/>
      <c r="C429" s="91" t="s">
        <v>186</v>
      </c>
      <c r="D429" s="93">
        <f t="shared" ref="D429:P429" si="139">IF(((D427="")*AND(D428="")),"",(D427-D428))</f>
        <v>366.40000000000009</v>
      </c>
      <c r="E429" s="93">
        <f t="shared" si="139"/>
        <v>327.4699999999998</v>
      </c>
      <c r="F429" s="93">
        <f t="shared" si="139"/>
        <v>328.71000000000004</v>
      </c>
      <c r="G429" s="93">
        <f t="shared" si="139"/>
        <v>330</v>
      </c>
      <c r="H429" s="93">
        <f t="shared" si="139"/>
        <v>357.23999999999978</v>
      </c>
      <c r="I429" s="93">
        <f t="shared" si="139"/>
        <v>369.99000000000024</v>
      </c>
      <c r="J429" s="93">
        <f t="shared" si="139"/>
        <v>323.51000000000022</v>
      </c>
      <c r="K429" s="93">
        <f t="shared" si="139"/>
        <v>324.07999999999993</v>
      </c>
      <c r="L429" s="93">
        <f t="shared" si="139"/>
        <v>359.88999999999987</v>
      </c>
      <c r="M429" s="93">
        <f t="shared" si="139"/>
        <v>330.61000000000013</v>
      </c>
      <c r="N429" s="93">
        <f t="shared" si="139"/>
        <v>326.63000000000011</v>
      </c>
      <c r="O429" s="93">
        <f t="shared" si="139"/>
        <v>330.93000000000029</v>
      </c>
      <c r="P429" s="93">
        <f t="shared" si="139"/>
        <v>333.63000000000011</v>
      </c>
      <c r="Q429" s="1086"/>
      <c r="R429" s="1086"/>
      <c r="S429" s="1089"/>
      <c r="T429" s="1089"/>
      <c r="U429" s="1089"/>
      <c r="V429" s="154"/>
      <c r="W429" s="1092"/>
      <c r="X429" s="89"/>
    </row>
    <row r="430" spans="1:31" ht="15.75">
      <c r="A430" s="84">
        <v>43612</v>
      </c>
      <c r="B430" s="90" t="s">
        <v>230</v>
      </c>
      <c r="C430" s="91" t="s">
        <v>184</v>
      </c>
      <c r="D430">
        <v>2816.59</v>
      </c>
      <c r="E430">
        <v>2760.96</v>
      </c>
      <c r="F430">
        <v>2763.3</v>
      </c>
      <c r="G430">
        <v>2774.4</v>
      </c>
      <c r="H430">
        <v>2858.8</v>
      </c>
      <c r="I430">
        <v>2817.17</v>
      </c>
      <c r="J430">
        <v>2764.05</v>
      </c>
      <c r="K430">
        <v>2772.51</v>
      </c>
      <c r="L430">
        <v>2850.51</v>
      </c>
      <c r="M430">
        <v>2765.86</v>
      </c>
      <c r="N430">
        <v>2789.08</v>
      </c>
      <c r="O430">
        <v>2777.77</v>
      </c>
      <c r="P430">
        <v>2771.81</v>
      </c>
      <c r="Q430" s="1084">
        <f>IF((P431=""),"",MAX(D432:P432))</f>
        <v>369.97000000000025</v>
      </c>
      <c r="R430" s="1084">
        <f>IF(P431="","",MIN(D432:P432))</f>
        <v>334.09999999999991</v>
      </c>
      <c r="S430" s="1087">
        <f>IF((P432=""),"",AVERAGE(D432:P432))</f>
        <v>346.13076923076926</v>
      </c>
      <c r="T430" s="1087">
        <f>IF((P431=""),"",(Q430-R430)/(Q430+R430)*100)</f>
        <v>5.094663882852605</v>
      </c>
      <c r="U430" s="1087">
        <f>STDEV(D432:P432)</f>
        <v>14.791113583015756</v>
      </c>
      <c r="V430" s="154" t="str">
        <f>IF(P431="","",IF(S430&gt;300,IF(T430&lt;14,IF(S430&lt;390,"Pass","Fail"),"Fail"),"Fail"))</f>
        <v>Pass</v>
      </c>
      <c r="W430" s="1090">
        <v>1340</v>
      </c>
      <c r="X430" s="7" t="s">
        <v>271</v>
      </c>
      <c r="Z430" s="30">
        <v>270</v>
      </c>
      <c r="AA430" s="30">
        <v>370</v>
      </c>
      <c r="AB430" s="30">
        <v>300</v>
      </c>
      <c r="AC430" s="31">
        <v>390</v>
      </c>
      <c r="AD430" s="31">
        <v>20</v>
      </c>
      <c r="AE430" s="31">
        <v>14</v>
      </c>
    </row>
    <row r="431" spans="1:31" ht="15.75" customHeight="1">
      <c r="A431" s="84"/>
      <c r="B431" s="92"/>
      <c r="C431" s="91" t="s">
        <v>185</v>
      </c>
      <c r="D431">
        <v>2452.3200000000002</v>
      </c>
      <c r="E431">
        <v>2425.91</v>
      </c>
      <c r="F431">
        <v>2427.2399999999998</v>
      </c>
      <c r="G431">
        <v>2440.3000000000002</v>
      </c>
      <c r="H431">
        <v>2488.83</v>
      </c>
      <c r="I431">
        <v>2450.21</v>
      </c>
      <c r="J431">
        <v>2429.39</v>
      </c>
      <c r="K431">
        <v>2435.67</v>
      </c>
      <c r="L431">
        <v>2483.2800000000002</v>
      </c>
      <c r="M431">
        <v>2430.25</v>
      </c>
      <c r="N431">
        <v>2446.0700000000002</v>
      </c>
      <c r="O431">
        <v>2437.7399999999998</v>
      </c>
      <c r="P431">
        <v>2435.9</v>
      </c>
      <c r="Q431" s="1085"/>
      <c r="R431" s="1085"/>
      <c r="S431" s="1088"/>
      <c r="T431" s="1088"/>
      <c r="U431" s="1088"/>
      <c r="V431" s="154"/>
      <c r="W431" s="1091"/>
    </row>
    <row r="432" spans="1:31" ht="30" customHeight="1">
      <c r="A432" s="84"/>
      <c r="B432" s="90"/>
      <c r="C432" s="91" t="s">
        <v>186</v>
      </c>
      <c r="D432" s="93">
        <f t="shared" ref="D432:P432" si="140">IF(((D430="")*AND(D431="")),"",(D430-D431))</f>
        <v>364.27</v>
      </c>
      <c r="E432" s="93">
        <f t="shared" si="140"/>
        <v>335.05000000000018</v>
      </c>
      <c r="F432" s="93">
        <f t="shared" si="140"/>
        <v>336.0600000000004</v>
      </c>
      <c r="G432" s="93">
        <f t="shared" si="140"/>
        <v>334.09999999999991</v>
      </c>
      <c r="H432" s="93">
        <f t="shared" si="140"/>
        <v>369.97000000000025</v>
      </c>
      <c r="I432" s="93">
        <f t="shared" si="140"/>
        <v>366.96000000000004</v>
      </c>
      <c r="J432" s="93">
        <f t="shared" si="140"/>
        <v>334.66000000000031</v>
      </c>
      <c r="K432" s="93">
        <f t="shared" si="140"/>
        <v>336.84000000000015</v>
      </c>
      <c r="L432" s="93">
        <f t="shared" si="140"/>
        <v>367.23</v>
      </c>
      <c r="M432" s="93">
        <f t="shared" si="140"/>
        <v>335.61000000000013</v>
      </c>
      <c r="N432" s="93">
        <f t="shared" si="140"/>
        <v>343.00999999999976</v>
      </c>
      <c r="O432" s="93">
        <f t="shared" si="140"/>
        <v>340.0300000000002</v>
      </c>
      <c r="P432" s="93">
        <f t="shared" si="140"/>
        <v>335.90999999999985</v>
      </c>
      <c r="Q432" s="1086"/>
      <c r="R432" s="1086"/>
      <c r="S432" s="1089"/>
      <c r="T432" s="1089"/>
      <c r="U432" s="1089"/>
      <c r="V432" s="154"/>
      <c r="W432" s="1092"/>
    </row>
    <row r="433" spans="1:31" ht="15.75">
      <c r="A433" s="84">
        <v>43615</v>
      </c>
      <c r="B433" s="90" t="s">
        <v>230</v>
      </c>
      <c r="C433" s="91" t="s">
        <v>184</v>
      </c>
      <c r="D433">
        <v>2804.15</v>
      </c>
      <c r="E433">
        <v>2744.77</v>
      </c>
      <c r="F433">
        <v>2742.64</v>
      </c>
      <c r="G433">
        <v>2757.46</v>
      </c>
      <c r="H433">
        <v>2832.83</v>
      </c>
      <c r="I433">
        <v>2848.5</v>
      </c>
      <c r="J433">
        <v>2758.77</v>
      </c>
      <c r="K433">
        <v>2744.44</v>
      </c>
      <c r="L433">
        <v>2808.65</v>
      </c>
      <c r="M433">
        <v>2759.54</v>
      </c>
      <c r="N433">
        <v>2746.18</v>
      </c>
      <c r="O433">
        <v>2771.05</v>
      </c>
      <c r="P433">
        <v>2751.46</v>
      </c>
      <c r="Q433" s="1084">
        <f>IF((P434=""),"",MAX(D435:P435))</f>
        <v>373.13999999999987</v>
      </c>
      <c r="R433" s="1084">
        <f>IF(P434="","",MIN(D435:P435))</f>
        <v>326.38999999999987</v>
      </c>
      <c r="S433" s="1087">
        <f>IF((P435=""),"",AVERAGE(D435:P435))</f>
        <v>344.05923076923079</v>
      </c>
      <c r="T433" s="1087">
        <f>IF((P434=""),"",(Q433-R433)/(Q433+R433)*100)</f>
        <v>6.68305862507684</v>
      </c>
      <c r="U433" s="1087">
        <f>STDEV(D435:P435)</f>
        <v>18.998776478823601</v>
      </c>
      <c r="V433" s="154" t="str">
        <f>IF(P434="","",IF(S433&gt;300,IF(T433&lt;14,IF(S433&lt;390,"Pass","Fail"),"Fail"),"Fail"))</f>
        <v>Pass</v>
      </c>
      <c r="W433" s="1090">
        <v>1340</v>
      </c>
      <c r="X433" s="7" t="s">
        <v>273</v>
      </c>
      <c r="Z433" s="30">
        <v>270</v>
      </c>
      <c r="AA433" s="30">
        <v>370</v>
      </c>
      <c r="AB433" s="30">
        <v>300</v>
      </c>
      <c r="AC433" s="31">
        <v>390</v>
      </c>
      <c r="AD433" s="31">
        <v>20</v>
      </c>
      <c r="AE433" s="31">
        <v>14</v>
      </c>
    </row>
    <row r="434" spans="1:31" ht="15.75" customHeight="1">
      <c r="A434" s="84"/>
      <c r="B434" s="92"/>
      <c r="C434" s="91" t="s">
        <v>185</v>
      </c>
      <c r="D434">
        <v>2438.2399999999998</v>
      </c>
      <c r="E434">
        <v>2418.38</v>
      </c>
      <c r="F434">
        <v>2414.44</v>
      </c>
      <c r="G434">
        <v>2422.56</v>
      </c>
      <c r="H434">
        <v>2460.91</v>
      </c>
      <c r="I434">
        <v>2475.36</v>
      </c>
      <c r="J434">
        <v>2423.67</v>
      </c>
      <c r="K434">
        <v>2410.5</v>
      </c>
      <c r="L434">
        <v>2435.92</v>
      </c>
      <c r="M434">
        <v>2428.85</v>
      </c>
      <c r="N434">
        <v>2418.8000000000002</v>
      </c>
      <c r="O434">
        <v>2435.27</v>
      </c>
      <c r="P434">
        <v>2414.77</v>
      </c>
      <c r="Q434" s="1085"/>
      <c r="R434" s="1085"/>
      <c r="S434" s="1088"/>
      <c r="T434" s="1088"/>
      <c r="U434" s="1088"/>
      <c r="V434" s="154"/>
      <c r="W434" s="1091"/>
    </row>
    <row r="435" spans="1:31" ht="30" customHeight="1">
      <c r="A435" s="84"/>
      <c r="B435" s="90"/>
      <c r="C435" s="91" t="s">
        <v>186</v>
      </c>
      <c r="D435" s="93">
        <f t="shared" ref="D435:P435" si="141">IF(((D433="")*AND(D434="")),"",(D433-D434))</f>
        <v>365.91000000000031</v>
      </c>
      <c r="E435" s="93">
        <f t="shared" si="141"/>
        <v>326.38999999999987</v>
      </c>
      <c r="F435" s="93">
        <f t="shared" si="141"/>
        <v>328.19999999999982</v>
      </c>
      <c r="G435" s="93">
        <f t="shared" si="141"/>
        <v>334.90000000000009</v>
      </c>
      <c r="H435" s="93">
        <f t="shared" si="141"/>
        <v>371.92000000000007</v>
      </c>
      <c r="I435" s="93">
        <f t="shared" si="141"/>
        <v>373.13999999999987</v>
      </c>
      <c r="J435" s="93">
        <f t="shared" si="141"/>
        <v>335.09999999999991</v>
      </c>
      <c r="K435" s="93">
        <f t="shared" si="141"/>
        <v>333.94000000000005</v>
      </c>
      <c r="L435" s="93">
        <f t="shared" si="141"/>
        <v>372.73</v>
      </c>
      <c r="M435" s="93">
        <f t="shared" si="141"/>
        <v>330.69000000000005</v>
      </c>
      <c r="N435" s="93">
        <f t="shared" si="141"/>
        <v>327.37999999999965</v>
      </c>
      <c r="O435" s="93">
        <f t="shared" si="141"/>
        <v>335.7800000000002</v>
      </c>
      <c r="P435" s="93">
        <f t="shared" si="141"/>
        <v>336.69000000000005</v>
      </c>
      <c r="Q435" s="1086"/>
      <c r="R435" s="1086"/>
      <c r="S435" s="1089"/>
      <c r="T435" s="1089"/>
      <c r="U435" s="1089"/>
      <c r="V435" s="154"/>
      <c r="W435" s="1092"/>
    </row>
    <row r="436" spans="1:31" ht="15.75">
      <c r="A436" s="84">
        <v>43619</v>
      </c>
      <c r="B436" s="90" t="s">
        <v>230</v>
      </c>
      <c r="C436" s="91" t="s">
        <v>184</v>
      </c>
      <c r="D436">
        <v>2826.97</v>
      </c>
      <c r="E436">
        <v>2757.27</v>
      </c>
      <c r="F436">
        <v>2760.07</v>
      </c>
      <c r="G436">
        <v>2772.41</v>
      </c>
      <c r="H436">
        <v>2856.77</v>
      </c>
      <c r="I436">
        <v>2824.61</v>
      </c>
      <c r="J436">
        <v>2761.87</v>
      </c>
      <c r="K436">
        <v>2761.59</v>
      </c>
      <c r="L436">
        <v>2823.27</v>
      </c>
      <c r="M436">
        <v>2765.41</v>
      </c>
      <c r="N436">
        <v>2778.62</v>
      </c>
      <c r="O436">
        <v>2775.21</v>
      </c>
      <c r="P436">
        <v>2763.28</v>
      </c>
      <c r="Q436" s="1084">
        <f>IF((P437=""),"",MAX(D438:P438))</f>
        <v>373.38000000000011</v>
      </c>
      <c r="R436" s="1084">
        <f>IF(P437="","",MIN(D438:P438))</f>
        <v>325.94000000000005</v>
      </c>
      <c r="S436" s="1087">
        <f>IF((P438=""),"",AVERAGE(D438:P438))</f>
        <v>345.76</v>
      </c>
      <c r="T436" s="1087">
        <f>IF((P437=""),"",(Q436-R436)/(Q436+R436)*100)</f>
        <v>6.7837327689755824</v>
      </c>
      <c r="U436" s="1087">
        <f>STDEV(D438:P438)</f>
        <v>17.654431927045636</v>
      </c>
      <c r="V436" s="154" t="str">
        <f>IF(P437="","",IF(S436&gt;300,IF(T436&lt;14,IF(S436&lt;390,"Pass","Fail"),"Fail"),"Fail"))</f>
        <v>Pass</v>
      </c>
      <c r="W436" s="1090">
        <v>1159</v>
      </c>
      <c r="X436" s="7" t="s">
        <v>275</v>
      </c>
      <c r="Z436" s="30">
        <v>270</v>
      </c>
      <c r="AA436" s="30">
        <v>370</v>
      </c>
      <c r="AB436" s="30">
        <v>300</v>
      </c>
      <c r="AC436" s="31">
        <v>390</v>
      </c>
      <c r="AD436" s="31">
        <v>20</v>
      </c>
      <c r="AE436" s="31">
        <v>14</v>
      </c>
    </row>
    <row r="437" spans="1:31" ht="15.75">
      <c r="A437" s="84"/>
      <c r="B437" s="92"/>
      <c r="C437" s="91" t="s">
        <v>185</v>
      </c>
      <c r="D437">
        <v>2458.81</v>
      </c>
      <c r="E437">
        <v>2421.02</v>
      </c>
      <c r="F437">
        <v>2422.2199999999998</v>
      </c>
      <c r="G437">
        <v>2446.4699999999998</v>
      </c>
      <c r="H437">
        <v>2488.85</v>
      </c>
      <c r="I437">
        <v>2451.39</v>
      </c>
      <c r="J437">
        <v>2428.23</v>
      </c>
      <c r="K437">
        <v>2430.06</v>
      </c>
      <c r="L437">
        <v>2449.89</v>
      </c>
      <c r="M437">
        <v>2428.11</v>
      </c>
      <c r="N437">
        <v>2444.56</v>
      </c>
      <c r="O437">
        <v>2437.88</v>
      </c>
      <c r="P437">
        <v>2424.98</v>
      </c>
      <c r="Q437" s="1085"/>
      <c r="R437" s="1085"/>
      <c r="S437" s="1088"/>
      <c r="T437" s="1088"/>
      <c r="U437" s="1088"/>
      <c r="V437" s="154"/>
      <c r="W437" s="1091"/>
    </row>
    <row r="438" spans="1:31" ht="30">
      <c r="A438" s="84"/>
      <c r="B438" s="92"/>
      <c r="C438" s="120" t="s">
        <v>186</v>
      </c>
      <c r="D438" s="121">
        <f t="shared" ref="D438:P438" si="142">IF(((D436="")*AND(D437="")),"",(D436-D437))</f>
        <v>368.15999999999985</v>
      </c>
      <c r="E438" s="121">
        <f t="shared" si="142"/>
        <v>336.25</v>
      </c>
      <c r="F438" s="121">
        <f t="shared" si="142"/>
        <v>337.85000000000036</v>
      </c>
      <c r="G438" s="121">
        <f t="shared" si="142"/>
        <v>325.94000000000005</v>
      </c>
      <c r="H438" s="121">
        <f t="shared" si="142"/>
        <v>367.92000000000007</v>
      </c>
      <c r="I438" s="121">
        <f t="shared" si="142"/>
        <v>373.22000000000025</v>
      </c>
      <c r="J438" s="121">
        <f t="shared" si="142"/>
        <v>333.63999999999987</v>
      </c>
      <c r="K438" s="121">
        <f t="shared" si="142"/>
        <v>331.5300000000002</v>
      </c>
      <c r="L438" s="121">
        <f t="shared" si="142"/>
        <v>373.38000000000011</v>
      </c>
      <c r="M438" s="121">
        <f t="shared" si="142"/>
        <v>337.29999999999973</v>
      </c>
      <c r="N438" s="121">
        <f t="shared" si="142"/>
        <v>334.05999999999995</v>
      </c>
      <c r="O438" s="121">
        <f t="shared" si="142"/>
        <v>337.32999999999993</v>
      </c>
      <c r="P438" s="121">
        <f t="shared" si="142"/>
        <v>338.30000000000018</v>
      </c>
      <c r="Q438" s="1085"/>
      <c r="R438" s="1085"/>
      <c r="S438" s="1088"/>
      <c r="T438" s="1088"/>
      <c r="U438" s="1088"/>
      <c r="V438" s="154"/>
      <c r="W438" s="1091"/>
    </row>
    <row r="439" spans="1:31" ht="15.75">
      <c r="A439" s="84">
        <v>43622</v>
      </c>
      <c r="B439" s="122" t="s">
        <v>230</v>
      </c>
      <c r="C439" s="91" t="s">
        <v>184</v>
      </c>
      <c r="D439">
        <v>2831.41</v>
      </c>
      <c r="E439">
        <v>2767.74</v>
      </c>
      <c r="F439">
        <v>2766.35</v>
      </c>
      <c r="G439">
        <v>2775.86</v>
      </c>
      <c r="H439">
        <v>2862.84</v>
      </c>
      <c r="I439">
        <v>2824.29</v>
      </c>
      <c r="J439">
        <v>2767.68</v>
      </c>
      <c r="K439">
        <v>2773.71</v>
      </c>
      <c r="L439">
        <v>2828.57</v>
      </c>
      <c r="M439">
        <v>2773.1</v>
      </c>
      <c r="N439">
        <v>2785.97</v>
      </c>
      <c r="O439">
        <v>2785.41</v>
      </c>
      <c r="P439">
        <v>2775.24</v>
      </c>
      <c r="Q439" s="1084">
        <f>IF((P440=""),"",MAX(D441:P441))</f>
        <v>370.35000000000036</v>
      </c>
      <c r="R439" s="1084">
        <f>IF(P440="","",MIN(D441:P441))</f>
        <v>330.88999999999987</v>
      </c>
      <c r="S439" s="1087">
        <f>IF((P441=""),"",AVERAGE(D441:P441))</f>
        <v>344.95846153846145</v>
      </c>
      <c r="T439" s="1087">
        <f>IF((P440=""),"",(Q439-R439)/(Q439+R439)*100)</f>
        <v>5.6271747190691457</v>
      </c>
      <c r="U439" s="1087">
        <f>STDEV(D441:P441)</f>
        <v>16.537102651389496</v>
      </c>
      <c r="V439" s="154" t="str">
        <f>IF(P440="","",IF(S439&gt;300,IF(T439&lt;14,IF(S439&lt;390,"Pass","Fail"),"Fail"),"Fail"))</f>
        <v>Pass</v>
      </c>
      <c r="W439" s="1090">
        <v>121</v>
      </c>
      <c r="X439" s="123" t="s">
        <v>277</v>
      </c>
      <c r="Z439" s="30">
        <v>270</v>
      </c>
      <c r="AA439" s="30">
        <v>370</v>
      </c>
      <c r="AB439" s="30">
        <v>300</v>
      </c>
      <c r="AC439" s="31">
        <v>390</v>
      </c>
      <c r="AD439" s="31">
        <v>20</v>
      </c>
      <c r="AE439" s="31">
        <v>14</v>
      </c>
    </row>
    <row r="440" spans="1:31" ht="15.75">
      <c r="A440" s="84"/>
      <c r="B440" s="92"/>
      <c r="C440" s="91" t="s">
        <v>185</v>
      </c>
      <c r="D440">
        <v>2462.5700000000002</v>
      </c>
      <c r="E440">
        <v>2434.9299999999998</v>
      </c>
      <c r="F440">
        <v>2432.17</v>
      </c>
      <c r="G440">
        <v>2444.0300000000002</v>
      </c>
      <c r="H440">
        <v>2492.4899999999998</v>
      </c>
      <c r="I440">
        <v>2456.1799999999998</v>
      </c>
      <c r="J440">
        <v>2436.79</v>
      </c>
      <c r="K440">
        <v>2434.83</v>
      </c>
      <c r="L440">
        <v>2461.5500000000002</v>
      </c>
      <c r="M440">
        <v>2439.77</v>
      </c>
      <c r="N440">
        <v>2449.9499999999998</v>
      </c>
      <c r="O440">
        <v>2449.98</v>
      </c>
      <c r="P440">
        <v>2438.4699999999998</v>
      </c>
      <c r="Q440" s="1085"/>
      <c r="R440" s="1085"/>
      <c r="S440" s="1088"/>
      <c r="T440" s="1088"/>
      <c r="U440" s="1088"/>
      <c r="V440" s="154"/>
      <c r="W440" s="1091"/>
      <c r="X440" s="124"/>
    </row>
    <row r="441" spans="1:31" ht="30">
      <c r="A441" s="119"/>
      <c r="B441" s="90"/>
      <c r="C441" s="91" t="s">
        <v>186</v>
      </c>
      <c r="D441" s="93">
        <f t="shared" ref="D441:P441" si="143">IF(((D439="")*AND(D440="")),"",(D439-D440))</f>
        <v>368.83999999999969</v>
      </c>
      <c r="E441" s="93">
        <f t="shared" si="143"/>
        <v>332.80999999999995</v>
      </c>
      <c r="F441" s="93">
        <f t="shared" si="143"/>
        <v>334.17999999999984</v>
      </c>
      <c r="G441" s="93">
        <f t="shared" si="143"/>
        <v>331.82999999999993</v>
      </c>
      <c r="H441" s="93">
        <f t="shared" si="143"/>
        <v>370.35000000000036</v>
      </c>
      <c r="I441" s="93">
        <f t="shared" si="143"/>
        <v>368.11000000000013</v>
      </c>
      <c r="J441" s="93">
        <f t="shared" si="143"/>
        <v>330.88999999999987</v>
      </c>
      <c r="K441" s="93">
        <f t="shared" si="143"/>
        <v>338.88000000000011</v>
      </c>
      <c r="L441" s="93">
        <f t="shared" si="143"/>
        <v>367.02</v>
      </c>
      <c r="M441" s="93">
        <f t="shared" si="143"/>
        <v>333.32999999999993</v>
      </c>
      <c r="N441" s="93">
        <f t="shared" si="143"/>
        <v>336.02</v>
      </c>
      <c r="O441" s="93">
        <f t="shared" si="143"/>
        <v>335.42999999999984</v>
      </c>
      <c r="P441" s="93">
        <f t="shared" si="143"/>
        <v>336.77</v>
      </c>
      <c r="Q441" s="1086"/>
      <c r="R441" s="1086"/>
      <c r="S441" s="1089"/>
      <c r="T441" s="1089"/>
      <c r="U441" s="1089"/>
      <c r="V441" s="154"/>
      <c r="W441" s="1092"/>
      <c r="X441" s="125"/>
    </row>
    <row r="442" spans="1:31" ht="15.75">
      <c r="A442" s="84">
        <v>43626</v>
      </c>
      <c r="B442" s="122" t="s">
        <v>230</v>
      </c>
      <c r="C442" s="91" t="s">
        <v>184</v>
      </c>
      <c r="D442">
        <v>2463.87</v>
      </c>
      <c r="E442">
        <v>2433.5300000000002</v>
      </c>
      <c r="F442">
        <v>2433.9899999999998</v>
      </c>
      <c r="G442">
        <v>2448.5700000000002</v>
      </c>
      <c r="H442">
        <v>2500</v>
      </c>
      <c r="I442">
        <v>2456.1</v>
      </c>
      <c r="J442">
        <v>2441.88</v>
      </c>
      <c r="K442">
        <v>2440.0700000000002</v>
      </c>
      <c r="L442">
        <v>2459.4699999999998</v>
      </c>
      <c r="M442">
        <v>2435.21</v>
      </c>
      <c r="N442">
        <v>2453.7399999999998</v>
      </c>
      <c r="O442">
        <v>2450.6999999999998</v>
      </c>
      <c r="P442">
        <v>2434.8200000000002</v>
      </c>
      <c r="Q442" s="1084">
        <f>IF((P443=""),"",MAX(D444:P444))</f>
        <v>436.6099999999999</v>
      </c>
      <c r="R442" s="1084">
        <f>IF(P443="","",MIN(D444:P444))</f>
        <v>388.14000000000033</v>
      </c>
      <c r="S442" s="1087">
        <f>IF((P444=""),"",AVERAGE(D444:P444))</f>
        <v>411.26692307692304</v>
      </c>
      <c r="T442" s="1087">
        <f>IF((P443=""),"",(Q442-R442)/(Q442+R442)*100)</f>
        <v>5.8769324037586612</v>
      </c>
      <c r="U442" s="1087">
        <f>STDEV(D444:P444)</f>
        <v>16.71680311573769</v>
      </c>
      <c r="V442" s="154" t="str">
        <f>IF(P443="","",IF(S442&gt;300,IF(T442&lt;14,IF(S442&lt;390,"Pass","Fail"),"Fail"),"Fail"))</f>
        <v>Fail</v>
      </c>
      <c r="W442" s="1090">
        <v>1428</v>
      </c>
      <c r="Z442" s="30">
        <v>270</v>
      </c>
      <c r="AA442" s="30">
        <v>370</v>
      </c>
      <c r="AB442" s="30">
        <v>300</v>
      </c>
      <c r="AC442" s="31">
        <v>390</v>
      </c>
      <c r="AD442" s="31">
        <v>20</v>
      </c>
      <c r="AE442" s="31">
        <v>14</v>
      </c>
    </row>
    <row r="443" spans="1:31" ht="15.75">
      <c r="A443" s="84"/>
      <c r="B443" s="92"/>
      <c r="C443" s="91" t="s">
        <v>185</v>
      </c>
      <c r="D443">
        <v>2027.26</v>
      </c>
      <c r="E443">
        <v>2032.39</v>
      </c>
      <c r="F443">
        <v>2029.3</v>
      </c>
      <c r="G443">
        <v>2060.4299999999998</v>
      </c>
      <c r="H443">
        <v>2073.11</v>
      </c>
      <c r="I443">
        <v>2026.12</v>
      </c>
      <c r="J443">
        <v>2038.53</v>
      </c>
      <c r="K443">
        <v>2046.07</v>
      </c>
      <c r="L443">
        <v>2026.01</v>
      </c>
      <c r="M443">
        <v>2030.51</v>
      </c>
      <c r="N443">
        <v>2057.63</v>
      </c>
      <c r="O443">
        <v>2024.79</v>
      </c>
      <c r="P443">
        <v>2033.33</v>
      </c>
      <c r="Q443" s="1085"/>
      <c r="R443" s="1085"/>
      <c r="S443" s="1088"/>
      <c r="T443" s="1088"/>
      <c r="U443" s="1088"/>
      <c r="V443" s="154"/>
      <c r="W443" s="1091"/>
    </row>
    <row r="444" spans="1:31" ht="30">
      <c r="A444" s="119"/>
      <c r="B444" s="90"/>
      <c r="C444" s="91" t="s">
        <v>186</v>
      </c>
      <c r="D444" s="93">
        <f t="shared" ref="D444:P444" si="144">IF(((D442="")*AND(D443="")),"",(D442-D443))</f>
        <v>436.6099999999999</v>
      </c>
      <c r="E444" s="93">
        <f t="shared" si="144"/>
        <v>401.1400000000001</v>
      </c>
      <c r="F444" s="93">
        <f t="shared" si="144"/>
        <v>404.68999999999983</v>
      </c>
      <c r="G444" s="93">
        <f t="shared" si="144"/>
        <v>388.14000000000033</v>
      </c>
      <c r="H444" s="93">
        <f t="shared" si="144"/>
        <v>426.88999999999987</v>
      </c>
      <c r="I444" s="93">
        <f t="shared" si="144"/>
        <v>429.98</v>
      </c>
      <c r="J444" s="93">
        <f t="shared" si="144"/>
        <v>403.35000000000014</v>
      </c>
      <c r="K444" s="93">
        <f t="shared" si="144"/>
        <v>394.00000000000023</v>
      </c>
      <c r="L444" s="93">
        <f t="shared" si="144"/>
        <v>433.45999999999981</v>
      </c>
      <c r="M444" s="93">
        <f t="shared" si="144"/>
        <v>404.70000000000005</v>
      </c>
      <c r="N444" s="93">
        <f t="shared" si="144"/>
        <v>396.10999999999967</v>
      </c>
      <c r="O444" s="93">
        <f t="shared" si="144"/>
        <v>425.90999999999985</v>
      </c>
      <c r="P444" s="93">
        <f t="shared" si="144"/>
        <v>401.49000000000024</v>
      </c>
      <c r="Q444" s="1086"/>
      <c r="R444" s="1086"/>
      <c r="S444" s="1089"/>
      <c r="T444" s="1089"/>
      <c r="U444" s="1089"/>
      <c r="V444" s="154"/>
      <c r="W444" s="1092"/>
    </row>
    <row r="445" spans="1:31" ht="15.75">
      <c r="A445" s="84">
        <v>43626</v>
      </c>
      <c r="B445" s="122" t="s">
        <v>230</v>
      </c>
      <c r="C445" s="91" t="s">
        <v>184</v>
      </c>
      <c r="D445">
        <v>2833.59</v>
      </c>
      <c r="E445">
        <v>2769.74</v>
      </c>
      <c r="F445">
        <v>2764.54</v>
      </c>
      <c r="G445">
        <v>2782.38</v>
      </c>
      <c r="H445">
        <v>2861.12</v>
      </c>
      <c r="I445">
        <v>2823.07</v>
      </c>
      <c r="J445">
        <v>2768.33</v>
      </c>
      <c r="K445">
        <v>2772.61</v>
      </c>
      <c r="L445">
        <v>2828.97</v>
      </c>
      <c r="M445">
        <v>2776.9</v>
      </c>
      <c r="N445">
        <v>2790.79</v>
      </c>
      <c r="O445">
        <v>2783.28</v>
      </c>
      <c r="P445">
        <v>2775.27</v>
      </c>
      <c r="Q445" s="1084">
        <f>IF((P446=""),"",MAX(D447:P447))</f>
        <v>382.12000000000035</v>
      </c>
      <c r="R445" s="1084">
        <f>IF(P446="","",MIN(D447:P447))</f>
        <v>326.77999999999975</v>
      </c>
      <c r="S445" s="1087">
        <f>IF((P447=""),"",AVERAGE(D447:P447))</f>
        <v>348.33692307692303</v>
      </c>
      <c r="T445" s="1087">
        <f>IF((P446=""),"",(Q445-R445)/(Q445+R445)*100)</f>
        <v>7.8064607137820001</v>
      </c>
      <c r="U445" s="1087">
        <f>STDEV(D447:P447)</f>
        <v>21.999512261493798</v>
      </c>
      <c r="V445" s="154" t="str">
        <f>IF(P446="","",IF(S445&gt;300,IF(T445&lt;14,IF(S445&lt;390,"Pass","Fail"),"Fail"),"Fail"))</f>
        <v>Pass</v>
      </c>
      <c r="W445" s="1090">
        <v>1428</v>
      </c>
      <c r="X445" s="7" t="s">
        <v>278</v>
      </c>
      <c r="Z445" s="30">
        <v>270</v>
      </c>
      <c r="AA445" s="30">
        <v>370</v>
      </c>
      <c r="AB445" s="30">
        <v>300</v>
      </c>
      <c r="AC445" s="31">
        <v>390</v>
      </c>
      <c r="AD445" s="31">
        <v>20</v>
      </c>
      <c r="AE445" s="31">
        <v>14</v>
      </c>
    </row>
    <row r="446" spans="1:31" ht="15.75">
      <c r="A446" s="84"/>
      <c r="B446" s="92"/>
      <c r="C446" s="91" t="s">
        <v>185</v>
      </c>
      <c r="D446">
        <v>2451.4699999999998</v>
      </c>
      <c r="E446">
        <v>2435.67</v>
      </c>
      <c r="F446">
        <v>2437.7600000000002</v>
      </c>
      <c r="G446">
        <v>2446.5500000000002</v>
      </c>
      <c r="H446">
        <v>2482.4499999999998</v>
      </c>
      <c r="I446">
        <v>2444.54</v>
      </c>
      <c r="J446">
        <v>2440.8000000000002</v>
      </c>
      <c r="K446">
        <v>2439.89</v>
      </c>
      <c r="L446">
        <v>2450.31</v>
      </c>
      <c r="M446">
        <v>2438.1</v>
      </c>
      <c r="N446">
        <v>2449.88</v>
      </c>
      <c r="O446">
        <v>2448</v>
      </c>
      <c r="P446">
        <v>2436.79</v>
      </c>
      <c r="Q446" s="1085"/>
      <c r="R446" s="1085"/>
      <c r="S446" s="1088"/>
      <c r="T446" s="1088"/>
      <c r="U446" s="1088"/>
      <c r="V446" s="154"/>
      <c r="W446" s="1091"/>
    </row>
    <row r="447" spans="1:31" ht="30">
      <c r="A447" s="119"/>
      <c r="B447" s="90"/>
      <c r="C447" s="91" t="s">
        <v>186</v>
      </c>
      <c r="D447" s="93">
        <f t="shared" ref="D447:P447" si="145">IF(((D445="")*AND(D446="")),"",(D445-D446))</f>
        <v>382.12000000000035</v>
      </c>
      <c r="E447" s="93">
        <f t="shared" si="145"/>
        <v>334.06999999999971</v>
      </c>
      <c r="F447" s="93">
        <f t="shared" si="145"/>
        <v>326.77999999999975</v>
      </c>
      <c r="G447" s="93">
        <f t="shared" si="145"/>
        <v>335.82999999999993</v>
      </c>
      <c r="H447" s="93">
        <f t="shared" si="145"/>
        <v>378.67000000000007</v>
      </c>
      <c r="I447" s="93">
        <f t="shared" si="145"/>
        <v>378.5300000000002</v>
      </c>
      <c r="J447" s="93">
        <f t="shared" si="145"/>
        <v>327.52999999999975</v>
      </c>
      <c r="K447" s="93">
        <f t="shared" si="145"/>
        <v>332.72000000000025</v>
      </c>
      <c r="L447" s="93">
        <f t="shared" si="145"/>
        <v>378.65999999999985</v>
      </c>
      <c r="M447" s="93">
        <f t="shared" si="145"/>
        <v>338.80000000000018</v>
      </c>
      <c r="N447" s="93">
        <f t="shared" si="145"/>
        <v>340.90999999999985</v>
      </c>
      <c r="O447" s="93">
        <f t="shared" si="145"/>
        <v>335.2800000000002</v>
      </c>
      <c r="P447" s="93">
        <f t="shared" si="145"/>
        <v>338.48</v>
      </c>
      <c r="Q447" s="1086"/>
      <c r="R447" s="1086"/>
      <c r="S447" s="1089"/>
      <c r="T447" s="1089"/>
      <c r="U447" s="1089"/>
      <c r="V447" s="154"/>
      <c r="W447" s="1092"/>
    </row>
    <row r="448" spans="1:31" ht="15.75">
      <c r="A448" s="84">
        <v>43629</v>
      </c>
      <c r="B448" s="122" t="s">
        <v>230</v>
      </c>
      <c r="C448" s="91" t="s">
        <v>184</v>
      </c>
      <c r="D448">
        <v>2834.46</v>
      </c>
      <c r="E448">
        <v>2767.67</v>
      </c>
      <c r="F448">
        <v>2766.21</v>
      </c>
      <c r="G448">
        <v>2780.12</v>
      </c>
      <c r="H448">
        <v>2863.48</v>
      </c>
      <c r="I448">
        <v>2835.03</v>
      </c>
      <c r="J448">
        <v>2772.59</v>
      </c>
      <c r="K448">
        <v>2768.75</v>
      </c>
      <c r="L448">
        <v>2827.62</v>
      </c>
      <c r="M448">
        <v>2777.01</v>
      </c>
      <c r="N448">
        <v>2783.96</v>
      </c>
      <c r="O448">
        <v>2790.82</v>
      </c>
      <c r="P448">
        <v>2772.8</v>
      </c>
      <c r="Q448" s="1084">
        <f>IF((P449=""),"",MAX(D450:P450))</f>
        <v>369.67999999999984</v>
      </c>
      <c r="R448" s="1084">
        <f>IF(P449="","",MIN(D450:P450))</f>
        <v>330.21000000000004</v>
      </c>
      <c r="S448" s="1087">
        <f>IF((P450=""),"",AVERAGE(D450:P450))</f>
        <v>344.00461538461548</v>
      </c>
      <c r="T448" s="1087">
        <f>IF((P449=""),"",(Q448-R448)/(Q448+R448)*100)</f>
        <v>5.6394576290559666</v>
      </c>
      <c r="U448" s="1087">
        <f>STDEV(D450:P450)</f>
        <v>17.1213821557443</v>
      </c>
      <c r="V448" s="154" t="str">
        <f>IF(P449="","",IF(S448&gt;300,IF(T448&lt;14,IF(S448&lt;390,"Pass","Fail"),"Fail"),"Fail"))</f>
        <v>Pass</v>
      </c>
      <c r="W448" s="1090">
        <v>1428</v>
      </c>
      <c r="X448" s="7" t="s">
        <v>281</v>
      </c>
      <c r="Z448" s="30">
        <v>270</v>
      </c>
      <c r="AA448" s="30">
        <v>370</v>
      </c>
      <c r="AB448" s="30">
        <v>300</v>
      </c>
      <c r="AC448" s="31">
        <v>390</v>
      </c>
      <c r="AD448" s="31">
        <v>20</v>
      </c>
      <c r="AE448" s="31">
        <v>14</v>
      </c>
    </row>
    <row r="449" spans="1:31" ht="15.75">
      <c r="A449" s="84"/>
      <c r="B449" s="92"/>
      <c r="C449" s="91" t="s">
        <v>185</v>
      </c>
      <c r="D449">
        <v>2466.79</v>
      </c>
      <c r="E449">
        <v>2435.71</v>
      </c>
      <c r="F449">
        <v>2436</v>
      </c>
      <c r="G449">
        <v>2447.92</v>
      </c>
      <c r="H449">
        <v>2493.8000000000002</v>
      </c>
      <c r="I449">
        <v>2467.6</v>
      </c>
      <c r="J449">
        <v>2438.63</v>
      </c>
      <c r="K449">
        <v>2437.58</v>
      </c>
      <c r="L449">
        <v>2458.25</v>
      </c>
      <c r="M449">
        <v>2441.83</v>
      </c>
      <c r="N449">
        <v>2448.6999999999998</v>
      </c>
      <c r="O449">
        <v>2454.5100000000002</v>
      </c>
      <c r="P449">
        <v>2441.14</v>
      </c>
      <c r="Q449" s="1085"/>
      <c r="R449" s="1085"/>
      <c r="S449" s="1088"/>
      <c r="T449" s="1088"/>
      <c r="U449" s="1088"/>
      <c r="V449" s="154"/>
      <c r="W449" s="1091"/>
    </row>
    <row r="450" spans="1:31" ht="30">
      <c r="A450" s="119"/>
      <c r="B450" s="90"/>
      <c r="C450" s="91" t="s">
        <v>186</v>
      </c>
      <c r="D450" s="93">
        <f t="shared" ref="D450:P450" si="146">IF(((D448="")*AND(D449="")),"",(D448-D449))</f>
        <v>367.67000000000007</v>
      </c>
      <c r="E450" s="93">
        <f t="shared" si="146"/>
        <v>331.96000000000004</v>
      </c>
      <c r="F450" s="93">
        <f t="shared" si="146"/>
        <v>330.21000000000004</v>
      </c>
      <c r="G450" s="93">
        <f t="shared" si="146"/>
        <v>332.19999999999982</v>
      </c>
      <c r="H450" s="93">
        <f t="shared" si="146"/>
        <v>369.67999999999984</v>
      </c>
      <c r="I450" s="93">
        <f t="shared" si="146"/>
        <v>367.43000000000029</v>
      </c>
      <c r="J450" s="93">
        <f t="shared" si="146"/>
        <v>333.96000000000004</v>
      </c>
      <c r="K450" s="93">
        <f t="shared" si="146"/>
        <v>331.17000000000007</v>
      </c>
      <c r="L450" s="93">
        <f t="shared" si="146"/>
        <v>369.36999999999989</v>
      </c>
      <c r="M450" s="93">
        <f t="shared" si="146"/>
        <v>335.18000000000029</v>
      </c>
      <c r="N450" s="93">
        <f t="shared" si="146"/>
        <v>335.26000000000022</v>
      </c>
      <c r="O450" s="93">
        <f t="shared" si="146"/>
        <v>336.30999999999995</v>
      </c>
      <c r="P450" s="93">
        <f t="shared" si="146"/>
        <v>331.66000000000031</v>
      </c>
      <c r="Q450" s="1086"/>
      <c r="R450" s="1086"/>
      <c r="S450" s="1089"/>
      <c r="T450" s="1089"/>
      <c r="U450" s="1089"/>
      <c r="V450" s="154"/>
      <c r="W450" s="1092"/>
    </row>
    <row r="451" spans="1:31" ht="15.75">
      <c r="A451" s="84">
        <v>43633</v>
      </c>
      <c r="B451" s="122" t="s">
        <v>230</v>
      </c>
      <c r="C451" s="91" t="s">
        <v>184</v>
      </c>
      <c r="D451">
        <v>2835.07</v>
      </c>
      <c r="E451">
        <v>2771.38</v>
      </c>
      <c r="F451">
        <v>2769.59</v>
      </c>
      <c r="G451">
        <v>2779.75</v>
      </c>
      <c r="H451">
        <v>2859.29</v>
      </c>
      <c r="I451">
        <v>2828.09</v>
      </c>
      <c r="J451">
        <v>2768.68</v>
      </c>
      <c r="K451">
        <v>2771.76</v>
      </c>
      <c r="L451">
        <v>2825.79</v>
      </c>
      <c r="M451">
        <v>2774.66</v>
      </c>
      <c r="N451">
        <v>2782.67</v>
      </c>
      <c r="O451">
        <v>2785.33</v>
      </c>
      <c r="P451">
        <v>2775.72</v>
      </c>
      <c r="Q451" s="1084">
        <f>IF((P452=""),"",MAX(D453:P453))</f>
        <v>378.60000000000036</v>
      </c>
      <c r="R451" s="1084">
        <f>IF(P452="","",MIN(D453:P453))</f>
        <v>329.09999999999991</v>
      </c>
      <c r="S451" s="1087">
        <f>IF((P453=""),"",AVERAGE(D453:P453))</f>
        <v>346.59076923076924</v>
      </c>
      <c r="T451" s="1087">
        <f>IF((P452=""),"",(Q451-R451)/(Q451+R451)*100)</f>
        <v>6.9944891903349484</v>
      </c>
      <c r="U451" s="1087">
        <f>STDEV(D453:P453)</f>
        <v>20.480884771554084</v>
      </c>
      <c r="V451" s="154" t="str">
        <f>IF(P452="","",IF(S451&gt;300,IF(T451&lt;14,IF(S451&lt;390,"Pass","Fail"),"Fail"),"Fail"))</f>
        <v>Pass</v>
      </c>
      <c r="W451" s="1090"/>
      <c r="Z451" s="30">
        <v>270</v>
      </c>
      <c r="AA451" s="30">
        <v>370</v>
      </c>
      <c r="AB451" s="30">
        <v>300</v>
      </c>
      <c r="AC451" s="31">
        <v>390</v>
      </c>
      <c r="AD451" s="31">
        <v>20</v>
      </c>
      <c r="AE451" s="31">
        <v>14</v>
      </c>
    </row>
    <row r="452" spans="1:31" ht="15.75">
      <c r="A452" s="84"/>
      <c r="B452" s="92"/>
      <c r="C452" s="91" t="s">
        <v>185</v>
      </c>
      <c r="D452">
        <v>2456.4699999999998</v>
      </c>
      <c r="E452">
        <v>2436.52</v>
      </c>
      <c r="F452">
        <v>2437.86</v>
      </c>
      <c r="G452">
        <v>2447.56</v>
      </c>
      <c r="H452">
        <v>2488.4299999999998</v>
      </c>
      <c r="I452">
        <v>2451.96</v>
      </c>
      <c r="J452">
        <v>2439.58</v>
      </c>
      <c r="K452">
        <v>2436.6799999999998</v>
      </c>
      <c r="L452">
        <v>2447.83</v>
      </c>
      <c r="M452">
        <v>2440.5700000000002</v>
      </c>
      <c r="N452">
        <v>2448.0300000000002</v>
      </c>
      <c r="O452">
        <v>2450.9699999999998</v>
      </c>
      <c r="P452">
        <v>2439.64</v>
      </c>
      <c r="Q452" s="1085"/>
      <c r="R452" s="1085"/>
      <c r="S452" s="1088"/>
      <c r="T452" s="1088"/>
      <c r="U452" s="1088"/>
      <c r="V452" s="154"/>
      <c r="W452" s="1091"/>
    </row>
    <row r="453" spans="1:31" ht="30">
      <c r="A453" s="119"/>
      <c r="B453" s="90"/>
      <c r="C453" s="91" t="s">
        <v>186</v>
      </c>
      <c r="D453" s="93">
        <f t="shared" ref="D453:P453" si="147">IF(((D451="")*AND(D452="")),"",(D451-D452))</f>
        <v>378.60000000000036</v>
      </c>
      <c r="E453" s="93">
        <f t="shared" si="147"/>
        <v>334.86000000000013</v>
      </c>
      <c r="F453" s="93">
        <f t="shared" si="147"/>
        <v>331.73</v>
      </c>
      <c r="G453" s="93">
        <f t="shared" si="147"/>
        <v>332.19000000000005</v>
      </c>
      <c r="H453" s="93">
        <f t="shared" si="147"/>
        <v>370.86000000000013</v>
      </c>
      <c r="I453" s="93">
        <f t="shared" si="147"/>
        <v>376.13000000000011</v>
      </c>
      <c r="J453" s="93">
        <f t="shared" si="147"/>
        <v>329.09999999999991</v>
      </c>
      <c r="K453" s="93">
        <f t="shared" si="147"/>
        <v>335.08000000000038</v>
      </c>
      <c r="L453" s="93">
        <f t="shared" si="147"/>
        <v>377.96000000000004</v>
      </c>
      <c r="M453" s="93">
        <f t="shared" si="147"/>
        <v>334.08999999999969</v>
      </c>
      <c r="N453" s="93">
        <f t="shared" si="147"/>
        <v>334.63999999999987</v>
      </c>
      <c r="O453" s="93">
        <f t="shared" si="147"/>
        <v>334.36000000000013</v>
      </c>
      <c r="P453" s="93">
        <f t="shared" si="147"/>
        <v>336.07999999999993</v>
      </c>
      <c r="Q453" s="1086"/>
      <c r="R453" s="1086"/>
      <c r="S453" s="1089"/>
      <c r="T453" s="1089"/>
      <c r="U453" s="1089"/>
      <c r="V453" s="154"/>
      <c r="W453" s="1092"/>
    </row>
    <row r="454" spans="1:31" ht="15.75">
      <c r="A454" s="84">
        <v>43636</v>
      </c>
      <c r="B454" s="122" t="s">
        <v>230</v>
      </c>
      <c r="C454" s="91" t="s">
        <v>184</v>
      </c>
      <c r="D454">
        <v>2835.75</v>
      </c>
      <c r="E454">
        <v>2768.96</v>
      </c>
      <c r="F454">
        <v>2772.68</v>
      </c>
      <c r="G454">
        <v>2784.9</v>
      </c>
      <c r="H454">
        <v>2867.69</v>
      </c>
      <c r="I454">
        <v>2830.04</v>
      </c>
      <c r="J454">
        <v>2773.94</v>
      </c>
      <c r="K454">
        <v>2775.68</v>
      </c>
      <c r="L454">
        <v>2827</v>
      </c>
      <c r="M454">
        <v>2778.36</v>
      </c>
      <c r="N454">
        <v>2790.94</v>
      </c>
      <c r="O454">
        <v>2788</v>
      </c>
      <c r="P454">
        <v>2775.36</v>
      </c>
      <c r="Q454" s="1084">
        <f>IF((P455=""),"",MAX(D456:P456))</f>
        <v>366.50999999999976</v>
      </c>
      <c r="R454" s="1084">
        <f>IF(P455="","",MIN(D456:P456))</f>
        <v>323.75</v>
      </c>
      <c r="S454" s="1087">
        <f>IF((P456=""),"",AVERAGE(D456:P456))</f>
        <v>338.53769230769228</v>
      </c>
      <c r="T454" s="1087">
        <f>IF((P455=""),"",(Q454-R454)/(Q454+R454)*100)</f>
        <v>6.1947671891750611</v>
      </c>
      <c r="U454" s="1087">
        <f>STDEV(D456:P456)</f>
        <v>17.592738631722291</v>
      </c>
      <c r="V454" s="154" t="str">
        <f>IF(P455="","",IF(S454&gt;300,IF(T454&lt;14,IF(S454&lt;390,"Pass","Fail"),"Fail"),"Fail"))</f>
        <v>Pass</v>
      </c>
      <c r="W454" s="1090">
        <v>1159</v>
      </c>
      <c r="X454" s="7" t="s">
        <v>284</v>
      </c>
      <c r="Z454" s="30">
        <v>270</v>
      </c>
      <c r="AA454" s="30">
        <v>370</v>
      </c>
      <c r="AB454" s="30">
        <v>300</v>
      </c>
      <c r="AC454" s="31">
        <v>390</v>
      </c>
      <c r="AD454" s="31">
        <v>20</v>
      </c>
      <c r="AE454" s="31">
        <v>14</v>
      </c>
    </row>
    <row r="455" spans="1:31" ht="15.75">
      <c r="A455" s="84"/>
      <c r="B455" s="92"/>
      <c r="C455" s="91" t="s">
        <v>185</v>
      </c>
      <c r="D455">
        <v>2470.37</v>
      </c>
      <c r="E455">
        <v>2443.6999999999998</v>
      </c>
      <c r="F455">
        <v>2446.25</v>
      </c>
      <c r="G455">
        <v>2454.29</v>
      </c>
      <c r="H455">
        <v>2503.36</v>
      </c>
      <c r="I455">
        <v>2463.5300000000002</v>
      </c>
      <c r="J455">
        <v>2450.19</v>
      </c>
      <c r="K455">
        <v>2448.12</v>
      </c>
      <c r="L455">
        <v>2469</v>
      </c>
      <c r="M455">
        <v>2450.27</v>
      </c>
      <c r="N455">
        <v>2458.87</v>
      </c>
      <c r="O455">
        <v>2462.3200000000002</v>
      </c>
      <c r="P455">
        <v>2448.04</v>
      </c>
      <c r="Q455" s="1085"/>
      <c r="R455" s="1085"/>
      <c r="S455" s="1088"/>
      <c r="T455" s="1088"/>
      <c r="U455" s="1088"/>
      <c r="V455" s="154"/>
      <c r="W455" s="1091"/>
    </row>
    <row r="456" spans="1:31" ht="30">
      <c r="A456" s="119"/>
      <c r="B456" s="90"/>
      <c r="C456" s="91" t="s">
        <v>186</v>
      </c>
      <c r="D456" s="93">
        <f t="shared" ref="D456:P456" si="148">IF(((D454="")*AND(D455="")),"",(D454-D455))</f>
        <v>365.38000000000011</v>
      </c>
      <c r="E456" s="93">
        <f t="shared" si="148"/>
        <v>325.26000000000022</v>
      </c>
      <c r="F456" s="93">
        <f t="shared" si="148"/>
        <v>326.42999999999984</v>
      </c>
      <c r="G456" s="93">
        <f t="shared" si="148"/>
        <v>330.61000000000013</v>
      </c>
      <c r="H456" s="93">
        <f t="shared" si="148"/>
        <v>364.32999999999993</v>
      </c>
      <c r="I456" s="93">
        <f t="shared" si="148"/>
        <v>366.50999999999976</v>
      </c>
      <c r="J456" s="93">
        <f t="shared" si="148"/>
        <v>323.75</v>
      </c>
      <c r="K456" s="93">
        <f t="shared" si="148"/>
        <v>327.55999999999995</v>
      </c>
      <c r="L456" s="93">
        <f t="shared" si="148"/>
        <v>358</v>
      </c>
      <c r="M456" s="93">
        <f t="shared" si="148"/>
        <v>328.09000000000015</v>
      </c>
      <c r="N456" s="93">
        <f t="shared" si="148"/>
        <v>332.07000000000016</v>
      </c>
      <c r="O456" s="93">
        <f t="shared" si="148"/>
        <v>325.67999999999984</v>
      </c>
      <c r="P456" s="93">
        <f t="shared" si="148"/>
        <v>327.32000000000016</v>
      </c>
      <c r="Q456" s="1086"/>
      <c r="R456" s="1086"/>
      <c r="S456" s="1089"/>
      <c r="T456" s="1089"/>
      <c r="U456" s="1089"/>
      <c r="V456" s="154"/>
      <c r="W456" s="1092"/>
    </row>
    <row r="457" spans="1:31" ht="15.75">
      <c r="A457" s="107">
        <v>43642</v>
      </c>
      <c r="B457" s="122" t="s">
        <v>230</v>
      </c>
      <c r="C457" s="91" t="s">
        <v>184</v>
      </c>
      <c r="D457">
        <v>2832.47</v>
      </c>
      <c r="E457">
        <v>2764.31</v>
      </c>
      <c r="F457">
        <v>2761.53</v>
      </c>
      <c r="G457">
        <v>2776.47</v>
      </c>
      <c r="H457">
        <v>2858.96</v>
      </c>
      <c r="I457">
        <v>2821.08</v>
      </c>
      <c r="J457">
        <v>2772.56</v>
      </c>
      <c r="K457">
        <v>2770.95</v>
      </c>
      <c r="L457">
        <v>2827.04</v>
      </c>
      <c r="M457">
        <v>2773.48</v>
      </c>
      <c r="N457">
        <v>2784.24</v>
      </c>
      <c r="O457">
        <v>2786.23</v>
      </c>
      <c r="P457">
        <v>2777.18</v>
      </c>
      <c r="Q457" s="1084">
        <f>IF((P458=""),"",MAX(D459:P459))</f>
        <v>377.59000000000015</v>
      </c>
      <c r="R457" s="1084">
        <f>IF(P458="","",MIN(D459:P459))</f>
        <v>329.10000000000036</v>
      </c>
      <c r="S457" s="1087">
        <f>IF((P459=""),"",AVERAGE(D459:P459))</f>
        <v>347.06923076923067</v>
      </c>
      <c r="T457" s="1087">
        <f>IF((P458=""),"",(Q457-R457)/(Q457+R457)*100)</f>
        <v>6.8615658916922202</v>
      </c>
      <c r="U457" s="1087">
        <f>STDEV(D459:P459)</f>
        <v>19.2490477952982</v>
      </c>
      <c r="V457" s="154" t="str">
        <f>IF(P458="","",IF(S457&gt;300,IF(T457&lt;14,IF(S457&lt;390,"Pass","Fail"),"Fail"),"Fail"))</f>
        <v>Pass</v>
      </c>
      <c r="W457" s="1090">
        <v>1340</v>
      </c>
      <c r="X457" s="7" t="s">
        <v>286</v>
      </c>
      <c r="Z457" s="30">
        <v>270</v>
      </c>
      <c r="AA457" s="30">
        <v>370</v>
      </c>
      <c r="AB457" s="30">
        <v>300</v>
      </c>
      <c r="AC457" s="31">
        <v>390</v>
      </c>
      <c r="AD457" s="31">
        <v>20</v>
      </c>
      <c r="AE457" s="31">
        <v>14</v>
      </c>
    </row>
    <row r="458" spans="1:31" ht="15.75">
      <c r="A458" s="84"/>
      <c r="B458" s="92"/>
      <c r="C458" s="91" t="s">
        <v>185</v>
      </c>
      <c r="D458">
        <v>2460.11</v>
      </c>
      <c r="E458">
        <v>2433.2399999999998</v>
      </c>
      <c r="F458">
        <v>2432.4299999999998</v>
      </c>
      <c r="G458">
        <v>2445.6</v>
      </c>
      <c r="H458">
        <v>2481.37</v>
      </c>
      <c r="I458">
        <v>2450.3000000000002</v>
      </c>
      <c r="J458">
        <v>2436.98</v>
      </c>
      <c r="K458">
        <v>2436.9</v>
      </c>
      <c r="L458">
        <v>2450.42</v>
      </c>
      <c r="M458">
        <v>2434.2199999999998</v>
      </c>
      <c r="N458">
        <v>2446.38</v>
      </c>
      <c r="O458">
        <v>2447.59</v>
      </c>
      <c r="P458">
        <v>2439.06</v>
      </c>
      <c r="Q458" s="1085"/>
      <c r="R458" s="1085"/>
      <c r="S458" s="1088"/>
      <c r="T458" s="1088"/>
      <c r="U458" s="1088"/>
      <c r="V458" s="154"/>
      <c r="W458" s="1091"/>
    </row>
    <row r="459" spans="1:31" ht="30">
      <c r="A459" s="119"/>
      <c r="B459" s="90"/>
      <c r="C459" s="91" t="s">
        <v>186</v>
      </c>
      <c r="D459" s="93">
        <f t="shared" ref="D459:P459" si="149">IF(((D457="")*AND(D458="")),"",(D457-D458))</f>
        <v>372.35999999999967</v>
      </c>
      <c r="E459" s="93">
        <f t="shared" si="149"/>
        <v>331.07000000000016</v>
      </c>
      <c r="F459" s="93">
        <f t="shared" si="149"/>
        <v>329.10000000000036</v>
      </c>
      <c r="G459" s="93">
        <f t="shared" si="149"/>
        <v>330.86999999999989</v>
      </c>
      <c r="H459" s="93">
        <f t="shared" si="149"/>
        <v>377.59000000000015</v>
      </c>
      <c r="I459" s="93">
        <f t="shared" si="149"/>
        <v>370.77999999999975</v>
      </c>
      <c r="J459" s="93">
        <f t="shared" si="149"/>
        <v>335.57999999999993</v>
      </c>
      <c r="K459" s="93">
        <f t="shared" si="149"/>
        <v>334.04999999999973</v>
      </c>
      <c r="L459" s="93">
        <f t="shared" si="149"/>
        <v>376.61999999999989</v>
      </c>
      <c r="M459" s="93">
        <f t="shared" si="149"/>
        <v>339.26000000000022</v>
      </c>
      <c r="N459" s="93">
        <f t="shared" si="149"/>
        <v>337.85999999999967</v>
      </c>
      <c r="O459" s="93">
        <f t="shared" si="149"/>
        <v>338.63999999999987</v>
      </c>
      <c r="P459" s="93">
        <f t="shared" si="149"/>
        <v>338.11999999999989</v>
      </c>
      <c r="Q459" s="1086"/>
      <c r="R459" s="1086"/>
      <c r="S459" s="1089"/>
      <c r="T459" s="1089"/>
      <c r="U459" s="1089"/>
      <c r="V459" s="154"/>
      <c r="W459" s="1092"/>
    </row>
    <row r="460" spans="1:31" ht="15.75">
      <c r="A460" s="107">
        <v>43644</v>
      </c>
      <c r="B460" s="122" t="s">
        <v>230</v>
      </c>
      <c r="C460" s="91" t="s">
        <v>184</v>
      </c>
      <c r="D460">
        <v>2846.75</v>
      </c>
      <c r="E460">
        <v>2776.65</v>
      </c>
      <c r="F460">
        <v>2770.03</v>
      </c>
      <c r="G460">
        <v>2778.52</v>
      </c>
      <c r="H460">
        <v>2837.8</v>
      </c>
      <c r="I460">
        <v>2868.03</v>
      </c>
      <c r="J460">
        <v>2782.8</v>
      </c>
      <c r="K460">
        <v>2774.98</v>
      </c>
      <c r="L460">
        <v>2835.67</v>
      </c>
      <c r="M460">
        <v>2790.8</v>
      </c>
      <c r="N460">
        <v>2782.34</v>
      </c>
      <c r="O460">
        <v>2788.02</v>
      </c>
      <c r="P460">
        <v>2783.16</v>
      </c>
      <c r="Q460" s="1084">
        <f>IF((P461=""),"",MAX(D462:P462))</f>
        <v>389.32999999999993</v>
      </c>
      <c r="R460" s="1084">
        <f>IF(P461="","",MIN(D462:P462))</f>
        <v>335.19000000000005</v>
      </c>
      <c r="S460" s="1087">
        <f>IF((P462=""),"",AVERAGE(D462:P462))</f>
        <v>356.45384615384626</v>
      </c>
      <c r="T460" s="1087">
        <f>IF((P461=""),"",(Q460-R460)/(Q460+R460)*100)</f>
        <v>7.4725335394467889</v>
      </c>
      <c r="U460" s="1087">
        <f>STDEV(D462:P462)</f>
        <v>21.007927288868899</v>
      </c>
      <c r="V460" s="154" t="str">
        <f>IF(P461="","",IF(S460&gt;300,IF(T460&lt;14,IF(S460&lt;390,"Pass","Fail"),"Fail"),"Fail"))</f>
        <v>Pass</v>
      </c>
      <c r="W460" s="1090">
        <v>1159</v>
      </c>
      <c r="Y460" s="7" t="s">
        <v>288</v>
      </c>
      <c r="Z460" s="30">
        <v>270</v>
      </c>
      <c r="AA460" s="30">
        <v>370</v>
      </c>
      <c r="AB460" s="30">
        <v>300</v>
      </c>
      <c r="AC460" s="31">
        <v>390</v>
      </c>
      <c r="AD460" s="31">
        <v>20</v>
      </c>
      <c r="AE460" s="31">
        <v>14</v>
      </c>
    </row>
    <row r="461" spans="1:31" ht="15.75">
      <c r="A461" s="84"/>
      <c r="B461" s="92"/>
      <c r="C461" s="91" t="s">
        <v>185</v>
      </c>
      <c r="D461">
        <v>2457.42</v>
      </c>
      <c r="E461">
        <v>2436.41</v>
      </c>
      <c r="F461">
        <v>2434.84</v>
      </c>
      <c r="G461">
        <v>2433.1799999999998</v>
      </c>
      <c r="H461">
        <v>2451.4</v>
      </c>
      <c r="I461">
        <v>2484.1</v>
      </c>
      <c r="J461">
        <v>2442.75</v>
      </c>
      <c r="K461">
        <v>2433.5</v>
      </c>
      <c r="L461">
        <v>2450.1999999999998</v>
      </c>
      <c r="M461">
        <v>2445.25</v>
      </c>
      <c r="N461">
        <v>2436.2199999999998</v>
      </c>
      <c r="O461">
        <v>2440.7199999999998</v>
      </c>
      <c r="P461">
        <v>2435.66</v>
      </c>
      <c r="Q461" s="1085"/>
      <c r="R461" s="1085"/>
      <c r="S461" s="1088"/>
      <c r="T461" s="1088"/>
      <c r="U461" s="1088"/>
      <c r="V461" s="154"/>
      <c r="W461" s="1091"/>
    </row>
    <row r="462" spans="1:31" ht="30">
      <c r="A462" s="119"/>
      <c r="B462" s="90"/>
      <c r="C462" s="91" t="s">
        <v>186</v>
      </c>
      <c r="D462" s="93">
        <f t="shared" ref="D462:P462" si="150">IF(((D460="")*AND(D461="")),"",(D460-D461))</f>
        <v>389.32999999999993</v>
      </c>
      <c r="E462" s="93">
        <f t="shared" si="150"/>
        <v>340.24000000000024</v>
      </c>
      <c r="F462" s="93">
        <f t="shared" si="150"/>
        <v>335.19000000000005</v>
      </c>
      <c r="G462" s="93">
        <f t="shared" si="150"/>
        <v>345.34000000000015</v>
      </c>
      <c r="H462" s="93">
        <f t="shared" si="150"/>
        <v>386.40000000000009</v>
      </c>
      <c r="I462" s="93">
        <f t="shared" si="150"/>
        <v>383.93000000000029</v>
      </c>
      <c r="J462" s="93">
        <f t="shared" si="150"/>
        <v>340.05000000000018</v>
      </c>
      <c r="K462" s="93">
        <f t="shared" si="150"/>
        <v>341.48</v>
      </c>
      <c r="L462" s="93">
        <f t="shared" si="150"/>
        <v>385.47000000000025</v>
      </c>
      <c r="M462" s="93">
        <f t="shared" si="150"/>
        <v>345.55000000000018</v>
      </c>
      <c r="N462" s="93">
        <f t="shared" si="150"/>
        <v>346.12000000000035</v>
      </c>
      <c r="O462" s="93">
        <f t="shared" si="150"/>
        <v>347.30000000000018</v>
      </c>
      <c r="P462" s="93">
        <f t="shared" si="150"/>
        <v>347.5</v>
      </c>
      <c r="Q462" s="1086"/>
      <c r="R462" s="1086"/>
      <c r="S462" s="1089"/>
      <c r="T462" s="1089"/>
      <c r="U462" s="1089"/>
      <c r="V462" s="154"/>
      <c r="W462" s="1092"/>
    </row>
    <row r="463" spans="1:31" ht="15.75">
      <c r="A463" s="84">
        <v>43647</v>
      </c>
      <c r="B463" s="122" t="s">
        <v>230</v>
      </c>
      <c r="C463" s="91" t="s">
        <v>184</v>
      </c>
      <c r="D463">
        <v>2833.94</v>
      </c>
      <c r="E463">
        <v>2741.7</v>
      </c>
      <c r="F463">
        <v>2730.66</v>
      </c>
      <c r="G463">
        <v>2732.41</v>
      </c>
      <c r="H463">
        <v>2806.96</v>
      </c>
      <c r="I463">
        <v>2808.02</v>
      </c>
      <c r="J463">
        <v>2735.4</v>
      </c>
      <c r="K463">
        <v>2732.17</v>
      </c>
      <c r="L463">
        <v>2794.17</v>
      </c>
      <c r="M463">
        <v>2753.32</v>
      </c>
      <c r="N463">
        <v>2739.38</v>
      </c>
      <c r="O463">
        <v>2742.13</v>
      </c>
      <c r="P463">
        <v>2747.28</v>
      </c>
      <c r="Q463" s="1084">
        <f>IF((P464=""),"",MAX(D465:P465))</f>
        <v>378.69000000000005</v>
      </c>
      <c r="R463" s="1084">
        <f>IF(P464="","",MIN(D465:P465))</f>
        <v>336.07999999999993</v>
      </c>
      <c r="S463" s="1087">
        <f>IF((P465=""),"",AVERAGE(D465:P465))</f>
        <v>351.28769230769228</v>
      </c>
      <c r="T463" s="1087">
        <f>IF((P464=""),"",(Q463-R463)/(Q463+R463)*100)</f>
        <v>5.9613581991410003</v>
      </c>
      <c r="U463" s="1087">
        <f>STDEV(D465:P465)</f>
        <v>18.5190434210514</v>
      </c>
      <c r="V463" s="154" t="str">
        <f>IF(P464="","",IF(S463&gt;300,IF(T463&lt;14,IF(S463&lt;390,"Pass","Fail"),"Fail"),"Fail"))</f>
        <v>Pass</v>
      </c>
      <c r="W463" s="1090">
        <v>1428</v>
      </c>
      <c r="X463" s="7" t="s">
        <v>296</v>
      </c>
      <c r="Z463" s="30">
        <v>270</v>
      </c>
      <c r="AA463" s="30">
        <v>370</v>
      </c>
      <c r="AB463" s="30">
        <v>300</v>
      </c>
      <c r="AC463" s="31">
        <v>390</v>
      </c>
      <c r="AD463" s="31">
        <v>20</v>
      </c>
      <c r="AE463" s="31">
        <v>14</v>
      </c>
    </row>
    <row r="464" spans="1:31" ht="15.75">
      <c r="A464" s="84"/>
      <c r="B464" s="92"/>
      <c r="C464" s="91" t="s">
        <v>185</v>
      </c>
      <c r="D464">
        <v>2456.9499999999998</v>
      </c>
      <c r="E464">
        <v>2404.5700000000002</v>
      </c>
      <c r="F464">
        <v>2393.48</v>
      </c>
      <c r="G464">
        <v>2392.84</v>
      </c>
      <c r="H464">
        <v>2429.79</v>
      </c>
      <c r="I464">
        <v>2429.33</v>
      </c>
      <c r="J464">
        <v>2398.94</v>
      </c>
      <c r="K464">
        <v>2396.09</v>
      </c>
      <c r="L464">
        <v>2416.08</v>
      </c>
      <c r="M464">
        <v>2412.39</v>
      </c>
      <c r="N464">
        <v>2397.36</v>
      </c>
      <c r="O464">
        <v>2397.4499999999998</v>
      </c>
      <c r="P464">
        <v>2405.5300000000002</v>
      </c>
      <c r="Q464" s="1085"/>
      <c r="R464" s="1085"/>
      <c r="S464" s="1088"/>
      <c r="T464" s="1088"/>
      <c r="U464" s="1088"/>
      <c r="V464" s="154"/>
      <c r="W464" s="1091"/>
    </row>
    <row r="465" spans="1:31" ht="30">
      <c r="A465" s="119"/>
      <c r="B465" s="90"/>
      <c r="C465" s="91" t="s">
        <v>186</v>
      </c>
      <c r="D465" s="93">
        <f t="shared" ref="D465:P465" si="151">IF(((D463="")*AND(D464="")),"",(D463-D464))</f>
        <v>376.99000000000024</v>
      </c>
      <c r="E465" s="93">
        <f t="shared" si="151"/>
        <v>337.12999999999965</v>
      </c>
      <c r="F465" s="93">
        <f t="shared" si="151"/>
        <v>337.17999999999984</v>
      </c>
      <c r="G465" s="93">
        <f t="shared" si="151"/>
        <v>339.56999999999971</v>
      </c>
      <c r="H465" s="93">
        <f t="shared" si="151"/>
        <v>377.17000000000007</v>
      </c>
      <c r="I465" s="93">
        <f t="shared" si="151"/>
        <v>378.69000000000005</v>
      </c>
      <c r="J465" s="93">
        <f t="shared" si="151"/>
        <v>336.46000000000004</v>
      </c>
      <c r="K465" s="93">
        <f t="shared" si="151"/>
        <v>336.07999999999993</v>
      </c>
      <c r="L465" s="93">
        <f t="shared" si="151"/>
        <v>378.09000000000015</v>
      </c>
      <c r="M465" s="93">
        <f t="shared" si="151"/>
        <v>340.93000000000029</v>
      </c>
      <c r="N465" s="93">
        <f t="shared" si="151"/>
        <v>342.02</v>
      </c>
      <c r="O465" s="93">
        <f t="shared" si="151"/>
        <v>344.68000000000029</v>
      </c>
      <c r="P465" s="93">
        <f t="shared" si="151"/>
        <v>341.75</v>
      </c>
      <c r="Q465" s="1086"/>
      <c r="R465" s="1086"/>
      <c r="S465" s="1089"/>
      <c r="T465" s="1089"/>
      <c r="U465" s="1089"/>
      <c r="V465" s="154"/>
      <c r="W465" s="1092"/>
    </row>
    <row r="466" spans="1:31" ht="15.75">
      <c r="A466" s="84">
        <v>43650</v>
      </c>
      <c r="B466" s="122" t="s">
        <v>230</v>
      </c>
      <c r="C466" s="91" t="s">
        <v>184</v>
      </c>
      <c r="D466">
        <v>2452.73</v>
      </c>
      <c r="E466">
        <v>2404.08</v>
      </c>
      <c r="F466">
        <v>2416.27</v>
      </c>
      <c r="G466">
        <v>2395.35</v>
      </c>
      <c r="H466">
        <v>2433.5</v>
      </c>
      <c r="I466">
        <v>2433.17</v>
      </c>
      <c r="J466">
        <v>2401.81</v>
      </c>
      <c r="K466">
        <v>2391.6799999999998</v>
      </c>
      <c r="L466">
        <v>2417.1999999999998</v>
      </c>
      <c r="M466">
        <v>2412.38</v>
      </c>
      <c r="N466">
        <v>2439.6</v>
      </c>
      <c r="O466">
        <v>2400.5700000000002</v>
      </c>
      <c r="P466">
        <v>2400.89</v>
      </c>
      <c r="Q466" s="1084">
        <f>IF((P467=""),"",MAX(D468:P468))</f>
        <v>444.61000000000013</v>
      </c>
      <c r="R466" s="1084">
        <f>IF(P467="","",MIN(D468:P468))</f>
        <v>387.04999999999995</v>
      </c>
      <c r="S466" s="1087">
        <f>IF((P468=""),"",AVERAGE(D468:P468))</f>
        <v>411.58923076923071</v>
      </c>
      <c r="T466" s="1087">
        <f>IF((P467=""),"",(Q466-R466)/(Q466+R466)*100)</f>
        <v>6.9210975639083472</v>
      </c>
      <c r="U466" s="1087">
        <f>STDEV(D468:P468)</f>
        <v>19.516616621714316</v>
      </c>
      <c r="V466" s="154" t="str">
        <f>IF(P467="","",IF(S466&gt;300,IF(T466&lt;14,IF(S466&lt;390,"Pass","Fail"),"Fail"),"Fail"))</f>
        <v>Fail</v>
      </c>
      <c r="W466" s="1090" t="s">
        <v>298</v>
      </c>
      <c r="Z466" s="30">
        <v>270</v>
      </c>
      <c r="AA466" s="30">
        <v>370</v>
      </c>
      <c r="AB466" s="30">
        <v>300</v>
      </c>
      <c r="AC466" s="31">
        <v>390</v>
      </c>
      <c r="AD466" s="31">
        <v>20</v>
      </c>
      <c r="AE466" s="31">
        <v>14</v>
      </c>
    </row>
    <row r="467" spans="1:31" ht="15.75">
      <c r="A467" s="84"/>
      <c r="B467" s="92"/>
      <c r="C467" s="91" t="s">
        <v>185</v>
      </c>
      <c r="D467">
        <v>2036.38</v>
      </c>
      <c r="E467">
        <v>2017.03</v>
      </c>
      <c r="F467">
        <v>1988.02</v>
      </c>
      <c r="G467">
        <v>2003.25</v>
      </c>
      <c r="H467">
        <v>2010.86</v>
      </c>
      <c r="I467">
        <v>1988.56</v>
      </c>
      <c r="J467">
        <v>2005.94</v>
      </c>
      <c r="K467">
        <v>1993.66</v>
      </c>
      <c r="L467">
        <v>1993.54</v>
      </c>
      <c r="M467">
        <v>2022.36</v>
      </c>
      <c r="N467">
        <v>2000.86</v>
      </c>
      <c r="O467">
        <v>1982.75</v>
      </c>
      <c r="P467">
        <v>2005.36</v>
      </c>
      <c r="Q467" s="1085"/>
      <c r="R467" s="1085"/>
      <c r="S467" s="1088"/>
      <c r="T467" s="1088"/>
      <c r="U467" s="1088"/>
      <c r="V467" s="154"/>
      <c r="W467" s="1091"/>
    </row>
    <row r="468" spans="1:31" ht="30">
      <c r="A468" s="119"/>
      <c r="B468" s="90"/>
      <c r="C468" s="91" t="s">
        <v>186</v>
      </c>
      <c r="D468" s="93">
        <f t="shared" ref="D468:P468" si="152">IF(((D466="")*AND(D467="")),"",(D466-D467))</f>
        <v>416.34999999999991</v>
      </c>
      <c r="E468" s="93">
        <f t="shared" si="152"/>
        <v>387.04999999999995</v>
      </c>
      <c r="F468" s="93">
        <f t="shared" si="152"/>
        <v>428.25</v>
      </c>
      <c r="G468" s="93">
        <f t="shared" si="152"/>
        <v>392.09999999999991</v>
      </c>
      <c r="H468" s="93">
        <f t="shared" si="152"/>
        <v>422.6400000000001</v>
      </c>
      <c r="I468" s="93">
        <f t="shared" si="152"/>
        <v>444.61000000000013</v>
      </c>
      <c r="J468" s="93">
        <f t="shared" si="152"/>
        <v>395.86999999999989</v>
      </c>
      <c r="K468" s="93">
        <f t="shared" si="152"/>
        <v>398.01999999999975</v>
      </c>
      <c r="L468" s="93">
        <f t="shared" si="152"/>
        <v>423.65999999999985</v>
      </c>
      <c r="M468" s="93">
        <f t="shared" si="152"/>
        <v>390.02000000000021</v>
      </c>
      <c r="N468" s="93">
        <f t="shared" si="152"/>
        <v>438.74</v>
      </c>
      <c r="O468" s="93">
        <f t="shared" si="152"/>
        <v>417.82000000000016</v>
      </c>
      <c r="P468" s="93">
        <f t="shared" si="152"/>
        <v>395.53</v>
      </c>
      <c r="Q468" s="1086"/>
      <c r="R468" s="1086"/>
      <c r="S468" s="1089"/>
      <c r="T468" s="1089"/>
      <c r="U468" s="1089"/>
      <c r="V468" s="154"/>
      <c r="W468" s="1092"/>
    </row>
    <row r="469" spans="1:31" ht="15.75">
      <c r="A469" s="84">
        <v>43650</v>
      </c>
      <c r="B469" s="122" t="s">
        <v>230</v>
      </c>
      <c r="C469" s="91" t="s">
        <v>184</v>
      </c>
      <c r="D469">
        <v>2873.81</v>
      </c>
      <c r="E469">
        <v>2744.68</v>
      </c>
      <c r="F469">
        <v>2727.78</v>
      </c>
      <c r="G469">
        <v>2731.85</v>
      </c>
      <c r="H469">
        <v>2836.34</v>
      </c>
      <c r="I469">
        <v>2845.77</v>
      </c>
      <c r="J469">
        <v>2741.03</v>
      </c>
      <c r="K469">
        <v>2734.69</v>
      </c>
      <c r="L469">
        <v>2822.87</v>
      </c>
      <c r="M469">
        <v>2763.39</v>
      </c>
      <c r="N469">
        <v>2739.11</v>
      </c>
      <c r="O469">
        <v>2746.89</v>
      </c>
      <c r="P469">
        <v>2752.21</v>
      </c>
      <c r="Q469" s="1084">
        <f>IF((P470=""),"",MAX(D471:P471))</f>
        <v>408.29999999999973</v>
      </c>
      <c r="R469" s="1084">
        <f>IF(P470="","",MIN(D471:P471))</f>
        <v>343.5600000000004</v>
      </c>
      <c r="S469" s="1087">
        <f>IF((P471=""),"",AVERAGE(D471:P471))</f>
        <v>364.44076923076921</v>
      </c>
      <c r="T469" s="1087">
        <f>IF((P470=""),"",(Q469-R469)/(Q469+R469)*100)</f>
        <v>8.6106455989145996</v>
      </c>
      <c r="U469" s="1087">
        <f>STDEV(D471:P471)</f>
        <v>25.63078665119275</v>
      </c>
      <c r="V469" s="154" t="str">
        <f>IF(P470="","",IF(S469&gt;300,IF(T469&lt;14,IF(S469&lt;390,"Pass","Fail"),"Fail"),"Fail"))</f>
        <v>Pass</v>
      </c>
      <c r="W469" s="1090" t="s">
        <v>298</v>
      </c>
      <c r="Z469" s="30">
        <v>270</v>
      </c>
      <c r="AA469" s="30">
        <v>370</v>
      </c>
      <c r="AB469" s="30">
        <v>300</v>
      </c>
      <c r="AC469" s="31">
        <v>390</v>
      </c>
      <c r="AD469" s="31">
        <v>20</v>
      </c>
      <c r="AE469" s="31">
        <v>14</v>
      </c>
    </row>
    <row r="470" spans="1:31" ht="15.75">
      <c r="A470" s="84"/>
      <c r="B470" s="92"/>
      <c r="C470" s="91" t="s">
        <v>185</v>
      </c>
      <c r="D470">
        <v>2465.5100000000002</v>
      </c>
      <c r="E470">
        <v>2397.69</v>
      </c>
      <c r="F470">
        <v>2384.2199999999998</v>
      </c>
      <c r="G470">
        <v>2387.5300000000002</v>
      </c>
      <c r="H470">
        <v>2439.4899999999998</v>
      </c>
      <c r="I470">
        <v>2444.5100000000002</v>
      </c>
      <c r="J470">
        <v>2393.23</v>
      </c>
      <c r="K470">
        <v>2389.41</v>
      </c>
      <c r="L470">
        <v>2425.61</v>
      </c>
      <c r="M470">
        <v>2409.61</v>
      </c>
      <c r="N470">
        <v>2391.19</v>
      </c>
      <c r="O470">
        <v>2395.41</v>
      </c>
      <c r="P470">
        <v>2399.2800000000002</v>
      </c>
      <c r="Q470" s="1085"/>
      <c r="R470" s="1085"/>
      <c r="S470" s="1088"/>
      <c r="T470" s="1088"/>
      <c r="U470" s="1088"/>
      <c r="V470" s="154"/>
      <c r="W470" s="1091"/>
    </row>
    <row r="471" spans="1:31" ht="30">
      <c r="A471" s="119"/>
      <c r="B471" s="90"/>
      <c r="C471" s="91" t="s">
        <v>186</v>
      </c>
      <c r="D471" s="93">
        <f t="shared" ref="D471:P471" si="153">IF(((D469="")*AND(D470="")),"",(D469-D470))</f>
        <v>408.29999999999973</v>
      </c>
      <c r="E471" s="93">
        <f t="shared" si="153"/>
        <v>346.98999999999978</v>
      </c>
      <c r="F471" s="93">
        <f t="shared" si="153"/>
        <v>343.5600000000004</v>
      </c>
      <c r="G471" s="93">
        <f t="shared" si="153"/>
        <v>344.31999999999971</v>
      </c>
      <c r="H471" s="93">
        <f t="shared" si="153"/>
        <v>396.85000000000036</v>
      </c>
      <c r="I471" s="93">
        <f t="shared" si="153"/>
        <v>401.25999999999976</v>
      </c>
      <c r="J471" s="93">
        <f t="shared" si="153"/>
        <v>347.80000000000018</v>
      </c>
      <c r="K471" s="93">
        <f t="shared" si="153"/>
        <v>345.2800000000002</v>
      </c>
      <c r="L471" s="93">
        <f t="shared" si="153"/>
        <v>397.25999999999976</v>
      </c>
      <c r="M471" s="93">
        <f t="shared" si="153"/>
        <v>353.77999999999975</v>
      </c>
      <c r="N471" s="93">
        <f t="shared" si="153"/>
        <v>347.92000000000007</v>
      </c>
      <c r="O471" s="93">
        <f t="shared" si="153"/>
        <v>351.48</v>
      </c>
      <c r="P471" s="93">
        <f t="shared" si="153"/>
        <v>352.92999999999984</v>
      </c>
      <c r="Q471" s="1086"/>
      <c r="R471" s="1086"/>
      <c r="S471" s="1089"/>
      <c r="T471" s="1089"/>
      <c r="U471" s="1089"/>
      <c r="V471" s="154"/>
      <c r="W471" s="1092"/>
    </row>
    <row r="472" spans="1:31" ht="15.75">
      <c r="A472" s="84">
        <v>43654</v>
      </c>
      <c r="B472" s="122" t="s">
        <v>230</v>
      </c>
      <c r="C472" s="91" t="s">
        <v>184</v>
      </c>
      <c r="D472">
        <v>2880.73</v>
      </c>
      <c r="E472">
        <v>2752.72</v>
      </c>
      <c r="F472">
        <v>2736.25</v>
      </c>
      <c r="G472">
        <v>2740.13</v>
      </c>
      <c r="H472">
        <v>2846.08</v>
      </c>
      <c r="I472">
        <v>2831.65</v>
      </c>
      <c r="J472">
        <v>2744.45</v>
      </c>
      <c r="K472">
        <v>2742.92</v>
      </c>
      <c r="L472">
        <v>2823.39</v>
      </c>
      <c r="M472">
        <v>2762.7</v>
      </c>
      <c r="N472">
        <v>2747.11</v>
      </c>
      <c r="O472">
        <v>2750.53</v>
      </c>
      <c r="P472">
        <v>2764.51</v>
      </c>
      <c r="Q472" s="1084">
        <f>IF((P473=""),"",MAX(D474:P474))</f>
        <v>389.84000000000015</v>
      </c>
      <c r="R472" s="1084">
        <f>IF(P473="","",MIN(D474:P474))</f>
        <v>337.80999999999995</v>
      </c>
      <c r="S472" s="1087">
        <f>IF((P474=""),"",AVERAGE(D474:P474))</f>
        <v>354.28307692307692</v>
      </c>
      <c r="T472" s="1087">
        <f>IF((P473=""),"",(Q472-R472)/(Q472+R472)*100)</f>
        <v>7.1504157218443192</v>
      </c>
      <c r="U472" s="1087">
        <f>STDEV(D474:P474)</f>
        <v>21.222572646679374</v>
      </c>
      <c r="V472" s="154" t="str">
        <f>IF(P473="","",IF(S472&gt;300,IF(T472&lt;14,IF(S472&lt;390,"Pass","Fail"),"Fail"),"Fail"))</f>
        <v>Pass</v>
      </c>
      <c r="W472" s="1090">
        <v>1335</v>
      </c>
      <c r="Z472" s="30">
        <v>270</v>
      </c>
      <c r="AA472" s="30">
        <v>370</v>
      </c>
      <c r="AB472" s="30">
        <v>300</v>
      </c>
      <c r="AC472" s="31">
        <v>390</v>
      </c>
      <c r="AD472" s="31">
        <v>20</v>
      </c>
      <c r="AE472" s="31">
        <v>14</v>
      </c>
    </row>
    <row r="473" spans="1:31" ht="15.75">
      <c r="A473" s="84"/>
      <c r="B473" s="92"/>
      <c r="C473" s="91" t="s">
        <v>185</v>
      </c>
      <c r="D473">
        <v>2490.89</v>
      </c>
      <c r="E473">
        <v>2413.1999999999998</v>
      </c>
      <c r="F473">
        <v>2398.37</v>
      </c>
      <c r="G473">
        <v>2402.3200000000002</v>
      </c>
      <c r="H473">
        <v>2462.52</v>
      </c>
      <c r="I473">
        <v>2446.66</v>
      </c>
      <c r="J473">
        <v>2405.61</v>
      </c>
      <c r="K473">
        <v>2402.9</v>
      </c>
      <c r="L473">
        <v>2443.6999999999998</v>
      </c>
      <c r="M473">
        <v>2418.2399999999998</v>
      </c>
      <c r="N473">
        <v>2407.5100000000002</v>
      </c>
      <c r="O473">
        <v>2405.48</v>
      </c>
      <c r="P473">
        <v>2420.09</v>
      </c>
      <c r="Q473" s="1085"/>
      <c r="R473" s="1085"/>
      <c r="S473" s="1088"/>
      <c r="T473" s="1088"/>
      <c r="U473" s="1088"/>
      <c r="V473" s="154"/>
      <c r="W473" s="1091"/>
      <c r="X473" s="8" t="s">
        <v>301</v>
      </c>
    </row>
    <row r="474" spans="1:31" ht="30">
      <c r="A474" s="119"/>
      <c r="B474" s="90"/>
      <c r="C474" s="91" t="s">
        <v>186</v>
      </c>
      <c r="D474" s="93">
        <f t="shared" ref="D474:P474" si="154">IF(((D472="")*AND(D473="")),"",(D472-D473))</f>
        <v>389.84000000000015</v>
      </c>
      <c r="E474" s="93">
        <f t="shared" si="154"/>
        <v>339.52</v>
      </c>
      <c r="F474" s="93">
        <f t="shared" si="154"/>
        <v>337.88000000000011</v>
      </c>
      <c r="G474" s="93">
        <f t="shared" si="154"/>
        <v>337.80999999999995</v>
      </c>
      <c r="H474" s="93">
        <f t="shared" si="154"/>
        <v>383.55999999999995</v>
      </c>
      <c r="I474" s="93">
        <f t="shared" si="154"/>
        <v>384.99000000000024</v>
      </c>
      <c r="J474" s="93">
        <f t="shared" si="154"/>
        <v>338.83999999999969</v>
      </c>
      <c r="K474" s="93">
        <f t="shared" si="154"/>
        <v>340.02</v>
      </c>
      <c r="L474" s="93">
        <f t="shared" si="154"/>
        <v>379.69000000000005</v>
      </c>
      <c r="M474" s="93">
        <f t="shared" si="154"/>
        <v>344.46000000000004</v>
      </c>
      <c r="N474" s="93">
        <f t="shared" si="154"/>
        <v>339.59999999999991</v>
      </c>
      <c r="O474" s="93">
        <f t="shared" si="154"/>
        <v>345.05000000000018</v>
      </c>
      <c r="P474" s="93">
        <f t="shared" si="154"/>
        <v>344.42000000000007</v>
      </c>
      <c r="Q474" s="1086"/>
      <c r="R474" s="1086"/>
      <c r="S474" s="1089"/>
      <c r="T474" s="1089"/>
      <c r="U474" s="1089"/>
      <c r="V474" s="154"/>
      <c r="W474" s="1092"/>
    </row>
    <row r="475" spans="1:31" ht="15.75">
      <c r="A475" s="84">
        <v>43657</v>
      </c>
      <c r="B475" s="122" t="s">
        <v>230</v>
      </c>
      <c r="C475" s="91" t="s">
        <v>184</v>
      </c>
      <c r="D475" s="129">
        <v>2870.32</v>
      </c>
      <c r="E475" s="129">
        <v>2748.54</v>
      </c>
      <c r="F475" s="129">
        <v>2729.39</v>
      </c>
      <c r="G475" s="129">
        <v>2735.1</v>
      </c>
      <c r="H475" s="129">
        <v>2837.4</v>
      </c>
      <c r="I475" s="129">
        <v>2848.69</v>
      </c>
      <c r="J475" s="129">
        <v>2741.01</v>
      </c>
      <c r="K475" s="129">
        <v>2733.39</v>
      </c>
      <c r="L475" s="129">
        <v>2823.49</v>
      </c>
      <c r="M475" s="129">
        <v>2761.73</v>
      </c>
      <c r="N475" s="129">
        <v>2742.55</v>
      </c>
      <c r="O475" s="129">
        <v>2745.53</v>
      </c>
      <c r="P475" s="129">
        <v>2750.25</v>
      </c>
      <c r="Q475" s="1084">
        <f>IF((P476=""),"",MAX(D477:P477))</f>
        <v>403.63000000000011</v>
      </c>
      <c r="R475" s="1084">
        <f>IF(P476="","",MIN(D477:P477))</f>
        <v>327.86999999999989</v>
      </c>
      <c r="S475" s="1087">
        <f>IF((P477=""),"",AVERAGE(D477:P477))</f>
        <v>353.42307692307691</v>
      </c>
      <c r="T475" s="1087">
        <f>IF((P476=""),"",(Q475-R475)/(Q475+R475)*100)</f>
        <v>10.356801093643227</v>
      </c>
      <c r="U475" s="1087">
        <f>STDEV(D477:P477)</f>
        <v>31.330681550362719</v>
      </c>
      <c r="V475" s="154" t="str">
        <f>IF(P476="","",IF(S475&gt;300,IF(T475&lt;14,IF(S475&lt;390,"Pass","Fail"),"Fail"),"Fail"))</f>
        <v>Pass</v>
      </c>
      <c r="W475" s="1090">
        <v>64</v>
      </c>
      <c r="Z475" s="30">
        <v>270</v>
      </c>
      <c r="AA475" s="30">
        <v>370</v>
      </c>
      <c r="AB475" s="30">
        <v>300</v>
      </c>
      <c r="AC475" s="31">
        <v>390</v>
      </c>
      <c r="AD475" s="31">
        <v>20</v>
      </c>
      <c r="AE475" s="31">
        <v>14</v>
      </c>
    </row>
    <row r="476" spans="1:31" ht="15.75">
      <c r="A476" s="84"/>
      <c r="B476" s="92"/>
      <c r="C476" s="91" t="s">
        <v>185</v>
      </c>
      <c r="D476" s="129">
        <v>2470.08</v>
      </c>
      <c r="E476" s="129">
        <v>2414.27</v>
      </c>
      <c r="F476" s="129">
        <v>2401.52</v>
      </c>
      <c r="G476" s="129">
        <v>2402.41</v>
      </c>
      <c r="H476" s="129">
        <v>2442.16</v>
      </c>
      <c r="I476" s="129">
        <v>2445.06</v>
      </c>
      <c r="J476" s="129">
        <v>2408.5</v>
      </c>
      <c r="K476" s="129">
        <v>2403.29</v>
      </c>
      <c r="L476" s="129">
        <v>2429.2800000000002</v>
      </c>
      <c r="M476" s="129">
        <v>2425.5500000000002</v>
      </c>
      <c r="N476" s="129">
        <v>2407.0100000000002</v>
      </c>
      <c r="O476" s="129">
        <v>2409.59</v>
      </c>
      <c r="P476" s="129">
        <v>2414.17</v>
      </c>
      <c r="Q476" s="1085"/>
      <c r="R476" s="1085"/>
      <c r="S476" s="1088"/>
      <c r="T476" s="1088"/>
      <c r="U476" s="1088"/>
      <c r="V476" s="154"/>
      <c r="W476" s="1091"/>
      <c r="X476" s="8" t="s">
        <v>301</v>
      </c>
    </row>
    <row r="477" spans="1:31" ht="30">
      <c r="A477" s="119"/>
      <c r="B477" s="90"/>
      <c r="C477" s="91" t="s">
        <v>186</v>
      </c>
      <c r="D477" s="93">
        <f t="shared" ref="D477:P477" si="155">IF(((D475="")*AND(D476="")),"",(D475-D476))</f>
        <v>400.24000000000024</v>
      </c>
      <c r="E477" s="93">
        <f t="shared" si="155"/>
        <v>334.27</v>
      </c>
      <c r="F477" s="93">
        <f t="shared" si="155"/>
        <v>327.86999999999989</v>
      </c>
      <c r="G477" s="93">
        <f t="shared" si="155"/>
        <v>332.69000000000005</v>
      </c>
      <c r="H477" s="93">
        <f t="shared" si="155"/>
        <v>395.24000000000024</v>
      </c>
      <c r="I477" s="93">
        <f t="shared" si="155"/>
        <v>403.63000000000011</v>
      </c>
      <c r="J477" s="93">
        <f t="shared" si="155"/>
        <v>332.51000000000022</v>
      </c>
      <c r="K477" s="93">
        <f t="shared" si="155"/>
        <v>330.09999999999991</v>
      </c>
      <c r="L477" s="93">
        <f t="shared" si="155"/>
        <v>394.20999999999958</v>
      </c>
      <c r="M477" s="93">
        <f t="shared" si="155"/>
        <v>336.17999999999984</v>
      </c>
      <c r="N477" s="93">
        <f t="shared" si="155"/>
        <v>335.53999999999996</v>
      </c>
      <c r="O477" s="93">
        <f t="shared" si="155"/>
        <v>335.94000000000005</v>
      </c>
      <c r="P477" s="93">
        <f t="shared" si="155"/>
        <v>336.07999999999993</v>
      </c>
      <c r="Q477" s="1086"/>
      <c r="R477" s="1086"/>
      <c r="S477" s="1089"/>
      <c r="T477" s="1089"/>
      <c r="U477" s="1089"/>
      <c r="V477" s="154"/>
      <c r="W477" s="1092"/>
    </row>
    <row r="478" spans="1:31" ht="15.75">
      <c r="A478" s="84">
        <v>43660</v>
      </c>
      <c r="B478" s="122" t="s">
        <v>230</v>
      </c>
      <c r="C478" s="91" t="s">
        <v>184</v>
      </c>
      <c r="D478">
        <v>2885.59</v>
      </c>
      <c r="E478">
        <v>2764.05</v>
      </c>
      <c r="F478">
        <v>2747.37</v>
      </c>
      <c r="G478">
        <v>2753.29</v>
      </c>
      <c r="H478">
        <v>2858.03</v>
      </c>
      <c r="I478">
        <v>2839.99</v>
      </c>
      <c r="J478">
        <v>2755.07</v>
      </c>
      <c r="K478">
        <v>2753.16</v>
      </c>
      <c r="L478">
        <v>2833.77</v>
      </c>
      <c r="M478">
        <v>2774.52</v>
      </c>
      <c r="N478">
        <v>2760.24</v>
      </c>
      <c r="O478">
        <v>2760.84</v>
      </c>
      <c r="P478">
        <v>2772.1</v>
      </c>
      <c r="Q478" s="1084">
        <f>IF((P479=""),"",MAX(D480:P480))</f>
        <v>384.02</v>
      </c>
      <c r="R478" s="1084">
        <f>IF(P479="","",MIN(D480:P480))</f>
        <v>330.75</v>
      </c>
      <c r="S478" s="1087">
        <f>IF((P480=""),"",AVERAGE(D480:P480))</f>
        <v>348.59153846153851</v>
      </c>
      <c r="T478" s="1087">
        <f>IF((P479=""),"",(Q478-R478)/(Q478+R478)*100)</f>
        <v>7.4527470375085674</v>
      </c>
      <c r="U478" s="1087">
        <f>STDEV(D480:P480)</f>
        <v>22.250055747551766</v>
      </c>
      <c r="V478" s="154" t="str">
        <f>IF(P479="","",IF(S478&gt;300,IF(T478&lt;14,IF(S478&lt;390,"Pass","Fail"),"Fail"),"Fail"))</f>
        <v>Pass</v>
      </c>
      <c r="W478" s="1090">
        <v>74</v>
      </c>
      <c r="X478" s="7" t="s">
        <v>303</v>
      </c>
      <c r="Z478" s="30">
        <v>270</v>
      </c>
      <c r="AA478" s="30">
        <v>370</v>
      </c>
      <c r="AB478" s="30">
        <v>300</v>
      </c>
      <c r="AC478" s="31">
        <v>390</v>
      </c>
      <c r="AD478" s="31">
        <v>20</v>
      </c>
      <c r="AE478" s="31">
        <v>14</v>
      </c>
    </row>
    <row r="479" spans="1:31" ht="15.75">
      <c r="A479" s="84"/>
      <c r="B479" s="92"/>
      <c r="C479" s="91" t="s">
        <v>185</v>
      </c>
      <c r="D479">
        <v>2504.09</v>
      </c>
      <c r="E479">
        <v>2430.6799999999998</v>
      </c>
      <c r="F479">
        <v>2416.62</v>
      </c>
      <c r="G479">
        <v>2418.48</v>
      </c>
      <c r="H479">
        <v>2481.5100000000002</v>
      </c>
      <c r="I479">
        <v>2455.9699999999998</v>
      </c>
      <c r="J479">
        <v>2423.5500000000002</v>
      </c>
      <c r="K479">
        <v>2422.31</v>
      </c>
      <c r="L479">
        <v>2454.25</v>
      </c>
      <c r="M479">
        <v>2436.87</v>
      </c>
      <c r="N479">
        <v>2423.0100000000002</v>
      </c>
      <c r="O479">
        <v>2424.65</v>
      </c>
      <c r="P479">
        <v>2434.34</v>
      </c>
      <c r="Q479" s="1085"/>
      <c r="R479" s="1085"/>
      <c r="S479" s="1088"/>
      <c r="T479" s="1088"/>
      <c r="U479" s="1088"/>
      <c r="V479" s="154"/>
      <c r="W479" s="1091"/>
    </row>
    <row r="480" spans="1:31" ht="30">
      <c r="A480" s="119"/>
      <c r="B480" s="90"/>
      <c r="C480" s="91" t="s">
        <v>186</v>
      </c>
      <c r="D480" s="93">
        <f t="shared" ref="D480:P480" si="156">IF(((D478="")*AND(D479="")),"",(D478-D479))</f>
        <v>381.5</v>
      </c>
      <c r="E480" s="93">
        <f t="shared" si="156"/>
        <v>333.37000000000035</v>
      </c>
      <c r="F480" s="93">
        <f t="shared" si="156"/>
        <v>330.75</v>
      </c>
      <c r="G480" s="93">
        <f t="shared" si="156"/>
        <v>334.80999999999995</v>
      </c>
      <c r="H480" s="93">
        <f t="shared" si="156"/>
        <v>376.52</v>
      </c>
      <c r="I480" s="93">
        <f t="shared" si="156"/>
        <v>384.02</v>
      </c>
      <c r="J480" s="93">
        <f t="shared" si="156"/>
        <v>331.52</v>
      </c>
      <c r="K480" s="93">
        <f t="shared" si="156"/>
        <v>330.84999999999991</v>
      </c>
      <c r="L480" s="93">
        <f t="shared" si="156"/>
        <v>379.52</v>
      </c>
      <c r="M480" s="93">
        <f t="shared" si="156"/>
        <v>337.65000000000009</v>
      </c>
      <c r="N480" s="93">
        <f t="shared" si="156"/>
        <v>337.22999999999956</v>
      </c>
      <c r="O480" s="93">
        <f t="shared" si="156"/>
        <v>336.19000000000005</v>
      </c>
      <c r="P480" s="93">
        <f t="shared" si="156"/>
        <v>337.75999999999976</v>
      </c>
      <c r="Q480" s="1086"/>
      <c r="R480" s="1086"/>
      <c r="S480" s="1089"/>
      <c r="T480" s="1089"/>
      <c r="U480" s="1089"/>
      <c r="V480" s="154"/>
      <c r="W480" s="1092"/>
    </row>
    <row r="481" spans="1:31" ht="15.75">
      <c r="A481" s="84">
        <v>43663</v>
      </c>
      <c r="B481" s="122" t="s">
        <v>230</v>
      </c>
      <c r="C481" s="91" t="s">
        <v>184</v>
      </c>
      <c r="D481">
        <v>2894.56</v>
      </c>
      <c r="E481">
        <v>2773.17</v>
      </c>
      <c r="F481">
        <v>2760.59</v>
      </c>
      <c r="G481">
        <v>2761.12</v>
      </c>
      <c r="H481">
        <v>2867.86</v>
      </c>
      <c r="I481">
        <v>2859.09</v>
      </c>
      <c r="J481">
        <v>2762.04</v>
      </c>
      <c r="K481">
        <v>2770.76</v>
      </c>
      <c r="L481">
        <v>2852.98</v>
      </c>
      <c r="M481">
        <v>2781.98</v>
      </c>
      <c r="N481">
        <v>2770.28</v>
      </c>
      <c r="O481">
        <v>2772.88</v>
      </c>
      <c r="P481">
        <v>2784.01</v>
      </c>
      <c r="Q481" s="1084">
        <f>IF((P482=""),"",MAX(D483:P483))</f>
        <v>385.30999999999995</v>
      </c>
      <c r="R481" s="1084">
        <f>IF(P482="","",MIN(D483:P483))</f>
        <v>332.48999999999978</v>
      </c>
      <c r="S481" s="1087">
        <f>IF((P483=""),"",AVERAGE(D483:P483))</f>
        <v>351.323076923077</v>
      </c>
      <c r="T481" s="1087">
        <f>IF((P482=""),"",(Q481-R481)/(Q481+R481)*100)</f>
        <v>7.3585957091111984</v>
      </c>
      <c r="U481" s="1087">
        <f>STDEV(D483:P483)</f>
        <v>21.568687714915722</v>
      </c>
      <c r="V481" s="154" t="str">
        <f>IF(P482="","",IF(S481&gt;300,IF(T481&lt;14,IF(S481&lt;390,"Pass","Fail"),"Fail"),"Fail"))</f>
        <v>Pass</v>
      </c>
      <c r="W481" s="1090">
        <v>1335</v>
      </c>
      <c r="X481" s="7" t="s">
        <v>305</v>
      </c>
      <c r="Z481" s="30">
        <v>270</v>
      </c>
      <c r="AA481" s="30">
        <v>370</v>
      </c>
      <c r="AB481" s="30">
        <v>300</v>
      </c>
      <c r="AC481" s="31">
        <v>390</v>
      </c>
      <c r="AD481" s="31">
        <v>20</v>
      </c>
      <c r="AE481" s="31">
        <v>14</v>
      </c>
    </row>
    <row r="482" spans="1:31" ht="15.75">
      <c r="A482" s="84"/>
      <c r="B482" s="92"/>
      <c r="C482" s="91" t="s">
        <v>185</v>
      </c>
      <c r="D482">
        <v>2512.31</v>
      </c>
      <c r="E482">
        <v>2438.19</v>
      </c>
      <c r="F482">
        <v>2423.96</v>
      </c>
      <c r="G482">
        <v>2424.8000000000002</v>
      </c>
      <c r="H482">
        <v>2487.15</v>
      </c>
      <c r="I482">
        <v>2473.7800000000002</v>
      </c>
      <c r="J482">
        <v>2429.5500000000002</v>
      </c>
      <c r="K482">
        <v>2424.8200000000002</v>
      </c>
      <c r="L482">
        <v>2473.4899999999998</v>
      </c>
      <c r="M482">
        <v>2444.8000000000002</v>
      </c>
      <c r="N482">
        <v>2427.71</v>
      </c>
      <c r="O482">
        <v>2433.4</v>
      </c>
      <c r="P482">
        <v>2450.16</v>
      </c>
      <c r="Q482" s="1085"/>
      <c r="R482" s="1085"/>
      <c r="S482" s="1088"/>
      <c r="T482" s="1088"/>
      <c r="U482" s="1088"/>
      <c r="V482" s="154"/>
      <c r="W482" s="1091"/>
    </row>
    <row r="483" spans="1:31" ht="30">
      <c r="A483" s="119"/>
      <c r="B483" s="90"/>
      <c r="C483" s="91" t="s">
        <v>186</v>
      </c>
      <c r="D483" s="93">
        <f t="shared" ref="D483:P483" si="157">IF(((D481="")*AND(D482="")),"",(D481-D482))</f>
        <v>382.25</v>
      </c>
      <c r="E483" s="93">
        <f t="shared" si="157"/>
        <v>334.98</v>
      </c>
      <c r="F483" s="93">
        <f t="shared" si="157"/>
        <v>336.63000000000011</v>
      </c>
      <c r="G483" s="93">
        <f t="shared" si="157"/>
        <v>336.31999999999971</v>
      </c>
      <c r="H483" s="93">
        <f t="shared" si="157"/>
        <v>380.71000000000004</v>
      </c>
      <c r="I483" s="93">
        <f t="shared" si="157"/>
        <v>385.30999999999995</v>
      </c>
      <c r="J483" s="93">
        <f t="shared" si="157"/>
        <v>332.48999999999978</v>
      </c>
      <c r="K483" s="93">
        <f t="shared" si="157"/>
        <v>345.94000000000005</v>
      </c>
      <c r="L483" s="93">
        <f t="shared" si="157"/>
        <v>379.49000000000024</v>
      </c>
      <c r="M483" s="93">
        <f t="shared" si="157"/>
        <v>337.17999999999984</v>
      </c>
      <c r="N483" s="93">
        <f t="shared" si="157"/>
        <v>342.57000000000016</v>
      </c>
      <c r="O483" s="93">
        <f t="shared" si="157"/>
        <v>339.48</v>
      </c>
      <c r="P483" s="93">
        <f t="shared" si="157"/>
        <v>333.85000000000036</v>
      </c>
      <c r="Q483" s="1086"/>
      <c r="R483" s="1086"/>
      <c r="S483" s="1089"/>
      <c r="T483" s="1089"/>
      <c r="U483" s="1089"/>
      <c r="V483" s="154"/>
      <c r="W483" s="1092"/>
    </row>
    <row r="484" spans="1:31" ht="15.75">
      <c r="A484" s="84">
        <v>43668</v>
      </c>
      <c r="B484" s="122" t="s">
        <v>230</v>
      </c>
      <c r="C484" s="91" t="s">
        <v>184</v>
      </c>
      <c r="D484">
        <v>2888.93</v>
      </c>
      <c r="E484">
        <v>2767.08</v>
      </c>
      <c r="F484">
        <v>2752.26</v>
      </c>
      <c r="G484">
        <v>2760.07</v>
      </c>
      <c r="H484">
        <v>2866.07</v>
      </c>
      <c r="I484">
        <v>2847.66</v>
      </c>
      <c r="J484">
        <v>2755.74</v>
      </c>
      <c r="K484">
        <v>2762.72</v>
      </c>
      <c r="L484">
        <v>2843.1</v>
      </c>
      <c r="M484">
        <v>2779.74</v>
      </c>
      <c r="N484">
        <v>2765.24</v>
      </c>
      <c r="O484">
        <v>2766.54</v>
      </c>
      <c r="P484">
        <v>2777.36</v>
      </c>
      <c r="Q484" s="1084">
        <f>IF((P485=""),"",MAX(D486:P486))</f>
        <v>378.0300000000002</v>
      </c>
      <c r="R484" s="1084">
        <f>IF(P485="","",MIN(D486:P486))</f>
        <v>326.40999999999985</v>
      </c>
      <c r="S484" s="1087">
        <f>IF((P486=""),"",AVERAGE(D486:P486))</f>
        <v>344.88307692307689</v>
      </c>
      <c r="T484" s="1087">
        <f>IF((P485=""),"",(Q484-R484)/(Q484+R484)*100)</f>
        <v>7.3278064845835473</v>
      </c>
      <c r="U484" s="1087">
        <f>STDEV(D486:P486)</f>
        <v>22.263256494583349</v>
      </c>
      <c r="V484" s="154" t="str">
        <f>IF(P485="","",IF(S484&gt;300,IF(T484&lt;14,IF(S484&lt;390,"Pass","Fail"),"Fail"),"Fail"))</f>
        <v>Pass</v>
      </c>
      <c r="W484" s="1090">
        <v>1340</v>
      </c>
      <c r="Z484" s="30">
        <v>270</v>
      </c>
      <c r="AA484" s="30">
        <v>370</v>
      </c>
      <c r="AB484" s="30">
        <v>300</v>
      </c>
      <c r="AC484" s="31">
        <v>390</v>
      </c>
      <c r="AD484" s="31">
        <v>20</v>
      </c>
      <c r="AE484" s="31">
        <v>14</v>
      </c>
    </row>
    <row r="485" spans="1:31" ht="15.75">
      <c r="A485" s="84"/>
      <c r="B485" s="92"/>
      <c r="C485" s="91" t="s">
        <v>185</v>
      </c>
      <c r="D485">
        <v>2513.6799999999998</v>
      </c>
      <c r="E485">
        <v>2438.4899999999998</v>
      </c>
      <c r="F485">
        <v>2420.58</v>
      </c>
      <c r="G485">
        <v>2427.61</v>
      </c>
      <c r="H485">
        <v>2488.04</v>
      </c>
      <c r="I485">
        <v>2470.4899999999998</v>
      </c>
      <c r="J485">
        <v>2429.33</v>
      </c>
      <c r="K485">
        <v>2434.34</v>
      </c>
      <c r="L485">
        <v>2466.5500000000002</v>
      </c>
      <c r="M485">
        <v>2444.66</v>
      </c>
      <c r="N485">
        <v>2431.79</v>
      </c>
      <c r="O485">
        <v>2439.23</v>
      </c>
      <c r="P485">
        <v>2444.2399999999998</v>
      </c>
      <c r="Q485" s="1085"/>
      <c r="R485" s="1085"/>
      <c r="S485" s="1088"/>
      <c r="T485" s="1088"/>
      <c r="U485" s="1088"/>
      <c r="V485" s="154"/>
      <c r="W485" s="1091"/>
    </row>
    <row r="486" spans="1:31" ht="30">
      <c r="A486" s="119"/>
      <c r="B486" s="90"/>
      <c r="C486" s="91" t="s">
        <v>186</v>
      </c>
      <c r="D486" s="93">
        <f t="shared" ref="D486:P486" si="158">IF(((D484="")*AND(D485="")),"",(D484-D485))</f>
        <v>375.25</v>
      </c>
      <c r="E486" s="93">
        <f t="shared" si="158"/>
        <v>328.59000000000015</v>
      </c>
      <c r="F486" s="93">
        <f t="shared" si="158"/>
        <v>331.68000000000029</v>
      </c>
      <c r="G486" s="93">
        <f t="shared" si="158"/>
        <v>332.46000000000004</v>
      </c>
      <c r="H486" s="93">
        <f t="shared" si="158"/>
        <v>378.0300000000002</v>
      </c>
      <c r="I486" s="93">
        <f t="shared" si="158"/>
        <v>377.17000000000007</v>
      </c>
      <c r="J486" s="93">
        <f t="shared" si="158"/>
        <v>326.40999999999985</v>
      </c>
      <c r="K486" s="93">
        <f t="shared" si="158"/>
        <v>328.37999999999965</v>
      </c>
      <c r="L486" s="93">
        <f t="shared" si="158"/>
        <v>376.54999999999973</v>
      </c>
      <c r="M486" s="93">
        <f t="shared" si="158"/>
        <v>335.07999999999993</v>
      </c>
      <c r="N486" s="93">
        <f t="shared" si="158"/>
        <v>333.44999999999982</v>
      </c>
      <c r="O486" s="93">
        <f t="shared" si="158"/>
        <v>327.30999999999995</v>
      </c>
      <c r="P486" s="93">
        <f t="shared" si="158"/>
        <v>333.12000000000035</v>
      </c>
      <c r="Q486" s="1086"/>
      <c r="R486" s="1086"/>
      <c r="S486" s="1089"/>
      <c r="T486" s="1089"/>
      <c r="U486" s="1089"/>
      <c r="V486" s="154"/>
      <c r="W486" s="1092"/>
    </row>
    <row r="487" spans="1:31" ht="15.75">
      <c r="A487" s="107">
        <v>43671</v>
      </c>
      <c r="B487" s="122" t="s">
        <v>230</v>
      </c>
      <c r="C487" s="91" t="s">
        <v>184</v>
      </c>
      <c r="D487">
        <v>2880.15</v>
      </c>
      <c r="E487">
        <v>2780.78</v>
      </c>
      <c r="F487">
        <v>2771.97</v>
      </c>
      <c r="G487">
        <v>2788.67</v>
      </c>
      <c r="H487">
        <v>2902.5</v>
      </c>
      <c r="I487">
        <v>2859.68</v>
      </c>
      <c r="J487">
        <v>2783.19</v>
      </c>
      <c r="K487">
        <v>2784.33</v>
      </c>
      <c r="L487">
        <v>2861.84</v>
      </c>
      <c r="M487">
        <v>2789.06</v>
      </c>
      <c r="N487">
        <v>2799.08</v>
      </c>
      <c r="O487">
        <v>2801.11</v>
      </c>
      <c r="P487">
        <v>2789.43</v>
      </c>
      <c r="Q487" s="1084">
        <f>IF((P488=""),"",MAX(D489:P489))</f>
        <v>393.04999999999973</v>
      </c>
      <c r="R487" s="1084">
        <f>IF(P488="","",MIN(D489:P489))</f>
        <v>341.4699999999998</v>
      </c>
      <c r="S487" s="1087">
        <f>IF((P489=""),"",AVERAGE(D489:P489))</f>
        <v>358.63692307692298</v>
      </c>
      <c r="T487" s="1087">
        <f>IF((P488=""),"",(Q487-R487)/(Q487+R487)*100)</f>
        <v>7.022273049066051</v>
      </c>
      <c r="U487" s="1087">
        <f>STDEV(D489:P489)</f>
        <v>19.381734263913362</v>
      </c>
      <c r="V487" s="154" t="str">
        <f>IF(P488="","",IF(S487&gt;300,IF(T487&lt;14,IF(S487&lt;390,"Pass","Fail"),"Fail"),"Fail"))</f>
        <v>Pass</v>
      </c>
      <c r="W487" s="1090">
        <v>1340</v>
      </c>
      <c r="X487" s="7" t="s">
        <v>307</v>
      </c>
      <c r="Z487" s="30">
        <v>270</v>
      </c>
      <c r="AA487" s="30">
        <v>370</v>
      </c>
      <c r="AB487" s="30">
        <v>300</v>
      </c>
      <c r="AC487" s="31">
        <v>390</v>
      </c>
      <c r="AD487" s="31">
        <v>20</v>
      </c>
      <c r="AE487" s="31">
        <v>14</v>
      </c>
    </row>
    <row r="488" spans="1:31" ht="15.75">
      <c r="A488" s="84"/>
      <c r="B488" s="92"/>
      <c r="C488" s="91" t="s">
        <v>185</v>
      </c>
      <c r="D488">
        <v>2492.79</v>
      </c>
      <c r="E488">
        <v>2434.63</v>
      </c>
      <c r="F488">
        <v>2430.5</v>
      </c>
      <c r="G488">
        <v>2443.5500000000002</v>
      </c>
      <c r="H488">
        <v>2519.37</v>
      </c>
      <c r="I488">
        <v>2466.63</v>
      </c>
      <c r="J488">
        <v>2437.5300000000002</v>
      </c>
      <c r="K488">
        <v>2436.5300000000002</v>
      </c>
      <c r="L488">
        <v>2480.6</v>
      </c>
      <c r="M488">
        <v>2441.9</v>
      </c>
      <c r="N488">
        <v>2450.56</v>
      </c>
      <c r="O488">
        <v>2453.15</v>
      </c>
      <c r="P488">
        <v>2441.77</v>
      </c>
      <c r="Q488" s="1085"/>
      <c r="R488" s="1085"/>
      <c r="S488" s="1088"/>
      <c r="T488" s="1088"/>
      <c r="U488" s="1088"/>
      <c r="V488" s="154"/>
      <c r="W488" s="1091"/>
    </row>
    <row r="489" spans="1:31" ht="30">
      <c r="A489" s="119"/>
      <c r="B489" s="90"/>
      <c r="C489" s="91" t="s">
        <v>186</v>
      </c>
      <c r="D489" s="93">
        <f t="shared" ref="D489:P489" si="159">IF(((D487="")*AND(D488="")),"",(D487-D488))</f>
        <v>387.36000000000013</v>
      </c>
      <c r="E489" s="93">
        <f t="shared" si="159"/>
        <v>346.15000000000009</v>
      </c>
      <c r="F489" s="93">
        <f t="shared" si="159"/>
        <v>341.4699999999998</v>
      </c>
      <c r="G489" s="93">
        <f t="shared" si="159"/>
        <v>345.11999999999989</v>
      </c>
      <c r="H489" s="93">
        <f t="shared" si="159"/>
        <v>383.13000000000011</v>
      </c>
      <c r="I489" s="93">
        <f t="shared" si="159"/>
        <v>393.04999999999973</v>
      </c>
      <c r="J489" s="93">
        <f t="shared" si="159"/>
        <v>345.65999999999985</v>
      </c>
      <c r="K489" s="93">
        <f t="shared" si="159"/>
        <v>347.79999999999973</v>
      </c>
      <c r="L489" s="93">
        <f t="shared" si="159"/>
        <v>381.24000000000024</v>
      </c>
      <c r="M489" s="93">
        <f t="shared" si="159"/>
        <v>347.15999999999985</v>
      </c>
      <c r="N489" s="93">
        <f t="shared" si="159"/>
        <v>348.52</v>
      </c>
      <c r="O489" s="93">
        <f t="shared" si="159"/>
        <v>347.96000000000004</v>
      </c>
      <c r="P489" s="93">
        <f t="shared" si="159"/>
        <v>347.65999999999985</v>
      </c>
      <c r="Q489" s="1086"/>
      <c r="R489" s="1086"/>
      <c r="S489" s="1089"/>
      <c r="T489" s="1089"/>
      <c r="U489" s="1089"/>
      <c r="V489" s="154"/>
      <c r="W489" s="1092"/>
    </row>
    <row r="490" spans="1:31" ht="15.75">
      <c r="A490" s="107">
        <v>43675</v>
      </c>
      <c r="B490" s="122" t="s">
        <v>230</v>
      </c>
      <c r="C490" s="91" t="s">
        <v>184</v>
      </c>
      <c r="D490">
        <v>2875.84</v>
      </c>
      <c r="E490">
        <v>2786.27</v>
      </c>
      <c r="F490">
        <v>2776.41</v>
      </c>
      <c r="G490">
        <v>2789.46</v>
      </c>
      <c r="H490">
        <v>2900.66</v>
      </c>
      <c r="I490">
        <v>2859.16</v>
      </c>
      <c r="J490">
        <v>2787.49</v>
      </c>
      <c r="K490">
        <v>2785.77</v>
      </c>
      <c r="L490">
        <v>2867.07</v>
      </c>
      <c r="M490">
        <v>2790.84</v>
      </c>
      <c r="N490">
        <v>2800.95</v>
      </c>
      <c r="O490">
        <v>2804.72</v>
      </c>
      <c r="P490">
        <v>2792.52</v>
      </c>
      <c r="Q490" s="1084">
        <f>IF((P491=""),"",MAX(D492:P492))</f>
        <v>386.83999999999969</v>
      </c>
      <c r="R490" s="1084">
        <f>IF(P491="","",MIN(D492:P492))</f>
        <v>336.96000000000004</v>
      </c>
      <c r="S490" s="1087">
        <f>IF((P492=""),"",AVERAGE(D492:P492))</f>
        <v>354.02846153846144</v>
      </c>
      <c r="T490" s="1087">
        <f>IF((P491=""),"",(Q490-R490)/(Q490+R490)*100)</f>
        <v>6.8914064658745051</v>
      </c>
      <c r="U490" s="1087">
        <f>STDEV(D492:P492)</f>
        <v>20.599751958926142</v>
      </c>
      <c r="V490" s="154" t="str">
        <f>IF(P491="","",IF(S490&gt;300,IF(T490&lt;14,IF(S490&lt;390,"Pass","Fail"),"Fail"),"Fail"))</f>
        <v>Pass</v>
      </c>
      <c r="W490" s="1090">
        <v>1159</v>
      </c>
      <c r="X490" s="7" t="s">
        <v>310</v>
      </c>
      <c r="Z490" s="30">
        <v>270</v>
      </c>
      <c r="AA490" s="30">
        <v>370</v>
      </c>
      <c r="AB490" s="30">
        <v>300</v>
      </c>
      <c r="AC490" s="31">
        <v>390</v>
      </c>
      <c r="AD490" s="31">
        <v>20</v>
      </c>
      <c r="AE490" s="31">
        <v>14</v>
      </c>
    </row>
    <row r="491" spans="1:31" ht="15.75">
      <c r="A491" s="84"/>
      <c r="B491" s="92"/>
      <c r="C491" s="91" t="s">
        <v>185</v>
      </c>
      <c r="D491">
        <v>2495.64</v>
      </c>
      <c r="E491">
        <v>2445.9</v>
      </c>
      <c r="F491">
        <v>2438.81</v>
      </c>
      <c r="G491">
        <v>2452.5</v>
      </c>
      <c r="H491">
        <v>2518.77</v>
      </c>
      <c r="I491">
        <v>2472.3200000000002</v>
      </c>
      <c r="J491">
        <v>2449.0300000000002</v>
      </c>
      <c r="K491">
        <v>2445.5</v>
      </c>
      <c r="L491">
        <v>2482.44</v>
      </c>
      <c r="M491">
        <v>2450.7399999999998</v>
      </c>
      <c r="N491">
        <v>2456.6799999999998</v>
      </c>
      <c r="O491">
        <v>2459.37</v>
      </c>
      <c r="P491">
        <v>2447.09</v>
      </c>
      <c r="Q491" s="1085"/>
      <c r="R491" s="1085"/>
      <c r="S491" s="1088"/>
      <c r="T491" s="1088"/>
      <c r="U491" s="1088"/>
      <c r="V491" s="154"/>
      <c r="W491" s="1091"/>
    </row>
    <row r="492" spans="1:31" ht="30">
      <c r="A492" s="119"/>
      <c r="B492" s="90"/>
      <c r="C492" s="91" t="s">
        <v>186</v>
      </c>
      <c r="D492" s="93">
        <f t="shared" ref="D492:P492" si="160">IF(((D490="")*AND(D491="")),"",(D490-D491))</f>
        <v>380.20000000000027</v>
      </c>
      <c r="E492" s="93">
        <f t="shared" si="160"/>
        <v>340.36999999999989</v>
      </c>
      <c r="F492" s="93">
        <f t="shared" si="160"/>
        <v>337.59999999999991</v>
      </c>
      <c r="G492" s="93">
        <f t="shared" si="160"/>
        <v>336.96000000000004</v>
      </c>
      <c r="H492" s="93">
        <f t="shared" si="160"/>
        <v>381.88999999999987</v>
      </c>
      <c r="I492" s="93">
        <f t="shared" si="160"/>
        <v>386.83999999999969</v>
      </c>
      <c r="J492" s="93">
        <f t="shared" si="160"/>
        <v>338.45999999999958</v>
      </c>
      <c r="K492" s="93">
        <f t="shared" si="160"/>
        <v>340.27</v>
      </c>
      <c r="L492" s="93">
        <f t="shared" si="160"/>
        <v>384.63000000000011</v>
      </c>
      <c r="M492" s="93">
        <f t="shared" si="160"/>
        <v>340.10000000000036</v>
      </c>
      <c r="N492" s="93">
        <f t="shared" si="160"/>
        <v>344.27</v>
      </c>
      <c r="O492" s="93">
        <f t="shared" si="160"/>
        <v>345.34999999999991</v>
      </c>
      <c r="P492" s="93">
        <f t="shared" si="160"/>
        <v>345.42999999999984</v>
      </c>
      <c r="Q492" s="1086"/>
      <c r="R492" s="1086"/>
      <c r="S492" s="1089"/>
      <c r="T492" s="1089"/>
      <c r="U492" s="1089"/>
      <c r="V492" s="154"/>
      <c r="W492" s="1092"/>
    </row>
    <row r="493" spans="1:31" ht="15.75">
      <c r="A493" s="107">
        <v>43678</v>
      </c>
      <c r="B493" s="122" t="s">
        <v>230</v>
      </c>
      <c r="C493" s="91" t="s">
        <v>184</v>
      </c>
      <c r="D493">
        <v>2878.51</v>
      </c>
      <c r="E493">
        <v>2779.23</v>
      </c>
      <c r="F493">
        <v>2770.8</v>
      </c>
      <c r="G493">
        <v>2790.45</v>
      </c>
      <c r="H493">
        <v>2891.2</v>
      </c>
      <c r="I493">
        <v>2851.56</v>
      </c>
      <c r="J493">
        <v>2781.63</v>
      </c>
      <c r="K493">
        <v>2779.72</v>
      </c>
      <c r="L493">
        <v>2857.58</v>
      </c>
      <c r="M493">
        <v>2790.11</v>
      </c>
      <c r="N493">
        <v>2798.43</v>
      </c>
      <c r="O493">
        <v>2799.41</v>
      </c>
      <c r="P493">
        <v>2790.26</v>
      </c>
      <c r="Q493" s="1084">
        <f>IF((P494=""),"",MAX(D495:P495))</f>
        <v>387.46000000000004</v>
      </c>
      <c r="R493" s="1084">
        <f>IF(P494="","",MIN(D495:P495))</f>
        <v>333.5</v>
      </c>
      <c r="S493" s="1087">
        <f>IF((P495=""),"",AVERAGE(D495:P495))</f>
        <v>353.48384615384606</v>
      </c>
      <c r="T493" s="1087">
        <f>IF((P494=""),"",(Q493-R493)/(Q493+R493)*100)</f>
        <v>7.4844651575676924</v>
      </c>
      <c r="U493" s="1087">
        <f>STDEV(D495:P495)</f>
        <v>20.106498758056425</v>
      </c>
      <c r="V493" s="154" t="str">
        <f>IF(P494="","",IF(S493&gt;300,IF(T493&lt;14,IF(S493&lt;390,"Pass","Fail"),"Fail"),"Fail"))</f>
        <v>Pass</v>
      </c>
      <c r="W493" s="1090">
        <v>1159</v>
      </c>
      <c r="X493" s="7" t="s">
        <v>312</v>
      </c>
      <c r="Z493" s="30">
        <v>270</v>
      </c>
      <c r="AA493" s="30">
        <v>370</v>
      </c>
      <c r="AB493" s="30">
        <v>300</v>
      </c>
      <c r="AC493" s="31">
        <v>390</v>
      </c>
      <c r="AD493" s="31">
        <v>20</v>
      </c>
      <c r="AE493" s="31">
        <v>14</v>
      </c>
    </row>
    <row r="494" spans="1:31" ht="15.75">
      <c r="A494" s="84"/>
      <c r="B494" s="92"/>
      <c r="C494" s="91" t="s">
        <v>185</v>
      </c>
      <c r="D494">
        <v>2491.0500000000002</v>
      </c>
      <c r="E494">
        <v>2441.75</v>
      </c>
      <c r="F494">
        <v>2437.3000000000002</v>
      </c>
      <c r="G494">
        <v>2450.9299999999998</v>
      </c>
      <c r="H494">
        <v>2516.34</v>
      </c>
      <c r="I494">
        <v>2467.4499999999998</v>
      </c>
      <c r="J494">
        <v>2443.3000000000002</v>
      </c>
      <c r="K494">
        <v>2440.73</v>
      </c>
      <c r="L494">
        <v>2477.1</v>
      </c>
      <c r="M494">
        <v>2443.58</v>
      </c>
      <c r="N494">
        <v>2453.67</v>
      </c>
      <c r="O494">
        <v>2455.7600000000002</v>
      </c>
      <c r="P494">
        <v>2444.64</v>
      </c>
      <c r="Q494" s="1085"/>
      <c r="R494" s="1085"/>
      <c r="S494" s="1088"/>
      <c r="T494" s="1088"/>
      <c r="U494" s="1088"/>
      <c r="V494" s="154"/>
      <c r="W494" s="1091"/>
    </row>
    <row r="495" spans="1:31" ht="30">
      <c r="A495" s="119"/>
      <c r="B495" s="90"/>
      <c r="C495" s="91" t="s">
        <v>186</v>
      </c>
      <c r="D495" s="93">
        <f t="shared" ref="D495:P495" si="161">IF(((D493="")*AND(D494="")),"",(D493-D494))</f>
        <v>387.46000000000004</v>
      </c>
      <c r="E495" s="93">
        <f t="shared" si="161"/>
        <v>337.48</v>
      </c>
      <c r="F495" s="93">
        <f t="shared" si="161"/>
        <v>333.5</v>
      </c>
      <c r="G495" s="93">
        <f t="shared" si="161"/>
        <v>339.52</v>
      </c>
      <c r="H495" s="93">
        <f t="shared" si="161"/>
        <v>374.85999999999967</v>
      </c>
      <c r="I495" s="93">
        <f t="shared" si="161"/>
        <v>384.11000000000013</v>
      </c>
      <c r="J495" s="93">
        <f t="shared" si="161"/>
        <v>338.32999999999993</v>
      </c>
      <c r="K495" s="93">
        <f t="shared" si="161"/>
        <v>338.98999999999978</v>
      </c>
      <c r="L495" s="93">
        <f t="shared" si="161"/>
        <v>380.48</v>
      </c>
      <c r="M495" s="93">
        <f t="shared" si="161"/>
        <v>346.5300000000002</v>
      </c>
      <c r="N495" s="93">
        <f t="shared" si="161"/>
        <v>344.75999999999976</v>
      </c>
      <c r="O495" s="93">
        <f t="shared" si="161"/>
        <v>343.64999999999964</v>
      </c>
      <c r="P495" s="93">
        <f t="shared" si="161"/>
        <v>345.62000000000035</v>
      </c>
      <c r="Q495" s="1086"/>
      <c r="R495" s="1086"/>
      <c r="S495" s="1089"/>
      <c r="T495" s="1089"/>
      <c r="U495" s="1089"/>
      <c r="V495" s="154"/>
      <c r="W495" s="1092"/>
    </row>
    <row r="496" spans="1:31" ht="15.75">
      <c r="A496" s="107">
        <v>43681</v>
      </c>
      <c r="B496" s="122" t="s">
        <v>230</v>
      </c>
      <c r="C496" s="91" t="s">
        <v>184</v>
      </c>
      <c r="D496">
        <v>2868.3</v>
      </c>
      <c r="E496">
        <v>2777.4</v>
      </c>
      <c r="F496">
        <v>2770.62</v>
      </c>
      <c r="G496">
        <v>2786.19</v>
      </c>
      <c r="H496">
        <v>2891.15</v>
      </c>
      <c r="I496">
        <v>2850.29</v>
      </c>
      <c r="J496">
        <v>2780.01</v>
      </c>
      <c r="K496">
        <v>2779.32</v>
      </c>
      <c r="L496">
        <v>2857.34</v>
      </c>
      <c r="M496">
        <v>2781.14</v>
      </c>
      <c r="N496">
        <v>2793.87</v>
      </c>
      <c r="O496">
        <v>2799.16</v>
      </c>
      <c r="P496">
        <v>2789.43</v>
      </c>
      <c r="Q496" s="1084">
        <f>IF((P497=""),"",MAX(D498:P498))</f>
        <v>387.75</v>
      </c>
      <c r="R496" s="1084">
        <f>IF(P497="","",MIN(D498:P498))</f>
        <v>336.52</v>
      </c>
      <c r="S496" s="1087">
        <f>IF((P498=""),"",AVERAGE(D498:P498))</f>
        <v>354.46153846153845</v>
      </c>
      <c r="T496" s="1087">
        <f>IF((P497=""),"",(Q496-R496)/(Q496+R496)*100)</f>
        <v>7.0733290071382253</v>
      </c>
      <c r="U496" s="1087">
        <f>STDEV(D498:P498)</f>
        <v>19.906819118982916</v>
      </c>
      <c r="V496" s="154" t="str">
        <f>IF(P497="","",IF(S496&gt;300,IF(T496&lt;14,IF(S496&lt;390,"Pass","Fail"),"Fail"),"Fail"))</f>
        <v>Pass</v>
      </c>
      <c r="W496" s="1090">
        <v>1335</v>
      </c>
      <c r="X496" s="7" t="s">
        <v>314</v>
      </c>
      <c r="Z496" s="30">
        <v>270</v>
      </c>
      <c r="AA496" s="30">
        <v>370</v>
      </c>
      <c r="AB496" s="30">
        <v>300</v>
      </c>
      <c r="AC496" s="31">
        <v>390</v>
      </c>
      <c r="AD496" s="31">
        <v>20</v>
      </c>
      <c r="AE496" s="31">
        <v>14</v>
      </c>
    </row>
    <row r="497" spans="1:31" ht="15.75">
      <c r="A497" s="84"/>
      <c r="B497" s="92"/>
      <c r="C497" s="91" t="s">
        <v>185</v>
      </c>
      <c r="D497">
        <v>2487.54</v>
      </c>
      <c r="E497">
        <v>2438.33</v>
      </c>
      <c r="F497">
        <v>2434.1</v>
      </c>
      <c r="G497">
        <v>2445.42</v>
      </c>
      <c r="H497">
        <v>2507.63</v>
      </c>
      <c r="I497">
        <v>2462.54</v>
      </c>
      <c r="J497">
        <v>2440.19</v>
      </c>
      <c r="K497">
        <v>2438.77</v>
      </c>
      <c r="L497">
        <v>2478.7800000000002</v>
      </c>
      <c r="M497">
        <v>2439.5700000000002</v>
      </c>
      <c r="N497">
        <v>2450.17</v>
      </c>
      <c r="O497">
        <v>2450.2199999999998</v>
      </c>
      <c r="P497">
        <v>2442.96</v>
      </c>
      <c r="Q497" s="1085"/>
      <c r="R497" s="1085"/>
      <c r="S497" s="1088"/>
      <c r="T497" s="1088"/>
      <c r="U497" s="1088"/>
      <c r="V497" s="154"/>
      <c r="W497" s="1091"/>
    </row>
    <row r="498" spans="1:31" ht="30">
      <c r="A498" s="119"/>
      <c r="B498" s="90"/>
      <c r="C498" s="91" t="s">
        <v>186</v>
      </c>
      <c r="D498" s="93">
        <f t="shared" ref="D498:P498" si="162">IF(((D496="")*AND(D497="")),"",(D496-D497))</f>
        <v>380.76000000000022</v>
      </c>
      <c r="E498" s="93">
        <f t="shared" si="162"/>
        <v>339.07000000000016</v>
      </c>
      <c r="F498" s="93">
        <f t="shared" si="162"/>
        <v>336.52</v>
      </c>
      <c r="G498" s="93">
        <f t="shared" si="162"/>
        <v>340.77</v>
      </c>
      <c r="H498" s="93">
        <f t="shared" si="162"/>
        <v>383.52</v>
      </c>
      <c r="I498" s="93">
        <f t="shared" si="162"/>
        <v>387.75</v>
      </c>
      <c r="J498" s="93">
        <f t="shared" si="162"/>
        <v>339.82000000000016</v>
      </c>
      <c r="K498" s="93">
        <f t="shared" si="162"/>
        <v>340.55000000000018</v>
      </c>
      <c r="L498" s="93">
        <f t="shared" si="162"/>
        <v>378.55999999999995</v>
      </c>
      <c r="M498" s="93">
        <f t="shared" si="162"/>
        <v>341.56999999999971</v>
      </c>
      <c r="N498" s="93">
        <f t="shared" si="162"/>
        <v>343.69999999999982</v>
      </c>
      <c r="O498" s="93">
        <f t="shared" si="162"/>
        <v>348.94000000000005</v>
      </c>
      <c r="P498" s="93">
        <f t="shared" si="162"/>
        <v>346.4699999999998</v>
      </c>
      <c r="Q498" s="1086"/>
      <c r="R498" s="1086"/>
      <c r="S498" s="1089"/>
      <c r="T498" s="1089"/>
      <c r="U498" s="1089"/>
      <c r="V498" s="154"/>
      <c r="W498" s="1092"/>
    </row>
    <row r="499" spans="1:31" ht="15.75">
      <c r="A499" s="107">
        <v>43685</v>
      </c>
      <c r="B499" s="122" t="s">
        <v>230</v>
      </c>
      <c r="C499" s="91" t="s">
        <v>184</v>
      </c>
      <c r="D499">
        <v>2873.93</v>
      </c>
      <c r="E499">
        <v>2780.88</v>
      </c>
      <c r="F499">
        <v>2776.16</v>
      </c>
      <c r="G499">
        <v>2786.25</v>
      </c>
      <c r="H499">
        <v>2892.77</v>
      </c>
      <c r="I499">
        <v>2846.52</v>
      </c>
      <c r="J499">
        <v>2773.82</v>
      </c>
      <c r="K499">
        <v>2786.79</v>
      </c>
      <c r="L499">
        <v>2860.56</v>
      </c>
      <c r="M499">
        <v>2790.95</v>
      </c>
      <c r="N499">
        <v>2798.63</v>
      </c>
      <c r="O499">
        <v>2794.69</v>
      </c>
      <c r="P499">
        <v>2788.45</v>
      </c>
      <c r="Q499" s="1084">
        <f>IF((P500=""),"",MAX(D501:P501))</f>
        <v>370.92999999999984</v>
      </c>
      <c r="R499" s="1084">
        <f>IF(P500="","",MIN(D501:P501))</f>
        <v>323.75</v>
      </c>
      <c r="S499" s="1087">
        <f>IF((P501=""),"",AVERAGE(D501:P501))</f>
        <v>343.46307692307676</v>
      </c>
      <c r="T499" s="1087">
        <f>IF((P500=""),"",(Q499-R499)/(Q499+R499)*100)</f>
        <v>6.7916162837565279</v>
      </c>
      <c r="U499" s="1087">
        <f>STDEV(D501:P501)</f>
        <v>18.705001285136579</v>
      </c>
      <c r="V499" s="154" t="str">
        <f>IF(P500="","",IF(S499&gt;300,IF(T499&lt;14,IF(S499&lt;390,"Pass","Fail"),"Fail"),"Fail"))</f>
        <v>Pass</v>
      </c>
      <c r="W499" s="1090">
        <v>74</v>
      </c>
      <c r="X499" s="7" t="s">
        <v>316</v>
      </c>
      <c r="Z499" s="30">
        <v>270</v>
      </c>
      <c r="AA499" s="30">
        <v>370</v>
      </c>
      <c r="AB499" s="30">
        <v>300</v>
      </c>
      <c r="AC499" s="31">
        <v>390</v>
      </c>
      <c r="AD499" s="31">
        <v>20</v>
      </c>
      <c r="AE499" s="31">
        <v>14</v>
      </c>
    </row>
    <row r="500" spans="1:31" ht="15.75">
      <c r="A500" s="84"/>
      <c r="B500" s="92"/>
      <c r="C500" s="91" t="s">
        <v>185</v>
      </c>
      <c r="D500">
        <v>2505.13</v>
      </c>
      <c r="E500">
        <v>2448.61</v>
      </c>
      <c r="F500">
        <v>2444.84</v>
      </c>
      <c r="G500">
        <v>2459.44</v>
      </c>
      <c r="H500">
        <v>2523.0300000000002</v>
      </c>
      <c r="I500">
        <v>2475.59</v>
      </c>
      <c r="J500">
        <v>2450.0700000000002</v>
      </c>
      <c r="K500">
        <v>2452.46</v>
      </c>
      <c r="L500">
        <v>2490.5700000000002</v>
      </c>
      <c r="M500">
        <v>2451</v>
      </c>
      <c r="N500">
        <v>2464.46</v>
      </c>
      <c r="O500">
        <v>2463.2600000000002</v>
      </c>
      <c r="P500">
        <v>2456.92</v>
      </c>
      <c r="Q500" s="1085"/>
      <c r="R500" s="1085"/>
      <c r="S500" s="1088"/>
      <c r="T500" s="1088"/>
      <c r="U500" s="1088"/>
      <c r="V500" s="154"/>
      <c r="W500" s="1091"/>
    </row>
    <row r="501" spans="1:31" ht="30">
      <c r="A501" s="119"/>
      <c r="B501" s="90"/>
      <c r="C501" s="91" t="s">
        <v>186</v>
      </c>
      <c r="D501" s="93">
        <f t="shared" ref="D501:P501" si="163">IF(((D499="")*AND(D500="")),"",(D499-D500))</f>
        <v>368.79999999999973</v>
      </c>
      <c r="E501" s="93">
        <f t="shared" si="163"/>
        <v>332.27</v>
      </c>
      <c r="F501" s="93">
        <f t="shared" si="163"/>
        <v>331.31999999999971</v>
      </c>
      <c r="G501" s="93">
        <f t="shared" si="163"/>
        <v>326.80999999999995</v>
      </c>
      <c r="H501" s="93">
        <f t="shared" si="163"/>
        <v>369.73999999999978</v>
      </c>
      <c r="I501" s="93">
        <f t="shared" si="163"/>
        <v>370.92999999999984</v>
      </c>
      <c r="J501" s="93">
        <f t="shared" si="163"/>
        <v>323.75</v>
      </c>
      <c r="K501" s="93">
        <f t="shared" si="163"/>
        <v>334.32999999999993</v>
      </c>
      <c r="L501" s="93">
        <f t="shared" si="163"/>
        <v>369.98999999999978</v>
      </c>
      <c r="M501" s="93">
        <f t="shared" si="163"/>
        <v>339.94999999999982</v>
      </c>
      <c r="N501" s="93">
        <f t="shared" si="163"/>
        <v>334.17000000000007</v>
      </c>
      <c r="O501" s="93">
        <f t="shared" si="163"/>
        <v>331.42999999999984</v>
      </c>
      <c r="P501" s="93">
        <f t="shared" si="163"/>
        <v>331.52999999999975</v>
      </c>
      <c r="Q501" s="1086"/>
      <c r="R501" s="1086"/>
      <c r="S501" s="1089"/>
      <c r="T501" s="1089"/>
      <c r="U501" s="1089"/>
      <c r="V501" s="154"/>
      <c r="W501" s="1092"/>
    </row>
    <row r="502" spans="1:31" ht="15.75">
      <c r="A502" s="107">
        <v>43690</v>
      </c>
      <c r="B502" s="122" t="s">
        <v>230</v>
      </c>
      <c r="C502" s="91" t="s">
        <v>184</v>
      </c>
      <c r="D502">
        <v>2898.68</v>
      </c>
      <c r="E502">
        <v>2787.1</v>
      </c>
      <c r="F502">
        <v>2775.56</v>
      </c>
      <c r="G502">
        <v>2783.16</v>
      </c>
      <c r="H502">
        <v>2872.69</v>
      </c>
      <c r="I502">
        <v>2856.67</v>
      </c>
      <c r="J502">
        <v>2780.75</v>
      </c>
      <c r="K502">
        <v>2779.28</v>
      </c>
      <c r="L502">
        <v>2843.76</v>
      </c>
      <c r="M502">
        <v>2795.5</v>
      </c>
      <c r="N502">
        <v>2783.32</v>
      </c>
      <c r="O502">
        <v>2790.31</v>
      </c>
      <c r="P502">
        <v>2793.28</v>
      </c>
      <c r="Q502" s="1084">
        <f>IF((P503=""),"",MAX(D504:P504))</f>
        <v>392.19000000000005</v>
      </c>
      <c r="R502" s="1084">
        <f>IF(P503="","",MIN(D504:P504))</f>
        <v>333.92000000000007</v>
      </c>
      <c r="S502" s="1087">
        <f>IF((P504=""),"",AVERAGE(D504:P504))</f>
        <v>352.34615384615398</v>
      </c>
      <c r="T502" s="1087">
        <f>IF((P503=""),"",(Q502-R502)/(Q502+R502)*100)</f>
        <v>8.0249548966410007</v>
      </c>
      <c r="U502" s="1087">
        <f>STDEV(D504:P504)</f>
        <v>21.644596915650524</v>
      </c>
      <c r="V502" s="154" t="str">
        <f>IF(P503="","",IF(S502&gt;300,IF(T502&lt;14,IF(S502&lt;390,"Pass","Fail"),"Fail"),"Fail"))</f>
        <v>Pass</v>
      </c>
      <c r="W502" s="1090">
        <v>1335</v>
      </c>
      <c r="X502" s="8" t="s">
        <v>318</v>
      </c>
      <c r="Z502" s="30">
        <v>270</v>
      </c>
      <c r="AA502" s="30">
        <v>370</v>
      </c>
      <c r="AB502" s="30">
        <v>300</v>
      </c>
      <c r="AC502" s="31">
        <v>390</v>
      </c>
      <c r="AD502" s="31">
        <v>20</v>
      </c>
      <c r="AE502" s="31">
        <v>14</v>
      </c>
    </row>
    <row r="503" spans="1:31" ht="15.75">
      <c r="A503" s="84"/>
      <c r="B503" s="92"/>
      <c r="C503" s="91" t="s">
        <v>185</v>
      </c>
      <c r="D503">
        <v>2506.4899999999998</v>
      </c>
      <c r="E503">
        <v>2446.36</v>
      </c>
      <c r="F503">
        <v>2436.06</v>
      </c>
      <c r="G503">
        <v>2447.19</v>
      </c>
      <c r="H503">
        <v>2485.69</v>
      </c>
      <c r="I503">
        <v>2475.2399999999998</v>
      </c>
      <c r="J503">
        <v>2439.69</v>
      </c>
      <c r="K503">
        <v>2445.36</v>
      </c>
      <c r="L503">
        <v>2474.1799999999998</v>
      </c>
      <c r="M503">
        <v>2453.9899999999998</v>
      </c>
      <c r="N503">
        <v>2447.63</v>
      </c>
      <c r="O503">
        <v>2450.19</v>
      </c>
      <c r="P503">
        <v>2451.4899999999998</v>
      </c>
      <c r="Q503" s="1085"/>
      <c r="R503" s="1085"/>
      <c r="S503" s="1088"/>
      <c r="T503" s="1088"/>
      <c r="U503" s="1088"/>
      <c r="V503" s="154"/>
      <c r="W503" s="1091"/>
    </row>
    <row r="504" spans="1:31" ht="30">
      <c r="A504" s="119"/>
      <c r="B504" s="90"/>
      <c r="C504" s="91" t="s">
        <v>186</v>
      </c>
      <c r="D504" s="93">
        <f t="shared" ref="D504:P504" si="164">IF(((D502="")*AND(D503="")),"",(D502-D503))</f>
        <v>392.19000000000005</v>
      </c>
      <c r="E504" s="93">
        <f t="shared" si="164"/>
        <v>340.73999999999978</v>
      </c>
      <c r="F504" s="93">
        <f t="shared" si="164"/>
        <v>339.5</v>
      </c>
      <c r="G504" s="93">
        <f t="shared" si="164"/>
        <v>335.9699999999998</v>
      </c>
      <c r="H504" s="93">
        <f t="shared" si="164"/>
        <v>387</v>
      </c>
      <c r="I504" s="93">
        <f t="shared" si="164"/>
        <v>381.43000000000029</v>
      </c>
      <c r="J504" s="93">
        <f t="shared" si="164"/>
        <v>341.05999999999995</v>
      </c>
      <c r="K504" s="93">
        <f t="shared" si="164"/>
        <v>333.92000000000007</v>
      </c>
      <c r="L504" s="93">
        <f t="shared" si="164"/>
        <v>369.58000000000038</v>
      </c>
      <c r="M504" s="93">
        <f t="shared" si="164"/>
        <v>341.51000000000022</v>
      </c>
      <c r="N504" s="93">
        <f t="shared" si="164"/>
        <v>335.69000000000005</v>
      </c>
      <c r="O504" s="93">
        <f t="shared" si="164"/>
        <v>340.11999999999989</v>
      </c>
      <c r="P504" s="93">
        <f t="shared" si="164"/>
        <v>341.79000000000042</v>
      </c>
      <c r="Q504" s="1086"/>
      <c r="R504" s="1086"/>
      <c r="S504" s="1089"/>
      <c r="T504" s="1089"/>
      <c r="U504" s="1089"/>
      <c r="V504" s="154"/>
      <c r="W504" s="1092"/>
    </row>
    <row r="505" spans="1:31" ht="15.75">
      <c r="A505" s="107">
        <v>43693</v>
      </c>
      <c r="B505" s="122" t="s">
        <v>230</v>
      </c>
      <c r="C505" s="91" t="s">
        <v>184</v>
      </c>
      <c r="D505">
        <v>2896.17</v>
      </c>
      <c r="E505">
        <v>2778.74</v>
      </c>
      <c r="F505">
        <v>2757.83</v>
      </c>
      <c r="G505">
        <v>2764.9</v>
      </c>
      <c r="H505">
        <v>2872.81</v>
      </c>
      <c r="I505">
        <v>2854.91</v>
      </c>
      <c r="J505">
        <v>2770.27</v>
      </c>
      <c r="K505">
        <v>2765.25</v>
      </c>
      <c r="L505">
        <v>2850.85</v>
      </c>
      <c r="M505">
        <v>2788.18</v>
      </c>
      <c r="N505">
        <v>2775.78</v>
      </c>
      <c r="O505">
        <v>2772.17</v>
      </c>
      <c r="P505">
        <v>2780.59</v>
      </c>
      <c r="Q505" s="1084">
        <f>IF((P506=""),"",MAX(D507:P507))</f>
        <v>378.77</v>
      </c>
      <c r="R505" s="1084">
        <f>IF(P506="","",MIN(D507:P507))</f>
        <v>329.5</v>
      </c>
      <c r="S505" s="1087">
        <f>IF((P507=""),"",AVERAGE(D507:P507))</f>
        <v>346.18769230769237</v>
      </c>
      <c r="T505" s="1087">
        <f>IF((P506=""),"",(Q505-R505)/(Q505+R505)*100)</f>
        <v>6.9563866886921639</v>
      </c>
      <c r="U505" s="1087">
        <f>STDEV(D507:P507)</f>
        <v>20.979036422837602</v>
      </c>
      <c r="V505" s="154" t="str">
        <f>IF(P506="","",IF(S505&gt;300,IF(T505&lt;14,IF(S505&lt;390,"Pass","Fail"),"Fail"),"Fail"))</f>
        <v>Pass</v>
      </c>
      <c r="W505" s="1090">
        <v>1159</v>
      </c>
      <c r="X505" s="7" t="s">
        <v>320</v>
      </c>
      <c r="Z505" s="30">
        <v>270</v>
      </c>
      <c r="AA505" s="30">
        <v>370</v>
      </c>
      <c r="AB505" s="30">
        <v>300</v>
      </c>
      <c r="AC505" s="31">
        <v>390</v>
      </c>
      <c r="AD505" s="31">
        <v>20</v>
      </c>
      <c r="AE505" s="31">
        <v>14</v>
      </c>
    </row>
    <row r="506" spans="1:31" ht="15.75">
      <c r="A506" s="84"/>
      <c r="B506" s="92"/>
      <c r="C506" s="91" t="s">
        <v>185</v>
      </c>
      <c r="D506">
        <v>2517.4499999999998</v>
      </c>
      <c r="E506">
        <v>2443.5700000000002</v>
      </c>
      <c r="F506">
        <v>2428.33</v>
      </c>
      <c r="G506">
        <v>2433.36</v>
      </c>
      <c r="H506">
        <v>2499.06</v>
      </c>
      <c r="I506">
        <v>2476.14</v>
      </c>
      <c r="J506">
        <v>2439.41</v>
      </c>
      <c r="K506">
        <v>2433.4499999999998</v>
      </c>
      <c r="L506">
        <v>2477.13</v>
      </c>
      <c r="M506">
        <v>2453.84</v>
      </c>
      <c r="N506">
        <v>2439.5</v>
      </c>
      <c r="O506">
        <v>2438.5500000000002</v>
      </c>
      <c r="P506">
        <v>2448.2199999999998</v>
      </c>
      <c r="Q506" s="1085"/>
      <c r="R506" s="1085"/>
      <c r="S506" s="1088"/>
      <c r="T506" s="1088"/>
      <c r="U506" s="1088"/>
      <c r="V506" s="154"/>
      <c r="W506" s="1091"/>
    </row>
    <row r="507" spans="1:31" ht="30">
      <c r="A507" s="119"/>
      <c r="B507" s="90"/>
      <c r="C507" s="91" t="s">
        <v>186</v>
      </c>
      <c r="D507" s="93">
        <f t="shared" ref="D507:P507" si="165">IF(((D505="")*AND(D506="")),"",(D505-D506))</f>
        <v>378.72000000000025</v>
      </c>
      <c r="E507" s="93">
        <f t="shared" si="165"/>
        <v>335.16999999999962</v>
      </c>
      <c r="F507" s="93">
        <f t="shared" si="165"/>
        <v>329.5</v>
      </c>
      <c r="G507" s="93">
        <f t="shared" si="165"/>
        <v>331.53999999999996</v>
      </c>
      <c r="H507" s="93">
        <f t="shared" si="165"/>
        <v>373.75</v>
      </c>
      <c r="I507" s="93">
        <f t="shared" si="165"/>
        <v>378.77</v>
      </c>
      <c r="J507" s="93">
        <f t="shared" si="165"/>
        <v>330.86000000000013</v>
      </c>
      <c r="K507" s="93">
        <f t="shared" si="165"/>
        <v>331.80000000000018</v>
      </c>
      <c r="L507" s="93">
        <f t="shared" si="165"/>
        <v>373.7199999999998</v>
      </c>
      <c r="M507" s="93">
        <f t="shared" si="165"/>
        <v>334.33999999999969</v>
      </c>
      <c r="N507" s="93">
        <f t="shared" si="165"/>
        <v>336.2800000000002</v>
      </c>
      <c r="O507" s="93">
        <f t="shared" si="165"/>
        <v>333.61999999999989</v>
      </c>
      <c r="P507" s="93">
        <f t="shared" si="165"/>
        <v>332.37000000000035</v>
      </c>
      <c r="Q507" s="1086"/>
      <c r="R507" s="1086"/>
      <c r="S507" s="1089"/>
      <c r="T507" s="1089"/>
      <c r="U507" s="1089"/>
      <c r="V507" s="154"/>
      <c r="W507" s="1092"/>
    </row>
    <row r="508" spans="1:31" ht="15.75">
      <c r="A508" s="84">
        <v>43696</v>
      </c>
      <c r="B508" s="122" t="s">
        <v>230</v>
      </c>
      <c r="C508" s="91" t="s">
        <v>184</v>
      </c>
      <c r="D508">
        <v>3101.01</v>
      </c>
      <c r="E508">
        <v>2985.15</v>
      </c>
      <c r="F508">
        <v>2969.04</v>
      </c>
      <c r="G508">
        <v>2975.03</v>
      </c>
      <c r="H508">
        <v>3061.14</v>
      </c>
      <c r="I508">
        <v>3127.11</v>
      </c>
      <c r="J508">
        <v>2989.79</v>
      </c>
      <c r="K508">
        <v>2972.64</v>
      </c>
      <c r="L508">
        <v>3057.97</v>
      </c>
      <c r="M508">
        <v>3009.83</v>
      </c>
      <c r="N508">
        <v>2982.22</v>
      </c>
      <c r="O508">
        <v>2991.85</v>
      </c>
      <c r="P508">
        <v>2983.76</v>
      </c>
      <c r="Q508" s="1084">
        <f>IF((P509=""),"",MAX(D510:P510))</f>
        <v>375.75</v>
      </c>
      <c r="R508" s="1084">
        <f>IF(P509="","",MIN(D510:P510))</f>
        <v>332.40000000000009</v>
      </c>
      <c r="S508" s="1087">
        <f>IF((P510=""),"",AVERAGE(D510:P510))</f>
        <v>346.15230769230777</v>
      </c>
      <c r="T508" s="1087">
        <f>IF((P509=""),"",(Q508-R508)/(Q508+R508)*100)</f>
        <v>6.1215844100825958</v>
      </c>
      <c r="U508" s="1087">
        <f>STDEV(D510:P510)</f>
        <v>19.436998719727338</v>
      </c>
      <c r="V508" s="154" t="str">
        <f>IF(P509="","",IF(S508&gt;300,IF(T508&lt;14,IF(S508&lt;390,"Pass","Fail"),"Fail"),"Fail"))</f>
        <v>Pass</v>
      </c>
      <c r="W508" s="1090">
        <v>1340</v>
      </c>
      <c r="X508" s="8" t="s">
        <v>322</v>
      </c>
      <c r="Z508" s="30">
        <v>270</v>
      </c>
      <c r="AA508" s="30">
        <v>370</v>
      </c>
      <c r="AB508" s="30">
        <v>300</v>
      </c>
      <c r="AC508" s="31">
        <v>390</v>
      </c>
      <c r="AD508" s="31">
        <v>20</v>
      </c>
      <c r="AE508" s="31">
        <v>14</v>
      </c>
    </row>
    <row r="509" spans="1:31" ht="15.75">
      <c r="A509" s="84"/>
      <c r="B509" s="92"/>
      <c r="C509" s="91" t="s">
        <v>185</v>
      </c>
      <c r="D509">
        <v>2725.86</v>
      </c>
      <c r="E509">
        <v>2651.63</v>
      </c>
      <c r="F509">
        <v>2634.74</v>
      </c>
      <c r="G509">
        <v>2641.14</v>
      </c>
      <c r="H509">
        <v>2689.58</v>
      </c>
      <c r="I509">
        <v>2751.36</v>
      </c>
      <c r="J509">
        <v>2657.35</v>
      </c>
      <c r="K509">
        <v>2639.75</v>
      </c>
      <c r="L509">
        <v>2684.04</v>
      </c>
      <c r="M509">
        <v>2675.7</v>
      </c>
      <c r="N509">
        <v>2648.48</v>
      </c>
      <c r="O509">
        <v>2659.45</v>
      </c>
      <c r="P509">
        <v>2647.48</v>
      </c>
      <c r="Q509" s="1085"/>
      <c r="R509" s="1085"/>
      <c r="S509" s="1088"/>
      <c r="T509" s="1088"/>
      <c r="U509" s="1088"/>
      <c r="V509" s="154"/>
      <c r="W509" s="1091"/>
    </row>
    <row r="510" spans="1:31" ht="30">
      <c r="A510" s="119"/>
      <c r="B510" s="90"/>
      <c r="C510" s="91" t="s">
        <v>186</v>
      </c>
      <c r="D510" s="93">
        <f t="shared" ref="D510:P510" si="166">IF(((D508="")*AND(D509="")),"",(D508-D509))</f>
        <v>375.15000000000009</v>
      </c>
      <c r="E510" s="93">
        <f t="shared" si="166"/>
        <v>333.52</v>
      </c>
      <c r="F510" s="93">
        <f t="shared" si="166"/>
        <v>334.30000000000018</v>
      </c>
      <c r="G510" s="93">
        <f t="shared" si="166"/>
        <v>333.89000000000033</v>
      </c>
      <c r="H510" s="93">
        <f t="shared" si="166"/>
        <v>371.55999999999995</v>
      </c>
      <c r="I510" s="93">
        <f t="shared" si="166"/>
        <v>375.75</v>
      </c>
      <c r="J510" s="93">
        <f t="shared" si="166"/>
        <v>332.44000000000005</v>
      </c>
      <c r="K510" s="93">
        <f t="shared" si="166"/>
        <v>332.88999999999987</v>
      </c>
      <c r="L510" s="93">
        <f t="shared" si="166"/>
        <v>373.92999999999984</v>
      </c>
      <c r="M510" s="93">
        <f t="shared" si="166"/>
        <v>334.13000000000011</v>
      </c>
      <c r="N510" s="93">
        <f t="shared" si="166"/>
        <v>333.73999999999978</v>
      </c>
      <c r="O510" s="93">
        <f t="shared" si="166"/>
        <v>332.40000000000009</v>
      </c>
      <c r="P510" s="93">
        <f t="shared" si="166"/>
        <v>336.2800000000002</v>
      </c>
      <c r="Q510" s="1086"/>
      <c r="R510" s="1086"/>
      <c r="S510" s="1089"/>
      <c r="T510" s="1089"/>
      <c r="U510" s="1089"/>
      <c r="V510" s="154"/>
      <c r="W510" s="1092"/>
    </row>
    <row r="511" spans="1:31" ht="15.75">
      <c r="A511" s="84">
        <v>43699</v>
      </c>
      <c r="B511" s="122" t="s">
        <v>230</v>
      </c>
      <c r="C511" s="91" t="s">
        <v>184</v>
      </c>
      <c r="D511">
        <v>3093.33</v>
      </c>
      <c r="E511">
        <v>2981.88</v>
      </c>
      <c r="F511">
        <v>2969.07</v>
      </c>
      <c r="G511">
        <v>2980.39</v>
      </c>
      <c r="H511">
        <v>3069.46</v>
      </c>
      <c r="I511">
        <v>3126.21</v>
      </c>
      <c r="J511">
        <v>2994.69</v>
      </c>
      <c r="K511">
        <v>2973.39</v>
      </c>
      <c r="L511">
        <v>3065.28</v>
      </c>
      <c r="M511">
        <v>3008.81</v>
      </c>
      <c r="N511">
        <v>2981.38</v>
      </c>
      <c r="O511">
        <v>2995.54</v>
      </c>
      <c r="P511">
        <v>2984.16</v>
      </c>
      <c r="Q511" s="1084">
        <f>IF((P512=""),"",MAX(D513:P513))</f>
        <v>392.13000000000011</v>
      </c>
      <c r="R511" s="1084">
        <f>IF(P512="","",MIN(D513:P513))</f>
        <v>342.77</v>
      </c>
      <c r="S511" s="1087">
        <f>IF((P513=""),"",AVERAGE(D513:P513))</f>
        <v>359.84999999999997</v>
      </c>
      <c r="T511" s="1087">
        <f>IF((P512=""),"",(Q511-R511)/(Q511+R511)*100)</f>
        <v>6.7165600762008602</v>
      </c>
      <c r="U511" s="1087">
        <f>STDEV(D513:P513)</f>
        <v>18.721947459244959</v>
      </c>
      <c r="V511" s="154" t="str">
        <f>IF(P512="","",IF(S511&gt;300,IF(T511&lt;14,IF(S511&lt;390,"Pass","Fail"),"Fail"),"Fail"))</f>
        <v>Pass</v>
      </c>
      <c r="W511" s="1090" t="s">
        <v>215</v>
      </c>
      <c r="X511" s="7" t="s">
        <v>324</v>
      </c>
      <c r="Z511" s="30">
        <v>270</v>
      </c>
      <c r="AA511" s="30">
        <v>370</v>
      </c>
      <c r="AB511" s="30">
        <v>300</v>
      </c>
      <c r="AC511" s="31">
        <v>390</v>
      </c>
      <c r="AD511" s="31">
        <v>20</v>
      </c>
      <c r="AE511" s="31">
        <v>14</v>
      </c>
    </row>
    <row r="512" spans="1:31" ht="15.75">
      <c r="A512" s="84"/>
      <c r="B512" s="92"/>
      <c r="C512" s="91" t="s">
        <v>185</v>
      </c>
      <c r="D512">
        <v>2701.2</v>
      </c>
      <c r="E512">
        <v>2639.11</v>
      </c>
      <c r="F512">
        <v>2621.84</v>
      </c>
      <c r="G512">
        <v>2630.95</v>
      </c>
      <c r="H512">
        <v>2688.04</v>
      </c>
      <c r="I512">
        <v>2739.81</v>
      </c>
      <c r="J512">
        <v>2643.5</v>
      </c>
      <c r="K512">
        <v>2624.83</v>
      </c>
      <c r="L512">
        <v>2679.59</v>
      </c>
      <c r="M512">
        <v>2659.44</v>
      </c>
      <c r="N512">
        <v>2632</v>
      </c>
      <c r="O512">
        <v>2651.96</v>
      </c>
      <c r="P512">
        <v>2633.27</v>
      </c>
      <c r="Q512" s="1085"/>
      <c r="R512" s="1085"/>
      <c r="S512" s="1088"/>
      <c r="T512" s="1088"/>
      <c r="U512" s="1088"/>
      <c r="V512" s="154"/>
      <c r="W512" s="1091"/>
    </row>
    <row r="513" spans="1:31" ht="30">
      <c r="A513" s="119"/>
      <c r="B513" s="90"/>
      <c r="C513" s="91" t="s">
        <v>186</v>
      </c>
      <c r="D513" s="93">
        <f t="shared" ref="D513:P513" si="167">IF(((D511="")*AND(D512="")),"",(D511-D512))</f>
        <v>392.13000000000011</v>
      </c>
      <c r="E513" s="93">
        <f t="shared" si="167"/>
        <v>342.77</v>
      </c>
      <c r="F513" s="93">
        <f t="shared" si="167"/>
        <v>347.23</v>
      </c>
      <c r="G513" s="93">
        <f t="shared" si="167"/>
        <v>349.44000000000005</v>
      </c>
      <c r="H513" s="93">
        <f t="shared" si="167"/>
        <v>381.42000000000007</v>
      </c>
      <c r="I513" s="93">
        <f t="shared" si="167"/>
        <v>386.40000000000009</v>
      </c>
      <c r="J513" s="93">
        <f t="shared" si="167"/>
        <v>351.19000000000005</v>
      </c>
      <c r="K513" s="93">
        <f t="shared" si="167"/>
        <v>348.55999999999995</v>
      </c>
      <c r="L513" s="93">
        <f t="shared" si="167"/>
        <v>385.69000000000005</v>
      </c>
      <c r="M513" s="93">
        <f t="shared" si="167"/>
        <v>349.36999999999989</v>
      </c>
      <c r="N513" s="93">
        <f t="shared" si="167"/>
        <v>349.38000000000011</v>
      </c>
      <c r="O513" s="93">
        <f t="shared" si="167"/>
        <v>343.57999999999993</v>
      </c>
      <c r="P513" s="93">
        <f t="shared" si="167"/>
        <v>350.88999999999987</v>
      </c>
      <c r="Q513" s="1086"/>
      <c r="R513" s="1086"/>
      <c r="S513" s="1089"/>
      <c r="T513" s="1089"/>
      <c r="U513" s="1089"/>
      <c r="V513" s="154"/>
      <c r="W513" s="1092"/>
    </row>
    <row r="514" spans="1:31" ht="15.75">
      <c r="A514" s="84">
        <v>43703</v>
      </c>
      <c r="B514" s="122" t="s">
        <v>230</v>
      </c>
      <c r="C514" s="91" t="s">
        <v>184</v>
      </c>
      <c r="D514">
        <v>2701.2</v>
      </c>
      <c r="E514">
        <v>2639.11</v>
      </c>
      <c r="F514">
        <v>2621.84</v>
      </c>
      <c r="G514">
        <v>2630.95</v>
      </c>
      <c r="H514">
        <v>2688.04</v>
      </c>
      <c r="I514">
        <v>2739.81</v>
      </c>
      <c r="J514">
        <v>2643.5</v>
      </c>
      <c r="K514">
        <v>2624.83</v>
      </c>
      <c r="L514">
        <v>2679.59</v>
      </c>
      <c r="M514">
        <v>2659.44</v>
      </c>
      <c r="N514">
        <v>2632</v>
      </c>
      <c r="O514">
        <v>2651.96</v>
      </c>
      <c r="P514">
        <v>2633.27</v>
      </c>
      <c r="Q514" s="1084">
        <f>IF((P515=""),"",MAX(D516:P516))</f>
        <v>396.80999999999995</v>
      </c>
      <c r="R514" s="1084">
        <f>IF(P515="","",MIN(D516:P516))</f>
        <v>342.76000000000022</v>
      </c>
      <c r="S514" s="1087">
        <f>IF((P516=""),"",AVERAGE(D516:P516))</f>
        <v>363.15538461538466</v>
      </c>
      <c r="T514" s="1087">
        <f>IF((P515=""),"",(Q514-R514)/(Q514+R514)*100)</f>
        <v>7.3083007693659443</v>
      </c>
      <c r="U514" s="1087">
        <f>STDEV(D516:P516)</f>
        <v>19.258096831975159</v>
      </c>
      <c r="V514" s="154" t="str">
        <f>IF(P515="","",IF(S514&gt;300,IF(T514&lt;14,IF(S514&lt;390,"Pass","Fail"),"Fail"),"Fail"))</f>
        <v>Pass</v>
      </c>
      <c r="W514" s="1090">
        <v>121</v>
      </c>
      <c r="X514" s="7" t="s">
        <v>326</v>
      </c>
      <c r="Z514" s="30">
        <v>270</v>
      </c>
      <c r="AA514" s="30">
        <v>370</v>
      </c>
      <c r="AB514" s="30">
        <v>300</v>
      </c>
      <c r="AC514" s="31">
        <v>390</v>
      </c>
      <c r="AD514" s="31">
        <v>20</v>
      </c>
      <c r="AE514" s="31">
        <v>14</v>
      </c>
    </row>
    <row r="515" spans="1:31" ht="15.75">
      <c r="A515" s="84"/>
      <c r="B515" s="92"/>
      <c r="C515" s="91" t="s">
        <v>185</v>
      </c>
      <c r="D515">
        <v>2304.39</v>
      </c>
      <c r="E515">
        <v>2284.67</v>
      </c>
      <c r="F515">
        <v>2279.08</v>
      </c>
      <c r="G515">
        <v>2274.3200000000002</v>
      </c>
      <c r="H515">
        <v>2301.3200000000002</v>
      </c>
      <c r="I515">
        <v>2348.15</v>
      </c>
      <c r="J515">
        <v>2297.11</v>
      </c>
      <c r="K515">
        <v>2274.48</v>
      </c>
      <c r="L515">
        <v>2294.46</v>
      </c>
      <c r="M515">
        <v>2306.1999999999998</v>
      </c>
      <c r="N515">
        <v>2284.4899999999998</v>
      </c>
      <c r="O515">
        <v>2296.5</v>
      </c>
      <c r="P515">
        <v>2279.35</v>
      </c>
      <c r="Q515" s="1085"/>
      <c r="R515" s="1085"/>
      <c r="S515" s="1088"/>
      <c r="T515" s="1088"/>
      <c r="U515" s="1088"/>
      <c r="V515" s="154"/>
      <c r="W515" s="1091"/>
    </row>
    <row r="516" spans="1:31" ht="30">
      <c r="A516" s="119"/>
      <c r="B516" s="90"/>
      <c r="C516" s="91" t="s">
        <v>186</v>
      </c>
      <c r="D516" s="93">
        <f t="shared" ref="D516:P516" si="168">IF(((D514="")*AND(D515="")),"",(D514-D515))</f>
        <v>396.80999999999995</v>
      </c>
      <c r="E516" s="93">
        <f t="shared" si="168"/>
        <v>354.44000000000005</v>
      </c>
      <c r="F516" s="93">
        <f t="shared" si="168"/>
        <v>342.76000000000022</v>
      </c>
      <c r="G516" s="93">
        <f t="shared" si="168"/>
        <v>356.62999999999965</v>
      </c>
      <c r="H516" s="93">
        <f t="shared" si="168"/>
        <v>386.7199999999998</v>
      </c>
      <c r="I516" s="93">
        <f t="shared" si="168"/>
        <v>391.65999999999985</v>
      </c>
      <c r="J516" s="93">
        <f t="shared" si="168"/>
        <v>346.38999999999987</v>
      </c>
      <c r="K516" s="93">
        <f t="shared" si="168"/>
        <v>350.34999999999991</v>
      </c>
      <c r="L516" s="93">
        <f t="shared" si="168"/>
        <v>385.13000000000011</v>
      </c>
      <c r="M516" s="93">
        <f t="shared" si="168"/>
        <v>353.24000000000024</v>
      </c>
      <c r="N516" s="93">
        <f t="shared" si="168"/>
        <v>347.51000000000022</v>
      </c>
      <c r="O516" s="93">
        <f t="shared" si="168"/>
        <v>355.46000000000004</v>
      </c>
      <c r="P516" s="93">
        <f t="shared" si="168"/>
        <v>353.92000000000007</v>
      </c>
      <c r="Q516" s="1086"/>
      <c r="R516" s="1086"/>
      <c r="S516" s="1089"/>
      <c r="T516" s="1089"/>
      <c r="U516" s="1089"/>
      <c r="V516" s="154"/>
      <c r="W516" s="1092"/>
    </row>
    <row r="517" spans="1:31" ht="15.75">
      <c r="A517" s="107">
        <v>43706</v>
      </c>
      <c r="B517" s="122" t="s">
        <v>230</v>
      </c>
      <c r="C517" s="91" t="s">
        <v>184</v>
      </c>
      <c r="D517">
        <v>3054.76</v>
      </c>
      <c r="E517">
        <v>2977.98</v>
      </c>
      <c r="F517">
        <v>2967.82</v>
      </c>
      <c r="G517">
        <v>2981.66</v>
      </c>
      <c r="H517">
        <v>3070.52</v>
      </c>
      <c r="I517">
        <v>3127.92</v>
      </c>
      <c r="J517">
        <v>2996.67</v>
      </c>
      <c r="K517">
        <v>2972.08</v>
      </c>
      <c r="L517">
        <v>3072.91</v>
      </c>
      <c r="M517">
        <v>3004.66</v>
      </c>
      <c r="N517">
        <v>2984.29</v>
      </c>
      <c r="O517">
        <v>3002.23</v>
      </c>
      <c r="P517">
        <v>2979.1</v>
      </c>
      <c r="Q517" s="1084">
        <f>IF((P518=""),"",MAX(D519:P519))</f>
        <v>382.34999999999991</v>
      </c>
      <c r="R517" s="1084">
        <f>IF(P518="","",MIN(D519:P519))</f>
        <v>334.87000000000035</v>
      </c>
      <c r="S517" s="1087">
        <f>IF((P519=""),"",AVERAGE(D519:P519))</f>
        <v>351.43923076923079</v>
      </c>
      <c r="T517" s="1087">
        <f>IF((P518=""),"",(Q517-R517)/(Q517+R517)*100)</f>
        <v>6.6200050193803222</v>
      </c>
      <c r="U517" s="1087">
        <f>STDEV(D519:P519)</f>
        <v>19.533686484948912</v>
      </c>
      <c r="V517" s="154" t="str">
        <f>IF(P518="","",IF(S517&gt;300,IF(T517&lt;14,IF(S517&lt;390,"Pass","Fail"),"Fail"),"Fail"))</f>
        <v>Pass</v>
      </c>
      <c r="W517" s="1090">
        <v>121</v>
      </c>
      <c r="X517" s="7" t="s">
        <v>328</v>
      </c>
      <c r="Z517" s="30">
        <v>270</v>
      </c>
      <c r="AA517" s="30">
        <v>370</v>
      </c>
      <c r="AB517" s="30">
        <v>300</v>
      </c>
      <c r="AC517" s="31">
        <v>390</v>
      </c>
      <c r="AD517" s="31">
        <v>20</v>
      </c>
      <c r="AE517" s="31">
        <v>14</v>
      </c>
    </row>
    <row r="518" spans="1:31" ht="15.75">
      <c r="A518" s="84"/>
      <c r="B518" s="92"/>
      <c r="C518" s="91" t="s">
        <v>185</v>
      </c>
      <c r="D518">
        <v>2676.3</v>
      </c>
      <c r="E518">
        <v>2640.67</v>
      </c>
      <c r="F518">
        <v>2632.95</v>
      </c>
      <c r="G518">
        <v>2644.41</v>
      </c>
      <c r="H518">
        <v>2692.79</v>
      </c>
      <c r="I518">
        <v>2745.57</v>
      </c>
      <c r="J518">
        <v>2656.29</v>
      </c>
      <c r="K518">
        <v>2630.9</v>
      </c>
      <c r="L518">
        <v>2693.79</v>
      </c>
      <c r="M518">
        <v>2664.96</v>
      </c>
      <c r="N518">
        <v>2641.67</v>
      </c>
      <c r="O518">
        <v>2664.11</v>
      </c>
      <c r="P518">
        <v>2639.48</v>
      </c>
      <c r="Q518" s="1085"/>
      <c r="R518" s="1085"/>
      <c r="S518" s="1088"/>
      <c r="T518" s="1088"/>
      <c r="U518" s="1088"/>
      <c r="V518" s="154"/>
      <c r="W518" s="1091"/>
    </row>
    <row r="519" spans="1:31" ht="30">
      <c r="A519" s="119"/>
      <c r="B519" s="90"/>
      <c r="C519" s="91" t="s">
        <v>186</v>
      </c>
      <c r="D519" s="93">
        <f t="shared" ref="D519:P519" si="169">IF(((D517="")*AND(D518="")),"",(D517-D518))</f>
        <v>378.46000000000004</v>
      </c>
      <c r="E519" s="93">
        <f t="shared" si="169"/>
        <v>337.30999999999995</v>
      </c>
      <c r="F519" s="93">
        <f t="shared" si="169"/>
        <v>334.87000000000035</v>
      </c>
      <c r="G519" s="93">
        <f t="shared" si="169"/>
        <v>337.25</v>
      </c>
      <c r="H519" s="93">
        <f t="shared" si="169"/>
        <v>377.73</v>
      </c>
      <c r="I519" s="93">
        <f t="shared" si="169"/>
        <v>382.34999999999991</v>
      </c>
      <c r="J519" s="93">
        <f t="shared" si="169"/>
        <v>340.38000000000011</v>
      </c>
      <c r="K519" s="93">
        <f t="shared" si="169"/>
        <v>341.17999999999984</v>
      </c>
      <c r="L519" s="93">
        <f t="shared" si="169"/>
        <v>379.11999999999989</v>
      </c>
      <c r="M519" s="93">
        <f t="shared" si="169"/>
        <v>339.69999999999982</v>
      </c>
      <c r="N519" s="93">
        <f t="shared" si="169"/>
        <v>342.61999999999989</v>
      </c>
      <c r="O519" s="93">
        <f t="shared" si="169"/>
        <v>338.11999999999989</v>
      </c>
      <c r="P519" s="93">
        <f t="shared" si="169"/>
        <v>339.61999999999989</v>
      </c>
      <c r="Q519" s="1086"/>
      <c r="R519" s="1086"/>
      <c r="S519" s="1089"/>
      <c r="T519" s="1089"/>
      <c r="U519" s="1089"/>
      <c r="V519" s="154"/>
      <c r="W519" s="1092"/>
    </row>
    <row r="520" spans="1:31" ht="15.75">
      <c r="A520" s="107">
        <v>43709</v>
      </c>
      <c r="B520" s="122" t="s">
        <v>230</v>
      </c>
      <c r="C520" s="91" t="s">
        <v>184</v>
      </c>
      <c r="D520">
        <v>2677.37</v>
      </c>
      <c r="E520">
        <v>2646.03</v>
      </c>
      <c r="F520">
        <v>2638.58</v>
      </c>
      <c r="G520">
        <v>2648.08</v>
      </c>
      <c r="H520">
        <v>2697.24</v>
      </c>
      <c r="I520">
        <v>2752.86</v>
      </c>
      <c r="J520">
        <v>2664.96</v>
      </c>
      <c r="K520">
        <v>2632.61</v>
      </c>
      <c r="L520">
        <v>2700.21</v>
      </c>
      <c r="M520">
        <v>2666.96</v>
      </c>
      <c r="N520">
        <v>2642.68</v>
      </c>
      <c r="O520">
        <v>2668.59</v>
      </c>
      <c r="P520">
        <v>2641.04</v>
      </c>
      <c r="Q520" s="1084">
        <f>IF((P521=""),"",MAX(D522:P522))</f>
        <v>400.21000000000004</v>
      </c>
      <c r="R520" s="1084">
        <f>IF(P521="","",MIN(D522:P522))</f>
        <v>347.76000000000022</v>
      </c>
      <c r="S520" s="1087">
        <f>IF((P522=""),"",AVERAGE(D522:P522))</f>
        <v>366.22769230769234</v>
      </c>
      <c r="T520" s="1087">
        <f>IF((P521=""),"",(Q520-R520)/(Q520+R520)*100)</f>
        <v>7.0123133280746295</v>
      </c>
      <c r="U520" s="1087">
        <f>STDEV(D522:P522)</f>
        <v>19.582407986866961</v>
      </c>
      <c r="V520" s="154" t="str">
        <f>IF(P521="","",IF(S520&gt;300,IF(T520&lt;14,IF(S520&lt;390,"Pass","Fail"),"Fail"),"Fail"))</f>
        <v>Pass</v>
      </c>
      <c r="W520" s="1090">
        <v>121</v>
      </c>
      <c r="X520" s="7" t="s">
        <v>329</v>
      </c>
      <c r="Z520" s="30">
        <v>270</v>
      </c>
      <c r="AA520" s="30">
        <v>370</v>
      </c>
      <c r="AB520" s="30">
        <v>300</v>
      </c>
      <c r="AC520" s="31">
        <v>390</v>
      </c>
      <c r="AD520" s="31">
        <v>20</v>
      </c>
      <c r="AE520" s="31">
        <v>14</v>
      </c>
    </row>
    <row r="521" spans="1:31" ht="15.75">
      <c r="A521" s="84"/>
      <c r="B521" s="92"/>
      <c r="C521" s="91" t="s">
        <v>185</v>
      </c>
      <c r="D521">
        <v>2284.09</v>
      </c>
      <c r="E521">
        <v>2292.5700000000002</v>
      </c>
      <c r="F521">
        <v>2289.02</v>
      </c>
      <c r="G521">
        <v>2293.56</v>
      </c>
      <c r="H521">
        <v>2308.64</v>
      </c>
      <c r="I521">
        <v>2352.65</v>
      </c>
      <c r="J521">
        <v>2308.3200000000002</v>
      </c>
      <c r="K521">
        <v>2284.85</v>
      </c>
      <c r="L521">
        <v>2306.59</v>
      </c>
      <c r="M521">
        <v>2312.9699999999998</v>
      </c>
      <c r="N521">
        <v>2287.66</v>
      </c>
      <c r="O521">
        <v>2308.88</v>
      </c>
      <c r="P521">
        <v>2286.4499999999998</v>
      </c>
      <c r="Q521" s="1085"/>
      <c r="R521" s="1085"/>
      <c r="S521" s="1088"/>
      <c r="T521" s="1088"/>
      <c r="U521" s="1088"/>
      <c r="V521" s="154"/>
      <c r="W521" s="1091"/>
    </row>
    <row r="522" spans="1:31" ht="30">
      <c r="A522" s="119"/>
      <c r="B522" s="90"/>
      <c r="C522" s="91" t="s">
        <v>186</v>
      </c>
      <c r="D522" s="93">
        <f t="shared" ref="D522:P522" si="170">IF(((D520="")*AND(D521="")),"",(D520-D521))</f>
        <v>393.27999999999975</v>
      </c>
      <c r="E522" s="93">
        <f t="shared" si="170"/>
        <v>353.46000000000004</v>
      </c>
      <c r="F522" s="93">
        <f t="shared" si="170"/>
        <v>349.55999999999995</v>
      </c>
      <c r="G522" s="93">
        <f t="shared" si="170"/>
        <v>354.52</v>
      </c>
      <c r="H522" s="93">
        <f t="shared" si="170"/>
        <v>388.59999999999991</v>
      </c>
      <c r="I522" s="93">
        <f t="shared" si="170"/>
        <v>400.21000000000004</v>
      </c>
      <c r="J522" s="93">
        <f t="shared" si="170"/>
        <v>356.63999999999987</v>
      </c>
      <c r="K522" s="93">
        <f t="shared" si="170"/>
        <v>347.76000000000022</v>
      </c>
      <c r="L522" s="93">
        <f t="shared" si="170"/>
        <v>393.61999999999989</v>
      </c>
      <c r="M522" s="93">
        <f t="shared" si="170"/>
        <v>353.99000000000024</v>
      </c>
      <c r="N522" s="93">
        <f t="shared" si="170"/>
        <v>355.02</v>
      </c>
      <c r="O522" s="93">
        <f t="shared" si="170"/>
        <v>359.71000000000004</v>
      </c>
      <c r="P522" s="93">
        <f t="shared" si="170"/>
        <v>354.59000000000015</v>
      </c>
      <c r="Q522" s="1086"/>
      <c r="R522" s="1086"/>
      <c r="S522" s="1089"/>
      <c r="T522" s="1089"/>
      <c r="U522" s="1089"/>
      <c r="V522" s="154"/>
      <c r="W522" s="1092"/>
    </row>
    <row r="523" spans="1:31" ht="15.75">
      <c r="A523" s="107">
        <v>43710</v>
      </c>
      <c r="B523" s="122" t="s">
        <v>230</v>
      </c>
      <c r="C523" s="91" t="s">
        <v>184</v>
      </c>
      <c r="D523">
        <v>3078.5</v>
      </c>
      <c r="E523">
        <v>2981.46</v>
      </c>
      <c r="F523">
        <v>2968.24</v>
      </c>
      <c r="G523">
        <v>2983.82</v>
      </c>
      <c r="H523">
        <v>3068.25</v>
      </c>
      <c r="I523">
        <v>3126.64</v>
      </c>
      <c r="J523">
        <v>2966.16</v>
      </c>
      <c r="K523">
        <v>2958.98</v>
      </c>
      <c r="L523">
        <v>3053.92</v>
      </c>
      <c r="M523">
        <v>2988.6</v>
      </c>
      <c r="N523">
        <v>2989.64</v>
      </c>
      <c r="O523">
        <v>2988.24</v>
      </c>
      <c r="P523">
        <v>2974.82</v>
      </c>
      <c r="Q523" s="1084">
        <f>IF((P524=""),"",MAX(D525:P525))</f>
        <v>383.13999999999987</v>
      </c>
      <c r="R523" s="1084">
        <f>IF(P524="","",MIN(D525:P525))</f>
        <v>307.75999999999976</v>
      </c>
      <c r="S523" s="1087">
        <f>IF((P525=""),"",AVERAGE(D525:P525))</f>
        <v>342.95461538461529</v>
      </c>
      <c r="T523" s="1087">
        <f>IF((P524=""),"",(Q523-R523)/(Q523+R523)*100)</f>
        <v>10.910406715877862</v>
      </c>
      <c r="U523" s="1087">
        <f>STDEV(D525:P525)</f>
        <v>24.941626723005555</v>
      </c>
      <c r="V523" s="154" t="str">
        <f>IF(P524="","",IF(S523&gt;300,IF(T523&lt;14,IF(S523&lt;390,"Pass","Fail"),"Fail"),"Fail"))</f>
        <v>Pass</v>
      </c>
      <c r="W523" s="1090">
        <v>1335</v>
      </c>
      <c r="Z523" s="30">
        <v>270</v>
      </c>
      <c r="AA523" s="30">
        <v>370</v>
      </c>
      <c r="AB523" s="30">
        <v>300</v>
      </c>
      <c r="AC523" s="31">
        <v>390</v>
      </c>
      <c r="AD523" s="31">
        <v>20</v>
      </c>
      <c r="AE523" s="31">
        <v>14</v>
      </c>
    </row>
    <row r="524" spans="1:31" ht="15.75">
      <c r="A524" s="84"/>
      <c r="B524" s="92"/>
      <c r="C524" s="91" t="s">
        <v>185</v>
      </c>
      <c r="D524">
        <v>2706.57</v>
      </c>
      <c r="E524">
        <v>2647.87</v>
      </c>
      <c r="F524">
        <v>2636.84</v>
      </c>
      <c r="G524">
        <v>2649.06</v>
      </c>
      <c r="H524">
        <v>2685.11</v>
      </c>
      <c r="I524">
        <v>2750.36</v>
      </c>
      <c r="J524">
        <v>2658.4</v>
      </c>
      <c r="K524">
        <v>2634.59</v>
      </c>
      <c r="L524">
        <v>2685.29</v>
      </c>
      <c r="M524">
        <v>2672.25</v>
      </c>
      <c r="N524">
        <v>2638.62</v>
      </c>
      <c r="O524">
        <v>2669.58</v>
      </c>
      <c r="P524">
        <v>2634.32</v>
      </c>
      <c r="Q524" s="1085"/>
      <c r="R524" s="1085"/>
      <c r="S524" s="1088"/>
      <c r="T524" s="1088"/>
      <c r="U524" s="1088"/>
      <c r="V524" s="154"/>
      <c r="W524" s="1091"/>
    </row>
    <row r="525" spans="1:31" ht="30">
      <c r="A525" s="119"/>
      <c r="B525" s="90"/>
      <c r="C525" s="91" t="s">
        <v>186</v>
      </c>
      <c r="D525" s="93">
        <f t="shared" ref="D525:P525" si="171">IF(((D523="")*AND(D524="")),"",(D523-D524))</f>
        <v>371.92999999999984</v>
      </c>
      <c r="E525" s="93">
        <f t="shared" si="171"/>
        <v>333.59000000000015</v>
      </c>
      <c r="F525" s="93">
        <f t="shared" si="171"/>
        <v>331.39999999999964</v>
      </c>
      <c r="G525" s="93">
        <f t="shared" si="171"/>
        <v>334.76000000000022</v>
      </c>
      <c r="H525" s="93">
        <f t="shared" si="171"/>
        <v>383.13999999999987</v>
      </c>
      <c r="I525" s="93">
        <f t="shared" si="171"/>
        <v>376.27999999999975</v>
      </c>
      <c r="J525" s="93">
        <f t="shared" si="171"/>
        <v>307.75999999999976</v>
      </c>
      <c r="K525" s="93">
        <f t="shared" si="171"/>
        <v>324.38999999999987</v>
      </c>
      <c r="L525" s="93">
        <f t="shared" si="171"/>
        <v>368.63000000000011</v>
      </c>
      <c r="M525" s="93">
        <f t="shared" si="171"/>
        <v>316.34999999999991</v>
      </c>
      <c r="N525" s="93">
        <f t="shared" si="171"/>
        <v>351.02</v>
      </c>
      <c r="O525" s="93">
        <f t="shared" si="171"/>
        <v>318.65999999999985</v>
      </c>
      <c r="P525" s="93">
        <f t="shared" si="171"/>
        <v>340.5</v>
      </c>
      <c r="Q525" s="1086"/>
      <c r="R525" s="1086"/>
      <c r="S525" s="1089"/>
      <c r="T525" s="1089"/>
      <c r="U525" s="1089"/>
      <c r="V525" s="154"/>
      <c r="W525" s="1092"/>
    </row>
    <row r="526" spans="1:31" ht="15.75">
      <c r="A526" s="84">
        <v>43713</v>
      </c>
      <c r="B526" s="122" t="s">
        <v>230</v>
      </c>
      <c r="C526" s="91" t="s">
        <v>184</v>
      </c>
      <c r="D526">
        <v>3066.56</v>
      </c>
      <c r="E526">
        <v>2975.87</v>
      </c>
      <c r="F526">
        <v>2969.94</v>
      </c>
      <c r="G526">
        <v>2978.29</v>
      </c>
      <c r="H526">
        <v>3072.58</v>
      </c>
      <c r="I526">
        <v>3129.75</v>
      </c>
      <c r="J526">
        <v>2994.46</v>
      </c>
      <c r="K526">
        <v>2972.06</v>
      </c>
      <c r="L526">
        <v>3071.84</v>
      </c>
      <c r="M526">
        <v>3004.31</v>
      </c>
      <c r="N526">
        <v>2984.44</v>
      </c>
      <c r="O526">
        <v>3003.85</v>
      </c>
      <c r="P526">
        <v>2981.33</v>
      </c>
      <c r="Q526" s="1084">
        <f>IF((P527=""),"",MAX(D528:P528))</f>
        <v>383.53999999999996</v>
      </c>
      <c r="R526" s="1084">
        <f>IF(P527="","",MIN(D528:P528))</f>
        <v>323.09000000000015</v>
      </c>
      <c r="S526" s="1087">
        <f>IF((P528=""),"",AVERAGE(D528:P528))</f>
        <v>351.45692307692303</v>
      </c>
      <c r="T526" s="1087">
        <f>IF((P527=""),"",(Q526-R526)/(Q526+R526)*100)</f>
        <v>8.554689158399702</v>
      </c>
      <c r="U526" s="1087">
        <f>STDEV(D528:P528)</f>
        <v>22.161218522686646</v>
      </c>
      <c r="V526" s="154" t="str">
        <f>IF(P527="","",IF(S526&gt;300,IF(T526&lt;14,IF(S526&lt;390,"Pass","Fail"),"Fail"),"Fail"))</f>
        <v>Pass</v>
      </c>
      <c r="W526" s="1090"/>
      <c r="X526" s="7" t="s">
        <v>331</v>
      </c>
      <c r="Z526" s="30">
        <v>270</v>
      </c>
      <c r="AA526" s="30">
        <v>370</v>
      </c>
      <c r="AB526" s="30">
        <v>300</v>
      </c>
      <c r="AC526" s="31">
        <v>390</v>
      </c>
      <c r="AD526" s="31">
        <v>20</v>
      </c>
      <c r="AE526" s="31">
        <v>14</v>
      </c>
    </row>
    <row r="527" spans="1:31" ht="15.75">
      <c r="A527" s="84"/>
      <c r="B527" s="92"/>
      <c r="C527" s="91" t="s">
        <v>185</v>
      </c>
      <c r="D527">
        <v>2684.57</v>
      </c>
      <c r="E527">
        <v>2641.47</v>
      </c>
      <c r="F527">
        <v>2642.27</v>
      </c>
      <c r="G527">
        <v>2655.2</v>
      </c>
      <c r="H527">
        <v>2693.74</v>
      </c>
      <c r="I527">
        <v>2748.45</v>
      </c>
      <c r="J527">
        <v>2652.59</v>
      </c>
      <c r="K527">
        <v>2639.32</v>
      </c>
      <c r="L527">
        <v>2688.3</v>
      </c>
      <c r="M527">
        <v>2663.1</v>
      </c>
      <c r="N527">
        <v>2637.84</v>
      </c>
      <c r="O527">
        <v>2651.94</v>
      </c>
      <c r="P527">
        <v>2637.55</v>
      </c>
      <c r="Q527" s="1085"/>
      <c r="R527" s="1085"/>
      <c r="S527" s="1088"/>
      <c r="T527" s="1088"/>
      <c r="U527" s="1088"/>
      <c r="V527" s="154"/>
      <c r="W527" s="1091"/>
    </row>
    <row r="528" spans="1:31" ht="30">
      <c r="A528" s="119"/>
      <c r="B528" s="90"/>
      <c r="C528" s="91" t="s">
        <v>186</v>
      </c>
      <c r="D528" s="93">
        <f t="shared" ref="D528:P528" si="172">IF(((D526="")*AND(D527="")),"",(D526-D527))</f>
        <v>381.98999999999978</v>
      </c>
      <c r="E528" s="93">
        <f t="shared" si="172"/>
        <v>334.40000000000009</v>
      </c>
      <c r="F528" s="93">
        <f t="shared" si="172"/>
        <v>327.67000000000007</v>
      </c>
      <c r="G528" s="93">
        <f t="shared" si="172"/>
        <v>323.09000000000015</v>
      </c>
      <c r="H528" s="93">
        <f t="shared" si="172"/>
        <v>378.84000000000015</v>
      </c>
      <c r="I528" s="93">
        <f t="shared" si="172"/>
        <v>381.30000000000018</v>
      </c>
      <c r="J528" s="93">
        <f t="shared" si="172"/>
        <v>341.86999999999989</v>
      </c>
      <c r="K528" s="93">
        <f t="shared" si="172"/>
        <v>332.73999999999978</v>
      </c>
      <c r="L528" s="93">
        <f t="shared" si="172"/>
        <v>383.53999999999996</v>
      </c>
      <c r="M528" s="93">
        <f t="shared" si="172"/>
        <v>341.21000000000004</v>
      </c>
      <c r="N528" s="93">
        <f t="shared" si="172"/>
        <v>346.59999999999991</v>
      </c>
      <c r="O528" s="93">
        <f t="shared" si="172"/>
        <v>351.90999999999985</v>
      </c>
      <c r="P528" s="93">
        <f t="shared" si="172"/>
        <v>343.77999999999975</v>
      </c>
      <c r="Q528" s="1086"/>
      <c r="R528" s="1086"/>
      <c r="S528" s="1089"/>
      <c r="T528" s="1089"/>
      <c r="U528" s="1089"/>
      <c r="V528" s="154"/>
      <c r="W528" s="1092"/>
    </row>
    <row r="529" spans="1:31" ht="15.75">
      <c r="A529" s="107">
        <v>43716</v>
      </c>
      <c r="B529" s="122" t="s">
        <v>230</v>
      </c>
      <c r="C529" s="91" t="s">
        <v>184</v>
      </c>
      <c r="D529">
        <v>2688.62</v>
      </c>
      <c r="E529">
        <v>2642.97</v>
      </c>
      <c r="F529">
        <v>2629.16</v>
      </c>
      <c r="G529">
        <v>2640.73</v>
      </c>
      <c r="H529">
        <v>2693.69</v>
      </c>
      <c r="I529">
        <v>2752.14</v>
      </c>
      <c r="J529">
        <v>2656.08</v>
      </c>
      <c r="K529">
        <v>2629.7</v>
      </c>
      <c r="L529">
        <v>2690.59</v>
      </c>
      <c r="M529">
        <v>2662.69</v>
      </c>
      <c r="N529">
        <v>2636.15</v>
      </c>
      <c r="O529">
        <v>2655.1</v>
      </c>
      <c r="P529">
        <v>2641.37</v>
      </c>
      <c r="Q529" s="1084">
        <f>IF((P530=""),"",MAX(D531:P531))</f>
        <v>404.17999999999984</v>
      </c>
      <c r="R529" s="1084">
        <f>IF(P530="","",MIN(D531:P531))</f>
        <v>350.71000000000004</v>
      </c>
      <c r="S529" s="1087">
        <f>IF((P531=""),"",AVERAGE(D531:P531))</f>
        <v>369.22153846153844</v>
      </c>
      <c r="T529" s="1087">
        <f>IF((P530=""),"",(Q529-R529)/(Q529+R529)*100)</f>
        <v>7.0831511875902198</v>
      </c>
      <c r="U529" s="1087">
        <f>STDEV(D531:P531)</f>
        <v>20.359394983706746</v>
      </c>
      <c r="V529" s="154" t="str">
        <f>IF(P530="","",IF(S529&gt;300,IF(T529&lt;14,IF(S529&lt;390,"Pass","Fail"),"Fail"),"Fail"))</f>
        <v>Pass</v>
      </c>
      <c r="W529" s="1090">
        <v>64</v>
      </c>
      <c r="X529" s="7" t="s">
        <v>332</v>
      </c>
      <c r="Z529" s="30">
        <v>270</v>
      </c>
      <c r="AA529" s="30">
        <v>370</v>
      </c>
      <c r="AB529" s="30">
        <v>300</v>
      </c>
      <c r="AC529" s="31">
        <v>390</v>
      </c>
      <c r="AD529" s="31">
        <v>20</v>
      </c>
      <c r="AE529" s="31">
        <v>14</v>
      </c>
    </row>
    <row r="530" spans="1:31" ht="15.75">
      <c r="A530" s="84"/>
      <c r="B530" s="92"/>
      <c r="C530" s="91" t="s">
        <v>185</v>
      </c>
      <c r="D530">
        <v>2284.44</v>
      </c>
      <c r="E530">
        <v>2285.12</v>
      </c>
      <c r="F530">
        <v>2278.4499999999998</v>
      </c>
      <c r="G530">
        <v>2285.1999999999998</v>
      </c>
      <c r="H530">
        <v>2298.79</v>
      </c>
      <c r="I530">
        <v>2355.5500000000002</v>
      </c>
      <c r="J530">
        <v>2298.7399999999998</v>
      </c>
      <c r="K530">
        <v>2274.33</v>
      </c>
      <c r="L530">
        <v>2293.94</v>
      </c>
      <c r="M530">
        <v>2304.6999999999998</v>
      </c>
      <c r="N530">
        <v>2280.17</v>
      </c>
      <c r="O530">
        <v>2302.31</v>
      </c>
      <c r="P530">
        <v>2277.37</v>
      </c>
      <c r="Q530" s="1085"/>
      <c r="R530" s="1085"/>
      <c r="S530" s="1088"/>
      <c r="T530" s="1088"/>
      <c r="U530" s="1088"/>
      <c r="V530" s="154"/>
      <c r="W530" s="1091"/>
    </row>
    <row r="531" spans="1:31" ht="30">
      <c r="A531" s="119"/>
      <c r="B531" s="90"/>
      <c r="C531" s="91" t="s">
        <v>186</v>
      </c>
      <c r="D531" s="93">
        <f t="shared" ref="D531:P531" si="173">IF(((D529="")*AND(D530="")),"",(D529-D530))</f>
        <v>404.17999999999984</v>
      </c>
      <c r="E531" s="93">
        <f t="shared" si="173"/>
        <v>357.84999999999991</v>
      </c>
      <c r="F531" s="93">
        <f t="shared" si="173"/>
        <v>350.71000000000004</v>
      </c>
      <c r="G531" s="93">
        <f t="shared" si="173"/>
        <v>355.5300000000002</v>
      </c>
      <c r="H531" s="93">
        <f t="shared" si="173"/>
        <v>394.90000000000009</v>
      </c>
      <c r="I531" s="93">
        <f t="shared" si="173"/>
        <v>396.58999999999969</v>
      </c>
      <c r="J531" s="93">
        <f t="shared" si="173"/>
        <v>357.34000000000015</v>
      </c>
      <c r="K531" s="93">
        <f t="shared" si="173"/>
        <v>355.36999999999989</v>
      </c>
      <c r="L531" s="93">
        <f t="shared" si="173"/>
        <v>396.65000000000009</v>
      </c>
      <c r="M531" s="93">
        <f t="shared" si="173"/>
        <v>357.99000000000024</v>
      </c>
      <c r="N531" s="93">
        <f t="shared" si="173"/>
        <v>355.98</v>
      </c>
      <c r="O531" s="93">
        <f t="shared" si="173"/>
        <v>352.78999999999996</v>
      </c>
      <c r="P531" s="93">
        <f t="shared" si="173"/>
        <v>364</v>
      </c>
      <c r="Q531" s="1086"/>
      <c r="R531" s="1086"/>
      <c r="S531" s="1089"/>
      <c r="T531" s="1089"/>
      <c r="U531" s="1089"/>
      <c r="V531" s="154"/>
      <c r="W531" s="1092"/>
    </row>
    <row r="532" spans="1:31" ht="15.75">
      <c r="A532" s="107">
        <v>43719</v>
      </c>
      <c r="B532" s="122" t="s">
        <v>230</v>
      </c>
      <c r="C532" s="91" t="s">
        <v>184</v>
      </c>
      <c r="D532">
        <v>3101.98</v>
      </c>
      <c r="E532">
        <v>2988.79</v>
      </c>
      <c r="F532">
        <v>2956.87</v>
      </c>
      <c r="G532">
        <v>2969.46</v>
      </c>
      <c r="H532">
        <v>3052.46</v>
      </c>
      <c r="I532">
        <v>3117.37</v>
      </c>
      <c r="J532">
        <v>2995.79</v>
      </c>
      <c r="K532">
        <v>2957.26</v>
      </c>
      <c r="L532">
        <v>3037.92</v>
      </c>
      <c r="M532">
        <v>3004</v>
      </c>
      <c r="N532">
        <v>2982.38</v>
      </c>
      <c r="O532">
        <v>2979.75</v>
      </c>
      <c r="P532">
        <v>2984.05</v>
      </c>
      <c r="Q532" s="1084">
        <f>IF((P533=""),"",MAX(D534:P534))</f>
        <v>388.5</v>
      </c>
      <c r="R532" s="1084">
        <f>IF(P533="","",MIN(D534:P534))</f>
        <v>328.75</v>
      </c>
      <c r="S532" s="1087">
        <f>IF((P534=""),"",AVERAGE(D534:P534))</f>
        <v>356.97230769230771</v>
      </c>
      <c r="T532" s="1087">
        <f>IF((P533=""),"",(Q532-R532)/(Q532+R532)*100)</f>
        <v>8.3304287208086443</v>
      </c>
      <c r="U532" s="1087">
        <f>STDEV(D534:P534)</f>
        <v>22.739726308029198</v>
      </c>
      <c r="V532" s="154" t="str">
        <f>IF(P533="","",IF(S532&gt;300,IF(T532&lt;14,IF(S532&lt;390,"Pass","Fail"),"Fail"),"Fail"))</f>
        <v>Pass</v>
      </c>
      <c r="W532" s="1090" t="s">
        <v>334</v>
      </c>
      <c r="Z532" s="30">
        <v>270</v>
      </c>
      <c r="AA532" s="30">
        <v>370</v>
      </c>
      <c r="AB532" s="30">
        <v>300</v>
      </c>
      <c r="AC532" s="31">
        <v>390</v>
      </c>
      <c r="AD532" s="31">
        <v>20</v>
      </c>
      <c r="AE532" s="31">
        <v>14</v>
      </c>
    </row>
    <row r="533" spans="1:31" ht="15.75">
      <c r="A533" s="84"/>
      <c r="B533" s="92"/>
      <c r="C533" s="91" t="s">
        <v>185</v>
      </c>
      <c r="D533">
        <v>2713.48</v>
      </c>
      <c r="E533">
        <v>2639.48</v>
      </c>
      <c r="F533">
        <v>2625.69</v>
      </c>
      <c r="G533">
        <v>2628.36</v>
      </c>
      <c r="H533">
        <v>2665.43</v>
      </c>
      <c r="I533">
        <v>2732.38</v>
      </c>
      <c r="J533">
        <v>2641.57</v>
      </c>
      <c r="K533">
        <v>2628.51</v>
      </c>
      <c r="L533">
        <v>2650.04</v>
      </c>
      <c r="M533">
        <v>2664.31</v>
      </c>
      <c r="N533">
        <v>2620.31</v>
      </c>
      <c r="O533">
        <v>2642.71</v>
      </c>
      <c r="P533">
        <v>2635.17</v>
      </c>
      <c r="Q533" s="1085"/>
      <c r="R533" s="1085"/>
      <c r="S533" s="1088"/>
      <c r="T533" s="1088"/>
      <c r="U533" s="1088"/>
      <c r="V533" s="154"/>
      <c r="W533" s="1091"/>
    </row>
    <row r="534" spans="1:31" ht="30">
      <c r="A534" s="119"/>
      <c r="B534" s="90"/>
      <c r="C534" s="91" t="s">
        <v>186</v>
      </c>
      <c r="D534" s="93">
        <f t="shared" ref="D534:P534" si="174">IF(((D532="")*AND(D533="")),"",(D532-D533))</f>
        <v>388.5</v>
      </c>
      <c r="E534" s="93">
        <f t="shared" si="174"/>
        <v>349.30999999999995</v>
      </c>
      <c r="F534" s="93">
        <f t="shared" si="174"/>
        <v>331.17999999999984</v>
      </c>
      <c r="G534" s="93">
        <f t="shared" si="174"/>
        <v>341.09999999999991</v>
      </c>
      <c r="H534" s="93">
        <f t="shared" si="174"/>
        <v>387.0300000000002</v>
      </c>
      <c r="I534" s="93">
        <f t="shared" si="174"/>
        <v>384.98999999999978</v>
      </c>
      <c r="J534" s="93">
        <f t="shared" si="174"/>
        <v>354.2199999999998</v>
      </c>
      <c r="K534" s="93">
        <f t="shared" si="174"/>
        <v>328.75</v>
      </c>
      <c r="L534" s="93">
        <f t="shared" si="174"/>
        <v>387.88000000000011</v>
      </c>
      <c r="M534" s="93">
        <f t="shared" si="174"/>
        <v>339.69000000000005</v>
      </c>
      <c r="N534" s="93">
        <f t="shared" si="174"/>
        <v>362.07000000000016</v>
      </c>
      <c r="O534" s="93">
        <f t="shared" si="174"/>
        <v>337.03999999999996</v>
      </c>
      <c r="P534" s="93">
        <f t="shared" si="174"/>
        <v>348.88000000000011</v>
      </c>
      <c r="Q534" s="1086"/>
      <c r="R534" s="1086"/>
      <c r="S534" s="1089"/>
      <c r="T534" s="1089"/>
      <c r="U534" s="1089"/>
      <c r="V534" s="154"/>
      <c r="W534" s="1092"/>
    </row>
    <row r="535" spans="1:31" ht="15.75">
      <c r="A535" s="107">
        <v>43720</v>
      </c>
      <c r="B535" s="122" t="s">
        <v>230</v>
      </c>
      <c r="C535" s="91" t="s">
        <v>184</v>
      </c>
      <c r="D535">
        <v>3065.8</v>
      </c>
      <c r="E535">
        <v>2973.97</v>
      </c>
      <c r="F535">
        <v>2970.89</v>
      </c>
      <c r="G535">
        <v>2991.76</v>
      </c>
      <c r="H535">
        <v>3133.81</v>
      </c>
      <c r="I535">
        <v>3106.31</v>
      </c>
      <c r="J535">
        <v>2984.33</v>
      </c>
      <c r="K535">
        <v>2977.6</v>
      </c>
      <c r="L535">
        <v>3072.51</v>
      </c>
      <c r="M535">
        <v>2984.66</v>
      </c>
      <c r="N535">
        <v>2996.58</v>
      </c>
      <c r="O535">
        <v>3009.5</v>
      </c>
      <c r="P535">
        <v>2985.02</v>
      </c>
      <c r="Q535" s="1084">
        <f>IF((P536=""),"",MAX(D537:P537))</f>
        <v>410.41000000000031</v>
      </c>
      <c r="R535" s="1084">
        <f>IF(P536="","",MIN(D537:P537))</f>
        <v>346.05999999999995</v>
      </c>
      <c r="S535" s="1087">
        <f>IF((P537=""),"",AVERAGE(D537:P537))</f>
        <v>366.79307692307691</v>
      </c>
      <c r="T535" s="1087">
        <f>IF((P536=""),"",(Q535-R535)/(Q535+R535)*100)</f>
        <v>8.5066162570888917</v>
      </c>
      <c r="U535" s="1087">
        <f>STDEV(D537:P537)</f>
        <v>27.364734722087984</v>
      </c>
      <c r="V535" s="154" t="str">
        <f>IF(P536="","",IF(S535&gt;300,IF(T535&lt;14,IF(S535&lt;390,"Pass","Fail"),"Fail"),"Fail"))</f>
        <v>Pass</v>
      </c>
      <c r="W535" s="1090">
        <v>74</v>
      </c>
      <c r="Z535" s="30">
        <v>270</v>
      </c>
      <c r="AA535" s="30">
        <v>370</v>
      </c>
      <c r="AB535" s="30">
        <v>300</v>
      </c>
      <c r="AC535" s="31">
        <v>390</v>
      </c>
      <c r="AD535" s="31">
        <v>20</v>
      </c>
      <c r="AE535" s="31">
        <v>14</v>
      </c>
    </row>
    <row r="536" spans="1:31" ht="15.75">
      <c r="A536" s="84"/>
      <c r="B536" s="92"/>
      <c r="C536" s="91" t="s">
        <v>185</v>
      </c>
      <c r="D536">
        <v>2655.39</v>
      </c>
      <c r="E536">
        <v>2627.08</v>
      </c>
      <c r="F536">
        <v>2623.48</v>
      </c>
      <c r="G536">
        <v>2644.28</v>
      </c>
      <c r="H536">
        <v>2733.53</v>
      </c>
      <c r="I536">
        <v>2695.91</v>
      </c>
      <c r="J536">
        <v>2638.27</v>
      </c>
      <c r="K536">
        <v>2626.96</v>
      </c>
      <c r="L536">
        <v>2669.82</v>
      </c>
      <c r="M536">
        <v>2634.46</v>
      </c>
      <c r="N536">
        <v>2644.39</v>
      </c>
      <c r="O536">
        <v>2657.69</v>
      </c>
      <c r="P536">
        <v>2633.17</v>
      </c>
      <c r="Q536" s="1085"/>
      <c r="R536" s="1085"/>
      <c r="S536" s="1088"/>
      <c r="T536" s="1088"/>
      <c r="U536" s="1088"/>
      <c r="V536" s="154"/>
      <c r="W536" s="1091"/>
    </row>
    <row r="537" spans="1:31" ht="30">
      <c r="A537" s="119"/>
      <c r="B537" s="90"/>
      <c r="C537" s="91" t="s">
        <v>186</v>
      </c>
      <c r="D537" s="93">
        <f t="shared" ref="D537:P537" si="175">IF(((D535="")*AND(D536="")),"",(D535-D536))</f>
        <v>410.41000000000031</v>
      </c>
      <c r="E537" s="93">
        <f t="shared" si="175"/>
        <v>346.88999999999987</v>
      </c>
      <c r="F537" s="93">
        <f t="shared" si="175"/>
        <v>347.40999999999985</v>
      </c>
      <c r="G537" s="93">
        <f t="shared" si="175"/>
        <v>347.48</v>
      </c>
      <c r="H537" s="93">
        <f t="shared" si="175"/>
        <v>400.27999999999975</v>
      </c>
      <c r="I537" s="93">
        <f t="shared" si="175"/>
        <v>410.40000000000009</v>
      </c>
      <c r="J537" s="93">
        <f t="shared" si="175"/>
        <v>346.05999999999995</v>
      </c>
      <c r="K537" s="93">
        <f t="shared" si="175"/>
        <v>350.63999999999987</v>
      </c>
      <c r="L537" s="93">
        <f t="shared" si="175"/>
        <v>402.69000000000005</v>
      </c>
      <c r="M537" s="93">
        <f t="shared" si="175"/>
        <v>350.19999999999982</v>
      </c>
      <c r="N537" s="93">
        <f t="shared" si="175"/>
        <v>352.19000000000005</v>
      </c>
      <c r="O537" s="93">
        <f t="shared" si="175"/>
        <v>351.80999999999995</v>
      </c>
      <c r="P537" s="93">
        <f t="shared" si="175"/>
        <v>351.84999999999991</v>
      </c>
      <c r="Q537" s="1086"/>
      <c r="R537" s="1086"/>
      <c r="S537" s="1089"/>
      <c r="T537" s="1089"/>
      <c r="U537" s="1089"/>
      <c r="V537" s="154"/>
      <c r="W537" s="1092"/>
    </row>
    <row r="538" spans="1:31" ht="15.75">
      <c r="A538" s="107">
        <v>43724</v>
      </c>
      <c r="B538" s="122" t="s">
        <v>230</v>
      </c>
      <c r="C538" s="91" t="s">
        <v>184</v>
      </c>
      <c r="D538">
        <v>2945.49</v>
      </c>
      <c r="E538">
        <v>2819.57</v>
      </c>
      <c r="F538">
        <v>2798.7</v>
      </c>
      <c r="G538">
        <v>2804.97</v>
      </c>
      <c r="H538">
        <v>2899.49</v>
      </c>
      <c r="I538">
        <v>2961.52</v>
      </c>
      <c r="J538">
        <v>2824.22</v>
      </c>
      <c r="K538">
        <v>2809.08</v>
      </c>
      <c r="L538">
        <v>2923.89</v>
      </c>
      <c r="M538">
        <v>2846.06</v>
      </c>
      <c r="N538">
        <v>2814.47</v>
      </c>
      <c r="O538">
        <v>2825.93</v>
      </c>
      <c r="P538">
        <v>2822.46</v>
      </c>
      <c r="Q538" s="1084">
        <f>IF((P539=""),"",MAX(D540:P540))</f>
        <v>396.48999999999978</v>
      </c>
      <c r="R538" s="1084">
        <f>IF(P539="","",MIN(D540:P540))</f>
        <v>320.07999999999993</v>
      </c>
      <c r="S538" s="1087">
        <f>IF((P540=""),"",AVERAGE(D540:P540))</f>
        <v>348.94384615384604</v>
      </c>
      <c r="T538" s="1087">
        <f>IF((P539=""),"",(Q538-R538)/(Q538+R538)*100)</f>
        <v>10.663298770531823</v>
      </c>
      <c r="U538" s="1087">
        <f>STDEV(D540:P540)</f>
        <v>31.393163942292894</v>
      </c>
      <c r="V538" s="154" t="str">
        <f>IF(P539="","",IF(S538&gt;300,IF(T538&lt;14,IF(S538&lt;390,"Pass","Fail"),"Fail"),"Fail"))</f>
        <v>Pass</v>
      </c>
      <c r="W538" s="1090">
        <v>1340</v>
      </c>
      <c r="Z538" s="30">
        <v>270</v>
      </c>
      <c r="AA538" s="30">
        <v>370</v>
      </c>
      <c r="AB538" s="30">
        <v>300</v>
      </c>
      <c r="AC538" s="31">
        <v>390</v>
      </c>
      <c r="AD538" s="31">
        <v>20</v>
      </c>
      <c r="AE538" s="31">
        <v>14</v>
      </c>
    </row>
    <row r="539" spans="1:31" ht="15.75">
      <c r="A539" s="84"/>
      <c r="B539" s="92"/>
      <c r="C539" s="91" t="s">
        <v>185</v>
      </c>
      <c r="D539">
        <v>2549</v>
      </c>
      <c r="E539">
        <v>2494.65</v>
      </c>
      <c r="F539">
        <v>2478.62</v>
      </c>
      <c r="G539">
        <v>2478.5100000000002</v>
      </c>
      <c r="H539">
        <v>2509.71</v>
      </c>
      <c r="I539">
        <v>2565.7199999999998</v>
      </c>
      <c r="J539">
        <v>2495.17</v>
      </c>
      <c r="K539">
        <v>2480.91</v>
      </c>
      <c r="L539">
        <v>2531.11</v>
      </c>
      <c r="M539">
        <v>2509.7199999999998</v>
      </c>
      <c r="N539">
        <v>2486.71</v>
      </c>
      <c r="O539">
        <v>2490.4699999999998</v>
      </c>
      <c r="P539">
        <v>2489.2800000000002</v>
      </c>
      <c r="Q539" s="1085"/>
      <c r="R539" s="1085"/>
      <c r="S539" s="1088"/>
      <c r="T539" s="1088"/>
      <c r="U539" s="1088"/>
      <c r="V539" s="154"/>
      <c r="W539" s="1091"/>
    </row>
    <row r="540" spans="1:31" ht="30">
      <c r="A540" s="119"/>
      <c r="B540" s="90"/>
      <c r="C540" s="91" t="s">
        <v>186</v>
      </c>
      <c r="D540" s="93">
        <f t="shared" ref="D540:P540" si="176">IF(((D538="")*AND(D539="")),"",(D538-D539))</f>
        <v>396.48999999999978</v>
      </c>
      <c r="E540" s="93">
        <f t="shared" si="176"/>
        <v>324.92000000000007</v>
      </c>
      <c r="F540" s="93">
        <f t="shared" si="176"/>
        <v>320.07999999999993</v>
      </c>
      <c r="G540" s="93">
        <f t="shared" si="176"/>
        <v>326.45999999999958</v>
      </c>
      <c r="H540" s="93">
        <f t="shared" si="176"/>
        <v>389.77999999999975</v>
      </c>
      <c r="I540" s="93">
        <f t="shared" si="176"/>
        <v>395.80000000000018</v>
      </c>
      <c r="J540" s="93">
        <f t="shared" si="176"/>
        <v>329.04999999999973</v>
      </c>
      <c r="K540" s="93">
        <f t="shared" si="176"/>
        <v>328.17000000000007</v>
      </c>
      <c r="L540" s="93">
        <f t="shared" si="176"/>
        <v>392.77999999999975</v>
      </c>
      <c r="M540" s="93">
        <f t="shared" si="176"/>
        <v>336.34000000000015</v>
      </c>
      <c r="N540" s="93">
        <f t="shared" si="176"/>
        <v>327.75999999999976</v>
      </c>
      <c r="O540" s="93">
        <f t="shared" si="176"/>
        <v>335.46000000000004</v>
      </c>
      <c r="P540" s="93">
        <f t="shared" si="176"/>
        <v>333.17999999999984</v>
      </c>
      <c r="Q540" s="1086"/>
      <c r="R540" s="1086"/>
      <c r="S540" s="1089"/>
      <c r="T540" s="1089"/>
      <c r="U540" s="1089"/>
      <c r="V540" s="154"/>
      <c r="W540" s="1092"/>
    </row>
    <row r="541" spans="1:31" ht="15.75">
      <c r="A541" s="107">
        <v>43725</v>
      </c>
      <c r="B541" s="122" t="s">
        <v>230</v>
      </c>
      <c r="C541" s="91" t="s">
        <v>184</v>
      </c>
      <c r="D541">
        <v>3079.08</v>
      </c>
      <c r="E541">
        <v>2973.57</v>
      </c>
      <c r="F541">
        <v>2972.16</v>
      </c>
      <c r="G541">
        <v>2998.57</v>
      </c>
      <c r="H541">
        <v>3134.47</v>
      </c>
      <c r="I541">
        <v>3067.83</v>
      </c>
      <c r="J541">
        <v>2985.59</v>
      </c>
      <c r="K541">
        <v>2982.48</v>
      </c>
      <c r="L541">
        <v>3073.86</v>
      </c>
      <c r="M541">
        <v>2982.32</v>
      </c>
      <c r="N541">
        <v>3006.52</v>
      </c>
      <c r="O541">
        <v>3009.07</v>
      </c>
      <c r="P541">
        <v>2983.12</v>
      </c>
      <c r="Q541" s="1084">
        <f>IF((P542=""),"",MAX(D543:P543))</f>
        <v>410.71000000000004</v>
      </c>
      <c r="R541" s="1084">
        <f>IF(P542="","",MIN(D543:P543))</f>
        <v>331.34000000000015</v>
      </c>
      <c r="S541" s="1087">
        <f>IF((P543=""),"",AVERAGE(D543:P543))</f>
        <v>356.9961538461539</v>
      </c>
      <c r="T541" s="1087">
        <f>IF((P542=""),"",(Q541-R541)/(Q541+R541)*100)</f>
        <v>10.696044740920406</v>
      </c>
      <c r="U541" s="1087">
        <f>STDEV(D543:P543)</f>
        <v>32.483901022522154</v>
      </c>
      <c r="V541" s="154" t="str">
        <f>IF(P542="","",IF(S541&gt;300,IF(T541&lt;14,IF(S541&lt;390,"Pass","Fail"),"Fail"),"Fail"))</f>
        <v>Pass</v>
      </c>
      <c r="W541" s="1090">
        <v>1159</v>
      </c>
      <c r="Z541" s="30">
        <v>270</v>
      </c>
      <c r="AA541" s="30">
        <v>370</v>
      </c>
      <c r="AB541" s="30">
        <v>300</v>
      </c>
      <c r="AC541" s="31">
        <v>390</v>
      </c>
      <c r="AD541" s="31">
        <v>20</v>
      </c>
      <c r="AE541" s="31">
        <v>14</v>
      </c>
    </row>
    <row r="542" spans="1:31" ht="15.75">
      <c r="A542" s="84"/>
      <c r="B542" s="92"/>
      <c r="C542" s="91" t="s">
        <v>185</v>
      </c>
      <c r="D542">
        <v>2674.78</v>
      </c>
      <c r="E542">
        <v>2641.6</v>
      </c>
      <c r="F542">
        <v>2639.18</v>
      </c>
      <c r="G542">
        <v>2660.56</v>
      </c>
      <c r="H542">
        <v>2736.43</v>
      </c>
      <c r="I542">
        <v>2657.12</v>
      </c>
      <c r="J542">
        <v>2652.23</v>
      </c>
      <c r="K542">
        <v>2642.94</v>
      </c>
      <c r="L542">
        <v>2673.26</v>
      </c>
      <c r="M542">
        <v>2650.98</v>
      </c>
      <c r="N542">
        <v>2666.96</v>
      </c>
      <c r="O542">
        <v>2667.22</v>
      </c>
      <c r="P542">
        <v>2644.43</v>
      </c>
      <c r="Q542" s="1085"/>
      <c r="R542" s="1085"/>
      <c r="S542" s="1088"/>
      <c r="T542" s="1088"/>
      <c r="U542" s="1088"/>
      <c r="V542" s="154"/>
      <c r="W542" s="1091"/>
    </row>
    <row r="543" spans="1:31" ht="30">
      <c r="A543" s="119"/>
      <c r="B543" s="90"/>
      <c r="C543" s="91" t="s">
        <v>186</v>
      </c>
      <c r="D543" s="93">
        <f t="shared" ref="D543:P543" si="177">IF(((D541="")*AND(D542="")),"",(D541-D542))</f>
        <v>404.29999999999973</v>
      </c>
      <c r="E543" s="93">
        <f t="shared" si="177"/>
        <v>331.97000000000025</v>
      </c>
      <c r="F543" s="93">
        <f t="shared" si="177"/>
        <v>332.98</v>
      </c>
      <c r="G543" s="93">
        <f t="shared" si="177"/>
        <v>338.01000000000022</v>
      </c>
      <c r="H543" s="93">
        <f t="shared" si="177"/>
        <v>398.03999999999996</v>
      </c>
      <c r="I543" s="93">
        <f t="shared" si="177"/>
        <v>410.71000000000004</v>
      </c>
      <c r="J543" s="93">
        <f t="shared" si="177"/>
        <v>333.36000000000013</v>
      </c>
      <c r="K543" s="93">
        <f t="shared" si="177"/>
        <v>339.53999999999996</v>
      </c>
      <c r="L543" s="93">
        <f t="shared" si="177"/>
        <v>400.59999999999991</v>
      </c>
      <c r="M543" s="93">
        <f t="shared" si="177"/>
        <v>331.34000000000015</v>
      </c>
      <c r="N543" s="93">
        <f t="shared" si="177"/>
        <v>339.55999999999995</v>
      </c>
      <c r="O543" s="93">
        <f t="shared" si="177"/>
        <v>341.85000000000036</v>
      </c>
      <c r="P543" s="93">
        <f t="shared" si="177"/>
        <v>338.69000000000005</v>
      </c>
      <c r="Q543" s="1086"/>
      <c r="R543" s="1086"/>
      <c r="S543" s="1089"/>
      <c r="T543" s="1089"/>
      <c r="U543" s="1089"/>
      <c r="V543" s="154"/>
      <c r="W543" s="1092"/>
    </row>
    <row r="544" spans="1:31" ht="15.75">
      <c r="A544" s="107">
        <v>43726</v>
      </c>
      <c r="B544" s="122" t="s">
        <v>230</v>
      </c>
      <c r="C544" s="91" t="s">
        <v>184</v>
      </c>
      <c r="D544">
        <v>3134.23</v>
      </c>
      <c r="E544">
        <v>2988.74</v>
      </c>
      <c r="F544">
        <v>2961.4</v>
      </c>
      <c r="G544">
        <v>2968.43</v>
      </c>
      <c r="H544">
        <v>3084.28</v>
      </c>
      <c r="I544">
        <v>3072.83</v>
      </c>
      <c r="J544">
        <v>2976.35</v>
      </c>
      <c r="K544">
        <v>2972.69</v>
      </c>
      <c r="L544">
        <v>3060.07</v>
      </c>
      <c r="M544">
        <v>3000.27</v>
      </c>
      <c r="N544">
        <v>2975.44</v>
      </c>
      <c r="O544">
        <v>2977.54</v>
      </c>
      <c r="P544">
        <v>3002.55</v>
      </c>
      <c r="Q544" s="1084">
        <f>IF((P545=""),"",MAX(D546:P546))</f>
        <v>403.81999999999971</v>
      </c>
      <c r="R544" s="1084">
        <f>IF(P545="","",MIN(D546:P546))</f>
        <v>328.42000000000007</v>
      </c>
      <c r="S544" s="1087">
        <f>IF((P546=""),"",AVERAGE(D546:P546))</f>
        <v>353.48307692307691</v>
      </c>
      <c r="T544" s="1087">
        <f>IF((P545=""),"",(Q544-R544)/(Q544+R544)*100)</f>
        <v>10.297170326668805</v>
      </c>
      <c r="U544" s="1087">
        <f>STDEV(D546:P546)</f>
        <v>30.777604516004544</v>
      </c>
      <c r="V544" s="154" t="str">
        <f>IF(P545="","",IF(S544&gt;300,IF(T544&lt;14,IF(S544&lt;390,"Pass","Fail"),"Fail"),"Fail"))</f>
        <v>Pass</v>
      </c>
      <c r="W544" s="1090"/>
      <c r="Z544" s="30">
        <v>270</v>
      </c>
      <c r="AA544" s="30">
        <v>370</v>
      </c>
      <c r="AB544" s="30">
        <v>300</v>
      </c>
      <c r="AC544" s="31">
        <v>390</v>
      </c>
      <c r="AD544" s="31">
        <v>20</v>
      </c>
      <c r="AE544" s="31">
        <v>14</v>
      </c>
    </row>
    <row r="545" spans="1:31" ht="15.75">
      <c r="A545" s="84"/>
      <c r="B545" s="92"/>
      <c r="C545" s="91" t="s">
        <v>185</v>
      </c>
      <c r="D545">
        <v>2737.3</v>
      </c>
      <c r="E545">
        <v>2654.1</v>
      </c>
      <c r="F545">
        <v>2632.98</v>
      </c>
      <c r="G545">
        <v>2634.45</v>
      </c>
      <c r="H545">
        <v>2689.48</v>
      </c>
      <c r="I545">
        <v>2669.01</v>
      </c>
      <c r="J545">
        <v>2643.52</v>
      </c>
      <c r="K545">
        <v>2641.48</v>
      </c>
      <c r="L545">
        <v>2665.24</v>
      </c>
      <c r="M545">
        <v>2663.61</v>
      </c>
      <c r="N545">
        <v>2640.33</v>
      </c>
      <c r="O545">
        <v>2644.03</v>
      </c>
      <c r="P545">
        <v>2664.01</v>
      </c>
      <c r="Q545" s="1085"/>
      <c r="R545" s="1085"/>
      <c r="S545" s="1088"/>
      <c r="T545" s="1088"/>
      <c r="U545" s="1088"/>
      <c r="V545" s="154"/>
      <c r="W545" s="1091"/>
    </row>
    <row r="546" spans="1:31" ht="30">
      <c r="A546" s="119"/>
      <c r="B546" s="90"/>
      <c r="C546" s="91" t="s">
        <v>186</v>
      </c>
      <c r="D546" s="93">
        <f t="shared" ref="D546:P546" si="178">IF(((D544="")*AND(D545="")),"",(D544-D545))</f>
        <v>396.92999999999984</v>
      </c>
      <c r="E546" s="93">
        <f t="shared" si="178"/>
        <v>334.63999999999987</v>
      </c>
      <c r="F546" s="93">
        <f t="shared" si="178"/>
        <v>328.42000000000007</v>
      </c>
      <c r="G546" s="93">
        <f t="shared" si="178"/>
        <v>333.98</v>
      </c>
      <c r="H546" s="93">
        <f t="shared" si="178"/>
        <v>394.80000000000018</v>
      </c>
      <c r="I546" s="93">
        <f t="shared" si="178"/>
        <v>403.81999999999971</v>
      </c>
      <c r="J546" s="93">
        <f t="shared" si="178"/>
        <v>332.82999999999993</v>
      </c>
      <c r="K546" s="93">
        <f t="shared" si="178"/>
        <v>331.21000000000004</v>
      </c>
      <c r="L546" s="93">
        <f t="shared" si="178"/>
        <v>394.83000000000038</v>
      </c>
      <c r="M546" s="93">
        <f t="shared" si="178"/>
        <v>336.65999999999985</v>
      </c>
      <c r="N546" s="93">
        <f t="shared" si="178"/>
        <v>335.11000000000013</v>
      </c>
      <c r="O546" s="93">
        <f t="shared" si="178"/>
        <v>333.50999999999976</v>
      </c>
      <c r="P546" s="93">
        <f t="shared" si="178"/>
        <v>338.53999999999996</v>
      </c>
      <c r="Q546" s="1086"/>
      <c r="R546" s="1086"/>
      <c r="S546" s="1089"/>
      <c r="T546" s="1089"/>
      <c r="U546" s="1089"/>
      <c r="V546" s="154"/>
      <c r="W546" s="1092"/>
    </row>
    <row r="547" spans="1:31" ht="15.75">
      <c r="A547" s="107">
        <v>43726</v>
      </c>
      <c r="B547" s="122" t="s">
        <v>230</v>
      </c>
      <c r="C547" s="91" t="s">
        <v>184</v>
      </c>
      <c r="D547">
        <v>2735.11</v>
      </c>
      <c r="E547">
        <v>2656.35</v>
      </c>
      <c r="F547">
        <v>2636.02</v>
      </c>
      <c r="G547">
        <v>2633.87</v>
      </c>
      <c r="H547">
        <v>2687.73</v>
      </c>
      <c r="I547">
        <v>2670.63</v>
      </c>
      <c r="J547">
        <v>2645</v>
      </c>
      <c r="K547">
        <v>2648.05</v>
      </c>
      <c r="L547">
        <v>2664.61</v>
      </c>
      <c r="M547">
        <v>2665.7</v>
      </c>
      <c r="N547">
        <v>2641.98</v>
      </c>
      <c r="O547">
        <v>2641.1</v>
      </c>
      <c r="P547">
        <v>2663.43</v>
      </c>
      <c r="Q547" s="1084">
        <f>IF((P548=""),"",MAX(D549:P549))</f>
        <v>404.59999999999991</v>
      </c>
      <c r="R547" s="1084">
        <f>IF(P548="","",MIN(D549:P549))</f>
        <v>327.2800000000002</v>
      </c>
      <c r="S547" s="1087">
        <f>IF((P549=""),"",AVERAGE(D549:P549))</f>
        <v>356.82692307692309</v>
      </c>
      <c r="T547" s="1087">
        <f>IF((P548=""),"",(Q547-R547)/(Q547+R547)*100)</f>
        <v>10.564573427337773</v>
      </c>
      <c r="U547" s="1087">
        <f>STDEV(D549:P549)</f>
        <v>31.722733799966484</v>
      </c>
      <c r="V547" s="154" t="str">
        <f>IF(P548="","",IF(S547&gt;300,IF(T547&lt;14,IF(S547&lt;390,"Pass","Fail"),"Fail"),"Fail"))</f>
        <v>Pass</v>
      </c>
      <c r="W547" s="1090">
        <v>1159</v>
      </c>
      <c r="Z547" s="30">
        <v>270</v>
      </c>
      <c r="AA547" s="30">
        <v>370</v>
      </c>
      <c r="AB547" s="30">
        <v>300</v>
      </c>
      <c r="AC547" s="31">
        <v>390</v>
      </c>
      <c r="AD547" s="31">
        <v>20</v>
      </c>
      <c r="AE547" s="31">
        <v>14</v>
      </c>
    </row>
    <row r="548" spans="1:31" ht="15.75">
      <c r="A548" s="84"/>
      <c r="B548" s="92"/>
      <c r="C548" s="91" t="s">
        <v>185</v>
      </c>
      <c r="D548">
        <v>2331.0300000000002</v>
      </c>
      <c r="E548">
        <v>2322.36</v>
      </c>
      <c r="F548">
        <v>2308.7399999999998</v>
      </c>
      <c r="G548">
        <v>2301.54</v>
      </c>
      <c r="H548">
        <v>2284.3000000000002</v>
      </c>
      <c r="I548">
        <v>2266.0300000000002</v>
      </c>
      <c r="J548">
        <v>2309.34</v>
      </c>
      <c r="K548">
        <v>2307.2399999999998</v>
      </c>
      <c r="L548">
        <v>2268.3000000000002</v>
      </c>
      <c r="M548">
        <v>2323.65</v>
      </c>
      <c r="N548">
        <v>2301.54</v>
      </c>
      <c r="O548">
        <v>2302.5</v>
      </c>
      <c r="P548">
        <v>2324.2600000000002</v>
      </c>
      <c r="Q548" s="1085"/>
      <c r="R548" s="1085"/>
      <c r="S548" s="1088"/>
      <c r="T548" s="1088"/>
      <c r="U548" s="1088"/>
      <c r="V548" s="154"/>
      <c r="W548" s="1091"/>
    </row>
    <row r="549" spans="1:31" ht="30">
      <c r="A549" s="119"/>
      <c r="B549" s="90"/>
      <c r="C549" s="91" t="s">
        <v>186</v>
      </c>
      <c r="D549" s="93">
        <f t="shared" ref="D549:P549" si="179">IF(((D547="")*AND(D548="")),"",(D547-D548))</f>
        <v>404.07999999999993</v>
      </c>
      <c r="E549" s="93">
        <f t="shared" si="179"/>
        <v>333.98999999999978</v>
      </c>
      <c r="F549" s="93">
        <f t="shared" si="179"/>
        <v>327.2800000000002</v>
      </c>
      <c r="G549" s="93">
        <f t="shared" si="179"/>
        <v>332.32999999999993</v>
      </c>
      <c r="H549" s="93">
        <f t="shared" si="179"/>
        <v>403.42999999999984</v>
      </c>
      <c r="I549" s="93">
        <f t="shared" si="179"/>
        <v>404.59999999999991</v>
      </c>
      <c r="J549" s="93">
        <f t="shared" si="179"/>
        <v>335.65999999999985</v>
      </c>
      <c r="K549" s="93">
        <f t="shared" si="179"/>
        <v>340.8100000000004</v>
      </c>
      <c r="L549" s="93">
        <f t="shared" si="179"/>
        <v>396.30999999999995</v>
      </c>
      <c r="M549" s="93">
        <f t="shared" si="179"/>
        <v>342.04999999999973</v>
      </c>
      <c r="N549" s="93">
        <f t="shared" si="179"/>
        <v>340.44000000000005</v>
      </c>
      <c r="O549" s="93">
        <f t="shared" si="179"/>
        <v>338.59999999999991</v>
      </c>
      <c r="P549" s="93">
        <f t="shared" si="179"/>
        <v>339.16999999999962</v>
      </c>
      <c r="Q549" s="1086"/>
      <c r="R549" s="1086"/>
      <c r="S549" s="1089"/>
      <c r="T549" s="1089"/>
      <c r="U549" s="1089"/>
      <c r="V549" s="154"/>
      <c r="W549" s="1092"/>
    </row>
    <row r="550" spans="1:31" ht="15.75">
      <c r="A550" s="107">
        <v>43728</v>
      </c>
      <c r="B550" s="122" t="s">
        <v>230</v>
      </c>
      <c r="C550" s="91" t="s">
        <v>184</v>
      </c>
      <c r="D550">
        <v>3054.07</v>
      </c>
      <c r="E550">
        <v>2909.26</v>
      </c>
      <c r="F550">
        <v>2906.86</v>
      </c>
      <c r="G550">
        <v>2936.93</v>
      </c>
      <c r="H550">
        <v>3106.72</v>
      </c>
      <c r="I550">
        <v>3013.46</v>
      </c>
      <c r="J550">
        <v>2914.93</v>
      </c>
      <c r="K550">
        <v>2923.11</v>
      </c>
      <c r="L550">
        <v>3043.76</v>
      </c>
      <c r="M550">
        <v>2919.17</v>
      </c>
      <c r="N550">
        <v>2951.33</v>
      </c>
      <c r="O550">
        <v>2947.05</v>
      </c>
      <c r="P550">
        <v>2927.28</v>
      </c>
      <c r="Q550" s="1084">
        <f>IF((P551=""),"",MAX(D552:P552))</f>
        <v>405.35000000000036</v>
      </c>
      <c r="R550" s="1084">
        <f>IF(P551="","",MIN(D552:P552))</f>
        <v>334.78999999999996</v>
      </c>
      <c r="S550" s="1087">
        <f>IF((P552=""),"",AVERAGE(D552:P552))</f>
        <v>360.37692307692316</v>
      </c>
      <c r="T550" s="1087">
        <f>IF((P551=""),"",(Q550-R550)/(Q550+R550)*100)</f>
        <v>9.5333315318723972</v>
      </c>
      <c r="U550" s="1087">
        <f>STDEV(D552:P552)</f>
        <v>27.156950732306086</v>
      </c>
      <c r="V550" s="154" t="str">
        <f>IF(P551="","",IF(S550&gt;300,IF(T550&lt;14,IF(S550&lt;390,"Pass","Fail"),"Fail"),"Fail"))</f>
        <v>Pass</v>
      </c>
      <c r="W550" s="1090">
        <v>121</v>
      </c>
      <c r="X550" s="7" t="s">
        <v>376</v>
      </c>
      <c r="Z550" s="30">
        <v>270</v>
      </c>
      <c r="AA550" s="30">
        <v>370</v>
      </c>
      <c r="AB550" s="30">
        <v>300</v>
      </c>
      <c r="AC550" s="31">
        <v>390</v>
      </c>
      <c r="AD550" s="31">
        <v>20</v>
      </c>
      <c r="AE550" s="31">
        <v>14</v>
      </c>
    </row>
    <row r="551" spans="1:31" ht="15.75">
      <c r="A551" s="84"/>
      <c r="B551" s="92"/>
      <c r="C551" s="91" t="s">
        <v>185</v>
      </c>
      <c r="D551">
        <v>2651.21</v>
      </c>
      <c r="E551">
        <v>2569.6</v>
      </c>
      <c r="F551">
        <v>2572.0700000000002</v>
      </c>
      <c r="G551">
        <v>2596.4299999999998</v>
      </c>
      <c r="H551">
        <v>2714.43</v>
      </c>
      <c r="I551">
        <v>2618.6799999999998</v>
      </c>
      <c r="J551">
        <v>2575.79</v>
      </c>
      <c r="K551">
        <v>2574.29</v>
      </c>
      <c r="L551">
        <v>2638.41</v>
      </c>
      <c r="M551">
        <v>2574.1799999999998</v>
      </c>
      <c r="N551">
        <v>2605.3000000000002</v>
      </c>
      <c r="O551">
        <v>2599.63</v>
      </c>
      <c r="P551">
        <v>2579.0100000000002</v>
      </c>
      <c r="Q551" s="1085"/>
      <c r="R551" s="1085"/>
      <c r="S551" s="1088"/>
      <c r="T551" s="1088"/>
      <c r="U551" s="1088"/>
      <c r="V551" s="154"/>
      <c r="W551" s="1091"/>
    </row>
    <row r="552" spans="1:31" ht="30">
      <c r="A552" s="119"/>
      <c r="B552" s="90"/>
      <c r="C552" s="91" t="s">
        <v>186</v>
      </c>
      <c r="D552" s="93">
        <f t="shared" ref="D552:P552" si="180">IF(((D550="")*AND(D551="")),"",(D550-D551))</f>
        <v>402.86000000000013</v>
      </c>
      <c r="E552" s="93">
        <f t="shared" si="180"/>
        <v>339.66000000000031</v>
      </c>
      <c r="F552" s="93">
        <f t="shared" si="180"/>
        <v>334.78999999999996</v>
      </c>
      <c r="G552" s="93">
        <f t="shared" si="180"/>
        <v>340.5</v>
      </c>
      <c r="H552" s="93">
        <f t="shared" si="180"/>
        <v>392.28999999999996</v>
      </c>
      <c r="I552" s="93">
        <f t="shared" si="180"/>
        <v>394.7800000000002</v>
      </c>
      <c r="J552" s="93">
        <f t="shared" si="180"/>
        <v>339.13999999999987</v>
      </c>
      <c r="K552" s="93">
        <f t="shared" si="180"/>
        <v>348.82000000000016</v>
      </c>
      <c r="L552" s="93">
        <f t="shared" si="180"/>
        <v>405.35000000000036</v>
      </c>
      <c r="M552" s="93">
        <f t="shared" si="180"/>
        <v>344.99000000000024</v>
      </c>
      <c r="N552" s="93">
        <f t="shared" si="180"/>
        <v>346.02999999999975</v>
      </c>
      <c r="O552" s="93">
        <f t="shared" si="180"/>
        <v>347.42000000000007</v>
      </c>
      <c r="P552" s="93">
        <f t="shared" si="180"/>
        <v>348.27</v>
      </c>
      <c r="Q552" s="1086"/>
      <c r="R552" s="1086"/>
      <c r="S552" s="1089"/>
      <c r="T552" s="1089"/>
      <c r="U552" s="1089"/>
      <c r="V552" s="154"/>
      <c r="W552" s="1092"/>
    </row>
    <row r="553" spans="1:31" ht="15.75">
      <c r="A553" s="134">
        <v>43731</v>
      </c>
      <c r="B553" s="122" t="s">
        <v>230</v>
      </c>
      <c r="C553" s="91" t="s">
        <v>184</v>
      </c>
      <c r="D553" s="129">
        <v>3129.95</v>
      </c>
      <c r="E553" s="129">
        <v>2988.4</v>
      </c>
      <c r="F553" s="129">
        <v>2962.87</v>
      </c>
      <c r="G553" s="129">
        <v>2966.71</v>
      </c>
      <c r="H553" s="129">
        <v>3077.28</v>
      </c>
      <c r="I553" s="129">
        <v>3066.52</v>
      </c>
      <c r="J553" s="129">
        <v>2975.69</v>
      </c>
      <c r="K553" s="129">
        <v>2974.78</v>
      </c>
      <c r="L553" s="129">
        <v>3060.68</v>
      </c>
      <c r="M553" s="129">
        <v>3000.81</v>
      </c>
      <c r="N553" s="129">
        <v>2975.33</v>
      </c>
      <c r="O553" s="129">
        <v>2978.26</v>
      </c>
      <c r="P553" s="129">
        <v>3000.97</v>
      </c>
      <c r="Q553" s="1084">
        <f>IF((P554=""),"",MAX(D555:P555))</f>
        <v>388.52</v>
      </c>
      <c r="R553" s="1084">
        <f>IF(P554="","",MIN(D555:P555))</f>
        <v>328.2199999999998</v>
      </c>
      <c r="S553" s="1087">
        <f>IF((P555=""),"",AVERAGE(D555:P555))</f>
        <v>353.68000000000018</v>
      </c>
      <c r="T553" s="1087">
        <f>IF((P554=""),"",(Q553-R553)/(Q553+R553)*100)</f>
        <v>8.4130926137790834</v>
      </c>
      <c r="U553" s="1087">
        <f>STDEV(D555:P555)</f>
        <v>24.002313082977874</v>
      </c>
      <c r="V553" s="154" t="str">
        <f>IF(P554="","",IF(S553&gt;300,IF(T553&lt;14,IF(S553&lt;390,"Pass","Fail"),"Fail"),"Fail"))</f>
        <v>Pass</v>
      </c>
      <c r="W553" s="1090">
        <v>1428</v>
      </c>
      <c r="X553" s="7" t="s">
        <v>378</v>
      </c>
      <c r="Z553" s="30">
        <v>270</v>
      </c>
      <c r="AA553" s="30">
        <v>370</v>
      </c>
      <c r="AB553" s="30">
        <v>300</v>
      </c>
      <c r="AC553" s="31">
        <v>390</v>
      </c>
      <c r="AD553" s="31">
        <v>20</v>
      </c>
      <c r="AE553" s="31">
        <v>14</v>
      </c>
    </row>
    <row r="554" spans="1:31" ht="15.75">
      <c r="A554" s="84"/>
      <c r="B554" s="92"/>
      <c r="C554" s="91" t="s">
        <v>185</v>
      </c>
      <c r="D554" s="129">
        <v>2741.43</v>
      </c>
      <c r="E554" s="129">
        <v>2650.54</v>
      </c>
      <c r="F554" s="129">
        <v>2634.65</v>
      </c>
      <c r="G554" s="129">
        <v>2628.89</v>
      </c>
      <c r="H554" s="129">
        <v>2690.89</v>
      </c>
      <c r="I554" s="129">
        <v>2678.62</v>
      </c>
      <c r="J554" s="129">
        <v>2639.12</v>
      </c>
      <c r="K554" s="129">
        <v>2637.14</v>
      </c>
      <c r="L554" s="129">
        <v>2672.16</v>
      </c>
      <c r="M554" s="129">
        <v>2658.33</v>
      </c>
      <c r="N554" s="129">
        <v>2635.53</v>
      </c>
      <c r="O554" s="129">
        <v>2635.91</v>
      </c>
      <c r="P554" s="129">
        <v>2657.2</v>
      </c>
      <c r="Q554" s="1085"/>
      <c r="R554" s="1085"/>
      <c r="S554" s="1088"/>
      <c r="T554" s="1088"/>
      <c r="U554" s="1088"/>
      <c r="V554" s="154"/>
      <c r="W554" s="1091"/>
    </row>
    <row r="555" spans="1:31" ht="30">
      <c r="A555" s="119"/>
      <c r="B555" s="90"/>
      <c r="C555" s="91" t="s">
        <v>186</v>
      </c>
      <c r="D555" s="93">
        <f t="shared" ref="D555:P555" si="181">IF(((D553="")*AND(D554="")),"",(D553-D554))</f>
        <v>388.52</v>
      </c>
      <c r="E555" s="93">
        <f t="shared" si="181"/>
        <v>337.86000000000013</v>
      </c>
      <c r="F555" s="93">
        <f t="shared" si="181"/>
        <v>328.2199999999998</v>
      </c>
      <c r="G555" s="93">
        <f t="shared" si="181"/>
        <v>337.82000000000016</v>
      </c>
      <c r="H555" s="93">
        <f t="shared" si="181"/>
        <v>386.39000000000033</v>
      </c>
      <c r="I555" s="93">
        <f t="shared" si="181"/>
        <v>387.90000000000009</v>
      </c>
      <c r="J555" s="93">
        <f t="shared" si="181"/>
        <v>336.57000000000016</v>
      </c>
      <c r="K555" s="93">
        <f t="shared" si="181"/>
        <v>337.64000000000033</v>
      </c>
      <c r="L555" s="93">
        <f t="shared" si="181"/>
        <v>388.52</v>
      </c>
      <c r="M555" s="93">
        <f t="shared" si="181"/>
        <v>342.48</v>
      </c>
      <c r="N555" s="93">
        <f t="shared" si="181"/>
        <v>339.79999999999973</v>
      </c>
      <c r="O555" s="93">
        <f t="shared" si="181"/>
        <v>342.35000000000036</v>
      </c>
      <c r="P555" s="93">
        <f t="shared" si="181"/>
        <v>343.77</v>
      </c>
      <c r="Q555" s="1086"/>
      <c r="R555" s="1086"/>
      <c r="S555" s="1089"/>
      <c r="T555" s="1089"/>
      <c r="U555" s="1089"/>
      <c r="V555" s="154"/>
      <c r="W555" s="1092"/>
    </row>
    <row r="556" spans="1:31" ht="15.75">
      <c r="A556" s="107">
        <v>43735</v>
      </c>
      <c r="B556" s="122" t="s">
        <v>230</v>
      </c>
      <c r="C556" s="91" t="s">
        <v>184</v>
      </c>
      <c r="D556">
        <v>2738.15</v>
      </c>
      <c r="E556">
        <v>2662.11</v>
      </c>
      <c r="F556">
        <v>2635.21</v>
      </c>
      <c r="G556">
        <v>2641</v>
      </c>
      <c r="H556">
        <v>2695.8</v>
      </c>
      <c r="I556">
        <v>2706.94</v>
      </c>
      <c r="J556">
        <v>2641.93</v>
      </c>
      <c r="K556">
        <v>2637.4</v>
      </c>
      <c r="L556">
        <v>2676.98</v>
      </c>
      <c r="M556">
        <v>2661.63</v>
      </c>
      <c r="N556">
        <v>2637.04</v>
      </c>
      <c r="O556">
        <v>2641.66</v>
      </c>
      <c r="P556">
        <v>2658.65</v>
      </c>
      <c r="Q556" s="1084">
        <f>IF((P557=""),"",MAX(D558:P558))</f>
        <v>405.53999999999996</v>
      </c>
      <c r="R556" s="1084">
        <f>IF(P557="","",MIN(D558:P558))</f>
        <v>329.88000000000011</v>
      </c>
      <c r="S556" s="1087">
        <f>IF((P558=""),"",AVERAGE(D558:P558))</f>
        <v>351.91076923076923</v>
      </c>
      <c r="T556" s="1087">
        <f>IF((P557=""),"",(Q556-R556)/(Q556+R556)*100)</f>
        <v>10.287998694623459</v>
      </c>
      <c r="U556" s="1087">
        <f>STDEV(D558:P558)</f>
        <v>24.795718199431377</v>
      </c>
      <c r="V556" s="154" t="str">
        <f>IF(P557="","",IF(S556&gt;300,IF(T556&lt;14,IF(S556&lt;390,"Pass","Fail"),"Fail"),"Fail"))</f>
        <v>Pass</v>
      </c>
      <c r="W556" s="1090">
        <v>1428</v>
      </c>
      <c r="X556" s="7" t="s">
        <v>380</v>
      </c>
      <c r="Z556" s="30">
        <v>270</v>
      </c>
      <c r="AA556" s="30">
        <v>370</v>
      </c>
      <c r="AB556" s="30">
        <v>300</v>
      </c>
      <c r="AC556" s="31">
        <v>390</v>
      </c>
      <c r="AD556" s="31">
        <v>20</v>
      </c>
      <c r="AE556" s="31">
        <v>14</v>
      </c>
    </row>
    <row r="557" spans="1:31" ht="15.75">
      <c r="A557" s="84"/>
      <c r="B557" s="92"/>
      <c r="C557" s="91" t="s">
        <v>185</v>
      </c>
      <c r="D557">
        <v>2358.81</v>
      </c>
      <c r="E557">
        <v>2320.35</v>
      </c>
      <c r="F557">
        <v>2305.33</v>
      </c>
      <c r="G557">
        <v>2299.59</v>
      </c>
      <c r="H557">
        <v>2318.73</v>
      </c>
      <c r="I557">
        <v>2301.4</v>
      </c>
      <c r="J557">
        <v>2306.65</v>
      </c>
      <c r="K557">
        <v>2306.71</v>
      </c>
      <c r="L557">
        <v>2295.02</v>
      </c>
      <c r="M557">
        <v>2323.63</v>
      </c>
      <c r="N557">
        <v>2299.0700000000002</v>
      </c>
      <c r="O557">
        <v>2301.3000000000002</v>
      </c>
      <c r="P557">
        <v>2323.0700000000002</v>
      </c>
      <c r="Q557" s="1085"/>
      <c r="R557" s="1085"/>
      <c r="S557" s="1088"/>
      <c r="T557" s="1088"/>
      <c r="U557" s="1088"/>
      <c r="V557" s="154"/>
      <c r="W557" s="1091"/>
    </row>
    <row r="558" spans="1:31" ht="30">
      <c r="A558" s="119"/>
      <c r="B558" s="90"/>
      <c r="C558" s="91" t="s">
        <v>186</v>
      </c>
      <c r="D558" s="93">
        <f t="shared" ref="D558:P558" si="182">IF(((D556="")*AND(D557="")),"",(D556-D557))</f>
        <v>379.34000000000015</v>
      </c>
      <c r="E558" s="93">
        <f t="shared" si="182"/>
        <v>341.76000000000022</v>
      </c>
      <c r="F558" s="93">
        <f t="shared" si="182"/>
        <v>329.88000000000011</v>
      </c>
      <c r="G558" s="93">
        <f t="shared" si="182"/>
        <v>341.40999999999985</v>
      </c>
      <c r="H558" s="93">
        <f t="shared" si="182"/>
        <v>377.07000000000016</v>
      </c>
      <c r="I558" s="93">
        <f t="shared" si="182"/>
        <v>405.53999999999996</v>
      </c>
      <c r="J558" s="93">
        <f t="shared" si="182"/>
        <v>335.27999999999975</v>
      </c>
      <c r="K558" s="93">
        <f t="shared" si="182"/>
        <v>330.69000000000005</v>
      </c>
      <c r="L558" s="93">
        <f t="shared" si="182"/>
        <v>381.96000000000004</v>
      </c>
      <c r="M558" s="93">
        <f t="shared" si="182"/>
        <v>338</v>
      </c>
      <c r="N558" s="93">
        <f t="shared" si="182"/>
        <v>337.9699999999998</v>
      </c>
      <c r="O558" s="93">
        <f t="shared" si="182"/>
        <v>340.35999999999967</v>
      </c>
      <c r="P558" s="93">
        <f t="shared" si="182"/>
        <v>335.57999999999993</v>
      </c>
      <c r="Q558" s="1086"/>
      <c r="R558" s="1086"/>
      <c r="S558" s="1089"/>
      <c r="T558" s="1089"/>
      <c r="U558" s="1089"/>
      <c r="V558" s="154"/>
      <c r="W558" s="1092"/>
    </row>
    <row r="559" spans="1:31" ht="15.75">
      <c r="A559" s="107">
        <v>43739</v>
      </c>
      <c r="B559" s="122" t="s">
        <v>230</v>
      </c>
      <c r="C559" s="91" t="s">
        <v>184</v>
      </c>
      <c r="D559">
        <v>3134</v>
      </c>
      <c r="E559">
        <v>2994</v>
      </c>
      <c r="F559">
        <v>2968</v>
      </c>
      <c r="G559">
        <v>2970</v>
      </c>
      <c r="H559">
        <v>3076</v>
      </c>
      <c r="I559">
        <v>3068</v>
      </c>
      <c r="J559">
        <v>2977</v>
      </c>
      <c r="K559">
        <v>2980</v>
      </c>
      <c r="L559">
        <v>3070</v>
      </c>
      <c r="M559">
        <v>3002</v>
      </c>
      <c r="N559">
        <v>2980</v>
      </c>
      <c r="O559">
        <v>2980</v>
      </c>
      <c r="P559">
        <v>3005</v>
      </c>
      <c r="Q559" s="1084">
        <f>IF((P560=""),"",MAX(D561:P561))</f>
        <v>381.28999999999996</v>
      </c>
      <c r="R559" s="1084">
        <f>IF(P560="","",MIN(D561:P561))</f>
        <v>312.82999999999993</v>
      </c>
      <c r="S559" s="1087">
        <f>IF((P561=""),"",AVERAGE(D561:P561))</f>
        <v>343.69461538461542</v>
      </c>
      <c r="T559" s="1087">
        <f>IF((P560=""),"",(Q559-R559)/(Q559+R559)*100)</f>
        <v>9.8628479225494221</v>
      </c>
      <c r="U559" s="1087">
        <f>STDEV(D561:P561)</f>
        <v>23.80523178329522</v>
      </c>
      <c r="V559" s="154" t="str">
        <f>IF(P560="","",IF(S559&gt;300,IF(T559&lt;14,IF(S559&lt;390,"Pass","Fail"),"Fail"),"Fail"))</f>
        <v>Pass</v>
      </c>
      <c r="W559" s="1090">
        <v>121</v>
      </c>
      <c r="X559" s="7" t="s">
        <v>383</v>
      </c>
      <c r="Z559" s="30">
        <v>270</v>
      </c>
      <c r="AA559" s="30">
        <v>370</v>
      </c>
      <c r="AB559" s="30">
        <v>300</v>
      </c>
      <c r="AC559" s="31">
        <v>390</v>
      </c>
      <c r="AD559" s="31">
        <v>20</v>
      </c>
      <c r="AE559" s="31">
        <v>14</v>
      </c>
    </row>
    <row r="560" spans="1:31" ht="15.75">
      <c r="A560" s="84"/>
      <c r="B560" s="92"/>
      <c r="C560" s="91" t="s">
        <v>185</v>
      </c>
      <c r="D560">
        <v>2752.71</v>
      </c>
      <c r="E560">
        <v>2663.83</v>
      </c>
      <c r="F560">
        <v>2643.4</v>
      </c>
      <c r="G560">
        <v>2640.46</v>
      </c>
      <c r="H560">
        <v>2702.66</v>
      </c>
      <c r="I560">
        <v>2695.21</v>
      </c>
      <c r="J560">
        <v>2643.6</v>
      </c>
      <c r="K560">
        <v>2667.17</v>
      </c>
      <c r="L560">
        <v>2689.84</v>
      </c>
      <c r="M560">
        <v>2668.89</v>
      </c>
      <c r="N560">
        <v>2645.7</v>
      </c>
      <c r="O560">
        <v>2651.51</v>
      </c>
      <c r="P560">
        <v>2670.99</v>
      </c>
      <c r="Q560" s="1085"/>
      <c r="R560" s="1085"/>
      <c r="S560" s="1088"/>
      <c r="T560" s="1088"/>
      <c r="U560" s="1088"/>
      <c r="V560" s="154"/>
      <c r="W560" s="1091"/>
    </row>
    <row r="561" spans="1:31" ht="30">
      <c r="A561" s="119"/>
      <c r="B561" s="90"/>
      <c r="C561" s="91" t="s">
        <v>186</v>
      </c>
      <c r="D561" s="93">
        <f t="shared" ref="D561:P561" si="183">IF(((D559="")*AND(D560="")),"",(D559-D560))</f>
        <v>381.28999999999996</v>
      </c>
      <c r="E561" s="93">
        <f t="shared" si="183"/>
        <v>330.17000000000007</v>
      </c>
      <c r="F561" s="93">
        <f t="shared" si="183"/>
        <v>324.59999999999991</v>
      </c>
      <c r="G561" s="93">
        <f t="shared" si="183"/>
        <v>329.53999999999996</v>
      </c>
      <c r="H561" s="93">
        <f t="shared" si="183"/>
        <v>373.34000000000015</v>
      </c>
      <c r="I561" s="93">
        <f t="shared" si="183"/>
        <v>372.78999999999996</v>
      </c>
      <c r="J561" s="93">
        <f t="shared" si="183"/>
        <v>333.40000000000009</v>
      </c>
      <c r="K561" s="93">
        <f t="shared" si="183"/>
        <v>312.82999999999993</v>
      </c>
      <c r="L561" s="93">
        <f t="shared" si="183"/>
        <v>380.15999999999985</v>
      </c>
      <c r="M561" s="93">
        <f t="shared" si="183"/>
        <v>333.11000000000013</v>
      </c>
      <c r="N561" s="93">
        <f t="shared" si="183"/>
        <v>334.30000000000018</v>
      </c>
      <c r="O561" s="93">
        <f t="shared" si="183"/>
        <v>328.48999999999978</v>
      </c>
      <c r="P561" s="93">
        <f t="shared" si="183"/>
        <v>334.01000000000022</v>
      </c>
      <c r="Q561" s="1086"/>
      <c r="R561" s="1086"/>
      <c r="S561" s="1089"/>
      <c r="T561" s="1089"/>
      <c r="U561" s="1089"/>
      <c r="V561" s="154"/>
      <c r="W561" s="1092"/>
    </row>
    <row r="562" spans="1:31" ht="15.75">
      <c r="A562" s="107">
        <v>43745</v>
      </c>
      <c r="B562" s="122" t="s">
        <v>230</v>
      </c>
      <c r="C562" s="91" t="s">
        <v>184</v>
      </c>
      <c r="D562">
        <v>2753.16</v>
      </c>
      <c r="E562">
        <v>2659.04</v>
      </c>
      <c r="F562">
        <v>2632.8</v>
      </c>
      <c r="G562">
        <v>2644.52</v>
      </c>
      <c r="H562">
        <v>2703.59</v>
      </c>
      <c r="I562">
        <v>2690.48</v>
      </c>
      <c r="J562">
        <v>2664.62</v>
      </c>
      <c r="K562">
        <v>2652.64</v>
      </c>
      <c r="L562">
        <v>2687.62</v>
      </c>
      <c r="M562">
        <v>2659.67</v>
      </c>
      <c r="N562">
        <v>2646.85</v>
      </c>
      <c r="O562">
        <v>2643.96</v>
      </c>
      <c r="P562">
        <v>2668.48</v>
      </c>
      <c r="Q562" s="1084">
        <f>IF((P563=""),"",MAX(D564:P564))</f>
        <v>396.14999999999964</v>
      </c>
      <c r="R562" s="1084">
        <f>IF(P563="","",MIN(D564:P564))</f>
        <v>318.71000000000004</v>
      </c>
      <c r="S562" s="1087">
        <f>IF((P564=""),"",AVERAGE(D564:P564))</f>
        <v>351.21230769230755</v>
      </c>
      <c r="T562" s="1087">
        <f>IF((P563=""),"",(Q562-R562)/(Q562+R562)*100)</f>
        <v>10.832890356153602</v>
      </c>
      <c r="U562" s="1087">
        <f>STDEV(D564:P564)</f>
        <v>29.227967244247914</v>
      </c>
      <c r="V562" s="154" t="str">
        <f>IF(P563="","",IF(S562&gt;300,IF(T562&lt;14,IF(S562&lt;390,"Pass","Fail"),"Fail"),"Fail"))</f>
        <v>Pass</v>
      </c>
      <c r="W562" s="1090">
        <v>1159</v>
      </c>
      <c r="X562" s="7" t="s">
        <v>390</v>
      </c>
      <c r="Z562" s="30">
        <v>270</v>
      </c>
      <c r="AA562" s="30">
        <v>370</v>
      </c>
      <c r="AB562" s="30">
        <v>300</v>
      </c>
      <c r="AC562" s="31">
        <v>390</v>
      </c>
      <c r="AD562" s="31">
        <v>20</v>
      </c>
      <c r="AE562" s="31">
        <v>14</v>
      </c>
    </row>
    <row r="563" spans="1:31" ht="15.75">
      <c r="A563" s="84"/>
      <c r="B563" s="92"/>
      <c r="C563" s="91" t="s">
        <v>185</v>
      </c>
      <c r="D563">
        <v>2357.0100000000002</v>
      </c>
      <c r="E563">
        <v>2331.9</v>
      </c>
      <c r="F563">
        <v>2314.09</v>
      </c>
      <c r="G563">
        <v>2308.5700000000002</v>
      </c>
      <c r="H563">
        <v>2313.77</v>
      </c>
      <c r="I563">
        <v>2295.0500000000002</v>
      </c>
      <c r="J563">
        <v>2317.4299999999998</v>
      </c>
      <c r="K563">
        <v>2316.54</v>
      </c>
      <c r="L563">
        <v>2300.25</v>
      </c>
      <c r="M563">
        <v>2330.29</v>
      </c>
      <c r="N563">
        <v>2309.34</v>
      </c>
      <c r="O563">
        <v>2312.1799999999998</v>
      </c>
      <c r="P563">
        <v>2335.25</v>
      </c>
      <c r="Q563" s="1085"/>
      <c r="R563" s="1085"/>
      <c r="S563" s="1088"/>
      <c r="T563" s="1088"/>
      <c r="U563" s="1088"/>
      <c r="V563" s="154"/>
      <c r="W563" s="1091"/>
    </row>
    <row r="564" spans="1:31" ht="30">
      <c r="A564" s="119"/>
      <c r="B564" s="90"/>
      <c r="C564" s="91" t="s">
        <v>186</v>
      </c>
      <c r="D564" s="93">
        <f t="shared" ref="D564:P564" si="184">IF(((D562="")*AND(D563="")),"",(D562-D563))</f>
        <v>396.14999999999964</v>
      </c>
      <c r="E564" s="93">
        <f t="shared" si="184"/>
        <v>327.13999999999987</v>
      </c>
      <c r="F564" s="93">
        <f t="shared" si="184"/>
        <v>318.71000000000004</v>
      </c>
      <c r="G564" s="93">
        <f t="shared" si="184"/>
        <v>335.94999999999982</v>
      </c>
      <c r="H564" s="93">
        <f t="shared" si="184"/>
        <v>389.82000000000016</v>
      </c>
      <c r="I564" s="93">
        <f t="shared" si="184"/>
        <v>395.42999999999984</v>
      </c>
      <c r="J564" s="93">
        <f t="shared" si="184"/>
        <v>347.19000000000005</v>
      </c>
      <c r="K564" s="93">
        <f t="shared" si="184"/>
        <v>336.09999999999991</v>
      </c>
      <c r="L564" s="93">
        <f t="shared" si="184"/>
        <v>387.36999999999989</v>
      </c>
      <c r="M564" s="93">
        <f t="shared" si="184"/>
        <v>329.38000000000011</v>
      </c>
      <c r="N564" s="93">
        <f t="shared" si="184"/>
        <v>337.50999999999976</v>
      </c>
      <c r="O564" s="93">
        <f t="shared" si="184"/>
        <v>331.7800000000002</v>
      </c>
      <c r="P564" s="93">
        <f t="shared" si="184"/>
        <v>333.23</v>
      </c>
      <c r="Q564" s="1086"/>
      <c r="R564" s="1086"/>
      <c r="S564" s="1089"/>
      <c r="T564" s="1089"/>
      <c r="U564" s="1089"/>
      <c r="V564" s="154"/>
      <c r="W564" s="1092"/>
    </row>
    <row r="565" spans="1:31" ht="15.75">
      <c r="A565" s="107">
        <v>43749</v>
      </c>
      <c r="B565" s="122" t="s">
        <v>230</v>
      </c>
      <c r="C565" s="91" t="s">
        <v>184</v>
      </c>
      <c r="D565">
        <v>2944.81</v>
      </c>
      <c r="E565">
        <v>2812.63</v>
      </c>
      <c r="F565">
        <v>2794</v>
      </c>
      <c r="G565">
        <v>2806.81</v>
      </c>
      <c r="H565">
        <v>2887.16</v>
      </c>
      <c r="I565">
        <v>2879.06</v>
      </c>
      <c r="J565">
        <v>2801.64</v>
      </c>
      <c r="K565">
        <v>2821.13</v>
      </c>
      <c r="L565">
        <v>2959.3</v>
      </c>
      <c r="M565">
        <v>2818.04</v>
      </c>
      <c r="N565">
        <v>2824.21</v>
      </c>
      <c r="O565">
        <v>2811.97</v>
      </c>
      <c r="P565">
        <v>2842.36</v>
      </c>
      <c r="Q565" s="1084">
        <f>IF((P566=""),"",MAX(D567:P567))</f>
        <v>391.03999999999996</v>
      </c>
      <c r="R565" s="1084">
        <f>IF(P566="","",MIN(D567:P567))</f>
        <v>311.96000000000004</v>
      </c>
      <c r="S565" s="1087">
        <f>IF((P567=""),"",AVERAGE(D567:P567))</f>
        <v>343.22076923076929</v>
      </c>
      <c r="T565" s="1087">
        <f>IF((P566=""),"",(Q565-R565)/(Q565+R565)*100)</f>
        <v>11.248933143669976</v>
      </c>
      <c r="U565" s="1087">
        <f>STDEV(D567:P567)</f>
        <v>30.800889451858342</v>
      </c>
      <c r="V565" s="154" t="str">
        <f>IF(P566="","",IF(S565&gt;300,IF(T565&lt;14,IF(S565&lt;390,"Pass","Fail"),"Fail"),"Fail"))</f>
        <v>Pass</v>
      </c>
      <c r="W565" s="1090" t="s">
        <v>392</v>
      </c>
      <c r="X565" s="7" t="s">
        <v>393</v>
      </c>
      <c r="Z565" s="30">
        <v>270</v>
      </c>
      <c r="AA565" s="30">
        <v>370</v>
      </c>
      <c r="AB565" s="30">
        <v>300</v>
      </c>
      <c r="AC565" s="31">
        <v>390</v>
      </c>
      <c r="AD565" s="31">
        <v>20</v>
      </c>
      <c r="AE565" s="31">
        <v>14</v>
      </c>
    </row>
    <row r="566" spans="1:31" ht="15.75">
      <c r="A566" s="84"/>
      <c r="B566" s="92"/>
      <c r="C566" s="91" t="s">
        <v>185</v>
      </c>
      <c r="D566">
        <v>2553.77</v>
      </c>
      <c r="E566">
        <v>2494.4899999999998</v>
      </c>
      <c r="F566">
        <v>2482.04</v>
      </c>
      <c r="G566">
        <v>2483.02</v>
      </c>
      <c r="H566">
        <v>2504.34</v>
      </c>
      <c r="I566">
        <v>2491.87</v>
      </c>
      <c r="J566">
        <v>2477.5300000000002</v>
      </c>
      <c r="K566">
        <v>2498.11</v>
      </c>
      <c r="L566">
        <v>2572.35</v>
      </c>
      <c r="M566">
        <v>2487.8200000000002</v>
      </c>
      <c r="N566">
        <v>2497.6</v>
      </c>
      <c r="O566">
        <v>2487.06</v>
      </c>
      <c r="P566">
        <v>2511.25</v>
      </c>
      <c r="Q566" s="1085"/>
      <c r="R566" s="1085"/>
      <c r="S566" s="1088"/>
      <c r="T566" s="1088"/>
      <c r="U566" s="1088"/>
      <c r="V566" s="154"/>
      <c r="W566" s="1091"/>
    </row>
    <row r="567" spans="1:31" ht="30">
      <c r="A567" s="119"/>
      <c r="B567" s="90"/>
      <c r="C567" s="91" t="s">
        <v>186</v>
      </c>
      <c r="D567" s="93">
        <f t="shared" ref="D567:P567" si="185">IF(((D565="")*AND(D566="")),"",(D565-D566))</f>
        <v>391.03999999999996</v>
      </c>
      <c r="E567" s="93">
        <f t="shared" si="185"/>
        <v>318.14000000000033</v>
      </c>
      <c r="F567" s="93">
        <f t="shared" si="185"/>
        <v>311.96000000000004</v>
      </c>
      <c r="G567" s="93">
        <f t="shared" si="185"/>
        <v>323.78999999999996</v>
      </c>
      <c r="H567" s="93">
        <f t="shared" si="185"/>
        <v>382.81999999999971</v>
      </c>
      <c r="I567" s="93">
        <f t="shared" si="185"/>
        <v>387.19000000000005</v>
      </c>
      <c r="J567" s="93">
        <f t="shared" si="185"/>
        <v>324.10999999999967</v>
      </c>
      <c r="K567" s="93">
        <f t="shared" si="185"/>
        <v>323.02</v>
      </c>
      <c r="L567" s="93">
        <f t="shared" si="185"/>
        <v>386.95000000000027</v>
      </c>
      <c r="M567" s="93">
        <f t="shared" si="185"/>
        <v>330.2199999999998</v>
      </c>
      <c r="N567" s="93">
        <f t="shared" si="185"/>
        <v>326.61000000000013</v>
      </c>
      <c r="O567" s="93">
        <f t="shared" si="185"/>
        <v>324.90999999999985</v>
      </c>
      <c r="P567" s="93">
        <f t="shared" si="185"/>
        <v>331.11000000000013</v>
      </c>
      <c r="Q567" s="1086"/>
      <c r="R567" s="1086"/>
      <c r="S567" s="1089"/>
      <c r="T567" s="1089"/>
      <c r="U567" s="1089"/>
      <c r="V567" s="154"/>
      <c r="W567" s="1092"/>
    </row>
    <row r="568" spans="1:31" ht="15.75">
      <c r="A568" s="107">
        <v>43752</v>
      </c>
      <c r="B568" s="122" t="s">
        <v>230</v>
      </c>
      <c r="C568" s="91" t="s">
        <v>184</v>
      </c>
      <c r="D568">
        <v>2962.86</v>
      </c>
      <c r="E568">
        <v>2821.5</v>
      </c>
      <c r="F568">
        <v>2797.44</v>
      </c>
      <c r="G568">
        <v>2805.76</v>
      </c>
      <c r="H568">
        <v>2915.89</v>
      </c>
      <c r="I568">
        <v>2900.75</v>
      </c>
      <c r="J568">
        <v>2806.94</v>
      </c>
      <c r="K568">
        <v>2817.18</v>
      </c>
      <c r="L568">
        <v>2932.05</v>
      </c>
      <c r="M568">
        <v>2828.64</v>
      </c>
      <c r="N568">
        <v>2820.49</v>
      </c>
      <c r="O568">
        <v>2809.56</v>
      </c>
      <c r="P568">
        <v>2840.88</v>
      </c>
      <c r="Q568" s="1084">
        <f>IF((P569=""),"",MAX(D570:P570))</f>
        <v>393.03999999999996</v>
      </c>
      <c r="R568" s="1084">
        <f>IF(P569="","",MIN(D570:P570))</f>
        <v>318.5300000000002</v>
      </c>
      <c r="S568" s="1087">
        <f>IF((P570=""),"",AVERAGE(D570:P570))</f>
        <v>348.92461538461532</v>
      </c>
      <c r="T568" s="1087">
        <f>IF((P569=""),"",(Q568-R568)/(Q568+R568)*100)</f>
        <v>10.471211546298994</v>
      </c>
      <c r="U568" s="1087">
        <f>STDEV(D570:P570)</f>
        <v>27.300590535549468</v>
      </c>
      <c r="V568" s="154" t="str">
        <f>IF(P569="","",IF(S568&gt;300,IF(T568&lt;14,IF(S568&lt;390,"Pass","Fail"),"Fail"),"Fail"))</f>
        <v>Pass</v>
      </c>
      <c r="W568" s="1090">
        <v>1340</v>
      </c>
      <c r="X568" s="7" t="s">
        <v>395</v>
      </c>
      <c r="Z568" s="30">
        <v>270</v>
      </c>
      <c r="AA568" s="30">
        <v>370</v>
      </c>
      <c r="AB568" s="30">
        <v>300</v>
      </c>
      <c r="AC568" s="31">
        <v>390</v>
      </c>
      <c r="AD568" s="31">
        <v>20</v>
      </c>
      <c r="AE568" s="31">
        <v>14</v>
      </c>
    </row>
    <row r="569" spans="1:31" ht="15.75">
      <c r="A569" s="84"/>
      <c r="B569" s="92"/>
      <c r="C569" s="91" t="s">
        <v>185</v>
      </c>
      <c r="D569">
        <v>2569.8200000000002</v>
      </c>
      <c r="E569">
        <v>2493.0100000000002</v>
      </c>
      <c r="F569">
        <v>2478.91</v>
      </c>
      <c r="G569">
        <v>2473.98</v>
      </c>
      <c r="H569">
        <v>2534.96</v>
      </c>
      <c r="I569">
        <v>2509.09</v>
      </c>
      <c r="J569">
        <v>2472.2600000000002</v>
      </c>
      <c r="K569">
        <v>2485.9499999999998</v>
      </c>
      <c r="L569">
        <v>2548.42</v>
      </c>
      <c r="M569">
        <v>2487.21</v>
      </c>
      <c r="N569">
        <v>2487.33</v>
      </c>
      <c r="O569">
        <v>2479.35</v>
      </c>
      <c r="P569">
        <v>2503.63</v>
      </c>
      <c r="Q569" s="1085"/>
      <c r="R569" s="1085"/>
      <c r="S569" s="1088"/>
      <c r="T569" s="1088"/>
      <c r="U569" s="1088"/>
      <c r="V569" s="154"/>
      <c r="W569" s="1091"/>
    </row>
    <row r="570" spans="1:31" ht="30">
      <c r="A570" s="119"/>
      <c r="B570" s="90"/>
      <c r="C570" s="91" t="s">
        <v>186</v>
      </c>
      <c r="D570" s="93">
        <f t="shared" ref="D570:P570" si="186">IF(((D568="")*AND(D569="")),"",(D568-D569))</f>
        <v>393.03999999999996</v>
      </c>
      <c r="E570" s="93">
        <f t="shared" si="186"/>
        <v>328.48999999999978</v>
      </c>
      <c r="F570" s="93">
        <f t="shared" si="186"/>
        <v>318.5300000000002</v>
      </c>
      <c r="G570" s="93">
        <f t="shared" si="186"/>
        <v>331.7800000000002</v>
      </c>
      <c r="H570" s="93">
        <f t="shared" si="186"/>
        <v>380.92999999999984</v>
      </c>
      <c r="I570" s="93">
        <f t="shared" si="186"/>
        <v>391.65999999999985</v>
      </c>
      <c r="J570" s="93">
        <f t="shared" si="186"/>
        <v>334.67999999999984</v>
      </c>
      <c r="K570" s="93">
        <f t="shared" si="186"/>
        <v>331.23</v>
      </c>
      <c r="L570" s="93">
        <f t="shared" si="186"/>
        <v>383.63000000000011</v>
      </c>
      <c r="M570" s="93">
        <f t="shared" si="186"/>
        <v>341.42999999999984</v>
      </c>
      <c r="N570" s="93">
        <f t="shared" si="186"/>
        <v>333.15999999999985</v>
      </c>
      <c r="O570" s="93">
        <f t="shared" si="186"/>
        <v>330.21000000000004</v>
      </c>
      <c r="P570" s="93">
        <f t="shared" si="186"/>
        <v>337.25</v>
      </c>
      <c r="Q570" s="1086"/>
      <c r="R570" s="1086"/>
      <c r="S570" s="1089"/>
      <c r="T570" s="1089"/>
      <c r="U570" s="1089"/>
      <c r="V570" s="154"/>
      <c r="W570" s="1092"/>
    </row>
    <row r="571" spans="1:31" ht="15.75">
      <c r="A571" s="107">
        <v>43755</v>
      </c>
      <c r="B571" s="122" t="s">
        <v>230</v>
      </c>
      <c r="C571" s="91" t="s">
        <v>184</v>
      </c>
      <c r="D571">
        <v>3109.55</v>
      </c>
      <c r="E571">
        <v>3018.26</v>
      </c>
      <c r="F571">
        <v>3002.45</v>
      </c>
      <c r="G571">
        <v>3005.93</v>
      </c>
      <c r="H571">
        <v>3085.18</v>
      </c>
      <c r="I571">
        <v>3158.56</v>
      </c>
      <c r="J571">
        <v>3032.58</v>
      </c>
      <c r="K571">
        <v>2997.17</v>
      </c>
      <c r="L571">
        <v>3065.98</v>
      </c>
      <c r="M571">
        <v>3048.63</v>
      </c>
      <c r="N571">
        <v>3004.42</v>
      </c>
      <c r="O571">
        <v>3034.33</v>
      </c>
      <c r="P571">
        <v>3012.01</v>
      </c>
      <c r="Q571" s="1084">
        <f>IF((P572=""),"",MAX(D573:P573))</f>
        <v>378.25</v>
      </c>
      <c r="R571" s="1084">
        <f>IF(P572="","",MIN(D573:P573))</f>
        <v>311.60999999999967</v>
      </c>
      <c r="S571" s="1087">
        <f>IF((P573=""),"",AVERAGE(D573:P573))</f>
        <v>337.38000000000005</v>
      </c>
      <c r="T571" s="1087">
        <f>IF((P572=""),"",(Q571-R571)/(Q571+R571)*100)</f>
        <v>9.6599310004929055</v>
      </c>
      <c r="U571" s="1087">
        <f>STDEV(D573:P573)</f>
        <v>25.943749086564996</v>
      </c>
      <c r="V571" s="154" t="str">
        <f>IF(P572="","",IF(S571&gt;300,IF(T571&lt;14,IF(S571&lt;390,"Pass","Fail"),"Fail"),"Fail"))</f>
        <v>Pass</v>
      </c>
      <c r="W571" s="1090">
        <v>1340</v>
      </c>
      <c r="X571" s="7" t="s">
        <v>397</v>
      </c>
      <c r="Z571" s="30">
        <v>270</v>
      </c>
      <c r="AA571" s="30">
        <v>370</v>
      </c>
      <c r="AB571" s="30">
        <v>300</v>
      </c>
      <c r="AC571" s="31">
        <v>390</v>
      </c>
      <c r="AD571" s="31">
        <v>20</v>
      </c>
      <c r="AE571" s="31">
        <v>14</v>
      </c>
    </row>
    <row r="572" spans="1:31" ht="15.75">
      <c r="A572" s="84"/>
      <c r="B572" s="92"/>
      <c r="C572" s="91" t="s">
        <v>185</v>
      </c>
      <c r="D572">
        <v>2731.3</v>
      </c>
      <c r="E572">
        <v>2699.15</v>
      </c>
      <c r="F572">
        <v>2690.84</v>
      </c>
      <c r="G572">
        <v>2686.62</v>
      </c>
      <c r="H572">
        <v>2712.2</v>
      </c>
      <c r="I572">
        <v>2785.48</v>
      </c>
      <c r="J572">
        <v>2711.12</v>
      </c>
      <c r="K572">
        <v>2676.44</v>
      </c>
      <c r="L572">
        <v>2692.62</v>
      </c>
      <c r="M572">
        <v>2724.25</v>
      </c>
      <c r="N572">
        <v>2680.84</v>
      </c>
      <c r="O572">
        <v>2710.34</v>
      </c>
      <c r="P572">
        <v>2687.91</v>
      </c>
      <c r="Q572" s="1085"/>
      <c r="R572" s="1085"/>
      <c r="S572" s="1088"/>
      <c r="T572" s="1088"/>
      <c r="U572" s="1088"/>
      <c r="V572" s="154"/>
      <c r="W572" s="1091"/>
    </row>
    <row r="573" spans="1:31" ht="30">
      <c r="A573" s="119"/>
      <c r="B573" s="90"/>
      <c r="C573" s="91" t="s">
        <v>186</v>
      </c>
      <c r="D573" s="93">
        <f t="shared" ref="D573:P573" si="187">IF(((D571="")*AND(D572="")),"",(D571-D572))</f>
        <v>378.25</v>
      </c>
      <c r="E573" s="93">
        <f t="shared" si="187"/>
        <v>319.11000000000013</v>
      </c>
      <c r="F573" s="93">
        <f t="shared" si="187"/>
        <v>311.60999999999967</v>
      </c>
      <c r="G573" s="93">
        <f t="shared" si="187"/>
        <v>319.30999999999995</v>
      </c>
      <c r="H573" s="93">
        <f t="shared" si="187"/>
        <v>372.98</v>
      </c>
      <c r="I573" s="93">
        <f t="shared" si="187"/>
        <v>373.07999999999993</v>
      </c>
      <c r="J573" s="93">
        <f t="shared" si="187"/>
        <v>321.46000000000004</v>
      </c>
      <c r="K573" s="93">
        <f t="shared" si="187"/>
        <v>320.73</v>
      </c>
      <c r="L573" s="93">
        <f t="shared" si="187"/>
        <v>373.36000000000013</v>
      </c>
      <c r="M573" s="93">
        <f t="shared" si="187"/>
        <v>324.38000000000011</v>
      </c>
      <c r="N573" s="93">
        <f t="shared" si="187"/>
        <v>323.57999999999993</v>
      </c>
      <c r="O573" s="93">
        <f t="shared" si="187"/>
        <v>323.98999999999978</v>
      </c>
      <c r="P573" s="93">
        <f t="shared" si="187"/>
        <v>324.10000000000036</v>
      </c>
      <c r="Q573" s="1086"/>
      <c r="R573" s="1086"/>
      <c r="S573" s="1089"/>
      <c r="T573" s="1089"/>
      <c r="U573" s="1089"/>
      <c r="V573" s="154"/>
      <c r="W573" s="1092"/>
    </row>
    <row r="574" spans="1:31" ht="15.75">
      <c r="A574" s="107">
        <v>43760</v>
      </c>
      <c r="B574" s="122" t="s">
        <v>230</v>
      </c>
      <c r="C574" s="91" t="s">
        <v>184</v>
      </c>
      <c r="D574">
        <v>3125</v>
      </c>
      <c r="E574">
        <v>3017.46</v>
      </c>
      <c r="F574">
        <v>3001.36</v>
      </c>
      <c r="G574">
        <v>3002.89</v>
      </c>
      <c r="H574">
        <v>3074.95</v>
      </c>
      <c r="I574">
        <v>3152.82</v>
      </c>
      <c r="J574">
        <v>3027</v>
      </c>
      <c r="K574">
        <v>3000.24</v>
      </c>
      <c r="L574">
        <v>3061.63</v>
      </c>
      <c r="M574">
        <v>3047.51</v>
      </c>
      <c r="N574">
        <v>2998.42</v>
      </c>
      <c r="O574">
        <v>3030.06</v>
      </c>
      <c r="P574">
        <v>3014.45</v>
      </c>
      <c r="Q574" s="1084">
        <f>IF((P575=""),"",MAX(D576:P576))</f>
        <v>376.21000000000004</v>
      </c>
      <c r="R574" s="1084">
        <f>IF(P575="","",MIN(D576:P576))</f>
        <v>317.17999999999984</v>
      </c>
      <c r="S574" s="1087">
        <f>IF((P576=""),"",AVERAGE(D576:P576))</f>
        <v>337.25076923076927</v>
      </c>
      <c r="T574" s="1087">
        <f>IF((P575=""),"",(Q574-R574)/(Q574+R574)*100)</f>
        <v>8.5132465135061377</v>
      </c>
      <c r="U574" s="1087">
        <f>STDEV(D576:P576)</f>
        <v>24.156684879324345</v>
      </c>
      <c r="V574" s="154" t="str">
        <f>IF(P575="","",IF(S574&gt;300,IF(T574&lt;14,IF(S574&lt;390,"Pass","Fail"),"Fail"),"Fail"))</f>
        <v>Pass</v>
      </c>
      <c r="W574" s="1090">
        <v>74</v>
      </c>
      <c r="Z574" s="30">
        <v>270</v>
      </c>
      <c r="AA574" s="30">
        <v>370</v>
      </c>
      <c r="AB574" s="30">
        <v>300</v>
      </c>
      <c r="AC574" s="31">
        <v>390</v>
      </c>
      <c r="AD574" s="31">
        <v>20</v>
      </c>
      <c r="AE574" s="31">
        <v>14</v>
      </c>
    </row>
    <row r="575" spans="1:31" ht="15.75">
      <c r="A575" s="84"/>
      <c r="B575" s="92"/>
      <c r="C575" s="91" t="s">
        <v>185</v>
      </c>
      <c r="D575">
        <v>2748.79</v>
      </c>
      <c r="E575">
        <v>2700.28</v>
      </c>
      <c r="F575">
        <v>2683.56</v>
      </c>
      <c r="G575">
        <v>2680.66</v>
      </c>
      <c r="H575">
        <v>2708.14</v>
      </c>
      <c r="I575">
        <v>2778.6</v>
      </c>
      <c r="J575">
        <v>2708.67</v>
      </c>
      <c r="K575">
        <v>2676.51</v>
      </c>
      <c r="L575">
        <v>2692.33</v>
      </c>
      <c r="M575">
        <v>2721.82</v>
      </c>
      <c r="N575">
        <v>2678.38</v>
      </c>
      <c r="O575">
        <v>2704.8</v>
      </c>
      <c r="P575">
        <v>2686.99</v>
      </c>
      <c r="Q575" s="1085"/>
      <c r="R575" s="1085"/>
      <c r="S575" s="1088"/>
      <c r="T575" s="1088"/>
      <c r="U575" s="1088"/>
      <c r="V575" s="154"/>
      <c r="W575" s="1091"/>
    </row>
    <row r="576" spans="1:31" ht="30">
      <c r="A576" s="119"/>
      <c r="B576" s="90"/>
      <c r="C576" s="91" t="s">
        <v>186</v>
      </c>
      <c r="D576" s="93">
        <f t="shared" ref="D576:P576" si="188">IF(((D574="")*AND(D575="")),"",(D574-D575))</f>
        <v>376.21000000000004</v>
      </c>
      <c r="E576" s="93">
        <f t="shared" si="188"/>
        <v>317.17999999999984</v>
      </c>
      <c r="F576" s="93">
        <f t="shared" si="188"/>
        <v>317.80000000000018</v>
      </c>
      <c r="G576" s="93">
        <f t="shared" si="188"/>
        <v>322.23</v>
      </c>
      <c r="H576" s="93">
        <f t="shared" si="188"/>
        <v>366.80999999999995</v>
      </c>
      <c r="I576" s="93">
        <f t="shared" si="188"/>
        <v>374.22000000000025</v>
      </c>
      <c r="J576" s="93">
        <f t="shared" si="188"/>
        <v>318.32999999999993</v>
      </c>
      <c r="K576" s="93">
        <f t="shared" si="188"/>
        <v>323.72999999999956</v>
      </c>
      <c r="L576" s="93">
        <f t="shared" si="188"/>
        <v>369.30000000000018</v>
      </c>
      <c r="M576" s="93">
        <f t="shared" si="188"/>
        <v>325.69000000000005</v>
      </c>
      <c r="N576" s="93">
        <f t="shared" si="188"/>
        <v>320.03999999999996</v>
      </c>
      <c r="O576" s="93">
        <f t="shared" si="188"/>
        <v>325.25999999999976</v>
      </c>
      <c r="P576" s="93">
        <f t="shared" si="188"/>
        <v>327.46000000000004</v>
      </c>
      <c r="Q576" s="1086"/>
      <c r="R576" s="1086"/>
      <c r="S576" s="1089"/>
      <c r="T576" s="1089"/>
      <c r="U576" s="1089"/>
      <c r="V576" s="154"/>
      <c r="W576" s="1092"/>
    </row>
    <row r="577" spans="1:31" ht="15.75">
      <c r="A577" s="107">
        <v>43766</v>
      </c>
      <c r="B577" s="122" t="s">
        <v>230</v>
      </c>
      <c r="C577" s="91" t="s">
        <v>184</v>
      </c>
      <c r="D577">
        <v>2752.27</v>
      </c>
      <c r="E577">
        <v>2702.94</v>
      </c>
      <c r="F577">
        <v>2786.6</v>
      </c>
      <c r="G577">
        <v>2687.72</v>
      </c>
      <c r="H577">
        <v>2712.99</v>
      </c>
      <c r="I577">
        <v>2784.17</v>
      </c>
      <c r="J577">
        <v>2725.21</v>
      </c>
      <c r="K577">
        <v>2686.24</v>
      </c>
      <c r="L577">
        <v>2696.85</v>
      </c>
      <c r="M577">
        <v>2725.06</v>
      </c>
      <c r="N577">
        <v>2689.83</v>
      </c>
      <c r="O577">
        <v>2718.84</v>
      </c>
      <c r="P577">
        <v>2691.37</v>
      </c>
      <c r="Q577" s="1084">
        <f>IF((P578=""),"",MAX(D579:P579))</f>
        <v>428.53999999999996</v>
      </c>
      <c r="R577" s="1084">
        <f>IF(P578="","",MIN(D579:P579))</f>
        <v>330.09999999999991</v>
      </c>
      <c r="S577" s="1087">
        <f>IF((P579=""),"",AVERAGE(D579:P579))</f>
        <v>357.62846153846147</v>
      </c>
      <c r="T577" s="1087">
        <f>IF((P578=""),"",(Q577-R577)/(Q577+R577)*100)</f>
        <v>12.975851523779406</v>
      </c>
      <c r="U577" s="1087">
        <f>STDEV(D579:P579)</f>
        <v>31.372552187688097</v>
      </c>
      <c r="V577" s="154" t="str">
        <f>IF(P578="","",IF(S577&gt;300,IF(T577&lt;14,IF(S577&lt;390,"Pass","Fail"),"Fail"),"Fail"))</f>
        <v>Pass</v>
      </c>
      <c r="W577" s="1090">
        <v>1159</v>
      </c>
      <c r="X577" s="7" t="s">
        <v>399</v>
      </c>
      <c r="Z577" s="30">
        <v>270</v>
      </c>
      <c r="AA577" s="30">
        <v>370</v>
      </c>
      <c r="AB577" s="30">
        <v>300</v>
      </c>
      <c r="AC577" s="31">
        <v>390</v>
      </c>
      <c r="AD577" s="31">
        <v>20</v>
      </c>
      <c r="AE577" s="31">
        <v>14</v>
      </c>
    </row>
    <row r="578" spans="1:31" ht="15.75">
      <c r="A578" s="84"/>
      <c r="B578" s="92"/>
      <c r="C578" s="91" t="s">
        <v>185</v>
      </c>
      <c r="D578">
        <v>2363.79</v>
      </c>
      <c r="E578">
        <v>2372.06</v>
      </c>
      <c r="F578">
        <v>2358.06</v>
      </c>
      <c r="G578">
        <v>2356.58</v>
      </c>
      <c r="H578">
        <v>2335.96</v>
      </c>
      <c r="I578">
        <v>2399.0100000000002</v>
      </c>
      <c r="J578">
        <v>2380.19</v>
      </c>
      <c r="K578">
        <v>2353.39</v>
      </c>
      <c r="L578">
        <v>2313.81</v>
      </c>
      <c r="M578">
        <v>2394.96</v>
      </c>
      <c r="N578">
        <v>2346.2600000000002</v>
      </c>
      <c r="O578">
        <v>2378.4699999999998</v>
      </c>
      <c r="P578">
        <v>2358.38</v>
      </c>
      <c r="Q578" s="1085"/>
      <c r="R578" s="1085"/>
      <c r="S578" s="1088"/>
      <c r="T578" s="1088"/>
      <c r="U578" s="1088"/>
      <c r="V578" s="154"/>
      <c r="W578" s="1091"/>
    </row>
    <row r="579" spans="1:31" ht="30">
      <c r="A579" s="119"/>
      <c r="B579" s="90"/>
      <c r="C579" s="91" t="s">
        <v>186</v>
      </c>
      <c r="D579" s="93">
        <f t="shared" ref="D579:P579" si="189">IF(((D577="")*AND(D578="")),"",(D577-D578))</f>
        <v>388.48</v>
      </c>
      <c r="E579" s="93">
        <f t="shared" si="189"/>
        <v>330.88000000000011</v>
      </c>
      <c r="F579" s="93">
        <f t="shared" si="189"/>
        <v>428.53999999999996</v>
      </c>
      <c r="G579" s="93">
        <f t="shared" si="189"/>
        <v>331.13999999999987</v>
      </c>
      <c r="H579" s="93">
        <f t="shared" si="189"/>
        <v>377.02999999999975</v>
      </c>
      <c r="I579" s="93">
        <f t="shared" si="189"/>
        <v>385.15999999999985</v>
      </c>
      <c r="J579" s="93">
        <f t="shared" si="189"/>
        <v>345.02</v>
      </c>
      <c r="K579" s="93">
        <f t="shared" si="189"/>
        <v>332.84999999999991</v>
      </c>
      <c r="L579" s="93">
        <f t="shared" si="189"/>
        <v>383.03999999999996</v>
      </c>
      <c r="M579" s="93">
        <f t="shared" si="189"/>
        <v>330.09999999999991</v>
      </c>
      <c r="N579" s="93">
        <f t="shared" si="189"/>
        <v>343.56999999999971</v>
      </c>
      <c r="O579" s="93">
        <f t="shared" si="189"/>
        <v>340.37000000000035</v>
      </c>
      <c r="P579" s="93">
        <f t="shared" si="189"/>
        <v>332.98999999999978</v>
      </c>
      <c r="Q579" s="1086"/>
      <c r="R579" s="1086"/>
      <c r="S579" s="1089"/>
      <c r="T579" s="1089"/>
      <c r="U579" s="1089"/>
      <c r="V579" s="154"/>
      <c r="W579" s="1092"/>
    </row>
    <row r="580" spans="1:31" ht="15.75">
      <c r="A580" s="107">
        <v>43769</v>
      </c>
      <c r="B580" s="122" t="s">
        <v>230</v>
      </c>
      <c r="C580" s="91" t="s">
        <v>184</v>
      </c>
      <c r="D580">
        <v>2354.81</v>
      </c>
      <c r="E580">
        <v>2364.96</v>
      </c>
      <c r="F580">
        <v>2346.42</v>
      </c>
      <c r="G580">
        <v>2344.52</v>
      </c>
      <c r="H580">
        <v>2323.5</v>
      </c>
      <c r="I580">
        <v>2395.15</v>
      </c>
      <c r="J580">
        <v>2376.15</v>
      </c>
      <c r="K580">
        <v>2339.66</v>
      </c>
      <c r="L580">
        <v>2304.12</v>
      </c>
      <c r="M580">
        <v>2394.21</v>
      </c>
      <c r="N580">
        <v>2336.6</v>
      </c>
      <c r="O580">
        <v>2364.83</v>
      </c>
      <c r="P580">
        <v>2350.84</v>
      </c>
      <c r="Q580" s="1084">
        <f>IF((P581=""),"",MAX(D582:P582))</f>
        <v>406.81999999999994</v>
      </c>
      <c r="R580" s="1084">
        <f>IF(P581="","",MIN(D582:P582))</f>
        <v>341.37000000000012</v>
      </c>
      <c r="S580" s="1087">
        <f>IF((P582=""),"",AVERAGE(D582:P582))</f>
        <v>365.84538461538466</v>
      </c>
      <c r="T580" s="1087">
        <f>IF((P581=""),"",(Q580-R580)/(Q580+R580)*100)</f>
        <v>8.7477779708362604</v>
      </c>
      <c r="U580" s="1087">
        <f>STDEV(D582:P582)</f>
        <v>24.977196471776004</v>
      </c>
      <c r="V580" s="154" t="str">
        <f>IF(P581="","",IF(S580&gt;300,IF(T580&lt;14,IF(S580&lt;390,"Pass","Fail"),"Fail"),"Fail"))</f>
        <v>Pass</v>
      </c>
      <c r="W580" s="1090">
        <v>1428</v>
      </c>
      <c r="X580" s="7" t="s">
        <v>400</v>
      </c>
      <c r="Z580" s="30">
        <v>270</v>
      </c>
      <c r="AA580" s="30">
        <v>370</v>
      </c>
      <c r="AB580" s="30">
        <v>300</v>
      </c>
      <c r="AC580" s="31">
        <v>390</v>
      </c>
      <c r="AD580" s="31">
        <v>20</v>
      </c>
      <c r="AE580" s="31">
        <v>14</v>
      </c>
    </row>
    <row r="581" spans="1:31" ht="15.75">
      <c r="A581" s="84"/>
      <c r="B581" s="92"/>
      <c r="C581" s="91" t="s">
        <v>185</v>
      </c>
      <c r="D581">
        <v>1947.99</v>
      </c>
      <c r="E581">
        <v>2015.43</v>
      </c>
      <c r="F581">
        <v>2005.05</v>
      </c>
      <c r="G581">
        <v>1991.17</v>
      </c>
      <c r="H581">
        <v>1924.83</v>
      </c>
      <c r="I581">
        <v>1989.76</v>
      </c>
      <c r="J581">
        <v>2034.21</v>
      </c>
      <c r="K581">
        <v>1989.45</v>
      </c>
      <c r="L581">
        <v>1911.35</v>
      </c>
      <c r="M581">
        <v>2042.89</v>
      </c>
      <c r="N581">
        <v>1979.47</v>
      </c>
      <c r="O581">
        <v>2014.56</v>
      </c>
      <c r="P581">
        <v>1993.62</v>
      </c>
      <c r="Q581" s="1085"/>
      <c r="R581" s="1085"/>
      <c r="S581" s="1088"/>
      <c r="T581" s="1088"/>
      <c r="U581" s="1088"/>
      <c r="V581" s="154"/>
      <c r="W581" s="1091"/>
    </row>
    <row r="582" spans="1:31" ht="30">
      <c r="A582" s="119"/>
      <c r="B582" s="90"/>
      <c r="C582" s="91" t="s">
        <v>186</v>
      </c>
      <c r="D582" s="93">
        <f t="shared" ref="D582:P582" si="190">IF(((D580="")*AND(D581="")),"",(D580-D581))</f>
        <v>406.81999999999994</v>
      </c>
      <c r="E582" s="93">
        <f t="shared" si="190"/>
        <v>349.53</v>
      </c>
      <c r="F582" s="93">
        <f t="shared" si="190"/>
        <v>341.37000000000012</v>
      </c>
      <c r="G582" s="93">
        <f t="shared" si="190"/>
        <v>353.34999999999991</v>
      </c>
      <c r="H582" s="93">
        <f t="shared" si="190"/>
        <v>398.67000000000007</v>
      </c>
      <c r="I582" s="93">
        <f t="shared" si="190"/>
        <v>405.3900000000001</v>
      </c>
      <c r="J582" s="93">
        <f t="shared" si="190"/>
        <v>341.94000000000005</v>
      </c>
      <c r="K582" s="93">
        <f t="shared" si="190"/>
        <v>350.20999999999981</v>
      </c>
      <c r="L582" s="93">
        <f t="shared" si="190"/>
        <v>392.77</v>
      </c>
      <c r="M582" s="93">
        <f t="shared" si="190"/>
        <v>351.31999999999994</v>
      </c>
      <c r="N582" s="93">
        <f t="shared" si="190"/>
        <v>357.12999999999988</v>
      </c>
      <c r="O582" s="93">
        <f t="shared" si="190"/>
        <v>350.27</v>
      </c>
      <c r="P582" s="93">
        <f t="shared" si="190"/>
        <v>357.22000000000025</v>
      </c>
      <c r="Q582" s="1086"/>
      <c r="R582" s="1086"/>
      <c r="S582" s="1089"/>
      <c r="T582" s="1089"/>
      <c r="U582" s="1089"/>
      <c r="V582" s="154"/>
      <c r="W582" s="1092"/>
    </row>
    <row r="583" spans="1:31" ht="15.75">
      <c r="A583" s="107">
        <v>43773</v>
      </c>
      <c r="B583" s="122" t="s">
        <v>230</v>
      </c>
      <c r="C583" s="91" t="s">
        <v>184</v>
      </c>
      <c r="D583">
        <v>3135.67</v>
      </c>
      <c r="E583">
        <v>3052.55</v>
      </c>
      <c r="F583">
        <v>3041.63</v>
      </c>
      <c r="G583">
        <v>3053.25</v>
      </c>
      <c r="H583">
        <v>3126.6</v>
      </c>
      <c r="I583">
        <v>3203.07</v>
      </c>
      <c r="J583">
        <v>3072.96</v>
      </c>
      <c r="K583">
        <v>3034.05</v>
      </c>
      <c r="L583">
        <v>3084.81</v>
      </c>
      <c r="M583">
        <v>3082.05</v>
      </c>
      <c r="N583">
        <v>3044.63</v>
      </c>
      <c r="O583">
        <v>3079.66</v>
      </c>
      <c r="P583">
        <v>3041.82</v>
      </c>
      <c r="Q583" s="1084">
        <f>IF((P584=""),"",MAX(D585:P585))</f>
        <v>380.20000000000027</v>
      </c>
      <c r="R583" s="1084">
        <f>IF(P584="","",MIN(D585:P585))</f>
        <v>323.37999999999965</v>
      </c>
      <c r="S583" s="1087">
        <f>IF((P585=""),"",AVERAGE(D585:P585))</f>
        <v>340.85615384615392</v>
      </c>
      <c r="T583" s="1087">
        <f>IF((P584=""),"",(Q583-R583)/(Q583+R583)*100)</f>
        <v>8.0758407004179524</v>
      </c>
      <c r="U583" s="1087">
        <f>STDEV(D585:P585)</f>
        <v>23.107395835700075</v>
      </c>
      <c r="V583" s="154" t="str">
        <f>IF(P584="","",IF(S583&gt;300,IF(T583&lt;14,IF(S583&lt;390,"Pass","Fail"),"Fail"),"Fail"))</f>
        <v>Pass</v>
      </c>
      <c r="W583" s="1090">
        <v>121</v>
      </c>
      <c r="X583" s="7" t="s">
        <v>403</v>
      </c>
      <c r="Z583" s="30">
        <v>270</v>
      </c>
      <c r="AA583" s="30">
        <v>370</v>
      </c>
      <c r="AB583" s="30">
        <v>300</v>
      </c>
      <c r="AC583" s="31">
        <v>390</v>
      </c>
      <c r="AD583" s="31">
        <v>20</v>
      </c>
      <c r="AE583" s="31">
        <v>14</v>
      </c>
    </row>
    <row r="584" spans="1:31" ht="15.75">
      <c r="A584" s="84"/>
      <c r="B584" s="92"/>
      <c r="C584" s="91" t="s">
        <v>185</v>
      </c>
      <c r="D584">
        <v>2755.47</v>
      </c>
      <c r="E584">
        <v>2728.33</v>
      </c>
      <c r="F584">
        <v>2716.87</v>
      </c>
      <c r="G584">
        <v>2727.78</v>
      </c>
      <c r="H584">
        <v>2755.67</v>
      </c>
      <c r="I584">
        <v>2833.16</v>
      </c>
      <c r="J584">
        <v>2747.69</v>
      </c>
      <c r="K584">
        <v>2706.66</v>
      </c>
      <c r="L584">
        <v>2710.68</v>
      </c>
      <c r="M584">
        <v>2756.48</v>
      </c>
      <c r="N584">
        <v>2710.81</v>
      </c>
      <c r="O584">
        <v>2756.28</v>
      </c>
      <c r="P584">
        <v>2715.74</v>
      </c>
      <c r="Q584" s="1085"/>
      <c r="R584" s="1085"/>
      <c r="S584" s="1088"/>
      <c r="T584" s="1088"/>
      <c r="U584" s="1088"/>
      <c r="V584" s="154"/>
      <c r="W584" s="1091"/>
    </row>
    <row r="585" spans="1:31" ht="30">
      <c r="A585" s="119"/>
      <c r="B585" s="90"/>
      <c r="C585" s="91" t="s">
        <v>186</v>
      </c>
      <c r="D585" s="93">
        <f t="shared" ref="D585:P585" si="191">IF(((D583="")*AND(D584="")),"",(D583-D584))</f>
        <v>380.20000000000027</v>
      </c>
      <c r="E585" s="93">
        <f t="shared" si="191"/>
        <v>324.22000000000025</v>
      </c>
      <c r="F585" s="93">
        <f t="shared" si="191"/>
        <v>324.76000000000022</v>
      </c>
      <c r="G585" s="93">
        <f t="shared" si="191"/>
        <v>325.4699999999998</v>
      </c>
      <c r="H585" s="93">
        <f t="shared" si="191"/>
        <v>370.92999999999984</v>
      </c>
      <c r="I585" s="93">
        <f t="shared" si="191"/>
        <v>369.91000000000031</v>
      </c>
      <c r="J585" s="93">
        <f t="shared" si="191"/>
        <v>325.27</v>
      </c>
      <c r="K585" s="93">
        <f t="shared" si="191"/>
        <v>327.39000000000033</v>
      </c>
      <c r="L585" s="93">
        <f t="shared" si="191"/>
        <v>374.13000000000011</v>
      </c>
      <c r="M585" s="93">
        <f t="shared" si="191"/>
        <v>325.57000000000016</v>
      </c>
      <c r="N585" s="93">
        <f t="shared" si="191"/>
        <v>333.82000000000016</v>
      </c>
      <c r="O585" s="93">
        <f t="shared" si="191"/>
        <v>323.37999999999965</v>
      </c>
      <c r="P585" s="93">
        <f t="shared" si="191"/>
        <v>326.08000000000038</v>
      </c>
      <c r="Q585" s="1086"/>
      <c r="R585" s="1086"/>
      <c r="S585" s="1089"/>
      <c r="T585" s="1089"/>
      <c r="U585" s="1089"/>
      <c r="V585" s="154"/>
      <c r="W585" s="1092"/>
    </row>
    <row r="586" spans="1:31" ht="15.75">
      <c r="A586" s="107">
        <v>43776</v>
      </c>
      <c r="B586" s="122" t="s">
        <v>230</v>
      </c>
      <c r="C586" s="91" t="s">
        <v>184</v>
      </c>
      <c r="D586">
        <v>3221.61</v>
      </c>
      <c r="E586">
        <v>3088.51</v>
      </c>
      <c r="F586">
        <v>3061.12</v>
      </c>
      <c r="G586">
        <v>3054.49</v>
      </c>
      <c r="H586">
        <v>3099.72</v>
      </c>
      <c r="I586">
        <v>3207.59</v>
      </c>
      <c r="J586">
        <v>3086.32</v>
      </c>
      <c r="K586">
        <v>3059.76</v>
      </c>
      <c r="L586">
        <v>3103.23</v>
      </c>
      <c r="M586">
        <v>3117.04</v>
      </c>
      <c r="N586">
        <v>3051.48</v>
      </c>
      <c r="O586">
        <v>3077.74</v>
      </c>
      <c r="P586">
        <v>3086.99</v>
      </c>
      <c r="Q586" s="1084">
        <f>IF((P587=""),"",MAX(D588:P588))</f>
        <v>382.46000000000004</v>
      </c>
      <c r="R586" s="1084">
        <f>IF(P587="","",MIN(D588:P588))</f>
        <v>324.94999999999982</v>
      </c>
      <c r="S586" s="1087">
        <f>IF((P588=""),"",AVERAGE(D588:P588))</f>
        <v>344.56923076923073</v>
      </c>
      <c r="T586" s="1087">
        <f>IF((P587=""),"",(Q586-R586)/(Q586+R586)*100)</f>
        <v>8.1296560693233388</v>
      </c>
      <c r="U586" s="1087">
        <f>STDEV(D588:P588)</f>
        <v>24.739775821384516</v>
      </c>
      <c r="V586" s="154" t="str">
        <f>IF(P587="","",IF(S586&gt;300,IF(T586&lt;14,IF(S586&lt;390,"Pass","Fail"),"Fail"),"Fail"))</f>
        <v>Pass</v>
      </c>
      <c r="W586" s="1090"/>
      <c r="Z586" s="30">
        <v>270</v>
      </c>
      <c r="AA586" s="30">
        <v>370</v>
      </c>
      <c r="AB586" s="30">
        <v>300</v>
      </c>
      <c r="AC586" s="31">
        <v>390</v>
      </c>
      <c r="AD586" s="31">
        <v>20</v>
      </c>
      <c r="AE586" s="31">
        <v>14</v>
      </c>
    </row>
    <row r="587" spans="1:31" ht="15.75">
      <c r="A587" s="84"/>
      <c r="B587" s="92"/>
      <c r="C587" s="91" t="s">
        <v>185</v>
      </c>
      <c r="D587">
        <v>2843.91</v>
      </c>
      <c r="E587">
        <v>2762.67</v>
      </c>
      <c r="F587">
        <v>2736.17</v>
      </c>
      <c r="G587">
        <v>2726.7</v>
      </c>
      <c r="H587">
        <v>2718.4</v>
      </c>
      <c r="I587">
        <v>2828.91</v>
      </c>
      <c r="J587">
        <v>2760.07</v>
      </c>
      <c r="K587">
        <v>2728.82</v>
      </c>
      <c r="L587">
        <v>2720.77</v>
      </c>
      <c r="M587">
        <v>2788.4</v>
      </c>
      <c r="N587">
        <v>2719.1</v>
      </c>
      <c r="O587">
        <v>2746.75</v>
      </c>
      <c r="P587">
        <v>2755.53</v>
      </c>
      <c r="Q587" s="1085"/>
      <c r="R587" s="1085"/>
      <c r="S587" s="1088"/>
      <c r="T587" s="1088"/>
      <c r="U587" s="1088"/>
      <c r="V587" s="154"/>
      <c r="W587" s="1091"/>
    </row>
    <row r="588" spans="1:31" ht="30">
      <c r="A588" s="119"/>
      <c r="B588" s="90"/>
      <c r="C588" s="91" t="s">
        <v>186</v>
      </c>
      <c r="D588" s="93">
        <f t="shared" ref="D588:P588" si="192">IF(((D586="")*AND(D587="")),"",(D586-D587))</f>
        <v>377.70000000000027</v>
      </c>
      <c r="E588" s="93">
        <f t="shared" si="192"/>
        <v>325.84000000000015</v>
      </c>
      <c r="F588" s="93">
        <f t="shared" si="192"/>
        <v>324.94999999999982</v>
      </c>
      <c r="G588" s="93">
        <f t="shared" si="192"/>
        <v>327.78999999999996</v>
      </c>
      <c r="H588" s="93">
        <f t="shared" si="192"/>
        <v>381.31999999999971</v>
      </c>
      <c r="I588" s="93">
        <f t="shared" si="192"/>
        <v>378.68000000000029</v>
      </c>
      <c r="J588" s="93">
        <f t="shared" si="192"/>
        <v>326.25</v>
      </c>
      <c r="K588" s="93">
        <f t="shared" si="192"/>
        <v>330.94000000000005</v>
      </c>
      <c r="L588" s="93">
        <f t="shared" si="192"/>
        <v>382.46000000000004</v>
      </c>
      <c r="M588" s="93">
        <f t="shared" si="192"/>
        <v>328.63999999999987</v>
      </c>
      <c r="N588" s="93">
        <f t="shared" si="192"/>
        <v>332.38000000000011</v>
      </c>
      <c r="O588" s="93">
        <f t="shared" si="192"/>
        <v>330.98999999999978</v>
      </c>
      <c r="P588" s="93">
        <f t="shared" si="192"/>
        <v>331.45999999999958</v>
      </c>
      <c r="Q588" s="1086"/>
      <c r="R588" s="1086"/>
      <c r="S588" s="1089"/>
      <c r="T588" s="1089"/>
      <c r="U588" s="1089"/>
      <c r="V588" s="154"/>
      <c r="W588" s="1092"/>
    </row>
    <row r="589" spans="1:31" ht="15.75">
      <c r="A589" s="107">
        <v>43780</v>
      </c>
      <c r="B589" s="122" t="s">
        <v>230</v>
      </c>
      <c r="C589" s="91" t="s">
        <v>184</v>
      </c>
      <c r="D589">
        <v>3228.28</v>
      </c>
      <c r="E589">
        <v>3098.91</v>
      </c>
      <c r="F589">
        <v>3064.43</v>
      </c>
      <c r="G589">
        <v>3056.51</v>
      </c>
      <c r="H589">
        <v>3102.13</v>
      </c>
      <c r="I589">
        <v>3191.1</v>
      </c>
      <c r="J589">
        <v>3086.57</v>
      </c>
      <c r="K589">
        <v>3068.42</v>
      </c>
      <c r="L589">
        <v>3139.51</v>
      </c>
      <c r="M589">
        <v>3115.92</v>
      </c>
      <c r="N589">
        <v>3058.09</v>
      </c>
      <c r="O589">
        <v>3075.83</v>
      </c>
      <c r="P589">
        <v>3098.53</v>
      </c>
      <c r="Q589" s="1084">
        <f>IF((P590=""),"",MAX(D591:P591))</f>
        <v>384.60000000000036</v>
      </c>
      <c r="R589" s="1084">
        <f>IF(P590="","",MIN(D591:P591))</f>
        <v>325.19999999999982</v>
      </c>
      <c r="S589" s="1087">
        <f>IF((P591=""),"",AVERAGE(D591:P591))</f>
        <v>348.6646153846155</v>
      </c>
      <c r="T589" s="1087">
        <f>IF((P590=""),"",(Q589-R589)/(Q589+R589)*100)</f>
        <v>8.3685545224007498</v>
      </c>
      <c r="U589" s="1087">
        <f>STDEV(D591:P591)</f>
        <v>23.0274045488494</v>
      </c>
      <c r="V589" s="154" t="str">
        <f>IF(P590="","",IF(S589&gt;300,IF(T589&lt;14,IF(S589&lt;390,"Pass","Fail"),"Fail"),"Fail"))</f>
        <v>Pass</v>
      </c>
      <c r="W589" s="1090">
        <v>1340</v>
      </c>
      <c r="X589" s="7" t="s">
        <v>407</v>
      </c>
      <c r="Z589" s="30">
        <v>270</v>
      </c>
      <c r="AA589" s="30">
        <v>370</v>
      </c>
      <c r="AB589" s="30">
        <v>300</v>
      </c>
      <c r="AC589" s="31">
        <v>390</v>
      </c>
      <c r="AD589" s="31">
        <v>20</v>
      </c>
      <c r="AE589" s="31">
        <v>14</v>
      </c>
    </row>
    <row r="590" spans="1:31" ht="15.75">
      <c r="A590" s="84"/>
      <c r="B590" s="92"/>
      <c r="C590" s="91" t="s">
        <v>185</v>
      </c>
      <c r="D590">
        <v>2850.59</v>
      </c>
      <c r="E590">
        <v>2767.57</v>
      </c>
      <c r="F590">
        <v>2739.23</v>
      </c>
      <c r="G590">
        <v>2721.78</v>
      </c>
      <c r="H590">
        <v>2719.06</v>
      </c>
      <c r="I590">
        <v>2811.04</v>
      </c>
      <c r="J590">
        <v>2752.33</v>
      </c>
      <c r="K590">
        <v>2734.75</v>
      </c>
      <c r="L590">
        <v>2754.91</v>
      </c>
      <c r="M590">
        <v>2782.37</v>
      </c>
      <c r="N590">
        <v>2716.11</v>
      </c>
      <c r="O590">
        <v>2740.27</v>
      </c>
      <c r="P590">
        <v>2761.58</v>
      </c>
      <c r="Q590" s="1085"/>
      <c r="R590" s="1085"/>
      <c r="S590" s="1088"/>
      <c r="T590" s="1088"/>
      <c r="U590" s="1088"/>
      <c r="V590" s="154"/>
      <c r="W590" s="1091"/>
    </row>
    <row r="591" spans="1:31" ht="30">
      <c r="A591" s="119"/>
      <c r="B591" s="90"/>
      <c r="C591" s="91" t="s">
        <v>186</v>
      </c>
      <c r="D591" s="93">
        <f t="shared" ref="D591:P591" si="193">IF(((D589="")*AND(D590="")),"",(D589-D590))</f>
        <v>377.69000000000005</v>
      </c>
      <c r="E591" s="93">
        <f t="shared" si="193"/>
        <v>331.33999999999969</v>
      </c>
      <c r="F591" s="93">
        <f t="shared" si="193"/>
        <v>325.19999999999982</v>
      </c>
      <c r="G591" s="93">
        <f t="shared" si="193"/>
        <v>334.73</v>
      </c>
      <c r="H591" s="93">
        <f t="shared" si="193"/>
        <v>383.07000000000016</v>
      </c>
      <c r="I591" s="93">
        <f t="shared" si="193"/>
        <v>380.05999999999995</v>
      </c>
      <c r="J591" s="93">
        <f t="shared" si="193"/>
        <v>334.24000000000024</v>
      </c>
      <c r="K591" s="93">
        <f t="shared" si="193"/>
        <v>333.67000000000007</v>
      </c>
      <c r="L591" s="93">
        <f t="shared" si="193"/>
        <v>384.60000000000036</v>
      </c>
      <c r="M591" s="93">
        <f t="shared" si="193"/>
        <v>333.55000000000018</v>
      </c>
      <c r="N591" s="93">
        <f t="shared" si="193"/>
        <v>341.98</v>
      </c>
      <c r="O591" s="93">
        <f t="shared" si="193"/>
        <v>335.55999999999995</v>
      </c>
      <c r="P591" s="93">
        <f t="shared" si="193"/>
        <v>336.95000000000027</v>
      </c>
      <c r="Q591" s="1086"/>
      <c r="R591" s="1086"/>
      <c r="S591" s="1089"/>
      <c r="T591" s="1089"/>
      <c r="U591" s="1089"/>
      <c r="V591" s="154"/>
      <c r="W591" s="1092"/>
    </row>
    <row r="592" spans="1:31" ht="15.75">
      <c r="A592" s="84">
        <v>43783</v>
      </c>
      <c r="B592" s="122" t="s">
        <v>230</v>
      </c>
      <c r="C592" s="91" t="s">
        <v>184</v>
      </c>
      <c r="D592">
        <v>3232.12</v>
      </c>
      <c r="E592">
        <v>3092.92</v>
      </c>
      <c r="F592">
        <v>3056.42</v>
      </c>
      <c r="G592">
        <v>3042.79</v>
      </c>
      <c r="H592">
        <v>3085.45</v>
      </c>
      <c r="I592">
        <v>3153.37</v>
      </c>
      <c r="J592">
        <v>3062.39</v>
      </c>
      <c r="K592">
        <v>3077.3</v>
      </c>
      <c r="L592">
        <v>3178.69</v>
      </c>
      <c r="M592">
        <v>3099.98</v>
      </c>
      <c r="N592">
        <v>3064.39</v>
      </c>
      <c r="O592">
        <v>3051.95</v>
      </c>
      <c r="P592">
        <v>3117.59</v>
      </c>
      <c r="Q592" s="1084">
        <f>IF((P593=""),"",MAX(D594:P594))</f>
        <v>374.84999999999991</v>
      </c>
      <c r="R592" s="1084">
        <f>IF(P593="","",MIN(D594:P594))</f>
        <v>315.49000000000024</v>
      </c>
      <c r="S592" s="1087">
        <f>IF((P594=""),"",AVERAGE(D594:P594))</f>
        <v>339.56692307692316</v>
      </c>
      <c r="T592" s="1087">
        <f>IF((P593=""),"",(Q592-R592)/(Q592+R592)*100)</f>
        <v>8.5986615291015536</v>
      </c>
      <c r="U592" s="1087">
        <f>STDEV(D594:P594)</f>
        <v>23.820331086634909</v>
      </c>
      <c r="V592" s="154" t="str">
        <f>IF(P593="","",IF(S592&gt;300,IF(T592&lt;14,IF(S592&lt;390,"Pass","Fail"),"Fail"),"Fail"))</f>
        <v>Pass</v>
      </c>
      <c r="W592" s="1090" t="s">
        <v>408</v>
      </c>
      <c r="X592" s="7" t="s">
        <v>410</v>
      </c>
      <c r="Z592" s="30">
        <v>270</v>
      </c>
      <c r="AA592" s="30">
        <v>370</v>
      </c>
      <c r="AB592" s="30">
        <v>300</v>
      </c>
      <c r="AC592" s="31">
        <v>390</v>
      </c>
      <c r="AD592" s="31">
        <v>20</v>
      </c>
      <c r="AE592" s="31">
        <v>14</v>
      </c>
    </row>
    <row r="593" spans="1:31" ht="15.75">
      <c r="A593" s="84"/>
      <c r="B593" s="92"/>
      <c r="C593" s="91" t="s">
        <v>185</v>
      </c>
      <c r="D593">
        <v>2857.27</v>
      </c>
      <c r="E593">
        <v>2772.4</v>
      </c>
      <c r="F593">
        <v>2740.93</v>
      </c>
      <c r="G593">
        <v>2724.29</v>
      </c>
      <c r="H593">
        <v>2711.47</v>
      </c>
      <c r="I593">
        <v>2778.64</v>
      </c>
      <c r="J593">
        <v>2737.97</v>
      </c>
      <c r="K593">
        <v>2753.65</v>
      </c>
      <c r="L593">
        <v>2809.4</v>
      </c>
      <c r="M593">
        <v>2771.49</v>
      </c>
      <c r="N593">
        <v>2733.17</v>
      </c>
      <c r="O593">
        <v>2721.94</v>
      </c>
      <c r="P593">
        <v>2788.37</v>
      </c>
      <c r="Q593" s="1085"/>
      <c r="R593" s="1085"/>
      <c r="S593" s="1088"/>
      <c r="T593" s="1088"/>
      <c r="U593" s="1088"/>
      <c r="V593" s="154"/>
      <c r="W593" s="1091"/>
    </row>
    <row r="594" spans="1:31" ht="30">
      <c r="A594" s="119"/>
      <c r="B594" s="90"/>
      <c r="C594" s="91" t="s">
        <v>186</v>
      </c>
      <c r="D594" s="93">
        <f t="shared" ref="D594:P594" si="194">IF(((D592="")*AND(D593="")),"",(D592-D593))</f>
        <v>374.84999999999991</v>
      </c>
      <c r="E594" s="93">
        <f t="shared" si="194"/>
        <v>320.52</v>
      </c>
      <c r="F594" s="93">
        <f t="shared" si="194"/>
        <v>315.49000000000024</v>
      </c>
      <c r="G594" s="93">
        <f t="shared" si="194"/>
        <v>318.5</v>
      </c>
      <c r="H594" s="93">
        <f t="shared" si="194"/>
        <v>373.98</v>
      </c>
      <c r="I594" s="93">
        <f t="shared" si="194"/>
        <v>374.73</v>
      </c>
      <c r="J594" s="93">
        <f t="shared" si="194"/>
        <v>324.42000000000007</v>
      </c>
      <c r="K594" s="93">
        <f t="shared" si="194"/>
        <v>323.65000000000009</v>
      </c>
      <c r="L594" s="93">
        <f t="shared" si="194"/>
        <v>369.28999999999996</v>
      </c>
      <c r="M594" s="93">
        <f t="shared" si="194"/>
        <v>328.49000000000024</v>
      </c>
      <c r="N594" s="93">
        <f t="shared" si="194"/>
        <v>331.2199999999998</v>
      </c>
      <c r="O594" s="93">
        <f t="shared" si="194"/>
        <v>330.00999999999976</v>
      </c>
      <c r="P594" s="93">
        <f t="shared" si="194"/>
        <v>329.22000000000025</v>
      </c>
      <c r="Q594" s="1086"/>
      <c r="R594" s="1086"/>
      <c r="S594" s="1089"/>
      <c r="T594" s="1089"/>
      <c r="U594" s="1089"/>
      <c r="V594" s="154"/>
      <c r="W594" s="1092"/>
    </row>
    <row r="595" spans="1:31" ht="15.75">
      <c r="A595" s="84">
        <v>43787</v>
      </c>
      <c r="B595" s="122" t="s">
        <v>230</v>
      </c>
      <c r="C595" s="91" t="s">
        <v>184</v>
      </c>
      <c r="D595">
        <v>2861.4</v>
      </c>
      <c r="E595">
        <v>2771.21</v>
      </c>
      <c r="F595">
        <v>2761.17</v>
      </c>
      <c r="G595">
        <v>2725.96</v>
      </c>
      <c r="H595">
        <v>2715.89</v>
      </c>
      <c r="I595">
        <v>2782.45</v>
      </c>
      <c r="J595">
        <v>2736.93</v>
      </c>
      <c r="K595">
        <v>2724.95</v>
      </c>
      <c r="L595">
        <v>2810.61</v>
      </c>
      <c r="M595">
        <v>2772.45</v>
      </c>
      <c r="N595">
        <v>2731.99</v>
      </c>
      <c r="O595">
        <v>2722.75</v>
      </c>
      <c r="P595">
        <v>2787.45</v>
      </c>
      <c r="Q595" s="1084">
        <f>IF((P596=""),"",MAX(D597:P597))</f>
        <v>395.34999999999991</v>
      </c>
      <c r="R595" s="1084">
        <f>IF(P596="","",MIN(D597:P597))</f>
        <v>306.12999999999965</v>
      </c>
      <c r="S595" s="1087">
        <f>IF((P597=""),"",AVERAGE(D597:P597))</f>
        <v>350.72384615384601</v>
      </c>
      <c r="T595" s="1087">
        <f>IF((P596=""),"",(Q595-R595)/(Q595+R595)*100)</f>
        <v>12.718823059816433</v>
      </c>
      <c r="U595" s="1087">
        <f>STDEV(D597:P597)</f>
        <v>27.72060651647265</v>
      </c>
      <c r="V595" s="154" t="str">
        <f>IF(P596="","",IF(S595&gt;300,IF(T595&lt;14,IF(S595&lt;390,"Pass","Fail"),"Fail"),"Fail"))</f>
        <v>Pass</v>
      </c>
      <c r="W595" s="1090">
        <v>1159</v>
      </c>
      <c r="X595" s="7" t="s">
        <v>412</v>
      </c>
      <c r="Z595" s="30">
        <v>270</v>
      </c>
      <c r="AA595" s="30">
        <v>370</v>
      </c>
      <c r="AB595" s="30">
        <v>300</v>
      </c>
      <c r="AC595" s="31">
        <v>390</v>
      </c>
      <c r="AD595" s="31">
        <v>20</v>
      </c>
      <c r="AE595" s="31">
        <v>14</v>
      </c>
    </row>
    <row r="596" spans="1:31" ht="15.75">
      <c r="A596" s="84"/>
      <c r="B596" s="92"/>
      <c r="C596" s="91" t="s">
        <v>185</v>
      </c>
      <c r="D596">
        <v>2466.0500000000002</v>
      </c>
      <c r="E596">
        <v>2435.5700000000002</v>
      </c>
      <c r="F596">
        <v>2405.65</v>
      </c>
      <c r="G596">
        <v>2389.5500000000002</v>
      </c>
      <c r="H596">
        <v>2335.4899999999998</v>
      </c>
      <c r="I596">
        <v>2395.63</v>
      </c>
      <c r="J596">
        <v>2405.6999999999998</v>
      </c>
      <c r="K596">
        <v>2418.8200000000002</v>
      </c>
      <c r="L596">
        <v>2423.08</v>
      </c>
      <c r="M596">
        <v>2434.87</v>
      </c>
      <c r="N596">
        <v>2398.4499999999998</v>
      </c>
      <c r="O596">
        <v>2387.13</v>
      </c>
      <c r="P596">
        <v>2449.81</v>
      </c>
      <c r="Q596" s="1085"/>
      <c r="R596" s="1085"/>
      <c r="S596" s="1088"/>
      <c r="T596" s="1088"/>
      <c r="U596" s="1088"/>
      <c r="V596" s="154"/>
      <c r="W596" s="1091"/>
    </row>
    <row r="597" spans="1:31" ht="30">
      <c r="A597" s="119"/>
      <c r="B597" s="90"/>
      <c r="C597" s="91" t="s">
        <v>186</v>
      </c>
      <c r="D597" s="93">
        <f t="shared" ref="D597:P597" si="195">IF(((D595="")*AND(D596="")),"",(D595-D596))</f>
        <v>395.34999999999991</v>
      </c>
      <c r="E597" s="93">
        <f t="shared" si="195"/>
        <v>335.63999999999987</v>
      </c>
      <c r="F597" s="93">
        <f t="shared" si="195"/>
        <v>355.52</v>
      </c>
      <c r="G597" s="93">
        <f t="shared" si="195"/>
        <v>336.40999999999985</v>
      </c>
      <c r="H597" s="93">
        <f t="shared" si="195"/>
        <v>380.40000000000009</v>
      </c>
      <c r="I597" s="93">
        <f t="shared" si="195"/>
        <v>386.81999999999971</v>
      </c>
      <c r="J597" s="93">
        <f t="shared" si="195"/>
        <v>331.23</v>
      </c>
      <c r="K597" s="93">
        <f t="shared" si="195"/>
        <v>306.12999999999965</v>
      </c>
      <c r="L597" s="93">
        <f t="shared" si="195"/>
        <v>387.5300000000002</v>
      </c>
      <c r="M597" s="93">
        <f t="shared" si="195"/>
        <v>337.57999999999993</v>
      </c>
      <c r="N597" s="93">
        <f t="shared" si="195"/>
        <v>333.53999999999996</v>
      </c>
      <c r="O597" s="93">
        <f t="shared" si="195"/>
        <v>335.61999999999989</v>
      </c>
      <c r="P597" s="93">
        <f t="shared" si="195"/>
        <v>337.63999999999987</v>
      </c>
      <c r="Q597" s="1086"/>
      <c r="R597" s="1086"/>
      <c r="S597" s="1089"/>
      <c r="T597" s="1089"/>
      <c r="U597" s="1089"/>
      <c r="V597" s="154"/>
      <c r="W597" s="1092"/>
    </row>
    <row r="598" spans="1:31" ht="15.75">
      <c r="A598" s="84">
        <v>43790</v>
      </c>
      <c r="B598" s="122" t="s">
        <v>230</v>
      </c>
      <c r="C598" s="91" t="s">
        <v>184</v>
      </c>
      <c r="D598">
        <v>3066.99</v>
      </c>
      <c r="E598">
        <v>2945.63</v>
      </c>
      <c r="F598">
        <v>2939.24</v>
      </c>
      <c r="G598">
        <v>2969.12</v>
      </c>
      <c r="H598">
        <v>3119.59</v>
      </c>
      <c r="I598">
        <v>3046.81</v>
      </c>
      <c r="J598">
        <v>2948.92</v>
      </c>
      <c r="K598">
        <v>2954.71</v>
      </c>
      <c r="L598">
        <v>3056.92</v>
      </c>
      <c r="M598">
        <v>2956.38</v>
      </c>
      <c r="N598">
        <v>2984.49</v>
      </c>
      <c r="O598">
        <v>2977.23</v>
      </c>
      <c r="P598">
        <v>2958.78</v>
      </c>
      <c r="Q598" s="1084">
        <f>IF((P599=""),"",MAX(D600:P600))</f>
        <v>379.63999999999987</v>
      </c>
      <c r="R598" s="1084">
        <f>IF(P599="","",MIN(D600:P600))</f>
        <v>320.87999999999965</v>
      </c>
      <c r="S598" s="1087">
        <f>IF((P600=""),"",AVERAGE(D600:P600))</f>
        <v>342.79307692307691</v>
      </c>
      <c r="T598" s="1087">
        <f>IF((P599=""),"",(Q598-R598)/(Q598+R598)*100)</f>
        <v>8.3880545880203652</v>
      </c>
      <c r="U598" s="1087">
        <f>STDEV(D600:P600)</f>
        <v>23.298217522884318</v>
      </c>
      <c r="V598" s="154" t="str">
        <f>IF(P599="","",IF(S598&gt;300,IF(T598&lt;14,IF(S598&lt;390,"Pass","Fail"),"Fail"),"Fail"))</f>
        <v>Pass</v>
      </c>
      <c r="W598" s="1090">
        <v>74</v>
      </c>
      <c r="X598" s="8" t="s">
        <v>414</v>
      </c>
      <c r="Z598" s="30">
        <v>270</v>
      </c>
      <c r="AA598" s="30">
        <v>370</v>
      </c>
      <c r="AB598" s="30">
        <v>300</v>
      </c>
      <c r="AC598" s="31">
        <v>390</v>
      </c>
      <c r="AD598" s="31">
        <v>20</v>
      </c>
      <c r="AE598" s="31">
        <v>14</v>
      </c>
    </row>
    <row r="599" spans="1:31" ht="15.75">
      <c r="A599" s="84"/>
      <c r="B599" s="92"/>
      <c r="C599" s="91" t="s">
        <v>185</v>
      </c>
      <c r="D599">
        <v>2687.35</v>
      </c>
      <c r="E599">
        <v>2619.3000000000002</v>
      </c>
      <c r="F599">
        <v>2618.36</v>
      </c>
      <c r="G599">
        <v>2639.22</v>
      </c>
      <c r="H599">
        <v>2747.74</v>
      </c>
      <c r="I599">
        <v>2668.94</v>
      </c>
      <c r="J599">
        <v>2620.7600000000002</v>
      </c>
      <c r="K599">
        <v>2627.94</v>
      </c>
      <c r="L599">
        <v>2682.13</v>
      </c>
      <c r="M599">
        <v>2626.02</v>
      </c>
      <c r="N599">
        <v>2657.98</v>
      </c>
      <c r="O599">
        <v>2645.56</v>
      </c>
      <c r="P599">
        <v>2627.2</v>
      </c>
      <c r="Q599" s="1085"/>
      <c r="R599" s="1085"/>
      <c r="S599" s="1088"/>
      <c r="T599" s="1088"/>
      <c r="U599" s="1088"/>
      <c r="V599" s="154"/>
      <c r="W599" s="1091"/>
    </row>
    <row r="600" spans="1:31" ht="30">
      <c r="A600" s="119"/>
      <c r="B600" s="90"/>
      <c r="C600" s="91" t="s">
        <v>186</v>
      </c>
      <c r="D600" s="93">
        <f t="shared" ref="D600:P600" si="196">IF(((D598="")*AND(D599="")),"",(D598-D599))</f>
        <v>379.63999999999987</v>
      </c>
      <c r="E600" s="93">
        <f t="shared" si="196"/>
        <v>326.32999999999993</v>
      </c>
      <c r="F600" s="93">
        <f t="shared" si="196"/>
        <v>320.87999999999965</v>
      </c>
      <c r="G600" s="93">
        <f t="shared" si="196"/>
        <v>329.90000000000009</v>
      </c>
      <c r="H600" s="93">
        <f t="shared" si="196"/>
        <v>371.85000000000036</v>
      </c>
      <c r="I600" s="93">
        <f t="shared" si="196"/>
        <v>377.86999999999989</v>
      </c>
      <c r="J600" s="93">
        <f t="shared" si="196"/>
        <v>328.15999999999985</v>
      </c>
      <c r="K600" s="93">
        <f t="shared" si="196"/>
        <v>326.77</v>
      </c>
      <c r="L600" s="93">
        <f t="shared" si="196"/>
        <v>374.78999999999996</v>
      </c>
      <c r="M600" s="93">
        <f t="shared" si="196"/>
        <v>330.36000000000013</v>
      </c>
      <c r="N600" s="93">
        <f t="shared" si="196"/>
        <v>326.50999999999976</v>
      </c>
      <c r="O600" s="93">
        <f t="shared" si="196"/>
        <v>331.67000000000007</v>
      </c>
      <c r="P600" s="93">
        <f t="shared" si="196"/>
        <v>331.58000000000038</v>
      </c>
      <c r="Q600" s="1086"/>
      <c r="R600" s="1086"/>
      <c r="S600" s="1089"/>
      <c r="T600" s="1089"/>
      <c r="U600" s="1089"/>
      <c r="V600" s="154"/>
      <c r="W600" s="1092"/>
    </row>
    <row r="601" spans="1:31" ht="15.75">
      <c r="A601" s="84">
        <v>43794</v>
      </c>
      <c r="B601" s="122" t="s">
        <v>230</v>
      </c>
      <c r="C601" s="91" t="s">
        <v>184</v>
      </c>
      <c r="D601">
        <v>2687.35</v>
      </c>
      <c r="E601">
        <v>2619.3000000000002</v>
      </c>
      <c r="F601">
        <v>2618.36</v>
      </c>
      <c r="G601">
        <v>2639.22</v>
      </c>
      <c r="H601">
        <v>2747.74</v>
      </c>
      <c r="I601">
        <v>2668.94</v>
      </c>
      <c r="J601">
        <v>2620.7600000000002</v>
      </c>
      <c r="K601">
        <v>2627.94</v>
      </c>
      <c r="L601">
        <v>2682.13</v>
      </c>
      <c r="M601">
        <v>2626.02</v>
      </c>
      <c r="N601">
        <v>2657.98</v>
      </c>
      <c r="O601">
        <v>2645.56</v>
      </c>
      <c r="P601">
        <v>2627.2</v>
      </c>
      <c r="Q601" s="1084">
        <f>IF((P602=""),"",MAX(D603:P603))</f>
        <v>432.90999999999985</v>
      </c>
      <c r="R601" s="1084">
        <f>IF(P602="","",MIN(D603:P603))</f>
        <v>246.93000000000029</v>
      </c>
      <c r="S601" s="1087">
        <f>IF((P603=""),"",AVERAGE(D603:P603))</f>
        <v>341.93538461538458</v>
      </c>
      <c r="T601" s="1087">
        <f>IF((P602=""),"",(Q601-R601)/(Q601+R601)*100)</f>
        <v>27.356436808660789</v>
      </c>
      <c r="U601" s="1087">
        <f>STDEV(D603:P603)</f>
        <v>43.563290665303853</v>
      </c>
      <c r="V601" s="154" t="str">
        <f>IF(P602="","",IF(S601&gt;300,IF(T601&lt;14,IF(S601&lt;390,"Pass","Fail"),"Fail"),"Fail"))</f>
        <v>Fail</v>
      </c>
      <c r="W601" s="1090">
        <v>1428</v>
      </c>
      <c r="X601" s="7" t="s">
        <v>415</v>
      </c>
      <c r="Z601" s="30">
        <v>270</v>
      </c>
      <c r="AA601" s="30">
        <v>370</v>
      </c>
      <c r="AB601" s="30">
        <v>300</v>
      </c>
      <c r="AC601" s="31">
        <v>390</v>
      </c>
      <c r="AD601" s="31">
        <v>20</v>
      </c>
      <c r="AE601" s="31">
        <v>14</v>
      </c>
    </row>
    <row r="602" spans="1:31" ht="15.75">
      <c r="A602" s="84"/>
      <c r="B602" s="92"/>
      <c r="C602" s="91" t="s">
        <v>185</v>
      </c>
      <c r="D602">
        <v>2307.1</v>
      </c>
      <c r="E602">
        <v>2302.83</v>
      </c>
      <c r="F602">
        <v>2289.14</v>
      </c>
      <c r="G602">
        <v>2295.0300000000002</v>
      </c>
      <c r="H602">
        <v>2314.83</v>
      </c>
      <c r="I602">
        <v>2345.0700000000002</v>
      </c>
      <c r="J602">
        <v>2373.83</v>
      </c>
      <c r="K602">
        <v>2294.4699999999998</v>
      </c>
      <c r="L602">
        <v>2300</v>
      </c>
      <c r="M602">
        <v>2294.35</v>
      </c>
      <c r="N602">
        <v>2290.96</v>
      </c>
      <c r="O602">
        <v>2310.7600000000002</v>
      </c>
      <c r="P602">
        <v>2304.9699999999998</v>
      </c>
      <c r="Q602" s="1085"/>
      <c r="R602" s="1085"/>
      <c r="S602" s="1088"/>
      <c r="T602" s="1088"/>
      <c r="U602" s="1088"/>
      <c r="V602" s="154"/>
      <c r="W602" s="1091"/>
    </row>
    <row r="603" spans="1:31" ht="30">
      <c r="A603" s="119"/>
      <c r="B603" s="90"/>
      <c r="C603" s="91" t="s">
        <v>186</v>
      </c>
      <c r="D603" s="93">
        <f t="shared" ref="D603:P603" si="197">IF(((D601="")*AND(D602="")),"",(D601-D602))</f>
        <v>380.25</v>
      </c>
      <c r="E603" s="93">
        <f t="shared" si="197"/>
        <v>316.47000000000025</v>
      </c>
      <c r="F603" s="93">
        <f t="shared" si="197"/>
        <v>329.22000000000025</v>
      </c>
      <c r="G603" s="93">
        <f t="shared" si="197"/>
        <v>344.1899999999996</v>
      </c>
      <c r="H603" s="93">
        <f t="shared" si="197"/>
        <v>432.90999999999985</v>
      </c>
      <c r="I603" s="93">
        <f t="shared" si="197"/>
        <v>323.86999999999989</v>
      </c>
      <c r="J603" s="93">
        <f t="shared" si="197"/>
        <v>246.93000000000029</v>
      </c>
      <c r="K603" s="93">
        <f t="shared" si="197"/>
        <v>333.47000000000025</v>
      </c>
      <c r="L603" s="93">
        <f t="shared" si="197"/>
        <v>382.13000000000011</v>
      </c>
      <c r="M603" s="93">
        <f t="shared" si="197"/>
        <v>331.67000000000007</v>
      </c>
      <c r="N603" s="93">
        <f t="shared" si="197"/>
        <v>367.02</v>
      </c>
      <c r="O603" s="93">
        <f t="shared" si="197"/>
        <v>334.79999999999973</v>
      </c>
      <c r="P603" s="93">
        <f t="shared" si="197"/>
        <v>322.23</v>
      </c>
      <c r="Q603" s="1086"/>
      <c r="R603" s="1086"/>
      <c r="S603" s="1089"/>
      <c r="T603" s="1089"/>
      <c r="U603" s="1089"/>
      <c r="V603" s="154"/>
      <c r="W603" s="1092"/>
    </row>
    <row r="604" spans="1:31" ht="15.75">
      <c r="A604" s="84">
        <v>43794</v>
      </c>
      <c r="B604" s="122" t="s">
        <v>230</v>
      </c>
      <c r="C604" s="91" t="s">
        <v>184</v>
      </c>
      <c r="D604">
        <v>3073.57</v>
      </c>
      <c r="E604">
        <v>2986.77</v>
      </c>
      <c r="F604">
        <v>2951.69</v>
      </c>
      <c r="G604">
        <v>2944.04</v>
      </c>
      <c r="H604">
        <v>2972.65</v>
      </c>
      <c r="I604">
        <v>3029.81</v>
      </c>
      <c r="J604">
        <v>3129.06</v>
      </c>
      <c r="K604">
        <v>3060.66</v>
      </c>
      <c r="L604">
        <v>2994.13</v>
      </c>
      <c r="M604">
        <v>2958.41</v>
      </c>
      <c r="N604">
        <v>2954.13</v>
      </c>
      <c r="O604">
        <v>2990.62</v>
      </c>
      <c r="P604">
        <v>3068.11</v>
      </c>
      <c r="Q604" s="1084">
        <f>IF((P605=""),"",MAX(D606:P606))</f>
        <v>403.01000000000022</v>
      </c>
      <c r="R604" s="1084">
        <f>IF(P605="","",MIN(D606:P606))</f>
        <v>316.98</v>
      </c>
      <c r="S604" s="1087">
        <f>IF((P606=""),"",AVERAGE(D606:P606))</f>
        <v>353.78153846153845</v>
      </c>
      <c r="T604" s="1087">
        <f>IF((P605=""),"",(Q604-R604)/(Q604+R604)*100)</f>
        <v>11.948777066348168</v>
      </c>
      <c r="U604" s="1087">
        <f>STDEV(D606:P606)</f>
        <v>32.318582334356627</v>
      </c>
      <c r="V604" s="154" t="str">
        <f>IF(P605="","",IF(S604&gt;300,IF(T604&lt;14,IF(S604&lt;390,"Pass","Fail"),"Fail"),"Fail"))</f>
        <v>Pass</v>
      </c>
      <c r="W604" s="1090">
        <v>1428</v>
      </c>
      <c r="X604" s="7" t="s">
        <v>416</v>
      </c>
      <c r="Z604" s="30">
        <v>270</v>
      </c>
      <c r="AA604" s="30">
        <v>370</v>
      </c>
      <c r="AB604" s="30">
        <v>300</v>
      </c>
      <c r="AC604" s="31">
        <v>390</v>
      </c>
      <c r="AD604" s="31">
        <v>20</v>
      </c>
      <c r="AE604" s="31">
        <v>14</v>
      </c>
    </row>
    <row r="605" spans="1:31" ht="15.75">
      <c r="A605" s="84"/>
      <c r="B605" s="92"/>
      <c r="C605" s="91" t="s">
        <v>185</v>
      </c>
      <c r="D605">
        <v>2674.53</v>
      </c>
      <c r="E605">
        <v>2639.73</v>
      </c>
      <c r="F605">
        <v>2621.15</v>
      </c>
      <c r="G605">
        <v>2627.06</v>
      </c>
      <c r="H605">
        <v>2643.34</v>
      </c>
      <c r="I605">
        <v>2685.05</v>
      </c>
      <c r="J605">
        <v>2735.52</v>
      </c>
      <c r="K605">
        <v>2662.19</v>
      </c>
      <c r="L605">
        <v>2651.14</v>
      </c>
      <c r="M605">
        <v>2631.81</v>
      </c>
      <c r="N605">
        <v>2630.21</v>
      </c>
      <c r="O605">
        <v>2647.66</v>
      </c>
      <c r="P605">
        <v>2665.1</v>
      </c>
      <c r="Q605" s="1085"/>
      <c r="R605" s="1085"/>
      <c r="S605" s="1088"/>
      <c r="T605" s="1088"/>
      <c r="U605" s="1088"/>
      <c r="V605" s="154"/>
      <c r="W605" s="1091"/>
    </row>
    <row r="606" spans="1:31" ht="30">
      <c r="A606" s="119"/>
      <c r="B606" s="90"/>
      <c r="C606" s="91" t="s">
        <v>186</v>
      </c>
      <c r="D606" s="93">
        <f t="shared" ref="D606:P606" si="198">IF(((D604="")*AND(D605="")),"",(D604-D605))</f>
        <v>399.03999999999996</v>
      </c>
      <c r="E606" s="93">
        <f t="shared" si="198"/>
        <v>347.03999999999996</v>
      </c>
      <c r="F606" s="93">
        <f t="shared" si="198"/>
        <v>330.53999999999996</v>
      </c>
      <c r="G606" s="93">
        <f t="shared" si="198"/>
        <v>316.98</v>
      </c>
      <c r="H606" s="93">
        <f t="shared" si="198"/>
        <v>329.30999999999995</v>
      </c>
      <c r="I606" s="93">
        <f t="shared" si="198"/>
        <v>344.75999999999976</v>
      </c>
      <c r="J606" s="93">
        <f t="shared" si="198"/>
        <v>393.53999999999996</v>
      </c>
      <c r="K606" s="93">
        <f t="shared" si="198"/>
        <v>398.4699999999998</v>
      </c>
      <c r="L606" s="93">
        <f t="shared" si="198"/>
        <v>342.99000000000024</v>
      </c>
      <c r="M606" s="93">
        <f t="shared" si="198"/>
        <v>326.59999999999991</v>
      </c>
      <c r="N606" s="93">
        <f t="shared" si="198"/>
        <v>323.92000000000007</v>
      </c>
      <c r="O606" s="93">
        <f t="shared" si="198"/>
        <v>342.96000000000004</v>
      </c>
      <c r="P606" s="93">
        <f t="shared" si="198"/>
        <v>403.01000000000022</v>
      </c>
      <c r="Q606" s="1086"/>
      <c r="R606" s="1086"/>
      <c r="S606" s="1089"/>
      <c r="T606" s="1089"/>
      <c r="U606" s="1089"/>
      <c r="V606" s="154"/>
      <c r="W606" s="1092"/>
    </row>
    <row r="607" spans="1:31" ht="15.75">
      <c r="A607" s="84">
        <v>43797</v>
      </c>
      <c r="B607" s="122" t="s">
        <v>230</v>
      </c>
      <c r="C607" s="91" t="s">
        <v>184</v>
      </c>
      <c r="D607" s="129">
        <v>3068.07</v>
      </c>
      <c r="E607" s="129">
        <v>2946.79</v>
      </c>
      <c r="F607" s="129">
        <v>2942.04</v>
      </c>
      <c r="G607" s="129">
        <v>2969.03</v>
      </c>
      <c r="H607" s="129">
        <v>3123.24</v>
      </c>
      <c r="I607" s="129">
        <v>3063.46</v>
      </c>
      <c r="J607" s="129">
        <v>2955.28</v>
      </c>
      <c r="K607" s="129">
        <v>2949.16</v>
      </c>
      <c r="L607" s="129">
        <v>3063.63</v>
      </c>
      <c r="M607" s="129">
        <v>2956.28</v>
      </c>
      <c r="N607" s="129">
        <v>2978.5</v>
      </c>
      <c r="O607" s="129">
        <v>2982.14</v>
      </c>
      <c r="P607" s="129">
        <v>2960</v>
      </c>
      <c r="Q607" s="1084">
        <f>IF((P608=""),"",MAX(D609:P609))</f>
        <v>388.17000000000007</v>
      </c>
      <c r="R607" s="1084">
        <f>IF(P608="","",MIN(D609:P609))</f>
        <v>328.87999999999965</v>
      </c>
      <c r="S607" s="1087">
        <f>IF((P609=""),"",AVERAGE(D609:P609))</f>
        <v>349.41076923076923</v>
      </c>
      <c r="T607" s="1087">
        <f>IF((P608=""),"",(Q607-R607)/(Q607+R607)*100)</f>
        <v>8.2686005160031293</v>
      </c>
      <c r="U607" s="1087">
        <f>STDEV(D609:P609)</f>
        <v>23.204861725343527</v>
      </c>
      <c r="V607" s="154" t="str">
        <f>IF(P608="","",IF(S607&gt;300,IF(T607&lt;14,IF(S607&lt;390,"Pass","Fail"),"Fail"),"Fail"))</f>
        <v>Pass</v>
      </c>
      <c r="W607" s="1090">
        <v>1428</v>
      </c>
      <c r="X607" s="7" t="s">
        <v>417</v>
      </c>
      <c r="Z607" s="30">
        <v>270</v>
      </c>
      <c r="AA607" s="30">
        <v>370</v>
      </c>
      <c r="AB607" s="30">
        <v>300</v>
      </c>
      <c r="AC607" s="31">
        <v>390</v>
      </c>
      <c r="AD607" s="31">
        <v>20</v>
      </c>
      <c r="AE607" s="31">
        <v>14</v>
      </c>
    </row>
    <row r="608" spans="1:31" ht="15.75">
      <c r="A608" s="84"/>
      <c r="B608" s="92"/>
      <c r="C608" s="91" t="s">
        <v>185</v>
      </c>
      <c r="D608" s="129">
        <v>2679.9</v>
      </c>
      <c r="E608" s="129">
        <v>2608.27</v>
      </c>
      <c r="F608" s="129">
        <v>2609.59</v>
      </c>
      <c r="G608" s="129">
        <v>2636.67</v>
      </c>
      <c r="H608" s="129">
        <v>2745.7</v>
      </c>
      <c r="I608" s="129">
        <v>2682.58</v>
      </c>
      <c r="J608" s="129">
        <v>2625.12</v>
      </c>
      <c r="K608" s="129">
        <v>2620.2800000000002</v>
      </c>
      <c r="L608" s="129">
        <v>2680.77</v>
      </c>
      <c r="M608" s="129">
        <v>2616.4499999999998</v>
      </c>
      <c r="N608" s="129">
        <v>2642.68</v>
      </c>
      <c r="O608" s="129">
        <v>2646.5</v>
      </c>
      <c r="P608" s="129">
        <v>2620.77</v>
      </c>
      <c r="Q608" s="1085"/>
      <c r="R608" s="1085"/>
      <c r="S608" s="1088"/>
      <c r="T608" s="1088"/>
      <c r="U608" s="1088"/>
      <c r="V608" s="154"/>
      <c r="W608" s="1091"/>
    </row>
    <row r="609" spans="1:31" ht="30">
      <c r="A609" s="119"/>
      <c r="B609" s="90"/>
      <c r="C609" s="91" t="s">
        <v>186</v>
      </c>
      <c r="D609" s="93">
        <f t="shared" ref="D609:P609" si="199">IF(((D607="")*AND(D608="")),"",(D607-D608))</f>
        <v>388.17000000000007</v>
      </c>
      <c r="E609" s="93">
        <f t="shared" si="199"/>
        <v>338.52</v>
      </c>
      <c r="F609" s="93">
        <f t="shared" si="199"/>
        <v>332.44999999999982</v>
      </c>
      <c r="G609" s="93">
        <f t="shared" si="199"/>
        <v>332.36000000000013</v>
      </c>
      <c r="H609" s="93">
        <f t="shared" si="199"/>
        <v>377.53999999999996</v>
      </c>
      <c r="I609" s="93">
        <f t="shared" si="199"/>
        <v>380.88000000000011</v>
      </c>
      <c r="J609" s="93">
        <f t="shared" si="199"/>
        <v>330.16000000000031</v>
      </c>
      <c r="K609" s="93">
        <f t="shared" si="199"/>
        <v>328.87999999999965</v>
      </c>
      <c r="L609" s="93">
        <f t="shared" si="199"/>
        <v>382.86000000000013</v>
      </c>
      <c r="M609" s="93">
        <f t="shared" si="199"/>
        <v>339.83000000000038</v>
      </c>
      <c r="N609" s="93">
        <f t="shared" si="199"/>
        <v>335.82000000000016</v>
      </c>
      <c r="O609" s="93">
        <f t="shared" si="199"/>
        <v>335.63999999999987</v>
      </c>
      <c r="P609" s="93">
        <f t="shared" si="199"/>
        <v>339.23</v>
      </c>
      <c r="Q609" s="1086"/>
      <c r="R609" s="1086"/>
      <c r="S609" s="1089"/>
      <c r="T609" s="1089"/>
      <c r="U609" s="1089"/>
      <c r="V609" s="154"/>
      <c r="W609" s="1092"/>
    </row>
    <row r="610" spans="1:31" ht="15.75">
      <c r="A610" s="84">
        <v>43800</v>
      </c>
      <c r="B610" s="122" t="s">
        <v>230</v>
      </c>
      <c r="C610" s="91" t="s">
        <v>184</v>
      </c>
      <c r="D610">
        <v>2934.08</v>
      </c>
      <c r="E610">
        <v>2785.24</v>
      </c>
      <c r="F610">
        <v>2761.3</v>
      </c>
      <c r="G610">
        <v>2766.73</v>
      </c>
      <c r="H610">
        <v>2885.77</v>
      </c>
      <c r="I610">
        <v>2880.45</v>
      </c>
      <c r="J610">
        <v>2774.56</v>
      </c>
      <c r="K610">
        <v>2770.78</v>
      </c>
      <c r="L610">
        <v>2869.33</v>
      </c>
      <c r="M610">
        <v>2796.44</v>
      </c>
      <c r="N610">
        <v>2774.22</v>
      </c>
      <c r="O610">
        <v>2779.34</v>
      </c>
      <c r="P610">
        <v>2798.94</v>
      </c>
      <c r="Q610" s="1084">
        <f>IF((P611=""),"",MAX(D612:P612))</f>
        <v>385.42000000000007</v>
      </c>
      <c r="R610" s="1084">
        <f>IF(P611="","",MIN(D612:P612))</f>
        <v>319.80999999999995</v>
      </c>
      <c r="S610" s="1087">
        <f>IF((P612=""),"",AVERAGE(D612:P612))</f>
        <v>341.86461538461538</v>
      </c>
      <c r="T610" s="1087">
        <f>IF((P611=""),"",(Q610-R610)/(Q610+R610)*100)</f>
        <v>9.3033478439658168</v>
      </c>
      <c r="U610" s="1087">
        <f>STDEV(D612:P612)</f>
        <v>26.753162310085305</v>
      </c>
      <c r="V610" s="154" t="str">
        <f>IF(P611="","",IF(S610&gt;300,IF(T610&lt;14,IF(S610&lt;390,"Pass","Fail"),"Fail"),"Fail"))</f>
        <v>Pass</v>
      </c>
      <c r="W610" s="1090">
        <v>1428</v>
      </c>
      <c r="X610" s="7" t="s">
        <v>420</v>
      </c>
      <c r="Z610" s="30">
        <v>270</v>
      </c>
      <c r="AA610" s="30">
        <v>370</v>
      </c>
      <c r="AB610" s="30">
        <v>300</v>
      </c>
      <c r="AC610" s="31">
        <v>390</v>
      </c>
      <c r="AD610" s="31">
        <v>20</v>
      </c>
      <c r="AE610" s="31">
        <v>14</v>
      </c>
    </row>
    <row r="611" spans="1:31" ht="15.75">
      <c r="A611" s="84"/>
      <c r="B611" s="92"/>
      <c r="C611" s="91" t="s">
        <v>185</v>
      </c>
      <c r="D611">
        <v>2548.66</v>
      </c>
      <c r="E611">
        <v>2459.5700000000002</v>
      </c>
      <c r="F611">
        <v>2440.02</v>
      </c>
      <c r="G611">
        <v>2445.37</v>
      </c>
      <c r="H611">
        <v>2509.56</v>
      </c>
      <c r="I611">
        <v>2502.69</v>
      </c>
      <c r="J611">
        <v>2446.2399999999998</v>
      </c>
      <c r="K611">
        <v>2446.54</v>
      </c>
      <c r="L611">
        <v>2488.34</v>
      </c>
      <c r="M611">
        <v>2469.7199999999998</v>
      </c>
      <c r="N611">
        <v>2447.5300000000002</v>
      </c>
      <c r="O611">
        <v>2459.5300000000002</v>
      </c>
      <c r="P611">
        <v>2469.17</v>
      </c>
      <c r="Q611" s="1085"/>
      <c r="R611" s="1085"/>
      <c r="S611" s="1088"/>
      <c r="T611" s="1088"/>
      <c r="U611" s="1088"/>
      <c r="V611" s="154"/>
      <c r="W611" s="1091"/>
    </row>
    <row r="612" spans="1:31" ht="30">
      <c r="A612" s="119"/>
      <c r="B612" s="90"/>
      <c r="C612" s="91" t="s">
        <v>186</v>
      </c>
      <c r="D612" s="93">
        <f t="shared" ref="D612:P612" si="200">IF(((D610="")*AND(D611="")),"",(D610-D611))</f>
        <v>385.42000000000007</v>
      </c>
      <c r="E612" s="93">
        <f t="shared" si="200"/>
        <v>325.66999999999962</v>
      </c>
      <c r="F612" s="93">
        <f t="shared" si="200"/>
        <v>321.2800000000002</v>
      </c>
      <c r="G612" s="93">
        <f t="shared" si="200"/>
        <v>321.36000000000013</v>
      </c>
      <c r="H612" s="93">
        <f t="shared" si="200"/>
        <v>376.21000000000004</v>
      </c>
      <c r="I612" s="93">
        <f t="shared" si="200"/>
        <v>377.75999999999976</v>
      </c>
      <c r="J612" s="93">
        <f t="shared" si="200"/>
        <v>328.32000000000016</v>
      </c>
      <c r="K612" s="93">
        <f t="shared" si="200"/>
        <v>324.24000000000024</v>
      </c>
      <c r="L612" s="93">
        <f t="shared" si="200"/>
        <v>380.98999999999978</v>
      </c>
      <c r="M612" s="93">
        <f t="shared" si="200"/>
        <v>326.72000000000025</v>
      </c>
      <c r="N612" s="93">
        <f t="shared" si="200"/>
        <v>326.6899999999996</v>
      </c>
      <c r="O612" s="93">
        <f t="shared" si="200"/>
        <v>319.80999999999995</v>
      </c>
      <c r="P612" s="93">
        <f t="shared" si="200"/>
        <v>329.77</v>
      </c>
      <c r="Q612" s="1086"/>
      <c r="R612" s="1086"/>
      <c r="S612" s="1089"/>
      <c r="T612" s="1089"/>
      <c r="U612" s="1089"/>
      <c r="V612" s="154"/>
      <c r="W612" s="1092"/>
    </row>
    <row r="613" spans="1:31" ht="15.75">
      <c r="A613" s="84">
        <v>43804</v>
      </c>
      <c r="B613" s="122" t="s">
        <v>230</v>
      </c>
      <c r="C613" s="91" t="s">
        <v>184</v>
      </c>
      <c r="D613">
        <v>2939.7</v>
      </c>
      <c r="E613">
        <v>2793.89</v>
      </c>
      <c r="F613">
        <v>2770.59</v>
      </c>
      <c r="G613">
        <v>2775.01</v>
      </c>
      <c r="H613">
        <v>2890.82</v>
      </c>
      <c r="I613">
        <v>2887.3</v>
      </c>
      <c r="J613">
        <v>2781.99</v>
      </c>
      <c r="K613">
        <v>2779.67</v>
      </c>
      <c r="L613">
        <v>2874.28</v>
      </c>
      <c r="M613">
        <v>2803.45</v>
      </c>
      <c r="N613">
        <v>2785.48</v>
      </c>
      <c r="O613">
        <v>2785.69</v>
      </c>
      <c r="P613">
        <v>2809.78</v>
      </c>
      <c r="Q613" s="1084">
        <f>IF((P614=""),"",MAX(D615:P615))</f>
        <v>392.17999999999984</v>
      </c>
      <c r="R613" s="1084">
        <f>IF(P614="","",MIN(D615:P615))</f>
        <v>328.18000000000029</v>
      </c>
      <c r="S613" s="1087">
        <f>IF((P615=""),"",AVERAGE(D615:P615))</f>
        <v>349.61692307692311</v>
      </c>
      <c r="T613" s="1087">
        <f>IF((P614=""),"",(Q613-R613)/(Q613+R613)*100)</f>
        <v>8.8844466655560463</v>
      </c>
      <c r="U613" s="1087">
        <f>STDEV(D615:P615)</f>
        <v>25.86816782090084</v>
      </c>
      <c r="V613" s="154" t="str">
        <f>IF(P614="","",IF(S613&gt;300,IF(T613&lt;14,IF(S613&lt;390,"Pass","Fail"),"Fail"),"Fail"))</f>
        <v>Pass</v>
      </c>
      <c r="W613" s="1090" t="s">
        <v>423</v>
      </c>
      <c r="X613" s="7" t="s">
        <v>424</v>
      </c>
      <c r="Z613" s="30">
        <v>270</v>
      </c>
      <c r="AA613" s="30">
        <v>370</v>
      </c>
      <c r="AB613" s="30">
        <v>300</v>
      </c>
      <c r="AC613" s="31">
        <v>390</v>
      </c>
      <c r="AD613" s="31">
        <v>20</v>
      </c>
      <c r="AE613" s="31">
        <v>14</v>
      </c>
    </row>
    <row r="614" spans="1:31" ht="15.75">
      <c r="A614" s="84"/>
      <c r="B614" s="92"/>
      <c r="C614" s="91" t="s">
        <v>185</v>
      </c>
      <c r="D614">
        <v>2547.52</v>
      </c>
      <c r="E614">
        <v>2463.2399999999998</v>
      </c>
      <c r="F614">
        <v>2442.41</v>
      </c>
      <c r="G614">
        <v>2444.6999999999998</v>
      </c>
      <c r="H614">
        <v>2509.29</v>
      </c>
      <c r="I614">
        <v>2500.5500000000002</v>
      </c>
      <c r="J614">
        <v>2450.75</v>
      </c>
      <c r="K614">
        <v>2447.29</v>
      </c>
      <c r="L614">
        <v>2489.08</v>
      </c>
      <c r="M614">
        <v>2469.9899999999998</v>
      </c>
      <c r="N614">
        <v>2447.27</v>
      </c>
      <c r="O614">
        <v>2452.7800000000002</v>
      </c>
      <c r="P614">
        <v>2467.7600000000002</v>
      </c>
      <c r="Q614" s="1085"/>
      <c r="R614" s="1085"/>
      <c r="S614" s="1088"/>
      <c r="T614" s="1088"/>
      <c r="U614" s="1088"/>
      <c r="V614" s="154"/>
      <c r="W614" s="1091"/>
    </row>
    <row r="615" spans="1:31" ht="30">
      <c r="A615" s="119"/>
      <c r="B615" s="90"/>
      <c r="C615" s="91" t="s">
        <v>186</v>
      </c>
      <c r="D615" s="93">
        <f t="shared" ref="D615:P615" si="201">IF(((D613="")*AND(D614="")),"",(D613-D614))</f>
        <v>392.17999999999984</v>
      </c>
      <c r="E615" s="93">
        <f t="shared" si="201"/>
        <v>330.65000000000009</v>
      </c>
      <c r="F615" s="93">
        <f t="shared" si="201"/>
        <v>328.18000000000029</v>
      </c>
      <c r="G615" s="93">
        <f t="shared" si="201"/>
        <v>330.3100000000004</v>
      </c>
      <c r="H615" s="93">
        <f t="shared" si="201"/>
        <v>381.5300000000002</v>
      </c>
      <c r="I615" s="93">
        <f t="shared" si="201"/>
        <v>386.75</v>
      </c>
      <c r="J615" s="93">
        <f t="shared" si="201"/>
        <v>331.23999999999978</v>
      </c>
      <c r="K615" s="93">
        <f t="shared" si="201"/>
        <v>332.38000000000011</v>
      </c>
      <c r="L615" s="93">
        <f t="shared" si="201"/>
        <v>385.20000000000027</v>
      </c>
      <c r="M615" s="93">
        <f t="shared" si="201"/>
        <v>333.46000000000004</v>
      </c>
      <c r="N615" s="93">
        <f t="shared" si="201"/>
        <v>338.21000000000004</v>
      </c>
      <c r="O615" s="93">
        <f t="shared" si="201"/>
        <v>332.90999999999985</v>
      </c>
      <c r="P615" s="93">
        <f t="shared" si="201"/>
        <v>342.02</v>
      </c>
      <c r="Q615" s="1086"/>
      <c r="R615" s="1086"/>
      <c r="S615" s="1089"/>
      <c r="T615" s="1089"/>
      <c r="U615" s="1089"/>
      <c r="V615" s="154"/>
      <c r="W615" s="1092"/>
    </row>
    <row r="616" spans="1:31" ht="15.75">
      <c r="A616" s="84">
        <v>43807</v>
      </c>
      <c r="B616" s="122" t="s">
        <v>230</v>
      </c>
      <c r="C616" s="91" t="s">
        <v>184</v>
      </c>
      <c r="D616">
        <v>2913.4</v>
      </c>
      <c r="E616">
        <v>2753.67</v>
      </c>
      <c r="F616">
        <v>2728.68</v>
      </c>
      <c r="G616">
        <v>2733.01</v>
      </c>
      <c r="H616">
        <v>2870.18</v>
      </c>
      <c r="I616">
        <v>2863.81</v>
      </c>
      <c r="J616">
        <v>2742.94</v>
      </c>
      <c r="K616">
        <v>2737.24</v>
      </c>
      <c r="L616">
        <v>2843.74</v>
      </c>
      <c r="M616">
        <v>2765.44</v>
      </c>
      <c r="N616">
        <v>2743.32</v>
      </c>
      <c r="O616">
        <v>2750.39</v>
      </c>
      <c r="P616">
        <v>2766.98</v>
      </c>
      <c r="Q616" s="1084">
        <f>IF((P617=""),"",MAX(D618:P618))</f>
        <v>385.36999999999989</v>
      </c>
      <c r="R616" s="1084">
        <f>IF(P617="","",MIN(D618:P618))</f>
        <v>318.52000000000044</v>
      </c>
      <c r="S616" s="1087">
        <f>IF((P618=""),"",AVERAGE(D618:P618))</f>
        <v>340.68769230769237</v>
      </c>
      <c r="T616" s="1087">
        <f>IF((P617=""),"",(Q616-R616)/(Q616+R616)*100)</f>
        <v>9.4972225773912715</v>
      </c>
      <c r="U616" s="1087">
        <f>STDEV(D618:P618)</f>
        <v>28.441617732307741</v>
      </c>
      <c r="V616" s="154" t="str">
        <f>IF(P617="","",IF(S616&gt;300,IF(T616&lt;14,IF(S616&lt;390,"Pass","Fail"),"Fail"),"Fail"))</f>
        <v>Pass</v>
      </c>
      <c r="W616" s="1090">
        <v>102</v>
      </c>
      <c r="X616" s="7" t="s">
        <v>425</v>
      </c>
      <c r="Z616" s="30">
        <v>270</v>
      </c>
      <c r="AA616" s="30">
        <v>370</v>
      </c>
      <c r="AB616" s="30">
        <v>300</v>
      </c>
      <c r="AC616" s="31">
        <v>390</v>
      </c>
      <c r="AD616" s="31">
        <v>20</v>
      </c>
      <c r="AE616" s="31">
        <v>14</v>
      </c>
    </row>
    <row r="617" spans="1:31" ht="15.75">
      <c r="A617" s="84"/>
      <c r="B617" s="92"/>
      <c r="C617" s="91" t="s">
        <v>185</v>
      </c>
      <c r="D617">
        <v>2528.0300000000002</v>
      </c>
      <c r="E617">
        <v>2430.7399999999998</v>
      </c>
      <c r="F617">
        <v>2410.0700000000002</v>
      </c>
      <c r="G617">
        <v>2414.4899999999998</v>
      </c>
      <c r="H617">
        <v>2486.77</v>
      </c>
      <c r="I617">
        <v>2483.0500000000002</v>
      </c>
      <c r="J617">
        <v>2421.88</v>
      </c>
      <c r="K617">
        <v>2417.48</v>
      </c>
      <c r="L617">
        <v>2467.7399999999998</v>
      </c>
      <c r="M617">
        <v>2439.83</v>
      </c>
      <c r="N617">
        <v>2418.7399999999998</v>
      </c>
      <c r="O617">
        <v>2426.0500000000002</v>
      </c>
      <c r="P617">
        <v>2438.9899999999998</v>
      </c>
      <c r="Q617" s="1085"/>
      <c r="R617" s="1085"/>
      <c r="S617" s="1088"/>
      <c r="T617" s="1088"/>
      <c r="U617" s="1088"/>
      <c r="V617" s="154"/>
      <c r="W617" s="1091"/>
    </row>
    <row r="618" spans="1:31" ht="30">
      <c r="A618" s="119"/>
      <c r="B618" s="90"/>
      <c r="C618" s="91" t="s">
        <v>186</v>
      </c>
      <c r="D618" s="93">
        <f t="shared" ref="D618:P618" si="202">IF(((D616="")*AND(D617="")),"",(D616-D617))</f>
        <v>385.36999999999989</v>
      </c>
      <c r="E618" s="93">
        <f t="shared" si="202"/>
        <v>322.93000000000029</v>
      </c>
      <c r="F618" s="93">
        <f t="shared" si="202"/>
        <v>318.60999999999967</v>
      </c>
      <c r="G618" s="93">
        <f t="shared" si="202"/>
        <v>318.52000000000044</v>
      </c>
      <c r="H618" s="93">
        <f t="shared" si="202"/>
        <v>383.40999999999985</v>
      </c>
      <c r="I618" s="93">
        <f t="shared" si="202"/>
        <v>380.75999999999976</v>
      </c>
      <c r="J618" s="93">
        <f t="shared" si="202"/>
        <v>321.05999999999995</v>
      </c>
      <c r="K618" s="93">
        <f t="shared" si="202"/>
        <v>319.75999999999976</v>
      </c>
      <c r="L618" s="93">
        <f t="shared" si="202"/>
        <v>376</v>
      </c>
      <c r="M618" s="93">
        <f t="shared" si="202"/>
        <v>325.61000000000013</v>
      </c>
      <c r="N618" s="93">
        <f t="shared" si="202"/>
        <v>324.58000000000038</v>
      </c>
      <c r="O618" s="93">
        <f t="shared" si="202"/>
        <v>324.33999999999969</v>
      </c>
      <c r="P618" s="93">
        <f t="shared" si="202"/>
        <v>327.99000000000024</v>
      </c>
      <c r="Q618" s="1086"/>
      <c r="R618" s="1086"/>
      <c r="S618" s="1089"/>
      <c r="T618" s="1089"/>
      <c r="U618" s="1089"/>
      <c r="V618" s="154"/>
      <c r="W618" s="1092"/>
    </row>
    <row r="619" spans="1:31" ht="15.75">
      <c r="A619" s="84">
        <v>43810</v>
      </c>
      <c r="B619" s="122" t="s">
        <v>230</v>
      </c>
      <c r="C619" s="91" t="s">
        <v>184</v>
      </c>
      <c r="D619">
        <v>2932.84</v>
      </c>
      <c r="E619">
        <v>2784.99</v>
      </c>
      <c r="F619">
        <v>2761.19</v>
      </c>
      <c r="G619">
        <v>2765.96</v>
      </c>
      <c r="H619">
        <v>2887.91</v>
      </c>
      <c r="I619">
        <v>2879.05</v>
      </c>
      <c r="J619">
        <v>2772.62</v>
      </c>
      <c r="K619">
        <v>2771.82</v>
      </c>
      <c r="L619">
        <v>2861.51</v>
      </c>
      <c r="M619">
        <v>2796.36</v>
      </c>
      <c r="N619">
        <v>2776.21</v>
      </c>
      <c r="O619">
        <v>2781.12</v>
      </c>
      <c r="P619">
        <v>2797.92</v>
      </c>
      <c r="Q619" s="1084">
        <f>IF((P620=""),"",MAX(D621:P621))</f>
        <v>386.95000000000027</v>
      </c>
      <c r="R619" s="1084">
        <f>IF(P620="","",MIN(D621:P621))</f>
        <v>324.70000000000027</v>
      </c>
      <c r="S619" s="1087">
        <f>IF((P621=""),"",AVERAGE(D621:P621))</f>
        <v>345.88615384615389</v>
      </c>
      <c r="T619" s="1087">
        <f>IF((P620=""),"",(Q619-R619)/(Q619+R619)*100)</f>
        <v>8.7472774538045321</v>
      </c>
      <c r="U619" s="1087">
        <f>STDEV(D621:P621)</f>
        <v>24.74561056647693</v>
      </c>
      <c r="V619" s="154" t="str">
        <f>IF(P620="","",IF(S619&gt;300,IF(T619&lt;14,IF(S619&lt;390,"Pass","Fail"),"Fail"),"Fail"))</f>
        <v>Pass</v>
      </c>
      <c r="W619" s="1090">
        <v>1159</v>
      </c>
      <c r="Z619" s="30">
        <v>270</v>
      </c>
      <c r="AA619" s="30">
        <v>370</v>
      </c>
      <c r="AB619" s="30">
        <v>300</v>
      </c>
      <c r="AC619" s="31">
        <v>390</v>
      </c>
      <c r="AD619" s="31">
        <v>20</v>
      </c>
      <c r="AE619" s="31">
        <v>14</v>
      </c>
    </row>
    <row r="620" spans="1:31" ht="15.75">
      <c r="A620" s="84"/>
      <c r="B620" s="92"/>
      <c r="C620" s="91" t="s">
        <v>185</v>
      </c>
      <c r="D620">
        <v>2545.89</v>
      </c>
      <c r="E620">
        <v>2457.33</v>
      </c>
      <c r="F620">
        <v>2436.4899999999998</v>
      </c>
      <c r="G620">
        <v>2437.5100000000002</v>
      </c>
      <c r="H620">
        <v>2511.13</v>
      </c>
      <c r="I620">
        <v>2499.1799999999998</v>
      </c>
      <c r="J620">
        <v>2446.66</v>
      </c>
      <c r="K620">
        <v>2441.19</v>
      </c>
      <c r="L620">
        <v>2480.5500000000002</v>
      </c>
      <c r="M620">
        <v>2464.14</v>
      </c>
      <c r="N620">
        <v>2442.91</v>
      </c>
      <c r="O620">
        <v>2448.0100000000002</v>
      </c>
      <c r="P620">
        <v>2461.9899999999998</v>
      </c>
      <c r="Q620" s="1085"/>
      <c r="R620" s="1085"/>
      <c r="S620" s="1088"/>
      <c r="T620" s="1088"/>
      <c r="U620" s="1088"/>
      <c r="V620" s="154"/>
      <c r="W620" s="1091"/>
    </row>
    <row r="621" spans="1:31" ht="30">
      <c r="A621" s="119"/>
      <c r="B621" s="90"/>
      <c r="C621" s="91" t="s">
        <v>186</v>
      </c>
      <c r="D621" s="93">
        <f t="shared" ref="D621:P621" si="203">IF(((D619="")*AND(D620="")),"",(D619-D620))</f>
        <v>386.95000000000027</v>
      </c>
      <c r="E621" s="93">
        <f t="shared" si="203"/>
        <v>327.65999999999985</v>
      </c>
      <c r="F621" s="93">
        <f t="shared" si="203"/>
        <v>324.70000000000027</v>
      </c>
      <c r="G621" s="93">
        <f t="shared" si="203"/>
        <v>328.44999999999982</v>
      </c>
      <c r="H621" s="93">
        <f t="shared" si="203"/>
        <v>376.77999999999975</v>
      </c>
      <c r="I621" s="93">
        <f t="shared" si="203"/>
        <v>379.87000000000035</v>
      </c>
      <c r="J621" s="93">
        <f t="shared" si="203"/>
        <v>325.96000000000004</v>
      </c>
      <c r="K621" s="93">
        <f t="shared" si="203"/>
        <v>330.63000000000011</v>
      </c>
      <c r="L621" s="93">
        <f t="shared" si="203"/>
        <v>380.96000000000004</v>
      </c>
      <c r="M621" s="93">
        <f t="shared" si="203"/>
        <v>332.22000000000025</v>
      </c>
      <c r="N621" s="93">
        <f t="shared" si="203"/>
        <v>333.30000000000018</v>
      </c>
      <c r="O621" s="93">
        <f t="shared" si="203"/>
        <v>333.10999999999967</v>
      </c>
      <c r="P621" s="93">
        <f t="shared" si="203"/>
        <v>335.93000000000029</v>
      </c>
      <c r="Q621" s="1086"/>
      <c r="R621" s="1086"/>
      <c r="S621" s="1089"/>
      <c r="T621" s="1089"/>
      <c r="U621" s="1089"/>
      <c r="V621" s="154"/>
      <c r="W621" s="1092"/>
    </row>
    <row r="622" spans="1:31" ht="15.75">
      <c r="A622" s="84">
        <v>43814</v>
      </c>
      <c r="B622" s="122" t="s">
        <v>230</v>
      </c>
      <c r="C622" s="91" t="s">
        <v>184</v>
      </c>
      <c r="D622">
        <v>2542.34</v>
      </c>
      <c r="E622">
        <v>2447.9</v>
      </c>
      <c r="F622">
        <v>2426.39</v>
      </c>
      <c r="G622">
        <v>2433.0300000000002</v>
      </c>
      <c r="H622">
        <v>2505.86</v>
      </c>
      <c r="I622">
        <v>2493.23</v>
      </c>
      <c r="J622">
        <v>2458.12</v>
      </c>
      <c r="K622">
        <v>2432.62</v>
      </c>
      <c r="L622">
        <v>2474.13</v>
      </c>
      <c r="M622">
        <v>2456.66</v>
      </c>
      <c r="N622">
        <v>2433.0700000000002</v>
      </c>
      <c r="O622">
        <v>2439.09</v>
      </c>
      <c r="P622">
        <v>2458.2399999999998</v>
      </c>
      <c r="Q622" s="1084">
        <f>IF((P623=""),"",MAX(D624:P624))</f>
        <v>406.91000000000031</v>
      </c>
      <c r="R622" s="1084">
        <f>IF(P623="","",MIN(D624:P624))</f>
        <v>342.17000000000007</v>
      </c>
      <c r="S622" s="1087">
        <f>IF((P624=""),"",AVERAGE(D624:P624))</f>
        <v>366.97076923076929</v>
      </c>
      <c r="T622" s="1087">
        <f>IF((P623=""),"",(Q622-R622)/(Q622+R622)*100)</f>
        <v>8.642601591285338</v>
      </c>
      <c r="U622" s="1087">
        <f>STDEV(D624:P624)</f>
        <v>22.828375785973641</v>
      </c>
      <c r="V622" s="154" t="str">
        <f>IF(P623="","",IF(S622&gt;300,IF(T622&lt;14,IF(S622&lt;390,"Pass","Fail"),"Fail"),"Fail"))</f>
        <v>Pass</v>
      </c>
      <c r="W622" s="1090">
        <v>1428</v>
      </c>
      <c r="Z622" s="30">
        <v>270</v>
      </c>
      <c r="AA622" s="30">
        <v>370</v>
      </c>
      <c r="AB622" s="30">
        <v>300</v>
      </c>
      <c r="AC622" s="31">
        <v>390</v>
      </c>
      <c r="AD622" s="31">
        <v>20</v>
      </c>
      <c r="AE622" s="31">
        <v>14</v>
      </c>
    </row>
    <row r="623" spans="1:31" ht="15.75">
      <c r="A623" s="84"/>
      <c r="B623" s="92"/>
      <c r="C623" s="91" t="s">
        <v>185</v>
      </c>
      <c r="D623">
        <v>2151.8200000000002</v>
      </c>
      <c r="E623">
        <v>2105.73</v>
      </c>
      <c r="F623">
        <v>2078.2399999999998</v>
      </c>
      <c r="G623">
        <v>2074.61</v>
      </c>
      <c r="H623">
        <v>2108.38</v>
      </c>
      <c r="I623">
        <v>2095.4699999999998</v>
      </c>
      <c r="J623">
        <v>2091.1799999999998</v>
      </c>
      <c r="K623">
        <v>2074.5</v>
      </c>
      <c r="L623">
        <v>2067.2199999999998</v>
      </c>
      <c r="M623">
        <v>2112.5</v>
      </c>
      <c r="N623">
        <v>2077.33</v>
      </c>
      <c r="O623">
        <v>2089.89</v>
      </c>
      <c r="P623">
        <v>2103.19</v>
      </c>
      <c r="Q623" s="1085"/>
      <c r="R623" s="1085"/>
      <c r="S623" s="1088"/>
      <c r="T623" s="1088"/>
      <c r="U623" s="1088"/>
      <c r="V623" s="154"/>
      <c r="W623" s="1091"/>
    </row>
    <row r="624" spans="1:31" ht="30">
      <c r="A624" s="119"/>
      <c r="B624" s="90"/>
      <c r="C624" s="91" t="s">
        <v>186</v>
      </c>
      <c r="D624" s="93">
        <f t="shared" ref="D624:P624" si="204">IF(((D622="")*AND(D623="")),"",(D622-D623))</f>
        <v>390.52</v>
      </c>
      <c r="E624" s="93">
        <f t="shared" si="204"/>
        <v>342.17000000000007</v>
      </c>
      <c r="F624" s="93">
        <f t="shared" si="204"/>
        <v>348.15000000000009</v>
      </c>
      <c r="G624" s="93">
        <f t="shared" si="204"/>
        <v>358.42000000000007</v>
      </c>
      <c r="H624" s="93">
        <f t="shared" si="204"/>
        <v>397.48</v>
      </c>
      <c r="I624" s="93">
        <f t="shared" si="204"/>
        <v>397.76000000000022</v>
      </c>
      <c r="J624" s="93">
        <f t="shared" si="204"/>
        <v>366.94000000000005</v>
      </c>
      <c r="K624" s="93">
        <f t="shared" si="204"/>
        <v>358.11999999999989</v>
      </c>
      <c r="L624" s="93">
        <f t="shared" si="204"/>
        <v>406.91000000000031</v>
      </c>
      <c r="M624" s="93">
        <f t="shared" si="204"/>
        <v>344.15999999999985</v>
      </c>
      <c r="N624" s="93">
        <f t="shared" si="204"/>
        <v>355.74000000000024</v>
      </c>
      <c r="O624" s="93">
        <f t="shared" si="204"/>
        <v>349.20000000000027</v>
      </c>
      <c r="P624" s="93">
        <f t="shared" si="204"/>
        <v>355.04999999999973</v>
      </c>
      <c r="Q624" s="1086"/>
      <c r="R624" s="1086"/>
      <c r="S624" s="1089"/>
      <c r="T624" s="1089"/>
      <c r="U624" s="1089"/>
      <c r="V624" s="154"/>
      <c r="W624" s="1092"/>
    </row>
    <row r="625" spans="1:31" ht="15.75">
      <c r="A625" s="84">
        <v>43815</v>
      </c>
      <c r="B625" s="122" t="s">
        <v>230</v>
      </c>
      <c r="C625" s="91" t="s">
        <v>184</v>
      </c>
      <c r="D625">
        <v>2937.18</v>
      </c>
      <c r="E625">
        <v>2796.71</v>
      </c>
      <c r="F625">
        <v>2771.59</v>
      </c>
      <c r="G625">
        <v>2776.58</v>
      </c>
      <c r="H625">
        <v>2895.39</v>
      </c>
      <c r="I625">
        <v>2887.81</v>
      </c>
      <c r="J625">
        <v>2784.91</v>
      </c>
      <c r="K625">
        <v>2784.97</v>
      </c>
      <c r="L625">
        <v>2877.98</v>
      </c>
      <c r="M625">
        <v>2803.44</v>
      </c>
      <c r="N625">
        <v>2783.51</v>
      </c>
      <c r="O625">
        <v>2790.74</v>
      </c>
      <c r="P625">
        <v>2806.79</v>
      </c>
      <c r="Q625" s="1084">
        <f>IF((P626=""),"",MAX(D627:P627))</f>
        <v>423.30999999999995</v>
      </c>
      <c r="R625" s="1084">
        <f>IF(P626="","",MIN(D627:P627))</f>
        <v>332.82999999999993</v>
      </c>
      <c r="S625" s="1087">
        <f>IF((P627=""),"",AVERAGE(D627:P627))</f>
        <v>365.90769230769223</v>
      </c>
      <c r="T625" s="1087">
        <f>IF((P626=""),"",(Q625-R625)/(Q625+R625)*100)</f>
        <v>11.966038035284475</v>
      </c>
      <c r="U625" s="1087">
        <f>STDEV(D627:P627)</f>
        <v>37.478757350852696</v>
      </c>
      <c r="V625" s="154" t="str">
        <f>IF(P626="","",IF(S625&gt;300,IF(T625&lt;14,IF(S625&lt;390,"Pass","Fail"),"Fail"),"Fail"))</f>
        <v>Pass</v>
      </c>
      <c r="W625" s="1090">
        <v>1428</v>
      </c>
      <c r="Y625" s="7" t="s">
        <v>447</v>
      </c>
      <c r="Z625" s="30">
        <v>270</v>
      </c>
      <c r="AA625" s="30">
        <v>370</v>
      </c>
      <c r="AB625" s="30">
        <v>300</v>
      </c>
      <c r="AC625" s="31">
        <v>390</v>
      </c>
      <c r="AD625" s="31">
        <v>20</v>
      </c>
      <c r="AE625" s="31">
        <v>14</v>
      </c>
    </row>
    <row r="626" spans="1:31" ht="15.75">
      <c r="A626" s="84"/>
      <c r="B626" s="92"/>
      <c r="C626" s="91" t="s">
        <v>185</v>
      </c>
      <c r="D626">
        <v>2513.87</v>
      </c>
      <c r="E626">
        <v>2454.12</v>
      </c>
      <c r="F626">
        <v>2438.7600000000002</v>
      </c>
      <c r="G626">
        <v>2437.66</v>
      </c>
      <c r="H626">
        <v>2480.71</v>
      </c>
      <c r="I626">
        <v>2467.5300000000002</v>
      </c>
      <c r="J626">
        <v>2442.5300000000002</v>
      </c>
      <c r="K626">
        <v>2442.65</v>
      </c>
      <c r="L626">
        <v>2457.67</v>
      </c>
      <c r="M626">
        <v>2460.41</v>
      </c>
      <c r="N626">
        <v>2439.52</v>
      </c>
      <c r="O626">
        <v>2444.64</v>
      </c>
      <c r="P626">
        <v>2460.73</v>
      </c>
      <c r="Q626" s="1085"/>
      <c r="R626" s="1085"/>
      <c r="S626" s="1088"/>
      <c r="T626" s="1088"/>
      <c r="U626" s="1088"/>
      <c r="V626" s="154"/>
      <c r="W626" s="1091"/>
    </row>
    <row r="627" spans="1:31" ht="30">
      <c r="A627" s="119"/>
      <c r="B627" s="90"/>
      <c r="C627" s="91" t="s">
        <v>186</v>
      </c>
      <c r="D627" s="93">
        <f t="shared" ref="D627:P627" si="205">IF(((D625="")*AND(D626="")),"",(D625-D626))</f>
        <v>423.30999999999995</v>
      </c>
      <c r="E627" s="93">
        <f t="shared" si="205"/>
        <v>342.59000000000015</v>
      </c>
      <c r="F627" s="93">
        <f t="shared" si="205"/>
        <v>332.82999999999993</v>
      </c>
      <c r="G627" s="93">
        <f t="shared" si="205"/>
        <v>338.92000000000007</v>
      </c>
      <c r="H627" s="93">
        <f t="shared" si="205"/>
        <v>414.67999999999984</v>
      </c>
      <c r="I627" s="93">
        <f t="shared" si="205"/>
        <v>420.27999999999975</v>
      </c>
      <c r="J627" s="93">
        <f t="shared" si="205"/>
        <v>342.37999999999965</v>
      </c>
      <c r="K627" s="93">
        <f t="shared" si="205"/>
        <v>342.31999999999971</v>
      </c>
      <c r="L627" s="93">
        <f t="shared" si="205"/>
        <v>420.30999999999995</v>
      </c>
      <c r="M627" s="93">
        <f t="shared" si="205"/>
        <v>343.0300000000002</v>
      </c>
      <c r="N627" s="93">
        <f t="shared" si="205"/>
        <v>343.99000000000024</v>
      </c>
      <c r="O627" s="93">
        <f t="shared" si="205"/>
        <v>346.09999999999991</v>
      </c>
      <c r="P627" s="93">
        <f t="shared" si="205"/>
        <v>346.05999999999995</v>
      </c>
      <c r="Q627" s="1086"/>
      <c r="R627" s="1086"/>
      <c r="S627" s="1089"/>
      <c r="T627" s="1089"/>
      <c r="U627" s="1089"/>
      <c r="V627" s="154"/>
      <c r="W627" s="1092"/>
    </row>
    <row r="628" spans="1:31" ht="15.75">
      <c r="A628" s="84">
        <v>43818</v>
      </c>
      <c r="B628" s="122" t="s">
        <v>230</v>
      </c>
      <c r="C628" s="91" t="s">
        <v>184</v>
      </c>
      <c r="D628">
        <v>2516.5</v>
      </c>
      <c r="E628">
        <v>2456.16</v>
      </c>
      <c r="F628">
        <v>2440.5</v>
      </c>
      <c r="G628">
        <v>2435.9299999999998</v>
      </c>
      <c r="H628">
        <v>2482.98</v>
      </c>
      <c r="I628">
        <v>2468.66</v>
      </c>
      <c r="J628">
        <v>2447.89</v>
      </c>
      <c r="K628">
        <v>2442.9899999999998</v>
      </c>
      <c r="L628">
        <v>2461.11</v>
      </c>
      <c r="M628">
        <v>2461.56</v>
      </c>
      <c r="N628">
        <v>2440.31</v>
      </c>
      <c r="O628">
        <v>2447.64</v>
      </c>
      <c r="P628">
        <v>2463.36</v>
      </c>
      <c r="Q628" s="1084">
        <f>IF((P629=""),"",MAX(D630:P630))</f>
        <v>426.99999999999977</v>
      </c>
      <c r="R628" s="1084">
        <f>IF(P629="","",MIN(D630:P630))</f>
        <v>359.36000000000013</v>
      </c>
      <c r="S628" s="1087">
        <f>IF((P630=""),"",AVERAGE(D630:P630))</f>
        <v>381.64384615384608</v>
      </c>
      <c r="T628" s="1087">
        <f>IF((P629=""),"",(Q628-R628)/(Q628+R628)*100)</f>
        <v>8.601658273564226</v>
      </c>
      <c r="U628" s="1087">
        <f>STDEV(D630:P630)</f>
        <v>27.647444589105998</v>
      </c>
      <c r="V628" s="154" t="str">
        <f>IF(P629="","",IF(S628&gt;300,IF(T628&lt;14,IF(S628&lt;390,"Pass","Fail"),"Fail"),"Fail"))</f>
        <v>Pass</v>
      </c>
      <c r="W628" s="1090">
        <v>1428</v>
      </c>
      <c r="Y628" s="7" t="s">
        <v>447</v>
      </c>
      <c r="Z628" s="30">
        <v>270</v>
      </c>
      <c r="AA628" s="30">
        <v>370</v>
      </c>
      <c r="AB628" s="30">
        <v>300</v>
      </c>
      <c r="AC628" s="31">
        <v>390</v>
      </c>
      <c r="AD628" s="31">
        <v>20</v>
      </c>
      <c r="AE628" s="31">
        <v>14</v>
      </c>
    </row>
    <row r="629" spans="1:31" ht="15.75">
      <c r="A629" s="84"/>
      <c r="B629" s="92"/>
      <c r="C629" s="91" t="s">
        <v>185</v>
      </c>
      <c r="D629">
        <v>2099.5</v>
      </c>
      <c r="E629">
        <v>2096.48</v>
      </c>
      <c r="F629">
        <v>2081.14</v>
      </c>
      <c r="G629">
        <v>2071.34</v>
      </c>
      <c r="H629">
        <v>2065.0300000000002</v>
      </c>
      <c r="I629">
        <v>2041.66</v>
      </c>
      <c r="J629">
        <v>2082.8000000000002</v>
      </c>
      <c r="K629">
        <v>2081.4499999999998</v>
      </c>
      <c r="L629">
        <v>2038.36</v>
      </c>
      <c r="M629">
        <v>2094.2399999999998</v>
      </c>
      <c r="N629">
        <v>2073.86</v>
      </c>
      <c r="O629">
        <v>2079.94</v>
      </c>
      <c r="P629">
        <v>2098.42</v>
      </c>
      <c r="Q629" s="1085"/>
      <c r="R629" s="1085"/>
      <c r="S629" s="1088"/>
      <c r="T629" s="1088"/>
      <c r="U629" s="1088"/>
      <c r="V629" s="154"/>
      <c r="W629" s="1091"/>
    </row>
    <row r="630" spans="1:31" ht="30">
      <c r="A630" s="119"/>
      <c r="B630" s="90"/>
      <c r="C630" s="91" t="s">
        <v>186</v>
      </c>
      <c r="D630" s="93">
        <f t="shared" ref="D630:P630" si="206">IF(((D628="")*AND(D629="")),"",(D628-D629))</f>
        <v>417</v>
      </c>
      <c r="E630" s="93">
        <f t="shared" si="206"/>
        <v>359.67999999999984</v>
      </c>
      <c r="F630" s="93">
        <f t="shared" si="206"/>
        <v>359.36000000000013</v>
      </c>
      <c r="G630" s="93">
        <f t="shared" si="206"/>
        <v>364.58999999999969</v>
      </c>
      <c r="H630" s="93">
        <f t="shared" si="206"/>
        <v>417.94999999999982</v>
      </c>
      <c r="I630" s="93">
        <f t="shared" si="206"/>
        <v>426.99999999999977</v>
      </c>
      <c r="J630" s="93">
        <f t="shared" si="206"/>
        <v>365.08999999999969</v>
      </c>
      <c r="K630" s="93">
        <f t="shared" si="206"/>
        <v>361.53999999999996</v>
      </c>
      <c r="L630" s="93">
        <f t="shared" si="206"/>
        <v>422.75000000000023</v>
      </c>
      <c r="M630" s="93">
        <f t="shared" si="206"/>
        <v>367.32000000000016</v>
      </c>
      <c r="N630" s="93">
        <f t="shared" si="206"/>
        <v>366.44999999999982</v>
      </c>
      <c r="O630" s="93">
        <f t="shared" si="206"/>
        <v>367.69999999999982</v>
      </c>
      <c r="P630" s="93">
        <f t="shared" si="206"/>
        <v>364.94000000000005</v>
      </c>
      <c r="Q630" s="1086"/>
      <c r="R630" s="1086"/>
      <c r="S630" s="1089"/>
      <c r="T630" s="1089"/>
      <c r="U630" s="1089"/>
      <c r="V630" s="154"/>
      <c r="W630" s="1092"/>
    </row>
    <row r="631" spans="1:31" ht="15.75">
      <c r="A631" s="84">
        <v>43822</v>
      </c>
      <c r="B631" s="122" t="s">
        <v>230</v>
      </c>
      <c r="C631" s="91" t="s">
        <v>184</v>
      </c>
      <c r="D631">
        <v>2937.35</v>
      </c>
      <c r="E631">
        <v>2793.88</v>
      </c>
      <c r="F631">
        <v>2770.23</v>
      </c>
      <c r="G631">
        <v>2773.95</v>
      </c>
      <c r="H631">
        <v>2893.77</v>
      </c>
      <c r="I631">
        <v>2885.82</v>
      </c>
      <c r="J631">
        <v>2780.85</v>
      </c>
      <c r="K631">
        <v>2780.66</v>
      </c>
      <c r="L631">
        <v>2872.21</v>
      </c>
      <c r="M631">
        <v>2805.17</v>
      </c>
      <c r="N631">
        <v>2783.98</v>
      </c>
      <c r="O631">
        <v>2786.93</v>
      </c>
      <c r="P631">
        <v>2804.18</v>
      </c>
      <c r="Q631" s="1084">
        <f>IF((P632=""),"",MAX(D633:P633))</f>
        <v>391.19000000000005</v>
      </c>
      <c r="R631" s="1084">
        <f>IF(P632="","",MIN(D633:P633))</f>
        <v>319.98</v>
      </c>
      <c r="S631" s="1087">
        <f>IF((P633=""),"",AVERAGE(D633:P633))</f>
        <v>345.25615384615372</v>
      </c>
      <c r="T631" s="1087">
        <f>IF((P632=""),"",(Q631-R631)/(Q631+R631)*100)</f>
        <v>10.013077042057459</v>
      </c>
      <c r="U631" s="1087">
        <f>STDEV(D633:P633)</f>
        <v>28.903888301998641</v>
      </c>
      <c r="V631" s="154" t="str">
        <f>IF(P632="","",IF(S631&gt;300,IF(T631&lt;14,IF(S631&lt;390,"Pass","Fail"),"Fail"),"Fail"))</f>
        <v>Pass</v>
      </c>
      <c r="W631" s="1090">
        <v>74</v>
      </c>
      <c r="Z631" s="30">
        <v>270</v>
      </c>
      <c r="AA631" s="30">
        <v>370</v>
      </c>
      <c r="AB631" s="30">
        <v>300</v>
      </c>
      <c r="AC631" s="31">
        <v>390</v>
      </c>
      <c r="AD631" s="31">
        <v>20</v>
      </c>
      <c r="AE631" s="31">
        <v>14</v>
      </c>
    </row>
    <row r="632" spans="1:31" ht="15.75">
      <c r="A632" s="84"/>
      <c r="B632" s="92"/>
      <c r="C632" s="91" t="s">
        <v>185</v>
      </c>
      <c r="D632">
        <v>2546.16</v>
      </c>
      <c r="E632">
        <v>2465.3000000000002</v>
      </c>
      <c r="F632">
        <v>2450.25</v>
      </c>
      <c r="G632">
        <v>2449.85</v>
      </c>
      <c r="H632">
        <v>2512.2800000000002</v>
      </c>
      <c r="I632">
        <v>2497.13</v>
      </c>
      <c r="J632">
        <v>2457.04</v>
      </c>
      <c r="K632">
        <v>2454.71</v>
      </c>
      <c r="L632">
        <v>2487.29</v>
      </c>
      <c r="M632">
        <v>2473.88</v>
      </c>
      <c r="N632">
        <v>2454.13</v>
      </c>
      <c r="O632">
        <v>2457.58</v>
      </c>
      <c r="P632">
        <v>2475.0500000000002</v>
      </c>
      <c r="Q632" s="1085"/>
      <c r="R632" s="1085"/>
      <c r="S632" s="1088"/>
      <c r="T632" s="1088"/>
      <c r="U632" s="1088"/>
      <c r="V632" s="154"/>
      <c r="W632" s="1091"/>
    </row>
    <row r="633" spans="1:31" ht="30">
      <c r="A633" s="119"/>
      <c r="B633" s="90"/>
      <c r="C633" s="91" t="s">
        <v>186</v>
      </c>
      <c r="D633" s="93">
        <f t="shared" ref="D633:P633" si="207">IF(((D631="")*AND(D632="")),"",(D631-D632))</f>
        <v>391.19000000000005</v>
      </c>
      <c r="E633" s="93">
        <f t="shared" si="207"/>
        <v>328.57999999999993</v>
      </c>
      <c r="F633" s="93">
        <f t="shared" si="207"/>
        <v>319.98</v>
      </c>
      <c r="G633" s="93">
        <f t="shared" si="207"/>
        <v>324.09999999999991</v>
      </c>
      <c r="H633" s="93">
        <f t="shared" si="207"/>
        <v>381.48999999999978</v>
      </c>
      <c r="I633" s="93">
        <f t="shared" si="207"/>
        <v>388.69000000000005</v>
      </c>
      <c r="J633" s="93">
        <f t="shared" si="207"/>
        <v>323.80999999999995</v>
      </c>
      <c r="K633" s="93">
        <f t="shared" si="207"/>
        <v>325.94999999999982</v>
      </c>
      <c r="L633" s="93">
        <f t="shared" si="207"/>
        <v>384.92000000000007</v>
      </c>
      <c r="M633" s="93">
        <f t="shared" si="207"/>
        <v>331.28999999999996</v>
      </c>
      <c r="N633" s="93">
        <f t="shared" si="207"/>
        <v>329.84999999999991</v>
      </c>
      <c r="O633" s="93">
        <f t="shared" si="207"/>
        <v>329.34999999999991</v>
      </c>
      <c r="P633" s="93">
        <f t="shared" si="207"/>
        <v>329.12999999999965</v>
      </c>
      <c r="Q633" s="1086"/>
      <c r="R633" s="1086"/>
      <c r="S633" s="1089"/>
      <c r="T633" s="1089"/>
      <c r="U633" s="1089"/>
      <c r="V633" s="154"/>
      <c r="W633" s="1092"/>
    </row>
    <row r="634" spans="1:31" ht="15.75">
      <c r="A634" s="84">
        <v>43825</v>
      </c>
      <c r="B634" s="122" t="s">
        <v>230</v>
      </c>
      <c r="C634" s="91" t="s">
        <v>184</v>
      </c>
      <c r="D634">
        <v>2545.7800000000002</v>
      </c>
      <c r="E634">
        <v>2466.8000000000002</v>
      </c>
      <c r="F634">
        <v>2447.7800000000002</v>
      </c>
      <c r="G634">
        <v>2449.4699999999998</v>
      </c>
      <c r="H634">
        <v>2449.4699999999998</v>
      </c>
      <c r="I634">
        <v>2495.92</v>
      </c>
      <c r="J634">
        <v>2452.25</v>
      </c>
      <c r="K634">
        <v>2445.02</v>
      </c>
      <c r="L634">
        <v>2488.87</v>
      </c>
      <c r="M634">
        <v>2472.7199999999998</v>
      </c>
      <c r="N634">
        <v>2453.7399999999998</v>
      </c>
      <c r="O634">
        <v>2458.7199999999998</v>
      </c>
      <c r="P634">
        <v>2477.62</v>
      </c>
      <c r="Q634" s="1084">
        <f>IF((P635=""),"",MAX(D636:P636))</f>
        <v>439.44999999999982</v>
      </c>
      <c r="R634" s="1084">
        <f>IF(P635="","",MIN(D636:P636))</f>
        <v>353.34000000000015</v>
      </c>
      <c r="S634" s="1087">
        <f>IF((P636=""),"",AVERAGE(D636:P636))</f>
        <v>387.95153846153841</v>
      </c>
      <c r="T634" s="1087">
        <f>IF((P635=""),"",(Q634-R634)/(Q634+R634)*100)</f>
        <v>10.861640535324572</v>
      </c>
      <c r="U634" s="1087">
        <f>STDEV(D636:P636)</f>
        <v>27.051119769230219</v>
      </c>
      <c r="V634" s="154" t="str">
        <f>IF(P635="","",IF(S634&gt;300,IF(T634&lt;14,IF(S634&lt;390,"Pass","Fail"),"Fail"),"Fail"))</f>
        <v>Pass</v>
      </c>
      <c r="W634" s="1090">
        <v>1428</v>
      </c>
      <c r="Z634" s="30">
        <v>270</v>
      </c>
      <c r="AA634" s="30">
        <v>370</v>
      </c>
      <c r="AB634" s="30">
        <v>300</v>
      </c>
      <c r="AC634" s="31">
        <v>390</v>
      </c>
      <c r="AD634" s="31">
        <v>20</v>
      </c>
      <c r="AE634" s="31">
        <v>14</v>
      </c>
    </row>
    <row r="635" spans="1:31" ht="15.75">
      <c r="A635" s="84"/>
      <c r="B635" s="92"/>
      <c r="C635" s="91" t="s">
        <v>185</v>
      </c>
      <c r="D635">
        <v>2131.83</v>
      </c>
      <c r="E635">
        <v>2088.75</v>
      </c>
      <c r="F635">
        <v>2094.44</v>
      </c>
      <c r="G635">
        <v>2067.9</v>
      </c>
      <c r="H635">
        <v>2095.91</v>
      </c>
      <c r="I635">
        <v>2062.89</v>
      </c>
      <c r="J635">
        <v>2073.83</v>
      </c>
      <c r="K635">
        <v>2076.09</v>
      </c>
      <c r="L635">
        <v>2049.42</v>
      </c>
      <c r="M635">
        <v>2098.7600000000002</v>
      </c>
      <c r="N635">
        <v>2060.36</v>
      </c>
      <c r="O635">
        <v>2060.2800000000002</v>
      </c>
      <c r="P635">
        <v>2100.33</v>
      </c>
      <c r="Q635" s="1085"/>
      <c r="R635" s="1085"/>
      <c r="S635" s="1088"/>
      <c r="T635" s="1088"/>
      <c r="U635" s="1088"/>
      <c r="V635" s="154"/>
      <c r="W635" s="1091"/>
    </row>
    <row r="636" spans="1:31" ht="30">
      <c r="A636" s="119"/>
      <c r="B636" s="90"/>
      <c r="C636" s="91" t="s">
        <v>186</v>
      </c>
      <c r="D636" s="93">
        <f t="shared" ref="D636:P636" si="208">IF(((D634="")*AND(D635="")),"",(D634-D635))</f>
        <v>413.95000000000027</v>
      </c>
      <c r="E636" s="93">
        <f t="shared" si="208"/>
        <v>378.05000000000018</v>
      </c>
      <c r="F636" s="93">
        <f t="shared" si="208"/>
        <v>353.34000000000015</v>
      </c>
      <c r="G636" s="93">
        <f t="shared" si="208"/>
        <v>381.56999999999971</v>
      </c>
      <c r="H636" s="93">
        <f t="shared" si="208"/>
        <v>353.55999999999995</v>
      </c>
      <c r="I636" s="93">
        <f t="shared" si="208"/>
        <v>433.0300000000002</v>
      </c>
      <c r="J636" s="93">
        <f t="shared" si="208"/>
        <v>378.42000000000007</v>
      </c>
      <c r="K636" s="93">
        <f t="shared" si="208"/>
        <v>368.92999999999984</v>
      </c>
      <c r="L636" s="93">
        <f t="shared" si="208"/>
        <v>439.44999999999982</v>
      </c>
      <c r="M636" s="93">
        <f t="shared" si="208"/>
        <v>373.95999999999958</v>
      </c>
      <c r="N636" s="93">
        <f t="shared" si="208"/>
        <v>393.37999999999965</v>
      </c>
      <c r="O636" s="93">
        <f t="shared" si="208"/>
        <v>398.4399999999996</v>
      </c>
      <c r="P636" s="93">
        <f t="shared" si="208"/>
        <v>377.28999999999996</v>
      </c>
      <c r="Q636" s="1086"/>
      <c r="R636" s="1086"/>
      <c r="S636" s="1089"/>
      <c r="T636" s="1089"/>
      <c r="U636" s="1089"/>
      <c r="V636" s="154"/>
      <c r="W636" s="1092"/>
    </row>
    <row r="637" spans="1:31" ht="15.75">
      <c r="A637" s="84">
        <v>43829</v>
      </c>
      <c r="B637" s="122" t="s">
        <v>230</v>
      </c>
      <c r="C637" s="91" t="s">
        <v>184</v>
      </c>
      <c r="D637">
        <v>2940.05</v>
      </c>
      <c r="E637">
        <v>2798.09</v>
      </c>
      <c r="F637">
        <v>2774.28</v>
      </c>
      <c r="G637">
        <v>2780.53</v>
      </c>
      <c r="H637">
        <v>2894.78</v>
      </c>
      <c r="I637">
        <v>2889.1</v>
      </c>
      <c r="J637">
        <v>2784.73</v>
      </c>
      <c r="K637">
        <v>2786.94</v>
      </c>
      <c r="L637">
        <v>2874.9</v>
      </c>
      <c r="M637">
        <v>2809.31</v>
      </c>
      <c r="N637">
        <v>2788.15</v>
      </c>
      <c r="O637">
        <v>2794.8</v>
      </c>
      <c r="P637">
        <v>2810.92</v>
      </c>
      <c r="Q637" s="1084">
        <f>IF((P638=""),"",MAX(D639:P639))</f>
        <v>390.75</v>
      </c>
      <c r="R637" s="1084">
        <f>IF(P638="","",MIN(D639:P639))</f>
        <v>318.04000000000042</v>
      </c>
      <c r="S637" s="1087">
        <f>IF((P639=""),"",AVERAGE(D639:P639))</f>
        <v>344.96692307692319</v>
      </c>
      <c r="T637" s="1087">
        <f>IF((P638=""),"",(Q637-R637)/(Q637+R637)*100)</f>
        <v>10.258327572341532</v>
      </c>
      <c r="U637" s="1087">
        <f>STDEV(D639:P639)</f>
        <v>28.616806362874186</v>
      </c>
      <c r="V637" s="154" t="str">
        <f>IF(P638="","",IF(S637&gt;300,IF(T637&lt;14,IF(S637&lt;390,"Pass","Fail"),"Fail"),"Fail"))</f>
        <v>Pass</v>
      </c>
      <c r="W637" s="1090">
        <v>121</v>
      </c>
      <c r="X637" s="7" t="s">
        <v>458</v>
      </c>
      <c r="Z637" s="30">
        <v>270</v>
      </c>
      <c r="AA637" s="30">
        <v>370</v>
      </c>
      <c r="AB637" s="30">
        <v>300</v>
      </c>
      <c r="AC637" s="31">
        <v>390</v>
      </c>
      <c r="AD637" s="31">
        <v>20</v>
      </c>
      <c r="AE637" s="31">
        <v>14</v>
      </c>
    </row>
    <row r="638" spans="1:31" ht="15.75">
      <c r="A638" s="84"/>
      <c r="B638" s="92"/>
      <c r="C638" s="91" t="s">
        <v>185</v>
      </c>
      <c r="D638">
        <v>2549.3000000000002</v>
      </c>
      <c r="E638">
        <v>2471.27</v>
      </c>
      <c r="F638">
        <v>2453.6799999999998</v>
      </c>
      <c r="G638">
        <v>2462.4899999999998</v>
      </c>
      <c r="H638">
        <v>2513.6</v>
      </c>
      <c r="I638">
        <v>2500.9899999999998</v>
      </c>
      <c r="J638">
        <v>2459.9</v>
      </c>
      <c r="K638">
        <v>2457.1999999999998</v>
      </c>
      <c r="L638">
        <v>2492.19</v>
      </c>
      <c r="M638">
        <v>2477.08</v>
      </c>
      <c r="N638">
        <v>2458.7600000000002</v>
      </c>
      <c r="O638">
        <v>2464.25</v>
      </c>
      <c r="P638">
        <v>2481.3000000000002</v>
      </c>
      <c r="Q638" s="1085"/>
      <c r="R638" s="1085"/>
      <c r="S638" s="1088"/>
      <c r="T638" s="1088"/>
      <c r="U638" s="1088"/>
      <c r="V638" s="154"/>
      <c r="W638" s="1091"/>
    </row>
    <row r="639" spans="1:31" ht="30">
      <c r="A639" s="119"/>
      <c r="B639" s="90"/>
      <c r="C639" s="91" t="s">
        <v>186</v>
      </c>
      <c r="D639" s="93">
        <f t="shared" ref="D639:P639" si="209">IF(((D637="")*AND(D638="")),"",(D637-D638))</f>
        <v>390.75</v>
      </c>
      <c r="E639" s="93">
        <f t="shared" si="209"/>
        <v>326.82000000000016</v>
      </c>
      <c r="F639" s="93">
        <f t="shared" si="209"/>
        <v>320.60000000000036</v>
      </c>
      <c r="G639" s="93">
        <f t="shared" si="209"/>
        <v>318.04000000000042</v>
      </c>
      <c r="H639" s="93">
        <f t="shared" si="209"/>
        <v>381.18000000000029</v>
      </c>
      <c r="I639" s="93">
        <f t="shared" si="209"/>
        <v>388.11000000000013</v>
      </c>
      <c r="J639" s="93">
        <f t="shared" si="209"/>
        <v>324.82999999999993</v>
      </c>
      <c r="K639" s="93">
        <f t="shared" si="209"/>
        <v>329.74000000000024</v>
      </c>
      <c r="L639" s="93">
        <f t="shared" si="209"/>
        <v>382.71000000000004</v>
      </c>
      <c r="M639" s="93">
        <f t="shared" si="209"/>
        <v>332.23</v>
      </c>
      <c r="N639" s="93">
        <f t="shared" si="209"/>
        <v>329.38999999999987</v>
      </c>
      <c r="O639" s="93">
        <f t="shared" si="209"/>
        <v>330.55000000000018</v>
      </c>
      <c r="P639" s="93">
        <f t="shared" si="209"/>
        <v>329.61999999999989</v>
      </c>
      <c r="Q639" s="1086"/>
      <c r="R639" s="1086"/>
      <c r="S639" s="1089"/>
      <c r="T639" s="1089"/>
      <c r="U639" s="1089"/>
      <c r="V639" s="154"/>
      <c r="W639" s="1092"/>
    </row>
    <row r="640" spans="1:31" ht="15.75">
      <c r="A640" s="84">
        <v>43832</v>
      </c>
      <c r="B640" s="122" t="s">
        <v>230</v>
      </c>
      <c r="C640" s="91" t="s">
        <v>184</v>
      </c>
      <c r="D640">
        <v>2905.46</v>
      </c>
      <c r="E640">
        <v>2736.74</v>
      </c>
      <c r="F640">
        <v>2709.69</v>
      </c>
      <c r="G640">
        <v>2717.85</v>
      </c>
      <c r="H640">
        <v>2856.71</v>
      </c>
      <c r="I640">
        <v>2853.46</v>
      </c>
      <c r="J640">
        <v>2725.38</v>
      </c>
      <c r="K640">
        <v>2722.63</v>
      </c>
      <c r="L640">
        <v>2833.91</v>
      </c>
      <c r="M640">
        <v>2750.8</v>
      </c>
      <c r="N640">
        <v>2725.83</v>
      </c>
      <c r="O640">
        <v>2735.09</v>
      </c>
      <c r="P640">
        <v>2750.33</v>
      </c>
      <c r="Q640" s="1084">
        <f>IF((P641=""),"",MAX(D642:P642))</f>
        <v>384.73</v>
      </c>
      <c r="R640" s="1084">
        <f>IF(P641="","",MIN(D642:P642))</f>
        <v>317.71000000000004</v>
      </c>
      <c r="S640" s="1087">
        <f>IF((P642=""),"",AVERAGE(D642:P642))</f>
        <v>339.56461538461542</v>
      </c>
      <c r="T640" s="1087">
        <f>IF((P641=""),"",(Q640-R640)/(Q640+R640)*100)</f>
        <v>9.5410284152383085</v>
      </c>
      <c r="U640" s="1087">
        <f>STDEV(D642:P642)</f>
        <v>28.203108462066609</v>
      </c>
      <c r="V640" s="154" t="str">
        <f>IF(P641="","",IF(S640&gt;300,IF(T640&lt;14,IF(S640&lt;390,"Pass","Fail"),"Fail"),"Fail"))</f>
        <v>Pass</v>
      </c>
      <c r="W640" s="1090">
        <v>74</v>
      </c>
      <c r="Z640" s="30">
        <v>270</v>
      </c>
      <c r="AA640" s="30">
        <v>370</v>
      </c>
      <c r="AB640" s="30">
        <v>300</v>
      </c>
      <c r="AC640" s="31">
        <v>390</v>
      </c>
      <c r="AD640" s="31">
        <v>20</v>
      </c>
      <c r="AE640" s="31">
        <v>14</v>
      </c>
    </row>
    <row r="641" spans="1:31" ht="15.75">
      <c r="A641" s="84"/>
      <c r="B641" s="92"/>
      <c r="C641" s="91" t="s">
        <v>185</v>
      </c>
      <c r="D641">
        <v>2520.73</v>
      </c>
      <c r="E641">
        <v>2417.4699999999998</v>
      </c>
      <c r="F641">
        <v>2391.98</v>
      </c>
      <c r="G641">
        <v>2396.83</v>
      </c>
      <c r="H641">
        <v>2480.87</v>
      </c>
      <c r="I641">
        <v>2473.2600000000002</v>
      </c>
      <c r="J641">
        <v>2405.5</v>
      </c>
      <c r="K641">
        <v>2401.17</v>
      </c>
      <c r="L641">
        <v>2454.5700000000002</v>
      </c>
      <c r="M641">
        <v>2428.37</v>
      </c>
      <c r="N641">
        <v>2402.1</v>
      </c>
      <c r="O641">
        <v>2410.09</v>
      </c>
      <c r="P641">
        <v>2426.6</v>
      </c>
      <c r="Q641" s="1085"/>
      <c r="R641" s="1085"/>
      <c r="S641" s="1088"/>
      <c r="T641" s="1088"/>
      <c r="U641" s="1088"/>
      <c r="V641" s="154"/>
      <c r="W641" s="1091"/>
    </row>
    <row r="642" spans="1:31" ht="30">
      <c r="A642" s="119"/>
      <c r="B642" s="90"/>
      <c r="C642" s="91" t="s">
        <v>186</v>
      </c>
      <c r="D642" s="93">
        <f t="shared" ref="D642:P642" si="210">IF(((D640="")*AND(D641="")),"",(D640-D641))</f>
        <v>384.73</v>
      </c>
      <c r="E642" s="93">
        <f t="shared" si="210"/>
        <v>319.27</v>
      </c>
      <c r="F642" s="93">
        <f t="shared" si="210"/>
        <v>317.71000000000004</v>
      </c>
      <c r="G642" s="93">
        <f t="shared" si="210"/>
        <v>321.02</v>
      </c>
      <c r="H642" s="93">
        <f t="shared" si="210"/>
        <v>375.84000000000015</v>
      </c>
      <c r="I642" s="93">
        <f t="shared" si="210"/>
        <v>380.19999999999982</v>
      </c>
      <c r="J642" s="93">
        <f t="shared" si="210"/>
        <v>319.88000000000011</v>
      </c>
      <c r="K642" s="93">
        <f t="shared" si="210"/>
        <v>321.46000000000004</v>
      </c>
      <c r="L642" s="93">
        <f t="shared" si="210"/>
        <v>379.33999999999969</v>
      </c>
      <c r="M642" s="93">
        <f t="shared" si="210"/>
        <v>322.43000000000029</v>
      </c>
      <c r="N642" s="93">
        <f t="shared" si="210"/>
        <v>323.73</v>
      </c>
      <c r="O642" s="93">
        <f t="shared" si="210"/>
        <v>325</v>
      </c>
      <c r="P642" s="93">
        <f t="shared" si="210"/>
        <v>323.73</v>
      </c>
      <c r="Q642" s="1086"/>
      <c r="R642" s="1086"/>
      <c r="S642" s="1089"/>
      <c r="T642" s="1089"/>
      <c r="U642" s="1089"/>
      <c r="V642" s="154"/>
      <c r="W642" s="1092"/>
    </row>
    <row r="643" spans="1:31" ht="15.75">
      <c r="A643" s="84">
        <v>43836</v>
      </c>
      <c r="B643" s="122" t="s">
        <v>230</v>
      </c>
      <c r="C643" s="91" t="s">
        <v>184</v>
      </c>
      <c r="D643">
        <v>2912.48</v>
      </c>
      <c r="E643">
        <v>2758.58</v>
      </c>
      <c r="F643">
        <v>2730.03</v>
      </c>
      <c r="G643">
        <v>2740.42</v>
      </c>
      <c r="H643">
        <v>2865.05</v>
      </c>
      <c r="I643">
        <v>2862.46</v>
      </c>
      <c r="J643">
        <v>2746.53</v>
      </c>
      <c r="K643">
        <v>2742.52</v>
      </c>
      <c r="L643">
        <v>2849.66</v>
      </c>
      <c r="M643">
        <v>2771.21</v>
      </c>
      <c r="N643">
        <v>2745.61</v>
      </c>
      <c r="O643">
        <v>2753.42</v>
      </c>
      <c r="P643">
        <v>2770.91</v>
      </c>
      <c r="Q643" s="1084">
        <f>IF((P644=""),"",MAX(D645:P645))</f>
        <v>385.4699999999998</v>
      </c>
      <c r="R643" s="1084">
        <f>IF(P644="","",MIN(D645:P645))</f>
        <v>315.77</v>
      </c>
      <c r="S643" s="1087">
        <f>IF((P645=""),"",AVERAGE(D645:P645))</f>
        <v>341.21923076923071</v>
      </c>
      <c r="T643" s="1087">
        <f>IF((P644=""),"",(Q643-R643)/(Q643+R643)*100)</f>
        <v>9.9395356796531615</v>
      </c>
      <c r="U643" s="1087">
        <f>STDEV(D645:P645)</f>
        <v>27.561832142034177</v>
      </c>
      <c r="V643" s="154" t="str">
        <f>IF(P644="","",IF(S643&gt;300,IF(T643&lt;14,IF(S643&lt;390,"Pass","Fail"),"Fail"),"Fail"))</f>
        <v>Pass</v>
      </c>
      <c r="W643" s="1090">
        <v>1340</v>
      </c>
      <c r="X643" s="8" t="s">
        <v>463</v>
      </c>
      <c r="Z643" s="30">
        <v>270</v>
      </c>
      <c r="AA643" s="30">
        <v>370</v>
      </c>
      <c r="AB643" s="30">
        <v>300</v>
      </c>
      <c r="AC643" s="31">
        <v>390</v>
      </c>
      <c r="AD643" s="31">
        <v>20</v>
      </c>
      <c r="AE643" s="31">
        <v>14</v>
      </c>
    </row>
    <row r="644" spans="1:31" ht="15.75">
      <c r="A644" s="84"/>
      <c r="B644" s="92"/>
      <c r="C644" s="91" t="s">
        <v>185</v>
      </c>
      <c r="D644">
        <v>2527.0100000000002</v>
      </c>
      <c r="E644">
        <v>2435.21</v>
      </c>
      <c r="F644">
        <v>2414.2600000000002</v>
      </c>
      <c r="G644">
        <v>2416</v>
      </c>
      <c r="H644">
        <v>2492.46</v>
      </c>
      <c r="I644">
        <v>2482.9699999999998</v>
      </c>
      <c r="J644">
        <v>2424.77</v>
      </c>
      <c r="K644">
        <v>2418.6999999999998</v>
      </c>
      <c r="L644">
        <v>2465.34</v>
      </c>
      <c r="M644">
        <v>2443.67</v>
      </c>
      <c r="N644">
        <v>2420.75</v>
      </c>
      <c r="O644">
        <v>2430.09</v>
      </c>
      <c r="P644">
        <v>2441.8000000000002</v>
      </c>
      <c r="Q644" s="1085"/>
      <c r="R644" s="1085"/>
      <c r="S644" s="1088"/>
      <c r="T644" s="1088"/>
      <c r="U644" s="1088"/>
      <c r="V644" s="154"/>
      <c r="W644" s="1091"/>
    </row>
    <row r="645" spans="1:31" ht="30">
      <c r="A645" s="119"/>
      <c r="B645" s="90"/>
      <c r="C645" s="91" t="s">
        <v>186</v>
      </c>
      <c r="D645" s="93">
        <f t="shared" ref="D645:P645" si="211">IF(((D643="")*AND(D644="")),"",(D643-D644))</f>
        <v>385.4699999999998</v>
      </c>
      <c r="E645" s="93">
        <f t="shared" si="211"/>
        <v>323.36999999999989</v>
      </c>
      <c r="F645" s="93">
        <f t="shared" si="211"/>
        <v>315.77</v>
      </c>
      <c r="G645" s="93">
        <f t="shared" si="211"/>
        <v>324.42000000000007</v>
      </c>
      <c r="H645" s="93">
        <f t="shared" si="211"/>
        <v>372.59000000000015</v>
      </c>
      <c r="I645" s="93">
        <f t="shared" si="211"/>
        <v>379.49000000000024</v>
      </c>
      <c r="J645" s="93">
        <f t="shared" si="211"/>
        <v>321.76000000000022</v>
      </c>
      <c r="K645" s="93">
        <f t="shared" si="211"/>
        <v>323.82000000000016</v>
      </c>
      <c r="L645" s="93">
        <f t="shared" si="211"/>
        <v>384.31999999999971</v>
      </c>
      <c r="M645" s="93">
        <f t="shared" si="211"/>
        <v>327.53999999999996</v>
      </c>
      <c r="N645" s="93">
        <f t="shared" si="211"/>
        <v>324.86000000000013</v>
      </c>
      <c r="O645" s="93">
        <f t="shared" si="211"/>
        <v>323.32999999999993</v>
      </c>
      <c r="P645" s="93">
        <f t="shared" si="211"/>
        <v>329.10999999999967</v>
      </c>
      <c r="Q645" s="1086"/>
      <c r="R645" s="1086"/>
      <c r="S645" s="1089"/>
      <c r="T645" s="1089"/>
      <c r="U645" s="1089"/>
      <c r="V645" s="154"/>
      <c r="W645" s="1092"/>
    </row>
    <row r="646" spans="1:31" ht="15.75">
      <c r="A646" s="84">
        <v>43839</v>
      </c>
      <c r="B646" s="122" t="s">
        <v>230</v>
      </c>
      <c r="C646" s="91" t="s">
        <v>184</v>
      </c>
      <c r="D646">
        <v>2914.62</v>
      </c>
      <c r="E646">
        <v>2752.3</v>
      </c>
      <c r="F646">
        <v>2727.84</v>
      </c>
      <c r="G646">
        <v>2733.76</v>
      </c>
      <c r="H646">
        <v>2869.24</v>
      </c>
      <c r="I646">
        <v>2863.75</v>
      </c>
      <c r="J646">
        <v>2742.88</v>
      </c>
      <c r="K646">
        <v>2737.66</v>
      </c>
      <c r="L646">
        <v>2846.21</v>
      </c>
      <c r="M646">
        <v>2769</v>
      </c>
      <c r="N646">
        <v>2741.93</v>
      </c>
      <c r="O646">
        <v>2751.67</v>
      </c>
      <c r="P646">
        <v>2766.46</v>
      </c>
      <c r="Q646" s="1084">
        <f>IF((P647=""),"",MAX(D648:P648))</f>
        <v>398.27999999999975</v>
      </c>
      <c r="R646" s="1084">
        <f>IF(P647="","",MIN(D648:P648))</f>
        <v>332.37000000000035</v>
      </c>
      <c r="S646" s="1087">
        <f>IF((P648=""),"",AVERAGE(D648:P648))</f>
        <v>355.73230769230764</v>
      </c>
      <c r="T646" s="1087">
        <f>IF((P647=""),"",(Q646-R646)/(Q646+R646)*100)</f>
        <v>9.0207349620200361</v>
      </c>
      <c r="U646" s="1087">
        <f>STDEV(D648:P648)</f>
        <v>27.255536487671389</v>
      </c>
      <c r="V646" s="154" t="str">
        <f>IF(P647="","",IF(S646&gt;300,IF(T646&lt;14,IF(S646&lt;390,"Pass","Fail"),"Fail"),"Fail"))</f>
        <v>Pass</v>
      </c>
      <c r="W646" s="1090">
        <v>1340</v>
      </c>
      <c r="X646" s="8" t="s">
        <v>465</v>
      </c>
      <c r="Z646" s="30">
        <v>270</v>
      </c>
      <c r="AA646" s="30">
        <v>370</v>
      </c>
      <c r="AB646" s="30">
        <v>300</v>
      </c>
      <c r="AC646" s="31">
        <v>390</v>
      </c>
      <c r="AD646" s="31">
        <v>20</v>
      </c>
      <c r="AE646" s="31">
        <v>14</v>
      </c>
    </row>
    <row r="647" spans="1:31" ht="15.75">
      <c r="A647" s="84"/>
      <c r="B647" s="92"/>
      <c r="C647" s="91" t="s">
        <v>185</v>
      </c>
      <c r="D647">
        <v>2516.34</v>
      </c>
      <c r="E647">
        <v>2415.94</v>
      </c>
      <c r="F647">
        <v>2395.4699999999998</v>
      </c>
      <c r="G647">
        <v>2398.2600000000002</v>
      </c>
      <c r="H647">
        <v>2480.64</v>
      </c>
      <c r="I647">
        <v>2468.59</v>
      </c>
      <c r="J647">
        <v>2406.91</v>
      </c>
      <c r="K647">
        <v>2400.02</v>
      </c>
      <c r="L647">
        <v>2449.75</v>
      </c>
      <c r="M647">
        <v>2424.5</v>
      </c>
      <c r="N647">
        <v>2402.23</v>
      </c>
      <c r="O647">
        <v>2410.48</v>
      </c>
      <c r="P647">
        <v>2423.67</v>
      </c>
      <c r="Q647" s="1085"/>
      <c r="R647" s="1085"/>
      <c r="S647" s="1088"/>
      <c r="T647" s="1088"/>
      <c r="U647" s="1088"/>
      <c r="V647" s="154"/>
      <c r="W647" s="1091"/>
    </row>
    <row r="648" spans="1:31" ht="30">
      <c r="A648" s="119"/>
      <c r="B648" s="90"/>
      <c r="C648" s="91" t="s">
        <v>186</v>
      </c>
      <c r="D648" s="93">
        <f t="shared" ref="D648:P648" si="212">IF(((D646="")*AND(D647="")),"",(D646-D647))</f>
        <v>398.27999999999975</v>
      </c>
      <c r="E648" s="93">
        <f t="shared" si="212"/>
        <v>336.36000000000013</v>
      </c>
      <c r="F648" s="93">
        <f t="shared" si="212"/>
        <v>332.37000000000035</v>
      </c>
      <c r="G648" s="93">
        <f t="shared" si="212"/>
        <v>335.5</v>
      </c>
      <c r="H648" s="93">
        <f t="shared" si="212"/>
        <v>388.59999999999991</v>
      </c>
      <c r="I648" s="93">
        <f t="shared" si="212"/>
        <v>395.15999999999985</v>
      </c>
      <c r="J648" s="93">
        <f t="shared" si="212"/>
        <v>335.97000000000025</v>
      </c>
      <c r="K648" s="93">
        <f t="shared" si="212"/>
        <v>337.63999999999987</v>
      </c>
      <c r="L648" s="93">
        <f t="shared" si="212"/>
        <v>396.46000000000004</v>
      </c>
      <c r="M648" s="93">
        <f t="shared" si="212"/>
        <v>344.5</v>
      </c>
      <c r="N648" s="93">
        <f t="shared" si="212"/>
        <v>339.69999999999982</v>
      </c>
      <c r="O648" s="93">
        <f t="shared" si="212"/>
        <v>341.19000000000005</v>
      </c>
      <c r="P648" s="93">
        <f t="shared" si="212"/>
        <v>342.78999999999996</v>
      </c>
      <c r="Q648" s="1086"/>
      <c r="R648" s="1086"/>
      <c r="S648" s="1089"/>
      <c r="T648" s="1089"/>
      <c r="U648" s="1089"/>
      <c r="V648" s="154"/>
      <c r="W648" s="1092"/>
    </row>
    <row r="649" spans="1:31" ht="15.75">
      <c r="A649" s="84">
        <v>43839</v>
      </c>
      <c r="B649" s="122" t="s">
        <v>230</v>
      </c>
      <c r="C649" s="91" t="s">
        <v>184</v>
      </c>
      <c r="D649">
        <v>2914.62</v>
      </c>
      <c r="E649">
        <v>2752.3</v>
      </c>
      <c r="F649">
        <v>2727.84</v>
      </c>
      <c r="G649">
        <v>2733.76</v>
      </c>
      <c r="H649">
        <v>2869.24</v>
      </c>
      <c r="I649">
        <v>2863.75</v>
      </c>
      <c r="J649">
        <v>2742.88</v>
      </c>
      <c r="K649">
        <v>2737.66</v>
      </c>
      <c r="L649">
        <v>2846.21</v>
      </c>
      <c r="M649">
        <v>2769</v>
      </c>
      <c r="N649">
        <v>2741.93</v>
      </c>
      <c r="O649">
        <v>2751.67</v>
      </c>
      <c r="P649">
        <v>2766.46</v>
      </c>
      <c r="Q649" s="1084">
        <f>IF((P650=""),"",MAX(D651:P651))</f>
        <v>398.27999999999975</v>
      </c>
      <c r="R649" s="1084">
        <f>IF(P650="","",MIN(D651:P651))</f>
        <v>332.37000000000035</v>
      </c>
      <c r="S649" s="1087">
        <f>IF((P651=""),"",AVERAGE(D651:P651))</f>
        <v>355.73230769230764</v>
      </c>
      <c r="T649" s="1087">
        <f>IF((P650=""),"",(Q649-R649)/(Q649+R649)*100)</f>
        <v>9.0207349620200361</v>
      </c>
      <c r="U649" s="1087">
        <f>STDEV(D651:P651)</f>
        <v>27.255536487671389</v>
      </c>
      <c r="V649" s="154" t="str">
        <f>IF(P650="","",IF(S649&gt;300,IF(T649&lt;14,IF(S649&lt;390,"Pass","Fail"),"Fail"),"Fail"))</f>
        <v>Pass</v>
      </c>
      <c r="W649" s="1090">
        <v>1340</v>
      </c>
      <c r="X649" s="8" t="s">
        <v>465</v>
      </c>
      <c r="Z649" s="30">
        <v>270</v>
      </c>
      <c r="AA649" s="30">
        <v>370</v>
      </c>
      <c r="AB649" s="30">
        <v>300</v>
      </c>
      <c r="AC649" s="31">
        <v>390</v>
      </c>
      <c r="AD649" s="31">
        <v>20</v>
      </c>
      <c r="AE649" s="31">
        <v>14</v>
      </c>
    </row>
    <row r="650" spans="1:31" ht="15.75">
      <c r="A650" s="84"/>
      <c r="B650" s="92"/>
      <c r="C650" s="91" t="s">
        <v>185</v>
      </c>
      <c r="D650">
        <v>2516.34</v>
      </c>
      <c r="E650">
        <v>2415.94</v>
      </c>
      <c r="F650">
        <v>2395.4699999999998</v>
      </c>
      <c r="G650">
        <v>2398.2600000000002</v>
      </c>
      <c r="H650">
        <v>2480.64</v>
      </c>
      <c r="I650">
        <v>2468.59</v>
      </c>
      <c r="J650">
        <v>2406.91</v>
      </c>
      <c r="K650">
        <v>2400.02</v>
      </c>
      <c r="L650">
        <v>2449.75</v>
      </c>
      <c r="M650">
        <v>2424.5</v>
      </c>
      <c r="N650">
        <v>2402.23</v>
      </c>
      <c r="O650">
        <v>2410.48</v>
      </c>
      <c r="P650">
        <v>2423.67</v>
      </c>
      <c r="Q650" s="1085"/>
      <c r="R650" s="1085"/>
      <c r="S650" s="1088"/>
      <c r="T650" s="1088"/>
      <c r="U650" s="1088"/>
      <c r="V650" s="155"/>
      <c r="W650" s="1091"/>
    </row>
    <row r="651" spans="1:31" ht="30">
      <c r="A651" s="119"/>
      <c r="B651" s="90"/>
      <c r="C651" s="91" t="s">
        <v>186</v>
      </c>
      <c r="D651" s="93">
        <f t="shared" ref="D651:P651" si="213">IF(((D649="")*AND(D650="")),"",(D649-D650))</f>
        <v>398.27999999999975</v>
      </c>
      <c r="E651" s="93">
        <f t="shared" si="213"/>
        <v>336.36000000000013</v>
      </c>
      <c r="F651" s="93">
        <f t="shared" si="213"/>
        <v>332.37000000000035</v>
      </c>
      <c r="G651" s="93">
        <f t="shared" si="213"/>
        <v>335.5</v>
      </c>
      <c r="H651" s="93">
        <f t="shared" si="213"/>
        <v>388.59999999999991</v>
      </c>
      <c r="I651" s="93">
        <f t="shared" si="213"/>
        <v>395.15999999999985</v>
      </c>
      <c r="J651" s="93">
        <f t="shared" si="213"/>
        <v>335.97000000000025</v>
      </c>
      <c r="K651" s="93">
        <f t="shared" si="213"/>
        <v>337.63999999999987</v>
      </c>
      <c r="L651" s="93">
        <f t="shared" si="213"/>
        <v>396.46000000000004</v>
      </c>
      <c r="M651" s="93">
        <f t="shared" si="213"/>
        <v>344.5</v>
      </c>
      <c r="N651" s="93">
        <f t="shared" si="213"/>
        <v>339.69999999999982</v>
      </c>
      <c r="O651" s="93">
        <f t="shared" si="213"/>
        <v>341.19000000000005</v>
      </c>
      <c r="P651" s="93">
        <f t="shared" si="213"/>
        <v>342.78999999999996</v>
      </c>
      <c r="Q651" s="1086"/>
      <c r="R651" s="1086"/>
      <c r="S651" s="1089"/>
      <c r="T651" s="1089"/>
      <c r="U651" s="1089"/>
      <c r="V651" s="156"/>
      <c r="W651" s="1092"/>
    </row>
    <row r="652" spans="1:31" ht="15.75">
      <c r="A652" s="84">
        <v>43842</v>
      </c>
      <c r="B652" s="122" t="s">
        <v>230</v>
      </c>
      <c r="C652" s="91" t="s">
        <v>184</v>
      </c>
      <c r="D652">
        <v>2953.9</v>
      </c>
      <c r="E652">
        <v>2833.11</v>
      </c>
      <c r="F652">
        <v>2807.12</v>
      </c>
      <c r="G652">
        <v>2810.3</v>
      </c>
      <c r="H652">
        <v>2896.12</v>
      </c>
      <c r="I652">
        <v>2900.14</v>
      </c>
      <c r="J652">
        <v>2817.09</v>
      </c>
      <c r="K652">
        <v>2819.69</v>
      </c>
      <c r="L652">
        <v>2892.05</v>
      </c>
      <c r="M652">
        <v>2838.83</v>
      </c>
      <c r="N652">
        <v>2818.83</v>
      </c>
      <c r="O652">
        <v>2819.86</v>
      </c>
      <c r="P652">
        <v>2841.98</v>
      </c>
      <c r="Q652" s="1084">
        <f>IF((P653=""),"",MAX(D654:P654))</f>
        <v>421.66000000000031</v>
      </c>
      <c r="R652" s="1084">
        <f>IF(P653="","",MIN(D654:P654))</f>
        <v>328.2199999999998</v>
      </c>
      <c r="S652" s="1087">
        <f>IF((P654=""),"",AVERAGE(D654:P654))</f>
        <v>362.52769230769223</v>
      </c>
      <c r="T652" s="1087">
        <f>IF((P653=""),"",(Q652-R652)/(Q652+R652)*100)</f>
        <v>12.460660372326304</v>
      </c>
      <c r="U652" s="1087">
        <f>STDEV(D654:P654)</f>
        <v>38.387581575697503</v>
      </c>
      <c r="V652" s="154" t="str">
        <f>IF(P653="","",IF(S652&gt;300,IF(T652&lt;14,IF(S652&lt;390,"Pass","Fail"),"Fail"),"Fail"))</f>
        <v>Pass</v>
      </c>
      <c r="W652" s="1090">
        <v>1534</v>
      </c>
      <c r="X652" s="8" t="s">
        <v>466</v>
      </c>
      <c r="Z652" s="30">
        <v>270</v>
      </c>
      <c r="AA652" s="30">
        <v>370</v>
      </c>
      <c r="AB652" s="30">
        <v>300</v>
      </c>
      <c r="AC652" s="31">
        <v>390</v>
      </c>
      <c r="AD652" s="31">
        <v>20</v>
      </c>
      <c r="AE652" s="31">
        <v>14</v>
      </c>
    </row>
    <row r="653" spans="1:31" ht="15.75">
      <c r="A653" s="84"/>
      <c r="B653" s="92"/>
      <c r="C653" s="91" t="s">
        <v>185</v>
      </c>
      <c r="D653">
        <v>2532.2399999999998</v>
      </c>
      <c r="E653">
        <v>2495.9</v>
      </c>
      <c r="F653">
        <v>2478.9</v>
      </c>
      <c r="G653">
        <v>2474.0300000000002</v>
      </c>
      <c r="H653">
        <v>2482.59</v>
      </c>
      <c r="I653">
        <v>2480.67</v>
      </c>
      <c r="J653">
        <v>2481.3200000000002</v>
      </c>
      <c r="K653">
        <v>2484.4</v>
      </c>
      <c r="L653">
        <v>2476.8000000000002</v>
      </c>
      <c r="M653">
        <v>2497.2199999999998</v>
      </c>
      <c r="N653">
        <v>2475.9499999999998</v>
      </c>
      <c r="O653">
        <v>2477.0500000000002</v>
      </c>
      <c r="P653">
        <v>2499.09</v>
      </c>
      <c r="Q653" s="1085"/>
      <c r="R653" s="1085"/>
      <c r="S653" s="1088"/>
      <c r="T653" s="1088"/>
      <c r="U653" s="1088"/>
      <c r="V653" s="155"/>
      <c r="W653" s="1091"/>
    </row>
    <row r="654" spans="1:31" ht="30">
      <c r="A654" s="119"/>
      <c r="B654" s="90"/>
      <c r="C654" s="91" t="s">
        <v>186</v>
      </c>
      <c r="D654" s="93">
        <f t="shared" ref="D654:P654" si="214">IF(((D652="")*AND(D653="")),"",(D652-D653))</f>
        <v>421.66000000000031</v>
      </c>
      <c r="E654" s="93">
        <f t="shared" si="214"/>
        <v>337.21000000000004</v>
      </c>
      <c r="F654" s="93">
        <f t="shared" si="214"/>
        <v>328.2199999999998</v>
      </c>
      <c r="G654" s="93">
        <f t="shared" si="214"/>
        <v>336.27</v>
      </c>
      <c r="H654" s="93">
        <f t="shared" si="214"/>
        <v>413.52999999999975</v>
      </c>
      <c r="I654" s="93">
        <f t="shared" si="214"/>
        <v>419.4699999999998</v>
      </c>
      <c r="J654" s="93">
        <f t="shared" si="214"/>
        <v>335.77</v>
      </c>
      <c r="K654" s="93">
        <f t="shared" si="214"/>
        <v>335.28999999999996</v>
      </c>
      <c r="L654" s="93">
        <f t="shared" si="214"/>
        <v>415.25</v>
      </c>
      <c r="M654" s="93">
        <f t="shared" si="214"/>
        <v>341.61000000000013</v>
      </c>
      <c r="N654" s="93">
        <f t="shared" si="214"/>
        <v>342.88000000000011</v>
      </c>
      <c r="O654" s="93">
        <f t="shared" si="214"/>
        <v>342.80999999999995</v>
      </c>
      <c r="P654" s="93">
        <f t="shared" si="214"/>
        <v>342.88999999999987</v>
      </c>
      <c r="Q654" s="1086"/>
      <c r="R654" s="1086"/>
      <c r="S654" s="1089"/>
      <c r="T654" s="1089"/>
      <c r="U654" s="1089"/>
      <c r="V654" s="156"/>
      <c r="W654" s="1092"/>
    </row>
    <row r="655" spans="1:31" ht="15.75">
      <c r="A655" s="84">
        <v>43858</v>
      </c>
      <c r="B655" s="122" t="s">
        <v>230</v>
      </c>
      <c r="C655" s="91" t="s">
        <v>184</v>
      </c>
      <c r="D655" s="129">
        <v>2954.15</v>
      </c>
      <c r="E655" s="129">
        <v>2826.41</v>
      </c>
      <c r="F655" s="129">
        <v>2803.54</v>
      </c>
      <c r="G655" s="129">
        <v>2805.7</v>
      </c>
      <c r="H655" s="129">
        <v>2892.71</v>
      </c>
      <c r="I655" s="129">
        <v>2896.52</v>
      </c>
      <c r="J655" s="129">
        <v>2812.16</v>
      </c>
      <c r="K655" s="129">
        <v>2815.56</v>
      </c>
      <c r="L655" s="129">
        <v>2895.08</v>
      </c>
      <c r="M655" s="129">
        <v>2836.24</v>
      </c>
      <c r="N655" s="129">
        <v>2813.79</v>
      </c>
      <c r="O655" s="129">
        <v>2814.04</v>
      </c>
      <c r="P655" s="129">
        <v>2842.34</v>
      </c>
      <c r="Q655" s="1084">
        <f>IF((P656=""),"",MAX(D657:P657))</f>
        <v>394.28999999999996</v>
      </c>
      <c r="R655" s="1084">
        <f>IF(P656="","",MIN(D657:P657))</f>
        <v>331.4699999999998</v>
      </c>
      <c r="S655" s="1087">
        <f>IF((P657=""),"",AVERAGE(D657:P657))</f>
        <v>352.03615384615381</v>
      </c>
      <c r="T655" s="1087">
        <f>IF((P656=""),"",(Q655-R655)/(Q655+R655)*100)</f>
        <v>8.6557539682539932</v>
      </c>
      <c r="U655" s="1087">
        <f>STDEV(D657:P657)</f>
        <v>25.693927472738959</v>
      </c>
      <c r="V655" s="154" t="str">
        <f>IF(P656="","",IF(S655&gt;300,IF(T655&lt;14,IF(S655&lt;390,"Pass","Fail"),"Fail"),"Fail"))</f>
        <v>Pass</v>
      </c>
      <c r="W655" s="1090">
        <v>74</v>
      </c>
      <c r="X655" s="8" t="s">
        <v>467</v>
      </c>
      <c r="Z655" s="30">
        <v>270</v>
      </c>
      <c r="AA655" s="30">
        <v>370</v>
      </c>
      <c r="AB655" s="30">
        <v>300</v>
      </c>
      <c r="AC655" s="31">
        <v>390</v>
      </c>
      <c r="AD655" s="31">
        <v>20</v>
      </c>
      <c r="AE655" s="31">
        <v>14</v>
      </c>
    </row>
    <row r="656" spans="1:31" ht="15.75">
      <c r="A656" s="84"/>
      <c r="B656" s="92"/>
      <c r="C656" s="91" t="s">
        <v>185</v>
      </c>
      <c r="D656" s="129">
        <v>2559.86</v>
      </c>
      <c r="E656" s="129">
        <v>2494.63</v>
      </c>
      <c r="F656" s="129">
        <v>2472.0700000000002</v>
      </c>
      <c r="G656" s="129">
        <v>2472.33</v>
      </c>
      <c r="H656" s="129">
        <v>2511.62</v>
      </c>
      <c r="I656" s="129">
        <v>2506.06</v>
      </c>
      <c r="J656" s="129">
        <v>2480.1999999999998</v>
      </c>
      <c r="K656" s="129">
        <v>2477.87</v>
      </c>
      <c r="L656" s="129">
        <v>2506.66</v>
      </c>
      <c r="M656" s="129">
        <v>2495.16</v>
      </c>
      <c r="N656" s="129">
        <v>2478.1799999999998</v>
      </c>
      <c r="O656" s="129">
        <v>2475.8200000000002</v>
      </c>
      <c r="P656" s="129">
        <v>2501.31</v>
      </c>
      <c r="Q656" s="1085"/>
      <c r="R656" s="1085"/>
      <c r="S656" s="1088"/>
      <c r="T656" s="1088"/>
      <c r="U656" s="1088"/>
      <c r="V656" s="155"/>
      <c r="W656" s="1091"/>
    </row>
    <row r="657" spans="1:31" ht="30">
      <c r="A657" s="119"/>
      <c r="B657" s="90"/>
      <c r="C657" s="91" t="s">
        <v>186</v>
      </c>
      <c r="D657" s="93">
        <f t="shared" ref="D657:P657" si="215">IF(((D655="")*AND(D656="")),"",(D655-D656))</f>
        <v>394.28999999999996</v>
      </c>
      <c r="E657" s="93">
        <f t="shared" si="215"/>
        <v>331.77999999999975</v>
      </c>
      <c r="F657" s="93">
        <f t="shared" si="215"/>
        <v>331.4699999999998</v>
      </c>
      <c r="G657" s="93">
        <f t="shared" si="215"/>
        <v>333.36999999999989</v>
      </c>
      <c r="H657" s="93">
        <f t="shared" si="215"/>
        <v>381.09000000000015</v>
      </c>
      <c r="I657" s="93">
        <f t="shared" si="215"/>
        <v>390.46000000000004</v>
      </c>
      <c r="J657" s="93">
        <f t="shared" si="215"/>
        <v>331.96000000000004</v>
      </c>
      <c r="K657" s="93">
        <f t="shared" si="215"/>
        <v>337.69000000000005</v>
      </c>
      <c r="L657" s="93">
        <f t="shared" si="215"/>
        <v>388.42000000000007</v>
      </c>
      <c r="M657" s="93">
        <f t="shared" si="215"/>
        <v>341.07999999999993</v>
      </c>
      <c r="N657" s="93">
        <f t="shared" si="215"/>
        <v>335.61000000000013</v>
      </c>
      <c r="O657" s="93">
        <f t="shared" si="215"/>
        <v>338.2199999999998</v>
      </c>
      <c r="P657" s="93">
        <f t="shared" si="215"/>
        <v>341.0300000000002</v>
      </c>
      <c r="Q657" s="1086"/>
      <c r="R657" s="1086"/>
      <c r="S657" s="1089"/>
      <c r="T657" s="1089"/>
      <c r="U657" s="1089"/>
      <c r="V657" s="156"/>
      <c r="W657" s="1092"/>
    </row>
    <row r="658" spans="1:31" ht="15.75">
      <c r="A658" s="84">
        <v>43861</v>
      </c>
      <c r="B658" s="122" t="s">
        <v>230</v>
      </c>
      <c r="C658" s="91" t="s">
        <v>184</v>
      </c>
      <c r="D658">
        <v>2932</v>
      </c>
      <c r="E658">
        <v>2777</v>
      </c>
      <c r="F658">
        <v>2753.86</v>
      </c>
      <c r="G658">
        <v>2754.3</v>
      </c>
      <c r="H658">
        <v>2883.4</v>
      </c>
      <c r="I658">
        <v>2879.18</v>
      </c>
      <c r="J658">
        <v>2765.64</v>
      </c>
      <c r="K658">
        <v>2765.4</v>
      </c>
      <c r="L658">
        <v>2865.85</v>
      </c>
      <c r="M658">
        <v>2790.57</v>
      </c>
      <c r="N658">
        <v>2767.07</v>
      </c>
      <c r="O658">
        <v>2772.98</v>
      </c>
      <c r="P658">
        <v>2790.49</v>
      </c>
      <c r="Q658" s="1084">
        <f>IF((P659=""),"",MAX(D660:P660))</f>
        <v>392.34000000000015</v>
      </c>
      <c r="R658" s="1084">
        <f>IF(P659="","",MIN(D660:P660))</f>
        <v>321.23</v>
      </c>
      <c r="S658" s="1087">
        <f>IF((P660=""),"",AVERAGE(D660:P660))</f>
        <v>344.88384615384615</v>
      </c>
      <c r="T658" s="1087">
        <f>IF((P659=""),"",(Q658-R658)/(Q658+R658)*100)</f>
        <v>9.9653853160867349</v>
      </c>
      <c r="U658" s="1087">
        <f>STDEV(D660:P660)</f>
        <v>28.682791454825871</v>
      </c>
      <c r="V658" s="154" t="str">
        <f>IF(P659="","",IF(S658&gt;300,IF(T658&lt;14,IF(S658&lt;390,"Pass","Fail"),"Fail"),"Fail"))</f>
        <v>Pass</v>
      </c>
      <c r="W658" s="1090">
        <v>74</v>
      </c>
      <c r="X658" s="8" t="s">
        <v>469</v>
      </c>
      <c r="Z658" s="30">
        <v>270</v>
      </c>
      <c r="AA658" s="30">
        <v>370</v>
      </c>
      <c r="AB658" s="30">
        <v>300</v>
      </c>
      <c r="AC658" s="31">
        <v>390</v>
      </c>
      <c r="AD658" s="31">
        <v>20</v>
      </c>
      <c r="AE658" s="31">
        <v>14</v>
      </c>
    </row>
    <row r="659" spans="1:31" ht="15.75">
      <c r="A659" s="84"/>
      <c r="B659" s="92"/>
      <c r="C659" s="91" t="s">
        <v>185</v>
      </c>
      <c r="D659">
        <v>2539.66</v>
      </c>
      <c r="E659">
        <v>2451.31</v>
      </c>
      <c r="F659">
        <v>2431.39</v>
      </c>
      <c r="G659">
        <v>2433.0700000000002</v>
      </c>
      <c r="H659">
        <v>2503.98</v>
      </c>
      <c r="I659">
        <v>2491.6799999999998</v>
      </c>
      <c r="J659">
        <v>2442.73</v>
      </c>
      <c r="K659">
        <v>2438.54</v>
      </c>
      <c r="L659">
        <v>2482.0100000000002</v>
      </c>
      <c r="M659">
        <v>2458.5500000000002</v>
      </c>
      <c r="N659">
        <v>2437.69</v>
      </c>
      <c r="O659">
        <v>2444.04</v>
      </c>
      <c r="P659">
        <v>2459.6</v>
      </c>
      <c r="Q659" s="1085"/>
      <c r="R659" s="1085"/>
      <c r="S659" s="1088"/>
      <c r="T659" s="1088"/>
      <c r="U659" s="1088"/>
      <c r="V659" s="155"/>
      <c r="W659" s="1091"/>
    </row>
    <row r="660" spans="1:31" ht="30">
      <c r="A660" s="119"/>
      <c r="B660" s="90"/>
      <c r="C660" s="91" t="s">
        <v>186</v>
      </c>
      <c r="D660" s="93">
        <f t="shared" ref="D660:P660" si="216">IF(((D658="")*AND(D659="")),"",(D658-D659))</f>
        <v>392.34000000000015</v>
      </c>
      <c r="E660" s="93">
        <f t="shared" si="216"/>
        <v>325.69000000000005</v>
      </c>
      <c r="F660" s="93">
        <f t="shared" si="216"/>
        <v>322.47000000000025</v>
      </c>
      <c r="G660" s="93">
        <f t="shared" si="216"/>
        <v>321.23</v>
      </c>
      <c r="H660" s="93">
        <f t="shared" si="216"/>
        <v>379.42000000000007</v>
      </c>
      <c r="I660" s="93">
        <f t="shared" si="216"/>
        <v>387.5</v>
      </c>
      <c r="J660" s="93">
        <f t="shared" si="216"/>
        <v>322.90999999999985</v>
      </c>
      <c r="K660" s="93">
        <f t="shared" si="216"/>
        <v>326.86000000000013</v>
      </c>
      <c r="L660" s="93">
        <f t="shared" si="216"/>
        <v>383.83999999999969</v>
      </c>
      <c r="M660" s="93">
        <f t="shared" si="216"/>
        <v>332.02</v>
      </c>
      <c r="N660" s="93">
        <f t="shared" si="216"/>
        <v>329.38000000000011</v>
      </c>
      <c r="O660" s="93">
        <f t="shared" si="216"/>
        <v>328.94000000000005</v>
      </c>
      <c r="P660" s="93">
        <f t="shared" si="216"/>
        <v>330.88999999999987</v>
      </c>
      <c r="Q660" s="1086"/>
      <c r="R660" s="1086"/>
      <c r="S660" s="1089"/>
      <c r="T660" s="1089"/>
      <c r="U660" s="1089"/>
      <c r="V660" s="156"/>
      <c r="W660" s="1092"/>
    </row>
    <row r="661" spans="1:31" ht="15.75">
      <c r="A661" s="84">
        <v>43864</v>
      </c>
      <c r="B661" s="122" t="s">
        <v>230</v>
      </c>
      <c r="C661" s="91" t="s">
        <v>184</v>
      </c>
      <c r="D661">
        <v>2929.61</v>
      </c>
      <c r="E661">
        <v>2773.93</v>
      </c>
      <c r="F661">
        <v>2747.71</v>
      </c>
      <c r="G661">
        <v>2754.98</v>
      </c>
      <c r="H661">
        <v>2882.04</v>
      </c>
      <c r="I661">
        <v>2879.7</v>
      </c>
      <c r="J661">
        <v>2761.06</v>
      </c>
      <c r="K661">
        <v>2759.21</v>
      </c>
      <c r="L661">
        <v>2865.81</v>
      </c>
      <c r="M661">
        <v>2786.85</v>
      </c>
      <c r="N661">
        <v>2762.41</v>
      </c>
      <c r="O661">
        <v>2767.61</v>
      </c>
      <c r="P661">
        <v>2786.98</v>
      </c>
      <c r="Q661" s="1084">
        <f>IF((P662=""),"",MAX(D663:P663))</f>
        <v>401.75</v>
      </c>
      <c r="R661" s="1084">
        <f>IF(P662="","",MIN(D663:P663))</f>
        <v>335.34999999999991</v>
      </c>
      <c r="S661" s="1087">
        <f>IF((P663=""),"",AVERAGE(D663:P663))</f>
        <v>356.64538461538456</v>
      </c>
      <c r="T661" s="1087">
        <f>IF((P662=""),"",(Q661-R661)/(Q661+R661)*100)</f>
        <v>9.0082756749423556</v>
      </c>
      <c r="U661" s="1087">
        <f>STDEV(D663:P663)</f>
        <v>28.14697248828681</v>
      </c>
      <c r="V661" s="154" t="str">
        <f>IF(P662="","",IF(S661&gt;300,IF(T661&lt;14,IF(S661&lt;390,"Pass","Fail"),"Fail"),"Fail"))</f>
        <v>Pass</v>
      </c>
      <c r="W661" s="1090">
        <v>74</v>
      </c>
      <c r="X661" s="150" t="s">
        <v>471</v>
      </c>
      <c r="Z661" s="30">
        <v>270</v>
      </c>
      <c r="AA661" s="30">
        <v>370</v>
      </c>
      <c r="AB661" s="30">
        <v>300</v>
      </c>
      <c r="AC661" s="31">
        <v>390</v>
      </c>
      <c r="AD661" s="31">
        <v>20</v>
      </c>
      <c r="AE661" s="31">
        <v>14</v>
      </c>
    </row>
    <row r="662" spans="1:31" ht="15.75">
      <c r="A662" s="84"/>
      <c r="B662" s="92"/>
      <c r="C662" s="91" t="s">
        <v>185</v>
      </c>
      <c r="D662">
        <v>2527.86</v>
      </c>
      <c r="E662">
        <v>2437.61</v>
      </c>
      <c r="F662">
        <v>2412.36</v>
      </c>
      <c r="G662">
        <v>2415.67</v>
      </c>
      <c r="H662">
        <v>2490.85</v>
      </c>
      <c r="I662">
        <v>2479.5700000000002</v>
      </c>
      <c r="J662">
        <v>2424.94</v>
      </c>
      <c r="K662">
        <v>2421.1799999999998</v>
      </c>
      <c r="L662">
        <v>2471.0500000000002</v>
      </c>
      <c r="M662">
        <v>2446.36</v>
      </c>
      <c r="N662">
        <v>2422.23</v>
      </c>
      <c r="O662">
        <v>2427.35</v>
      </c>
      <c r="P662">
        <v>2444.48</v>
      </c>
      <c r="Q662" s="1085"/>
      <c r="R662" s="1085"/>
      <c r="S662" s="1088"/>
      <c r="T662" s="1088"/>
      <c r="U662" s="1088"/>
      <c r="V662" s="155"/>
      <c r="W662" s="1091"/>
    </row>
    <row r="663" spans="1:31" ht="30">
      <c r="A663" s="119"/>
      <c r="B663" s="90"/>
      <c r="C663" s="91" t="s">
        <v>186</v>
      </c>
      <c r="D663" s="93">
        <f t="shared" ref="D663:P663" si="217">IF(((D661="")*AND(D662="")),"",(D661-D662))</f>
        <v>401.75</v>
      </c>
      <c r="E663" s="93">
        <f t="shared" si="217"/>
        <v>336.31999999999971</v>
      </c>
      <c r="F663" s="93">
        <f t="shared" si="217"/>
        <v>335.34999999999991</v>
      </c>
      <c r="G663" s="93">
        <f t="shared" si="217"/>
        <v>339.30999999999995</v>
      </c>
      <c r="H663" s="93">
        <f t="shared" si="217"/>
        <v>391.19000000000005</v>
      </c>
      <c r="I663" s="93">
        <f t="shared" si="217"/>
        <v>400.12999999999965</v>
      </c>
      <c r="J663" s="93">
        <f t="shared" si="217"/>
        <v>336.11999999999989</v>
      </c>
      <c r="K663" s="93">
        <f t="shared" si="217"/>
        <v>338.0300000000002</v>
      </c>
      <c r="L663" s="93">
        <f t="shared" si="217"/>
        <v>394.75999999999976</v>
      </c>
      <c r="M663" s="93">
        <f t="shared" si="217"/>
        <v>340.48999999999978</v>
      </c>
      <c r="N663" s="93">
        <f t="shared" si="217"/>
        <v>340.17999999999984</v>
      </c>
      <c r="O663" s="93">
        <f t="shared" si="217"/>
        <v>340.26000000000022</v>
      </c>
      <c r="P663" s="93">
        <f t="shared" si="217"/>
        <v>342.5</v>
      </c>
      <c r="Q663" s="1086"/>
      <c r="R663" s="1086"/>
      <c r="S663" s="1089"/>
      <c r="T663" s="1089"/>
      <c r="U663" s="1089"/>
      <c r="V663" s="156"/>
      <c r="W663" s="1092"/>
    </row>
    <row r="664" spans="1:31" ht="15.75">
      <c r="A664" s="84">
        <v>43867</v>
      </c>
      <c r="B664" s="122" t="s">
        <v>230</v>
      </c>
      <c r="C664" s="91" t="s">
        <v>184</v>
      </c>
      <c r="D664" s="129">
        <v>2928.49</v>
      </c>
      <c r="E664" s="129">
        <v>2777.62</v>
      </c>
      <c r="F664" s="129">
        <v>2751.21</v>
      </c>
      <c r="G664" s="129">
        <v>2757.44</v>
      </c>
      <c r="H664" s="129">
        <v>2881.66</v>
      </c>
      <c r="I664" s="129">
        <v>2878.63</v>
      </c>
      <c r="J664" s="129">
        <v>2763.52</v>
      </c>
      <c r="K664" s="129">
        <v>2761.85</v>
      </c>
      <c r="L664" s="129">
        <v>2863.88</v>
      </c>
      <c r="M664" s="129">
        <v>2788.6</v>
      </c>
      <c r="N664" s="129">
        <v>2764.37</v>
      </c>
      <c r="O664" s="129">
        <v>2770.58</v>
      </c>
      <c r="P664" s="129">
        <v>2788.85</v>
      </c>
      <c r="Q664" s="1084">
        <f>IF((P665=""),"",MAX(D666:P666))</f>
        <v>384.07999999999993</v>
      </c>
      <c r="R664" s="1084">
        <f>IF(P665="","",MIN(D666:P666))</f>
        <v>319.88999999999987</v>
      </c>
      <c r="S664" s="1087">
        <f>IF((P666=""),"",AVERAGE(D666:P666))</f>
        <v>343.80230769230758</v>
      </c>
      <c r="T664" s="1087">
        <f>IF((P665=""),"",(Q664-R664)/(Q664+R664)*100)</f>
        <v>9.1182862906089852</v>
      </c>
      <c r="U664" s="1087">
        <f>STDEV(D666:P666)</f>
        <v>25.855814031486474</v>
      </c>
      <c r="V664" s="154" t="str">
        <f>IF(P665="","",IF(S664&gt;300,IF(T664&lt;14,IF(S664&lt;390,"Pass","Fail"),"Fail"),"Fail"))</f>
        <v>Pass</v>
      </c>
      <c r="W664" s="1090" t="s">
        <v>472</v>
      </c>
      <c r="X664" s="150" t="s">
        <v>473</v>
      </c>
      <c r="Z664" s="30">
        <v>270</v>
      </c>
      <c r="AA664" s="30">
        <v>370</v>
      </c>
      <c r="AB664" s="30">
        <v>300</v>
      </c>
      <c r="AC664" s="31">
        <v>390</v>
      </c>
      <c r="AD664" s="31">
        <v>20</v>
      </c>
      <c r="AE664" s="31">
        <v>14</v>
      </c>
    </row>
    <row r="665" spans="1:31" ht="15.75">
      <c r="A665" s="84"/>
      <c r="B665" s="92"/>
      <c r="C665" s="91" t="s">
        <v>185</v>
      </c>
      <c r="D665" s="129">
        <v>2544.41</v>
      </c>
      <c r="E665" s="129">
        <v>2446.77</v>
      </c>
      <c r="F665" s="129">
        <v>2431.3200000000002</v>
      </c>
      <c r="G665" s="129">
        <v>2430.6</v>
      </c>
      <c r="H665" s="129">
        <v>2504.2600000000002</v>
      </c>
      <c r="I665" s="129">
        <v>2494.61</v>
      </c>
      <c r="J665" s="129">
        <v>2439.37</v>
      </c>
      <c r="K665" s="129">
        <v>2436.96</v>
      </c>
      <c r="L665" s="129">
        <v>2486.63</v>
      </c>
      <c r="M665" s="129">
        <v>2457.09</v>
      </c>
      <c r="N665" s="129">
        <v>2435.25</v>
      </c>
      <c r="O665" s="129">
        <v>2441.1999999999998</v>
      </c>
      <c r="P665" s="129">
        <v>2458.8000000000002</v>
      </c>
      <c r="Q665" s="1085"/>
      <c r="R665" s="1085"/>
      <c r="S665" s="1088"/>
      <c r="T665" s="1088"/>
      <c r="U665" s="1088"/>
      <c r="V665" s="155"/>
      <c r="W665" s="1091"/>
    </row>
    <row r="666" spans="1:31" ht="30">
      <c r="A666" s="119"/>
      <c r="B666" s="90"/>
      <c r="C666" s="91" t="s">
        <v>186</v>
      </c>
      <c r="D666" s="93">
        <f t="shared" ref="D666:P666" si="218">IF(((D664="")*AND(D665="")),"",(D664-D665))</f>
        <v>384.07999999999993</v>
      </c>
      <c r="E666" s="93">
        <f t="shared" si="218"/>
        <v>330.84999999999991</v>
      </c>
      <c r="F666" s="93">
        <f t="shared" si="218"/>
        <v>319.88999999999987</v>
      </c>
      <c r="G666" s="93">
        <f t="shared" si="218"/>
        <v>326.84000000000015</v>
      </c>
      <c r="H666" s="93">
        <f t="shared" si="218"/>
        <v>377.39999999999964</v>
      </c>
      <c r="I666" s="93">
        <f t="shared" si="218"/>
        <v>384.02</v>
      </c>
      <c r="J666" s="93">
        <f t="shared" si="218"/>
        <v>324.15000000000009</v>
      </c>
      <c r="K666" s="93">
        <f t="shared" si="218"/>
        <v>324.88999999999987</v>
      </c>
      <c r="L666" s="93">
        <f t="shared" si="218"/>
        <v>377.25</v>
      </c>
      <c r="M666" s="93">
        <f t="shared" si="218"/>
        <v>331.50999999999976</v>
      </c>
      <c r="N666" s="93">
        <f t="shared" si="218"/>
        <v>329.11999999999989</v>
      </c>
      <c r="O666" s="93">
        <f t="shared" si="218"/>
        <v>329.38000000000011</v>
      </c>
      <c r="P666" s="93">
        <f t="shared" si="218"/>
        <v>330.04999999999973</v>
      </c>
      <c r="Q666" s="1086"/>
      <c r="R666" s="1086"/>
      <c r="S666" s="1089"/>
      <c r="T666" s="1089"/>
      <c r="U666" s="1089"/>
      <c r="V666" s="156"/>
      <c r="W666" s="1092"/>
    </row>
    <row r="667" spans="1:31" ht="15.75">
      <c r="A667" s="84">
        <v>43871</v>
      </c>
      <c r="B667" s="122" t="s">
        <v>230</v>
      </c>
      <c r="C667" s="91" t="s">
        <v>184</v>
      </c>
      <c r="D667">
        <v>2953.34</v>
      </c>
      <c r="E667">
        <v>2833.6</v>
      </c>
      <c r="F667">
        <v>2806.47</v>
      </c>
      <c r="G667">
        <v>2805.91</v>
      </c>
      <c r="H667">
        <v>2890.81</v>
      </c>
      <c r="I667">
        <v>2895.51</v>
      </c>
      <c r="J667">
        <v>2816.88</v>
      </c>
      <c r="K667">
        <v>2817.99</v>
      </c>
      <c r="L667">
        <v>2892.91</v>
      </c>
      <c r="M667">
        <v>2840.51</v>
      </c>
      <c r="N667">
        <v>2816.63</v>
      </c>
      <c r="O667">
        <v>2817.38</v>
      </c>
      <c r="P667">
        <v>2843.29</v>
      </c>
      <c r="Q667" s="1084">
        <f>IF((P668=""),"",MAX(D669:P669))</f>
        <v>403.05000000000018</v>
      </c>
      <c r="R667" s="1084">
        <f>IF(P668="","",MIN(D669:P669))</f>
        <v>317.48999999999978</v>
      </c>
      <c r="S667" s="1087">
        <f>IF((P669=""),"",AVERAGE(D669:P669))</f>
        <v>349.71153846153851</v>
      </c>
      <c r="T667" s="1087">
        <f>IF((P668=""),"",(Q667-R667)/(Q667+R667)*100)</f>
        <v>11.874427512698865</v>
      </c>
      <c r="U667" s="1087">
        <f>STDEV(D669:P669)</f>
        <v>34.966041584694075</v>
      </c>
      <c r="V667" s="154" t="str">
        <f>IF(P668="","",IF(S667&gt;300,IF(T667&lt;14,IF(S667&lt;390,"Pass","Fail"),"Fail"),"Fail"))</f>
        <v>Pass</v>
      </c>
      <c r="W667" s="1090">
        <v>102</v>
      </c>
      <c r="X667" s="150" t="s">
        <v>474</v>
      </c>
      <c r="Z667" s="30">
        <v>270</v>
      </c>
      <c r="AA667" s="30">
        <v>370</v>
      </c>
      <c r="AB667" s="30">
        <v>300</v>
      </c>
      <c r="AC667" s="31">
        <v>390</v>
      </c>
      <c r="AD667" s="31">
        <v>20</v>
      </c>
      <c r="AE667" s="31">
        <v>14</v>
      </c>
    </row>
    <row r="668" spans="1:31" ht="15.75">
      <c r="A668" s="84"/>
      <c r="B668" s="92"/>
      <c r="C668" s="91" t="s">
        <v>185</v>
      </c>
      <c r="D668">
        <v>2550.29</v>
      </c>
      <c r="E668">
        <v>2508.9699999999998</v>
      </c>
      <c r="F668">
        <v>2488.98</v>
      </c>
      <c r="G668">
        <v>2480.7800000000002</v>
      </c>
      <c r="H668">
        <v>2497.3000000000002</v>
      </c>
      <c r="I668">
        <v>2495.1999999999998</v>
      </c>
      <c r="J668">
        <v>2491.96</v>
      </c>
      <c r="K668">
        <v>2492.9499999999998</v>
      </c>
      <c r="L668">
        <v>2491.41</v>
      </c>
      <c r="M668">
        <v>2506.7800000000002</v>
      </c>
      <c r="N668">
        <v>2485.25</v>
      </c>
      <c r="O668">
        <v>2486.37</v>
      </c>
      <c r="P668">
        <v>2508.7399999999998</v>
      </c>
      <c r="Q668" s="1085"/>
      <c r="R668" s="1085"/>
      <c r="S668" s="1088"/>
      <c r="T668" s="1088"/>
      <c r="U668" s="1088"/>
      <c r="V668" s="155"/>
      <c r="W668" s="1091"/>
    </row>
    <row r="669" spans="1:31" ht="30">
      <c r="A669" s="119"/>
      <c r="B669" s="90"/>
      <c r="C669" s="91" t="s">
        <v>186</v>
      </c>
      <c r="D669" s="93">
        <f t="shared" ref="D669:P669" si="219">IF(((D667="")*AND(D668="")),"",(D667-D668))</f>
        <v>403.05000000000018</v>
      </c>
      <c r="E669" s="93">
        <f t="shared" si="219"/>
        <v>324.63000000000011</v>
      </c>
      <c r="F669" s="93">
        <f t="shared" si="219"/>
        <v>317.48999999999978</v>
      </c>
      <c r="G669" s="93">
        <f t="shared" si="219"/>
        <v>325.12999999999965</v>
      </c>
      <c r="H669" s="93">
        <f t="shared" si="219"/>
        <v>393.50999999999976</v>
      </c>
      <c r="I669" s="93">
        <f t="shared" si="219"/>
        <v>400.3100000000004</v>
      </c>
      <c r="J669" s="93">
        <f t="shared" si="219"/>
        <v>324.92000000000007</v>
      </c>
      <c r="K669" s="93">
        <f t="shared" si="219"/>
        <v>325.03999999999996</v>
      </c>
      <c r="L669" s="93">
        <f t="shared" si="219"/>
        <v>401.5</v>
      </c>
      <c r="M669" s="93">
        <f t="shared" si="219"/>
        <v>333.73</v>
      </c>
      <c r="N669" s="93">
        <f t="shared" si="219"/>
        <v>331.38000000000011</v>
      </c>
      <c r="O669" s="93">
        <f t="shared" si="219"/>
        <v>331.01000000000022</v>
      </c>
      <c r="P669" s="93">
        <f t="shared" si="219"/>
        <v>334.55000000000018</v>
      </c>
      <c r="Q669" s="1086"/>
      <c r="R669" s="1086"/>
      <c r="S669" s="1089"/>
      <c r="T669" s="1089"/>
      <c r="U669" s="1089"/>
      <c r="V669" s="156"/>
      <c r="W669" s="1092"/>
    </row>
    <row r="670" spans="1:31" ht="15.75">
      <c r="A670" s="84">
        <v>43874</v>
      </c>
      <c r="B670" s="122" t="s">
        <v>230</v>
      </c>
      <c r="C670" s="91" t="s">
        <v>184</v>
      </c>
      <c r="D670">
        <v>2959.81</v>
      </c>
      <c r="E670">
        <v>2837.43</v>
      </c>
      <c r="F670">
        <v>2813.63</v>
      </c>
      <c r="G670">
        <v>2810.15</v>
      </c>
      <c r="H670">
        <v>2893.44</v>
      </c>
      <c r="I670">
        <v>2900.33</v>
      </c>
      <c r="J670">
        <v>2823.2</v>
      </c>
      <c r="K670">
        <v>2824.81</v>
      </c>
      <c r="L670">
        <v>2897.87</v>
      </c>
      <c r="M670">
        <v>2843.46</v>
      </c>
      <c r="N670">
        <v>2822.03</v>
      </c>
      <c r="O670">
        <v>2819.63</v>
      </c>
      <c r="P670">
        <v>2850.75</v>
      </c>
      <c r="Q670" s="1084">
        <f>IF((P671=""),"",MAX(D672:P672))</f>
        <v>379</v>
      </c>
      <c r="R670" s="1084">
        <f>IF(P671="","",MIN(D672:P672))</f>
        <v>319.68000000000029</v>
      </c>
      <c r="S670" s="1087">
        <f>IF((P672=""),"",AVERAGE(D672:P672))</f>
        <v>340.81538461538463</v>
      </c>
      <c r="T670" s="1087">
        <f>IF((P671=""),"",(Q670-R670)/(Q670+R670)*100)</f>
        <v>8.490295986717765</v>
      </c>
      <c r="U670" s="1087">
        <f>STDEV(D672:P672)</f>
        <v>25.690654466616746</v>
      </c>
      <c r="V670" s="154" t="str">
        <f>IF(P671="","",IF(S670&gt;300,IF(T670&lt;14,IF(S670&lt;390,"Pass","Fail"),"Fail"),"Fail"))</f>
        <v>Pass</v>
      </c>
      <c r="W670" s="1090">
        <v>1159</v>
      </c>
      <c r="X670" s="150" t="s">
        <v>477</v>
      </c>
      <c r="Z670" s="30">
        <v>270</v>
      </c>
      <c r="AA670" s="30">
        <v>370</v>
      </c>
      <c r="AB670" s="30">
        <v>300</v>
      </c>
      <c r="AC670" s="31">
        <v>390</v>
      </c>
      <c r="AD670" s="31">
        <v>20</v>
      </c>
      <c r="AE670" s="31">
        <v>14</v>
      </c>
    </row>
    <row r="671" spans="1:31" ht="15.75">
      <c r="A671" s="84"/>
      <c r="B671" s="92"/>
      <c r="C671" s="91" t="s">
        <v>185</v>
      </c>
      <c r="D671">
        <v>2580.81</v>
      </c>
      <c r="E671">
        <v>2513.1</v>
      </c>
      <c r="F671">
        <v>2493.9499999999998</v>
      </c>
      <c r="G671">
        <v>2490.2399999999998</v>
      </c>
      <c r="H671">
        <v>2519.44</v>
      </c>
      <c r="I671">
        <v>2521.36</v>
      </c>
      <c r="J671">
        <v>2498.58</v>
      </c>
      <c r="K671">
        <v>2500.9</v>
      </c>
      <c r="L671">
        <v>2519.63</v>
      </c>
      <c r="M671">
        <v>2519.0100000000002</v>
      </c>
      <c r="N671">
        <v>2493.31</v>
      </c>
      <c r="O671">
        <v>2495.85</v>
      </c>
      <c r="P671">
        <v>2519.7600000000002</v>
      </c>
      <c r="Q671" s="1085"/>
      <c r="R671" s="1085"/>
      <c r="S671" s="1088"/>
      <c r="T671" s="1088"/>
      <c r="U671" s="1088"/>
      <c r="V671" s="155"/>
      <c r="W671" s="1091"/>
    </row>
    <row r="672" spans="1:31" ht="30">
      <c r="A672" s="119"/>
      <c r="B672" s="90"/>
      <c r="C672" s="91" t="s">
        <v>186</v>
      </c>
      <c r="D672" s="93">
        <f t="shared" ref="D672:P672" si="220">IF(((D670="")*AND(D671="")),"",(D670-D671))</f>
        <v>379</v>
      </c>
      <c r="E672" s="93">
        <f t="shared" si="220"/>
        <v>324.32999999999993</v>
      </c>
      <c r="F672" s="93">
        <f t="shared" si="220"/>
        <v>319.68000000000029</v>
      </c>
      <c r="G672" s="93">
        <f t="shared" si="220"/>
        <v>319.91000000000031</v>
      </c>
      <c r="H672" s="93">
        <f t="shared" si="220"/>
        <v>374</v>
      </c>
      <c r="I672" s="93">
        <f t="shared" si="220"/>
        <v>378.9699999999998</v>
      </c>
      <c r="J672" s="93">
        <f t="shared" si="220"/>
        <v>324.61999999999989</v>
      </c>
      <c r="K672" s="93">
        <f t="shared" si="220"/>
        <v>323.90999999999985</v>
      </c>
      <c r="L672" s="93">
        <f t="shared" si="220"/>
        <v>378.23999999999978</v>
      </c>
      <c r="M672" s="93">
        <f t="shared" si="220"/>
        <v>324.44999999999982</v>
      </c>
      <c r="N672" s="93">
        <f t="shared" si="220"/>
        <v>328.72000000000025</v>
      </c>
      <c r="O672" s="93">
        <f t="shared" si="220"/>
        <v>323.7800000000002</v>
      </c>
      <c r="P672" s="93">
        <f t="shared" si="220"/>
        <v>330.98999999999978</v>
      </c>
      <c r="Q672" s="1086"/>
      <c r="R672" s="1086"/>
      <c r="S672" s="1089"/>
      <c r="T672" s="1089"/>
      <c r="U672" s="1089"/>
      <c r="V672" s="156"/>
      <c r="W672" s="1092"/>
    </row>
    <row r="673" spans="1:31" ht="15.75">
      <c r="A673" s="84">
        <v>43874</v>
      </c>
      <c r="B673" s="122" t="s">
        <v>230</v>
      </c>
      <c r="C673" s="91" t="s">
        <v>184</v>
      </c>
      <c r="D673" s="129">
        <v>2580.81</v>
      </c>
      <c r="E673" s="129">
        <v>2513.1</v>
      </c>
      <c r="F673" s="129">
        <v>2493.9499999999998</v>
      </c>
      <c r="G673" s="129">
        <v>2490.2399999999998</v>
      </c>
      <c r="H673" s="129">
        <v>2519.44</v>
      </c>
      <c r="I673" s="129">
        <v>2521.36</v>
      </c>
      <c r="J673" s="129">
        <v>2498.58</v>
      </c>
      <c r="K673" s="129">
        <v>2500.9</v>
      </c>
      <c r="L673" s="129">
        <v>2519.63</v>
      </c>
      <c r="M673" s="129">
        <v>2519.0100000000002</v>
      </c>
      <c r="N673" s="129">
        <v>2493.31</v>
      </c>
      <c r="O673" s="129">
        <v>2495.85</v>
      </c>
      <c r="P673" s="129">
        <v>2519.7600000000002</v>
      </c>
      <c r="Q673" s="1084">
        <f>IF((P674=""),"",MAX(D675:P675))</f>
        <v>384.09999999999991</v>
      </c>
      <c r="R673" s="1084">
        <f>IF(P674="","",MIN(D675:P675))</f>
        <v>290.35999999999967</v>
      </c>
      <c r="S673" s="1087">
        <f>IF((P675=""),"",AVERAGE(D675:P675))</f>
        <v>338.82538461538456</v>
      </c>
      <c r="T673" s="1087">
        <f>IF((P674=""),"",(Q673-R673)/(Q673+R673)*100)</f>
        <v>13.898526228390162</v>
      </c>
      <c r="U673" s="1087">
        <f>STDEV(D675:P675)</f>
        <v>28.54391897158521</v>
      </c>
      <c r="V673" s="154" t="str">
        <f>IF(P674="","",IF(S673&gt;300,IF(T673&lt;14,IF(S673&lt;390,"Pass","Fail"),"Fail"),"Fail"))</f>
        <v>Pass</v>
      </c>
      <c r="W673" s="1090">
        <v>1428</v>
      </c>
      <c r="X673" s="150" t="s">
        <v>477</v>
      </c>
      <c r="Z673" s="30">
        <v>270</v>
      </c>
      <c r="AA673" s="30">
        <v>370</v>
      </c>
      <c r="AB673" s="30">
        <v>300</v>
      </c>
      <c r="AC673" s="31">
        <v>390</v>
      </c>
      <c r="AD673" s="31">
        <v>20</v>
      </c>
      <c r="AE673" s="31">
        <v>14</v>
      </c>
    </row>
    <row r="674" spans="1:31" ht="15.75">
      <c r="A674" s="84"/>
      <c r="B674" s="92"/>
      <c r="C674" s="91" t="s">
        <v>185</v>
      </c>
      <c r="D674" s="129">
        <v>2196.71</v>
      </c>
      <c r="E674" s="129">
        <v>2203.59</v>
      </c>
      <c r="F674" s="129">
        <v>2203.59</v>
      </c>
      <c r="G674" s="129">
        <v>2189.1</v>
      </c>
      <c r="H674" s="129">
        <v>2173.73</v>
      </c>
      <c r="I674" s="129">
        <v>2173.13</v>
      </c>
      <c r="J674" s="129">
        <v>2167.17</v>
      </c>
      <c r="K674" s="129">
        <v>2163.23</v>
      </c>
      <c r="L674" s="129">
        <v>2147.7199999999998</v>
      </c>
      <c r="M674" s="129">
        <v>2145.62</v>
      </c>
      <c r="N674" s="129">
        <v>2176</v>
      </c>
      <c r="O674" s="129">
        <v>2145.62</v>
      </c>
      <c r="P674" s="129">
        <v>2176</v>
      </c>
      <c r="Q674" s="1085"/>
      <c r="R674" s="1085"/>
      <c r="S674" s="1088"/>
      <c r="T674" s="1088"/>
      <c r="U674" s="1088"/>
      <c r="V674" s="155"/>
      <c r="W674" s="1091"/>
    </row>
    <row r="675" spans="1:31" ht="30">
      <c r="A675" s="119"/>
      <c r="B675" s="90"/>
      <c r="C675" s="91" t="s">
        <v>186</v>
      </c>
      <c r="D675" s="93">
        <f t="shared" ref="D675:P675" si="221">IF(((D673="")*AND(D674="")),"",(D673-D674))</f>
        <v>384.09999999999991</v>
      </c>
      <c r="E675" s="93">
        <f t="shared" si="221"/>
        <v>309.50999999999976</v>
      </c>
      <c r="F675" s="93">
        <f t="shared" si="221"/>
        <v>290.35999999999967</v>
      </c>
      <c r="G675" s="93">
        <f t="shared" si="221"/>
        <v>301.13999999999987</v>
      </c>
      <c r="H675" s="93">
        <f t="shared" si="221"/>
        <v>345.71000000000004</v>
      </c>
      <c r="I675" s="93">
        <f t="shared" si="221"/>
        <v>348.23</v>
      </c>
      <c r="J675" s="93">
        <f t="shared" si="221"/>
        <v>331.40999999999985</v>
      </c>
      <c r="K675" s="93">
        <f t="shared" si="221"/>
        <v>337.67000000000007</v>
      </c>
      <c r="L675" s="93">
        <f t="shared" si="221"/>
        <v>371.91000000000031</v>
      </c>
      <c r="M675" s="93">
        <f t="shared" si="221"/>
        <v>373.39000000000033</v>
      </c>
      <c r="N675" s="93">
        <f t="shared" si="221"/>
        <v>317.30999999999995</v>
      </c>
      <c r="O675" s="93">
        <f t="shared" si="221"/>
        <v>350.23</v>
      </c>
      <c r="P675" s="93">
        <f t="shared" si="221"/>
        <v>343.76000000000022</v>
      </c>
      <c r="Q675" s="1086"/>
      <c r="R675" s="1086"/>
      <c r="S675" s="1089"/>
      <c r="T675" s="1089"/>
      <c r="U675" s="1089"/>
      <c r="V675" s="156"/>
      <c r="W675" s="1092"/>
    </row>
    <row r="676" spans="1:31" ht="15.75">
      <c r="A676" s="84">
        <v>43879</v>
      </c>
      <c r="B676" s="122" t="s">
        <v>230</v>
      </c>
      <c r="C676" s="91" t="s">
        <v>184</v>
      </c>
      <c r="D676" s="129">
        <v>2944.3</v>
      </c>
      <c r="E676" s="129">
        <v>2849.8</v>
      </c>
      <c r="F676" s="129">
        <v>2795.4</v>
      </c>
      <c r="G676" s="129">
        <v>2767.9</v>
      </c>
      <c r="H676" s="129">
        <v>2772.4</v>
      </c>
      <c r="I676" s="129">
        <v>2800.7</v>
      </c>
      <c r="J676" s="129">
        <v>2886.7</v>
      </c>
      <c r="K676" s="129">
        <v>2883.2</v>
      </c>
      <c r="L676" s="129">
        <v>2821.7</v>
      </c>
      <c r="M676" s="129">
        <v>2783.9</v>
      </c>
      <c r="N676" s="129">
        <v>2773.5</v>
      </c>
      <c r="O676" s="129">
        <v>2805.9</v>
      </c>
      <c r="P676" s="129">
        <v>2858.5</v>
      </c>
      <c r="Q676" s="1084">
        <f>IF((P677=""),"",MAX(D678:P678))</f>
        <v>397.90000000000009</v>
      </c>
      <c r="R676" s="1084">
        <f>IF(P677="","",MIN(D678:P678))</f>
        <v>336.30000000000018</v>
      </c>
      <c r="S676" s="1087">
        <f>IF((P678=""),"",AVERAGE(D678:P678))</f>
        <v>358.63076923076926</v>
      </c>
      <c r="T676" s="1087">
        <f>IF((P677=""),"",(Q676-R676)/(Q676+R676)*100)</f>
        <v>8.390084445655118</v>
      </c>
      <c r="U676" s="1087">
        <f>STDEV(D678:P678)</f>
        <v>20.561508724449819</v>
      </c>
      <c r="V676" s="154" t="str">
        <f>IF(P677="","",IF(S676&gt;300,IF(T676&lt;14,IF(S676&lt;390,"Pass","Fail"),"Fail"),"Fail"))</f>
        <v>Pass</v>
      </c>
      <c r="W676" s="1090" t="s">
        <v>481</v>
      </c>
      <c r="X676" s="150"/>
      <c r="Z676" s="30">
        <v>270</v>
      </c>
      <c r="AA676" s="30">
        <v>370</v>
      </c>
      <c r="AB676" s="30">
        <v>300</v>
      </c>
      <c r="AC676" s="31">
        <v>390</v>
      </c>
      <c r="AD676" s="31">
        <v>20</v>
      </c>
      <c r="AE676" s="31">
        <v>14</v>
      </c>
    </row>
    <row r="677" spans="1:31" ht="15.75">
      <c r="A677" s="84"/>
      <c r="B677" s="92"/>
      <c r="C677" s="91" t="s">
        <v>185</v>
      </c>
      <c r="D677" s="129">
        <v>2546.4</v>
      </c>
      <c r="E677" s="129">
        <v>2490.1999999999998</v>
      </c>
      <c r="F677" s="129">
        <v>2449.6</v>
      </c>
      <c r="G677" s="129">
        <v>2431.6</v>
      </c>
      <c r="H677" s="129">
        <v>2432.8000000000002</v>
      </c>
      <c r="I677" s="129">
        <v>2456.9</v>
      </c>
      <c r="J677" s="129">
        <v>2511.6999999999998</v>
      </c>
      <c r="K677" s="129">
        <v>2494.6</v>
      </c>
      <c r="L677" s="129">
        <v>2465.1</v>
      </c>
      <c r="M677" s="129">
        <v>2441.4</v>
      </c>
      <c r="N677" s="129">
        <v>2434.3000000000002</v>
      </c>
      <c r="O677" s="129">
        <v>2449</v>
      </c>
      <c r="P677" s="129">
        <v>2478.1</v>
      </c>
      <c r="Q677" s="1085"/>
      <c r="R677" s="1085"/>
      <c r="S677" s="1088"/>
      <c r="T677" s="1088"/>
      <c r="U677" s="1088"/>
      <c r="V677" s="155"/>
      <c r="W677" s="1091"/>
    </row>
    <row r="678" spans="1:31" ht="30">
      <c r="A678" s="119"/>
      <c r="B678" s="90"/>
      <c r="C678" s="91" t="s">
        <v>186</v>
      </c>
      <c r="D678" s="93">
        <f t="shared" ref="D678:P678" si="222">IF(((D676="")*AND(D677="")),"",(D676-D677))</f>
        <v>397.90000000000009</v>
      </c>
      <c r="E678" s="93">
        <f t="shared" si="222"/>
        <v>359.60000000000036</v>
      </c>
      <c r="F678" s="93">
        <f t="shared" si="222"/>
        <v>345.80000000000018</v>
      </c>
      <c r="G678" s="93">
        <f t="shared" si="222"/>
        <v>336.30000000000018</v>
      </c>
      <c r="H678" s="93">
        <f t="shared" si="222"/>
        <v>339.59999999999991</v>
      </c>
      <c r="I678" s="93">
        <f t="shared" si="222"/>
        <v>343.79999999999973</v>
      </c>
      <c r="J678" s="93">
        <f t="shared" si="222"/>
        <v>375</v>
      </c>
      <c r="K678" s="93">
        <f t="shared" si="222"/>
        <v>388.59999999999991</v>
      </c>
      <c r="L678" s="93">
        <f t="shared" si="222"/>
        <v>356.59999999999991</v>
      </c>
      <c r="M678" s="93">
        <f t="shared" si="222"/>
        <v>342.5</v>
      </c>
      <c r="N678" s="93">
        <f t="shared" si="222"/>
        <v>339.19999999999982</v>
      </c>
      <c r="O678" s="93">
        <f t="shared" si="222"/>
        <v>356.90000000000009</v>
      </c>
      <c r="P678" s="93">
        <f t="shared" si="222"/>
        <v>380.40000000000009</v>
      </c>
      <c r="Q678" s="1086"/>
      <c r="R678" s="1086"/>
      <c r="S678" s="1089"/>
      <c r="T678" s="1089"/>
      <c r="U678" s="1089"/>
      <c r="V678" s="156"/>
      <c r="W678" s="1092"/>
    </row>
    <row r="679" spans="1:31" ht="15.75">
      <c r="A679" s="84">
        <v>43884</v>
      </c>
      <c r="B679" s="122" t="s">
        <v>230</v>
      </c>
      <c r="C679" s="91" t="s">
        <v>184</v>
      </c>
      <c r="D679" s="153">
        <v>2548</v>
      </c>
      <c r="E679" s="153">
        <v>2492</v>
      </c>
      <c r="F679" s="153">
        <v>2451</v>
      </c>
      <c r="G679" s="153">
        <v>2431</v>
      </c>
      <c r="H679" s="153">
        <v>2433</v>
      </c>
      <c r="I679" s="153">
        <v>2457</v>
      </c>
      <c r="J679" s="153">
        <v>2513</v>
      </c>
      <c r="K679" s="153">
        <v>2494</v>
      </c>
      <c r="L679" s="153">
        <v>2466</v>
      </c>
      <c r="M679" s="153">
        <v>2442</v>
      </c>
      <c r="N679" s="153">
        <v>2434</v>
      </c>
      <c r="O679" s="153">
        <v>2458</v>
      </c>
      <c r="P679" s="153">
        <v>2478</v>
      </c>
      <c r="Q679" s="1084">
        <f>IF((P680=""),"",MAX(D681:P681))</f>
        <v>383</v>
      </c>
      <c r="R679" s="1084">
        <f>IF(P680="","",MIN(D681:P681))</f>
        <v>319</v>
      </c>
      <c r="S679" s="1087">
        <f>IF((P681=""),"",AVERAGE(D681:P681))</f>
        <v>344.92307692307691</v>
      </c>
      <c r="T679" s="1087">
        <f>IF((P680=""),"",(Q679-R679)/(Q679+R679)*100)</f>
        <v>9.116809116809117</v>
      </c>
      <c r="U679" s="1087">
        <f>STDEV(D681:P681)</f>
        <v>23.214440687000202</v>
      </c>
      <c r="V679" s="154" t="str">
        <f>IF(P680="","",IF(S679&gt;300,IF(T679&lt;14,IF(S679&lt;390,"Pass","Fail"),"Fail"),"Fail"))</f>
        <v>Pass</v>
      </c>
      <c r="W679" s="1090">
        <v>1159</v>
      </c>
      <c r="X679" s="150" t="s">
        <v>483</v>
      </c>
      <c r="Z679" s="30">
        <v>270</v>
      </c>
      <c r="AA679" s="30">
        <v>370</v>
      </c>
      <c r="AB679" s="30">
        <v>300</v>
      </c>
      <c r="AC679" s="31">
        <v>390</v>
      </c>
      <c r="AD679" s="31">
        <v>20</v>
      </c>
      <c r="AE679" s="31">
        <v>14</v>
      </c>
    </row>
    <row r="680" spans="1:31" ht="15.75">
      <c r="A680" s="84"/>
      <c r="B680" s="92"/>
      <c r="C680" s="91" t="s">
        <v>185</v>
      </c>
      <c r="D680" s="153">
        <v>2165</v>
      </c>
      <c r="E680" s="153">
        <v>2149</v>
      </c>
      <c r="F680" s="153">
        <v>2126</v>
      </c>
      <c r="G680" s="153">
        <v>2112</v>
      </c>
      <c r="H680" s="153">
        <v>2110</v>
      </c>
      <c r="I680" s="153">
        <v>2120</v>
      </c>
      <c r="J680" s="153">
        <v>2141</v>
      </c>
      <c r="K680" s="153">
        <v>2118</v>
      </c>
      <c r="L680" s="153">
        <v>2127</v>
      </c>
      <c r="M680" s="153">
        <v>2117</v>
      </c>
      <c r="N680" s="153">
        <v>2111</v>
      </c>
      <c r="O680" s="153">
        <v>2112</v>
      </c>
      <c r="P680" s="153">
        <v>2105</v>
      </c>
      <c r="Q680" s="1085"/>
      <c r="R680" s="1085"/>
      <c r="S680" s="1088"/>
      <c r="T680" s="1088"/>
      <c r="U680" s="1088"/>
      <c r="V680" s="155"/>
      <c r="W680" s="1091"/>
    </row>
    <row r="681" spans="1:31" ht="30">
      <c r="A681" s="119"/>
      <c r="B681" s="90"/>
      <c r="C681" s="91" t="s">
        <v>186</v>
      </c>
      <c r="D681" s="93">
        <f t="shared" ref="D681:P681" si="223">IF(((D679="")*AND(D680="")),"",(D679-D680))</f>
        <v>383</v>
      </c>
      <c r="E681" s="93">
        <f t="shared" si="223"/>
        <v>343</v>
      </c>
      <c r="F681" s="93">
        <f t="shared" si="223"/>
        <v>325</v>
      </c>
      <c r="G681" s="93">
        <f t="shared" si="223"/>
        <v>319</v>
      </c>
      <c r="H681" s="93">
        <f t="shared" si="223"/>
        <v>323</v>
      </c>
      <c r="I681" s="93">
        <f t="shared" si="223"/>
        <v>337</v>
      </c>
      <c r="J681" s="93">
        <f t="shared" si="223"/>
        <v>372</v>
      </c>
      <c r="K681" s="93">
        <f t="shared" si="223"/>
        <v>376</v>
      </c>
      <c r="L681" s="93">
        <f t="shared" si="223"/>
        <v>339</v>
      </c>
      <c r="M681" s="93">
        <f t="shared" si="223"/>
        <v>325</v>
      </c>
      <c r="N681" s="93">
        <f t="shared" si="223"/>
        <v>323</v>
      </c>
      <c r="O681" s="93">
        <f t="shared" si="223"/>
        <v>346</v>
      </c>
      <c r="P681" s="93">
        <f t="shared" si="223"/>
        <v>373</v>
      </c>
      <c r="Q681" s="1086"/>
      <c r="R681" s="1086"/>
      <c r="S681" s="1089"/>
      <c r="T681" s="1089"/>
      <c r="U681" s="1089"/>
      <c r="V681" s="156"/>
      <c r="W681" s="1092"/>
    </row>
    <row r="682" spans="1:31" ht="15.75">
      <c r="A682" s="84">
        <v>43887</v>
      </c>
      <c r="B682" s="122" t="s">
        <v>230</v>
      </c>
      <c r="C682" s="91" t="s">
        <v>184</v>
      </c>
      <c r="D682" s="153">
        <v>2944</v>
      </c>
      <c r="E682" s="153">
        <v>2851</v>
      </c>
      <c r="F682" s="153">
        <v>2795</v>
      </c>
      <c r="G682" s="153">
        <v>2769</v>
      </c>
      <c r="H682" s="153">
        <v>2771</v>
      </c>
      <c r="I682" s="153">
        <v>2806</v>
      </c>
      <c r="J682" s="153">
        <v>2882</v>
      </c>
      <c r="K682" s="153">
        <v>2891</v>
      </c>
      <c r="L682" s="153">
        <v>2817</v>
      </c>
      <c r="M682" s="153">
        <v>2780</v>
      </c>
      <c r="N682" s="153">
        <v>2780</v>
      </c>
      <c r="O682" s="153">
        <v>2812</v>
      </c>
      <c r="P682" s="153">
        <v>2875</v>
      </c>
      <c r="Q682" s="1084">
        <f>IF((P683=""),"",MAX(D684:P684))</f>
        <v>394</v>
      </c>
      <c r="R682" s="1084">
        <f>IF(P683="","",MIN(D684:P684))</f>
        <v>324</v>
      </c>
      <c r="S682" s="1087">
        <f>IF((P684=""),"",AVERAGE(D684:P684))</f>
        <v>350.84615384615387</v>
      </c>
      <c r="T682" s="1087">
        <f>IF((P683=""),"",(Q682-R682)/(Q682+R682)*100)</f>
        <v>9.7493036211699167</v>
      </c>
      <c r="U682" s="1087">
        <f>STDEV(D684:P684)</f>
        <v>26.076317971952147</v>
      </c>
      <c r="V682" s="154" t="str">
        <f>IF(P683="","",IF(S682&gt;300,IF(T682&lt;14,IF(S682&lt;390,"Pass","Fail"),"Fail"),"Fail"))</f>
        <v>Pass</v>
      </c>
      <c r="W682" s="1090">
        <v>1335</v>
      </c>
      <c r="X682" s="150"/>
      <c r="Z682" s="30">
        <v>270</v>
      </c>
      <c r="AA682" s="30">
        <v>370</v>
      </c>
      <c r="AB682" s="30">
        <v>300</v>
      </c>
      <c r="AC682" s="31">
        <v>390</v>
      </c>
      <c r="AD682" s="31">
        <v>20</v>
      </c>
      <c r="AE682" s="31">
        <v>14</v>
      </c>
    </row>
    <row r="683" spans="1:31" ht="15.75">
      <c r="A683" s="84"/>
      <c r="B683" s="92"/>
      <c r="C683" s="91" t="s">
        <v>185</v>
      </c>
      <c r="D683" s="153">
        <v>2550</v>
      </c>
      <c r="E683" s="153">
        <v>2501</v>
      </c>
      <c r="F683" s="153">
        <v>2464</v>
      </c>
      <c r="G683" s="153">
        <v>2445</v>
      </c>
      <c r="H683" s="153">
        <v>2446</v>
      </c>
      <c r="I683" s="153">
        <v>2465</v>
      </c>
      <c r="J683" s="153">
        <v>2507</v>
      </c>
      <c r="K683" s="153">
        <v>2500</v>
      </c>
      <c r="L683" s="153">
        <v>2470</v>
      </c>
      <c r="M683" s="153">
        <v>2453</v>
      </c>
      <c r="N683" s="153">
        <v>2451</v>
      </c>
      <c r="O683" s="153">
        <v>2469</v>
      </c>
      <c r="P683" s="153">
        <v>2491</v>
      </c>
      <c r="Q683" s="1085"/>
      <c r="R683" s="1085"/>
      <c r="S683" s="1088"/>
      <c r="T683" s="1088"/>
      <c r="U683" s="1088"/>
      <c r="V683" s="155"/>
      <c r="W683" s="1091"/>
    </row>
    <row r="684" spans="1:31" ht="30">
      <c r="A684" s="119"/>
      <c r="B684" s="90"/>
      <c r="C684" s="91" t="s">
        <v>186</v>
      </c>
      <c r="D684" s="93">
        <f t="shared" ref="D684:P684" si="224">IF(((D682="")*AND(D683="")),"",(D682-D683))</f>
        <v>394</v>
      </c>
      <c r="E684" s="93">
        <f t="shared" si="224"/>
        <v>350</v>
      </c>
      <c r="F684" s="93">
        <f t="shared" si="224"/>
        <v>331</v>
      </c>
      <c r="G684" s="93">
        <f t="shared" si="224"/>
        <v>324</v>
      </c>
      <c r="H684" s="93">
        <f t="shared" si="224"/>
        <v>325</v>
      </c>
      <c r="I684" s="93">
        <f t="shared" si="224"/>
        <v>341</v>
      </c>
      <c r="J684" s="93">
        <f t="shared" si="224"/>
        <v>375</v>
      </c>
      <c r="K684" s="93">
        <f t="shared" si="224"/>
        <v>391</v>
      </c>
      <c r="L684" s="93">
        <f t="shared" si="224"/>
        <v>347</v>
      </c>
      <c r="M684" s="93">
        <f t="shared" si="224"/>
        <v>327</v>
      </c>
      <c r="N684" s="93">
        <f t="shared" si="224"/>
        <v>329</v>
      </c>
      <c r="O684" s="93">
        <f t="shared" si="224"/>
        <v>343</v>
      </c>
      <c r="P684" s="93">
        <f t="shared" si="224"/>
        <v>384</v>
      </c>
      <c r="Q684" s="1086"/>
      <c r="R684" s="1086"/>
      <c r="S684" s="1089"/>
      <c r="T684" s="1089"/>
      <c r="U684" s="1089"/>
      <c r="V684" s="156"/>
      <c r="W684" s="1092"/>
    </row>
    <row r="685" spans="1:31" ht="15.75">
      <c r="A685" s="84">
        <v>43887</v>
      </c>
      <c r="B685" s="122" t="s">
        <v>230</v>
      </c>
      <c r="C685" s="91" t="s">
        <v>184</v>
      </c>
      <c r="D685" s="153">
        <v>2550</v>
      </c>
      <c r="E685" s="153">
        <v>2501</v>
      </c>
      <c r="F685" s="153">
        <v>2464</v>
      </c>
      <c r="G685" s="153">
        <v>2445</v>
      </c>
      <c r="H685" s="153">
        <v>2446</v>
      </c>
      <c r="I685" s="153">
        <v>2465</v>
      </c>
      <c r="J685" s="153">
        <v>2507</v>
      </c>
      <c r="K685" s="153">
        <v>2500</v>
      </c>
      <c r="L685" s="153">
        <v>2470</v>
      </c>
      <c r="M685" s="153">
        <v>2453</v>
      </c>
      <c r="N685" s="153">
        <v>2451</v>
      </c>
      <c r="O685" s="153">
        <v>2469</v>
      </c>
      <c r="P685" s="153">
        <v>2491</v>
      </c>
      <c r="Q685" s="1084">
        <f>IF((P686=""),"",MAX(D687:P687))</f>
        <v>415</v>
      </c>
      <c r="R685" s="1084">
        <f>IF(P686="","",MIN(D687:P687))</f>
        <v>318</v>
      </c>
      <c r="S685" s="1087">
        <f>IF((P687=""),"",AVERAGE(D687:P687))</f>
        <v>345.15384615384613</v>
      </c>
      <c r="T685" s="1087">
        <f>IF((P686=""),"",(Q685-R685)/(Q685+R685)*100)</f>
        <v>13.233287858117325</v>
      </c>
      <c r="U685" s="1087">
        <f>STDEV(D687:P687)</f>
        <v>29.520744553184198</v>
      </c>
      <c r="V685" s="154" t="str">
        <f>IF(P686="","",IF(S685&gt;300,IF(T685&lt;14,IF(S685&lt;390,"Pass","Fail"),"Fail"),"Fail"))</f>
        <v>Pass</v>
      </c>
      <c r="W685" s="1090">
        <v>1335</v>
      </c>
      <c r="X685" s="150" t="s">
        <v>486</v>
      </c>
      <c r="Z685" s="30">
        <v>270</v>
      </c>
      <c r="AA685" s="30">
        <v>370</v>
      </c>
      <c r="AB685" s="30">
        <v>300</v>
      </c>
      <c r="AC685" s="31">
        <v>390</v>
      </c>
      <c r="AD685" s="31">
        <v>20</v>
      </c>
      <c r="AE685" s="31">
        <v>14</v>
      </c>
    </row>
    <row r="686" spans="1:31" ht="15.75">
      <c r="A686" s="84"/>
      <c r="B686" s="92"/>
      <c r="C686" s="91" t="s">
        <v>185</v>
      </c>
      <c r="D686" s="153">
        <v>2135</v>
      </c>
      <c r="E686" s="153">
        <v>2173</v>
      </c>
      <c r="F686" s="153">
        <v>2141</v>
      </c>
      <c r="G686" s="153">
        <v>2127</v>
      </c>
      <c r="H686" s="153">
        <v>2123</v>
      </c>
      <c r="I686" s="153">
        <v>2128</v>
      </c>
      <c r="J686" s="153">
        <v>2134</v>
      </c>
      <c r="K686" s="153">
        <v>2126</v>
      </c>
      <c r="L686" s="153">
        <v>2134</v>
      </c>
      <c r="M686" s="153">
        <v>2130</v>
      </c>
      <c r="N686" s="153">
        <v>2127</v>
      </c>
      <c r="O686" s="153">
        <v>2130</v>
      </c>
      <c r="P686" s="153">
        <v>2117</v>
      </c>
      <c r="Q686" s="1085"/>
      <c r="R686" s="1085"/>
      <c r="S686" s="1088"/>
      <c r="T686" s="1088"/>
      <c r="U686" s="1088"/>
      <c r="V686" s="155"/>
      <c r="W686" s="1091"/>
    </row>
    <row r="687" spans="1:31" ht="30">
      <c r="A687" s="119"/>
      <c r="B687" s="90"/>
      <c r="C687" s="91" t="s">
        <v>186</v>
      </c>
      <c r="D687" s="93">
        <f t="shared" ref="D687:P687" si="225">IF(((D685="")*AND(D686="")),"",(D685-D686))</f>
        <v>415</v>
      </c>
      <c r="E687" s="93">
        <f t="shared" si="225"/>
        <v>328</v>
      </c>
      <c r="F687" s="93">
        <f t="shared" si="225"/>
        <v>323</v>
      </c>
      <c r="G687" s="93">
        <f t="shared" si="225"/>
        <v>318</v>
      </c>
      <c r="H687" s="93">
        <f t="shared" si="225"/>
        <v>323</v>
      </c>
      <c r="I687" s="93">
        <f t="shared" si="225"/>
        <v>337</v>
      </c>
      <c r="J687" s="93">
        <f t="shared" si="225"/>
        <v>373</v>
      </c>
      <c r="K687" s="93">
        <f t="shared" si="225"/>
        <v>374</v>
      </c>
      <c r="L687" s="93">
        <f t="shared" si="225"/>
        <v>336</v>
      </c>
      <c r="M687" s="93">
        <f t="shared" si="225"/>
        <v>323</v>
      </c>
      <c r="N687" s="93">
        <f t="shared" si="225"/>
        <v>324</v>
      </c>
      <c r="O687" s="93">
        <f t="shared" si="225"/>
        <v>339</v>
      </c>
      <c r="P687" s="93">
        <f t="shared" si="225"/>
        <v>374</v>
      </c>
      <c r="Q687" s="1086"/>
      <c r="R687" s="1086"/>
      <c r="S687" s="1089"/>
      <c r="T687" s="1089"/>
      <c r="U687" s="1089"/>
      <c r="V687" s="156"/>
      <c r="W687" s="1092"/>
    </row>
    <row r="688" spans="1:31" ht="15.75">
      <c r="A688" s="84">
        <v>43894</v>
      </c>
      <c r="B688" s="122" t="s">
        <v>230</v>
      </c>
      <c r="C688" s="91" t="s">
        <v>184</v>
      </c>
      <c r="D688" s="153">
        <v>2948</v>
      </c>
      <c r="E688" s="153">
        <v>2859</v>
      </c>
      <c r="F688" s="153">
        <v>2807</v>
      </c>
      <c r="G688" s="153">
        <v>2782</v>
      </c>
      <c r="H688" s="153">
        <v>2785</v>
      </c>
      <c r="I688" s="153">
        <v>2818</v>
      </c>
      <c r="J688" s="153">
        <v>2891</v>
      </c>
      <c r="K688" s="153">
        <v>2892</v>
      </c>
      <c r="L688" s="153">
        <v>2827</v>
      </c>
      <c r="M688" s="153">
        <v>2793</v>
      </c>
      <c r="N688" s="153">
        <v>2792</v>
      </c>
      <c r="O688" s="153">
        <v>2824</v>
      </c>
      <c r="P688" s="153">
        <v>2877</v>
      </c>
      <c r="Q688" s="1084">
        <f>IF((P689=""),"",MAX(D690:P690))</f>
        <v>379</v>
      </c>
      <c r="R688" s="1084">
        <f>IF(P689="","",MIN(D690:P690))</f>
        <v>321</v>
      </c>
      <c r="S688" s="1087">
        <f>IF((P690=""),"",AVERAGE(D690:P690))</f>
        <v>343.46153846153845</v>
      </c>
      <c r="T688" s="1087">
        <f>IF((P689=""),"",(Q688-R688)/(Q688+R688)*100)</f>
        <v>8.2857142857142847</v>
      </c>
      <c r="U688" s="1087">
        <f>STDEV(D690:P690)</f>
        <v>22.247154816647811</v>
      </c>
      <c r="V688" s="154" t="str">
        <f>IF(P689="","",IF(S688&gt;300,IF(T688&lt;14,IF(S688&lt;390,"Pass","Fail"),"Fail"),"Fail"))</f>
        <v>Pass</v>
      </c>
      <c r="W688" s="1090">
        <v>1340</v>
      </c>
      <c r="X688" s="150" t="s">
        <v>493</v>
      </c>
      <c r="Z688" s="30">
        <v>270</v>
      </c>
      <c r="AA688" s="30">
        <v>370</v>
      </c>
      <c r="AB688" s="30">
        <v>300</v>
      </c>
      <c r="AC688" s="31">
        <v>390</v>
      </c>
      <c r="AD688" s="31">
        <v>20</v>
      </c>
      <c r="AE688" s="31">
        <v>14</v>
      </c>
    </row>
    <row r="689" spans="1:31" ht="15.75">
      <c r="A689" s="84"/>
      <c r="B689" s="92"/>
      <c r="C689" s="91" t="s">
        <v>185</v>
      </c>
      <c r="D689" s="153">
        <v>2569</v>
      </c>
      <c r="E689" s="153">
        <v>2519</v>
      </c>
      <c r="F689" s="153">
        <v>2480</v>
      </c>
      <c r="G689" s="153">
        <v>2461</v>
      </c>
      <c r="H689" s="153">
        <v>2463</v>
      </c>
      <c r="I689" s="153">
        <v>2485</v>
      </c>
      <c r="J689" s="153">
        <v>2525</v>
      </c>
      <c r="K689" s="153">
        <v>2514</v>
      </c>
      <c r="L689" s="153">
        <v>2488</v>
      </c>
      <c r="M689" s="153">
        <v>2467</v>
      </c>
      <c r="N689" s="153">
        <v>2468</v>
      </c>
      <c r="O689" s="153">
        <v>2487</v>
      </c>
      <c r="P689" s="153">
        <v>2504</v>
      </c>
      <c r="Q689" s="1085"/>
      <c r="R689" s="1085"/>
      <c r="S689" s="1088"/>
      <c r="T689" s="1088"/>
      <c r="U689" s="1088"/>
      <c r="V689" s="155"/>
      <c r="W689" s="1091"/>
    </row>
    <row r="690" spans="1:31" ht="30">
      <c r="A690" s="119"/>
      <c r="B690" s="90"/>
      <c r="C690" s="91" t="s">
        <v>186</v>
      </c>
      <c r="D690" s="93">
        <f t="shared" ref="D690:P690" si="226">IF(((D688="")*AND(D689="")),"",(D688-D689))</f>
        <v>379</v>
      </c>
      <c r="E690" s="93">
        <f t="shared" si="226"/>
        <v>340</v>
      </c>
      <c r="F690" s="93">
        <f t="shared" si="226"/>
        <v>327</v>
      </c>
      <c r="G690" s="93">
        <f t="shared" si="226"/>
        <v>321</v>
      </c>
      <c r="H690" s="93">
        <f t="shared" si="226"/>
        <v>322</v>
      </c>
      <c r="I690" s="93">
        <f t="shared" si="226"/>
        <v>333</v>
      </c>
      <c r="J690" s="93">
        <f t="shared" si="226"/>
        <v>366</v>
      </c>
      <c r="K690" s="93">
        <f t="shared" si="226"/>
        <v>378</v>
      </c>
      <c r="L690" s="93">
        <f t="shared" si="226"/>
        <v>339</v>
      </c>
      <c r="M690" s="93">
        <f t="shared" si="226"/>
        <v>326</v>
      </c>
      <c r="N690" s="93">
        <f t="shared" si="226"/>
        <v>324</v>
      </c>
      <c r="O690" s="93">
        <f t="shared" si="226"/>
        <v>337</v>
      </c>
      <c r="P690" s="93">
        <f t="shared" si="226"/>
        <v>373</v>
      </c>
      <c r="Q690" s="1086"/>
      <c r="R690" s="1086"/>
      <c r="S690" s="1089"/>
      <c r="T690" s="1089"/>
      <c r="U690" s="1089"/>
      <c r="V690" s="156"/>
      <c r="W690" s="1092"/>
    </row>
    <row r="691" spans="1:31" ht="15.75">
      <c r="A691" s="84">
        <v>43897</v>
      </c>
      <c r="B691" s="122" t="s">
        <v>230</v>
      </c>
      <c r="C691" s="91" t="s">
        <v>184</v>
      </c>
      <c r="D691">
        <v>3045.94</v>
      </c>
      <c r="E691">
        <v>2976.63</v>
      </c>
      <c r="F691">
        <v>2923.66</v>
      </c>
      <c r="G691">
        <v>2892.5</v>
      </c>
      <c r="H691">
        <v>2884.65</v>
      </c>
      <c r="I691">
        <v>2898.04</v>
      </c>
      <c r="J691">
        <v>2930.27</v>
      </c>
      <c r="K691">
        <v>2986.39</v>
      </c>
      <c r="L691">
        <v>2939</v>
      </c>
      <c r="M691">
        <v>2905.64</v>
      </c>
      <c r="N691">
        <v>2901.68</v>
      </c>
      <c r="O691">
        <v>2930.02</v>
      </c>
      <c r="P691">
        <v>2983.24</v>
      </c>
      <c r="Q691" s="1084">
        <f>IF((P692=""),"",MAX(D693:P693))</f>
        <v>381.32999999999993</v>
      </c>
      <c r="R691" s="1084">
        <f>IF(P692="","",MIN(D693:P693))</f>
        <v>329.42999999999984</v>
      </c>
      <c r="S691" s="1087">
        <f>IF((P693=""),"",AVERAGE(D693:P693))</f>
        <v>349.58999999999992</v>
      </c>
      <c r="T691" s="1087">
        <f>IF((P692=""),"",(Q691-R691)/(Q691+R691)*100)</f>
        <v>7.3020428836738285</v>
      </c>
      <c r="U691" s="1087">
        <f>STDEV(D693:P693)</f>
        <v>20.611542073960447</v>
      </c>
      <c r="V691" s="157" t="str">
        <f>IF(P692="","",IF(S691&gt;300,IF(T691&lt;14,IF(S691&lt;390,"Pass","Fail"),"Fail"),"Fail"))</f>
        <v>Pass</v>
      </c>
      <c r="W691" s="1090">
        <v>74</v>
      </c>
      <c r="X691" s="150" t="s">
        <v>490</v>
      </c>
      <c r="Z691" s="30">
        <v>270</v>
      </c>
      <c r="AA691" s="30">
        <v>370</v>
      </c>
      <c r="AB691" s="30">
        <v>300</v>
      </c>
      <c r="AC691" s="31">
        <v>390</v>
      </c>
      <c r="AD691" s="31">
        <v>20</v>
      </c>
      <c r="AE691" s="31">
        <v>14</v>
      </c>
    </row>
    <row r="692" spans="1:31" ht="15.75">
      <c r="A692" s="84"/>
      <c r="B692" s="92"/>
      <c r="C692" s="91" t="s">
        <v>185</v>
      </c>
      <c r="D692">
        <v>2665.44</v>
      </c>
      <c r="E692">
        <v>2630.07</v>
      </c>
      <c r="F692">
        <v>2590.63</v>
      </c>
      <c r="G692">
        <v>2563.0700000000002</v>
      </c>
      <c r="H692">
        <v>2553.42</v>
      </c>
      <c r="I692">
        <v>2557.71</v>
      </c>
      <c r="J692">
        <v>2553.98</v>
      </c>
      <c r="K692">
        <v>2605.06</v>
      </c>
      <c r="L692">
        <v>2594.65</v>
      </c>
      <c r="M692">
        <v>2573.12</v>
      </c>
      <c r="N692">
        <v>2569.67</v>
      </c>
      <c r="O692">
        <v>2587.62</v>
      </c>
      <c r="P692">
        <v>2608.5500000000002</v>
      </c>
      <c r="Q692" s="1085"/>
      <c r="R692" s="1085"/>
      <c r="S692" s="1088"/>
      <c r="T692" s="1088"/>
      <c r="U692" s="1088"/>
      <c r="V692" s="158"/>
      <c r="W692" s="1091"/>
    </row>
    <row r="693" spans="1:31" ht="30">
      <c r="A693" s="119"/>
      <c r="B693" s="90"/>
      <c r="C693" s="91" t="s">
        <v>186</v>
      </c>
      <c r="D693" s="93">
        <f t="shared" ref="D693:P693" si="227">IF(((D691="")*AND(D692="")),"",(D691-D692))</f>
        <v>380.5</v>
      </c>
      <c r="E693" s="93">
        <f t="shared" si="227"/>
        <v>346.55999999999995</v>
      </c>
      <c r="F693" s="93">
        <f t="shared" si="227"/>
        <v>333.02999999999975</v>
      </c>
      <c r="G693" s="93">
        <f t="shared" si="227"/>
        <v>329.42999999999984</v>
      </c>
      <c r="H693" s="93">
        <f t="shared" si="227"/>
        <v>331.23</v>
      </c>
      <c r="I693" s="93">
        <f t="shared" si="227"/>
        <v>340.32999999999993</v>
      </c>
      <c r="J693" s="93">
        <f t="shared" si="227"/>
        <v>376.28999999999996</v>
      </c>
      <c r="K693" s="93">
        <f t="shared" si="227"/>
        <v>381.32999999999993</v>
      </c>
      <c r="L693" s="93">
        <f t="shared" si="227"/>
        <v>344.34999999999991</v>
      </c>
      <c r="M693" s="93">
        <f t="shared" si="227"/>
        <v>332.52</v>
      </c>
      <c r="N693" s="93">
        <f t="shared" si="227"/>
        <v>332.00999999999976</v>
      </c>
      <c r="O693" s="93">
        <f t="shared" si="227"/>
        <v>342.40000000000009</v>
      </c>
      <c r="P693" s="93">
        <f t="shared" si="227"/>
        <v>374.6899999999996</v>
      </c>
      <c r="Q693" s="1086"/>
      <c r="R693" s="1086"/>
      <c r="S693" s="1089"/>
      <c r="T693" s="1089"/>
      <c r="U693" s="1089"/>
      <c r="V693" s="159"/>
      <c r="W693" s="1092"/>
    </row>
    <row r="694" spans="1:31" ht="15.75">
      <c r="A694" s="84">
        <v>43901</v>
      </c>
      <c r="B694" s="122" t="s">
        <v>230</v>
      </c>
      <c r="C694" s="91" t="s">
        <v>184</v>
      </c>
      <c r="D694">
        <v>2895</v>
      </c>
      <c r="E694">
        <v>2819.96</v>
      </c>
      <c r="F694">
        <v>2787.17</v>
      </c>
      <c r="G694">
        <v>2782.74</v>
      </c>
      <c r="H694">
        <v>2806.36</v>
      </c>
      <c r="I694">
        <v>2857.72</v>
      </c>
      <c r="J694">
        <v>2946.28</v>
      </c>
      <c r="K694">
        <v>2874.26</v>
      </c>
      <c r="L694">
        <v>2821.02</v>
      </c>
      <c r="M694">
        <v>2789.92</v>
      </c>
      <c r="N694">
        <v>2794.62</v>
      </c>
      <c r="O694">
        <v>2828.68</v>
      </c>
      <c r="P694">
        <v>2889.59</v>
      </c>
      <c r="Q694" s="1084">
        <f>IF((P695=""),"",MAX(D696:P696))</f>
        <v>388.70000000000027</v>
      </c>
      <c r="R694" s="1084">
        <f>IF(P695="","",MIN(D696:P696))</f>
        <v>325.75</v>
      </c>
      <c r="S694" s="1087">
        <f>IF((P696=""),"",AVERAGE(D696:P696))</f>
        <v>352.24846153846164</v>
      </c>
      <c r="T694" s="1087">
        <f>IF((P695=""),"",(Q694-R694)/(Q694+R694)*100)</f>
        <v>8.8109734761005321</v>
      </c>
      <c r="U694" s="1087">
        <f>STDEV(D696:P696)</f>
        <v>24.738824024244419</v>
      </c>
      <c r="V694" s="160" t="str">
        <f>IF(P695="","",IF(S694&gt;300,IF(T694&lt;14,IF(S694&lt;390,"Pass","Fail"),"Fail"),"Fail"))</f>
        <v>Pass</v>
      </c>
      <c r="W694" s="1090">
        <v>64</v>
      </c>
      <c r="X694" s="150" t="s">
        <v>491</v>
      </c>
      <c r="Z694" s="30">
        <v>270</v>
      </c>
      <c r="AA694" s="30">
        <v>370</v>
      </c>
      <c r="AB694" s="30">
        <v>300</v>
      </c>
      <c r="AC694" s="31">
        <v>390</v>
      </c>
      <c r="AD694" s="31">
        <v>20</v>
      </c>
      <c r="AE694" s="31">
        <v>14</v>
      </c>
    </row>
    <row r="695" spans="1:31" ht="15.75">
      <c r="A695" s="84"/>
      <c r="B695" s="92"/>
      <c r="C695" s="91" t="s">
        <v>185</v>
      </c>
      <c r="D695">
        <v>2509.86</v>
      </c>
      <c r="E695">
        <v>2474.39</v>
      </c>
      <c r="F695">
        <v>2456.85</v>
      </c>
      <c r="G695">
        <v>2456.9899999999998</v>
      </c>
      <c r="H695">
        <v>2475.15</v>
      </c>
      <c r="I695">
        <v>2509.6999999999998</v>
      </c>
      <c r="J695">
        <v>2561.4299999999998</v>
      </c>
      <c r="K695">
        <v>2485.56</v>
      </c>
      <c r="L695">
        <v>2476.0700000000002</v>
      </c>
      <c r="M695">
        <v>2462.12</v>
      </c>
      <c r="N695">
        <v>2462.66</v>
      </c>
      <c r="O695">
        <v>2479.31</v>
      </c>
      <c r="P695">
        <v>2504</v>
      </c>
      <c r="Q695" s="1085"/>
      <c r="R695" s="1085"/>
      <c r="S695" s="1088"/>
      <c r="T695" s="1088"/>
      <c r="U695" s="1088"/>
      <c r="V695" s="161"/>
      <c r="W695" s="1091"/>
    </row>
    <row r="696" spans="1:31" ht="30">
      <c r="A696" s="119"/>
      <c r="B696" s="90"/>
      <c r="C696" s="91" t="s">
        <v>186</v>
      </c>
      <c r="D696" s="93">
        <f t="shared" ref="D696:P696" si="228">IF(((D694="")*AND(D695="")),"",(D694-D695))</f>
        <v>385.13999999999987</v>
      </c>
      <c r="E696" s="93">
        <f t="shared" si="228"/>
        <v>345.57000000000016</v>
      </c>
      <c r="F696" s="93">
        <f t="shared" si="228"/>
        <v>330.32000000000016</v>
      </c>
      <c r="G696" s="93">
        <f t="shared" si="228"/>
        <v>325.75</v>
      </c>
      <c r="H696" s="93">
        <f t="shared" si="228"/>
        <v>331.21000000000004</v>
      </c>
      <c r="I696" s="93">
        <f t="shared" si="228"/>
        <v>348.02</v>
      </c>
      <c r="J696" s="93">
        <f t="shared" si="228"/>
        <v>384.85000000000036</v>
      </c>
      <c r="K696" s="93">
        <f t="shared" si="228"/>
        <v>388.70000000000027</v>
      </c>
      <c r="L696" s="93">
        <f t="shared" si="228"/>
        <v>344.94999999999982</v>
      </c>
      <c r="M696" s="93">
        <f t="shared" si="228"/>
        <v>327.80000000000018</v>
      </c>
      <c r="N696" s="93">
        <f t="shared" si="228"/>
        <v>331.96000000000004</v>
      </c>
      <c r="O696" s="93">
        <f t="shared" si="228"/>
        <v>349.36999999999989</v>
      </c>
      <c r="P696" s="93">
        <f t="shared" si="228"/>
        <v>385.59000000000015</v>
      </c>
      <c r="Q696" s="1086"/>
      <c r="R696" s="1086"/>
      <c r="S696" s="1089"/>
      <c r="T696" s="1089"/>
      <c r="U696" s="1089"/>
      <c r="V696" s="162"/>
      <c r="W696" s="1092"/>
    </row>
    <row r="697" spans="1:31" ht="15.75">
      <c r="A697" s="84">
        <v>43913</v>
      </c>
      <c r="B697" s="122" t="s">
        <v>230</v>
      </c>
      <c r="C697" s="91" t="s">
        <v>184</v>
      </c>
      <c r="D697">
        <v>2094.0500000000002</v>
      </c>
      <c r="E697">
        <v>2097.79</v>
      </c>
      <c r="F697">
        <v>2125.08</v>
      </c>
      <c r="G697">
        <v>2131.2199999999998</v>
      </c>
      <c r="H697">
        <v>2182.38</v>
      </c>
      <c r="I697">
        <v>2086.2199999999998</v>
      </c>
      <c r="J697">
        <v>2113.98</v>
      </c>
      <c r="K697">
        <v>2214.13</v>
      </c>
      <c r="L697">
        <v>2103.4899999999998</v>
      </c>
      <c r="M697">
        <v>2096.52</v>
      </c>
      <c r="N697">
        <v>2115.04</v>
      </c>
      <c r="O697">
        <v>2131.9299999999998</v>
      </c>
      <c r="P697">
        <v>2104.7399999999998</v>
      </c>
      <c r="Q697" s="1084">
        <f>IF((P698=""),"",MAX(D699:P699))</f>
        <v>421.84000000000015</v>
      </c>
      <c r="R697" s="1084">
        <f>IF(P698="","",MIN(D699:P699))</f>
        <v>298.98</v>
      </c>
      <c r="S697" s="1087">
        <f>IF((P699=""),"",AVERAGE(D699:P699))</f>
        <v>337.2430769230769</v>
      </c>
      <c r="T697" s="1087">
        <f>IF((P698=""),"",(Q697-R697)/(Q697+R697)*100)</f>
        <v>17.044477123276284</v>
      </c>
      <c r="U697" s="1087">
        <f>STDEV(D699:P699)</f>
        <v>35.941954218947359</v>
      </c>
      <c r="V697" s="163" t="str">
        <f>IF(P698="","",IF(S697&gt;300,IF(T697&lt;14,IF(S697&lt;390,"Pass","Fail"),"Fail"),"Fail"))</f>
        <v>Fail</v>
      </c>
      <c r="W697" s="1090">
        <v>121</v>
      </c>
      <c r="X697" s="150"/>
      <c r="Z697" s="30">
        <v>270</v>
      </c>
      <c r="AA697" s="30">
        <v>370</v>
      </c>
      <c r="AB697" s="30">
        <v>300</v>
      </c>
      <c r="AC697" s="31">
        <v>390</v>
      </c>
      <c r="AD697" s="31">
        <v>20</v>
      </c>
      <c r="AE697" s="31">
        <v>14</v>
      </c>
    </row>
    <row r="698" spans="1:31" ht="15.75">
      <c r="A698" s="84"/>
      <c r="B698" s="92"/>
      <c r="C698" s="91" t="s">
        <v>185</v>
      </c>
      <c r="D698">
        <v>1732.88</v>
      </c>
      <c r="E698">
        <v>1798.81</v>
      </c>
      <c r="F698">
        <v>1798.16</v>
      </c>
      <c r="G698">
        <v>1811.59</v>
      </c>
      <c r="H698">
        <v>1803.01</v>
      </c>
      <c r="I698">
        <v>1728.34</v>
      </c>
      <c r="J698">
        <v>1803.37</v>
      </c>
      <c r="K698">
        <v>1792.29</v>
      </c>
      <c r="L698">
        <v>1745.84</v>
      </c>
      <c r="M698">
        <v>1788.9</v>
      </c>
      <c r="N698">
        <v>1807.86</v>
      </c>
      <c r="O698">
        <v>1811.37</v>
      </c>
      <c r="P698">
        <v>1789.99</v>
      </c>
      <c r="Q698" s="1085"/>
      <c r="R698" s="1085"/>
      <c r="S698" s="1088"/>
      <c r="T698" s="1088"/>
      <c r="U698" s="1088"/>
      <c r="V698" s="164"/>
      <c r="W698" s="1091"/>
    </row>
    <row r="699" spans="1:31" ht="30">
      <c r="A699" s="119"/>
      <c r="B699" s="90"/>
      <c r="C699" s="91" t="s">
        <v>186</v>
      </c>
      <c r="D699" s="93">
        <f t="shared" ref="D699:P699" si="229">IF(((D697="")*AND(D698="")),"",(D697-D698))</f>
        <v>361.17000000000007</v>
      </c>
      <c r="E699" s="93">
        <f t="shared" si="229"/>
        <v>298.98</v>
      </c>
      <c r="F699" s="93">
        <f t="shared" si="229"/>
        <v>326.91999999999985</v>
      </c>
      <c r="G699" s="93">
        <f t="shared" si="229"/>
        <v>319.62999999999988</v>
      </c>
      <c r="H699" s="93">
        <f t="shared" si="229"/>
        <v>379.37000000000012</v>
      </c>
      <c r="I699" s="93">
        <f t="shared" si="229"/>
        <v>357.87999999999988</v>
      </c>
      <c r="J699" s="93">
        <f t="shared" si="229"/>
        <v>310.61000000000013</v>
      </c>
      <c r="K699" s="93">
        <f t="shared" si="229"/>
        <v>421.84000000000015</v>
      </c>
      <c r="L699" s="93">
        <f t="shared" si="229"/>
        <v>357.64999999999986</v>
      </c>
      <c r="M699" s="93">
        <f t="shared" si="229"/>
        <v>307.61999999999989</v>
      </c>
      <c r="N699" s="93">
        <f t="shared" si="229"/>
        <v>307.18000000000006</v>
      </c>
      <c r="O699" s="93">
        <f t="shared" si="229"/>
        <v>320.55999999999995</v>
      </c>
      <c r="P699" s="93">
        <f t="shared" si="229"/>
        <v>314.74999999999977</v>
      </c>
      <c r="Q699" s="1086"/>
      <c r="R699" s="1086"/>
      <c r="S699" s="1089"/>
      <c r="T699" s="1089"/>
      <c r="U699" s="1089"/>
      <c r="V699" s="165"/>
      <c r="W699" s="1092"/>
    </row>
    <row r="700" spans="1:31" ht="15.75">
      <c r="A700" s="107">
        <v>43945</v>
      </c>
      <c r="B700" s="122" t="s">
        <v>230</v>
      </c>
      <c r="C700" s="91" t="s">
        <v>184</v>
      </c>
      <c r="D700">
        <v>2905.14</v>
      </c>
      <c r="E700">
        <v>2795.96</v>
      </c>
      <c r="F700">
        <v>2793.31</v>
      </c>
      <c r="G700">
        <v>2814.42</v>
      </c>
      <c r="H700">
        <v>2952.1</v>
      </c>
      <c r="I700">
        <v>2881.63</v>
      </c>
      <c r="J700">
        <v>2800.72</v>
      </c>
      <c r="K700">
        <v>2767.9</v>
      </c>
      <c r="L700">
        <v>2873.4</v>
      </c>
      <c r="M700">
        <v>2805.08</v>
      </c>
      <c r="N700">
        <v>2825.5</v>
      </c>
      <c r="O700">
        <v>2825.37</v>
      </c>
      <c r="P700">
        <v>2802.5</v>
      </c>
      <c r="Q700" s="1084">
        <f>IF((P701=""),"",MAX(D702:P702))</f>
        <v>381.98999999999978</v>
      </c>
      <c r="R700" s="1084">
        <f>IF(P701="","",MIN(D702:P702))</f>
        <v>300.76000000000022</v>
      </c>
      <c r="S700" s="1087">
        <f>IF((P702=""),"",AVERAGE(D702:P702))</f>
        <v>335.75307692307683</v>
      </c>
      <c r="T700" s="1087">
        <f>IF((P701=""),"",(Q700-R700)/(Q700+R700)*100)</f>
        <v>11.897473452947574</v>
      </c>
      <c r="U700" s="1087">
        <f>STDEV(D702:P702)</f>
        <v>27.064500544875226</v>
      </c>
      <c r="V700" s="166" t="str">
        <f>IF(P701="","",IF(S700&gt;300,IF(T700&lt;14,IF(S700&lt;390,"Pass","Fail"),"Fail"),"Fail"))</f>
        <v>Pass</v>
      </c>
      <c r="W700" s="1090">
        <v>121</v>
      </c>
      <c r="X700" s="150" t="s">
        <v>497</v>
      </c>
      <c r="Y700" s="152" t="s">
        <v>496</v>
      </c>
      <c r="Z700" s="30">
        <v>270</v>
      </c>
      <c r="AA700" s="30">
        <v>370</v>
      </c>
      <c r="AB700" s="30">
        <v>300</v>
      </c>
      <c r="AC700" s="31">
        <v>390</v>
      </c>
      <c r="AD700" s="31">
        <v>20</v>
      </c>
      <c r="AE700" s="31">
        <v>14</v>
      </c>
    </row>
    <row r="701" spans="1:31" ht="15.75">
      <c r="A701" s="84"/>
      <c r="B701" s="92"/>
      <c r="C701" s="91" t="s">
        <v>185</v>
      </c>
      <c r="D701">
        <v>2523.15</v>
      </c>
      <c r="E701">
        <v>2471.7600000000002</v>
      </c>
      <c r="F701">
        <v>2470.85</v>
      </c>
      <c r="G701">
        <v>2490.8200000000002</v>
      </c>
      <c r="H701">
        <v>2580.5300000000002</v>
      </c>
      <c r="I701">
        <v>2504.69</v>
      </c>
      <c r="J701">
        <v>2479.2600000000002</v>
      </c>
      <c r="K701">
        <v>2467.14</v>
      </c>
      <c r="L701">
        <v>2514.84</v>
      </c>
      <c r="M701">
        <v>2477.0500000000002</v>
      </c>
      <c r="N701">
        <v>2499.9499999999998</v>
      </c>
      <c r="O701">
        <v>2499.88</v>
      </c>
      <c r="P701">
        <v>2498.3200000000002</v>
      </c>
      <c r="Q701" s="1085"/>
      <c r="R701" s="1085"/>
      <c r="S701" s="1088"/>
      <c r="T701" s="1088"/>
      <c r="U701" s="1088"/>
      <c r="V701" s="167"/>
      <c r="W701" s="1091"/>
    </row>
    <row r="702" spans="1:31" ht="30">
      <c r="A702" s="119"/>
      <c r="B702" s="90"/>
      <c r="C702" s="91" t="s">
        <v>186</v>
      </c>
      <c r="D702" s="93">
        <f t="shared" ref="D702:P702" si="230">IF(((D700="")*AND(D701="")),"",(D700-D701))</f>
        <v>381.98999999999978</v>
      </c>
      <c r="E702" s="93">
        <f t="shared" si="230"/>
        <v>324.19999999999982</v>
      </c>
      <c r="F702" s="93">
        <f t="shared" si="230"/>
        <v>322.46000000000004</v>
      </c>
      <c r="G702" s="93">
        <f t="shared" si="230"/>
        <v>323.59999999999991</v>
      </c>
      <c r="H702" s="93">
        <f t="shared" si="230"/>
        <v>371.56999999999971</v>
      </c>
      <c r="I702" s="93">
        <f t="shared" si="230"/>
        <v>376.94000000000005</v>
      </c>
      <c r="J702" s="93">
        <f t="shared" si="230"/>
        <v>321.45999999999958</v>
      </c>
      <c r="K702" s="93">
        <f t="shared" si="230"/>
        <v>300.76000000000022</v>
      </c>
      <c r="L702" s="93">
        <f t="shared" si="230"/>
        <v>358.55999999999995</v>
      </c>
      <c r="M702" s="93">
        <f t="shared" si="230"/>
        <v>328.02999999999975</v>
      </c>
      <c r="N702" s="93">
        <f t="shared" si="230"/>
        <v>325.55000000000018</v>
      </c>
      <c r="O702" s="93">
        <f t="shared" si="230"/>
        <v>325.48999999999978</v>
      </c>
      <c r="P702" s="93">
        <f t="shared" si="230"/>
        <v>304.17999999999984</v>
      </c>
      <c r="Q702" s="1086"/>
      <c r="R702" s="1086"/>
      <c r="S702" s="1089"/>
      <c r="T702" s="1089"/>
      <c r="U702" s="1089"/>
      <c r="V702" s="168"/>
      <c r="W702" s="1092"/>
    </row>
    <row r="703" spans="1:31" ht="15.75">
      <c r="A703" s="107">
        <v>43948</v>
      </c>
      <c r="B703" s="122" t="s">
        <v>230</v>
      </c>
      <c r="C703" s="91" t="s">
        <v>184</v>
      </c>
      <c r="D703">
        <v>2905.83</v>
      </c>
      <c r="E703">
        <v>2802.12</v>
      </c>
      <c r="F703">
        <v>2797.36</v>
      </c>
      <c r="G703">
        <v>2822.04</v>
      </c>
      <c r="H703">
        <v>2955.13</v>
      </c>
      <c r="I703">
        <v>2888.11</v>
      </c>
      <c r="J703">
        <v>2808.43</v>
      </c>
      <c r="K703">
        <v>2803.18</v>
      </c>
      <c r="L703">
        <v>2896.86</v>
      </c>
      <c r="M703">
        <v>2809.99</v>
      </c>
      <c r="N703">
        <v>2833.35</v>
      </c>
      <c r="O703">
        <v>2832.49</v>
      </c>
      <c r="P703">
        <v>2811.46</v>
      </c>
      <c r="Q703" s="1084">
        <f>IF((P704=""),"",MAX(D705:P705))</f>
        <v>399.59000000000015</v>
      </c>
      <c r="R703" s="1084">
        <f>IF(P704="","",MIN(D705:P705))</f>
        <v>305.40000000000009</v>
      </c>
      <c r="S703" s="1087">
        <f>IF((P705=""),"",AVERAGE(D705:P705))</f>
        <v>346.63000000000005</v>
      </c>
      <c r="T703" s="1087">
        <f>IF((P704=""),"",(Q703-R703)/(Q703+R703)*100)</f>
        <v>13.360473198201397</v>
      </c>
      <c r="U703" s="1087">
        <f>STDEV(D705:P705)</f>
        <v>33.78050497945042</v>
      </c>
      <c r="V703" s="169" t="str">
        <f>IF(P704="","",IF(S703&gt;300,IF(T703&lt;14,IF(S703&lt;390,"Pass","Fail"),"Fail"),"Fail"))</f>
        <v>Pass</v>
      </c>
      <c r="W703" s="1090">
        <v>1534</v>
      </c>
      <c r="X703" s="150" t="s">
        <v>497</v>
      </c>
      <c r="Y703" s="152" t="s">
        <v>500</v>
      </c>
      <c r="Z703" s="30">
        <v>270</v>
      </c>
      <c r="AA703" s="30">
        <v>370</v>
      </c>
      <c r="AB703" s="30">
        <v>300</v>
      </c>
      <c r="AC703" s="31">
        <v>390</v>
      </c>
      <c r="AD703" s="31">
        <v>20</v>
      </c>
      <c r="AE703" s="31">
        <v>14</v>
      </c>
    </row>
    <row r="704" spans="1:31" ht="15.75">
      <c r="A704" s="84"/>
      <c r="B704" s="92"/>
      <c r="C704" s="91" t="s">
        <v>185</v>
      </c>
      <c r="D704">
        <v>2506.2399999999998</v>
      </c>
      <c r="E704">
        <v>2477.7600000000002</v>
      </c>
      <c r="F704">
        <v>2476.94</v>
      </c>
      <c r="G704">
        <v>2497.29</v>
      </c>
      <c r="H704">
        <v>2564.38</v>
      </c>
      <c r="I704">
        <v>2492.6799999999998</v>
      </c>
      <c r="J704">
        <v>2480.98</v>
      </c>
      <c r="K704">
        <v>2470.35</v>
      </c>
      <c r="L704">
        <v>2506.06</v>
      </c>
      <c r="M704">
        <v>2478.9699999999998</v>
      </c>
      <c r="N704">
        <v>2501.5</v>
      </c>
      <c r="O704">
        <v>2500.9499999999998</v>
      </c>
      <c r="P704">
        <v>2506.06</v>
      </c>
      <c r="Q704" s="1085"/>
      <c r="R704" s="1085"/>
      <c r="S704" s="1088"/>
      <c r="T704" s="1088"/>
      <c r="U704" s="1088"/>
      <c r="V704" s="170"/>
      <c r="W704" s="1091"/>
    </row>
    <row r="705" spans="1:31" ht="30">
      <c r="A705" s="119"/>
      <c r="B705" s="90"/>
      <c r="C705" s="91" t="s">
        <v>186</v>
      </c>
      <c r="D705" s="93">
        <f t="shared" ref="D705:P705" si="231">IF(((D703="")*AND(D704="")),"",(D703-D704))</f>
        <v>399.59000000000015</v>
      </c>
      <c r="E705" s="93">
        <f t="shared" si="231"/>
        <v>324.35999999999967</v>
      </c>
      <c r="F705" s="93">
        <f t="shared" si="231"/>
        <v>320.42000000000007</v>
      </c>
      <c r="G705" s="93">
        <f t="shared" si="231"/>
        <v>324.75</v>
      </c>
      <c r="H705" s="93">
        <f t="shared" si="231"/>
        <v>390.75</v>
      </c>
      <c r="I705" s="93">
        <f t="shared" si="231"/>
        <v>395.43000000000029</v>
      </c>
      <c r="J705" s="93">
        <f t="shared" si="231"/>
        <v>327.44999999999982</v>
      </c>
      <c r="K705" s="93">
        <f t="shared" si="231"/>
        <v>332.82999999999993</v>
      </c>
      <c r="L705" s="93">
        <f t="shared" si="231"/>
        <v>390.80000000000018</v>
      </c>
      <c r="M705" s="93">
        <f t="shared" si="231"/>
        <v>331.02</v>
      </c>
      <c r="N705" s="93">
        <f t="shared" si="231"/>
        <v>331.84999999999991</v>
      </c>
      <c r="O705" s="93">
        <f t="shared" si="231"/>
        <v>331.53999999999996</v>
      </c>
      <c r="P705" s="93">
        <f t="shared" si="231"/>
        <v>305.40000000000009</v>
      </c>
      <c r="Q705" s="1086"/>
      <c r="R705" s="1086"/>
      <c r="S705" s="1089"/>
      <c r="T705" s="1089"/>
      <c r="U705" s="1089"/>
      <c r="V705" s="171"/>
      <c r="W705" s="1092"/>
    </row>
    <row r="706" spans="1:31" ht="15.75">
      <c r="A706" s="107">
        <v>43956</v>
      </c>
      <c r="B706" s="122" t="s">
        <v>230</v>
      </c>
      <c r="C706" s="91" t="s">
        <v>184</v>
      </c>
      <c r="D706">
        <v>2905.83</v>
      </c>
      <c r="E706">
        <v>2802.12</v>
      </c>
      <c r="F706">
        <v>2797.36</v>
      </c>
      <c r="G706">
        <v>2822.04</v>
      </c>
      <c r="H706">
        <v>2955.13</v>
      </c>
      <c r="I706">
        <v>2888.11</v>
      </c>
      <c r="J706">
        <v>2808.43</v>
      </c>
      <c r="K706">
        <v>2803.18</v>
      </c>
      <c r="L706">
        <v>2896.86</v>
      </c>
      <c r="M706">
        <v>2809.99</v>
      </c>
      <c r="N706">
        <v>2833.35</v>
      </c>
      <c r="O706">
        <v>2832.49</v>
      </c>
      <c r="P706">
        <v>2811.46</v>
      </c>
      <c r="Q706" s="1084">
        <f>IF((P707=""),"",MAX(D708:P708))</f>
        <v>399.59000000000015</v>
      </c>
      <c r="R706" s="1084">
        <f>IF(P707="","",MIN(D708:P708))</f>
        <v>305.40000000000009</v>
      </c>
      <c r="S706" s="1087">
        <f>IF((P708=""),"",AVERAGE(D708:P708))</f>
        <v>346.63000000000005</v>
      </c>
      <c r="T706" s="1087">
        <f>IF((P707=""),"",(Q706-R706)/(Q706+R706)*100)</f>
        <v>13.360473198201397</v>
      </c>
      <c r="U706" s="1087">
        <f>STDEV(D708:P708)</f>
        <v>33.78050497945042</v>
      </c>
      <c r="V706" s="174" t="str">
        <f>IF(P707="","",IF(S706&gt;300,IF(T706&lt;14,IF(S706&lt;390,"Pass","Fail"),"Fail"),"Fail"))</f>
        <v>Pass</v>
      </c>
      <c r="W706" s="1090">
        <v>1428</v>
      </c>
      <c r="X706" s="150" t="s">
        <v>501</v>
      </c>
      <c r="Y706" s="152"/>
      <c r="Z706" s="30">
        <v>270</v>
      </c>
      <c r="AA706" s="30">
        <v>370</v>
      </c>
      <c r="AB706" s="30">
        <v>300</v>
      </c>
      <c r="AC706" s="31">
        <v>390</v>
      </c>
      <c r="AD706" s="31">
        <v>20</v>
      </c>
      <c r="AE706" s="31">
        <v>14</v>
      </c>
    </row>
    <row r="707" spans="1:31" ht="15.75">
      <c r="A707" s="84"/>
      <c r="B707" s="92"/>
      <c r="C707" s="91" t="s">
        <v>185</v>
      </c>
      <c r="D707">
        <v>2506.2399999999998</v>
      </c>
      <c r="E707">
        <v>2477.7600000000002</v>
      </c>
      <c r="F707">
        <v>2476.94</v>
      </c>
      <c r="G707">
        <v>2497.29</v>
      </c>
      <c r="H707">
        <v>2564.38</v>
      </c>
      <c r="I707">
        <v>2492.6799999999998</v>
      </c>
      <c r="J707">
        <v>2480.98</v>
      </c>
      <c r="K707">
        <v>2470.35</v>
      </c>
      <c r="L707">
        <v>2506.06</v>
      </c>
      <c r="M707">
        <v>2478.9699999999998</v>
      </c>
      <c r="N707">
        <v>2501.5</v>
      </c>
      <c r="O707">
        <v>2500.9499999999998</v>
      </c>
      <c r="P707">
        <v>2506.06</v>
      </c>
      <c r="Q707" s="1085"/>
      <c r="R707" s="1085"/>
      <c r="S707" s="1088"/>
      <c r="T707" s="1088"/>
      <c r="U707" s="1088"/>
      <c r="V707" s="175"/>
      <c r="W707" s="1091"/>
    </row>
    <row r="708" spans="1:31" ht="30">
      <c r="A708" s="119"/>
      <c r="B708" s="90"/>
      <c r="C708" s="91" t="s">
        <v>186</v>
      </c>
      <c r="D708" s="93">
        <f t="shared" ref="D708:P708" si="232">IF(((D706="")*AND(D707="")),"",(D706-D707))</f>
        <v>399.59000000000015</v>
      </c>
      <c r="E708" s="93">
        <f t="shared" si="232"/>
        <v>324.35999999999967</v>
      </c>
      <c r="F708" s="93">
        <f t="shared" si="232"/>
        <v>320.42000000000007</v>
      </c>
      <c r="G708" s="93">
        <f t="shared" si="232"/>
        <v>324.75</v>
      </c>
      <c r="H708" s="93">
        <f t="shared" si="232"/>
        <v>390.75</v>
      </c>
      <c r="I708" s="93">
        <f t="shared" si="232"/>
        <v>395.43000000000029</v>
      </c>
      <c r="J708" s="93">
        <f t="shared" si="232"/>
        <v>327.44999999999982</v>
      </c>
      <c r="K708" s="93">
        <f t="shared" si="232"/>
        <v>332.82999999999993</v>
      </c>
      <c r="L708" s="93">
        <f t="shared" si="232"/>
        <v>390.80000000000018</v>
      </c>
      <c r="M708" s="93">
        <f t="shared" si="232"/>
        <v>331.02</v>
      </c>
      <c r="N708" s="93">
        <f t="shared" si="232"/>
        <v>331.84999999999991</v>
      </c>
      <c r="O708" s="93">
        <f t="shared" si="232"/>
        <v>331.53999999999996</v>
      </c>
      <c r="P708" s="93">
        <f t="shared" si="232"/>
        <v>305.40000000000009</v>
      </c>
      <c r="Q708" s="1086"/>
      <c r="R708" s="1086"/>
      <c r="S708" s="1089"/>
      <c r="T708" s="1089"/>
      <c r="U708" s="1089"/>
      <c r="V708" s="176"/>
      <c r="W708" s="1092"/>
    </row>
    <row r="709" spans="1:31" ht="15.75">
      <c r="A709" s="107">
        <v>43959</v>
      </c>
      <c r="B709" s="122" t="s">
        <v>230</v>
      </c>
      <c r="C709" s="91" t="s">
        <v>184</v>
      </c>
      <c r="D709">
        <v>2905.83</v>
      </c>
      <c r="E709">
        <v>2802.12</v>
      </c>
      <c r="F709">
        <v>2797.36</v>
      </c>
      <c r="G709">
        <v>2822.04</v>
      </c>
      <c r="H709">
        <v>2955.13</v>
      </c>
      <c r="I709">
        <v>2888.11</v>
      </c>
      <c r="J709">
        <v>2808.43</v>
      </c>
      <c r="K709">
        <v>2803.18</v>
      </c>
      <c r="L709">
        <v>2896.86</v>
      </c>
      <c r="M709">
        <v>2809.99</v>
      </c>
      <c r="N709">
        <v>2833.35</v>
      </c>
      <c r="O709">
        <v>2832.49</v>
      </c>
      <c r="P709">
        <v>2811.46</v>
      </c>
      <c r="Q709" s="1084">
        <f>IF((P710=""),"",MAX(D711:P711))</f>
        <v>399.59000000000015</v>
      </c>
      <c r="R709" s="1084">
        <f>IF(P710="","",MIN(D711:P711))</f>
        <v>305.40000000000009</v>
      </c>
      <c r="S709" s="1087">
        <f>IF((P711=""),"",AVERAGE(D711:P711))</f>
        <v>346.63000000000005</v>
      </c>
      <c r="T709" s="1087">
        <f>IF((P710=""),"",(Q709-R709)/(Q709+R709)*100)</f>
        <v>13.360473198201397</v>
      </c>
      <c r="U709" s="1087">
        <f>STDEV(D711:P711)</f>
        <v>33.78050497945042</v>
      </c>
      <c r="V709" s="177" t="str">
        <f>IF(P710="","",IF(S709&gt;300,IF(T709&lt;14,IF(S709&lt;390,"Pass","Fail"),"Fail"),"Fail"))</f>
        <v>Pass</v>
      </c>
      <c r="W709" s="1090">
        <v>1428</v>
      </c>
      <c r="X709" s="150" t="s">
        <v>504</v>
      </c>
      <c r="Y709" s="152"/>
      <c r="Z709" s="30">
        <v>270</v>
      </c>
      <c r="AA709" s="30">
        <v>370</v>
      </c>
      <c r="AB709" s="30">
        <v>300</v>
      </c>
      <c r="AC709" s="31">
        <v>390</v>
      </c>
      <c r="AD709" s="31">
        <v>20</v>
      </c>
      <c r="AE709" s="31">
        <v>14</v>
      </c>
    </row>
    <row r="710" spans="1:31" ht="15.75">
      <c r="A710" s="84"/>
      <c r="B710" s="92"/>
      <c r="C710" s="91" t="s">
        <v>185</v>
      </c>
      <c r="D710">
        <v>2506.2399999999998</v>
      </c>
      <c r="E710">
        <v>2477.7600000000002</v>
      </c>
      <c r="F710">
        <v>2476.94</v>
      </c>
      <c r="G710">
        <v>2497.29</v>
      </c>
      <c r="H710">
        <v>2564.38</v>
      </c>
      <c r="I710">
        <v>2492.6799999999998</v>
      </c>
      <c r="J710">
        <v>2480.98</v>
      </c>
      <c r="K710">
        <v>2470.35</v>
      </c>
      <c r="L710">
        <v>2506.06</v>
      </c>
      <c r="M710">
        <v>2478.9699999999998</v>
      </c>
      <c r="N710">
        <v>2501.5</v>
      </c>
      <c r="O710">
        <v>2500.9499999999998</v>
      </c>
      <c r="P710">
        <v>2506.06</v>
      </c>
      <c r="Q710" s="1085"/>
      <c r="R710" s="1085"/>
      <c r="S710" s="1088"/>
      <c r="T710" s="1088"/>
      <c r="U710" s="1088"/>
      <c r="V710" s="178"/>
      <c r="W710" s="1091"/>
    </row>
    <row r="711" spans="1:31" ht="30">
      <c r="A711" s="119"/>
      <c r="B711" s="90"/>
      <c r="C711" s="91" t="s">
        <v>186</v>
      </c>
      <c r="D711" s="93">
        <f t="shared" ref="D711:P711" si="233">IF(((D709="")*AND(D710="")),"",(D709-D710))</f>
        <v>399.59000000000015</v>
      </c>
      <c r="E711" s="93">
        <f t="shared" si="233"/>
        <v>324.35999999999967</v>
      </c>
      <c r="F711" s="93">
        <f t="shared" si="233"/>
        <v>320.42000000000007</v>
      </c>
      <c r="G711" s="93">
        <f t="shared" si="233"/>
        <v>324.75</v>
      </c>
      <c r="H711" s="93">
        <f t="shared" si="233"/>
        <v>390.75</v>
      </c>
      <c r="I711" s="93">
        <f t="shared" si="233"/>
        <v>395.43000000000029</v>
      </c>
      <c r="J711" s="93">
        <f t="shared" si="233"/>
        <v>327.44999999999982</v>
      </c>
      <c r="K711" s="93">
        <f t="shared" si="233"/>
        <v>332.82999999999993</v>
      </c>
      <c r="L711" s="93">
        <f t="shared" si="233"/>
        <v>390.80000000000018</v>
      </c>
      <c r="M711" s="93">
        <f t="shared" si="233"/>
        <v>331.02</v>
      </c>
      <c r="N711" s="93">
        <f t="shared" si="233"/>
        <v>331.84999999999991</v>
      </c>
      <c r="O711" s="93">
        <f t="shared" si="233"/>
        <v>331.53999999999996</v>
      </c>
      <c r="P711" s="93">
        <f t="shared" si="233"/>
        <v>305.40000000000009</v>
      </c>
      <c r="Q711" s="1086"/>
      <c r="R711" s="1086"/>
      <c r="S711" s="1089"/>
      <c r="T711" s="1089"/>
      <c r="U711" s="1089"/>
      <c r="V711" s="179"/>
      <c r="W711" s="1092"/>
    </row>
    <row r="712" spans="1:31" ht="15.75">
      <c r="A712" s="107">
        <v>43963</v>
      </c>
      <c r="B712" s="122" t="s">
        <v>230</v>
      </c>
      <c r="C712" s="91" t="s">
        <v>184</v>
      </c>
      <c r="D712">
        <v>2669.58</v>
      </c>
      <c r="E712">
        <v>2599.48</v>
      </c>
      <c r="F712">
        <v>2571.89</v>
      </c>
      <c r="G712">
        <v>2561.1999999999998</v>
      </c>
      <c r="H712">
        <v>2569.25</v>
      </c>
      <c r="I712">
        <v>2620.8000000000002</v>
      </c>
      <c r="J712">
        <v>2583.4</v>
      </c>
      <c r="K712">
        <v>2555.0300000000002</v>
      </c>
      <c r="L712">
        <v>2599.06</v>
      </c>
      <c r="M712">
        <v>2610.12</v>
      </c>
      <c r="N712">
        <v>2563.9499999999998</v>
      </c>
      <c r="O712">
        <v>2571.61</v>
      </c>
      <c r="P712">
        <v>2599.27</v>
      </c>
      <c r="Q712" s="1084">
        <f>IF((P713=""),"",MAX(D714:P714))</f>
        <v>417.23999999999978</v>
      </c>
      <c r="R712" s="1084">
        <f>IF(P713="","",MIN(D714:P714))</f>
        <v>327.59000000000015</v>
      </c>
      <c r="S712" s="1087">
        <f>IF((P714=""),"",AVERAGE(D714:P714))</f>
        <v>357.20153846153846</v>
      </c>
      <c r="T712" s="1087">
        <f>IF((P713=""),"",(Q712-R712)/(Q712+R712)*100)</f>
        <v>12.036303586053146</v>
      </c>
      <c r="U712" s="1087">
        <f>STDEV(D714:P714)</f>
        <v>29.453732600513906</v>
      </c>
      <c r="V712" s="180" t="str">
        <f>IF(P713="","",IF(S712&gt;300,IF(T712&lt;14,IF(S712&lt;390,"Pass","Fail"),"Fail"),"Fail"))</f>
        <v>Pass</v>
      </c>
      <c r="W712" s="1090">
        <v>1159</v>
      </c>
      <c r="X712" s="150" t="s">
        <v>506</v>
      </c>
      <c r="Y712" s="152"/>
      <c r="Z712" s="30">
        <v>270</v>
      </c>
      <c r="AA712" s="30">
        <v>370</v>
      </c>
      <c r="AB712" s="30">
        <v>300</v>
      </c>
      <c r="AC712" s="31">
        <v>390</v>
      </c>
      <c r="AD712" s="31">
        <v>20</v>
      </c>
      <c r="AE712" s="31">
        <v>14</v>
      </c>
    </row>
    <row r="713" spans="1:31" ht="15.75">
      <c r="A713" s="84"/>
      <c r="B713" s="92"/>
      <c r="C713" s="91" t="s">
        <v>185</v>
      </c>
      <c r="D713">
        <v>2285.5700000000002</v>
      </c>
      <c r="E713">
        <v>2266.34</v>
      </c>
      <c r="F713">
        <v>2242.54</v>
      </c>
      <c r="G713">
        <v>2209.64</v>
      </c>
      <c r="H713">
        <v>2152.0100000000002</v>
      </c>
      <c r="I713">
        <v>2231.6</v>
      </c>
      <c r="J713">
        <v>2253.23</v>
      </c>
      <c r="K713">
        <v>2187.67</v>
      </c>
      <c r="L713">
        <v>2208.63</v>
      </c>
      <c r="M713">
        <v>2276.29</v>
      </c>
      <c r="N713">
        <v>2216.6999999999998</v>
      </c>
      <c r="O713">
        <v>2229.12</v>
      </c>
      <c r="P713">
        <v>2271.6799999999998</v>
      </c>
      <c r="Q713" s="1085"/>
      <c r="R713" s="1085"/>
      <c r="S713" s="1088"/>
      <c r="T713" s="1088"/>
      <c r="U713" s="1088"/>
      <c r="V713" s="181"/>
      <c r="W713" s="1091"/>
    </row>
    <row r="714" spans="1:31" ht="30">
      <c r="A714" s="119"/>
      <c r="B714" s="90"/>
      <c r="C714" s="91" t="s">
        <v>186</v>
      </c>
      <c r="D714" s="93">
        <f t="shared" ref="D714:P714" si="234">IF(((D712="")*AND(D713="")),"",(D712-D713))</f>
        <v>384.00999999999976</v>
      </c>
      <c r="E714" s="93">
        <f t="shared" si="234"/>
        <v>333.13999999999987</v>
      </c>
      <c r="F714" s="93">
        <f t="shared" si="234"/>
        <v>329.34999999999991</v>
      </c>
      <c r="G714" s="93">
        <f t="shared" si="234"/>
        <v>351.55999999999995</v>
      </c>
      <c r="H714" s="93">
        <f t="shared" si="234"/>
        <v>417.23999999999978</v>
      </c>
      <c r="I714" s="93">
        <f t="shared" si="234"/>
        <v>389.20000000000027</v>
      </c>
      <c r="J714" s="93">
        <f t="shared" si="234"/>
        <v>330.17000000000007</v>
      </c>
      <c r="K714" s="93">
        <f t="shared" si="234"/>
        <v>367.36000000000013</v>
      </c>
      <c r="L714" s="93">
        <f t="shared" si="234"/>
        <v>390.42999999999984</v>
      </c>
      <c r="M714" s="93">
        <f t="shared" si="234"/>
        <v>333.82999999999993</v>
      </c>
      <c r="N714" s="93">
        <f t="shared" si="234"/>
        <v>347.25</v>
      </c>
      <c r="O714" s="93">
        <f t="shared" si="234"/>
        <v>342.49000000000024</v>
      </c>
      <c r="P714" s="93">
        <f t="shared" si="234"/>
        <v>327.59000000000015</v>
      </c>
      <c r="Q714" s="1086"/>
      <c r="R714" s="1086"/>
      <c r="S714" s="1089"/>
      <c r="T714" s="1089"/>
      <c r="U714" s="1089"/>
      <c r="V714" s="182"/>
      <c r="W714" s="1092"/>
    </row>
    <row r="715" spans="1:31" ht="15.75">
      <c r="A715" s="107">
        <v>43966</v>
      </c>
      <c r="B715" s="122" t="s">
        <v>230</v>
      </c>
      <c r="C715" s="91" t="s">
        <v>184</v>
      </c>
      <c r="D715">
        <v>2278.5700000000002</v>
      </c>
      <c r="E715">
        <v>2259.46</v>
      </c>
      <c r="F715">
        <v>2235.91</v>
      </c>
      <c r="G715">
        <v>2226.39</v>
      </c>
      <c r="H715">
        <v>2149.11</v>
      </c>
      <c r="I715">
        <v>2224.14</v>
      </c>
      <c r="J715">
        <v>2241.15</v>
      </c>
      <c r="K715">
        <v>2227.39</v>
      </c>
      <c r="L715">
        <v>2208.63</v>
      </c>
      <c r="M715">
        <v>2265.42</v>
      </c>
      <c r="N715">
        <v>2211.84</v>
      </c>
      <c r="O715">
        <v>2226.92</v>
      </c>
      <c r="P715">
        <v>2254.11</v>
      </c>
      <c r="Q715" s="1084">
        <f>IF((P716=""),"",MAX(D717:P717))</f>
        <v>398.48999999999978</v>
      </c>
      <c r="R715" s="1084">
        <f>IF(P716="","",MIN(D717:P717))</f>
        <v>310.65000000000009</v>
      </c>
      <c r="S715" s="1087">
        <f>IF((P717=""),"",AVERAGE(D717:P717))</f>
        <v>355.34307692307692</v>
      </c>
      <c r="T715" s="1087">
        <f>IF((P716=""),"",(Q715-R715)/(Q715+R715)*100)</f>
        <v>12.386834757593663</v>
      </c>
      <c r="U715" s="1087">
        <f>STDEV(D717:P717)</f>
        <v>24.25692285534819</v>
      </c>
      <c r="V715" s="183" t="str">
        <f>IF(P716="","",IF(S715&gt;300,IF(T715&lt;14,IF(S715&lt;390,"Pass","Fail"),"Fail"),"Fail"))</f>
        <v>Pass</v>
      </c>
      <c r="W715" s="1090">
        <v>121</v>
      </c>
      <c r="X715" s="150" t="s">
        <v>507</v>
      </c>
      <c r="Y715" s="152"/>
      <c r="Z715" s="30">
        <v>270</v>
      </c>
      <c r="AA715" s="30">
        <v>370</v>
      </c>
      <c r="AB715" s="30">
        <v>300</v>
      </c>
      <c r="AC715" s="31">
        <v>390</v>
      </c>
      <c r="AD715" s="31">
        <v>20</v>
      </c>
      <c r="AE715" s="31">
        <v>14</v>
      </c>
    </row>
    <row r="716" spans="1:31" ht="15.75">
      <c r="A716" s="84"/>
      <c r="B716" s="92"/>
      <c r="C716" s="91" t="s">
        <v>185</v>
      </c>
      <c r="D716">
        <v>1890.09</v>
      </c>
      <c r="E716">
        <v>1913.81</v>
      </c>
      <c r="F716">
        <v>1888.65</v>
      </c>
      <c r="G716">
        <v>1885.55</v>
      </c>
      <c r="H716">
        <v>1803.24</v>
      </c>
      <c r="I716">
        <v>1851.8</v>
      </c>
      <c r="J716">
        <v>1899.33</v>
      </c>
      <c r="K716">
        <v>1828.9</v>
      </c>
      <c r="L716">
        <v>1823.69</v>
      </c>
      <c r="M716">
        <v>1912.03</v>
      </c>
      <c r="N716">
        <v>1901.19</v>
      </c>
      <c r="O716">
        <v>1888.1</v>
      </c>
      <c r="P716">
        <v>1903.2</v>
      </c>
      <c r="Q716" s="1085"/>
      <c r="R716" s="1085"/>
      <c r="S716" s="1088"/>
      <c r="T716" s="1088"/>
      <c r="U716" s="1088"/>
      <c r="V716" s="184"/>
      <c r="W716" s="1091"/>
    </row>
    <row r="717" spans="1:31" ht="30">
      <c r="A717" s="119"/>
      <c r="B717" s="90"/>
      <c r="C717" s="91" t="s">
        <v>186</v>
      </c>
      <c r="D717" s="93">
        <f t="shared" ref="D717:P717" si="235">IF(((D715="")*AND(D716="")),"",(D715-D716))</f>
        <v>388.48000000000025</v>
      </c>
      <c r="E717" s="93">
        <f t="shared" si="235"/>
        <v>345.65000000000009</v>
      </c>
      <c r="F717" s="93">
        <f t="shared" si="235"/>
        <v>347.25999999999976</v>
      </c>
      <c r="G717" s="93">
        <f t="shared" si="235"/>
        <v>340.83999999999992</v>
      </c>
      <c r="H717" s="93">
        <f t="shared" si="235"/>
        <v>345.87000000000012</v>
      </c>
      <c r="I717" s="93">
        <f t="shared" si="235"/>
        <v>372.33999999999992</v>
      </c>
      <c r="J717" s="93">
        <f t="shared" si="235"/>
        <v>341.82000000000016</v>
      </c>
      <c r="K717" s="93">
        <f t="shared" si="235"/>
        <v>398.48999999999978</v>
      </c>
      <c r="L717" s="93">
        <f t="shared" si="235"/>
        <v>384.94000000000005</v>
      </c>
      <c r="M717" s="93">
        <f t="shared" si="235"/>
        <v>353.3900000000001</v>
      </c>
      <c r="N717" s="93">
        <f t="shared" si="235"/>
        <v>310.65000000000009</v>
      </c>
      <c r="O717" s="93">
        <f t="shared" si="235"/>
        <v>338.82000000000016</v>
      </c>
      <c r="P717" s="93">
        <f t="shared" si="235"/>
        <v>350.91000000000008</v>
      </c>
      <c r="Q717" s="1086"/>
      <c r="R717" s="1086"/>
      <c r="S717" s="1089"/>
      <c r="T717" s="1089"/>
      <c r="U717" s="1089"/>
      <c r="V717" s="185"/>
      <c r="W717" s="1092"/>
    </row>
    <row r="718" spans="1:31" ht="15.75">
      <c r="A718" s="107">
        <v>43970</v>
      </c>
      <c r="B718" s="122" t="s">
        <v>230</v>
      </c>
      <c r="C718" s="91" t="s">
        <v>184</v>
      </c>
      <c r="D718">
        <v>2963.6</v>
      </c>
      <c r="E718">
        <v>2828.13</v>
      </c>
      <c r="F718">
        <v>2804.58</v>
      </c>
      <c r="G718">
        <v>2807.01</v>
      </c>
      <c r="H718">
        <v>2901.56</v>
      </c>
      <c r="I718">
        <v>2897.74</v>
      </c>
      <c r="J718">
        <v>2813.34</v>
      </c>
      <c r="K718">
        <v>2811.63</v>
      </c>
      <c r="L718">
        <v>2894.38</v>
      </c>
      <c r="M718">
        <v>2839.26</v>
      </c>
      <c r="N718">
        <v>2814.99</v>
      </c>
      <c r="O718">
        <v>2815.76</v>
      </c>
      <c r="P718">
        <v>2837.81</v>
      </c>
      <c r="Q718" s="1084">
        <f>IF((P719=""),"",MAX(D720:P720))</f>
        <v>368.4699999999998</v>
      </c>
      <c r="R718" s="1084">
        <f>IF(P719="","",MIN(D720:P720))</f>
        <v>312.59999999999991</v>
      </c>
      <c r="S718" s="1087">
        <f>IF((P720=""),"",AVERAGE(D720:P720))</f>
        <v>335.43307692307701</v>
      </c>
      <c r="T718" s="1087">
        <f>IF((P719=""),"",(Q718-R718)/(Q718+R718)*100)</f>
        <v>8.2032683865094498</v>
      </c>
      <c r="U718" s="1087">
        <f>STDEV(D720:P720)</f>
        <v>20.982594129665806</v>
      </c>
      <c r="V718" s="186" t="str">
        <f>IF(P719="","",IF(S718&gt;300,IF(T718&lt;14,IF(S718&lt;390,"Pass","Fail"),"Fail"),"Fail"))</f>
        <v>Pass</v>
      </c>
      <c r="W718" s="1090">
        <v>1335</v>
      </c>
      <c r="X718" s="173" t="s">
        <v>509</v>
      </c>
      <c r="Y718" s="152"/>
      <c r="Z718" s="30">
        <v>270</v>
      </c>
      <c r="AA718" s="30">
        <v>370</v>
      </c>
      <c r="AB718" s="30">
        <v>300</v>
      </c>
      <c r="AC718" s="31">
        <v>390</v>
      </c>
      <c r="AD718" s="31">
        <v>20</v>
      </c>
      <c r="AE718" s="31">
        <v>14</v>
      </c>
    </row>
    <row r="719" spans="1:31" ht="15.75">
      <c r="A719" s="84"/>
      <c r="B719" s="92"/>
      <c r="C719" s="91" t="s">
        <v>185</v>
      </c>
      <c r="D719">
        <v>2595.13</v>
      </c>
      <c r="E719">
        <v>2508.12</v>
      </c>
      <c r="F719">
        <v>2491.98</v>
      </c>
      <c r="G719">
        <v>2484.87</v>
      </c>
      <c r="H719">
        <v>2538.48</v>
      </c>
      <c r="I719">
        <v>2532.9499999999998</v>
      </c>
      <c r="J719">
        <v>2494.66</v>
      </c>
      <c r="K719">
        <v>2480.0500000000002</v>
      </c>
      <c r="L719">
        <v>2530.6799999999998</v>
      </c>
      <c r="M719">
        <v>2514.06</v>
      </c>
      <c r="N719">
        <v>2491.69</v>
      </c>
      <c r="O719">
        <v>2491.81</v>
      </c>
      <c r="P719">
        <v>2514.6799999999998</v>
      </c>
      <c r="Q719" s="1085"/>
      <c r="R719" s="1085"/>
      <c r="S719" s="1088"/>
      <c r="T719" s="1088"/>
      <c r="U719" s="1088"/>
      <c r="V719" s="187"/>
      <c r="W719" s="1091"/>
    </row>
    <row r="720" spans="1:31" ht="30">
      <c r="A720" s="119"/>
      <c r="B720" s="90"/>
      <c r="C720" s="91" t="s">
        <v>186</v>
      </c>
      <c r="D720" s="93">
        <f t="shared" ref="D720:P720" si="236">IF(((D718="")*AND(D719="")),"",(D718-D719))</f>
        <v>368.4699999999998</v>
      </c>
      <c r="E720" s="93">
        <f t="shared" si="236"/>
        <v>320.01000000000022</v>
      </c>
      <c r="F720" s="93">
        <f t="shared" si="236"/>
        <v>312.59999999999991</v>
      </c>
      <c r="G720" s="93">
        <f t="shared" si="236"/>
        <v>322.14000000000033</v>
      </c>
      <c r="H720" s="93">
        <f t="shared" si="236"/>
        <v>363.07999999999993</v>
      </c>
      <c r="I720" s="93">
        <f t="shared" si="236"/>
        <v>364.78999999999996</v>
      </c>
      <c r="J720" s="93">
        <f t="shared" si="236"/>
        <v>318.68000000000029</v>
      </c>
      <c r="K720" s="93">
        <f t="shared" si="236"/>
        <v>331.57999999999993</v>
      </c>
      <c r="L720" s="93">
        <f t="shared" si="236"/>
        <v>363.70000000000027</v>
      </c>
      <c r="M720" s="93">
        <f t="shared" si="236"/>
        <v>325.20000000000027</v>
      </c>
      <c r="N720" s="93">
        <f t="shared" si="236"/>
        <v>323.29999999999973</v>
      </c>
      <c r="O720" s="93">
        <f t="shared" si="236"/>
        <v>323.95000000000027</v>
      </c>
      <c r="P720" s="93">
        <f t="shared" si="236"/>
        <v>323.13000000000011</v>
      </c>
      <c r="Q720" s="1086"/>
      <c r="R720" s="1086"/>
      <c r="S720" s="1089"/>
      <c r="T720" s="1089"/>
      <c r="U720" s="1089"/>
      <c r="V720" s="188"/>
      <c r="W720" s="1092"/>
    </row>
    <row r="721" spans="1:31" ht="15.75">
      <c r="A721" s="107">
        <v>43973</v>
      </c>
      <c r="B721" s="122" t="s">
        <v>230</v>
      </c>
      <c r="C721" s="91" t="s">
        <v>184</v>
      </c>
      <c r="D721">
        <v>2959.04</v>
      </c>
      <c r="E721">
        <v>2827.58</v>
      </c>
      <c r="F721">
        <v>2806.85</v>
      </c>
      <c r="G721">
        <v>2806.21</v>
      </c>
      <c r="H721">
        <v>2898.17</v>
      </c>
      <c r="I721">
        <v>2896.7</v>
      </c>
      <c r="J721">
        <v>2812.12</v>
      </c>
      <c r="K721">
        <v>2805.72</v>
      </c>
      <c r="L721">
        <v>2889.75</v>
      </c>
      <c r="M721">
        <v>2836.06</v>
      </c>
      <c r="N721">
        <v>2812.79</v>
      </c>
      <c r="O721">
        <v>2814.69</v>
      </c>
      <c r="P721">
        <v>2836.81</v>
      </c>
      <c r="Q721" s="1084">
        <f>IF((P722=""),"",MAX(D723:P723))</f>
        <v>372.83999999999969</v>
      </c>
      <c r="R721" s="1084">
        <f>IF(P722="","",MIN(D723:P723))</f>
        <v>329.07999999999993</v>
      </c>
      <c r="S721" s="1087">
        <f>IF((P723=""),"",AVERAGE(D723:P723))</f>
        <v>344.93999999999994</v>
      </c>
      <c r="T721" s="1087">
        <f>IF((P722=""),"",(Q721-R721)/(Q721+R721)*100)</f>
        <v>6.2343286984271415</v>
      </c>
      <c r="U721" s="1087">
        <f>STDEV(D723:P723)</f>
        <v>17.924665501295948</v>
      </c>
      <c r="V721" s="189" t="str">
        <f>IF(P722="","",IF(S721&gt;300,IF(T721&lt;14,IF(S721&lt;390,"Pass","Fail"),"Fail"),"Fail"))</f>
        <v>Pass</v>
      </c>
      <c r="W721" s="1090">
        <v>1335</v>
      </c>
      <c r="X721" s="173" t="s">
        <v>511</v>
      </c>
      <c r="Y721" s="152"/>
      <c r="Z721" s="30">
        <v>270</v>
      </c>
      <c r="AA721" s="30">
        <v>370</v>
      </c>
      <c r="AB721" s="30">
        <v>300</v>
      </c>
      <c r="AC721" s="31">
        <v>390</v>
      </c>
      <c r="AD721" s="31">
        <v>20</v>
      </c>
      <c r="AE721" s="31">
        <v>14</v>
      </c>
    </row>
    <row r="722" spans="1:31" ht="15.75">
      <c r="A722" s="84"/>
      <c r="B722" s="92"/>
      <c r="C722" s="91" t="s">
        <v>185</v>
      </c>
      <c r="D722">
        <v>2586.4</v>
      </c>
      <c r="E722">
        <v>2495.4899999999998</v>
      </c>
      <c r="F722">
        <v>2473.9899999999998</v>
      </c>
      <c r="G722">
        <v>2476.0300000000002</v>
      </c>
      <c r="H722">
        <v>2531.81</v>
      </c>
      <c r="I722">
        <v>2523.86</v>
      </c>
      <c r="J722">
        <v>2483.04</v>
      </c>
      <c r="K722">
        <v>2466.7800000000002</v>
      </c>
      <c r="L722">
        <v>2520.0300000000002</v>
      </c>
      <c r="M722">
        <v>2499.83</v>
      </c>
      <c r="N722">
        <v>2480.54</v>
      </c>
      <c r="O722">
        <v>2477.4499999999998</v>
      </c>
      <c r="P722">
        <v>2503.02</v>
      </c>
      <c r="Q722" s="1085"/>
      <c r="R722" s="1085"/>
      <c r="S722" s="1088"/>
      <c r="T722" s="1088"/>
      <c r="U722" s="1088"/>
      <c r="V722" s="190"/>
      <c r="W722" s="1091"/>
      <c r="AE722" s="3"/>
    </row>
    <row r="723" spans="1:31" ht="30">
      <c r="A723" s="119"/>
      <c r="B723" s="90"/>
      <c r="C723" s="91" t="s">
        <v>186</v>
      </c>
      <c r="D723" s="93">
        <f t="shared" ref="D723:P723" si="237">IF(((D721="")*AND(D722="")),"",(D721-D722))</f>
        <v>372.63999999999987</v>
      </c>
      <c r="E723" s="93">
        <f t="shared" si="237"/>
        <v>332.09000000000015</v>
      </c>
      <c r="F723" s="93">
        <f t="shared" si="237"/>
        <v>332.86000000000013</v>
      </c>
      <c r="G723" s="93">
        <f t="shared" si="237"/>
        <v>330.17999999999984</v>
      </c>
      <c r="H723" s="93">
        <f t="shared" si="237"/>
        <v>366.36000000000013</v>
      </c>
      <c r="I723" s="93">
        <f t="shared" si="237"/>
        <v>372.83999999999969</v>
      </c>
      <c r="J723" s="93">
        <f t="shared" si="237"/>
        <v>329.07999999999993</v>
      </c>
      <c r="K723" s="93">
        <f t="shared" si="237"/>
        <v>338.9399999999996</v>
      </c>
      <c r="L723" s="93">
        <f t="shared" si="237"/>
        <v>369.7199999999998</v>
      </c>
      <c r="M723" s="93">
        <f t="shared" si="237"/>
        <v>336.23</v>
      </c>
      <c r="N723" s="93">
        <f t="shared" si="237"/>
        <v>332.25</v>
      </c>
      <c r="O723" s="93">
        <f t="shared" si="237"/>
        <v>337.24000000000024</v>
      </c>
      <c r="P723" s="93">
        <f t="shared" si="237"/>
        <v>333.78999999999996</v>
      </c>
      <c r="Q723" s="1086"/>
      <c r="R723" s="1086"/>
      <c r="S723" s="1089"/>
      <c r="T723" s="1089"/>
      <c r="U723" s="1089"/>
      <c r="V723" s="191"/>
      <c r="W723" s="1092"/>
      <c r="AE723" s="3"/>
    </row>
    <row r="724" spans="1:31" ht="15.75">
      <c r="A724" s="107">
        <v>43976</v>
      </c>
      <c r="B724" s="122" t="s">
        <v>230</v>
      </c>
      <c r="C724" s="91" t="s">
        <v>184</v>
      </c>
      <c r="D724">
        <v>2593.2199999999998</v>
      </c>
      <c r="E724">
        <v>2491.63</v>
      </c>
      <c r="F724">
        <v>2470.4699999999998</v>
      </c>
      <c r="G724">
        <v>2470.1999999999998</v>
      </c>
      <c r="H724">
        <v>2531.3200000000002</v>
      </c>
      <c r="I724">
        <v>2528.16</v>
      </c>
      <c r="J724">
        <v>2481.8200000000002</v>
      </c>
      <c r="K724">
        <v>2435.4299999999998</v>
      </c>
      <c r="L724">
        <v>2506</v>
      </c>
      <c r="M724">
        <v>2503.39</v>
      </c>
      <c r="N724">
        <v>2510.54</v>
      </c>
      <c r="O724">
        <v>2480.4499999999998</v>
      </c>
      <c r="P724">
        <v>2506</v>
      </c>
      <c r="Q724" s="1084">
        <f>IF((P725=""),"",MAX(D726:P726))</f>
        <v>397.56999999999971</v>
      </c>
      <c r="R724" s="1084">
        <f>IF(P725="","",MIN(D726:P726))</f>
        <v>300.05999999999995</v>
      </c>
      <c r="S724" s="1087">
        <f>IF((P726=""),"",AVERAGE(D726:P726))</f>
        <v>364.13384615384609</v>
      </c>
      <c r="T724" s="1087">
        <f>IF((P725=""),"",(Q724-R724)/(Q724+R724)*100)</f>
        <v>13.977323222911831</v>
      </c>
      <c r="U724" s="1087">
        <f>STDEV(D726:P726)</f>
        <v>27.622897669162882</v>
      </c>
      <c r="V724" s="192" t="str">
        <f>IF(P725="","",IF(S724&gt;300,IF(T724&lt;14,IF(S724&lt;390,"Pass","Fail"),"Fail"),"Fail"))</f>
        <v>Pass</v>
      </c>
      <c r="W724" s="1090">
        <v>121</v>
      </c>
      <c r="X724" s="173" t="s">
        <v>513</v>
      </c>
      <c r="Y724" s="152"/>
      <c r="Z724" s="30">
        <v>270</v>
      </c>
      <c r="AA724" s="30">
        <v>370</v>
      </c>
      <c r="AB724" s="30">
        <v>300</v>
      </c>
      <c r="AC724" s="31">
        <v>390</v>
      </c>
      <c r="AD724" s="31">
        <v>20</v>
      </c>
      <c r="AE724" s="31">
        <v>14</v>
      </c>
    </row>
    <row r="725" spans="1:31" ht="15.75">
      <c r="A725" s="84"/>
      <c r="B725" s="92"/>
      <c r="C725" s="91" t="s">
        <v>185</v>
      </c>
      <c r="D725">
        <v>2198.98</v>
      </c>
      <c r="E725">
        <v>2142.13</v>
      </c>
      <c r="F725">
        <v>2128.3000000000002</v>
      </c>
      <c r="G725">
        <v>2115.5100000000002</v>
      </c>
      <c r="H725">
        <v>2139.9299999999998</v>
      </c>
      <c r="I725">
        <v>2130.59</v>
      </c>
      <c r="J725">
        <v>2132.9499999999998</v>
      </c>
      <c r="K725">
        <v>2135.37</v>
      </c>
      <c r="L725">
        <v>2121.86</v>
      </c>
      <c r="M725">
        <v>2150.17</v>
      </c>
      <c r="N725">
        <v>2120.7399999999998</v>
      </c>
      <c r="O725">
        <v>2122.9899999999998</v>
      </c>
      <c r="P725">
        <v>2135.37</v>
      </c>
      <c r="Q725" s="1085"/>
      <c r="R725" s="1085"/>
      <c r="S725" s="1088"/>
      <c r="T725" s="1088"/>
      <c r="U725" s="1088"/>
      <c r="V725" s="193"/>
      <c r="W725" s="1091"/>
      <c r="AE725" s="3"/>
    </row>
    <row r="726" spans="1:31" ht="30">
      <c r="A726" s="119"/>
      <c r="B726" s="90"/>
      <c r="C726" s="91" t="s">
        <v>186</v>
      </c>
      <c r="D726" s="93">
        <f t="shared" ref="D726:P726" si="238">IF(((D724="")*AND(D725="")),"",(D724-D725))</f>
        <v>394.23999999999978</v>
      </c>
      <c r="E726" s="93">
        <f t="shared" si="238"/>
        <v>349.5</v>
      </c>
      <c r="F726" s="93">
        <f t="shared" si="238"/>
        <v>342.16999999999962</v>
      </c>
      <c r="G726" s="93">
        <f t="shared" si="238"/>
        <v>354.6899999999996</v>
      </c>
      <c r="H726" s="93">
        <f t="shared" si="238"/>
        <v>391.39000000000033</v>
      </c>
      <c r="I726" s="93">
        <f t="shared" si="238"/>
        <v>397.56999999999971</v>
      </c>
      <c r="J726" s="93">
        <f t="shared" si="238"/>
        <v>348.87000000000035</v>
      </c>
      <c r="K726" s="93">
        <f t="shared" si="238"/>
        <v>300.05999999999995</v>
      </c>
      <c r="L726" s="93">
        <f t="shared" si="238"/>
        <v>384.13999999999987</v>
      </c>
      <c r="M726" s="93">
        <f t="shared" si="238"/>
        <v>353.2199999999998</v>
      </c>
      <c r="N726" s="93">
        <f t="shared" si="238"/>
        <v>389.80000000000018</v>
      </c>
      <c r="O726" s="93">
        <f t="shared" si="238"/>
        <v>357.46000000000004</v>
      </c>
      <c r="P726" s="93">
        <f t="shared" si="238"/>
        <v>370.63000000000011</v>
      </c>
      <c r="Q726" s="1086"/>
      <c r="R726" s="1086"/>
      <c r="S726" s="1089"/>
      <c r="T726" s="1089"/>
      <c r="U726" s="1089"/>
      <c r="V726" s="194"/>
      <c r="W726" s="1092"/>
      <c r="AE726" s="3"/>
    </row>
    <row r="727" spans="1:31" ht="15.75">
      <c r="A727" s="107">
        <v>43979</v>
      </c>
      <c r="B727" s="122" t="s">
        <v>230</v>
      </c>
      <c r="C727" s="91" t="s">
        <v>184</v>
      </c>
      <c r="D727">
        <v>2905.14</v>
      </c>
      <c r="E727">
        <v>2795.96</v>
      </c>
      <c r="F727">
        <v>2793.31</v>
      </c>
      <c r="G727">
        <v>2814.42</v>
      </c>
      <c r="H727">
        <v>2952.1</v>
      </c>
      <c r="I727">
        <v>2881.63</v>
      </c>
      <c r="J727">
        <v>2800.72</v>
      </c>
      <c r="K727">
        <v>2767.9</v>
      </c>
      <c r="L727">
        <v>2873.4</v>
      </c>
      <c r="M727">
        <v>2805.08</v>
      </c>
      <c r="N727">
        <v>2825.5</v>
      </c>
      <c r="O727">
        <v>2825.37</v>
      </c>
      <c r="P727">
        <v>2802.5</v>
      </c>
      <c r="Q727" s="1084">
        <f>IF((P728=""),"",MAX(D729:P729))</f>
        <v>381.98999999999978</v>
      </c>
      <c r="R727" s="1084">
        <f>IF(P728="","",MIN(D729:P729))</f>
        <v>300.76000000000022</v>
      </c>
      <c r="S727" s="1087">
        <f>IF((P729=""),"",AVERAGE(D729:P729))</f>
        <v>335.75307692307683</v>
      </c>
      <c r="T727" s="1087">
        <f>IF((P728=""),"",(Q727-R727)/(Q727+R727)*100)</f>
        <v>11.897473452947574</v>
      </c>
      <c r="U727" s="1087">
        <f>STDEV(D729:P729)</f>
        <v>27.064500544875226</v>
      </c>
      <c r="V727" s="195" t="str">
        <f>IF(P728="","",IF(S727&gt;300,IF(T727&lt;14,IF(S727&lt;390,"Pass","Fail"),"Fail"),"Fail"))</f>
        <v>Pass</v>
      </c>
      <c r="W727" s="1090">
        <v>1428</v>
      </c>
      <c r="X727" s="173" t="s">
        <v>515</v>
      </c>
      <c r="Y727" s="152"/>
      <c r="Z727" s="30">
        <v>270</v>
      </c>
      <c r="AA727" s="30">
        <v>370</v>
      </c>
      <c r="AB727" s="30">
        <v>300</v>
      </c>
      <c r="AC727" s="31">
        <v>390</v>
      </c>
      <c r="AD727" s="31">
        <v>20</v>
      </c>
      <c r="AE727" s="31">
        <v>14</v>
      </c>
    </row>
    <row r="728" spans="1:31" ht="15.75">
      <c r="A728" s="84"/>
      <c r="B728" s="92"/>
      <c r="C728" s="91" t="s">
        <v>185</v>
      </c>
      <c r="D728">
        <v>2523.15</v>
      </c>
      <c r="E728">
        <v>2471.7600000000002</v>
      </c>
      <c r="F728">
        <v>2470.85</v>
      </c>
      <c r="G728">
        <v>2490.8200000000002</v>
      </c>
      <c r="H728">
        <v>2580.5300000000002</v>
      </c>
      <c r="I728">
        <v>2504.69</v>
      </c>
      <c r="J728">
        <v>2479.2600000000002</v>
      </c>
      <c r="K728">
        <v>2467.14</v>
      </c>
      <c r="L728">
        <v>2514.84</v>
      </c>
      <c r="M728">
        <v>2477.0500000000002</v>
      </c>
      <c r="N728">
        <v>2499.9499999999998</v>
      </c>
      <c r="O728">
        <v>2499.88</v>
      </c>
      <c r="P728">
        <v>2498.3200000000002</v>
      </c>
      <c r="Q728" s="1085"/>
      <c r="R728" s="1085"/>
      <c r="S728" s="1088"/>
      <c r="T728" s="1088"/>
      <c r="U728" s="1088"/>
      <c r="V728" s="196"/>
      <c r="W728" s="1091"/>
      <c r="AE728" s="3"/>
    </row>
    <row r="729" spans="1:31" ht="30">
      <c r="A729" s="119"/>
      <c r="B729" s="90"/>
      <c r="C729" s="91" t="s">
        <v>186</v>
      </c>
      <c r="D729" s="93">
        <f t="shared" ref="D729:P729" si="239">IF(((D727="")*AND(D728="")),"",(D727-D728))</f>
        <v>381.98999999999978</v>
      </c>
      <c r="E729" s="93">
        <f t="shared" si="239"/>
        <v>324.19999999999982</v>
      </c>
      <c r="F729" s="93">
        <f t="shared" si="239"/>
        <v>322.46000000000004</v>
      </c>
      <c r="G729" s="93">
        <f t="shared" si="239"/>
        <v>323.59999999999991</v>
      </c>
      <c r="H729" s="93">
        <f t="shared" si="239"/>
        <v>371.56999999999971</v>
      </c>
      <c r="I729" s="93">
        <f t="shared" si="239"/>
        <v>376.94000000000005</v>
      </c>
      <c r="J729" s="93">
        <f t="shared" si="239"/>
        <v>321.45999999999958</v>
      </c>
      <c r="K729" s="93">
        <f t="shared" si="239"/>
        <v>300.76000000000022</v>
      </c>
      <c r="L729" s="93">
        <f t="shared" si="239"/>
        <v>358.55999999999995</v>
      </c>
      <c r="M729" s="93">
        <f t="shared" si="239"/>
        <v>328.02999999999975</v>
      </c>
      <c r="N729" s="93">
        <f t="shared" si="239"/>
        <v>325.55000000000018</v>
      </c>
      <c r="O729" s="93">
        <f t="shared" si="239"/>
        <v>325.48999999999978</v>
      </c>
      <c r="P729" s="93">
        <f t="shared" si="239"/>
        <v>304.17999999999984</v>
      </c>
      <c r="Q729" s="1086"/>
      <c r="R729" s="1086"/>
      <c r="S729" s="1089"/>
      <c r="T729" s="1089"/>
      <c r="U729" s="1089"/>
      <c r="V729" s="197"/>
      <c r="W729" s="1092"/>
      <c r="AE729" s="3"/>
    </row>
    <row r="730" spans="1:31" ht="15.75">
      <c r="A730" s="107">
        <v>43983</v>
      </c>
      <c r="B730" s="122" t="s">
        <v>230</v>
      </c>
      <c r="C730" s="91" t="s">
        <v>184</v>
      </c>
      <c r="D730">
        <v>2926.21</v>
      </c>
      <c r="E730">
        <v>2820.2</v>
      </c>
      <c r="F730">
        <v>2804.84</v>
      </c>
      <c r="G730">
        <v>2809.63</v>
      </c>
      <c r="H730">
        <v>2893.31</v>
      </c>
      <c r="I730">
        <v>2897.22</v>
      </c>
      <c r="J730">
        <v>2806.68</v>
      </c>
      <c r="K730">
        <v>2804.24</v>
      </c>
      <c r="L730">
        <v>2954.26</v>
      </c>
      <c r="M730">
        <v>2819.14</v>
      </c>
      <c r="N730">
        <v>2832.94</v>
      </c>
      <c r="O730">
        <v>2811.36</v>
      </c>
      <c r="P730">
        <v>2843.38</v>
      </c>
      <c r="Q730" s="1084">
        <f>IF((P731=""),"",MAX(D732:P732))</f>
        <v>376.88999999999987</v>
      </c>
      <c r="R730" s="1084">
        <f>IF(P731="","",MIN(D732:P732))</f>
        <v>309.38999999999987</v>
      </c>
      <c r="S730" s="1087">
        <f>IF((P732=""),"",AVERAGE(D732:P732))</f>
        <v>333.9899999999999</v>
      </c>
      <c r="T730" s="1087">
        <f>IF((P731=""),"",(Q730-R730)/(Q730+R730)*100)</f>
        <v>9.8356356006294838</v>
      </c>
      <c r="U730" s="1087">
        <f>STDEV(D732:P732)</f>
        <v>26.477637419780468</v>
      </c>
      <c r="V730" s="198" t="str">
        <f>IF(P731="","",IF(S730&gt;300,IF(T730&lt;14,IF(S730&lt;390,"Pass","Fail"),"Fail"),"Fail"))</f>
        <v>Pass</v>
      </c>
      <c r="W730" s="1090">
        <v>1340</v>
      </c>
      <c r="X730" s="173" t="s">
        <v>515</v>
      </c>
      <c r="Z730" s="30">
        <v>270</v>
      </c>
      <c r="AA730" s="30">
        <v>370</v>
      </c>
      <c r="AB730" s="30">
        <v>300</v>
      </c>
      <c r="AC730" s="31">
        <v>390</v>
      </c>
      <c r="AD730" s="31">
        <v>20</v>
      </c>
      <c r="AE730" s="31">
        <v>14</v>
      </c>
    </row>
    <row r="731" spans="1:31" ht="15.75">
      <c r="A731" s="84"/>
      <c r="B731" s="92"/>
      <c r="C731" s="91" t="s">
        <v>185</v>
      </c>
      <c r="D731">
        <v>2549.3200000000002</v>
      </c>
      <c r="E731">
        <v>2505.46</v>
      </c>
      <c r="F731">
        <v>2491.14</v>
      </c>
      <c r="G731">
        <v>2492.39</v>
      </c>
      <c r="H731">
        <v>2524.7600000000002</v>
      </c>
      <c r="I731">
        <v>2523.5500000000002</v>
      </c>
      <c r="J731">
        <v>2488.8000000000002</v>
      </c>
      <c r="K731">
        <v>2494.85</v>
      </c>
      <c r="L731">
        <v>2586.52</v>
      </c>
      <c r="M731">
        <v>2498.08</v>
      </c>
      <c r="N731">
        <v>2510.13</v>
      </c>
      <c r="O731">
        <v>2493.0700000000002</v>
      </c>
      <c r="P731">
        <v>2523.4699999999998</v>
      </c>
      <c r="Q731" s="1085"/>
      <c r="R731" s="1085"/>
      <c r="S731" s="1088"/>
      <c r="T731" s="1088"/>
      <c r="U731" s="1088"/>
      <c r="V731" s="199"/>
      <c r="W731" s="1091"/>
    </row>
    <row r="732" spans="1:31" ht="30">
      <c r="A732" s="119"/>
      <c r="B732" s="90"/>
      <c r="C732" s="91" t="s">
        <v>186</v>
      </c>
      <c r="D732" s="93">
        <f t="shared" ref="D732:P732" si="240">IF(((D730="")*AND(D731="")),"",(D730-D731))</f>
        <v>376.88999999999987</v>
      </c>
      <c r="E732" s="93">
        <f t="shared" si="240"/>
        <v>314.73999999999978</v>
      </c>
      <c r="F732" s="93">
        <f t="shared" si="240"/>
        <v>313.70000000000027</v>
      </c>
      <c r="G732" s="93">
        <f t="shared" si="240"/>
        <v>317.24000000000024</v>
      </c>
      <c r="H732" s="93">
        <f t="shared" si="240"/>
        <v>368.54999999999973</v>
      </c>
      <c r="I732" s="93">
        <f t="shared" si="240"/>
        <v>373.66999999999962</v>
      </c>
      <c r="J732" s="93">
        <f t="shared" si="240"/>
        <v>317.87999999999965</v>
      </c>
      <c r="K732" s="93">
        <f t="shared" si="240"/>
        <v>309.38999999999987</v>
      </c>
      <c r="L732" s="93">
        <f t="shared" si="240"/>
        <v>367.74000000000024</v>
      </c>
      <c r="M732" s="93">
        <f t="shared" si="240"/>
        <v>321.05999999999995</v>
      </c>
      <c r="N732" s="93">
        <f t="shared" si="240"/>
        <v>322.80999999999995</v>
      </c>
      <c r="O732" s="93">
        <f t="shared" si="240"/>
        <v>318.28999999999996</v>
      </c>
      <c r="P732" s="93">
        <f t="shared" si="240"/>
        <v>319.91000000000031</v>
      </c>
      <c r="Q732" s="1086"/>
      <c r="R732" s="1086"/>
      <c r="S732" s="1089"/>
      <c r="T732" s="1089"/>
      <c r="U732" s="1089"/>
      <c r="V732" s="200"/>
      <c r="W732" s="1092"/>
    </row>
    <row r="733" spans="1:31" ht="15.75">
      <c r="A733" s="107">
        <v>43986</v>
      </c>
      <c r="B733" s="122" t="s">
        <v>230</v>
      </c>
      <c r="C733" s="91" t="s">
        <v>184</v>
      </c>
      <c r="D733">
        <v>2930.62</v>
      </c>
      <c r="E733">
        <v>2759.9</v>
      </c>
      <c r="F733">
        <v>2732.73</v>
      </c>
      <c r="G733">
        <v>2737.08</v>
      </c>
      <c r="H733">
        <v>2863.28</v>
      </c>
      <c r="I733">
        <v>2864.14</v>
      </c>
      <c r="J733">
        <v>2746.31</v>
      </c>
      <c r="K733">
        <v>2720.71</v>
      </c>
      <c r="L733">
        <v>2834.44</v>
      </c>
      <c r="M733">
        <v>2777.02</v>
      </c>
      <c r="N733">
        <v>2742.8</v>
      </c>
      <c r="O733">
        <v>2752.04</v>
      </c>
      <c r="P733">
        <v>2772.19</v>
      </c>
      <c r="Q733" s="1084">
        <f>IF((P734=""),"",MAX(D735:P735))</f>
        <v>386.21000000000004</v>
      </c>
      <c r="R733" s="1084">
        <f>IF(P734="","",MIN(D735:P735))</f>
        <v>325.44999999999982</v>
      </c>
      <c r="S733" s="1087">
        <f>IF((P735=""),"",AVERAGE(D735:P735))</f>
        <v>348.4823076923077</v>
      </c>
      <c r="T733" s="1087">
        <f>IF((P734=""),"",(Q733-R733)/(Q733+R733)*100)</f>
        <v>8.5377848972824424</v>
      </c>
      <c r="U733" s="1087">
        <f>STDEV(D735:P735)</f>
        <v>24.012293085641371</v>
      </c>
      <c r="V733" s="201" t="str">
        <f>IF(P734="","",IF(S733&gt;300,IF(T733&lt;14,IF(S733&lt;390,"Pass","Fail"),"Fail"),"Fail"))</f>
        <v>Pass</v>
      </c>
      <c r="W733" s="1090">
        <v>1340</v>
      </c>
      <c r="X733" s="173" t="s">
        <v>524</v>
      </c>
      <c r="Z733" s="30">
        <v>270</v>
      </c>
      <c r="AA733" s="30">
        <v>370</v>
      </c>
      <c r="AB733" s="30">
        <v>300</v>
      </c>
      <c r="AC733" s="31">
        <v>390</v>
      </c>
      <c r="AD733" s="31">
        <v>20</v>
      </c>
      <c r="AE733" s="31">
        <v>14</v>
      </c>
    </row>
    <row r="734" spans="1:31" ht="15.75">
      <c r="A734" s="84"/>
      <c r="B734" s="92"/>
      <c r="C734" s="91" t="s">
        <v>185</v>
      </c>
      <c r="D734">
        <v>2544.41</v>
      </c>
      <c r="E734">
        <v>2429.13</v>
      </c>
      <c r="F734">
        <v>2407.2800000000002</v>
      </c>
      <c r="G734">
        <v>2405.9899999999998</v>
      </c>
      <c r="H734">
        <v>2483.35</v>
      </c>
      <c r="I734">
        <v>2481.15</v>
      </c>
      <c r="J734">
        <v>2416.8200000000002</v>
      </c>
      <c r="K734">
        <v>2374.48</v>
      </c>
      <c r="L734">
        <v>2454.2600000000002</v>
      </c>
      <c r="M734">
        <v>2440.41</v>
      </c>
      <c r="N734">
        <v>2411.1799999999998</v>
      </c>
      <c r="O734">
        <v>2416.25</v>
      </c>
      <c r="P734">
        <v>2438.2800000000002</v>
      </c>
      <c r="Q734" s="1085"/>
      <c r="R734" s="1085"/>
      <c r="S734" s="1088"/>
      <c r="T734" s="1088"/>
      <c r="U734" s="1088"/>
      <c r="V734" s="202"/>
      <c r="W734" s="1091"/>
    </row>
    <row r="735" spans="1:31" ht="30">
      <c r="A735" s="119"/>
      <c r="B735" s="90"/>
      <c r="C735" s="91" t="s">
        <v>186</v>
      </c>
      <c r="D735" s="93">
        <f t="shared" ref="D735:P735" si="241">IF(((D733="")*AND(D734="")),"",(D733-D734))</f>
        <v>386.21000000000004</v>
      </c>
      <c r="E735" s="93">
        <f t="shared" si="241"/>
        <v>330.77</v>
      </c>
      <c r="F735" s="93">
        <f t="shared" si="241"/>
        <v>325.44999999999982</v>
      </c>
      <c r="G735" s="93">
        <f t="shared" si="241"/>
        <v>331.09000000000015</v>
      </c>
      <c r="H735" s="93">
        <f t="shared" si="241"/>
        <v>379.93000000000029</v>
      </c>
      <c r="I735" s="93">
        <f t="shared" si="241"/>
        <v>382.98999999999978</v>
      </c>
      <c r="J735" s="93">
        <f t="shared" si="241"/>
        <v>329.48999999999978</v>
      </c>
      <c r="K735" s="93">
        <f t="shared" si="241"/>
        <v>346.23</v>
      </c>
      <c r="L735" s="93">
        <f t="shared" si="241"/>
        <v>380.17999999999984</v>
      </c>
      <c r="M735" s="93">
        <f t="shared" si="241"/>
        <v>336.61000000000013</v>
      </c>
      <c r="N735" s="93">
        <f t="shared" si="241"/>
        <v>331.62000000000035</v>
      </c>
      <c r="O735" s="93">
        <f t="shared" si="241"/>
        <v>335.78999999999996</v>
      </c>
      <c r="P735" s="93">
        <f t="shared" si="241"/>
        <v>333.90999999999985</v>
      </c>
      <c r="Q735" s="1086"/>
      <c r="R735" s="1086"/>
      <c r="S735" s="1089"/>
      <c r="T735" s="1089"/>
      <c r="U735" s="1089"/>
      <c r="V735" s="203"/>
      <c r="W735" s="1092"/>
    </row>
    <row r="736" spans="1:31" ht="15.75">
      <c r="A736" s="107">
        <v>43989</v>
      </c>
      <c r="B736" s="122" t="s">
        <v>230</v>
      </c>
      <c r="C736" s="91" t="s">
        <v>184</v>
      </c>
      <c r="D736">
        <v>2526.46</v>
      </c>
      <c r="E736">
        <v>2437.33</v>
      </c>
      <c r="F736">
        <v>2405.61</v>
      </c>
      <c r="G736">
        <v>2407.1</v>
      </c>
      <c r="H736">
        <v>2485.41</v>
      </c>
      <c r="I736">
        <v>2482.14</v>
      </c>
      <c r="J736">
        <v>2426.08</v>
      </c>
      <c r="K736">
        <v>2363.62</v>
      </c>
      <c r="L736">
        <v>2431.6799999999998</v>
      </c>
      <c r="M736">
        <v>2440.85</v>
      </c>
      <c r="N736">
        <v>2410.9899999999998</v>
      </c>
      <c r="O736">
        <v>2419.88</v>
      </c>
      <c r="P736">
        <v>2439.06</v>
      </c>
      <c r="Q736" s="1084">
        <f>IF((P737=""),"",MAX(D738:P738))</f>
        <v>421.19000000000005</v>
      </c>
      <c r="R736" s="1084">
        <f>IF(P737="","",MIN(D738:P738))</f>
        <v>327.45999999999981</v>
      </c>
      <c r="S736" s="1087">
        <f>IF((P738=""),"",AVERAGE(D738:P738))</f>
        <v>388.79384615384612</v>
      </c>
      <c r="T736" s="1087">
        <f>IF((P737=""),"",(Q736-R736)/(Q736+R736)*100)</f>
        <v>12.519869097709243</v>
      </c>
      <c r="U736" s="1087">
        <f>STDEV(D738:P738)</f>
        <v>23.698346474827385</v>
      </c>
      <c r="V736" s="204" t="str">
        <f>IF(P737="","",IF(S736&gt;300,IF(T736&lt;14,IF(S736&lt;390,"Pass","Fail"),"Fail"),"Fail"))</f>
        <v>Pass</v>
      </c>
      <c r="W736" s="1090">
        <v>121</v>
      </c>
      <c r="X736" s="173" t="s">
        <v>526</v>
      </c>
      <c r="Z736" s="30">
        <v>270</v>
      </c>
      <c r="AA736" s="30">
        <v>370</v>
      </c>
      <c r="AB736" s="30">
        <v>300</v>
      </c>
      <c r="AC736" s="31">
        <v>390</v>
      </c>
      <c r="AD736" s="31">
        <v>20</v>
      </c>
      <c r="AE736" s="31">
        <v>14</v>
      </c>
    </row>
    <row r="737" spans="1:31" ht="15.75">
      <c r="A737" s="84"/>
      <c r="B737" s="92"/>
      <c r="C737" s="91" t="s">
        <v>185</v>
      </c>
      <c r="D737">
        <v>2128.25</v>
      </c>
      <c r="E737">
        <v>2054.54</v>
      </c>
      <c r="F737">
        <v>2027.34</v>
      </c>
      <c r="G737">
        <v>2025.17</v>
      </c>
      <c r="H737">
        <v>2064.2800000000002</v>
      </c>
      <c r="I737">
        <v>2060.9499999999998</v>
      </c>
      <c r="J737">
        <v>2034.76</v>
      </c>
      <c r="K737">
        <v>2036.16</v>
      </c>
      <c r="L737">
        <v>2020.07</v>
      </c>
      <c r="M737">
        <v>2054.34</v>
      </c>
      <c r="N737">
        <v>2023.87</v>
      </c>
      <c r="O737">
        <v>2038.28</v>
      </c>
      <c r="P737">
        <v>2053.88</v>
      </c>
      <c r="Q737" s="1085"/>
      <c r="R737" s="1085"/>
      <c r="S737" s="1088"/>
      <c r="T737" s="1088"/>
      <c r="U737" s="1088"/>
      <c r="V737" s="205"/>
      <c r="W737" s="1091"/>
    </row>
    <row r="738" spans="1:31" ht="30">
      <c r="A738" s="119"/>
      <c r="B738" s="90"/>
      <c r="C738" s="91" t="s">
        <v>186</v>
      </c>
      <c r="D738" s="93">
        <f t="shared" ref="D738:P738" si="242">IF(((D736="")*AND(D737="")),"",(D736-D737))</f>
        <v>398.21000000000004</v>
      </c>
      <c r="E738" s="93">
        <f t="shared" si="242"/>
        <v>382.78999999999996</v>
      </c>
      <c r="F738" s="93">
        <f t="shared" si="242"/>
        <v>378.27000000000021</v>
      </c>
      <c r="G738" s="93">
        <f t="shared" si="242"/>
        <v>381.92999999999984</v>
      </c>
      <c r="H738" s="93">
        <f t="shared" si="242"/>
        <v>421.12999999999965</v>
      </c>
      <c r="I738" s="93">
        <f t="shared" si="242"/>
        <v>421.19000000000005</v>
      </c>
      <c r="J738" s="93">
        <f t="shared" si="242"/>
        <v>391.31999999999994</v>
      </c>
      <c r="K738" s="93">
        <f t="shared" si="242"/>
        <v>327.45999999999981</v>
      </c>
      <c r="L738" s="93">
        <f t="shared" si="242"/>
        <v>411.6099999999999</v>
      </c>
      <c r="M738" s="93">
        <f t="shared" si="242"/>
        <v>386.50999999999976</v>
      </c>
      <c r="N738" s="93">
        <f t="shared" si="242"/>
        <v>387.11999999999989</v>
      </c>
      <c r="O738" s="93">
        <f t="shared" si="242"/>
        <v>381.60000000000014</v>
      </c>
      <c r="P738" s="93">
        <f t="shared" si="242"/>
        <v>385.17999999999984</v>
      </c>
      <c r="Q738" s="1086"/>
      <c r="R738" s="1086"/>
      <c r="S738" s="1089"/>
      <c r="T738" s="1089"/>
      <c r="U738" s="1089"/>
      <c r="V738" s="206"/>
      <c r="W738" s="1092"/>
    </row>
    <row r="739" spans="1:31" ht="15.75">
      <c r="A739" s="107">
        <v>43990</v>
      </c>
      <c r="B739" s="122" t="s">
        <v>230</v>
      </c>
      <c r="C739" s="91" t="s">
        <v>184</v>
      </c>
      <c r="D739">
        <v>2964.64</v>
      </c>
      <c r="E739">
        <v>2829.29</v>
      </c>
      <c r="F739">
        <v>2809.72</v>
      </c>
      <c r="G739">
        <v>2808.86</v>
      </c>
      <c r="H739">
        <v>2892.98</v>
      </c>
      <c r="I739">
        <v>2897.28</v>
      </c>
      <c r="J739">
        <v>2813.26</v>
      </c>
      <c r="K739">
        <v>2764.59</v>
      </c>
      <c r="L739">
        <v>2904.49</v>
      </c>
      <c r="M739">
        <v>2841.13</v>
      </c>
      <c r="N739">
        <v>2818.17</v>
      </c>
      <c r="O739">
        <v>2814.26</v>
      </c>
      <c r="P739">
        <v>2848.69</v>
      </c>
      <c r="Q739" s="1084">
        <f>IF((P740=""),"",MAX(D741:P741))</f>
        <v>386.90000000000009</v>
      </c>
      <c r="R739" s="1084">
        <f>IF(P740="","",MIN(D741:P741))</f>
        <v>300.27</v>
      </c>
      <c r="S739" s="1087">
        <f>IF((P741=""),"",AVERAGE(D741:P741))</f>
        <v>342.79307692307691</v>
      </c>
      <c r="T739" s="1087">
        <f>IF((P740=""),"",(Q739-R739)/(Q739+R739)*100)</f>
        <v>12.606778526419967</v>
      </c>
      <c r="U739" s="1087">
        <f>STDEV(D741:P741)</f>
        <v>28.652764958091783</v>
      </c>
      <c r="V739" s="207" t="str">
        <f>IF(P740="","",IF(S739&gt;300,IF(T739&lt;14,IF(S739&lt;390,"Pass","Fail"),"Fail"),"Fail"))</f>
        <v>Pass</v>
      </c>
      <c r="W739" s="1090">
        <v>1428</v>
      </c>
      <c r="X739" s="173" t="s">
        <v>561</v>
      </c>
      <c r="Z739" s="30">
        <v>270</v>
      </c>
      <c r="AA739" s="30">
        <v>370</v>
      </c>
      <c r="AB739" s="30">
        <v>300</v>
      </c>
      <c r="AC739" s="31">
        <v>390</v>
      </c>
      <c r="AD739" s="31">
        <v>20</v>
      </c>
      <c r="AE739" s="31">
        <v>14</v>
      </c>
    </row>
    <row r="740" spans="1:31" ht="15.75">
      <c r="A740" s="84"/>
      <c r="B740" s="92"/>
      <c r="C740" s="91" t="s">
        <v>185</v>
      </c>
      <c r="D740">
        <v>2577.7399999999998</v>
      </c>
      <c r="E740">
        <v>2504.79</v>
      </c>
      <c r="F740">
        <v>2488.3000000000002</v>
      </c>
      <c r="G740">
        <v>2482.2800000000002</v>
      </c>
      <c r="H740">
        <v>2515.29</v>
      </c>
      <c r="I740">
        <v>2514.8200000000002</v>
      </c>
      <c r="J740">
        <v>2490.0700000000002</v>
      </c>
      <c r="K740">
        <v>2464.3200000000002</v>
      </c>
      <c r="L740">
        <v>2523.34</v>
      </c>
      <c r="M740">
        <v>2506.54</v>
      </c>
      <c r="N740">
        <v>2485.5100000000002</v>
      </c>
      <c r="O740">
        <v>2484.37</v>
      </c>
      <c r="P740">
        <v>2513.6799999999998</v>
      </c>
      <c r="Q740" s="1085"/>
      <c r="R740" s="1085"/>
      <c r="S740" s="1088"/>
      <c r="T740" s="1088"/>
      <c r="U740" s="1088"/>
      <c r="V740" s="208"/>
      <c r="W740" s="1091"/>
    </row>
    <row r="741" spans="1:31" ht="30">
      <c r="A741" s="119"/>
      <c r="B741" s="90"/>
      <c r="C741" s="91" t="s">
        <v>186</v>
      </c>
      <c r="D741" s="93">
        <f t="shared" ref="D741:P741" si="243">IF(((D739="")*AND(D740="")),"",(D739-D740))</f>
        <v>386.90000000000009</v>
      </c>
      <c r="E741" s="93">
        <f t="shared" si="243"/>
        <v>324.5</v>
      </c>
      <c r="F741" s="93">
        <f t="shared" si="243"/>
        <v>321.41999999999962</v>
      </c>
      <c r="G741" s="93">
        <f t="shared" si="243"/>
        <v>326.57999999999993</v>
      </c>
      <c r="H741" s="93">
        <f t="shared" si="243"/>
        <v>377.69000000000005</v>
      </c>
      <c r="I741" s="93">
        <f t="shared" si="243"/>
        <v>382.46000000000004</v>
      </c>
      <c r="J741" s="93">
        <f t="shared" si="243"/>
        <v>323.19000000000005</v>
      </c>
      <c r="K741" s="93">
        <f t="shared" si="243"/>
        <v>300.27</v>
      </c>
      <c r="L741" s="93">
        <f t="shared" si="243"/>
        <v>381.14999999999964</v>
      </c>
      <c r="M741" s="93">
        <f t="shared" si="243"/>
        <v>334.59000000000015</v>
      </c>
      <c r="N741" s="93">
        <f t="shared" si="243"/>
        <v>332.65999999999985</v>
      </c>
      <c r="O741" s="93">
        <f t="shared" si="243"/>
        <v>329.89000000000033</v>
      </c>
      <c r="P741" s="93">
        <f t="shared" si="243"/>
        <v>335.01000000000022</v>
      </c>
      <c r="Q741" s="1086"/>
      <c r="R741" s="1086"/>
      <c r="S741" s="1089"/>
      <c r="T741" s="1089"/>
      <c r="U741" s="1089"/>
      <c r="V741" s="209"/>
      <c r="W741" s="1092"/>
    </row>
    <row r="742" spans="1:31" ht="15.75">
      <c r="A742" s="107">
        <v>43996</v>
      </c>
      <c r="B742" s="122" t="s">
        <v>230</v>
      </c>
      <c r="C742" s="91" t="s">
        <v>184</v>
      </c>
      <c r="D742">
        <v>2962.32</v>
      </c>
      <c r="E742">
        <v>2829.87</v>
      </c>
      <c r="F742">
        <v>2808.05</v>
      </c>
      <c r="G742">
        <v>2809.89</v>
      </c>
      <c r="H742">
        <v>2896.86</v>
      </c>
      <c r="I742">
        <v>2899.88</v>
      </c>
      <c r="J742">
        <v>2815.58</v>
      </c>
      <c r="K742">
        <v>2896.86</v>
      </c>
      <c r="L742">
        <v>2900.22</v>
      </c>
      <c r="M742">
        <v>2838.7</v>
      </c>
      <c r="N742">
        <v>2817.28</v>
      </c>
      <c r="O742">
        <v>2816.76</v>
      </c>
      <c r="P742">
        <v>2844.34</v>
      </c>
      <c r="Q742" s="1084">
        <f>IF((P743=""),"",MAX(D744:P744))</f>
        <v>453.38000000000011</v>
      </c>
      <c r="R742" s="1084">
        <f>IF(P743="","",MIN(D744:P744))</f>
        <v>326.82000000000016</v>
      </c>
      <c r="S742" s="1087">
        <f>IF((P744=""),"",AVERAGE(D744:P744))</f>
        <v>352.03307692307686</v>
      </c>
      <c r="T742" s="1087">
        <f>IF((P743=""),"",(Q742-R742)/(Q742+R742)*100)</f>
        <v>16.221481671366302</v>
      </c>
      <c r="U742" s="1087">
        <f>STDEV(D744:P744)</f>
        <v>35.544808431194447</v>
      </c>
      <c r="V742" s="210" t="str">
        <f>IF(P743="","",IF(S742&gt;300,IF(T742&lt;14,IF(S742&lt;390,"Pass","Fail"),"Fail"),"Fail"))</f>
        <v>Fail</v>
      </c>
      <c r="W742" s="1090">
        <v>1335</v>
      </c>
      <c r="X742" s="173" t="s">
        <v>532</v>
      </c>
      <c r="Z742" s="30">
        <v>270</v>
      </c>
      <c r="AA742" s="30">
        <v>370</v>
      </c>
      <c r="AB742" s="30">
        <v>300</v>
      </c>
      <c r="AC742" s="31">
        <v>390</v>
      </c>
      <c r="AD742" s="31">
        <v>20</v>
      </c>
      <c r="AE742" s="31">
        <v>14</v>
      </c>
    </row>
    <row r="743" spans="1:31" ht="15.75">
      <c r="A743" s="84"/>
      <c r="B743" s="92"/>
      <c r="C743" s="91" t="s">
        <v>185</v>
      </c>
      <c r="D743">
        <v>2591.98</v>
      </c>
      <c r="E743">
        <v>2501.19</v>
      </c>
      <c r="F743">
        <v>2481.23</v>
      </c>
      <c r="G743">
        <v>2478.5700000000002</v>
      </c>
      <c r="H743">
        <v>2529.0100000000002</v>
      </c>
      <c r="I743">
        <v>2528.84</v>
      </c>
      <c r="J743">
        <v>2487.2199999999998</v>
      </c>
      <c r="K743">
        <v>2443.48</v>
      </c>
      <c r="L743">
        <v>2532.0100000000002</v>
      </c>
      <c r="M743">
        <v>2506.2199999999998</v>
      </c>
      <c r="N743">
        <v>2485.38</v>
      </c>
      <c r="O743">
        <v>2484.42</v>
      </c>
      <c r="P743">
        <v>2510.63</v>
      </c>
      <c r="Q743" s="1085"/>
      <c r="R743" s="1085"/>
      <c r="S743" s="1088"/>
      <c r="T743" s="1088"/>
      <c r="U743" s="1088"/>
      <c r="V743" s="211"/>
      <c r="W743" s="1091"/>
    </row>
    <row r="744" spans="1:31" ht="30">
      <c r="A744" s="119"/>
      <c r="B744" s="90"/>
      <c r="C744" s="91" t="s">
        <v>186</v>
      </c>
      <c r="D744" s="93">
        <f t="shared" ref="D744:P744" si="244">IF(((D742="")*AND(D743="")),"",(D742-D743))</f>
        <v>370.34000000000015</v>
      </c>
      <c r="E744" s="93">
        <f t="shared" si="244"/>
        <v>328.67999999999984</v>
      </c>
      <c r="F744" s="93">
        <f t="shared" si="244"/>
        <v>326.82000000000016</v>
      </c>
      <c r="G744" s="93">
        <f t="shared" si="244"/>
        <v>331.31999999999971</v>
      </c>
      <c r="H744" s="93">
        <f t="shared" si="244"/>
        <v>367.84999999999991</v>
      </c>
      <c r="I744" s="93">
        <f t="shared" si="244"/>
        <v>371.03999999999996</v>
      </c>
      <c r="J744" s="93">
        <f t="shared" si="244"/>
        <v>328.36000000000013</v>
      </c>
      <c r="K744" s="93">
        <f t="shared" si="244"/>
        <v>453.38000000000011</v>
      </c>
      <c r="L744" s="93">
        <f t="shared" si="244"/>
        <v>368.20999999999958</v>
      </c>
      <c r="M744" s="93">
        <f t="shared" si="244"/>
        <v>332.48</v>
      </c>
      <c r="N744" s="93">
        <f t="shared" si="244"/>
        <v>331.90000000000009</v>
      </c>
      <c r="O744" s="93">
        <f t="shared" si="244"/>
        <v>332.34000000000015</v>
      </c>
      <c r="P744" s="93">
        <f t="shared" si="244"/>
        <v>333.71000000000004</v>
      </c>
      <c r="Q744" s="1086"/>
      <c r="R744" s="1086"/>
      <c r="S744" s="1089"/>
      <c r="T744" s="1089"/>
      <c r="U744" s="1089"/>
      <c r="V744" s="212"/>
      <c r="W744" s="1092"/>
    </row>
    <row r="745" spans="1:31" ht="15.75">
      <c r="A745" s="107">
        <v>43996</v>
      </c>
      <c r="B745" s="122" t="s">
        <v>230</v>
      </c>
      <c r="C745" s="91" t="s">
        <v>184</v>
      </c>
      <c r="D745">
        <v>2962.24</v>
      </c>
      <c r="E745">
        <v>2832.71</v>
      </c>
      <c r="F745">
        <v>2809.57</v>
      </c>
      <c r="G745">
        <v>2814.5</v>
      </c>
      <c r="H745">
        <v>2897.4</v>
      </c>
      <c r="I745">
        <v>2900.2</v>
      </c>
      <c r="J745">
        <v>2817.57</v>
      </c>
      <c r="K745">
        <v>2807.65</v>
      </c>
      <c r="L745">
        <v>2899.17</v>
      </c>
      <c r="M745">
        <v>2843.07</v>
      </c>
      <c r="N745">
        <v>2819.79</v>
      </c>
      <c r="O745">
        <v>2822.95</v>
      </c>
      <c r="P745">
        <v>2844.2</v>
      </c>
      <c r="Q745" s="1084">
        <f>IF((P746=""),"",MAX(D747:P747))</f>
        <v>400.61999999999989</v>
      </c>
      <c r="R745" s="1084">
        <f>IF(P746="","",MIN(D747:P747))</f>
        <v>309.39000000000033</v>
      </c>
      <c r="S745" s="1087">
        <f>IF((P747=""),"",AVERAGE(D747:P747))</f>
        <v>347.72307692307692</v>
      </c>
      <c r="T745" s="837">
        <f>IF((P746=""),"",(Q745-R745)/(Q745+R745)*100)</f>
        <v>12.849114801199917</v>
      </c>
      <c r="U745" s="1087">
        <f>STDEV(D747:P747)</f>
        <v>38.012309713349545</v>
      </c>
      <c r="V745" s="210" t="str">
        <f>IF(P746="","",IF(S745&gt;300,IF(T745&lt;14,IF(S745&lt;390,"Pass","Fail"),"Fail"),"Fail"))</f>
        <v>Pass</v>
      </c>
      <c r="W745" s="1090">
        <v>1335</v>
      </c>
      <c r="X745" s="173" t="s">
        <v>530</v>
      </c>
      <c r="Z745" s="30">
        <v>270</v>
      </c>
      <c r="AA745" s="30">
        <v>370</v>
      </c>
      <c r="AB745" s="30">
        <v>300</v>
      </c>
      <c r="AC745" s="31">
        <v>390</v>
      </c>
      <c r="AD745" s="31">
        <v>20</v>
      </c>
      <c r="AE745" s="31">
        <v>14</v>
      </c>
    </row>
    <row r="746" spans="1:31" ht="15.75" customHeight="1">
      <c r="A746" s="84"/>
      <c r="B746" s="92"/>
      <c r="C746" s="91" t="s">
        <v>185</v>
      </c>
      <c r="D746">
        <v>2564.19</v>
      </c>
      <c r="E746">
        <v>2511.84</v>
      </c>
      <c r="F746">
        <v>2500.1799999999998</v>
      </c>
      <c r="G746">
        <v>2495.92</v>
      </c>
      <c r="H746">
        <v>2504.27</v>
      </c>
      <c r="I746">
        <v>2504.44</v>
      </c>
      <c r="J746">
        <v>2505.25</v>
      </c>
      <c r="K746">
        <v>2429.2199999999998</v>
      </c>
      <c r="L746">
        <v>2498.5500000000002</v>
      </c>
      <c r="M746">
        <v>2519.17</v>
      </c>
      <c r="N746">
        <v>2498.88</v>
      </c>
      <c r="O746">
        <v>2496.3200000000002</v>
      </c>
      <c r="P746">
        <v>2522.39</v>
      </c>
      <c r="Q746" s="1085"/>
      <c r="R746" s="1085"/>
      <c r="S746" s="1088"/>
      <c r="T746" s="854"/>
      <c r="U746" s="1088"/>
      <c r="V746" s="211"/>
      <c r="W746" s="1091"/>
    </row>
    <row r="747" spans="1:31" ht="30" customHeight="1">
      <c r="A747" s="119"/>
      <c r="B747" s="90"/>
      <c r="C747" s="91" t="s">
        <v>186</v>
      </c>
      <c r="D747" s="93">
        <f t="shared" ref="D747:P747" si="245">IF(((D745="")*AND(D746="")),"",(D745-D746))</f>
        <v>398.04999999999973</v>
      </c>
      <c r="E747" s="93">
        <f t="shared" si="245"/>
        <v>320.86999999999989</v>
      </c>
      <c r="F747" s="93">
        <f t="shared" si="245"/>
        <v>309.39000000000033</v>
      </c>
      <c r="G747" s="93">
        <f t="shared" si="245"/>
        <v>318.57999999999993</v>
      </c>
      <c r="H747" s="93">
        <f t="shared" si="245"/>
        <v>393.13000000000011</v>
      </c>
      <c r="I747" s="93">
        <f t="shared" si="245"/>
        <v>395.75999999999976</v>
      </c>
      <c r="J747" s="93">
        <f t="shared" si="245"/>
        <v>312.32000000000016</v>
      </c>
      <c r="K747" s="93">
        <f t="shared" si="245"/>
        <v>378.43000000000029</v>
      </c>
      <c r="L747" s="93">
        <f t="shared" si="245"/>
        <v>400.61999999999989</v>
      </c>
      <c r="M747" s="93">
        <f t="shared" si="245"/>
        <v>323.90000000000009</v>
      </c>
      <c r="N747" s="93">
        <f t="shared" si="245"/>
        <v>320.90999999999985</v>
      </c>
      <c r="O747" s="93">
        <f t="shared" si="245"/>
        <v>326.62999999999965</v>
      </c>
      <c r="P747" s="93">
        <f t="shared" si="245"/>
        <v>321.80999999999995</v>
      </c>
      <c r="Q747" s="1086"/>
      <c r="R747" s="1086"/>
      <c r="S747" s="1089"/>
      <c r="T747" s="855"/>
      <c r="U747" s="1089"/>
      <c r="V747" s="212"/>
      <c r="W747" s="1092"/>
    </row>
    <row r="748" spans="1:31" s="216" customFormat="1" ht="15.75">
      <c r="A748" s="107">
        <v>44004</v>
      </c>
      <c r="B748" s="122" t="s">
        <v>230</v>
      </c>
      <c r="C748" s="91" t="s">
        <v>184</v>
      </c>
      <c r="D748">
        <v>2558.06</v>
      </c>
      <c r="E748">
        <v>2440.9</v>
      </c>
      <c r="F748">
        <v>2408.9699999999998</v>
      </c>
      <c r="G748">
        <v>2413.37</v>
      </c>
      <c r="H748">
        <v>2496.5500000000002</v>
      </c>
      <c r="I748">
        <v>2490.75</v>
      </c>
      <c r="J748">
        <v>2472.3200000000002</v>
      </c>
      <c r="K748">
        <v>2417.8000000000002</v>
      </c>
      <c r="L748">
        <v>2464.2399999999998</v>
      </c>
      <c r="M748">
        <v>2452.2199999999998</v>
      </c>
      <c r="N748">
        <v>2415.46</v>
      </c>
      <c r="O748">
        <v>2427.15</v>
      </c>
      <c r="P748">
        <v>2447.46</v>
      </c>
      <c r="Q748" s="1084">
        <f>IF((P749=""),"",MAX(D750:P750))</f>
        <v>420.77999999999975</v>
      </c>
      <c r="R748" s="1084">
        <f>IF(P749="","",MIN(D750:P750))</f>
        <v>368.68999999999983</v>
      </c>
      <c r="S748" s="1087">
        <f>IF((P750=""),"",AVERAGE(D750:P750))</f>
        <v>389.68769230769226</v>
      </c>
      <c r="T748" s="837">
        <f>IF((P749=""),"",(Q748-R748)/(Q748+R748)*100)</f>
        <v>6.5980974577881293</v>
      </c>
      <c r="U748" s="1087">
        <f>STDEV(D750:P750)</f>
        <v>20.366008508397396</v>
      </c>
      <c r="V748" s="213" t="str">
        <f>IF(P749="","",IF(S748&gt;300,IF(T748&lt;14,IF(S748&lt;390,"Pass","Fail"),"Fail"),"Fail"))</f>
        <v>Pass</v>
      </c>
      <c r="W748" s="1090">
        <v>1534</v>
      </c>
      <c r="X748" s="173" t="s">
        <v>535</v>
      </c>
      <c r="Y748" s="7"/>
      <c r="Z748" s="30">
        <v>270</v>
      </c>
      <c r="AA748" s="30">
        <v>370</v>
      </c>
      <c r="AB748" s="30">
        <v>300</v>
      </c>
      <c r="AC748" s="31">
        <v>390</v>
      </c>
      <c r="AD748" s="31">
        <v>20</v>
      </c>
      <c r="AE748" s="31">
        <v>14</v>
      </c>
    </row>
    <row r="749" spans="1:31" s="216" customFormat="1" ht="15.75" customHeight="1">
      <c r="A749" s="84"/>
      <c r="B749" s="92"/>
      <c r="C749" s="91" t="s">
        <v>185</v>
      </c>
      <c r="D749">
        <v>2151.11</v>
      </c>
      <c r="E749">
        <v>2071.58</v>
      </c>
      <c r="F749">
        <v>2040.28</v>
      </c>
      <c r="G749">
        <v>2035.39</v>
      </c>
      <c r="H749">
        <v>2087.84</v>
      </c>
      <c r="I749">
        <v>2076.41</v>
      </c>
      <c r="J749">
        <v>2055.17</v>
      </c>
      <c r="K749">
        <v>2045.23</v>
      </c>
      <c r="L749">
        <v>2043.46</v>
      </c>
      <c r="M749">
        <v>2082.5</v>
      </c>
      <c r="N749">
        <v>2036.45</v>
      </c>
      <c r="O749">
        <v>2043.94</v>
      </c>
      <c r="P749">
        <v>2069.9499999999998</v>
      </c>
      <c r="Q749" s="1085"/>
      <c r="R749" s="1085"/>
      <c r="S749" s="1088"/>
      <c r="T749" s="854"/>
      <c r="U749" s="1088"/>
      <c r="V749" s="214"/>
      <c r="W749" s="1091"/>
      <c r="X749" s="7"/>
      <c r="Y749" s="7"/>
      <c r="Z749" s="22"/>
      <c r="AA749" s="22"/>
      <c r="AB749" s="22"/>
      <c r="AC749" s="22"/>
      <c r="AE749" s="22"/>
    </row>
    <row r="750" spans="1:31" s="216" customFormat="1" ht="30" customHeight="1">
      <c r="A750" s="119"/>
      <c r="B750" s="90"/>
      <c r="C750" s="91" t="s">
        <v>186</v>
      </c>
      <c r="D750" s="93">
        <f t="shared" ref="D750:P750" si="246">IF(((D748="")*AND(D749="")),"",(D748-D749))</f>
        <v>406.94999999999982</v>
      </c>
      <c r="E750" s="93">
        <f t="shared" si="246"/>
        <v>369.32000000000016</v>
      </c>
      <c r="F750" s="93">
        <f t="shared" si="246"/>
        <v>368.68999999999983</v>
      </c>
      <c r="G750" s="93">
        <f t="shared" si="246"/>
        <v>377.97999999999979</v>
      </c>
      <c r="H750" s="93">
        <f t="shared" si="246"/>
        <v>408.71000000000004</v>
      </c>
      <c r="I750" s="93">
        <f t="shared" si="246"/>
        <v>414.34000000000015</v>
      </c>
      <c r="J750" s="93">
        <f t="shared" si="246"/>
        <v>417.15000000000009</v>
      </c>
      <c r="K750" s="93">
        <f t="shared" si="246"/>
        <v>372.57000000000016</v>
      </c>
      <c r="L750" s="93">
        <f t="shared" si="246"/>
        <v>420.77999999999975</v>
      </c>
      <c r="M750" s="93">
        <f t="shared" si="246"/>
        <v>369.7199999999998</v>
      </c>
      <c r="N750" s="93">
        <f t="shared" si="246"/>
        <v>379.01</v>
      </c>
      <c r="O750" s="93">
        <f t="shared" si="246"/>
        <v>383.21000000000004</v>
      </c>
      <c r="P750" s="93">
        <f t="shared" si="246"/>
        <v>377.51000000000022</v>
      </c>
      <c r="Q750" s="1086"/>
      <c r="R750" s="1086"/>
      <c r="S750" s="1089"/>
      <c r="T750" s="855"/>
      <c r="U750" s="1089"/>
      <c r="V750" s="215"/>
      <c r="W750" s="1092"/>
      <c r="X750" s="7"/>
      <c r="Y750" s="7"/>
      <c r="Z750" s="22"/>
      <c r="AA750" s="22"/>
      <c r="AB750" s="22"/>
      <c r="AC750" s="22"/>
      <c r="AE750" s="22"/>
    </row>
    <row r="751" spans="1:31" ht="15.75">
      <c r="A751" s="107">
        <v>44007</v>
      </c>
      <c r="B751" s="122" t="s">
        <v>230</v>
      </c>
      <c r="C751" s="91" t="s">
        <v>184</v>
      </c>
      <c r="D751">
        <v>2928.59</v>
      </c>
      <c r="E751">
        <v>2759.69</v>
      </c>
      <c r="F751">
        <v>2730.58</v>
      </c>
      <c r="G751">
        <v>2740.09</v>
      </c>
      <c r="H751">
        <v>2869.08</v>
      </c>
      <c r="I751">
        <v>2864.63</v>
      </c>
      <c r="J751">
        <v>2750.8</v>
      </c>
      <c r="K751">
        <v>2737.24</v>
      </c>
      <c r="L751">
        <v>2831.89</v>
      </c>
      <c r="M751">
        <v>2778.8</v>
      </c>
      <c r="N751">
        <v>2746.37</v>
      </c>
      <c r="O751">
        <v>2751.54</v>
      </c>
      <c r="P751">
        <v>2730.58</v>
      </c>
      <c r="Q751" s="1084">
        <f>IF((P752=""),"",MAX(D753:P753))</f>
        <v>377.03999999999996</v>
      </c>
      <c r="R751" s="1084">
        <f>IF(P752="","",MIN(D753:P753))</f>
        <v>312.73999999999978</v>
      </c>
      <c r="S751" s="1087">
        <f>IF((P753=""),"",AVERAGE(D753:P753))</f>
        <v>334.71923076923071</v>
      </c>
      <c r="T751" s="837">
        <f>IF((P752=""),"",(Q751-R751)/(Q751+R751)*100)</f>
        <v>9.3218127518919385</v>
      </c>
      <c r="U751" s="1087">
        <f>STDEV(D753:P753)</f>
        <v>26.126477457916462</v>
      </c>
      <c r="V751" s="217" t="str">
        <f>IF(P752="","",IF(S751&gt;300,IF(T751&lt;14,IF(S751&lt;390,"Pass","Fail"),"Fail"),"Fail"))</f>
        <v>Pass</v>
      </c>
      <c r="W751" s="1090" t="s">
        <v>481</v>
      </c>
      <c r="X751" s="173" t="s">
        <v>536</v>
      </c>
      <c r="Z751" s="30">
        <v>270</v>
      </c>
      <c r="AA751" s="30">
        <v>370</v>
      </c>
      <c r="AB751" s="30">
        <v>300</v>
      </c>
      <c r="AC751" s="31">
        <v>390</v>
      </c>
      <c r="AD751" s="31">
        <v>20</v>
      </c>
      <c r="AE751" s="31">
        <v>14</v>
      </c>
    </row>
    <row r="752" spans="1:31" ht="15.75" customHeight="1">
      <c r="A752" s="84"/>
      <c r="B752" s="92"/>
      <c r="C752" s="91" t="s">
        <v>185</v>
      </c>
      <c r="D752">
        <v>2554.3000000000002</v>
      </c>
      <c r="E752">
        <v>2443.9</v>
      </c>
      <c r="F752">
        <v>2417.84</v>
      </c>
      <c r="G752">
        <v>2421.06</v>
      </c>
      <c r="H752">
        <v>2498.88</v>
      </c>
      <c r="I752">
        <v>2487.59</v>
      </c>
      <c r="J752">
        <v>2431.11</v>
      </c>
      <c r="K752">
        <v>2422.29</v>
      </c>
      <c r="L752">
        <v>2466.14</v>
      </c>
      <c r="M752">
        <v>2453.1999999999998</v>
      </c>
      <c r="N752">
        <v>2422.83</v>
      </c>
      <c r="O752">
        <v>2431.5500000000002</v>
      </c>
      <c r="P752">
        <v>2417.84</v>
      </c>
      <c r="Q752" s="1085"/>
      <c r="R752" s="1085"/>
      <c r="S752" s="1088"/>
      <c r="T752" s="854"/>
      <c r="U752" s="1088"/>
      <c r="V752" s="218"/>
      <c r="W752" s="1091"/>
    </row>
    <row r="753" spans="1:31" ht="30" customHeight="1">
      <c r="A753" s="119"/>
      <c r="B753" s="90"/>
      <c r="C753" s="91" t="s">
        <v>186</v>
      </c>
      <c r="D753" s="93">
        <f t="shared" ref="D753:P753" si="247">IF(((D751="")*AND(D752="")),"",(D751-D752))</f>
        <v>374.28999999999996</v>
      </c>
      <c r="E753" s="93">
        <f t="shared" si="247"/>
        <v>315.78999999999996</v>
      </c>
      <c r="F753" s="93">
        <f t="shared" si="247"/>
        <v>312.73999999999978</v>
      </c>
      <c r="G753" s="93">
        <f t="shared" si="247"/>
        <v>319.0300000000002</v>
      </c>
      <c r="H753" s="93">
        <f t="shared" si="247"/>
        <v>370.19999999999982</v>
      </c>
      <c r="I753" s="93">
        <f t="shared" si="247"/>
        <v>377.03999999999996</v>
      </c>
      <c r="J753" s="93">
        <f t="shared" si="247"/>
        <v>319.69000000000005</v>
      </c>
      <c r="K753" s="93">
        <f t="shared" si="247"/>
        <v>314.94999999999982</v>
      </c>
      <c r="L753" s="93">
        <f t="shared" si="247"/>
        <v>365.75</v>
      </c>
      <c r="M753" s="93">
        <f t="shared" si="247"/>
        <v>325.60000000000036</v>
      </c>
      <c r="N753" s="93">
        <f t="shared" si="247"/>
        <v>323.53999999999996</v>
      </c>
      <c r="O753" s="93">
        <f t="shared" si="247"/>
        <v>319.98999999999978</v>
      </c>
      <c r="P753" s="93">
        <f t="shared" si="247"/>
        <v>312.73999999999978</v>
      </c>
      <c r="Q753" s="1086"/>
      <c r="R753" s="1086"/>
      <c r="S753" s="1089"/>
      <c r="T753" s="855"/>
      <c r="U753" s="1089"/>
      <c r="V753" s="219"/>
      <c r="W753" s="1092"/>
    </row>
    <row r="754" spans="1:31" s="224" customFormat="1" ht="15.75">
      <c r="A754" s="107">
        <v>44011</v>
      </c>
      <c r="B754" s="122" t="s">
        <v>230</v>
      </c>
      <c r="C754" s="91" t="s">
        <v>184</v>
      </c>
      <c r="D754">
        <v>2484.9699999999998</v>
      </c>
      <c r="E754">
        <v>2440.2399999999998</v>
      </c>
      <c r="F754">
        <v>2402.8000000000002</v>
      </c>
      <c r="G754">
        <v>2414.9699999999998</v>
      </c>
      <c r="H754">
        <v>2496.7800000000002</v>
      </c>
      <c r="I754">
        <v>2488.8200000000002</v>
      </c>
      <c r="J754">
        <v>2425.8000000000002</v>
      </c>
      <c r="K754">
        <v>2413.66</v>
      </c>
      <c r="L754">
        <v>2463.2600000000002</v>
      </c>
      <c r="M754">
        <v>2451.38</v>
      </c>
      <c r="N754">
        <v>2416.62</v>
      </c>
      <c r="O754">
        <v>2423.84</v>
      </c>
      <c r="P754">
        <v>2451.33</v>
      </c>
      <c r="Q754" s="1084">
        <f>IF((P755=""),"",MAX(D756:P756))</f>
        <v>431.24999999999977</v>
      </c>
      <c r="R754" s="1084">
        <f>IF(P755="","",MIN(D756:P756))</f>
        <v>328.39000000000033</v>
      </c>
      <c r="S754" s="1087">
        <f>IF((P756=""),"",AVERAGE(D756:P756))</f>
        <v>386.09769230769234</v>
      </c>
      <c r="T754" s="837">
        <f>IF((P755=""),"",(Q754-R754)/(Q754+R754)*100)</f>
        <v>13.540624506345036</v>
      </c>
      <c r="U754" s="1087">
        <f>STDEV(D756:P756)</f>
        <v>29.928362844701276</v>
      </c>
      <c r="V754" s="221" t="str">
        <f>IF(P755="","",IF(S754&gt;300,IF(T754&lt;14,IF(S754&lt;390,"Pass","Fail"),"Fail"),"Fail"))</f>
        <v>Pass</v>
      </c>
      <c r="W754" s="1090">
        <v>1335</v>
      </c>
      <c r="X754" s="278" t="s">
        <v>562</v>
      </c>
      <c r="Y754" s="278" t="s">
        <v>562</v>
      </c>
      <c r="Z754" s="30">
        <v>270</v>
      </c>
      <c r="AA754" s="30">
        <v>370</v>
      </c>
      <c r="AB754" s="30">
        <v>300</v>
      </c>
      <c r="AC754" s="31">
        <v>390</v>
      </c>
      <c r="AD754" s="31">
        <v>20</v>
      </c>
      <c r="AE754" s="31">
        <v>14</v>
      </c>
    </row>
    <row r="755" spans="1:31" s="224" customFormat="1" ht="15.75" customHeight="1">
      <c r="A755" s="84"/>
      <c r="B755" s="92"/>
      <c r="C755" s="91" t="s">
        <v>185</v>
      </c>
      <c r="D755">
        <v>2137.48</v>
      </c>
      <c r="E755">
        <v>2052.3000000000002</v>
      </c>
      <c r="F755">
        <v>2036.46</v>
      </c>
      <c r="G755">
        <v>2032.04</v>
      </c>
      <c r="H755">
        <v>2168.39</v>
      </c>
      <c r="I755">
        <v>2069.13</v>
      </c>
      <c r="J755">
        <v>2044.83</v>
      </c>
      <c r="K755">
        <v>1982.41</v>
      </c>
      <c r="L755">
        <v>2033.02</v>
      </c>
      <c r="M755">
        <v>2075.19</v>
      </c>
      <c r="N755">
        <v>2022.84</v>
      </c>
      <c r="O755">
        <v>2047.37</v>
      </c>
      <c r="P755">
        <v>2053.7399999999998</v>
      </c>
      <c r="Q755" s="1085"/>
      <c r="R755" s="1085"/>
      <c r="S755" s="1088"/>
      <c r="T755" s="854"/>
      <c r="U755" s="1088"/>
      <c r="V755" s="222"/>
      <c r="W755" s="1091"/>
      <c r="X755" s="7"/>
      <c r="Y755" s="7"/>
      <c r="Z755" s="22"/>
      <c r="AA755" s="22"/>
      <c r="AB755" s="22"/>
      <c r="AC755" s="22"/>
      <c r="AE755" s="22"/>
    </row>
    <row r="756" spans="1:31" s="224" customFormat="1" ht="30" customHeight="1">
      <c r="A756" s="119"/>
      <c r="B756" s="90"/>
      <c r="C756" s="91" t="s">
        <v>186</v>
      </c>
      <c r="D756" s="93">
        <f t="shared" ref="D756:P756" si="248">IF(((D754="")*AND(D755="")),"",(D754-D755))</f>
        <v>347.48999999999978</v>
      </c>
      <c r="E756" s="93">
        <f t="shared" si="248"/>
        <v>387.9399999999996</v>
      </c>
      <c r="F756" s="93">
        <f t="shared" si="248"/>
        <v>366.34000000000015</v>
      </c>
      <c r="G756" s="93">
        <f t="shared" si="248"/>
        <v>382.92999999999984</v>
      </c>
      <c r="H756" s="93">
        <f t="shared" si="248"/>
        <v>328.39000000000033</v>
      </c>
      <c r="I756" s="93">
        <f t="shared" si="248"/>
        <v>419.69000000000005</v>
      </c>
      <c r="J756" s="93">
        <f t="shared" si="248"/>
        <v>380.97000000000025</v>
      </c>
      <c r="K756" s="93">
        <f t="shared" si="248"/>
        <v>431.24999999999977</v>
      </c>
      <c r="L756" s="93">
        <f t="shared" si="248"/>
        <v>430.24000000000024</v>
      </c>
      <c r="M756" s="93">
        <f t="shared" si="248"/>
        <v>376.19000000000005</v>
      </c>
      <c r="N756" s="93">
        <f t="shared" si="248"/>
        <v>393.78</v>
      </c>
      <c r="O756" s="93">
        <f t="shared" si="248"/>
        <v>376.47000000000025</v>
      </c>
      <c r="P756" s="93">
        <f t="shared" si="248"/>
        <v>397.59000000000015</v>
      </c>
      <c r="Q756" s="1086"/>
      <c r="R756" s="1086"/>
      <c r="S756" s="1089"/>
      <c r="T756" s="855"/>
      <c r="U756" s="1089"/>
      <c r="V756" s="223"/>
      <c r="W756" s="1092"/>
      <c r="X756" s="7"/>
      <c r="Y756" s="7"/>
      <c r="Z756" s="22"/>
      <c r="AA756" s="22"/>
      <c r="AB756" s="22"/>
      <c r="AC756" s="22"/>
      <c r="AE756" s="22"/>
    </row>
    <row r="757" spans="1:31" s="225" customFormat="1" ht="15.75">
      <c r="A757" s="107">
        <v>44015</v>
      </c>
      <c r="B757" s="122" t="s">
        <v>230</v>
      </c>
      <c r="C757" s="91" t="s">
        <v>184</v>
      </c>
      <c r="D757">
        <v>2937</v>
      </c>
      <c r="E757">
        <v>2841</v>
      </c>
      <c r="F757">
        <v>2784</v>
      </c>
      <c r="G757">
        <v>2758</v>
      </c>
      <c r="H757">
        <v>2763</v>
      </c>
      <c r="I757">
        <v>2802</v>
      </c>
      <c r="J757">
        <v>2885</v>
      </c>
      <c r="K757">
        <v>2879</v>
      </c>
      <c r="L757">
        <v>2812</v>
      </c>
      <c r="M757">
        <v>2774</v>
      </c>
      <c r="N757">
        <v>2765</v>
      </c>
      <c r="O757">
        <v>2798</v>
      </c>
      <c r="P757">
        <v>2852</v>
      </c>
      <c r="Q757" s="1084">
        <f>IF((P758=""),"",MAX(D759:P759))</f>
        <v>379</v>
      </c>
      <c r="R757" s="1084">
        <f>IF(P758="","",MIN(D759:P759))</f>
        <v>329</v>
      </c>
      <c r="S757" s="1087">
        <f>IF((P759=""),"",AVERAGE(D759:P759))</f>
        <v>350</v>
      </c>
      <c r="T757" s="837">
        <f>IF((P758=""),"",(Q757-R757)/(Q757+R757)*100)</f>
        <v>7.0621468926553677</v>
      </c>
      <c r="U757" s="1087">
        <f>STDEV(D759:P759)</f>
        <v>19.291621670213903</v>
      </c>
      <c r="V757" s="226" t="str">
        <f>IF(P758="","",IF(S757&gt;300,IF(T757&lt;14,IF(S757&lt;390,"Pass","Fail"),"Fail"),"Fail"))</f>
        <v>Pass</v>
      </c>
      <c r="W757" s="1090">
        <v>1159</v>
      </c>
      <c r="X757" s="173" t="s">
        <v>538</v>
      </c>
      <c r="Y757" s="7"/>
      <c r="Z757" s="30">
        <v>270</v>
      </c>
      <c r="AA757" s="30">
        <v>370</v>
      </c>
      <c r="AB757" s="30">
        <v>300</v>
      </c>
      <c r="AC757" s="31">
        <v>390</v>
      </c>
      <c r="AD757" s="31">
        <v>20</v>
      </c>
      <c r="AE757" s="31">
        <v>14</v>
      </c>
    </row>
    <row r="758" spans="1:31" s="225" customFormat="1" ht="15.75" customHeight="1">
      <c r="A758" s="84"/>
      <c r="B758" s="92"/>
      <c r="C758" s="91" t="s">
        <v>185</v>
      </c>
      <c r="D758">
        <v>2558</v>
      </c>
      <c r="E758">
        <v>2495</v>
      </c>
      <c r="F758">
        <v>2451</v>
      </c>
      <c r="G758">
        <v>2429</v>
      </c>
      <c r="H758">
        <v>2431</v>
      </c>
      <c r="I758">
        <v>2458</v>
      </c>
      <c r="J758">
        <v>2511</v>
      </c>
      <c r="K758">
        <v>2500</v>
      </c>
      <c r="L758">
        <v>2469</v>
      </c>
      <c r="M758">
        <v>2436</v>
      </c>
      <c r="N758">
        <v>2433</v>
      </c>
      <c r="O758">
        <v>2451</v>
      </c>
      <c r="P758">
        <v>2478</v>
      </c>
      <c r="Q758" s="1085"/>
      <c r="R758" s="1085"/>
      <c r="S758" s="1088"/>
      <c r="T758" s="854"/>
      <c r="U758" s="1088"/>
      <c r="V758" s="227"/>
      <c r="W758" s="1091"/>
      <c r="X758" s="7"/>
      <c r="Y758" s="7"/>
      <c r="Z758" s="22"/>
      <c r="AA758" s="22"/>
      <c r="AB758" s="22"/>
      <c r="AC758" s="22"/>
      <c r="AE758" s="22"/>
    </row>
    <row r="759" spans="1:31" s="225" customFormat="1" ht="30" customHeight="1">
      <c r="A759" s="119"/>
      <c r="B759" s="90"/>
      <c r="C759" s="91" t="s">
        <v>186</v>
      </c>
      <c r="D759" s="93">
        <f t="shared" ref="D759:P759" si="249">IF(((D757="")*AND(D758="")),"",(D757-D758))</f>
        <v>379</v>
      </c>
      <c r="E759" s="93">
        <f t="shared" si="249"/>
        <v>346</v>
      </c>
      <c r="F759" s="93">
        <f t="shared" si="249"/>
        <v>333</v>
      </c>
      <c r="G759" s="93">
        <f t="shared" si="249"/>
        <v>329</v>
      </c>
      <c r="H759" s="93">
        <f t="shared" si="249"/>
        <v>332</v>
      </c>
      <c r="I759" s="93">
        <f t="shared" si="249"/>
        <v>344</v>
      </c>
      <c r="J759" s="93">
        <f t="shared" si="249"/>
        <v>374</v>
      </c>
      <c r="K759" s="93">
        <f t="shared" si="249"/>
        <v>379</v>
      </c>
      <c r="L759" s="93">
        <f t="shared" si="249"/>
        <v>343</v>
      </c>
      <c r="M759" s="93">
        <f t="shared" si="249"/>
        <v>338</v>
      </c>
      <c r="N759" s="93">
        <f t="shared" si="249"/>
        <v>332</v>
      </c>
      <c r="O759" s="93">
        <f t="shared" si="249"/>
        <v>347</v>
      </c>
      <c r="P759" s="93">
        <f t="shared" si="249"/>
        <v>374</v>
      </c>
      <c r="Q759" s="1086"/>
      <c r="R759" s="1086"/>
      <c r="S759" s="1089"/>
      <c r="T759" s="855"/>
      <c r="U759" s="1089"/>
      <c r="V759" s="228"/>
      <c r="W759" s="1092"/>
      <c r="X759" s="7"/>
      <c r="Y759" s="7"/>
      <c r="Z759" s="22"/>
      <c r="AA759" s="22"/>
      <c r="AB759" s="22"/>
      <c r="AC759" s="22"/>
      <c r="AE759" s="22"/>
    </row>
    <row r="760" spans="1:31" s="229" customFormat="1" ht="15.75">
      <c r="A760" s="107">
        <v>44018</v>
      </c>
      <c r="B760" s="122" t="s">
        <v>230</v>
      </c>
      <c r="C760" s="91" t="s">
        <v>184</v>
      </c>
      <c r="D760">
        <v>2561.52</v>
      </c>
      <c r="E760">
        <v>2452.62</v>
      </c>
      <c r="F760">
        <v>2428.23</v>
      </c>
      <c r="G760">
        <v>2449.1</v>
      </c>
      <c r="H760">
        <v>2514.9699999999998</v>
      </c>
      <c r="I760">
        <v>2503.48</v>
      </c>
      <c r="J760">
        <v>2441.0700000000002</v>
      </c>
      <c r="K760">
        <v>2423.21</v>
      </c>
      <c r="L760">
        <v>2482.38</v>
      </c>
      <c r="M760">
        <v>2469.3000000000002</v>
      </c>
      <c r="N760">
        <v>2437.17</v>
      </c>
      <c r="O760">
        <v>2445.19</v>
      </c>
      <c r="P760">
        <v>2503.67</v>
      </c>
      <c r="Q760" s="1084">
        <f>IF((P761=""),"",MAX(D762:P762))</f>
        <v>446.58000000000015</v>
      </c>
      <c r="R760" s="1084">
        <f>IF(P761="","",MIN(D762:P762))</f>
        <v>360.95000000000027</v>
      </c>
      <c r="S760" s="1087">
        <f>IF((P762=""),"",AVERAGE(D762:P762))</f>
        <v>402.33076923076931</v>
      </c>
      <c r="T760" s="837">
        <f>IF((P761=""),"",(Q760-R760)/(Q760+R760)*100)</f>
        <v>10.603940410882547</v>
      </c>
      <c r="U760" s="1087">
        <f>STDEV(D762:P762)</f>
        <v>26.597653236560038</v>
      </c>
      <c r="V760" s="230" t="str">
        <f>IF(P761="","",IF(S760&gt;300,IF(T760&lt;14,IF(S760&lt;390,"Pass","Fail"),"Fail"),"Fail"))</f>
        <v>Fail</v>
      </c>
      <c r="W760" s="1090">
        <v>121</v>
      </c>
      <c r="X760" s="173" t="s">
        <v>542</v>
      </c>
      <c r="Y760" s="7"/>
      <c r="Z760" s="30">
        <v>270</v>
      </c>
      <c r="AA760" s="30">
        <v>370</v>
      </c>
      <c r="AB760" s="30">
        <v>300</v>
      </c>
      <c r="AC760" s="31">
        <v>390</v>
      </c>
      <c r="AD760" s="31">
        <v>20</v>
      </c>
      <c r="AE760" s="31">
        <v>14</v>
      </c>
    </row>
    <row r="761" spans="1:31" s="229" customFormat="1" ht="15.75" customHeight="1">
      <c r="A761" s="84"/>
      <c r="B761" s="92"/>
      <c r="C761" s="91" t="s">
        <v>185</v>
      </c>
      <c r="D761">
        <v>2134.56</v>
      </c>
      <c r="E761">
        <v>2062.15</v>
      </c>
      <c r="F761">
        <v>2036.95</v>
      </c>
      <c r="G761">
        <v>2054.54</v>
      </c>
      <c r="H761">
        <v>2087.39</v>
      </c>
      <c r="I761">
        <v>2069.0300000000002</v>
      </c>
      <c r="J761">
        <v>2055.6799999999998</v>
      </c>
      <c r="K761">
        <v>2049.25</v>
      </c>
      <c r="L761">
        <v>2035.8</v>
      </c>
      <c r="M761">
        <v>2073.88</v>
      </c>
      <c r="N761">
        <v>2076.2199999999998</v>
      </c>
      <c r="O761">
        <v>2067.06</v>
      </c>
      <c r="P761">
        <v>2079.1</v>
      </c>
      <c r="Q761" s="1085"/>
      <c r="R761" s="1085"/>
      <c r="S761" s="1088"/>
      <c r="T761" s="854"/>
      <c r="U761" s="1088"/>
      <c r="V761" s="231"/>
      <c r="W761" s="1091"/>
      <c r="X761" s="7"/>
      <c r="Y761" s="7"/>
      <c r="Z761" s="22"/>
      <c r="AA761" s="22"/>
      <c r="AB761" s="22"/>
      <c r="AC761" s="22"/>
      <c r="AE761" s="22"/>
    </row>
    <row r="762" spans="1:31" s="229" customFormat="1" ht="30" customHeight="1">
      <c r="A762" s="119"/>
      <c r="B762" s="90"/>
      <c r="C762" s="91" t="s">
        <v>186</v>
      </c>
      <c r="D762" s="93">
        <f t="shared" ref="D762:P762" si="250">IF(((D760="")*AND(D761="")),"",(D760-D761))</f>
        <v>426.96000000000004</v>
      </c>
      <c r="E762" s="93">
        <f t="shared" si="250"/>
        <v>390.4699999999998</v>
      </c>
      <c r="F762" s="93">
        <f t="shared" si="250"/>
        <v>391.28</v>
      </c>
      <c r="G762" s="93">
        <f t="shared" si="250"/>
        <v>394.55999999999995</v>
      </c>
      <c r="H762" s="93">
        <f t="shared" si="250"/>
        <v>427.57999999999993</v>
      </c>
      <c r="I762" s="93">
        <f t="shared" si="250"/>
        <v>434.44999999999982</v>
      </c>
      <c r="J762" s="93">
        <f t="shared" si="250"/>
        <v>385.39000000000033</v>
      </c>
      <c r="K762" s="93">
        <f t="shared" si="250"/>
        <v>373.96000000000004</v>
      </c>
      <c r="L762" s="93">
        <f t="shared" si="250"/>
        <v>446.58000000000015</v>
      </c>
      <c r="M762" s="93">
        <f t="shared" si="250"/>
        <v>395.42000000000007</v>
      </c>
      <c r="N762" s="93">
        <f t="shared" si="250"/>
        <v>360.95000000000027</v>
      </c>
      <c r="O762" s="93">
        <f t="shared" si="250"/>
        <v>378.13000000000011</v>
      </c>
      <c r="P762" s="93">
        <f t="shared" si="250"/>
        <v>424.57000000000016</v>
      </c>
      <c r="Q762" s="1086"/>
      <c r="R762" s="1086"/>
      <c r="S762" s="1089"/>
      <c r="T762" s="855"/>
      <c r="U762" s="1089"/>
      <c r="V762" s="232"/>
      <c r="W762" s="1092"/>
      <c r="X762" s="7"/>
      <c r="Y762" s="7"/>
      <c r="Z762" s="22"/>
      <c r="AA762" s="22"/>
      <c r="AB762" s="22"/>
      <c r="AC762" s="22"/>
      <c r="AE762" s="22"/>
    </row>
    <row r="763" spans="1:31" ht="15.75">
      <c r="A763" s="107">
        <v>44019</v>
      </c>
      <c r="B763" s="122" t="s">
        <v>230</v>
      </c>
      <c r="C763" s="91" t="s">
        <v>184</v>
      </c>
      <c r="D763">
        <v>2933.22</v>
      </c>
      <c r="E763">
        <v>2777.03</v>
      </c>
      <c r="F763">
        <v>2752.52</v>
      </c>
      <c r="G763">
        <v>2759.48</v>
      </c>
      <c r="H763">
        <v>2884.87</v>
      </c>
      <c r="I763">
        <v>2874.36</v>
      </c>
      <c r="J763">
        <v>2767.9</v>
      </c>
      <c r="K763">
        <v>2755.61</v>
      </c>
      <c r="L763">
        <v>2852.26</v>
      </c>
      <c r="M763">
        <v>2795.96</v>
      </c>
      <c r="N763">
        <v>2764.75</v>
      </c>
      <c r="O763">
        <v>2773.92</v>
      </c>
      <c r="P763">
        <v>2807</v>
      </c>
      <c r="Q763" s="1084">
        <f>IF((P764=""),"",MAX(D765:P765))</f>
        <v>406.0600000000004</v>
      </c>
      <c r="R763" s="1084">
        <f>IF(P764="","",MIN(D765:P765))</f>
        <v>326.21000000000004</v>
      </c>
      <c r="S763" s="1087">
        <f>IF((P765=""),"",AVERAGE(D765:P765))</f>
        <v>358.03538461538471</v>
      </c>
      <c r="T763" s="837">
        <f>IF((P764=""),"",(Q763-R763)/(Q763+R763)*100)</f>
        <v>10.904447812965207</v>
      </c>
      <c r="U763" s="1087">
        <f>STDEV(D765:P765)</f>
        <v>32.962881805495037</v>
      </c>
      <c r="V763" s="233" t="str">
        <f>IF(P764="","",IF(S763&gt;300,IF(T763&lt;14,IF(S763&lt;390,"Pass","Fail"),"Fail"),"Fail"))</f>
        <v>Pass</v>
      </c>
      <c r="W763" s="1090">
        <v>1340</v>
      </c>
      <c r="X763" s="173" t="s">
        <v>542</v>
      </c>
      <c r="Z763" s="30">
        <v>270</v>
      </c>
      <c r="AA763" s="30">
        <v>370</v>
      </c>
      <c r="AB763" s="30">
        <v>300</v>
      </c>
      <c r="AC763" s="31">
        <v>390</v>
      </c>
      <c r="AD763" s="31">
        <v>20</v>
      </c>
      <c r="AE763" s="31">
        <v>14</v>
      </c>
    </row>
    <row r="764" spans="1:31" ht="15.75" customHeight="1">
      <c r="A764" s="84"/>
      <c r="B764" s="92"/>
      <c r="C764" s="91" t="s">
        <v>185</v>
      </c>
      <c r="D764">
        <v>2529.3000000000002</v>
      </c>
      <c r="E764">
        <v>2445.81</v>
      </c>
      <c r="F764">
        <v>2426.31</v>
      </c>
      <c r="G764">
        <v>2428.37</v>
      </c>
      <c r="H764">
        <v>2483.19</v>
      </c>
      <c r="I764">
        <v>2469.23</v>
      </c>
      <c r="J764">
        <v>2435.5500000000002</v>
      </c>
      <c r="K764">
        <v>2410.42</v>
      </c>
      <c r="L764">
        <v>2446.1999999999998</v>
      </c>
      <c r="M764">
        <v>2458.5300000000002</v>
      </c>
      <c r="N764">
        <v>2427.52</v>
      </c>
      <c r="O764">
        <v>2434.9899999999998</v>
      </c>
      <c r="P764">
        <v>2449</v>
      </c>
      <c r="Q764" s="1085"/>
      <c r="R764" s="1085"/>
      <c r="S764" s="1088"/>
      <c r="T764" s="854"/>
      <c r="U764" s="1088"/>
      <c r="V764" s="234"/>
      <c r="W764" s="1091"/>
      <c r="AD764" s="236"/>
    </row>
    <row r="765" spans="1:31" ht="30" customHeight="1">
      <c r="A765" s="119"/>
      <c r="B765" s="90"/>
      <c r="C765" s="91" t="s">
        <v>186</v>
      </c>
      <c r="D765" s="93">
        <f t="shared" ref="D765:P765" si="251">IF(((D763="")*AND(D764="")),"",(D763-D764))</f>
        <v>403.91999999999962</v>
      </c>
      <c r="E765" s="93">
        <f t="shared" si="251"/>
        <v>331.22000000000025</v>
      </c>
      <c r="F765" s="93">
        <f t="shared" si="251"/>
        <v>326.21000000000004</v>
      </c>
      <c r="G765" s="93">
        <f t="shared" si="251"/>
        <v>331.11000000000013</v>
      </c>
      <c r="H765" s="93">
        <f t="shared" si="251"/>
        <v>401.67999999999984</v>
      </c>
      <c r="I765" s="93">
        <f t="shared" si="251"/>
        <v>405.13000000000011</v>
      </c>
      <c r="J765" s="93">
        <f t="shared" si="251"/>
        <v>332.34999999999991</v>
      </c>
      <c r="K765" s="93">
        <f t="shared" si="251"/>
        <v>345.19000000000005</v>
      </c>
      <c r="L765" s="93">
        <f t="shared" si="251"/>
        <v>406.0600000000004</v>
      </c>
      <c r="M765" s="93">
        <f t="shared" si="251"/>
        <v>337.42999999999984</v>
      </c>
      <c r="N765" s="93">
        <f t="shared" si="251"/>
        <v>337.23</v>
      </c>
      <c r="O765" s="93">
        <f t="shared" si="251"/>
        <v>338.93000000000029</v>
      </c>
      <c r="P765" s="93">
        <f t="shared" si="251"/>
        <v>358</v>
      </c>
      <c r="Q765" s="1086"/>
      <c r="R765" s="1086"/>
      <c r="S765" s="1089"/>
      <c r="T765" s="855"/>
      <c r="U765" s="1089"/>
      <c r="V765" s="235"/>
      <c r="W765" s="1092"/>
      <c r="AD765" s="236"/>
    </row>
    <row r="766" spans="1:31" ht="15.75">
      <c r="A766" s="107">
        <v>44021</v>
      </c>
      <c r="B766" s="122" t="s">
        <v>230</v>
      </c>
      <c r="C766" s="91" t="s">
        <v>184</v>
      </c>
      <c r="D766">
        <v>2935.48</v>
      </c>
      <c r="E766">
        <v>2780.8</v>
      </c>
      <c r="F766">
        <v>2758.65</v>
      </c>
      <c r="G766">
        <v>2761.15</v>
      </c>
      <c r="H766">
        <v>2885.67</v>
      </c>
      <c r="I766">
        <v>2876.13</v>
      </c>
      <c r="J766">
        <v>2770.66</v>
      </c>
      <c r="K766">
        <v>2764.23</v>
      </c>
      <c r="L766">
        <v>2856.71</v>
      </c>
      <c r="M766">
        <v>2801.7</v>
      </c>
      <c r="N766">
        <v>2771.89</v>
      </c>
      <c r="O766">
        <v>2777.98</v>
      </c>
      <c r="P766">
        <v>2808</v>
      </c>
      <c r="Q766" s="1084">
        <f>IF((P767=""),"",MAX(D768:P768))</f>
        <v>377.59999999999991</v>
      </c>
      <c r="R766" s="1084">
        <f>IF(P767="","",MIN(D768:P768))</f>
        <v>311</v>
      </c>
      <c r="S766" s="1087">
        <f>IF((P768=""),"",AVERAGE(D768:P768))</f>
        <v>338.16692307692307</v>
      </c>
      <c r="T766" s="837">
        <f>IF((P767=""),"",(Q766-R766)/(Q766+R766)*100)</f>
        <v>9.6717978507115756</v>
      </c>
      <c r="U766" s="1087">
        <f>STDEV(D768:P768)</f>
        <v>25.657718911539348</v>
      </c>
      <c r="V766" s="238" t="str">
        <f>IF(P767="","",IF(S766&gt;300,IF(T766&lt;14,IF(S766&lt;390,"Pass","Fail"),"Fail"),"Fail"))</f>
        <v>Pass</v>
      </c>
      <c r="W766" s="1090">
        <v>1340</v>
      </c>
      <c r="X766" s="173" t="s">
        <v>544</v>
      </c>
      <c r="Z766" s="30">
        <v>270</v>
      </c>
      <c r="AA766" s="30">
        <v>370</v>
      </c>
      <c r="AB766" s="30">
        <v>300</v>
      </c>
      <c r="AC766" s="31">
        <v>390</v>
      </c>
      <c r="AD766" s="31">
        <v>20</v>
      </c>
      <c r="AE766" s="31">
        <v>14</v>
      </c>
    </row>
    <row r="767" spans="1:31" ht="15.75" customHeight="1">
      <c r="A767" s="84"/>
      <c r="B767" s="92"/>
      <c r="C767" s="91" t="s">
        <v>185</v>
      </c>
      <c r="D767">
        <v>2559.12</v>
      </c>
      <c r="E767">
        <v>2458.84</v>
      </c>
      <c r="F767">
        <v>2442.4</v>
      </c>
      <c r="G767">
        <v>2441.4499999999998</v>
      </c>
      <c r="H767">
        <v>2513.92</v>
      </c>
      <c r="I767">
        <v>2498.5300000000002</v>
      </c>
      <c r="J767">
        <v>2450.5100000000002</v>
      </c>
      <c r="K767">
        <v>2438.38</v>
      </c>
      <c r="L767">
        <v>2484.77</v>
      </c>
      <c r="M767">
        <v>2473.0300000000002</v>
      </c>
      <c r="N767">
        <v>2444.06</v>
      </c>
      <c r="O767">
        <v>2450.87</v>
      </c>
      <c r="P767">
        <v>2497</v>
      </c>
      <c r="Q767" s="1085"/>
      <c r="R767" s="1085"/>
      <c r="S767" s="1088"/>
      <c r="T767" s="854"/>
      <c r="U767" s="1088"/>
      <c r="V767" s="239"/>
      <c r="W767" s="1091"/>
      <c r="AD767" s="237"/>
    </row>
    <row r="768" spans="1:31" ht="30" customHeight="1">
      <c r="A768" s="119"/>
      <c r="B768" s="90"/>
      <c r="C768" s="91" t="s">
        <v>186</v>
      </c>
      <c r="D768" s="93">
        <f t="shared" ref="D768:P768" si="252">IF(((D766="")*AND(D767="")),"",(D766-D767))</f>
        <v>376.36000000000013</v>
      </c>
      <c r="E768" s="93">
        <f t="shared" si="252"/>
        <v>321.96000000000004</v>
      </c>
      <c r="F768" s="93">
        <f t="shared" si="252"/>
        <v>316.25</v>
      </c>
      <c r="G768" s="93">
        <f t="shared" si="252"/>
        <v>319.70000000000027</v>
      </c>
      <c r="H768" s="93">
        <f t="shared" si="252"/>
        <v>371.75</v>
      </c>
      <c r="I768" s="93">
        <f t="shared" si="252"/>
        <v>377.59999999999991</v>
      </c>
      <c r="J768" s="93">
        <f t="shared" si="252"/>
        <v>320.14999999999964</v>
      </c>
      <c r="K768" s="93">
        <f t="shared" si="252"/>
        <v>325.84999999999991</v>
      </c>
      <c r="L768" s="93">
        <f t="shared" si="252"/>
        <v>371.94000000000005</v>
      </c>
      <c r="M768" s="93">
        <f t="shared" si="252"/>
        <v>328.66999999999962</v>
      </c>
      <c r="N768" s="93">
        <f t="shared" si="252"/>
        <v>327.82999999999993</v>
      </c>
      <c r="O768" s="93">
        <f t="shared" si="252"/>
        <v>327.11000000000013</v>
      </c>
      <c r="P768" s="93">
        <f t="shared" si="252"/>
        <v>311</v>
      </c>
      <c r="Q768" s="1086"/>
      <c r="R768" s="1086"/>
      <c r="S768" s="1089"/>
      <c r="T768" s="855"/>
      <c r="U768" s="1089"/>
      <c r="V768" s="240"/>
      <c r="W768" s="1092"/>
      <c r="AD768" s="237"/>
    </row>
    <row r="769" spans="1:31" ht="15.75">
      <c r="A769" s="107">
        <v>44025</v>
      </c>
      <c r="B769" s="122" t="s">
        <v>230</v>
      </c>
      <c r="C769" s="91" t="s">
        <v>184</v>
      </c>
      <c r="D769">
        <v>2938.71</v>
      </c>
      <c r="E769">
        <v>2783.51</v>
      </c>
      <c r="F769">
        <v>2760.1</v>
      </c>
      <c r="G769">
        <v>2765.55</v>
      </c>
      <c r="H769">
        <v>2888.19</v>
      </c>
      <c r="I769">
        <v>2875.81</v>
      </c>
      <c r="J769">
        <v>2775.59</v>
      </c>
      <c r="K769">
        <v>2764.44</v>
      </c>
      <c r="L769">
        <v>2858.6</v>
      </c>
      <c r="M769">
        <v>2802.11</v>
      </c>
      <c r="N769">
        <v>2773.41</v>
      </c>
      <c r="O769">
        <v>2778.61</v>
      </c>
      <c r="P769">
        <v>2724.14</v>
      </c>
      <c r="Q769" s="1084">
        <f>IF((P770=""),"",MAX(D771:P771))</f>
        <v>382.71000000000004</v>
      </c>
      <c r="R769" s="1084">
        <f>IF(P770="","",MIN(D771:P771))</f>
        <v>326.07999999999993</v>
      </c>
      <c r="S769" s="1087">
        <f>IF((P771=""),"",AVERAGE(D771:P771))</f>
        <v>346.7423076923078</v>
      </c>
      <c r="T769" s="837">
        <f>IF((P770=""),"",(Q769-R769)/(Q769+R769)*100)</f>
        <v>7.9896725405268292</v>
      </c>
      <c r="U769" s="1087">
        <f>STDEV(D771:P771)</f>
        <v>24.419973093707455</v>
      </c>
      <c r="V769" s="241" t="str">
        <f>IF(P770="","",IF(S769&gt;300,IF(T769&lt;14,IF(S769&lt;390,"Pass","Fail"),"Fail"),"Fail"))</f>
        <v>Pass</v>
      </c>
      <c r="W769" s="1090">
        <v>1340</v>
      </c>
      <c r="X769" s="173" t="s">
        <v>546</v>
      </c>
      <c r="Z769" s="30">
        <v>270</v>
      </c>
      <c r="AA769" s="30">
        <v>370</v>
      </c>
      <c r="AB769" s="30">
        <v>300</v>
      </c>
      <c r="AC769" s="31">
        <v>390</v>
      </c>
      <c r="AD769" s="31">
        <v>20</v>
      </c>
      <c r="AE769" s="31">
        <v>14</v>
      </c>
    </row>
    <row r="770" spans="1:31" ht="15.75" customHeight="1">
      <c r="A770" s="84"/>
      <c r="B770" s="92"/>
      <c r="C770" s="91" t="s">
        <v>185</v>
      </c>
      <c r="D770">
        <v>2556</v>
      </c>
      <c r="E770">
        <v>2453.6799999999998</v>
      </c>
      <c r="F770">
        <v>2434.02</v>
      </c>
      <c r="G770">
        <v>2438.16</v>
      </c>
      <c r="H770">
        <v>2506.79</v>
      </c>
      <c r="I770">
        <v>2494.94</v>
      </c>
      <c r="J770">
        <v>2447.4499999999998</v>
      </c>
      <c r="K770">
        <v>2429.12</v>
      </c>
      <c r="L770">
        <v>2476.86</v>
      </c>
      <c r="M770">
        <v>2467.92</v>
      </c>
      <c r="N770">
        <v>2439.66</v>
      </c>
      <c r="O770">
        <v>2447.7199999999998</v>
      </c>
      <c r="P770">
        <v>2388.8000000000002</v>
      </c>
      <c r="Q770" s="1085"/>
      <c r="R770" s="1085"/>
      <c r="S770" s="1088"/>
      <c r="T770" s="854"/>
      <c r="U770" s="1088"/>
      <c r="V770" s="242"/>
      <c r="W770" s="1091"/>
      <c r="AD770" s="237"/>
    </row>
    <row r="771" spans="1:31" ht="30" customHeight="1">
      <c r="A771" s="119"/>
      <c r="B771" s="90"/>
      <c r="C771" s="91" t="s">
        <v>186</v>
      </c>
      <c r="D771" s="93">
        <f t="shared" ref="D771:P771" si="253">IF(((D769="")*AND(D770="")),"",(D769-D770))</f>
        <v>382.71000000000004</v>
      </c>
      <c r="E771" s="93">
        <f t="shared" si="253"/>
        <v>329.83000000000038</v>
      </c>
      <c r="F771" s="93">
        <f t="shared" si="253"/>
        <v>326.07999999999993</v>
      </c>
      <c r="G771" s="93">
        <f t="shared" si="253"/>
        <v>327.39000000000033</v>
      </c>
      <c r="H771" s="93">
        <f t="shared" si="253"/>
        <v>381.40000000000009</v>
      </c>
      <c r="I771" s="93">
        <f t="shared" si="253"/>
        <v>380.86999999999989</v>
      </c>
      <c r="J771" s="93">
        <f t="shared" si="253"/>
        <v>328.14000000000033</v>
      </c>
      <c r="K771" s="93">
        <f t="shared" si="253"/>
        <v>335.32000000000016</v>
      </c>
      <c r="L771" s="93">
        <f t="shared" si="253"/>
        <v>381.73999999999978</v>
      </c>
      <c r="M771" s="93">
        <f t="shared" si="253"/>
        <v>334.19000000000005</v>
      </c>
      <c r="N771" s="93">
        <f t="shared" si="253"/>
        <v>333.75</v>
      </c>
      <c r="O771" s="93">
        <f t="shared" si="253"/>
        <v>330.89000000000033</v>
      </c>
      <c r="P771" s="93">
        <f t="shared" si="253"/>
        <v>335.33999999999969</v>
      </c>
      <c r="Q771" s="1086"/>
      <c r="R771" s="1086"/>
      <c r="S771" s="1089"/>
      <c r="T771" s="855"/>
      <c r="U771" s="1089"/>
      <c r="V771" s="243"/>
      <c r="W771" s="1092"/>
      <c r="AD771" s="237"/>
    </row>
    <row r="772" spans="1:31" s="237" customFormat="1" ht="15.75">
      <c r="A772" s="107">
        <v>44028</v>
      </c>
      <c r="B772" s="122" t="s">
        <v>230</v>
      </c>
      <c r="C772" s="91" t="s">
        <v>184</v>
      </c>
      <c r="D772">
        <v>2557.7600000000002</v>
      </c>
      <c r="E772">
        <v>2459.52</v>
      </c>
      <c r="F772">
        <v>2438.4</v>
      </c>
      <c r="G772">
        <v>2440.77</v>
      </c>
      <c r="H772">
        <v>2511.9699999999998</v>
      </c>
      <c r="I772">
        <v>2498.86</v>
      </c>
      <c r="J772">
        <v>2453.0500000000002</v>
      </c>
      <c r="K772">
        <v>2432.37</v>
      </c>
      <c r="L772">
        <v>2484.04</v>
      </c>
      <c r="M772">
        <v>2473.9299999999998</v>
      </c>
      <c r="N772">
        <v>2434.3000000000002</v>
      </c>
      <c r="O772">
        <v>2450.96</v>
      </c>
      <c r="P772">
        <v>2473.4699999999998</v>
      </c>
      <c r="Q772" s="1084">
        <f>IF((P773=""),"",MAX(D774:P774))</f>
        <v>401.9699999999998</v>
      </c>
      <c r="R772" s="1084">
        <f>IF(P773="","",MIN(D774:P774))</f>
        <v>312.40000000000009</v>
      </c>
      <c r="S772" s="1087">
        <f>IF((P774=""),"",AVERAGE(D774:P774))</f>
        <v>347.79999999999995</v>
      </c>
      <c r="T772" s="837">
        <f>IF((P773=""),"",(Q772-R772)/(Q772+R772)*100)</f>
        <v>12.538320478183534</v>
      </c>
      <c r="U772" s="1087">
        <f>STDEV(D774:P774)</f>
        <v>30.868916134735866</v>
      </c>
      <c r="V772" s="244" t="str">
        <f>IF(P773="","",IF(S772&gt;300,IF(T772&lt;14,IF(S772&lt;390,"Pass","Fail"),"Fail"),"Fail"))</f>
        <v>Pass</v>
      </c>
      <c r="W772" s="1090">
        <v>1159</v>
      </c>
      <c r="X772" s="173" t="s">
        <v>548</v>
      </c>
      <c r="Y772" s="7"/>
      <c r="Z772" s="30">
        <v>270</v>
      </c>
      <c r="AA772" s="30">
        <v>370</v>
      </c>
      <c r="AB772" s="30">
        <v>300</v>
      </c>
      <c r="AC772" s="31">
        <v>390</v>
      </c>
      <c r="AD772" s="31">
        <v>20</v>
      </c>
      <c r="AE772" s="31">
        <v>14</v>
      </c>
    </row>
    <row r="773" spans="1:31" s="237" customFormat="1" ht="15.75" customHeight="1">
      <c r="A773" s="84"/>
      <c r="B773" s="92"/>
      <c r="C773" s="91" t="s">
        <v>185</v>
      </c>
      <c r="D773">
        <v>2169</v>
      </c>
      <c r="E773">
        <v>2146</v>
      </c>
      <c r="F773">
        <v>2126</v>
      </c>
      <c r="G773">
        <v>2110</v>
      </c>
      <c r="H773">
        <v>2110</v>
      </c>
      <c r="I773">
        <v>2117</v>
      </c>
      <c r="J773">
        <v>2133</v>
      </c>
      <c r="K773">
        <v>2116</v>
      </c>
      <c r="L773">
        <v>2126</v>
      </c>
      <c r="M773">
        <v>2119</v>
      </c>
      <c r="N773">
        <v>2108</v>
      </c>
      <c r="O773">
        <v>2106</v>
      </c>
      <c r="P773">
        <v>2102</v>
      </c>
      <c r="Q773" s="1085"/>
      <c r="R773" s="1085"/>
      <c r="S773" s="1088"/>
      <c r="T773" s="854"/>
      <c r="U773" s="1088"/>
      <c r="V773" s="245"/>
      <c r="W773" s="1091"/>
      <c r="X773" s="7"/>
      <c r="Y773" s="7"/>
      <c r="Z773" s="22"/>
      <c r="AA773" s="22"/>
      <c r="AB773" s="22"/>
      <c r="AC773" s="22"/>
      <c r="AE773" s="22"/>
    </row>
    <row r="774" spans="1:31" s="237" customFormat="1" ht="30" customHeight="1">
      <c r="A774" s="119"/>
      <c r="B774" s="90"/>
      <c r="C774" s="91" t="s">
        <v>186</v>
      </c>
      <c r="D774" s="93">
        <f t="shared" ref="D774:P774" si="254">IF(((D772="")*AND(D773="")),"",(D772-D773))</f>
        <v>388.76000000000022</v>
      </c>
      <c r="E774" s="93">
        <f t="shared" si="254"/>
        <v>313.52</v>
      </c>
      <c r="F774" s="93">
        <f t="shared" si="254"/>
        <v>312.40000000000009</v>
      </c>
      <c r="G774" s="93">
        <f t="shared" si="254"/>
        <v>330.77</v>
      </c>
      <c r="H774" s="93">
        <f t="shared" si="254"/>
        <v>401.9699999999998</v>
      </c>
      <c r="I774" s="93">
        <f t="shared" si="254"/>
        <v>381.86000000000013</v>
      </c>
      <c r="J774" s="93">
        <f t="shared" si="254"/>
        <v>320.05000000000018</v>
      </c>
      <c r="K774" s="93">
        <f t="shared" si="254"/>
        <v>316.36999999999989</v>
      </c>
      <c r="L774" s="93">
        <f t="shared" si="254"/>
        <v>358.03999999999996</v>
      </c>
      <c r="M774" s="93">
        <f t="shared" si="254"/>
        <v>354.92999999999984</v>
      </c>
      <c r="N774" s="93">
        <f t="shared" si="254"/>
        <v>326.30000000000018</v>
      </c>
      <c r="O774" s="93">
        <f t="shared" si="254"/>
        <v>344.96000000000004</v>
      </c>
      <c r="P774" s="93">
        <f t="shared" si="254"/>
        <v>371.4699999999998</v>
      </c>
      <c r="Q774" s="1086"/>
      <c r="R774" s="1086"/>
      <c r="S774" s="1089"/>
      <c r="T774" s="855"/>
      <c r="U774" s="1089"/>
      <c r="V774" s="246"/>
      <c r="W774" s="1092"/>
      <c r="X774" s="7"/>
      <c r="Y774" s="7"/>
      <c r="Z774" s="22"/>
      <c r="AA774" s="22"/>
      <c r="AB774" s="22"/>
      <c r="AC774" s="22"/>
      <c r="AE774" s="22"/>
    </row>
    <row r="775" spans="1:31" s="237" customFormat="1" ht="15.75">
      <c r="A775" s="107">
        <v>44031</v>
      </c>
      <c r="B775" s="122" t="s">
        <v>230</v>
      </c>
      <c r="C775" s="91" t="s">
        <v>184</v>
      </c>
      <c r="D775">
        <v>2862.08</v>
      </c>
      <c r="E775">
        <v>2762.43</v>
      </c>
      <c r="F775">
        <v>2758</v>
      </c>
      <c r="G775">
        <v>2783.5</v>
      </c>
      <c r="H775">
        <v>2915.17</v>
      </c>
      <c r="I775">
        <v>2823.11</v>
      </c>
      <c r="J775">
        <v>2758.86</v>
      </c>
      <c r="K775">
        <v>2769.76</v>
      </c>
      <c r="L775">
        <v>2878.8</v>
      </c>
      <c r="M775">
        <v>2763.43</v>
      </c>
      <c r="N775">
        <v>2801.01</v>
      </c>
      <c r="O775">
        <v>2784.01</v>
      </c>
      <c r="P775">
        <v>2802</v>
      </c>
      <c r="Q775" s="1084">
        <f>IF((P776=""),"",MAX(D777:P777))</f>
        <v>370.59000000000015</v>
      </c>
      <c r="R775" s="1084">
        <f>IF(P776="","",MIN(D777:P777))</f>
        <v>318.67000000000007</v>
      </c>
      <c r="S775" s="1087">
        <f>IF((P777=""),"",AVERAGE(D777:P777))</f>
        <v>339.88153846153853</v>
      </c>
      <c r="T775" s="837">
        <f>IF((P776=""),"",(Q775-R775)/(Q775+R775)*100)</f>
        <v>7.5327162464092003</v>
      </c>
      <c r="U775" s="1087">
        <f>STDEV(D777:P777)</f>
        <v>21.574197106016086</v>
      </c>
      <c r="V775" s="247" t="str">
        <f>IF(P776="","",IF(S775&gt;300,IF(T775&lt;14,IF(S775&lt;390,"Pass","Fail"),"Fail"),"Fail"))</f>
        <v>Pass</v>
      </c>
      <c r="W775" s="1090">
        <v>64</v>
      </c>
      <c r="X775" s="173" t="s">
        <v>549</v>
      </c>
      <c r="Y775" s="7"/>
      <c r="Z775" s="30">
        <v>270</v>
      </c>
      <c r="AA775" s="30">
        <v>370</v>
      </c>
      <c r="AB775" s="30">
        <v>300</v>
      </c>
      <c r="AC775" s="31">
        <v>390</v>
      </c>
      <c r="AD775" s="31">
        <v>20</v>
      </c>
      <c r="AE775" s="31">
        <v>14</v>
      </c>
    </row>
    <row r="776" spans="1:31" s="237" customFormat="1" ht="15.75" customHeight="1">
      <c r="A776" s="84"/>
      <c r="B776" s="92"/>
      <c r="C776" s="91" t="s">
        <v>185</v>
      </c>
      <c r="D776">
        <v>2493.44</v>
      </c>
      <c r="E776">
        <v>2440.86</v>
      </c>
      <c r="F776">
        <v>2438.61</v>
      </c>
      <c r="G776">
        <v>2458.48</v>
      </c>
      <c r="H776">
        <v>2550.87</v>
      </c>
      <c r="I776">
        <v>2455.94</v>
      </c>
      <c r="J776">
        <v>2440.19</v>
      </c>
      <c r="K776">
        <v>2412.1799999999998</v>
      </c>
      <c r="L776">
        <v>2508.21</v>
      </c>
      <c r="M776">
        <v>2438.4299999999998</v>
      </c>
      <c r="N776">
        <v>2473.83</v>
      </c>
      <c r="O776">
        <v>2458.66</v>
      </c>
      <c r="P776">
        <v>2474</v>
      </c>
      <c r="Q776" s="1085"/>
      <c r="R776" s="1085"/>
      <c r="S776" s="1088"/>
      <c r="T776" s="854"/>
      <c r="U776" s="1088"/>
      <c r="V776" s="248"/>
      <c r="W776" s="1091"/>
      <c r="X776" s="7"/>
      <c r="Y776" s="7"/>
      <c r="Z776" s="22"/>
      <c r="AA776" s="22"/>
      <c r="AB776" s="22"/>
      <c r="AC776" s="22"/>
      <c r="AE776" s="22"/>
    </row>
    <row r="777" spans="1:31" s="237" customFormat="1" ht="30" customHeight="1">
      <c r="A777" s="119"/>
      <c r="B777" s="90"/>
      <c r="C777" s="91" t="s">
        <v>186</v>
      </c>
      <c r="D777" s="93">
        <f t="shared" ref="D777:P777" si="255">IF(((D775="")*AND(D776="")),"",(D775-D776))</f>
        <v>368.63999999999987</v>
      </c>
      <c r="E777" s="93">
        <f t="shared" si="255"/>
        <v>321.56999999999971</v>
      </c>
      <c r="F777" s="93">
        <f t="shared" si="255"/>
        <v>319.38999999999987</v>
      </c>
      <c r="G777" s="93">
        <f t="shared" si="255"/>
        <v>325.02</v>
      </c>
      <c r="H777" s="93">
        <f t="shared" si="255"/>
        <v>364.30000000000018</v>
      </c>
      <c r="I777" s="93">
        <f t="shared" si="255"/>
        <v>367.17000000000007</v>
      </c>
      <c r="J777" s="93">
        <f t="shared" si="255"/>
        <v>318.67000000000007</v>
      </c>
      <c r="K777" s="93">
        <f t="shared" si="255"/>
        <v>357.58000000000038</v>
      </c>
      <c r="L777" s="93">
        <f t="shared" si="255"/>
        <v>370.59000000000015</v>
      </c>
      <c r="M777" s="93">
        <f t="shared" si="255"/>
        <v>325</v>
      </c>
      <c r="N777" s="93">
        <f t="shared" si="255"/>
        <v>327.18000000000029</v>
      </c>
      <c r="O777" s="93">
        <f t="shared" si="255"/>
        <v>325.35000000000036</v>
      </c>
      <c r="P777" s="93">
        <f t="shared" si="255"/>
        <v>328</v>
      </c>
      <c r="Q777" s="1086"/>
      <c r="R777" s="1086"/>
      <c r="S777" s="1089"/>
      <c r="T777" s="855"/>
      <c r="U777" s="1089"/>
      <c r="V777" s="249"/>
      <c r="W777" s="1092"/>
      <c r="X777" s="7"/>
      <c r="Y777" s="7"/>
      <c r="Z777" s="22"/>
      <c r="AA777" s="22"/>
      <c r="AB777" s="22"/>
      <c r="AC777" s="22"/>
      <c r="AE777" s="22"/>
    </row>
    <row r="778" spans="1:31" s="237" customFormat="1" ht="15.75">
      <c r="A778" s="107">
        <v>44032</v>
      </c>
      <c r="B778" s="122" t="s">
        <v>230</v>
      </c>
      <c r="C778" s="91" t="s">
        <v>184</v>
      </c>
      <c r="D778">
        <v>2937.75</v>
      </c>
      <c r="E778">
        <v>2781.89</v>
      </c>
      <c r="F778">
        <v>2755.04</v>
      </c>
      <c r="G778">
        <v>2763.57</v>
      </c>
      <c r="H778">
        <v>2887.56</v>
      </c>
      <c r="I778">
        <v>2871.71</v>
      </c>
      <c r="J778">
        <v>2772.5</v>
      </c>
      <c r="K778">
        <v>2755.03</v>
      </c>
      <c r="L778">
        <v>2856.12</v>
      </c>
      <c r="M778">
        <v>2797.58</v>
      </c>
      <c r="N778">
        <v>2770.07</v>
      </c>
      <c r="O778">
        <v>2776.89</v>
      </c>
      <c r="P778">
        <v>2797.58</v>
      </c>
      <c r="Q778" s="1084">
        <f>IF((P779=""),"",MAX(D780:P780))</f>
        <v>369.7800000000002</v>
      </c>
      <c r="R778" s="1084">
        <f>IF(P779="","",MIN(D780:P780))</f>
        <v>306.04999999999973</v>
      </c>
      <c r="S778" s="1087">
        <f>IF((P780=""),"",AVERAGE(D780:P780))</f>
        <v>336.47384615384613</v>
      </c>
      <c r="T778" s="837">
        <f>IF((P779=""),"",(Q778-R778)/(Q778+R778)*100)</f>
        <v>9.4298862139887962</v>
      </c>
      <c r="U778" s="1087">
        <f>STDEV(D780:P780)</f>
        <v>20.888463138960141</v>
      </c>
      <c r="V778" s="250" t="str">
        <f>IF(P779="","",IF(S778&gt;300,IF(T778&lt;14,IF(S778&lt;390,"Pass","Fail"),"Fail"),"Fail"))</f>
        <v>Pass</v>
      </c>
      <c r="W778" s="1090">
        <v>1335</v>
      </c>
      <c r="X778" s="173" t="s">
        <v>551</v>
      </c>
      <c r="Y778" s="7"/>
      <c r="Z778" s="30">
        <v>270</v>
      </c>
      <c r="AA778" s="30">
        <v>370</v>
      </c>
      <c r="AB778" s="30">
        <v>300</v>
      </c>
      <c r="AC778" s="31">
        <v>390</v>
      </c>
      <c r="AD778" s="31">
        <v>20</v>
      </c>
      <c r="AE778" s="31">
        <v>14</v>
      </c>
    </row>
    <row r="779" spans="1:31" s="237" customFormat="1" ht="15.75" customHeight="1">
      <c r="A779" s="84"/>
      <c r="B779" s="92"/>
      <c r="C779" s="91" t="s">
        <v>185</v>
      </c>
      <c r="D779">
        <v>2567.9699999999998</v>
      </c>
      <c r="E779">
        <v>2456.9499999999998</v>
      </c>
      <c r="F779">
        <v>2435.4</v>
      </c>
      <c r="G779">
        <v>2440.86</v>
      </c>
      <c r="H779">
        <v>2523.83</v>
      </c>
      <c r="I779">
        <v>2509.34</v>
      </c>
      <c r="J779">
        <v>2449.4</v>
      </c>
      <c r="K779">
        <v>2424.42</v>
      </c>
      <c r="L779">
        <v>2491.5300000000002</v>
      </c>
      <c r="M779">
        <v>2470.2399999999998</v>
      </c>
      <c r="N779">
        <v>2441.2399999999998</v>
      </c>
      <c r="O779">
        <v>2446.42</v>
      </c>
      <c r="P779">
        <v>2491.5300000000002</v>
      </c>
      <c r="Q779" s="1085"/>
      <c r="R779" s="1085"/>
      <c r="S779" s="1088"/>
      <c r="T779" s="854"/>
      <c r="U779" s="1088"/>
      <c r="V779" s="251"/>
      <c r="W779" s="1091"/>
      <c r="X779" s="7"/>
      <c r="Y779" s="7"/>
      <c r="Z779" s="22"/>
      <c r="AA779" s="22"/>
      <c r="AB779" s="22"/>
      <c r="AC779" s="22"/>
      <c r="AE779" s="22"/>
    </row>
    <row r="780" spans="1:31" s="237" customFormat="1" ht="30" customHeight="1">
      <c r="A780" s="119"/>
      <c r="B780" s="90"/>
      <c r="C780" s="91" t="s">
        <v>186</v>
      </c>
      <c r="D780" s="93">
        <f t="shared" ref="D780:P780" si="256">IF(((D778="")*AND(D779="")),"",(D778-D779))</f>
        <v>369.7800000000002</v>
      </c>
      <c r="E780" s="93">
        <f t="shared" si="256"/>
        <v>324.94000000000005</v>
      </c>
      <c r="F780" s="93">
        <f t="shared" si="256"/>
        <v>319.63999999999987</v>
      </c>
      <c r="G780" s="93">
        <f t="shared" si="256"/>
        <v>322.71000000000004</v>
      </c>
      <c r="H780" s="93">
        <f t="shared" si="256"/>
        <v>363.73</v>
      </c>
      <c r="I780" s="93">
        <f t="shared" si="256"/>
        <v>362.36999999999989</v>
      </c>
      <c r="J780" s="93">
        <f t="shared" si="256"/>
        <v>323.09999999999991</v>
      </c>
      <c r="K780" s="93">
        <f t="shared" si="256"/>
        <v>330.61000000000013</v>
      </c>
      <c r="L780" s="93">
        <f t="shared" si="256"/>
        <v>364.58999999999969</v>
      </c>
      <c r="M780" s="93">
        <f t="shared" si="256"/>
        <v>327.34000000000015</v>
      </c>
      <c r="N780" s="93">
        <f t="shared" si="256"/>
        <v>328.83000000000038</v>
      </c>
      <c r="O780" s="93">
        <f t="shared" si="256"/>
        <v>330.4699999999998</v>
      </c>
      <c r="P780" s="93">
        <f t="shared" si="256"/>
        <v>306.04999999999973</v>
      </c>
      <c r="Q780" s="1086"/>
      <c r="R780" s="1086"/>
      <c r="S780" s="1089"/>
      <c r="T780" s="855"/>
      <c r="U780" s="1089"/>
      <c r="V780" s="252"/>
      <c r="W780" s="1092"/>
      <c r="X780" s="7"/>
      <c r="Y780" s="7"/>
      <c r="Z780" s="22"/>
      <c r="AA780" s="22"/>
      <c r="AB780" s="22"/>
      <c r="AC780" s="22"/>
      <c r="AE780" s="22"/>
    </row>
    <row r="781" spans="1:31" s="237" customFormat="1" ht="15.75">
      <c r="A781" s="107">
        <v>44037</v>
      </c>
      <c r="B781" s="122" t="s">
        <v>230</v>
      </c>
      <c r="C781" s="91" t="s">
        <v>184</v>
      </c>
      <c r="D781">
        <v>2572.04</v>
      </c>
      <c r="E781">
        <v>2453.31</v>
      </c>
      <c r="F781">
        <v>2427.96</v>
      </c>
      <c r="G781">
        <v>2433.48</v>
      </c>
      <c r="H781">
        <v>2526.1999999999998</v>
      </c>
      <c r="I781">
        <v>2503.5300000000002</v>
      </c>
      <c r="J781">
        <v>2457.7399999999998</v>
      </c>
      <c r="K781">
        <v>2424.42</v>
      </c>
      <c r="L781">
        <v>2494.59</v>
      </c>
      <c r="M781">
        <v>2468.8200000000002</v>
      </c>
      <c r="N781">
        <v>2434.0100000000002</v>
      </c>
      <c r="O781">
        <v>2446.9699999999998</v>
      </c>
      <c r="P781">
        <v>2491.5300000000002</v>
      </c>
      <c r="Q781" s="1084">
        <f>IF((P782=""),"",MAX(D783:P783))</f>
        <v>389.73</v>
      </c>
      <c r="R781" s="1084">
        <f>IF(P782="","",MIN(D783:P783))</f>
        <v>319.31999999999971</v>
      </c>
      <c r="S781" s="1087">
        <f>IF((P783=""),"",AVERAGE(D783:P783))</f>
        <v>348.76</v>
      </c>
      <c r="T781" s="837">
        <f>IF((P782=""),"",(Q781-R781)/(Q781+R781)*100)</f>
        <v>9.9301882800931303</v>
      </c>
      <c r="U781" s="1087">
        <f>STDEV(D783:P783)</f>
        <v>25.113576009800067</v>
      </c>
      <c r="V781" s="253" t="str">
        <f>IF(P782="","",IF(S781&gt;300,IF(T781&lt;14,IF(S781&lt;390,"Pass","Fail"),"Fail"),"Fail"))</f>
        <v>Pass</v>
      </c>
      <c r="W781" s="1090">
        <v>1159</v>
      </c>
      <c r="X781" s="173" t="s">
        <v>553</v>
      </c>
      <c r="Y781" s="7"/>
      <c r="Z781" s="30">
        <v>270</v>
      </c>
      <c r="AA781" s="30">
        <v>370</v>
      </c>
      <c r="AB781" s="30">
        <v>300</v>
      </c>
      <c r="AC781" s="31">
        <v>390</v>
      </c>
      <c r="AD781" s="31">
        <v>20</v>
      </c>
      <c r="AE781" s="31">
        <v>14</v>
      </c>
    </row>
    <row r="782" spans="1:31" s="237" customFormat="1" ht="15.75" customHeight="1">
      <c r="A782" s="84"/>
      <c r="B782" s="92"/>
      <c r="C782" s="91" t="s">
        <v>185</v>
      </c>
      <c r="D782">
        <v>2198.06</v>
      </c>
      <c r="E782">
        <v>2122.02</v>
      </c>
      <c r="F782">
        <v>2097.2800000000002</v>
      </c>
      <c r="G782">
        <v>2098.1999999999998</v>
      </c>
      <c r="H782">
        <v>2146.98</v>
      </c>
      <c r="I782">
        <v>2128.29</v>
      </c>
      <c r="J782">
        <v>2138.42</v>
      </c>
      <c r="K782">
        <v>2099.1799999999998</v>
      </c>
      <c r="L782">
        <v>2104.86</v>
      </c>
      <c r="M782">
        <v>2136.88</v>
      </c>
      <c r="N782">
        <v>2099.88</v>
      </c>
      <c r="O782">
        <v>2113.56</v>
      </c>
      <c r="P782">
        <v>2117.11</v>
      </c>
      <c r="Q782" s="1085"/>
      <c r="R782" s="1085"/>
      <c r="S782" s="1088"/>
      <c r="T782" s="854"/>
      <c r="U782" s="1088"/>
      <c r="V782" s="254"/>
      <c r="W782" s="1091"/>
      <c r="X782" s="7"/>
      <c r="Y782" s="7"/>
      <c r="Z782" s="22"/>
      <c r="AA782" s="22"/>
      <c r="AB782" s="22"/>
      <c r="AC782" s="22"/>
      <c r="AE782" s="22"/>
    </row>
    <row r="783" spans="1:31" s="237" customFormat="1" ht="30" customHeight="1">
      <c r="A783" s="119"/>
      <c r="B783" s="90"/>
      <c r="C783" s="91" t="s">
        <v>186</v>
      </c>
      <c r="D783" s="93">
        <f t="shared" ref="D783:P783" si="257">IF(((D781="")*AND(D782="")),"",(D781-D782))</f>
        <v>373.98</v>
      </c>
      <c r="E783" s="93">
        <f t="shared" si="257"/>
        <v>331.28999999999996</v>
      </c>
      <c r="F783" s="93">
        <f t="shared" si="257"/>
        <v>330.67999999999984</v>
      </c>
      <c r="G783" s="93">
        <f t="shared" si="257"/>
        <v>335.2800000000002</v>
      </c>
      <c r="H783" s="93">
        <f t="shared" si="257"/>
        <v>379.2199999999998</v>
      </c>
      <c r="I783" s="93">
        <f t="shared" si="257"/>
        <v>375.24000000000024</v>
      </c>
      <c r="J783" s="93">
        <f t="shared" si="257"/>
        <v>319.31999999999971</v>
      </c>
      <c r="K783" s="93">
        <f t="shared" si="257"/>
        <v>325.24000000000024</v>
      </c>
      <c r="L783" s="93">
        <f t="shared" si="257"/>
        <v>389.73</v>
      </c>
      <c r="M783" s="93">
        <f t="shared" si="257"/>
        <v>331.94000000000005</v>
      </c>
      <c r="N783" s="93">
        <f t="shared" si="257"/>
        <v>334.13000000000011</v>
      </c>
      <c r="O783" s="93">
        <f t="shared" si="257"/>
        <v>333.40999999999985</v>
      </c>
      <c r="P783" s="93">
        <f t="shared" si="257"/>
        <v>374.42000000000007</v>
      </c>
      <c r="Q783" s="1086"/>
      <c r="R783" s="1086"/>
      <c r="S783" s="1089"/>
      <c r="T783" s="855"/>
      <c r="U783" s="1089"/>
      <c r="V783" s="255"/>
      <c r="W783" s="1092"/>
      <c r="X783" s="7"/>
      <c r="Y783" s="7"/>
      <c r="Z783" s="22"/>
      <c r="AA783" s="22"/>
      <c r="AB783" s="22"/>
      <c r="AC783" s="22"/>
      <c r="AE783" s="22"/>
    </row>
    <row r="784" spans="1:31" ht="15.75">
      <c r="A784" s="107">
        <v>44040</v>
      </c>
      <c r="B784" s="122" t="s">
        <v>230</v>
      </c>
      <c r="C784" s="91" t="s">
        <v>184</v>
      </c>
      <c r="D784">
        <v>2868</v>
      </c>
      <c r="E784">
        <v>2806</v>
      </c>
      <c r="F784">
        <v>2777</v>
      </c>
      <c r="G784">
        <v>2776</v>
      </c>
      <c r="H784">
        <v>2798</v>
      </c>
      <c r="I784">
        <v>2844</v>
      </c>
      <c r="J784">
        <v>2922</v>
      </c>
      <c r="K784">
        <v>2839</v>
      </c>
      <c r="L784">
        <v>2800</v>
      </c>
      <c r="M784">
        <v>2780</v>
      </c>
      <c r="N784">
        <v>2791</v>
      </c>
      <c r="O784">
        <v>2826</v>
      </c>
      <c r="P784">
        <v>2883</v>
      </c>
      <c r="Q784" s="1084">
        <f>IF((P785=""),"",MAX(D786:P786))</f>
        <v>381</v>
      </c>
      <c r="R784" s="1084">
        <f>IF(P785="","",MIN(D786:P786))</f>
        <v>326</v>
      </c>
      <c r="S784" s="1087">
        <f>IF((P786=""),"",AVERAGE(D786:P786))</f>
        <v>350.46153846153845</v>
      </c>
      <c r="T784" s="837">
        <f>IF((P785=""),"",(Q784-R784)/(Q784+R784)*100)</f>
        <v>7.7793493635077784</v>
      </c>
      <c r="U784" s="1087">
        <f>STDEV(D786:P786)</f>
        <v>21.465535883579271</v>
      </c>
      <c r="V784" s="256" t="str">
        <f>IF(P785="","",IF(S784&gt;300,IF(T784&lt;14,IF(S784&lt;390,"Pass","Fail"),"Fail"),"Fail"))</f>
        <v>Pass</v>
      </c>
      <c r="W784" s="1090">
        <v>1340</v>
      </c>
      <c r="X784" s="173" t="s">
        <v>555</v>
      </c>
      <c r="Z784" s="30">
        <v>270</v>
      </c>
      <c r="AA784" s="30">
        <v>370</v>
      </c>
      <c r="AB784" s="30">
        <v>300</v>
      </c>
      <c r="AC784" s="31">
        <v>390</v>
      </c>
      <c r="AD784" s="31">
        <v>20</v>
      </c>
      <c r="AE784" s="31">
        <v>14</v>
      </c>
    </row>
    <row r="785" spans="1:31" ht="15.75" customHeight="1">
      <c r="A785" s="84"/>
      <c r="B785" s="92"/>
      <c r="C785" s="91" t="s">
        <v>185</v>
      </c>
      <c r="D785">
        <v>2487</v>
      </c>
      <c r="E785">
        <v>2457</v>
      </c>
      <c r="F785">
        <v>2445</v>
      </c>
      <c r="G785">
        <v>2450</v>
      </c>
      <c r="H785">
        <v>2468</v>
      </c>
      <c r="I785">
        <v>2500</v>
      </c>
      <c r="J785">
        <v>2544</v>
      </c>
      <c r="K785">
        <v>2458</v>
      </c>
      <c r="L785">
        <v>2454</v>
      </c>
      <c r="M785">
        <v>2448</v>
      </c>
      <c r="N785">
        <v>2460</v>
      </c>
      <c r="O785">
        <v>2478</v>
      </c>
      <c r="P785">
        <v>2505</v>
      </c>
      <c r="Q785" s="1085"/>
      <c r="R785" s="1085"/>
      <c r="S785" s="1088"/>
      <c r="T785" s="854"/>
      <c r="U785" s="1088"/>
      <c r="V785" s="257"/>
      <c r="W785" s="1091"/>
      <c r="AD785" s="237"/>
    </row>
    <row r="786" spans="1:31" ht="30" customHeight="1">
      <c r="A786" s="119"/>
      <c r="B786" s="90"/>
      <c r="C786" s="91" t="s">
        <v>186</v>
      </c>
      <c r="D786" s="93">
        <f t="shared" ref="D786:P786" si="258">IF(((D784="")*AND(D785="")),"",(D784-D785))</f>
        <v>381</v>
      </c>
      <c r="E786" s="93">
        <f t="shared" si="258"/>
        <v>349</v>
      </c>
      <c r="F786" s="93">
        <f t="shared" si="258"/>
        <v>332</v>
      </c>
      <c r="G786" s="93">
        <f t="shared" si="258"/>
        <v>326</v>
      </c>
      <c r="H786" s="93">
        <f t="shared" si="258"/>
        <v>330</v>
      </c>
      <c r="I786" s="93">
        <f t="shared" si="258"/>
        <v>344</v>
      </c>
      <c r="J786" s="93">
        <f t="shared" si="258"/>
        <v>378</v>
      </c>
      <c r="K786" s="93">
        <f t="shared" si="258"/>
        <v>381</v>
      </c>
      <c r="L786" s="93">
        <f t="shared" si="258"/>
        <v>346</v>
      </c>
      <c r="M786" s="93">
        <f t="shared" si="258"/>
        <v>332</v>
      </c>
      <c r="N786" s="93">
        <f t="shared" si="258"/>
        <v>331</v>
      </c>
      <c r="O786" s="93">
        <f t="shared" si="258"/>
        <v>348</v>
      </c>
      <c r="P786" s="93">
        <f t="shared" si="258"/>
        <v>378</v>
      </c>
      <c r="Q786" s="1086"/>
      <c r="R786" s="1086"/>
      <c r="S786" s="1089"/>
      <c r="T786" s="855"/>
      <c r="U786" s="1089"/>
      <c r="V786" s="258"/>
      <c r="W786" s="1092"/>
      <c r="AD786" s="237"/>
    </row>
    <row r="787" spans="1:31" s="237" customFormat="1" ht="15.75">
      <c r="A787" s="107">
        <v>44043</v>
      </c>
      <c r="B787" s="122" t="s">
        <v>230</v>
      </c>
      <c r="C787" s="91" t="s">
        <v>184</v>
      </c>
      <c r="D787">
        <v>2467</v>
      </c>
      <c r="E787">
        <v>2437.62</v>
      </c>
      <c r="F787">
        <v>2439.83</v>
      </c>
      <c r="G787">
        <v>2456.31</v>
      </c>
      <c r="H787">
        <v>2469.6999999999998</v>
      </c>
      <c r="I787">
        <v>2468.98</v>
      </c>
      <c r="J787">
        <v>2440.5100000000002</v>
      </c>
      <c r="K787">
        <v>2434.91</v>
      </c>
      <c r="L787">
        <v>2457.8000000000002</v>
      </c>
      <c r="M787">
        <v>2435.54</v>
      </c>
      <c r="N787">
        <v>2436.9</v>
      </c>
      <c r="O787">
        <v>2457.7600000000002</v>
      </c>
      <c r="P787">
        <v>2453.5</v>
      </c>
      <c r="Q787" s="1084">
        <f>IF((P788=""),"",MAX(D789:P789))</f>
        <v>372.30999999999995</v>
      </c>
      <c r="R787" s="1084">
        <f>IF(P788="","",MIN(D789:P789))</f>
        <v>339.60999999999967</v>
      </c>
      <c r="S787" s="1087">
        <f>IF((P789=""),"",AVERAGE(D789:P789))</f>
        <v>360.76615384615383</v>
      </c>
      <c r="T787" s="837">
        <f>IF((P788=""),"",(Q787-R787)/(Q787+R787)*100)</f>
        <v>4.5932127205304374</v>
      </c>
      <c r="U787" s="1087">
        <f>STDEV(D789:P789)</f>
        <v>9.6354644745875593</v>
      </c>
      <c r="V787" s="259" t="str">
        <f>IF(P788="","",IF(S787&gt;300,IF(T787&lt;14,IF(S787&lt;390,"Pass","Fail"),"Fail"),"Fail"))</f>
        <v>Pass</v>
      </c>
      <c r="W787" s="1090">
        <v>1428</v>
      </c>
      <c r="X787" s="173" t="s">
        <v>556</v>
      </c>
      <c r="Y787" s="7"/>
      <c r="Z787" s="30">
        <v>270</v>
      </c>
      <c r="AA787" s="30">
        <v>370</v>
      </c>
      <c r="AB787" s="30">
        <v>300</v>
      </c>
      <c r="AC787" s="31">
        <v>390</v>
      </c>
      <c r="AD787" s="31">
        <v>20</v>
      </c>
      <c r="AE787" s="31">
        <v>14</v>
      </c>
    </row>
    <row r="788" spans="1:31" s="237" customFormat="1" ht="15.75" customHeight="1">
      <c r="A788" s="84"/>
      <c r="B788" s="92"/>
      <c r="C788" s="91" t="s">
        <v>185</v>
      </c>
      <c r="D788">
        <v>2095.66</v>
      </c>
      <c r="E788">
        <v>2089.5</v>
      </c>
      <c r="F788">
        <v>2069.6799999999998</v>
      </c>
      <c r="G788">
        <v>2097.5</v>
      </c>
      <c r="H788">
        <v>2130.09</v>
      </c>
      <c r="I788">
        <v>2099.3000000000002</v>
      </c>
      <c r="J788">
        <v>2083.5</v>
      </c>
      <c r="K788">
        <v>2062.6</v>
      </c>
      <c r="L788">
        <v>2089.79</v>
      </c>
      <c r="M788">
        <v>2076.6999999999998</v>
      </c>
      <c r="N788">
        <v>2080.2800000000002</v>
      </c>
      <c r="O788">
        <v>2097.5</v>
      </c>
      <c r="P788">
        <v>2094.3000000000002</v>
      </c>
      <c r="Q788" s="1085"/>
      <c r="R788" s="1085"/>
      <c r="S788" s="1088"/>
      <c r="T788" s="854"/>
      <c r="U788" s="1088"/>
      <c r="V788" s="260"/>
      <c r="W788" s="1091"/>
      <c r="X788" s="7"/>
      <c r="Y788" s="7"/>
      <c r="Z788" s="22"/>
      <c r="AA788" s="22"/>
      <c r="AB788" s="22"/>
      <c r="AC788" s="22"/>
      <c r="AE788" s="22"/>
    </row>
    <row r="789" spans="1:31" s="237" customFormat="1" ht="30" customHeight="1">
      <c r="A789" s="119"/>
      <c r="B789" s="90"/>
      <c r="C789" s="91" t="s">
        <v>186</v>
      </c>
      <c r="D789" s="93">
        <f t="shared" ref="D789:P789" si="259">IF(((D787="")*AND(D788="")),"",(D787-D788))</f>
        <v>371.34000000000015</v>
      </c>
      <c r="E789" s="93">
        <f t="shared" si="259"/>
        <v>348.11999999999989</v>
      </c>
      <c r="F789" s="93">
        <f t="shared" si="259"/>
        <v>370.15000000000009</v>
      </c>
      <c r="G789" s="93">
        <f t="shared" si="259"/>
        <v>358.80999999999995</v>
      </c>
      <c r="H789" s="93">
        <f t="shared" si="259"/>
        <v>339.60999999999967</v>
      </c>
      <c r="I789" s="93">
        <f t="shared" si="259"/>
        <v>369.67999999999984</v>
      </c>
      <c r="J789" s="93">
        <f t="shared" si="259"/>
        <v>357.01000000000022</v>
      </c>
      <c r="K789" s="93">
        <f t="shared" si="259"/>
        <v>372.30999999999995</v>
      </c>
      <c r="L789" s="93">
        <f t="shared" si="259"/>
        <v>368.01000000000022</v>
      </c>
      <c r="M789" s="93">
        <f t="shared" si="259"/>
        <v>358.84000000000015</v>
      </c>
      <c r="N789" s="93">
        <f t="shared" si="259"/>
        <v>356.61999999999989</v>
      </c>
      <c r="O789" s="93">
        <f t="shared" si="259"/>
        <v>360.26000000000022</v>
      </c>
      <c r="P789" s="93">
        <f t="shared" si="259"/>
        <v>359.19999999999982</v>
      </c>
      <c r="Q789" s="1086"/>
      <c r="R789" s="1086"/>
      <c r="S789" s="1089"/>
      <c r="T789" s="855"/>
      <c r="U789" s="1089"/>
      <c r="V789" s="261"/>
      <c r="W789" s="1092"/>
      <c r="X789" s="7"/>
      <c r="Y789" s="7"/>
      <c r="Z789" s="22"/>
      <c r="AA789" s="22"/>
      <c r="AB789" s="22"/>
      <c r="AC789" s="22"/>
      <c r="AE789" s="22"/>
    </row>
    <row r="790" spans="1:31" s="237" customFormat="1" ht="15.75">
      <c r="A790" s="268">
        <v>44046</v>
      </c>
      <c r="B790" s="122" t="s">
        <v>230</v>
      </c>
      <c r="C790" s="91" t="s">
        <v>184</v>
      </c>
      <c r="D790">
        <v>2855.41</v>
      </c>
      <c r="E790" s="237">
        <v>2760.53</v>
      </c>
      <c r="F790" s="237">
        <v>2756.95</v>
      </c>
      <c r="G790" s="237">
        <v>2777.54</v>
      </c>
      <c r="H790" s="237">
        <v>2906.89</v>
      </c>
      <c r="I790" s="237">
        <v>2820.75</v>
      </c>
      <c r="J790" s="237">
        <v>2762.34</v>
      </c>
      <c r="K790" s="237">
        <v>2765.64</v>
      </c>
      <c r="L790" s="237">
        <v>2866.95</v>
      </c>
      <c r="M790" s="237">
        <v>2764.5</v>
      </c>
      <c r="N790" s="237">
        <v>2796.15</v>
      </c>
      <c r="O790" s="237">
        <v>2786.6</v>
      </c>
      <c r="P790" s="237">
        <v>2801.68</v>
      </c>
      <c r="Q790" s="1084">
        <f>IF((P791=""),"",MAX(D792:P792))</f>
        <v>430.88999999999987</v>
      </c>
      <c r="R790" s="1084">
        <f>IF(P791="","",MIN(D792:P792))</f>
        <v>209.34000000000015</v>
      </c>
      <c r="S790" s="1087">
        <f>IF((P792=""),"",AVERAGE(D792:P792))</f>
        <v>321.01999999999992</v>
      </c>
      <c r="T790" s="837">
        <f>IF((P791=""),"",(Q790-R790)/(Q790+R790)*100)</f>
        <v>34.604751417459305</v>
      </c>
      <c r="U790" s="1087">
        <f>STDEV(D792:P792)</f>
        <v>54.190922364051417</v>
      </c>
      <c r="V790" s="262" t="str">
        <f>IF(P791="","",IF(S790&gt;300,IF(T790&lt;14,IF(S790&lt;390,"Pass","Fail"),"Fail"),"Fail"))</f>
        <v>Fail</v>
      </c>
      <c r="W790" s="1090" t="s">
        <v>557</v>
      </c>
      <c r="X790" s="173"/>
      <c r="Y790" s="7" t="s">
        <v>558</v>
      </c>
      <c r="Z790" s="30">
        <v>270</v>
      </c>
      <c r="AA790" s="30">
        <v>370</v>
      </c>
      <c r="AB790" s="30">
        <v>300</v>
      </c>
      <c r="AC790" s="31">
        <v>390</v>
      </c>
      <c r="AD790" s="31">
        <v>20</v>
      </c>
      <c r="AE790" s="31">
        <v>14</v>
      </c>
    </row>
    <row r="791" spans="1:31" s="237" customFormat="1" ht="15.75" customHeight="1">
      <c r="A791" s="84"/>
      <c r="B791" s="92"/>
      <c r="C791" s="91" t="s">
        <v>185</v>
      </c>
      <c r="D791">
        <v>2498</v>
      </c>
      <c r="E791">
        <v>2472</v>
      </c>
      <c r="F791">
        <v>2453</v>
      </c>
      <c r="G791">
        <v>2456</v>
      </c>
      <c r="H791">
        <v>2476</v>
      </c>
      <c r="I791">
        <v>2508</v>
      </c>
      <c r="J791">
        <v>2553</v>
      </c>
      <c r="K791">
        <v>2470</v>
      </c>
      <c r="L791">
        <v>2466</v>
      </c>
      <c r="M791">
        <v>2463</v>
      </c>
      <c r="N791">
        <v>2466</v>
      </c>
      <c r="O791">
        <v>2487</v>
      </c>
      <c r="P791">
        <v>2480.67</v>
      </c>
      <c r="Q791" s="1085"/>
      <c r="R791" s="1085"/>
      <c r="S791" s="1088"/>
      <c r="T791" s="854"/>
      <c r="U791" s="1088"/>
      <c r="V791" s="263"/>
      <c r="W791" s="1091"/>
      <c r="X791" s="7"/>
      <c r="Y791" s="7"/>
      <c r="Z791" s="22"/>
      <c r="AA791" s="22"/>
      <c r="AB791" s="22"/>
      <c r="AC791" s="22"/>
      <c r="AE791" s="22"/>
    </row>
    <row r="792" spans="1:31" s="237" customFormat="1" ht="30" customHeight="1">
      <c r="A792" s="119"/>
      <c r="B792" s="90"/>
      <c r="C792" s="91" t="s">
        <v>186</v>
      </c>
      <c r="D792" s="93">
        <f t="shared" ref="D792:P792" si="260">IF(((D790="")*AND(D791="")),"",(D790-D791))</f>
        <v>357.40999999999985</v>
      </c>
      <c r="E792" s="93">
        <f t="shared" si="260"/>
        <v>288.5300000000002</v>
      </c>
      <c r="F792" s="93">
        <f t="shared" si="260"/>
        <v>303.94999999999982</v>
      </c>
      <c r="G792" s="93">
        <f t="shared" si="260"/>
        <v>321.53999999999996</v>
      </c>
      <c r="H792" s="93">
        <f t="shared" si="260"/>
        <v>430.88999999999987</v>
      </c>
      <c r="I792" s="93">
        <f t="shared" si="260"/>
        <v>312.75</v>
      </c>
      <c r="J792" s="93">
        <f t="shared" si="260"/>
        <v>209.34000000000015</v>
      </c>
      <c r="K792" s="93">
        <f t="shared" si="260"/>
        <v>295.63999999999987</v>
      </c>
      <c r="L792" s="93">
        <f t="shared" si="260"/>
        <v>400.94999999999982</v>
      </c>
      <c r="M792" s="93">
        <f t="shared" si="260"/>
        <v>301.5</v>
      </c>
      <c r="N792" s="93">
        <f t="shared" si="260"/>
        <v>330.15000000000009</v>
      </c>
      <c r="O792" s="93">
        <f t="shared" si="260"/>
        <v>299.59999999999991</v>
      </c>
      <c r="P792" s="93">
        <f t="shared" si="260"/>
        <v>321.00999999999976</v>
      </c>
      <c r="Q792" s="1086"/>
      <c r="R792" s="1086"/>
      <c r="S792" s="1089"/>
      <c r="T792" s="855"/>
      <c r="U792" s="1089"/>
      <c r="V792" s="264"/>
      <c r="W792" s="1092"/>
      <c r="X792" s="7"/>
      <c r="Y792" s="7"/>
      <c r="Z792" s="22"/>
      <c r="AA792" s="22"/>
      <c r="AB792" s="22"/>
      <c r="AC792" s="22"/>
      <c r="AE792" s="22"/>
    </row>
    <row r="793" spans="1:31" s="237" customFormat="1" ht="15.75">
      <c r="A793" s="268">
        <v>44047</v>
      </c>
      <c r="B793" s="122" t="s">
        <v>230</v>
      </c>
      <c r="C793" s="91" t="s">
        <v>184</v>
      </c>
      <c r="D793">
        <v>2498</v>
      </c>
      <c r="E793">
        <v>2472</v>
      </c>
      <c r="F793">
        <v>2453</v>
      </c>
      <c r="G793">
        <v>2456</v>
      </c>
      <c r="H793">
        <v>2476</v>
      </c>
      <c r="I793">
        <v>2508</v>
      </c>
      <c r="J793">
        <v>2553</v>
      </c>
      <c r="K793">
        <v>2470</v>
      </c>
      <c r="L793">
        <v>2466</v>
      </c>
      <c r="M793">
        <v>2463</v>
      </c>
      <c r="N793">
        <v>2466</v>
      </c>
      <c r="O793">
        <v>2487</v>
      </c>
      <c r="P793">
        <v>2480.67</v>
      </c>
      <c r="Q793" s="1084">
        <f>IF((P794=""),"",MAX(D795:P795))</f>
        <v>401</v>
      </c>
      <c r="R793" s="1084">
        <f>IF(P794="","",MIN(D795:P795))</f>
        <v>326</v>
      </c>
      <c r="S793" s="1087">
        <f>IF((P795=""),"",AVERAGE(D795:P795))</f>
        <v>353.51307692307694</v>
      </c>
      <c r="T793" s="837">
        <f>IF((P794=""),"",(Q793-R793)/(Q793+R793)*100)</f>
        <v>10.316368638239339</v>
      </c>
      <c r="U793" s="1087">
        <f>STDEV(D795:P795)</f>
        <v>26.938829900540654</v>
      </c>
      <c r="V793" s="265" t="str">
        <f>IF(P794="","",IF(S793&gt;300,IF(T793&lt;14,IF(S793&lt;390,"Pass","Fail"),"Fail"),"Fail"))</f>
        <v>Pass</v>
      </c>
      <c r="W793" s="1090" t="s">
        <v>557</v>
      </c>
      <c r="X793" s="173" t="s">
        <v>559</v>
      </c>
      <c r="Y793" s="7"/>
      <c r="Z793" s="30">
        <v>270</v>
      </c>
      <c r="AA793" s="30">
        <v>370</v>
      </c>
      <c r="AB793" s="30">
        <v>300</v>
      </c>
      <c r="AC793" s="31">
        <v>390</v>
      </c>
      <c r="AD793" s="31">
        <v>20</v>
      </c>
      <c r="AE793" s="31">
        <v>14</v>
      </c>
    </row>
    <row r="794" spans="1:31" s="237" customFormat="1" ht="15.75" customHeight="1">
      <c r="A794" s="84"/>
      <c r="B794" s="92"/>
      <c r="C794" s="91" t="s">
        <v>185</v>
      </c>
      <c r="D794">
        <v>2097</v>
      </c>
      <c r="E794">
        <v>2119</v>
      </c>
      <c r="F794">
        <v>2126</v>
      </c>
      <c r="G794">
        <v>2130</v>
      </c>
      <c r="H794">
        <v>2146</v>
      </c>
      <c r="I794">
        <v>2160</v>
      </c>
      <c r="J794">
        <v>2160</v>
      </c>
      <c r="K794">
        <v>2074</v>
      </c>
      <c r="L794">
        <v>2117</v>
      </c>
      <c r="M794">
        <v>2128</v>
      </c>
      <c r="N794">
        <v>2137</v>
      </c>
      <c r="O794">
        <v>2139</v>
      </c>
      <c r="P794">
        <v>2120</v>
      </c>
      <c r="Q794" s="1085"/>
      <c r="R794" s="1085"/>
      <c r="S794" s="1088"/>
      <c r="T794" s="854"/>
      <c r="U794" s="1088"/>
      <c r="V794" s="266"/>
      <c r="W794" s="1091"/>
      <c r="X794" s="7"/>
      <c r="Y794" s="7"/>
      <c r="Z794" s="22"/>
      <c r="AA794" s="22"/>
      <c r="AB794" s="22"/>
      <c r="AC794" s="22"/>
      <c r="AE794" s="22"/>
    </row>
    <row r="795" spans="1:31" s="237" customFormat="1" ht="32.25" customHeight="1">
      <c r="A795" s="119"/>
      <c r="B795" s="90"/>
      <c r="C795" s="91" t="s">
        <v>186</v>
      </c>
      <c r="D795" s="93">
        <f t="shared" ref="D795:P795" si="261">IF(((D793="")*AND(D794="")),"",(D793-D794))</f>
        <v>401</v>
      </c>
      <c r="E795" s="93">
        <f t="shared" si="261"/>
        <v>353</v>
      </c>
      <c r="F795" s="93">
        <f t="shared" si="261"/>
        <v>327</v>
      </c>
      <c r="G795" s="93">
        <f t="shared" si="261"/>
        <v>326</v>
      </c>
      <c r="H795" s="93">
        <f t="shared" si="261"/>
        <v>330</v>
      </c>
      <c r="I795" s="93">
        <f t="shared" si="261"/>
        <v>348</v>
      </c>
      <c r="J795" s="93">
        <f t="shared" si="261"/>
        <v>393</v>
      </c>
      <c r="K795" s="93">
        <f t="shared" si="261"/>
        <v>396</v>
      </c>
      <c r="L795" s="93">
        <f t="shared" si="261"/>
        <v>349</v>
      </c>
      <c r="M795" s="93">
        <f t="shared" si="261"/>
        <v>335</v>
      </c>
      <c r="N795" s="93">
        <f t="shared" si="261"/>
        <v>329</v>
      </c>
      <c r="O795" s="93">
        <f t="shared" si="261"/>
        <v>348</v>
      </c>
      <c r="P795" s="93">
        <f t="shared" si="261"/>
        <v>360.67000000000007</v>
      </c>
      <c r="Q795" s="1086"/>
      <c r="R795" s="1086"/>
      <c r="S795" s="1089"/>
      <c r="T795" s="855"/>
      <c r="U795" s="1089"/>
      <c r="V795" s="267"/>
      <c r="W795" s="1092"/>
      <c r="X795" s="7"/>
      <c r="Y795" s="7"/>
      <c r="Z795" s="22"/>
      <c r="AA795" s="22"/>
      <c r="AB795" s="22"/>
      <c r="AC795" s="22"/>
      <c r="AE795" s="22"/>
    </row>
    <row r="796" spans="1:31" s="237" customFormat="1" ht="15.75">
      <c r="A796" s="268">
        <v>44049</v>
      </c>
      <c r="B796" s="122" t="s">
        <v>230</v>
      </c>
      <c r="C796" s="91" t="s">
        <v>184</v>
      </c>
      <c r="D796">
        <v>2097</v>
      </c>
      <c r="E796">
        <v>2119</v>
      </c>
      <c r="F796">
        <v>2126</v>
      </c>
      <c r="G796">
        <v>2130</v>
      </c>
      <c r="H796">
        <v>2146</v>
      </c>
      <c r="I796">
        <v>2160</v>
      </c>
      <c r="J796">
        <v>2160</v>
      </c>
      <c r="K796">
        <v>2074</v>
      </c>
      <c r="L796">
        <v>2117</v>
      </c>
      <c r="M796">
        <v>2128</v>
      </c>
      <c r="N796">
        <v>2137</v>
      </c>
      <c r="O796">
        <v>2139</v>
      </c>
      <c r="P796">
        <v>2120</v>
      </c>
      <c r="Q796" s="1084">
        <f>IF((P797=""),"",MAX(D798:P798))</f>
        <v>375</v>
      </c>
      <c r="R796" s="1084">
        <f>IF(P797="","",MIN(D798:P798))</f>
        <v>335</v>
      </c>
      <c r="S796" s="1087">
        <f>IF((P798=""),"",AVERAGE(D798:P798))</f>
        <v>352.07692307692309</v>
      </c>
      <c r="T796" s="837">
        <f>IF((P797=""),"",(Q796-R796)/(Q796+R796)*100)</f>
        <v>5.6338028169014089</v>
      </c>
      <c r="U796" s="1087">
        <f>STDEV(D798:P798)</f>
        <v>15.596268455742347</v>
      </c>
      <c r="V796" s="272" t="str">
        <f>IF(P797="","",IF(S796&gt;300,IF(T796&lt;14,IF(S796&lt;390,"Pass","Fail"),"Fail"),"Fail"))</f>
        <v>Pass</v>
      </c>
      <c r="W796" s="1090">
        <v>1428</v>
      </c>
      <c r="X796" s="173" t="s">
        <v>560</v>
      </c>
      <c r="Y796" s="7"/>
      <c r="Z796" s="30">
        <v>270</v>
      </c>
      <c r="AA796" s="30">
        <v>370</v>
      </c>
      <c r="AB796" s="30">
        <v>300</v>
      </c>
      <c r="AC796" s="31">
        <v>390</v>
      </c>
      <c r="AD796" s="31">
        <v>20</v>
      </c>
      <c r="AE796" s="31">
        <v>14</v>
      </c>
    </row>
    <row r="797" spans="1:31" s="237" customFormat="1" ht="15.75" customHeight="1">
      <c r="A797" s="84"/>
      <c r="B797" s="92"/>
      <c r="C797" s="91" t="s">
        <v>185</v>
      </c>
      <c r="D797">
        <v>1722</v>
      </c>
      <c r="E797">
        <v>1771</v>
      </c>
      <c r="F797">
        <v>1787</v>
      </c>
      <c r="G797">
        <v>1795</v>
      </c>
      <c r="H797">
        <v>1809</v>
      </c>
      <c r="I797">
        <v>1812</v>
      </c>
      <c r="J797">
        <v>1786</v>
      </c>
      <c r="K797">
        <v>1699</v>
      </c>
      <c r="L797">
        <v>1769</v>
      </c>
      <c r="M797">
        <v>1788</v>
      </c>
      <c r="N797">
        <v>1798</v>
      </c>
      <c r="O797">
        <v>1790</v>
      </c>
      <c r="P797">
        <v>1750</v>
      </c>
      <c r="Q797" s="1085"/>
      <c r="R797" s="1085"/>
      <c r="S797" s="1088"/>
      <c r="T797" s="854"/>
      <c r="U797" s="1088"/>
      <c r="V797" s="273"/>
      <c r="W797" s="1091"/>
      <c r="X797" s="7"/>
      <c r="Y797" s="7"/>
      <c r="Z797" s="22"/>
      <c r="AA797" s="22"/>
      <c r="AB797" s="22"/>
      <c r="AC797" s="22"/>
      <c r="AE797" s="22"/>
    </row>
    <row r="798" spans="1:31" s="237" customFormat="1" ht="30" customHeight="1">
      <c r="A798" s="119"/>
      <c r="B798" s="90"/>
      <c r="C798" s="91" t="s">
        <v>186</v>
      </c>
      <c r="D798" s="93">
        <f t="shared" ref="D798:P798" si="262">IF(((D796="")*AND(D797="")),"",(D796-D797))</f>
        <v>375</v>
      </c>
      <c r="E798" s="93">
        <f t="shared" si="262"/>
        <v>348</v>
      </c>
      <c r="F798" s="93">
        <f t="shared" si="262"/>
        <v>339</v>
      </c>
      <c r="G798" s="93">
        <f t="shared" si="262"/>
        <v>335</v>
      </c>
      <c r="H798" s="93">
        <f t="shared" si="262"/>
        <v>337</v>
      </c>
      <c r="I798" s="93">
        <f t="shared" si="262"/>
        <v>348</v>
      </c>
      <c r="J798" s="93">
        <f t="shared" si="262"/>
        <v>374</v>
      </c>
      <c r="K798" s="93">
        <f t="shared" si="262"/>
        <v>375</v>
      </c>
      <c r="L798" s="93">
        <f t="shared" si="262"/>
        <v>348</v>
      </c>
      <c r="M798" s="93">
        <f t="shared" si="262"/>
        <v>340</v>
      </c>
      <c r="N798" s="93">
        <f t="shared" si="262"/>
        <v>339</v>
      </c>
      <c r="O798" s="93">
        <f t="shared" si="262"/>
        <v>349</v>
      </c>
      <c r="P798" s="93">
        <f t="shared" si="262"/>
        <v>370</v>
      </c>
      <c r="Q798" s="1086"/>
      <c r="R798" s="1086"/>
      <c r="S798" s="1089"/>
      <c r="T798" s="855"/>
      <c r="U798" s="1089"/>
      <c r="V798" s="274"/>
      <c r="W798" s="1092"/>
      <c r="X798" s="7"/>
      <c r="Y798" s="7"/>
      <c r="Z798" s="22"/>
      <c r="AA798" s="22"/>
      <c r="AB798" s="22"/>
      <c r="AC798" s="22"/>
      <c r="AE798" s="22"/>
    </row>
    <row r="799" spans="1:31" s="237" customFormat="1" ht="15.75">
      <c r="A799" s="268">
        <v>44054</v>
      </c>
      <c r="B799" s="122" t="s">
        <v>230</v>
      </c>
      <c r="C799" s="91" t="s">
        <v>184</v>
      </c>
      <c r="D799">
        <v>2878.89</v>
      </c>
      <c r="E799">
        <v>2781.24</v>
      </c>
      <c r="F799">
        <v>2721.11</v>
      </c>
      <c r="G799">
        <v>2694.45</v>
      </c>
      <c r="H799">
        <v>2696.32</v>
      </c>
      <c r="I799">
        <v>2735.42</v>
      </c>
      <c r="J799">
        <v>2818.43</v>
      </c>
      <c r="K799">
        <v>2852</v>
      </c>
      <c r="L799">
        <v>2764.77</v>
      </c>
      <c r="M799">
        <v>2717.21</v>
      </c>
      <c r="N799">
        <v>2694.4</v>
      </c>
      <c r="O799">
        <v>2722.66</v>
      </c>
      <c r="P799">
        <v>2782.34</v>
      </c>
      <c r="Q799" s="1084">
        <f>IF((P800=""),"",MAX(D801:P801))</f>
        <v>394.17999999999984</v>
      </c>
      <c r="R799" s="1084">
        <f>IF(P800="","",MIN(D801:P801))</f>
        <v>317.46000000000004</v>
      </c>
      <c r="S799" s="1087">
        <f>IF((P801=""),"",AVERAGE(D801:P801))</f>
        <v>349.0100000000001</v>
      </c>
      <c r="T799" s="837">
        <f>IF((P800=""),"",(Q799-R799)/(Q799+R799)*100)</f>
        <v>10.780731830700891</v>
      </c>
      <c r="U799" s="1087">
        <f>STDEV(D801:P801)</f>
        <v>29.529642451836651</v>
      </c>
      <c r="V799" s="275" t="str">
        <f>IF(P800="","",IF(S799&gt;300,IF(T799&lt;14,IF(S799&lt;390,"Pass","Fail"),"Fail"),"Fail"))</f>
        <v>Pass</v>
      </c>
      <c r="W799" s="1090">
        <v>74</v>
      </c>
      <c r="X799" s="173" t="s">
        <v>568</v>
      </c>
      <c r="Y799" s="220" t="s">
        <v>564</v>
      </c>
      <c r="Z799" s="30">
        <v>270</v>
      </c>
      <c r="AA799" s="30">
        <v>370</v>
      </c>
      <c r="AB799" s="30">
        <v>300</v>
      </c>
      <c r="AC799" s="31">
        <v>390</v>
      </c>
      <c r="AD799" s="31">
        <v>20</v>
      </c>
      <c r="AE799" s="31">
        <v>14</v>
      </c>
    </row>
    <row r="800" spans="1:31" s="237" customFormat="1" ht="15.75" customHeight="1">
      <c r="A800" s="84"/>
      <c r="B800" s="92"/>
      <c r="C800" s="91" t="s">
        <v>185</v>
      </c>
      <c r="D800">
        <v>2485.9299999999998</v>
      </c>
      <c r="E800">
        <v>2439.06</v>
      </c>
      <c r="F800">
        <v>2395.96</v>
      </c>
      <c r="G800">
        <v>2376.9899999999998</v>
      </c>
      <c r="H800">
        <v>2374.25</v>
      </c>
      <c r="I800">
        <v>2396.5</v>
      </c>
      <c r="J800">
        <v>2434.0100000000002</v>
      </c>
      <c r="K800">
        <v>2457.8200000000002</v>
      </c>
      <c r="L800">
        <v>2423.63</v>
      </c>
      <c r="M800">
        <v>2391.71</v>
      </c>
      <c r="N800">
        <v>2369.33</v>
      </c>
      <c r="O800">
        <v>2382.6999999999998</v>
      </c>
      <c r="P800">
        <v>2394.2199999999998</v>
      </c>
      <c r="Q800" s="1085"/>
      <c r="R800" s="1085"/>
      <c r="S800" s="1088"/>
      <c r="T800" s="854"/>
      <c r="U800" s="1088"/>
      <c r="V800" s="276"/>
      <c r="W800" s="1091"/>
      <c r="X800" s="7"/>
      <c r="Y800" s="7"/>
      <c r="Z800" s="22"/>
      <c r="AA800" s="22"/>
      <c r="AB800" s="22"/>
      <c r="AC800" s="22"/>
      <c r="AE800" s="22"/>
    </row>
    <row r="801" spans="1:31" s="237" customFormat="1" ht="30" customHeight="1">
      <c r="A801" s="119"/>
      <c r="B801" s="90"/>
      <c r="C801" s="91" t="s">
        <v>186</v>
      </c>
      <c r="D801" s="93">
        <f t="shared" ref="D801:P801" si="263">IF(((D799="")*AND(D800="")),"",(D799-D800))</f>
        <v>392.96000000000004</v>
      </c>
      <c r="E801" s="93">
        <f t="shared" si="263"/>
        <v>342.17999999999984</v>
      </c>
      <c r="F801" s="93">
        <f t="shared" si="263"/>
        <v>325.15000000000009</v>
      </c>
      <c r="G801" s="93">
        <f t="shared" si="263"/>
        <v>317.46000000000004</v>
      </c>
      <c r="H801" s="93">
        <f t="shared" si="263"/>
        <v>322.07000000000016</v>
      </c>
      <c r="I801" s="93">
        <f t="shared" si="263"/>
        <v>338.92000000000007</v>
      </c>
      <c r="J801" s="93">
        <f t="shared" si="263"/>
        <v>384.41999999999962</v>
      </c>
      <c r="K801" s="93">
        <f t="shared" si="263"/>
        <v>394.17999999999984</v>
      </c>
      <c r="L801" s="93">
        <f t="shared" si="263"/>
        <v>341.13999999999987</v>
      </c>
      <c r="M801" s="93">
        <f t="shared" si="263"/>
        <v>325.5</v>
      </c>
      <c r="N801" s="93">
        <f t="shared" si="263"/>
        <v>325.07000000000016</v>
      </c>
      <c r="O801" s="93">
        <f t="shared" si="263"/>
        <v>339.96000000000004</v>
      </c>
      <c r="P801" s="93">
        <f t="shared" si="263"/>
        <v>388.12000000000035</v>
      </c>
      <c r="Q801" s="1086"/>
      <c r="R801" s="1086"/>
      <c r="S801" s="1089"/>
      <c r="T801" s="855"/>
      <c r="U801" s="1089"/>
      <c r="V801" s="277"/>
      <c r="W801" s="1092"/>
      <c r="X801" s="7"/>
      <c r="Y801" s="7"/>
      <c r="Z801" s="22"/>
      <c r="AA801" s="22"/>
      <c r="AB801" s="22"/>
      <c r="AC801" s="22"/>
      <c r="AE801" s="22"/>
    </row>
    <row r="802" spans="1:31" s="237" customFormat="1" ht="15.75">
      <c r="A802" s="268">
        <v>44060</v>
      </c>
      <c r="B802" s="122" t="s">
        <v>230</v>
      </c>
      <c r="C802" s="91" t="s">
        <v>184</v>
      </c>
      <c r="D802">
        <v>2855.68</v>
      </c>
      <c r="E802">
        <v>2761.83</v>
      </c>
      <c r="F802">
        <v>2758.89</v>
      </c>
      <c r="G802">
        <v>2784.12</v>
      </c>
      <c r="H802">
        <v>2907.6</v>
      </c>
      <c r="I802">
        <v>2819.1</v>
      </c>
      <c r="J802">
        <v>2764.81</v>
      </c>
      <c r="K802">
        <v>2769.52</v>
      </c>
      <c r="L802">
        <v>2864.61</v>
      </c>
      <c r="M802">
        <v>2768.37</v>
      </c>
      <c r="N802">
        <v>2798.69</v>
      </c>
      <c r="O802">
        <v>2789.01</v>
      </c>
      <c r="P802">
        <v>2789.01</v>
      </c>
      <c r="Q802" s="1084">
        <f>IF((P803=""),"",MAX(D804:P804))</f>
        <v>376.63999999999987</v>
      </c>
      <c r="R802" s="1084">
        <f>IF(P803="","",MIN(D804:P804))</f>
        <v>308.00999999999976</v>
      </c>
      <c r="S802" s="1087">
        <f>IF((P804=""),"",AVERAGE(D804:P804))</f>
        <v>332.71692307692308</v>
      </c>
      <c r="T802" s="837">
        <f>IF((P803=""),"",(Q802-R802)/(Q802+R802)*100)</f>
        <v>10.024099905061002</v>
      </c>
      <c r="U802" s="1087">
        <f>STDEV(D804:P804)</f>
        <v>25.716735596565051</v>
      </c>
      <c r="V802" s="279" t="str">
        <f>IF(P803="","",IF(S802&gt;300,IF(T802&lt;14,IF(S802&lt;390,"Pass","Fail"),"Fail"),"Fail"))</f>
        <v>Pass</v>
      </c>
      <c r="W802" s="1090">
        <v>1335</v>
      </c>
      <c r="X802" s="220" t="s">
        <v>570</v>
      </c>
      <c r="Y802" s="220" t="s">
        <v>564</v>
      </c>
      <c r="Z802" s="30">
        <v>270</v>
      </c>
      <c r="AA802" s="30">
        <v>370</v>
      </c>
      <c r="AB802" s="30">
        <v>300</v>
      </c>
      <c r="AC802" s="31">
        <v>390</v>
      </c>
      <c r="AD802" s="31">
        <v>20</v>
      </c>
      <c r="AE802" s="31">
        <v>14</v>
      </c>
    </row>
    <row r="803" spans="1:31" s="237" customFormat="1" ht="15.75" customHeight="1">
      <c r="A803" s="84"/>
      <c r="B803" s="92"/>
      <c r="C803" s="91" t="s">
        <v>185</v>
      </c>
      <c r="D803">
        <v>2479.04</v>
      </c>
      <c r="E803">
        <v>2451.16</v>
      </c>
      <c r="F803">
        <v>2450.88</v>
      </c>
      <c r="G803">
        <v>2467.46</v>
      </c>
      <c r="H803">
        <v>2541.1799999999998</v>
      </c>
      <c r="I803">
        <v>2453.14</v>
      </c>
      <c r="J803">
        <v>2448.5</v>
      </c>
      <c r="K803">
        <v>2452.75</v>
      </c>
      <c r="L803">
        <v>2496.7399999999998</v>
      </c>
      <c r="M803">
        <v>2447.4</v>
      </c>
      <c r="N803">
        <v>2480.75</v>
      </c>
      <c r="O803">
        <v>2468.46</v>
      </c>
      <c r="P803">
        <v>2468.46</v>
      </c>
      <c r="Q803" s="1085"/>
      <c r="R803" s="1085"/>
      <c r="S803" s="1088"/>
      <c r="T803" s="854"/>
      <c r="U803" s="1088"/>
      <c r="V803" s="280"/>
      <c r="W803" s="1091"/>
      <c r="X803" s="7"/>
      <c r="Y803" s="7"/>
      <c r="Z803" s="22"/>
      <c r="AA803" s="22"/>
      <c r="AB803" s="22"/>
      <c r="AC803" s="22"/>
      <c r="AE803" s="22"/>
    </row>
    <row r="804" spans="1:31" s="237" customFormat="1" ht="30" customHeight="1">
      <c r="A804" s="119"/>
      <c r="B804" s="90"/>
      <c r="C804" s="91" t="s">
        <v>186</v>
      </c>
      <c r="D804" s="93">
        <f t="shared" ref="D804:P804" si="264">IF(((D802="")*AND(D803="")),"",(D802-D803))</f>
        <v>376.63999999999987</v>
      </c>
      <c r="E804" s="93">
        <f t="shared" si="264"/>
        <v>310.67000000000007</v>
      </c>
      <c r="F804" s="93">
        <f t="shared" si="264"/>
        <v>308.00999999999976</v>
      </c>
      <c r="G804" s="93">
        <f t="shared" si="264"/>
        <v>316.65999999999985</v>
      </c>
      <c r="H804" s="93">
        <f t="shared" si="264"/>
        <v>366.42000000000007</v>
      </c>
      <c r="I804" s="93">
        <f t="shared" si="264"/>
        <v>365.96000000000004</v>
      </c>
      <c r="J804" s="93">
        <f t="shared" si="264"/>
        <v>316.30999999999995</v>
      </c>
      <c r="K804" s="93">
        <f t="shared" si="264"/>
        <v>316.77</v>
      </c>
      <c r="L804" s="93">
        <f t="shared" si="264"/>
        <v>367.87000000000035</v>
      </c>
      <c r="M804" s="93">
        <f t="shared" si="264"/>
        <v>320.9699999999998</v>
      </c>
      <c r="N804" s="93">
        <f t="shared" si="264"/>
        <v>317.94000000000005</v>
      </c>
      <c r="O804" s="93">
        <f t="shared" si="264"/>
        <v>320.55000000000018</v>
      </c>
      <c r="P804" s="93">
        <f t="shared" si="264"/>
        <v>320.55000000000018</v>
      </c>
      <c r="Q804" s="1086"/>
      <c r="R804" s="1086"/>
      <c r="S804" s="1089"/>
      <c r="T804" s="855"/>
      <c r="U804" s="1089"/>
      <c r="V804" s="281"/>
      <c r="W804" s="1092"/>
      <c r="X804" s="7"/>
      <c r="Y804" s="7"/>
      <c r="Z804" s="22"/>
      <c r="AA804" s="22"/>
      <c r="AB804" s="22"/>
      <c r="AC804" s="22"/>
      <c r="AE804" s="22"/>
    </row>
    <row r="805" spans="1:31" s="237" customFormat="1" ht="15.75">
      <c r="A805" s="268">
        <v>44064</v>
      </c>
      <c r="B805" s="122" t="s">
        <v>230</v>
      </c>
      <c r="C805" s="91" t="s">
        <v>184</v>
      </c>
      <c r="D805">
        <v>2477.35</v>
      </c>
      <c r="E805">
        <v>2450.71</v>
      </c>
      <c r="F805">
        <v>2449.25</v>
      </c>
      <c r="G805">
        <v>2465.67</v>
      </c>
      <c r="H805">
        <v>2538.73</v>
      </c>
      <c r="I805">
        <v>2453.1999999999998</v>
      </c>
      <c r="J805">
        <v>2455.3200000000002</v>
      </c>
      <c r="K805">
        <v>2450.4899999999998</v>
      </c>
      <c r="L805">
        <v>2494.5700000000002</v>
      </c>
      <c r="M805">
        <v>2448.1</v>
      </c>
      <c r="N805">
        <v>2478.09</v>
      </c>
      <c r="O805">
        <v>2468.58</v>
      </c>
      <c r="P805">
        <v>2493.39</v>
      </c>
      <c r="Q805" s="1084">
        <f>IF((P806=""),"",MAX(D807:P807))</f>
        <v>448.18000000000006</v>
      </c>
      <c r="R805" s="1084">
        <f>IF(P806="","",MIN(D807:P807))</f>
        <v>361.34000000000015</v>
      </c>
      <c r="S805" s="1087">
        <f>IF((P807=""),"",AVERAGE(D807:P807))</f>
        <v>389.15230769230766</v>
      </c>
      <c r="T805" s="837">
        <f>IF((P806=""),"",(Q805-R805)/(Q805+R805)*100)</f>
        <v>10.72734459926869</v>
      </c>
      <c r="U805" s="1087">
        <f>STDEV(D807:P807)</f>
        <v>23.575264280542825</v>
      </c>
      <c r="V805" s="282" t="str">
        <f>IF(P806="","",IF(S805&gt;300,IF(T805&lt;14,IF(S805&lt;390,"Pass","Fail"),"Fail"),"Fail"))</f>
        <v>Pass</v>
      </c>
      <c r="W805" s="1090">
        <v>74</v>
      </c>
      <c r="X805" s="288" t="s">
        <v>571</v>
      </c>
      <c r="Y805" s="220"/>
      <c r="Z805" s="30">
        <v>270</v>
      </c>
      <c r="AA805" s="30">
        <v>370</v>
      </c>
      <c r="AB805" s="30">
        <v>300</v>
      </c>
      <c r="AC805" s="31">
        <v>390</v>
      </c>
      <c r="AD805" s="31">
        <v>20</v>
      </c>
      <c r="AE805" s="31">
        <v>14</v>
      </c>
    </row>
    <row r="806" spans="1:31" s="237" customFormat="1" ht="15.75" customHeight="1">
      <c r="A806" s="84"/>
      <c r="B806" s="92"/>
      <c r="C806" s="91" t="s">
        <v>185</v>
      </c>
      <c r="D806">
        <v>2096.11</v>
      </c>
      <c r="E806">
        <v>2063.71</v>
      </c>
      <c r="F806">
        <v>2087.91</v>
      </c>
      <c r="G806">
        <v>2100.6799999999998</v>
      </c>
      <c r="H806">
        <v>2124.71</v>
      </c>
      <c r="I806">
        <v>2061</v>
      </c>
      <c r="J806">
        <v>2084.16</v>
      </c>
      <c r="K806">
        <v>2058.06</v>
      </c>
      <c r="L806">
        <v>2046.39</v>
      </c>
      <c r="M806">
        <v>2063.16</v>
      </c>
      <c r="N806">
        <v>2102.19</v>
      </c>
      <c r="O806">
        <v>2092.8000000000002</v>
      </c>
      <c r="P806">
        <v>2083.59</v>
      </c>
      <c r="Q806" s="1085"/>
      <c r="R806" s="1085"/>
      <c r="S806" s="1088"/>
      <c r="T806" s="854"/>
      <c r="U806" s="1088"/>
      <c r="V806" s="283"/>
      <c r="W806" s="1091"/>
      <c r="X806" s="7"/>
      <c r="Y806" s="7"/>
      <c r="Z806" s="22"/>
      <c r="AA806" s="22"/>
      <c r="AB806" s="22"/>
      <c r="AC806" s="22"/>
      <c r="AE806" s="22"/>
    </row>
    <row r="807" spans="1:31" s="237" customFormat="1" ht="30" customHeight="1">
      <c r="A807" s="119"/>
      <c r="B807" s="90"/>
      <c r="C807" s="91" t="s">
        <v>186</v>
      </c>
      <c r="D807" s="93">
        <f t="shared" ref="D807:P807" si="265">IF(((D805="")*AND(D806="")),"",(D805-D806))</f>
        <v>381.23999999999978</v>
      </c>
      <c r="E807" s="93">
        <f t="shared" si="265"/>
        <v>387</v>
      </c>
      <c r="F807" s="93">
        <f t="shared" si="265"/>
        <v>361.34000000000015</v>
      </c>
      <c r="G807" s="93">
        <f t="shared" si="265"/>
        <v>364.99000000000024</v>
      </c>
      <c r="H807" s="93">
        <f t="shared" si="265"/>
        <v>414.02</v>
      </c>
      <c r="I807" s="93">
        <f t="shared" si="265"/>
        <v>392.19999999999982</v>
      </c>
      <c r="J807" s="93">
        <f t="shared" si="265"/>
        <v>371.16000000000031</v>
      </c>
      <c r="K807" s="93">
        <f t="shared" si="265"/>
        <v>392.42999999999984</v>
      </c>
      <c r="L807" s="93">
        <f t="shared" si="265"/>
        <v>448.18000000000006</v>
      </c>
      <c r="M807" s="93">
        <f t="shared" si="265"/>
        <v>384.94000000000005</v>
      </c>
      <c r="N807" s="93">
        <f t="shared" si="265"/>
        <v>375.90000000000009</v>
      </c>
      <c r="O807" s="93">
        <f t="shared" si="265"/>
        <v>375.77999999999975</v>
      </c>
      <c r="P807" s="93">
        <f t="shared" si="265"/>
        <v>409.79999999999973</v>
      </c>
      <c r="Q807" s="1086"/>
      <c r="R807" s="1086"/>
      <c r="S807" s="1089"/>
      <c r="T807" s="855"/>
      <c r="U807" s="1089"/>
      <c r="V807" s="284"/>
      <c r="W807" s="1092"/>
      <c r="X807" s="7"/>
      <c r="Y807" s="7"/>
      <c r="Z807" s="22"/>
      <c r="AA807" s="22"/>
      <c r="AB807" s="22"/>
      <c r="AC807" s="22"/>
      <c r="AE807" s="22"/>
    </row>
    <row r="808" spans="1:31" s="237" customFormat="1" ht="15.75">
      <c r="A808" s="268">
        <v>44067</v>
      </c>
      <c r="B808" s="122" t="s">
        <v>230</v>
      </c>
      <c r="C808" s="91" t="s">
        <v>184</v>
      </c>
      <c r="D808">
        <v>2847.16</v>
      </c>
      <c r="E808">
        <v>2760.67</v>
      </c>
      <c r="F808">
        <v>2758.95</v>
      </c>
      <c r="G808">
        <v>2782.99</v>
      </c>
      <c r="H808">
        <v>2908.65</v>
      </c>
      <c r="I808">
        <v>2824.18</v>
      </c>
      <c r="J808">
        <v>2764.35</v>
      </c>
      <c r="K808">
        <v>2768.17</v>
      </c>
      <c r="L808">
        <v>2864.2</v>
      </c>
      <c r="M808">
        <v>2764.41</v>
      </c>
      <c r="N808">
        <v>2797.63</v>
      </c>
      <c r="O808">
        <v>2788.84</v>
      </c>
      <c r="P808">
        <v>2802</v>
      </c>
      <c r="Q808" s="1084">
        <f>IF((P809=""),"",MAX(D810:P810))</f>
        <v>374.07999999999993</v>
      </c>
      <c r="R808" s="1084">
        <f>IF(P809="","",MIN(D810:P810))</f>
        <v>300.88000000000011</v>
      </c>
      <c r="S808" s="1087">
        <f>IF((P810=""),"",AVERAGE(D810:P810))</f>
        <v>340.12307692307689</v>
      </c>
      <c r="T808" s="837">
        <f>IF((P809=""),"",(Q808-R808)/(Q808+R808)*100)</f>
        <v>10.845087116273529</v>
      </c>
      <c r="U808" s="1087">
        <f>STDEV(D810:P810)</f>
        <v>25.818593876188611</v>
      </c>
      <c r="V808" s="285" t="str">
        <f>IF(P809="","",IF(S808&gt;300,IF(T808&lt;14,IF(S808&lt;390,"Pass","Fail"),"Fail"),"Fail"))</f>
        <v>Pass</v>
      </c>
      <c r="W808" s="1090">
        <v>121</v>
      </c>
      <c r="X808" s="288" t="s">
        <v>575</v>
      </c>
      <c r="Y808" s="220"/>
      <c r="Z808" s="30">
        <v>270</v>
      </c>
      <c r="AA808" s="30">
        <v>370</v>
      </c>
      <c r="AB808" s="30">
        <v>300</v>
      </c>
      <c r="AC808" s="31">
        <v>390</v>
      </c>
      <c r="AD808" s="31">
        <v>20</v>
      </c>
      <c r="AE808" s="31">
        <v>14</v>
      </c>
    </row>
    <row r="809" spans="1:31" s="237" customFormat="1" ht="15.75" customHeight="1">
      <c r="A809" s="84"/>
      <c r="B809" s="92"/>
      <c r="C809" s="91" t="s">
        <v>185</v>
      </c>
      <c r="D809">
        <v>2473.08</v>
      </c>
      <c r="E809">
        <v>2434.59</v>
      </c>
      <c r="F809">
        <v>2442.71</v>
      </c>
      <c r="G809">
        <v>2460.42</v>
      </c>
      <c r="H809">
        <v>2537.21</v>
      </c>
      <c r="I809">
        <v>2451.77</v>
      </c>
      <c r="J809">
        <v>2443.02</v>
      </c>
      <c r="K809">
        <v>2408.65</v>
      </c>
      <c r="L809">
        <v>2492.04</v>
      </c>
      <c r="M809">
        <v>2439.5500000000002</v>
      </c>
      <c r="N809">
        <v>2464.96</v>
      </c>
      <c r="O809">
        <v>2461.48</v>
      </c>
      <c r="P809">
        <v>2501.12</v>
      </c>
      <c r="Q809" s="1085"/>
      <c r="R809" s="1085"/>
      <c r="S809" s="1088"/>
      <c r="T809" s="854"/>
      <c r="U809" s="1088"/>
      <c r="V809" s="286"/>
      <c r="W809" s="1091"/>
      <c r="X809" s="7"/>
      <c r="Y809" s="7"/>
      <c r="Z809" s="22"/>
      <c r="AA809" s="22"/>
      <c r="AB809" s="22"/>
      <c r="AC809" s="22"/>
      <c r="AE809" s="22"/>
    </row>
    <row r="810" spans="1:31" s="237" customFormat="1" ht="30" customHeight="1">
      <c r="A810" s="119"/>
      <c r="B810" s="90"/>
      <c r="C810" s="91" t="s">
        <v>186</v>
      </c>
      <c r="D810" s="93">
        <f t="shared" ref="D810:P810" si="266">IF(((D808="")*AND(D809="")),"",(D808-D809))</f>
        <v>374.07999999999993</v>
      </c>
      <c r="E810" s="93">
        <f t="shared" si="266"/>
        <v>326.07999999999993</v>
      </c>
      <c r="F810" s="93">
        <f t="shared" si="266"/>
        <v>316.23999999999978</v>
      </c>
      <c r="G810" s="93">
        <f t="shared" si="266"/>
        <v>322.56999999999971</v>
      </c>
      <c r="H810" s="93">
        <f t="shared" si="266"/>
        <v>371.44000000000005</v>
      </c>
      <c r="I810" s="93">
        <f t="shared" si="266"/>
        <v>372.40999999999985</v>
      </c>
      <c r="J810" s="93">
        <f t="shared" si="266"/>
        <v>321.32999999999993</v>
      </c>
      <c r="K810" s="93">
        <f t="shared" si="266"/>
        <v>359.52</v>
      </c>
      <c r="L810" s="93">
        <f t="shared" si="266"/>
        <v>372.15999999999985</v>
      </c>
      <c r="M810" s="93">
        <f t="shared" si="266"/>
        <v>324.85999999999967</v>
      </c>
      <c r="N810" s="93">
        <f t="shared" si="266"/>
        <v>332.67000000000007</v>
      </c>
      <c r="O810" s="93">
        <f t="shared" si="266"/>
        <v>327.36000000000013</v>
      </c>
      <c r="P810" s="93">
        <f t="shared" si="266"/>
        <v>300.88000000000011</v>
      </c>
      <c r="Q810" s="1086"/>
      <c r="R810" s="1086"/>
      <c r="S810" s="1089"/>
      <c r="T810" s="855"/>
      <c r="U810" s="1089"/>
      <c r="V810" s="287"/>
      <c r="W810" s="1092"/>
      <c r="X810" s="7"/>
      <c r="Y810" s="7"/>
      <c r="Z810" s="22"/>
      <c r="AA810" s="22"/>
      <c r="AB810" s="22"/>
      <c r="AC810" s="22"/>
      <c r="AE810" s="22"/>
    </row>
    <row r="811" spans="1:31" s="237" customFormat="1" ht="15.75">
      <c r="A811" s="268">
        <v>44072</v>
      </c>
      <c r="B811" s="122" t="s">
        <v>230</v>
      </c>
      <c r="C811" s="91" t="s">
        <v>184</v>
      </c>
      <c r="D811">
        <v>2519</v>
      </c>
      <c r="E811">
        <v>2493</v>
      </c>
      <c r="F811">
        <v>2466</v>
      </c>
      <c r="G811">
        <v>2446</v>
      </c>
      <c r="H811">
        <v>2448</v>
      </c>
      <c r="I811">
        <v>2458</v>
      </c>
      <c r="J811">
        <v>2473</v>
      </c>
      <c r="K811">
        <v>2480</v>
      </c>
      <c r="L811">
        <v>2472</v>
      </c>
      <c r="M811">
        <v>2455</v>
      </c>
      <c r="N811">
        <v>2451</v>
      </c>
      <c r="O811">
        <v>2457</v>
      </c>
      <c r="P811">
        <v>2456</v>
      </c>
      <c r="Q811" s="1084">
        <f>IF((P812=""),"",MAX(D813:P813))</f>
        <v>392</v>
      </c>
      <c r="R811" s="1084">
        <f>IF(P812="","",MIN(D813:P813))</f>
        <v>325</v>
      </c>
      <c r="S811" s="1087">
        <f>IF((P813=""),"",AVERAGE(D813:P813))</f>
        <v>350.61538461538464</v>
      </c>
      <c r="T811" s="837">
        <f>IF((P812=""),"",(Q811-R811)/(Q811+R811)*100)</f>
        <v>9.3444909344490927</v>
      </c>
      <c r="U811" s="1087">
        <f>STDEV(D813:P813)</f>
        <v>24.91832813258311</v>
      </c>
      <c r="V811" s="289" t="str">
        <f>IF(P812="","",IF(S811&gt;300,IF(T811&lt;14,IF(S811&lt;390,"Pass","Fail"),"Fail"),"Fail"))</f>
        <v>Pass</v>
      </c>
      <c r="W811" s="1090">
        <v>1159</v>
      </c>
      <c r="X811" s="288" t="s">
        <v>579</v>
      </c>
      <c r="Y811" s="220"/>
      <c r="Z811" s="30">
        <v>270</v>
      </c>
      <c r="AA811" s="30">
        <v>370</v>
      </c>
      <c r="AB811" s="30">
        <v>300</v>
      </c>
      <c r="AC811" s="31">
        <v>390</v>
      </c>
      <c r="AD811" s="31">
        <v>20</v>
      </c>
      <c r="AE811" s="31">
        <v>14</v>
      </c>
    </row>
    <row r="812" spans="1:31" s="237" customFormat="1" ht="15.75" customHeight="1">
      <c r="A812" s="84"/>
      <c r="B812" s="92"/>
      <c r="C812" s="91" t="s">
        <v>185</v>
      </c>
      <c r="D812">
        <v>2127</v>
      </c>
      <c r="E812">
        <v>2149</v>
      </c>
      <c r="F812">
        <v>2134</v>
      </c>
      <c r="G812">
        <v>2121</v>
      </c>
      <c r="H812">
        <v>2118</v>
      </c>
      <c r="I812">
        <v>2117</v>
      </c>
      <c r="J812">
        <v>2093</v>
      </c>
      <c r="K812">
        <v>2092</v>
      </c>
      <c r="L812">
        <v>2129</v>
      </c>
      <c r="M812">
        <v>2127</v>
      </c>
      <c r="N812">
        <v>2119</v>
      </c>
      <c r="O812">
        <v>2115</v>
      </c>
      <c r="P812">
        <v>2075</v>
      </c>
      <c r="Q812" s="1085"/>
      <c r="R812" s="1085"/>
      <c r="S812" s="1088"/>
      <c r="T812" s="854"/>
      <c r="U812" s="1088"/>
      <c r="V812" s="290"/>
      <c r="W812" s="1091"/>
      <c r="X812" s="7"/>
      <c r="Y812" s="7"/>
      <c r="Z812" s="22"/>
      <c r="AA812" s="22"/>
      <c r="AB812" s="22"/>
      <c r="AC812" s="22"/>
      <c r="AE812" s="22"/>
    </row>
    <row r="813" spans="1:31" s="237" customFormat="1" ht="30" customHeight="1">
      <c r="A813" s="119"/>
      <c r="B813" s="90"/>
      <c r="C813" s="91" t="s">
        <v>186</v>
      </c>
      <c r="D813" s="93">
        <f t="shared" ref="D813:P813" si="267">IF(((D811="")*AND(D812="")),"",(D811-D812))</f>
        <v>392</v>
      </c>
      <c r="E813" s="93">
        <f t="shared" si="267"/>
        <v>344</v>
      </c>
      <c r="F813" s="93">
        <f t="shared" si="267"/>
        <v>332</v>
      </c>
      <c r="G813" s="93">
        <f t="shared" si="267"/>
        <v>325</v>
      </c>
      <c r="H813" s="93">
        <f t="shared" si="267"/>
        <v>330</v>
      </c>
      <c r="I813" s="93">
        <f t="shared" si="267"/>
        <v>341</v>
      </c>
      <c r="J813" s="93">
        <f t="shared" si="267"/>
        <v>380</v>
      </c>
      <c r="K813" s="93">
        <f t="shared" si="267"/>
        <v>388</v>
      </c>
      <c r="L813" s="93">
        <f t="shared" si="267"/>
        <v>343</v>
      </c>
      <c r="M813" s="93">
        <f t="shared" si="267"/>
        <v>328</v>
      </c>
      <c r="N813" s="93">
        <f t="shared" si="267"/>
        <v>332</v>
      </c>
      <c r="O813" s="93">
        <f t="shared" si="267"/>
        <v>342</v>
      </c>
      <c r="P813" s="93">
        <f t="shared" si="267"/>
        <v>381</v>
      </c>
      <c r="Q813" s="1086"/>
      <c r="R813" s="1086"/>
      <c r="S813" s="1089"/>
      <c r="T813" s="855"/>
      <c r="U813" s="1089"/>
      <c r="V813" s="291"/>
      <c r="W813" s="1092"/>
      <c r="X813" s="7"/>
      <c r="Y813" s="7"/>
      <c r="Z813" s="22"/>
      <c r="AA813" s="22"/>
      <c r="AB813" s="22"/>
      <c r="AC813" s="22"/>
      <c r="AE813" s="22"/>
    </row>
    <row r="814" spans="1:31" s="237" customFormat="1" ht="15.75">
      <c r="A814" s="268">
        <v>44076</v>
      </c>
      <c r="B814" s="122" t="s">
        <v>230</v>
      </c>
      <c r="C814" s="91" t="s">
        <v>184</v>
      </c>
      <c r="D814">
        <v>2886.53</v>
      </c>
      <c r="E814">
        <v>2770.96</v>
      </c>
      <c r="F814">
        <v>2750.81</v>
      </c>
      <c r="G814">
        <v>2749.22</v>
      </c>
      <c r="H814">
        <v>2827.44</v>
      </c>
      <c r="I814">
        <v>2846.89</v>
      </c>
      <c r="J814">
        <v>2761.98</v>
      </c>
      <c r="K814">
        <v>2752.49</v>
      </c>
      <c r="L814">
        <v>2829.93</v>
      </c>
      <c r="M814">
        <v>2780.42</v>
      </c>
      <c r="N814">
        <v>2754.92</v>
      </c>
      <c r="O814">
        <v>2762</v>
      </c>
      <c r="P814">
        <v>2749</v>
      </c>
      <c r="Q814" s="1084">
        <f>IF((P815=""),"",MAX(D816:P816))</f>
        <v>390.69000000000005</v>
      </c>
      <c r="R814" s="1084">
        <f>IF(P815="","",MIN(D816:P816))</f>
        <v>308</v>
      </c>
      <c r="S814" s="1087">
        <f>IF((P816=""),"",AVERAGE(D816:P816))</f>
        <v>344.51923076923077</v>
      </c>
      <c r="T814" s="837">
        <f>IF((P815=""),"",(Q814-R814)/(Q814+R814)*100)</f>
        <v>11.835005510312161</v>
      </c>
      <c r="U814" s="1087">
        <f>STDEV(D816:P816)</f>
        <v>29.945189224520213</v>
      </c>
      <c r="V814" s="292" t="str">
        <f>IF(P815="","",IF(S814&gt;300,IF(T814&lt;14,IF(S814&lt;390,"Pass","Fail"),"Fail"),"Fail"))</f>
        <v>Pass</v>
      </c>
      <c r="W814" s="1090">
        <v>74</v>
      </c>
      <c r="X814" s="288" t="s">
        <v>581</v>
      </c>
      <c r="Y814" s="220"/>
      <c r="Z814" s="30">
        <v>270</v>
      </c>
      <c r="AA814" s="30">
        <v>370</v>
      </c>
      <c r="AB814" s="30">
        <v>300</v>
      </c>
      <c r="AC814" s="31">
        <v>390</v>
      </c>
      <c r="AD814" s="31">
        <v>20</v>
      </c>
      <c r="AE814" s="31">
        <v>14</v>
      </c>
    </row>
    <row r="815" spans="1:31" s="237" customFormat="1" ht="15.75" customHeight="1">
      <c r="A815" s="84"/>
      <c r="B815" s="92"/>
      <c r="C815" s="91" t="s">
        <v>185</v>
      </c>
      <c r="D815">
        <v>2495.84</v>
      </c>
      <c r="E815">
        <v>2444.14</v>
      </c>
      <c r="F815">
        <v>2427.48</v>
      </c>
      <c r="G815">
        <v>2425.9</v>
      </c>
      <c r="H815">
        <v>2449.59</v>
      </c>
      <c r="I815">
        <v>2457.1799999999998</v>
      </c>
      <c r="J815">
        <v>2435.9699999999998</v>
      </c>
      <c r="K815">
        <v>2411.85</v>
      </c>
      <c r="L815">
        <v>2442.9899999999998</v>
      </c>
      <c r="M815">
        <v>2452.0500000000002</v>
      </c>
      <c r="N815">
        <v>2425.54</v>
      </c>
      <c r="O815">
        <v>2434.31</v>
      </c>
      <c r="P815">
        <v>2441</v>
      </c>
      <c r="Q815" s="1085"/>
      <c r="R815" s="1085"/>
      <c r="S815" s="1088"/>
      <c r="T815" s="854"/>
      <c r="U815" s="1088"/>
      <c r="V815" s="293"/>
      <c r="W815" s="1091"/>
      <c r="X815" s="7"/>
      <c r="Y815" s="7"/>
      <c r="Z815" s="22"/>
      <c r="AA815" s="22"/>
      <c r="AB815" s="22"/>
      <c r="AC815" s="22"/>
      <c r="AE815" s="22"/>
    </row>
    <row r="816" spans="1:31" s="237" customFormat="1" ht="30" customHeight="1">
      <c r="A816" s="119"/>
      <c r="B816" s="90"/>
      <c r="C816" s="91" t="s">
        <v>186</v>
      </c>
      <c r="D816" s="93">
        <f t="shared" ref="D816:P816" si="268">IF(((D814="")*AND(D815="")),"",(D814-D815))</f>
        <v>390.69000000000005</v>
      </c>
      <c r="E816" s="93">
        <f t="shared" si="268"/>
        <v>326.82000000000016</v>
      </c>
      <c r="F816" s="93">
        <f t="shared" si="268"/>
        <v>323.32999999999993</v>
      </c>
      <c r="G816" s="93">
        <f t="shared" si="268"/>
        <v>323.31999999999971</v>
      </c>
      <c r="H816" s="93">
        <f t="shared" si="268"/>
        <v>377.84999999999991</v>
      </c>
      <c r="I816" s="93">
        <f t="shared" si="268"/>
        <v>389.71000000000004</v>
      </c>
      <c r="J816" s="93">
        <f t="shared" si="268"/>
        <v>326.01000000000022</v>
      </c>
      <c r="K816" s="93">
        <f t="shared" si="268"/>
        <v>340.63999999999987</v>
      </c>
      <c r="L816" s="93">
        <f t="shared" si="268"/>
        <v>386.94000000000005</v>
      </c>
      <c r="M816" s="93">
        <f t="shared" si="268"/>
        <v>328.36999999999989</v>
      </c>
      <c r="N816" s="93">
        <f t="shared" si="268"/>
        <v>329.38000000000011</v>
      </c>
      <c r="O816" s="93">
        <f t="shared" si="268"/>
        <v>327.69000000000005</v>
      </c>
      <c r="P816" s="93">
        <f t="shared" si="268"/>
        <v>308</v>
      </c>
      <c r="Q816" s="1086"/>
      <c r="R816" s="1086"/>
      <c r="S816" s="1089"/>
      <c r="T816" s="855"/>
      <c r="U816" s="1089"/>
      <c r="V816" s="294"/>
      <c r="W816" s="1092"/>
      <c r="X816" s="7"/>
      <c r="Y816" s="7"/>
      <c r="Z816" s="22"/>
      <c r="AA816" s="22"/>
      <c r="AB816" s="22"/>
      <c r="AC816" s="22"/>
      <c r="AE816" s="22"/>
    </row>
    <row r="817" spans="1:31" s="237" customFormat="1" ht="15.75">
      <c r="A817" s="268">
        <v>44079</v>
      </c>
      <c r="B817" s="122" t="s">
        <v>230</v>
      </c>
      <c r="C817" s="91" t="s">
        <v>184</v>
      </c>
      <c r="D817">
        <v>2890.05</v>
      </c>
      <c r="E817">
        <v>2768.61</v>
      </c>
      <c r="F817">
        <v>2752.64</v>
      </c>
      <c r="G817">
        <v>2752.07</v>
      </c>
      <c r="H817">
        <v>2830.69</v>
      </c>
      <c r="I817">
        <v>2844.01</v>
      </c>
      <c r="J817">
        <v>2762.87</v>
      </c>
      <c r="K817">
        <v>2741.32</v>
      </c>
      <c r="L817">
        <v>2823.81</v>
      </c>
      <c r="M817">
        <v>2782.82</v>
      </c>
      <c r="N817">
        <v>2756.8</v>
      </c>
      <c r="O817">
        <v>2763.64</v>
      </c>
      <c r="P817">
        <v>2789.11</v>
      </c>
      <c r="Q817" s="1084">
        <f>IF((P818=""),"",MAX(D819:P819))</f>
        <v>400.88000000000011</v>
      </c>
      <c r="R817" s="1084">
        <f>IF(P818="","",MIN(D819:P819))</f>
        <v>315.16000000000031</v>
      </c>
      <c r="S817" s="1087">
        <f>IF((P819=""),"",AVERAGE(D819:P819))</f>
        <v>346.17384615384623</v>
      </c>
      <c r="T817" s="837">
        <f>IF((P818=""),"",(Q817-R817)/(Q817+R817)*100)</f>
        <v>11.971398245908015</v>
      </c>
      <c r="U817" s="1087">
        <f>STDEV(D819:P819)</f>
        <v>33.426323593454661</v>
      </c>
      <c r="V817" s="295" t="str">
        <f>IF(P818="","",IF(S817&gt;300,IF(T817&lt;14,IF(S817&lt;390,"Pass","Fail"),"Fail"),"Fail"))</f>
        <v>Pass</v>
      </c>
      <c r="W817" s="1090">
        <v>1428</v>
      </c>
      <c r="X817" s="288" t="s">
        <v>582</v>
      </c>
      <c r="Y817" s="220"/>
      <c r="Z817" s="30">
        <v>270</v>
      </c>
      <c r="AA817" s="30">
        <v>370</v>
      </c>
      <c r="AB817" s="30">
        <v>300</v>
      </c>
      <c r="AC817" s="31">
        <v>390</v>
      </c>
      <c r="AD817" s="31">
        <v>20</v>
      </c>
      <c r="AE817" s="31">
        <v>14</v>
      </c>
    </row>
    <row r="818" spans="1:31" s="237" customFormat="1" ht="15.75" customHeight="1">
      <c r="A818" s="84"/>
      <c r="B818" s="92"/>
      <c r="C818" s="91" t="s">
        <v>185</v>
      </c>
      <c r="D818">
        <v>2489.17</v>
      </c>
      <c r="E818">
        <v>2453.4499999999998</v>
      </c>
      <c r="F818">
        <v>2436.9299999999998</v>
      </c>
      <c r="G818">
        <v>2432.58</v>
      </c>
      <c r="H818">
        <v>2441.08</v>
      </c>
      <c r="I818">
        <v>2457.61</v>
      </c>
      <c r="J818">
        <v>2445.96</v>
      </c>
      <c r="K818">
        <v>2391.06</v>
      </c>
      <c r="L818">
        <v>2434.34</v>
      </c>
      <c r="M818">
        <v>2460.63</v>
      </c>
      <c r="N818">
        <v>2431.7800000000002</v>
      </c>
      <c r="O818">
        <v>2440.66</v>
      </c>
      <c r="P818">
        <v>2442.9299999999998</v>
      </c>
      <c r="Q818" s="1085"/>
      <c r="R818" s="1085"/>
      <c r="S818" s="1088"/>
      <c r="T818" s="854"/>
      <c r="U818" s="1088"/>
      <c r="V818" s="296"/>
      <c r="W818" s="1091"/>
      <c r="X818" s="7"/>
      <c r="Y818" s="7"/>
      <c r="Z818" s="22"/>
      <c r="AA818" s="22"/>
      <c r="AB818" s="22"/>
      <c r="AC818" s="22"/>
      <c r="AE818" s="22"/>
    </row>
    <row r="819" spans="1:31" s="237" customFormat="1" ht="30" customHeight="1">
      <c r="A819" s="119"/>
      <c r="B819" s="90"/>
      <c r="C819" s="91" t="s">
        <v>186</v>
      </c>
      <c r="D819" s="93">
        <f t="shared" ref="D819:P819" si="269">IF(((D817="")*AND(D818="")),"",(D817-D818))</f>
        <v>400.88000000000011</v>
      </c>
      <c r="E819" s="93">
        <f t="shared" si="269"/>
        <v>315.16000000000031</v>
      </c>
      <c r="F819" s="93">
        <f t="shared" si="269"/>
        <v>315.71000000000004</v>
      </c>
      <c r="G819" s="93">
        <f t="shared" si="269"/>
        <v>319.49000000000024</v>
      </c>
      <c r="H819" s="93">
        <f t="shared" si="269"/>
        <v>389.61000000000013</v>
      </c>
      <c r="I819" s="93">
        <f t="shared" si="269"/>
        <v>386.40000000000009</v>
      </c>
      <c r="J819" s="93">
        <f t="shared" si="269"/>
        <v>316.90999999999985</v>
      </c>
      <c r="K819" s="93">
        <f t="shared" si="269"/>
        <v>350.26000000000022</v>
      </c>
      <c r="L819" s="93">
        <f t="shared" si="269"/>
        <v>389.4699999999998</v>
      </c>
      <c r="M819" s="93">
        <f t="shared" si="269"/>
        <v>322.19000000000005</v>
      </c>
      <c r="N819" s="93">
        <f t="shared" si="269"/>
        <v>325.02</v>
      </c>
      <c r="O819" s="93">
        <f t="shared" si="269"/>
        <v>322.98</v>
      </c>
      <c r="P819" s="93">
        <f t="shared" si="269"/>
        <v>346.18000000000029</v>
      </c>
      <c r="Q819" s="1086"/>
      <c r="R819" s="1086"/>
      <c r="S819" s="1089"/>
      <c r="T819" s="855"/>
      <c r="U819" s="1089"/>
      <c r="V819" s="297"/>
      <c r="W819" s="1092"/>
      <c r="X819" s="7"/>
      <c r="Y819" s="7"/>
      <c r="Z819" s="22"/>
      <c r="AA819" s="22"/>
      <c r="AB819" s="22"/>
      <c r="AC819" s="22"/>
      <c r="AE819" s="22"/>
    </row>
    <row r="820" spans="1:31" s="237" customFormat="1" ht="15.75">
      <c r="A820" s="268">
        <v>44084</v>
      </c>
      <c r="B820" s="122" t="s">
        <v>230</v>
      </c>
      <c r="C820" s="91" t="s">
        <v>184</v>
      </c>
      <c r="D820">
        <v>2891.79</v>
      </c>
      <c r="E820">
        <v>2778.55</v>
      </c>
      <c r="F820">
        <v>2756.12</v>
      </c>
      <c r="G820">
        <v>2753.23</v>
      </c>
      <c r="H820">
        <v>2827.76</v>
      </c>
      <c r="I820">
        <v>2842.5</v>
      </c>
      <c r="J820">
        <v>2766.23</v>
      </c>
      <c r="K820">
        <v>2768.58</v>
      </c>
      <c r="L820">
        <v>2842.09</v>
      </c>
      <c r="M820">
        <v>2787.73</v>
      </c>
      <c r="N820">
        <v>2764.17</v>
      </c>
      <c r="O820">
        <v>2766.7</v>
      </c>
      <c r="P820">
        <v>2764.17</v>
      </c>
      <c r="Q820" s="1084">
        <f>IF((P821=""),"",MAX(D822:P822))</f>
        <v>373.65999999999985</v>
      </c>
      <c r="R820" s="1084">
        <f>IF(P821="","",MIN(D822:P822))</f>
        <v>311.08999999999969</v>
      </c>
      <c r="S820" s="1087">
        <f>IF((P822=""),"",AVERAGE(D822:P822))</f>
        <v>334.60461538461544</v>
      </c>
      <c r="T820" s="837">
        <f>IF((P821=""),"",(Q820-R820)/(Q820+R820)*100)</f>
        <v>9.1376414749909021</v>
      </c>
      <c r="U820" s="1087">
        <f>STDEV(D822:P822)</f>
        <v>25.106784811873158</v>
      </c>
      <c r="V820" s="298" t="str">
        <f>IF(P821="","",IF(S820&gt;300,IF(T820&lt;14,IF(S820&lt;390,"Pass","Fail"),"Fail"),"Fail"))</f>
        <v>Pass</v>
      </c>
      <c r="W820" s="1090">
        <v>1335</v>
      </c>
      <c r="X820" s="288"/>
      <c r="Y820" s="220"/>
      <c r="Z820" s="30">
        <v>270</v>
      </c>
      <c r="AA820" s="30">
        <v>370</v>
      </c>
      <c r="AB820" s="30">
        <v>300</v>
      </c>
      <c r="AC820" s="31">
        <v>390</v>
      </c>
      <c r="AD820" s="31">
        <v>20</v>
      </c>
      <c r="AE820" s="31">
        <v>14</v>
      </c>
    </row>
    <row r="821" spans="1:31" s="237" customFormat="1" ht="15.75" customHeight="1">
      <c r="A821" s="84"/>
      <c r="B821" s="92"/>
      <c r="C821" s="91" t="s">
        <v>185</v>
      </c>
      <c r="D821">
        <v>2518.13</v>
      </c>
      <c r="E821">
        <v>2463.5300000000002</v>
      </c>
      <c r="F821">
        <v>2445.0300000000002</v>
      </c>
      <c r="G821">
        <v>2440.92</v>
      </c>
      <c r="H821">
        <v>2460.33</v>
      </c>
      <c r="I821">
        <v>2476.5</v>
      </c>
      <c r="J821">
        <v>2448.38</v>
      </c>
      <c r="K821">
        <v>2425.86</v>
      </c>
      <c r="L821">
        <v>2473.27</v>
      </c>
      <c r="M821">
        <v>2467.33</v>
      </c>
      <c r="N821">
        <v>2444.4299999999998</v>
      </c>
      <c r="O821">
        <v>2451.62</v>
      </c>
      <c r="P821">
        <v>2444.4299999999998</v>
      </c>
      <c r="Q821" s="1085"/>
      <c r="R821" s="1085"/>
      <c r="S821" s="1088"/>
      <c r="T821" s="854"/>
      <c r="U821" s="1088"/>
      <c r="V821" s="299"/>
      <c r="W821" s="1091"/>
      <c r="X821" s="7"/>
      <c r="Y821" s="7"/>
      <c r="Z821" s="22"/>
      <c r="AA821" s="22"/>
      <c r="AB821" s="22"/>
      <c r="AC821" s="22"/>
      <c r="AE821" s="22"/>
    </row>
    <row r="822" spans="1:31" s="237" customFormat="1" ht="30" customHeight="1">
      <c r="A822" s="119"/>
      <c r="B822" s="90"/>
      <c r="C822" s="91" t="s">
        <v>186</v>
      </c>
      <c r="D822" s="93">
        <f t="shared" ref="D822:P822" si="270">IF(((D820="")*AND(D821="")),"",(D820-D821))</f>
        <v>373.65999999999985</v>
      </c>
      <c r="E822" s="93">
        <f t="shared" si="270"/>
        <v>315.02</v>
      </c>
      <c r="F822" s="93">
        <f t="shared" si="270"/>
        <v>311.08999999999969</v>
      </c>
      <c r="G822" s="93">
        <f t="shared" si="270"/>
        <v>312.30999999999995</v>
      </c>
      <c r="H822" s="93">
        <f t="shared" si="270"/>
        <v>367.43000000000029</v>
      </c>
      <c r="I822" s="93">
        <f t="shared" si="270"/>
        <v>366</v>
      </c>
      <c r="J822" s="93">
        <f t="shared" si="270"/>
        <v>317.84999999999991</v>
      </c>
      <c r="K822" s="93">
        <f t="shared" si="270"/>
        <v>342.7199999999998</v>
      </c>
      <c r="L822" s="93">
        <f t="shared" si="270"/>
        <v>368.82000000000016</v>
      </c>
      <c r="M822" s="93">
        <f t="shared" si="270"/>
        <v>320.40000000000009</v>
      </c>
      <c r="N822" s="93">
        <f t="shared" si="270"/>
        <v>319.74000000000024</v>
      </c>
      <c r="O822" s="93">
        <f t="shared" si="270"/>
        <v>315.07999999999993</v>
      </c>
      <c r="P822" s="93">
        <f t="shared" si="270"/>
        <v>319.74000000000024</v>
      </c>
      <c r="Q822" s="1086"/>
      <c r="R822" s="1086"/>
      <c r="S822" s="1089"/>
      <c r="T822" s="855"/>
      <c r="U822" s="1089"/>
      <c r="V822" s="300"/>
      <c r="W822" s="1092"/>
      <c r="X822" s="7"/>
      <c r="Y822" s="7"/>
      <c r="Z822" s="22"/>
      <c r="AA822" s="22"/>
      <c r="AB822" s="22"/>
      <c r="AC822" s="22"/>
      <c r="AE822" s="22"/>
    </row>
    <row r="823" spans="1:31" s="237" customFormat="1" ht="15.75">
      <c r="A823" s="268">
        <v>44088</v>
      </c>
      <c r="B823" s="122" t="s">
        <v>230</v>
      </c>
      <c r="C823" s="91" t="s">
        <v>184</v>
      </c>
      <c r="D823">
        <v>2144.9</v>
      </c>
      <c r="E823">
        <v>2162.88</v>
      </c>
      <c r="F823">
        <v>2148.0100000000002</v>
      </c>
      <c r="G823">
        <v>2133.1999999999998</v>
      </c>
      <c r="H823">
        <v>2127.27</v>
      </c>
      <c r="I823">
        <v>2122.3200000000002</v>
      </c>
      <c r="J823">
        <v>2095.2600000000002</v>
      </c>
      <c r="K823">
        <v>2104.4699999999998</v>
      </c>
      <c r="L823">
        <v>2138.3000000000002</v>
      </c>
      <c r="M823">
        <v>2137.5500000000002</v>
      </c>
      <c r="N823">
        <v>2133.7600000000002</v>
      </c>
      <c r="O823">
        <v>2132.64</v>
      </c>
      <c r="P823">
        <v>2105.15</v>
      </c>
      <c r="Q823" s="1084">
        <f>IF((P824=""),"",MAX(D825:P825))</f>
        <v>412.79000000000019</v>
      </c>
      <c r="R823" s="1084">
        <f>IF(P824="","",MIN(D825:P825))</f>
        <v>323.06999999999971</v>
      </c>
      <c r="S823" s="1087">
        <f>IF((P825=""),"",AVERAGE(D825:P825))</f>
        <v>358.98307692307696</v>
      </c>
      <c r="T823" s="837">
        <f>IF((P824=""),"",(Q823-R823)/(Q823+R823)*100)</f>
        <v>12.19253662381438</v>
      </c>
      <c r="U823" s="1087">
        <f>STDEV(D825:P825)</f>
        <v>36.264204202081196</v>
      </c>
      <c r="V823" s="303" t="str">
        <f>IF(P824="","",IF(S823&gt;300,IF(T823&lt;14,IF(S823&lt;390,"Pass","Fail"),"Fail"),"Fail"))</f>
        <v>Pass</v>
      </c>
      <c r="W823" s="1090">
        <v>74</v>
      </c>
      <c r="X823" s="288" t="s">
        <v>597</v>
      </c>
      <c r="Y823" s="220"/>
      <c r="Z823" s="30">
        <v>270</v>
      </c>
      <c r="AA823" s="30">
        <v>370</v>
      </c>
      <c r="AB823" s="30">
        <v>300</v>
      </c>
      <c r="AC823" s="31">
        <v>390</v>
      </c>
      <c r="AD823" s="31">
        <v>20</v>
      </c>
      <c r="AE823" s="31">
        <v>14</v>
      </c>
    </row>
    <row r="824" spans="1:31" s="237" customFormat="1" ht="15.75" customHeight="1">
      <c r="A824" s="84"/>
      <c r="B824" s="92"/>
      <c r="C824" s="91" t="s">
        <v>185</v>
      </c>
      <c r="D824">
        <v>1732.11</v>
      </c>
      <c r="E824">
        <v>1811.53</v>
      </c>
      <c r="F824">
        <v>1821.27</v>
      </c>
      <c r="G824">
        <v>1810.13</v>
      </c>
      <c r="H824">
        <v>1800.63</v>
      </c>
      <c r="I824">
        <v>1772.65</v>
      </c>
      <c r="J824">
        <v>1688.86</v>
      </c>
      <c r="K824">
        <v>1694.07</v>
      </c>
      <c r="L824">
        <v>1788.07</v>
      </c>
      <c r="M824">
        <v>1810.67</v>
      </c>
      <c r="N824">
        <v>1806.95</v>
      </c>
      <c r="O824">
        <v>1783.16</v>
      </c>
      <c r="P824">
        <v>1698.83</v>
      </c>
      <c r="Q824" s="1085"/>
      <c r="R824" s="1085"/>
      <c r="S824" s="1088"/>
      <c r="T824" s="854"/>
      <c r="U824" s="1088"/>
      <c r="V824" s="304"/>
      <c r="W824" s="1091"/>
      <c r="X824" s="7"/>
      <c r="Y824" s="7"/>
      <c r="Z824" s="22"/>
      <c r="AA824" s="22"/>
      <c r="AB824" s="22"/>
      <c r="AC824" s="22"/>
      <c r="AE824" s="22"/>
    </row>
    <row r="825" spans="1:31" s="237" customFormat="1" ht="30" customHeight="1">
      <c r="A825" s="119"/>
      <c r="B825" s="90"/>
      <c r="C825" s="91" t="s">
        <v>186</v>
      </c>
      <c r="D825" s="93">
        <f t="shared" ref="D825:P825" si="271">IF(((D823="")*AND(D824="")),"",(D823-D824))</f>
        <v>412.79000000000019</v>
      </c>
      <c r="E825" s="93">
        <f t="shared" si="271"/>
        <v>351.35000000000014</v>
      </c>
      <c r="F825" s="93">
        <f t="shared" si="271"/>
        <v>326.74000000000024</v>
      </c>
      <c r="G825" s="93">
        <f t="shared" si="271"/>
        <v>323.06999999999971</v>
      </c>
      <c r="H825" s="93">
        <f t="shared" si="271"/>
        <v>326.63999999999987</v>
      </c>
      <c r="I825" s="93">
        <f t="shared" si="271"/>
        <v>349.67000000000007</v>
      </c>
      <c r="J825" s="93">
        <f t="shared" si="271"/>
        <v>406.40000000000032</v>
      </c>
      <c r="K825" s="93">
        <f t="shared" si="271"/>
        <v>410.39999999999986</v>
      </c>
      <c r="L825" s="93">
        <f t="shared" si="271"/>
        <v>350.23000000000025</v>
      </c>
      <c r="M825" s="93">
        <f t="shared" si="271"/>
        <v>326.88000000000011</v>
      </c>
      <c r="N825" s="93">
        <f t="shared" si="271"/>
        <v>326.81000000000017</v>
      </c>
      <c r="O825" s="93">
        <f t="shared" si="271"/>
        <v>349.47999999999979</v>
      </c>
      <c r="P825" s="93">
        <f t="shared" si="271"/>
        <v>406.32000000000016</v>
      </c>
      <c r="Q825" s="1086"/>
      <c r="R825" s="1086"/>
      <c r="S825" s="1089"/>
      <c r="T825" s="855"/>
      <c r="U825" s="1089"/>
      <c r="V825" s="305"/>
      <c r="W825" s="1092"/>
      <c r="X825" s="7"/>
      <c r="Y825" s="7"/>
      <c r="Z825" s="22"/>
      <c r="AA825" s="22"/>
      <c r="AB825" s="22"/>
      <c r="AC825" s="22"/>
      <c r="AE825" s="22"/>
    </row>
    <row r="826" spans="1:31" s="237" customFormat="1" ht="15.75">
      <c r="A826" s="268">
        <v>44091</v>
      </c>
      <c r="B826" s="122" t="s">
        <v>230</v>
      </c>
      <c r="C826" s="91" t="s">
        <v>184</v>
      </c>
      <c r="D826">
        <v>2900.5</v>
      </c>
      <c r="E826">
        <v>2786.16</v>
      </c>
      <c r="F826">
        <v>2764</v>
      </c>
      <c r="G826">
        <v>2763.82</v>
      </c>
      <c r="H826">
        <v>2829.78</v>
      </c>
      <c r="I826">
        <v>2850.43</v>
      </c>
      <c r="J826">
        <v>2772.95</v>
      </c>
      <c r="K826">
        <v>2749.28</v>
      </c>
      <c r="L826">
        <v>2846.44</v>
      </c>
      <c r="M826">
        <v>2798.29</v>
      </c>
      <c r="N826">
        <v>2770.04</v>
      </c>
      <c r="O826">
        <v>2772.61</v>
      </c>
      <c r="P826">
        <v>2800</v>
      </c>
      <c r="Q826" s="1084">
        <f>IF((P827=""),"",MAX(D828:P828))</f>
        <v>381.32999999999993</v>
      </c>
      <c r="R826" s="1084">
        <f>IF(P827="","",MIN(D828:P828))</f>
        <v>314.75</v>
      </c>
      <c r="S826" s="1087">
        <f>IF((P828=""),"",AVERAGE(D828:P828))</f>
        <v>339.07923076923083</v>
      </c>
      <c r="T826" s="837">
        <f>IF((P827=""),"",(Q826-R826)/(Q826+R826)*100)</f>
        <v>9.5649925295942904</v>
      </c>
      <c r="U826" s="1087">
        <f>STDEV(D828:P828)</f>
        <v>28.124903692142954</v>
      </c>
      <c r="V826" s="306" t="str">
        <f>IF(P827="","",IF(S826&gt;300,IF(T826&lt;14,IF(S826&lt;390,"Pass","Fail"),"Fail"),"Fail"))</f>
        <v>Pass</v>
      </c>
      <c r="W826" s="1090">
        <v>64</v>
      </c>
      <c r="X826" s="288"/>
      <c r="Y826" s="220"/>
      <c r="Z826" s="30">
        <v>270</v>
      </c>
      <c r="AA826" s="30">
        <v>370</v>
      </c>
      <c r="AB826" s="30">
        <v>300</v>
      </c>
      <c r="AC826" s="31">
        <v>390</v>
      </c>
      <c r="AD826" s="31">
        <v>20</v>
      </c>
      <c r="AE826" s="31">
        <v>14</v>
      </c>
    </row>
    <row r="827" spans="1:31" s="237" customFormat="1" ht="15.75" customHeight="1">
      <c r="A827" s="84"/>
      <c r="B827" s="92"/>
      <c r="C827" s="91" t="s">
        <v>185</v>
      </c>
      <c r="D827">
        <v>2519.17</v>
      </c>
      <c r="E827">
        <v>2468.52</v>
      </c>
      <c r="F827">
        <v>2447.9899999999998</v>
      </c>
      <c r="G827">
        <v>2449.0700000000002</v>
      </c>
      <c r="H827">
        <v>2454.46</v>
      </c>
      <c r="I827">
        <v>2472.86</v>
      </c>
      <c r="J827">
        <v>2456.9899999999998</v>
      </c>
      <c r="K827">
        <v>2426.12</v>
      </c>
      <c r="L827">
        <v>2466.2199999999998</v>
      </c>
      <c r="M827">
        <v>2473.62</v>
      </c>
      <c r="N827">
        <v>2448.1799999999998</v>
      </c>
      <c r="O827">
        <v>2452.0700000000002</v>
      </c>
      <c r="P827">
        <v>2461</v>
      </c>
      <c r="Q827" s="1085"/>
      <c r="R827" s="1085"/>
      <c r="S827" s="1088"/>
      <c r="T827" s="854"/>
      <c r="U827" s="1088"/>
      <c r="V827" s="307"/>
      <c r="W827" s="1091"/>
      <c r="X827" s="7"/>
      <c r="Y827" s="7"/>
      <c r="Z827" s="22"/>
      <c r="AA827" s="22"/>
      <c r="AB827" s="22"/>
      <c r="AC827" s="22"/>
      <c r="AE827" s="22"/>
    </row>
    <row r="828" spans="1:31" s="237" customFormat="1" ht="30" customHeight="1">
      <c r="A828" s="119"/>
      <c r="B828" s="90"/>
      <c r="C828" s="91" t="s">
        <v>186</v>
      </c>
      <c r="D828" s="93">
        <f t="shared" ref="D828:P828" si="272">IF(((D826="")*AND(D827="")),"",(D826-D827))</f>
        <v>381.32999999999993</v>
      </c>
      <c r="E828" s="93">
        <f t="shared" si="272"/>
        <v>317.63999999999987</v>
      </c>
      <c r="F828" s="93">
        <f t="shared" si="272"/>
        <v>316.01000000000022</v>
      </c>
      <c r="G828" s="93">
        <f t="shared" si="272"/>
        <v>314.75</v>
      </c>
      <c r="H828" s="93">
        <f t="shared" si="272"/>
        <v>375.32000000000016</v>
      </c>
      <c r="I828" s="93">
        <f t="shared" si="272"/>
        <v>377.56999999999971</v>
      </c>
      <c r="J828" s="93">
        <f t="shared" si="272"/>
        <v>315.96000000000004</v>
      </c>
      <c r="K828" s="93">
        <f t="shared" si="272"/>
        <v>323.16000000000031</v>
      </c>
      <c r="L828" s="93">
        <f t="shared" si="272"/>
        <v>380.22000000000025</v>
      </c>
      <c r="M828" s="93">
        <f t="shared" si="272"/>
        <v>324.67000000000007</v>
      </c>
      <c r="N828" s="93">
        <f t="shared" si="272"/>
        <v>321.86000000000013</v>
      </c>
      <c r="O828" s="93">
        <f t="shared" si="272"/>
        <v>320.53999999999996</v>
      </c>
      <c r="P828" s="93">
        <f t="shared" si="272"/>
        <v>339</v>
      </c>
      <c r="Q828" s="1086"/>
      <c r="R828" s="1086"/>
      <c r="S828" s="1089"/>
      <c r="T828" s="855"/>
      <c r="U828" s="1089"/>
      <c r="V828" s="308"/>
      <c r="W828" s="1092"/>
      <c r="X828" s="7"/>
      <c r="Y828" s="7"/>
      <c r="Z828" s="22"/>
      <c r="AA828" s="22"/>
      <c r="AB828" s="22"/>
      <c r="AC828" s="22"/>
      <c r="AE828" s="22"/>
    </row>
    <row r="829" spans="1:31" s="237" customFormat="1" ht="15.75">
      <c r="A829" s="268">
        <v>44095</v>
      </c>
      <c r="B829" s="122" t="s">
        <v>230</v>
      </c>
      <c r="C829" s="91" t="s">
        <v>184</v>
      </c>
      <c r="D829">
        <v>2519.17</v>
      </c>
      <c r="E829">
        <v>2468.52</v>
      </c>
      <c r="F829">
        <v>2447.9899999999998</v>
      </c>
      <c r="G829">
        <v>2449.0700000000002</v>
      </c>
      <c r="H829">
        <v>2454.46</v>
      </c>
      <c r="I829">
        <v>2472.86</v>
      </c>
      <c r="J829">
        <v>2456.9899999999998</v>
      </c>
      <c r="K829">
        <v>2468.67</v>
      </c>
      <c r="L829">
        <v>2466.2199999999998</v>
      </c>
      <c r="M829">
        <v>2473.62</v>
      </c>
      <c r="N829">
        <v>2448.1799999999998</v>
      </c>
      <c r="O829">
        <v>2452.0700000000002</v>
      </c>
      <c r="P829">
        <v>2514.89</v>
      </c>
      <c r="Q829" s="1084">
        <f>IF((P830=""),"",MAX(D831:P831))</f>
        <v>467.02999999999975</v>
      </c>
      <c r="R829" s="1084">
        <f>IF(P830="","",MIN(D831:P831))</f>
        <v>379.98999999999978</v>
      </c>
      <c r="S829" s="1087">
        <f>IF((P831=""),"",AVERAGE(D831:P831))</f>
        <v>413.83538461538467</v>
      </c>
      <c r="T829" s="837">
        <f>IF((P830=""),"",(Q829-R829)/(Q829+R829)*100)</f>
        <v>10.276026540105313</v>
      </c>
      <c r="U829" s="1087">
        <f>STDEV(D831:P831)</f>
        <v>30.900926527474144</v>
      </c>
      <c r="V829" s="309" t="str">
        <f>IF(P830="","",IF(S829&gt;300,IF(T829&lt;14,IF(S829&lt;390,"Pass","Fail"),"Fail"),"Fail"))</f>
        <v>Fail</v>
      </c>
      <c r="W829" s="1090">
        <v>121</v>
      </c>
      <c r="X829" s="288"/>
      <c r="Y829" s="220" t="s">
        <v>456</v>
      </c>
      <c r="Z829" s="30">
        <v>270</v>
      </c>
      <c r="AA829" s="30">
        <v>370</v>
      </c>
      <c r="AB829" s="30">
        <v>300</v>
      </c>
      <c r="AC829" s="31">
        <v>390</v>
      </c>
      <c r="AD829" s="31">
        <v>20</v>
      </c>
      <c r="AE829" s="31">
        <v>14</v>
      </c>
    </row>
    <row r="830" spans="1:31" s="237" customFormat="1" ht="15.75" customHeight="1">
      <c r="A830" s="84"/>
      <c r="B830" s="92"/>
      <c r="C830" s="91" t="s">
        <v>185</v>
      </c>
      <c r="D830">
        <v>2077.65</v>
      </c>
      <c r="E830">
        <v>2086.14</v>
      </c>
      <c r="F830">
        <v>2068</v>
      </c>
      <c r="G830">
        <v>2046.83</v>
      </c>
      <c r="H830">
        <v>2007.18</v>
      </c>
      <c r="I830">
        <v>2018.35</v>
      </c>
      <c r="J830">
        <v>2069.6999999999998</v>
      </c>
      <c r="K830">
        <v>2054.83</v>
      </c>
      <c r="L830">
        <v>1999.19</v>
      </c>
      <c r="M830">
        <v>2088.12</v>
      </c>
      <c r="N830">
        <v>2053.17</v>
      </c>
      <c r="O830">
        <v>2062.21</v>
      </c>
      <c r="P830">
        <v>2081.48</v>
      </c>
      <c r="Q830" s="1085"/>
      <c r="R830" s="1085"/>
      <c r="S830" s="1088"/>
      <c r="T830" s="854"/>
      <c r="U830" s="1088"/>
      <c r="V830" s="310"/>
      <c r="W830" s="1091"/>
      <c r="X830" s="7"/>
      <c r="Y830" s="7"/>
      <c r="Z830" s="22"/>
      <c r="AA830" s="22"/>
      <c r="AB830" s="22"/>
      <c r="AC830" s="22"/>
      <c r="AE830" s="22"/>
    </row>
    <row r="831" spans="1:31" s="237" customFormat="1" ht="15" customHeight="1">
      <c r="A831" s="119"/>
      <c r="B831" s="90"/>
      <c r="C831" s="91" t="s">
        <v>188</v>
      </c>
      <c r="D831" s="93">
        <f t="shared" ref="D831:P831" si="273">IF(((D829="")*AND(D830="")),"",(D829-D830))</f>
        <v>441.52</v>
      </c>
      <c r="E831" s="93">
        <f t="shared" si="273"/>
        <v>382.38000000000011</v>
      </c>
      <c r="F831" s="93">
        <f t="shared" si="273"/>
        <v>379.98999999999978</v>
      </c>
      <c r="G831" s="93">
        <f t="shared" si="273"/>
        <v>402.24000000000024</v>
      </c>
      <c r="H831" s="93">
        <f t="shared" si="273"/>
        <v>447.28</v>
      </c>
      <c r="I831" s="93">
        <f t="shared" si="273"/>
        <v>454.51000000000022</v>
      </c>
      <c r="J831" s="93">
        <f t="shared" si="273"/>
        <v>387.28999999999996</v>
      </c>
      <c r="K831" s="93">
        <f t="shared" si="273"/>
        <v>413.84000000000015</v>
      </c>
      <c r="L831" s="93">
        <f t="shared" si="273"/>
        <v>467.02999999999975</v>
      </c>
      <c r="M831" s="93">
        <f t="shared" si="273"/>
        <v>385.5</v>
      </c>
      <c r="N831" s="93">
        <f t="shared" si="273"/>
        <v>395.00999999999976</v>
      </c>
      <c r="O831" s="93">
        <f t="shared" si="273"/>
        <v>389.86000000000013</v>
      </c>
      <c r="P831" s="93">
        <f t="shared" si="273"/>
        <v>433.40999999999985</v>
      </c>
      <c r="Q831" s="1086"/>
      <c r="R831" s="1086"/>
      <c r="S831" s="1089"/>
      <c r="T831" s="855"/>
      <c r="U831" s="1089"/>
      <c r="V831" s="311"/>
      <c r="W831" s="1092"/>
      <c r="X831" s="7"/>
      <c r="Y831" s="7"/>
      <c r="Z831" s="22"/>
      <c r="AA831" s="22"/>
      <c r="AB831" s="22"/>
      <c r="AC831" s="22"/>
      <c r="AE831" s="22"/>
    </row>
    <row r="832" spans="1:31" s="237" customFormat="1" ht="15.75">
      <c r="A832" s="268">
        <v>44095</v>
      </c>
      <c r="B832" s="122" t="s">
        <v>230</v>
      </c>
      <c r="C832" s="91" t="s">
        <v>184</v>
      </c>
      <c r="D832">
        <v>2911.89</v>
      </c>
      <c r="E832">
        <v>2844.44</v>
      </c>
      <c r="F832">
        <v>2801</v>
      </c>
      <c r="G832">
        <v>2779.33</v>
      </c>
      <c r="H832">
        <v>2778.76</v>
      </c>
      <c r="I832">
        <v>2798.87</v>
      </c>
      <c r="J832">
        <v>2844.72</v>
      </c>
      <c r="K832">
        <v>2868.51</v>
      </c>
      <c r="L832">
        <v>2814.7</v>
      </c>
      <c r="M832">
        <v>2788.51</v>
      </c>
      <c r="N832">
        <v>2788.1</v>
      </c>
      <c r="O832">
        <v>2814.62</v>
      </c>
      <c r="P832">
        <v>2859.06</v>
      </c>
      <c r="Q832" s="313">
        <f>IF((P833=""),"",MAX(D834:P834))</f>
        <v>403.57999999999993</v>
      </c>
      <c r="R832" s="313">
        <f>IF(P833="","",MIN(D834:P834))</f>
        <v>317.19000000000005</v>
      </c>
      <c r="S832" s="316">
        <f>IF((P834=""),"",AVERAGE(D834:P834))</f>
        <v>350.45153846153841</v>
      </c>
      <c r="T832" s="837">
        <f>IF((P833=""),"",(Q832-R832)/(Q832+R832)*100)</f>
        <v>11.985792971405562</v>
      </c>
      <c r="U832" s="316">
        <f>STDEV(D834:P834)</f>
        <v>34.573397973527896</v>
      </c>
      <c r="V832" s="322" t="str">
        <f>IF(P833="","",IF(S832&gt;300,IF(T832&lt;14,IF(S832&lt;390,"Pass","Fail"),"Fail"),"Fail"))</f>
        <v>Pass</v>
      </c>
      <c r="W832" s="319">
        <v>74</v>
      </c>
      <c r="X832" s="288" t="s">
        <v>602</v>
      </c>
      <c r="Y832" s="220"/>
      <c r="Z832" s="30">
        <v>270</v>
      </c>
      <c r="AA832" s="30">
        <v>370</v>
      </c>
      <c r="AB832" s="30">
        <v>300</v>
      </c>
      <c r="AC832" s="31">
        <v>390</v>
      </c>
      <c r="AD832" s="31">
        <v>20</v>
      </c>
      <c r="AE832" s="31">
        <v>14</v>
      </c>
    </row>
    <row r="833" spans="1:31" s="237" customFormat="1" ht="15.75" customHeight="1">
      <c r="A833" s="84"/>
      <c r="B833" s="92"/>
      <c r="C833" s="91" t="s">
        <v>185</v>
      </c>
      <c r="D833">
        <v>2508.31</v>
      </c>
      <c r="E833">
        <v>2503.0300000000002</v>
      </c>
      <c r="F833">
        <v>2479.38</v>
      </c>
      <c r="G833">
        <v>2462.14</v>
      </c>
      <c r="H833">
        <v>2458.64</v>
      </c>
      <c r="I833">
        <v>2460.79</v>
      </c>
      <c r="J833">
        <v>2450.11</v>
      </c>
      <c r="K833">
        <v>2470.08</v>
      </c>
      <c r="L833">
        <v>2476.5300000000002</v>
      </c>
      <c r="M833">
        <v>2467.54</v>
      </c>
      <c r="N833">
        <v>2466.29</v>
      </c>
      <c r="O833">
        <v>2472.7600000000002</v>
      </c>
      <c r="P833">
        <v>2461.04</v>
      </c>
      <c r="Q833" s="314"/>
      <c r="R833" s="314"/>
      <c r="S833" s="317"/>
      <c r="T833" s="838"/>
      <c r="U833" s="317"/>
      <c r="V833" s="323"/>
      <c r="W833" s="320"/>
      <c r="X833" s="7"/>
      <c r="Y833" s="7"/>
      <c r="Z833" s="22"/>
      <c r="AA833" s="22"/>
      <c r="AB833" s="22"/>
      <c r="AC833" s="22"/>
      <c r="AE833" s="22"/>
    </row>
    <row r="834" spans="1:31" s="237" customFormat="1" ht="15" customHeight="1">
      <c r="A834" s="119"/>
      <c r="B834" s="90"/>
      <c r="C834" s="91" t="s">
        <v>188</v>
      </c>
      <c r="D834" s="93">
        <f t="shared" ref="D834:P834" si="274">IF(((D832="")*AND(D833="")),"",(D832-D833))</f>
        <v>403.57999999999993</v>
      </c>
      <c r="E834" s="93">
        <f t="shared" si="274"/>
        <v>341.40999999999985</v>
      </c>
      <c r="F834" s="93">
        <f t="shared" si="274"/>
        <v>321.61999999999989</v>
      </c>
      <c r="G834" s="93">
        <f t="shared" si="274"/>
        <v>317.19000000000005</v>
      </c>
      <c r="H834" s="93">
        <f t="shared" si="274"/>
        <v>320.12000000000035</v>
      </c>
      <c r="I834" s="93">
        <f t="shared" si="274"/>
        <v>338.07999999999993</v>
      </c>
      <c r="J834" s="93">
        <f t="shared" si="274"/>
        <v>394.60999999999967</v>
      </c>
      <c r="K834" s="93">
        <f t="shared" si="274"/>
        <v>398.43000000000029</v>
      </c>
      <c r="L834" s="93">
        <f t="shared" si="274"/>
        <v>338.16999999999962</v>
      </c>
      <c r="M834" s="93">
        <f t="shared" si="274"/>
        <v>320.97000000000025</v>
      </c>
      <c r="N834" s="93">
        <f t="shared" si="274"/>
        <v>321.80999999999995</v>
      </c>
      <c r="O834" s="93">
        <f t="shared" si="274"/>
        <v>341.85999999999967</v>
      </c>
      <c r="P834" s="93">
        <f t="shared" si="274"/>
        <v>398.02</v>
      </c>
      <c r="Q834" s="315"/>
      <c r="R834" s="315"/>
      <c r="S834" s="318"/>
      <c r="T834" s="839"/>
      <c r="U834" s="318"/>
      <c r="V834" s="324"/>
      <c r="W834" s="321"/>
      <c r="X834" s="7"/>
      <c r="Y834" s="7"/>
      <c r="Z834" s="22"/>
      <c r="AA834" s="22"/>
      <c r="AB834" s="22"/>
      <c r="AC834" s="22"/>
      <c r="AE834" s="22"/>
    </row>
    <row r="835" spans="1:31" s="237" customFormat="1" ht="15.75">
      <c r="A835" s="268">
        <v>44099</v>
      </c>
      <c r="B835" s="122" t="s">
        <v>230</v>
      </c>
      <c r="C835" s="91" t="s">
        <v>184</v>
      </c>
      <c r="D835">
        <v>2508.31</v>
      </c>
      <c r="E835">
        <v>2503.0300000000002</v>
      </c>
      <c r="F835">
        <v>2479.38</v>
      </c>
      <c r="G835">
        <v>2462.14</v>
      </c>
      <c r="H835">
        <v>2458.64</v>
      </c>
      <c r="I835">
        <v>2460.79</v>
      </c>
      <c r="J835">
        <v>2450.11</v>
      </c>
      <c r="K835">
        <v>2470.08</v>
      </c>
      <c r="L835">
        <v>2476.5300000000002</v>
      </c>
      <c r="M835">
        <v>2467.54</v>
      </c>
      <c r="N835">
        <v>2466.29</v>
      </c>
      <c r="O835">
        <v>2472.7600000000002</v>
      </c>
      <c r="P835">
        <v>2461.04</v>
      </c>
      <c r="Q835" s="313">
        <f>IF((P836=""),"",MAX(D837:P837))</f>
        <v>386.07999999999993</v>
      </c>
      <c r="R835" s="313">
        <f>IF(P836="","",MIN(D837:P837))</f>
        <v>326.13999999999987</v>
      </c>
      <c r="S835" s="316">
        <f>IF((P837=""),"",AVERAGE(D837:P837))</f>
        <v>349.20307692307694</v>
      </c>
      <c r="T835" s="837">
        <f>IF((P836=""),"",(Q835-R835)/(Q835+R835)*100)</f>
        <v>8.4159388952851746</v>
      </c>
      <c r="U835" s="316">
        <f>STDEV(D837:P837)</f>
        <v>23.229494321018933</v>
      </c>
      <c r="V835" s="322" t="str">
        <f>IF(P836="","",IF(S835&gt;300,IF(T835&lt;14,IF(S835&lt;390,"Pass","Fail"),"Fail"),"Fail"))</f>
        <v>Pass</v>
      </c>
      <c r="W835" s="319">
        <v>64</v>
      </c>
      <c r="X835" s="325" t="s">
        <v>604</v>
      </c>
      <c r="Y835" s="220"/>
      <c r="Z835" s="30">
        <v>270</v>
      </c>
      <c r="AA835" s="30">
        <v>370</v>
      </c>
      <c r="AB835" s="30">
        <v>300</v>
      </c>
      <c r="AC835" s="31">
        <v>390</v>
      </c>
      <c r="AD835" s="31">
        <v>20</v>
      </c>
      <c r="AE835" s="31">
        <v>14</v>
      </c>
    </row>
    <row r="836" spans="1:31" s="237" customFormat="1" ht="15" customHeight="1">
      <c r="A836" s="84"/>
      <c r="B836" s="92"/>
      <c r="C836" s="91" t="s">
        <v>185</v>
      </c>
      <c r="D836" s="237">
        <v>2124</v>
      </c>
      <c r="E836" s="237">
        <v>2157</v>
      </c>
      <c r="F836" s="237">
        <v>2149</v>
      </c>
      <c r="G836" s="237">
        <v>2136</v>
      </c>
      <c r="H836" s="237">
        <v>2131</v>
      </c>
      <c r="I836" s="237">
        <v>2120</v>
      </c>
      <c r="J836" s="237">
        <v>2073</v>
      </c>
      <c r="K836" s="237">
        <v>2084</v>
      </c>
      <c r="L836" s="237">
        <v>2133</v>
      </c>
      <c r="M836" s="237">
        <v>2139</v>
      </c>
      <c r="N836" s="237">
        <v>2137</v>
      </c>
      <c r="O836" s="237">
        <v>2130</v>
      </c>
      <c r="P836" s="237">
        <v>2084</v>
      </c>
      <c r="Q836" s="314"/>
      <c r="R836" s="314"/>
      <c r="S836" s="317"/>
      <c r="T836" s="838"/>
      <c r="U836" s="317"/>
      <c r="V836" s="323"/>
      <c r="W836" s="320"/>
      <c r="X836" s="7"/>
      <c r="Y836" s="7"/>
      <c r="Z836" s="22"/>
      <c r="AA836" s="22"/>
      <c r="AB836" s="22"/>
      <c r="AC836" s="22"/>
      <c r="AE836" s="22"/>
    </row>
    <row r="837" spans="1:31" s="237" customFormat="1" ht="15" customHeight="1">
      <c r="A837" s="119"/>
      <c r="B837" s="90"/>
      <c r="C837" s="91" t="s">
        <v>188</v>
      </c>
      <c r="D837" s="93">
        <f t="shared" ref="D837:P837" si="275">IF(((D835="")*AND(D836="")),"",(D835-D836))</f>
        <v>384.30999999999995</v>
      </c>
      <c r="E837" s="93">
        <f t="shared" si="275"/>
        <v>346.0300000000002</v>
      </c>
      <c r="F837" s="93">
        <f t="shared" si="275"/>
        <v>330.38000000000011</v>
      </c>
      <c r="G837" s="93">
        <f t="shared" si="275"/>
        <v>326.13999999999987</v>
      </c>
      <c r="H837" s="93">
        <f t="shared" si="275"/>
        <v>327.63999999999987</v>
      </c>
      <c r="I837" s="93">
        <f t="shared" si="275"/>
        <v>340.78999999999996</v>
      </c>
      <c r="J837" s="93">
        <f t="shared" si="275"/>
        <v>377.11000000000013</v>
      </c>
      <c r="K837" s="93">
        <f t="shared" si="275"/>
        <v>386.07999999999993</v>
      </c>
      <c r="L837" s="93">
        <f t="shared" si="275"/>
        <v>343.5300000000002</v>
      </c>
      <c r="M837" s="93">
        <f t="shared" si="275"/>
        <v>328.53999999999996</v>
      </c>
      <c r="N837" s="93">
        <f t="shared" si="275"/>
        <v>329.28999999999996</v>
      </c>
      <c r="O837" s="93">
        <f t="shared" si="275"/>
        <v>342.76000000000022</v>
      </c>
      <c r="P837" s="93">
        <f t="shared" si="275"/>
        <v>377.03999999999996</v>
      </c>
      <c r="Q837" s="315"/>
      <c r="R837" s="315"/>
      <c r="S837" s="318"/>
      <c r="T837" s="839"/>
      <c r="U837" s="318"/>
      <c r="V837" s="324"/>
      <c r="W837" s="321"/>
      <c r="X837" s="7"/>
      <c r="Y837" s="7"/>
      <c r="Z837" s="22"/>
      <c r="AA837" s="22"/>
      <c r="AB837" s="22"/>
      <c r="AC837" s="22"/>
      <c r="AE837" s="22"/>
    </row>
    <row r="838" spans="1:31" s="237" customFormat="1" ht="15.75">
      <c r="A838" s="268">
        <v>44102</v>
      </c>
      <c r="B838" s="122" t="s">
        <v>230</v>
      </c>
      <c r="C838" s="91" t="s">
        <v>184</v>
      </c>
      <c r="D838">
        <v>2896.46</v>
      </c>
      <c r="E838">
        <v>2780.12</v>
      </c>
      <c r="F838">
        <v>2760.04</v>
      </c>
      <c r="G838">
        <v>2757.72</v>
      </c>
      <c r="H838">
        <v>2831.63</v>
      </c>
      <c r="I838">
        <v>2849.57</v>
      </c>
      <c r="J838">
        <v>2766.61</v>
      </c>
      <c r="K838">
        <v>2760.02</v>
      </c>
      <c r="L838">
        <v>2841.99</v>
      </c>
      <c r="M838">
        <v>2793.28</v>
      </c>
      <c r="N838">
        <v>2764.35</v>
      </c>
      <c r="O838">
        <v>2769.96</v>
      </c>
      <c r="P838">
        <v>2896.46</v>
      </c>
      <c r="Q838" s="326">
        <f>IF((P839=""),"",MAX(D840:P840))</f>
        <v>376.02</v>
      </c>
      <c r="R838" s="326">
        <f>IF(P839="","",MIN(D840:P840))</f>
        <v>318.31999999999971</v>
      </c>
      <c r="S838" s="329">
        <f>IF((P840=""),"",AVERAGE(D840:P840))</f>
        <v>342.05615384615379</v>
      </c>
      <c r="T838" s="837">
        <f>IF((P839=""),"",(Q838-R838)/(Q838+R838)*100)</f>
        <v>8.3100498314947</v>
      </c>
      <c r="U838" s="329">
        <f>STDEV(D840:P840)</f>
        <v>25.769145807361156</v>
      </c>
      <c r="V838" s="335" t="str">
        <f>IF(P839="","",IF(S838&gt;300,IF(T838&lt;14,IF(S838&lt;390,"Pass","Fail"),"Fail"),"Fail"))</f>
        <v>Pass</v>
      </c>
      <c r="W838" s="332">
        <v>1159</v>
      </c>
      <c r="X838" s="325" t="s">
        <v>606</v>
      </c>
      <c r="Y838" s="220"/>
      <c r="Z838" s="30">
        <v>270</v>
      </c>
      <c r="AA838" s="30">
        <v>370</v>
      </c>
      <c r="AB838" s="30">
        <v>300</v>
      </c>
      <c r="AC838" s="31">
        <v>390</v>
      </c>
      <c r="AD838" s="31">
        <v>20</v>
      </c>
      <c r="AE838" s="31">
        <v>14</v>
      </c>
    </row>
    <row r="839" spans="1:31" s="237" customFormat="1" ht="15.75" customHeight="1">
      <c r="A839" s="84"/>
      <c r="B839" s="92"/>
      <c r="C839" s="91" t="s">
        <v>185</v>
      </c>
      <c r="D839">
        <v>2520.44</v>
      </c>
      <c r="E839">
        <v>2461.8000000000002</v>
      </c>
      <c r="F839">
        <v>2441.29</v>
      </c>
      <c r="G839">
        <v>2438.63</v>
      </c>
      <c r="H839">
        <v>2463.0300000000002</v>
      </c>
      <c r="I839">
        <v>2476.7199999999998</v>
      </c>
      <c r="J839">
        <v>2446.9899999999998</v>
      </c>
      <c r="K839">
        <v>2424.5700000000002</v>
      </c>
      <c r="L839">
        <v>2471.31</v>
      </c>
      <c r="M839">
        <v>2467.65</v>
      </c>
      <c r="N839">
        <v>2440.9</v>
      </c>
      <c r="O839">
        <v>2447.71</v>
      </c>
      <c r="P839">
        <v>2520.44</v>
      </c>
      <c r="Q839" s="327"/>
      <c r="R839" s="327"/>
      <c r="S839" s="330"/>
      <c r="T839" s="838"/>
      <c r="U839" s="330"/>
      <c r="V839" s="336"/>
      <c r="W839" s="333"/>
      <c r="X839" s="7"/>
      <c r="Y839" s="7"/>
      <c r="Z839" s="22"/>
      <c r="AA839" s="22"/>
      <c r="AB839" s="22"/>
      <c r="AC839" s="22"/>
      <c r="AE839" s="22"/>
    </row>
    <row r="840" spans="1:31" s="237" customFormat="1" ht="15" customHeight="1">
      <c r="A840" s="119"/>
      <c r="B840" s="90"/>
      <c r="C840" s="91" t="s">
        <v>188</v>
      </c>
      <c r="D840" s="93">
        <f t="shared" ref="D840:P840" si="276">IF(((D838="")*AND(D839="")),"",(D838-D839))</f>
        <v>376.02</v>
      </c>
      <c r="E840" s="93">
        <f t="shared" si="276"/>
        <v>318.31999999999971</v>
      </c>
      <c r="F840" s="93">
        <f t="shared" si="276"/>
        <v>318.75</v>
      </c>
      <c r="G840" s="93">
        <f t="shared" si="276"/>
        <v>319.08999999999969</v>
      </c>
      <c r="H840" s="93">
        <f t="shared" si="276"/>
        <v>368.59999999999991</v>
      </c>
      <c r="I840" s="93">
        <f t="shared" si="276"/>
        <v>372.85000000000036</v>
      </c>
      <c r="J840" s="93">
        <f t="shared" si="276"/>
        <v>319.62000000000035</v>
      </c>
      <c r="K840" s="93">
        <f t="shared" si="276"/>
        <v>335.44999999999982</v>
      </c>
      <c r="L840" s="93">
        <f t="shared" si="276"/>
        <v>370.67999999999984</v>
      </c>
      <c r="M840" s="93">
        <f t="shared" si="276"/>
        <v>325.63000000000011</v>
      </c>
      <c r="N840" s="93">
        <f t="shared" si="276"/>
        <v>323.44999999999982</v>
      </c>
      <c r="O840" s="93">
        <f t="shared" si="276"/>
        <v>322.25</v>
      </c>
      <c r="P840" s="93">
        <f t="shared" si="276"/>
        <v>376.02</v>
      </c>
      <c r="Q840" s="328"/>
      <c r="R840" s="328"/>
      <c r="S840" s="331"/>
      <c r="T840" s="839"/>
      <c r="U840" s="331"/>
      <c r="V840" s="337"/>
      <c r="W840" s="334"/>
      <c r="X840" s="7"/>
      <c r="Y840" s="7"/>
      <c r="Z840" s="22"/>
      <c r="AA840" s="22"/>
      <c r="AB840" s="22"/>
      <c r="AC840" s="22"/>
      <c r="AE840" s="22"/>
    </row>
    <row r="841" spans="1:31" s="237" customFormat="1" ht="15.75">
      <c r="A841" s="268">
        <v>44106</v>
      </c>
      <c r="B841" s="122" t="s">
        <v>230</v>
      </c>
      <c r="C841" s="91" t="s">
        <v>184</v>
      </c>
      <c r="D841">
        <v>2916.14</v>
      </c>
      <c r="E841">
        <v>2850.07</v>
      </c>
      <c r="F841">
        <v>2806.78</v>
      </c>
      <c r="G841">
        <v>2786.87</v>
      </c>
      <c r="H841">
        <v>2783.99</v>
      </c>
      <c r="I841">
        <v>2804.46</v>
      </c>
      <c r="J841">
        <v>2849.94</v>
      </c>
      <c r="K841">
        <v>2874.07</v>
      </c>
      <c r="L841">
        <v>2824.2</v>
      </c>
      <c r="M841">
        <v>2797.66</v>
      </c>
      <c r="N841">
        <v>2791.64</v>
      </c>
      <c r="O841">
        <v>2813.64</v>
      </c>
      <c r="P841">
        <v>2852.94</v>
      </c>
      <c r="Q841" s="338">
        <f>IF((P842=""),"",MAX(D843:P843))</f>
        <v>399.61999999999989</v>
      </c>
      <c r="R841" s="338">
        <f>IF(P842="","",MIN(D843:P843))</f>
        <v>323.9699999999998</v>
      </c>
      <c r="S841" s="341">
        <f>IF((P843=""),"",AVERAGE(D843:P843))</f>
        <v>352.88999999999993</v>
      </c>
      <c r="T841" s="837">
        <f>IF((P842=""),"",(Q841-R841)/(Q841+R841)*100)</f>
        <v>10.454815572354526</v>
      </c>
      <c r="U841" s="341">
        <f>STDEV(D843:P843)</f>
        <v>30.237476195388034</v>
      </c>
      <c r="V841" s="347" t="str">
        <f>IF(P842="","",IF(S841&gt;300,IF(T841&lt;14,IF(S841&lt;390,"Pass","Fail"),"Fail"),"Fail"))</f>
        <v>Pass</v>
      </c>
      <c r="W841" s="344">
        <v>74</v>
      </c>
      <c r="X841" s="288" t="s">
        <v>608</v>
      </c>
      <c r="Y841" s="220"/>
      <c r="Z841" s="30">
        <v>270</v>
      </c>
      <c r="AA841" s="30">
        <v>370</v>
      </c>
      <c r="AB841" s="30">
        <v>300</v>
      </c>
      <c r="AC841" s="31">
        <v>390</v>
      </c>
      <c r="AD841" s="31">
        <v>20</v>
      </c>
      <c r="AE841" s="31">
        <v>14</v>
      </c>
    </row>
    <row r="842" spans="1:31" s="237" customFormat="1" ht="15.75" customHeight="1">
      <c r="A842" s="84"/>
      <c r="B842" s="92"/>
      <c r="C842" s="91" t="s">
        <v>185</v>
      </c>
      <c r="D842">
        <v>2516.52</v>
      </c>
      <c r="E842">
        <v>2505.7800000000002</v>
      </c>
      <c r="F842">
        <v>2479.71</v>
      </c>
      <c r="G842">
        <v>2462.9</v>
      </c>
      <c r="H842">
        <v>2458.36</v>
      </c>
      <c r="I842">
        <v>2459.94</v>
      </c>
      <c r="J842">
        <v>2459.38</v>
      </c>
      <c r="K842">
        <v>2476.8200000000002</v>
      </c>
      <c r="L842">
        <v>2480.4299999999998</v>
      </c>
      <c r="M842">
        <v>2469.9299999999998</v>
      </c>
      <c r="N842">
        <v>2464.8200000000002</v>
      </c>
      <c r="O842">
        <v>2469.4299999999998</v>
      </c>
      <c r="P842">
        <v>2460.81</v>
      </c>
      <c r="Q842" s="339"/>
      <c r="R842" s="339"/>
      <c r="S842" s="342"/>
      <c r="T842" s="838"/>
      <c r="U842" s="342"/>
      <c r="V842" s="348"/>
      <c r="W842" s="345"/>
      <c r="X842" s="7"/>
      <c r="Y842" s="7"/>
      <c r="Z842" s="22"/>
      <c r="AA842" s="22"/>
      <c r="AB842" s="22"/>
      <c r="AC842" s="22"/>
      <c r="AE842" s="22"/>
    </row>
    <row r="843" spans="1:31" s="237" customFormat="1" ht="15" customHeight="1">
      <c r="A843" s="119"/>
      <c r="B843" s="90"/>
      <c r="C843" s="91" t="s">
        <v>188</v>
      </c>
      <c r="D843" s="93">
        <f t="shared" ref="D843:P843" si="277">IF(((D841="")*AND(D842="")),"",(D841-D842))</f>
        <v>399.61999999999989</v>
      </c>
      <c r="E843" s="93">
        <f t="shared" si="277"/>
        <v>344.28999999999996</v>
      </c>
      <c r="F843" s="93">
        <f t="shared" si="277"/>
        <v>327.07000000000016</v>
      </c>
      <c r="G843" s="93">
        <f t="shared" si="277"/>
        <v>323.9699999999998</v>
      </c>
      <c r="H843" s="93">
        <f t="shared" si="277"/>
        <v>325.62999999999965</v>
      </c>
      <c r="I843" s="93">
        <f t="shared" si="277"/>
        <v>344.52</v>
      </c>
      <c r="J843" s="93">
        <f t="shared" si="277"/>
        <v>390.55999999999995</v>
      </c>
      <c r="K843" s="93">
        <f t="shared" si="277"/>
        <v>397.25</v>
      </c>
      <c r="L843" s="93">
        <f t="shared" si="277"/>
        <v>343.77</v>
      </c>
      <c r="M843" s="93">
        <f t="shared" si="277"/>
        <v>327.73</v>
      </c>
      <c r="N843" s="93">
        <f t="shared" si="277"/>
        <v>326.81999999999971</v>
      </c>
      <c r="O843" s="93">
        <f t="shared" si="277"/>
        <v>344.21000000000004</v>
      </c>
      <c r="P843" s="93">
        <f t="shared" si="277"/>
        <v>392.13000000000011</v>
      </c>
      <c r="Q843" s="340"/>
      <c r="R843" s="340"/>
      <c r="S843" s="343"/>
      <c r="T843" s="839"/>
      <c r="U843" s="343"/>
      <c r="V843" s="349"/>
      <c r="W843" s="346"/>
      <c r="X843" s="7"/>
      <c r="Y843" s="7"/>
      <c r="Z843" s="22"/>
      <c r="AA843" s="22"/>
      <c r="AB843" s="22"/>
      <c r="AC843" s="22"/>
      <c r="AE843" s="22"/>
    </row>
    <row r="844" spans="1:31" s="237" customFormat="1" ht="15.75">
      <c r="A844" s="268">
        <v>44109</v>
      </c>
      <c r="B844" s="122" t="s">
        <v>230</v>
      </c>
      <c r="C844" s="91" t="s">
        <v>184</v>
      </c>
      <c r="D844">
        <v>2518.4499999999998</v>
      </c>
      <c r="E844">
        <v>2506.48</v>
      </c>
      <c r="F844">
        <v>2483.06</v>
      </c>
      <c r="G844">
        <v>2467.1</v>
      </c>
      <c r="H844">
        <v>2460.35</v>
      </c>
      <c r="I844">
        <v>2470.7199999999998</v>
      </c>
      <c r="J844">
        <v>2462.33</v>
      </c>
      <c r="K844">
        <v>2478.5700000000002</v>
      </c>
      <c r="L844">
        <v>2484.2399999999998</v>
      </c>
      <c r="M844">
        <v>2474.52</v>
      </c>
      <c r="N844">
        <v>2467.39</v>
      </c>
      <c r="O844">
        <v>2473.56</v>
      </c>
      <c r="P844">
        <v>2464.42</v>
      </c>
      <c r="Q844" s="356">
        <f>IF((P845=""),"",MAX(D846:P846))</f>
        <v>383.15000000000009</v>
      </c>
      <c r="R844" s="356">
        <f>IF(P845="","",MIN(D846:P846))</f>
        <v>328.13000000000011</v>
      </c>
      <c r="S844" s="350">
        <f>IF((P846=""),"",AVERAGE(D846:P846))</f>
        <v>349.97999999999996</v>
      </c>
      <c r="T844" s="837">
        <f>IF((P845=""),"",(Q844-R844)/(Q844+R844)*100)</f>
        <v>7.7353503542908513</v>
      </c>
      <c r="U844" s="350">
        <f>STDEV(D846:P846)</f>
        <v>21.715415031722781</v>
      </c>
      <c r="V844" s="359" t="str">
        <f>IF(P845="","",IF(S844&gt;300,IF(T844&lt;14,IF(S844&lt;390,"Pass","Fail"),"Fail"),"Fail"))</f>
        <v>Pass</v>
      </c>
      <c r="W844" s="353">
        <v>74</v>
      </c>
      <c r="X844" s="288" t="s">
        <v>611</v>
      </c>
      <c r="Y844" s="220"/>
      <c r="Z844" s="30">
        <v>270</v>
      </c>
      <c r="AA844" s="30">
        <v>370</v>
      </c>
      <c r="AB844" s="30">
        <v>300</v>
      </c>
      <c r="AC844" s="31">
        <v>390</v>
      </c>
      <c r="AD844" s="31">
        <v>20</v>
      </c>
      <c r="AE844" s="31">
        <v>14</v>
      </c>
    </row>
    <row r="845" spans="1:31" s="237" customFormat="1" ht="15.75" customHeight="1">
      <c r="A845" s="84"/>
      <c r="B845" s="92"/>
      <c r="C845" s="91" t="s">
        <v>185</v>
      </c>
      <c r="D845">
        <v>2137.25</v>
      </c>
      <c r="E845">
        <v>2162.2600000000002</v>
      </c>
      <c r="F845">
        <v>2151.58</v>
      </c>
      <c r="G845">
        <v>2138.9699999999998</v>
      </c>
      <c r="H845">
        <v>2131.86</v>
      </c>
      <c r="I845">
        <v>2121.35</v>
      </c>
      <c r="J845">
        <v>2084.46</v>
      </c>
      <c r="K845">
        <v>2095.42</v>
      </c>
      <c r="L845">
        <v>2141.12</v>
      </c>
      <c r="M845">
        <v>2142.5300000000002</v>
      </c>
      <c r="N845">
        <v>2136.9699999999998</v>
      </c>
      <c r="O845">
        <v>2129.6999999999998</v>
      </c>
      <c r="P845">
        <v>2087.98</v>
      </c>
      <c r="Q845" s="357"/>
      <c r="R845" s="357"/>
      <c r="S845" s="351"/>
      <c r="T845" s="838"/>
      <c r="U845" s="351"/>
      <c r="V845" s="360"/>
      <c r="W845" s="354"/>
      <c r="X845" s="7"/>
      <c r="Y845" s="7"/>
      <c r="Z845" s="22"/>
      <c r="AA845" s="22"/>
      <c r="AB845" s="22"/>
      <c r="AC845" s="22"/>
      <c r="AE845" s="22"/>
    </row>
    <row r="846" spans="1:31" s="237" customFormat="1" ht="15" customHeight="1">
      <c r="A846" s="119"/>
      <c r="B846" s="90"/>
      <c r="C846" s="91" t="s">
        <v>188</v>
      </c>
      <c r="D846" s="93">
        <f t="shared" ref="D846:P846" si="278">IF(((D844="")*AND(D845="")),"",(D844-D845))</f>
        <v>381.19999999999982</v>
      </c>
      <c r="E846" s="93">
        <f t="shared" si="278"/>
        <v>344.2199999999998</v>
      </c>
      <c r="F846" s="93">
        <f t="shared" si="278"/>
        <v>331.48</v>
      </c>
      <c r="G846" s="93">
        <f t="shared" si="278"/>
        <v>328.13000000000011</v>
      </c>
      <c r="H846" s="93">
        <f t="shared" si="278"/>
        <v>328.48999999999978</v>
      </c>
      <c r="I846" s="93">
        <f t="shared" si="278"/>
        <v>349.36999999999989</v>
      </c>
      <c r="J846" s="93">
        <f t="shared" si="278"/>
        <v>377.86999999999989</v>
      </c>
      <c r="K846" s="93">
        <f t="shared" si="278"/>
        <v>383.15000000000009</v>
      </c>
      <c r="L846" s="93">
        <f t="shared" si="278"/>
        <v>343.11999999999989</v>
      </c>
      <c r="M846" s="93">
        <f t="shared" si="278"/>
        <v>331.98999999999978</v>
      </c>
      <c r="N846" s="93">
        <f t="shared" si="278"/>
        <v>330.42000000000007</v>
      </c>
      <c r="O846" s="93">
        <f t="shared" si="278"/>
        <v>343.86000000000013</v>
      </c>
      <c r="P846" s="93">
        <f t="shared" si="278"/>
        <v>376.44000000000005</v>
      </c>
      <c r="Q846" s="358"/>
      <c r="R846" s="358"/>
      <c r="S846" s="352"/>
      <c r="T846" s="839"/>
      <c r="U846" s="352"/>
      <c r="V846" s="361"/>
      <c r="W846" s="355"/>
      <c r="X846" s="7"/>
      <c r="Y846" s="7"/>
      <c r="Z846" s="22"/>
      <c r="AA846" s="22"/>
      <c r="AB846" s="22"/>
      <c r="AC846" s="22"/>
      <c r="AE846" s="22"/>
    </row>
    <row r="847" spans="1:31" s="237" customFormat="1" ht="15.75">
      <c r="A847" s="268">
        <v>44112</v>
      </c>
      <c r="B847" s="122" t="s">
        <v>230</v>
      </c>
      <c r="C847" s="91" t="s">
        <v>184</v>
      </c>
      <c r="D847">
        <v>2883.11</v>
      </c>
      <c r="E847">
        <v>2755.53</v>
      </c>
      <c r="F847">
        <v>2738.28</v>
      </c>
      <c r="G847">
        <v>2742.22</v>
      </c>
      <c r="H847">
        <v>2851.96</v>
      </c>
      <c r="I847">
        <v>2846.76</v>
      </c>
      <c r="J847">
        <v>2755.14</v>
      </c>
      <c r="K847">
        <v>2728.74</v>
      </c>
      <c r="L847">
        <v>2803.04</v>
      </c>
      <c r="M847">
        <v>2777.07</v>
      </c>
      <c r="N847">
        <v>2745.91</v>
      </c>
      <c r="O847">
        <v>2760.41</v>
      </c>
      <c r="P847">
        <v>2803.04</v>
      </c>
      <c r="Q847" s="369">
        <f>IF((P848=""),"",MAX(D849:P849))</f>
        <v>380</v>
      </c>
      <c r="R847" s="369">
        <f>IF(P848="","",MIN(D849:P849))</f>
        <v>312.88000000000011</v>
      </c>
      <c r="S847" s="372">
        <f>IF((P849=""),"",AVERAGE(D849:P849))</f>
        <v>338.87461538461542</v>
      </c>
      <c r="T847" s="837">
        <f>IF((P848=""),"",(Q847-R847)/(Q847+R847)*100)</f>
        <v>9.6871031058769024</v>
      </c>
      <c r="U847" s="372">
        <f>STDEV(D849:P849)</f>
        <v>27.740619319986127</v>
      </c>
      <c r="V847" s="378" t="str">
        <f>IF(P848="","",IF(S847&gt;300,IF(T847&lt;14,IF(S847&lt;390,"Pass","Fail"),"Fail"),"Fail"))</f>
        <v>Pass</v>
      </c>
      <c r="W847" s="375">
        <v>1159</v>
      </c>
      <c r="X847" s="288" t="s">
        <v>617</v>
      </c>
      <c r="Y847" s="220"/>
      <c r="Z847" s="30">
        <v>270</v>
      </c>
      <c r="AA847" s="30">
        <v>370</v>
      </c>
      <c r="AB847" s="30">
        <v>300</v>
      </c>
      <c r="AC847" s="31">
        <v>390</v>
      </c>
      <c r="AD847" s="31">
        <v>20</v>
      </c>
      <c r="AE847" s="31">
        <v>14</v>
      </c>
    </row>
    <row r="848" spans="1:31" s="237" customFormat="1" ht="15.75" customHeight="1">
      <c r="A848" s="84"/>
      <c r="B848" s="92"/>
      <c r="C848" s="91" t="s">
        <v>185</v>
      </c>
      <c r="D848">
        <v>2503.11</v>
      </c>
      <c r="E848">
        <v>2441.62</v>
      </c>
      <c r="F848">
        <v>2425.4</v>
      </c>
      <c r="G848">
        <v>2427.9699999999998</v>
      </c>
      <c r="H848">
        <v>2480.62</v>
      </c>
      <c r="I848">
        <v>2477.2199999999998</v>
      </c>
      <c r="J848">
        <v>2439.02</v>
      </c>
      <c r="K848">
        <v>2402.86</v>
      </c>
      <c r="L848">
        <v>2433.04</v>
      </c>
      <c r="M848">
        <v>2454.84</v>
      </c>
      <c r="N848">
        <v>2426.23</v>
      </c>
      <c r="O848">
        <v>2440.87</v>
      </c>
      <c r="P848">
        <v>2433.04</v>
      </c>
      <c r="Q848" s="370"/>
      <c r="R848" s="370"/>
      <c r="S848" s="373"/>
      <c r="T848" s="838"/>
      <c r="U848" s="373"/>
      <c r="V848" s="379"/>
      <c r="W848" s="376"/>
      <c r="X848" s="7"/>
      <c r="Y848" s="7"/>
      <c r="Z848" s="22"/>
      <c r="AA848" s="22"/>
      <c r="AB848" s="22"/>
      <c r="AC848" s="22"/>
      <c r="AE848" s="22"/>
    </row>
    <row r="849" spans="1:31" s="237" customFormat="1" ht="15" customHeight="1">
      <c r="A849" s="119"/>
      <c r="B849" s="90"/>
      <c r="C849" s="91" t="s">
        <v>188</v>
      </c>
      <c r="D849" s="93">
        <f t="shared" ref="D849:O849" si="279">IF(((D847="")*AND(D848="")),"",(D847-D848))</f>
        <v>380</v>
      </c>
      <c r="E849" s="93">
        <f t="shared" si="279"/>
        <v>313.91000000000031</v>
      </c>
      <c r="F849" s="93">
        <f t="shared" si="279"/>
        <v>312.88000000000011</v>
      </c>
      <c r="G849" s="93">
        <f t="shared" si="279"/>
        <v>314.25</v>
      </c>
      <c r="H849" s="93">
        <f t="shared" si="279"/>
        <v>371.34000000000015</v>
      </c>
      <c r="I849" s="93">
        <f t="shared" si="279"/>
        <v>369.54000000000042</v>
      </c>
      <c r="J849" s="93">
        <f t="shared" si="279"/>
        <v>316.11999999999989</v>
      </c>
      <c r="K849" s="93">
        <f t="shared" si="279"/>
        <v>325.87999999999965</v>
      </c>
      <c r="L849" s="93">
        <f t="shared" si="279"/>
        <v>370</v>
      </c>
      <c r="M849" s="93">
        <f t="shared" si="279"/>
        <v>322.23</v>
      </c>
      <c r="N849" s="93">
        <f t="shared" si="279"/>
        <v>319.67999999999984</v>
      </c>
      <c r="O849" s="93">
        <f t="shared" si="279"/>
        <v>319.53999999999996</v>
      </c>
      <c r="P849" s="93">
        <f>IF(((P847="")*AND(P848="")),"",(P847-P848))</f>
        <v>370</v>
      </c>
      <c r="Q849" s="371"/>
      <c r="R849" s="371"/>
      <c r="S849" s="374"/>
      <c r="T849" s="839"/>
      <c r="U849" s="374"/>
      <c r="V849" s="380"/>
      <c r="W849" s="377"/>
      <c r="X849" s="7"/>
      <c r="Y849" s="7"/>
      <c r="Z849" s="22"/>
      <c r="AA849" s="22"/>
      <c r="AB849" s="22"/>
      <c r="AC849" s="22"/>
      <c r="AE849" s="22"/>
    </row>
    <row r="850" spans="1:31" s="237" customFormat="1" ht="15.75">
      <c r="A850" s="268">
        <v>44117</v>
      </c>
      <c r="B850" s="122" t="s">
        <v>230</v>
      </c>
      <c r="C850" s="91" t="s">
        <v>184</v>
      </c>
      <c r="D850">
        <v>2900.59</v>
      </c>
      <c r="E850">
        <v>2787.19</v>
      </c>
      <c r="F850">
        <v>2765.82</v>
      </c>
      <c r="G850">
        <v>2766.25</v>
      </c>
      <c r="H850">
        <v>2831.72</v>
      </c>
      <c r="I850">
        <v>2796</v>
      </c>
      <c r="J850">
        <v>2776.58</v>
      </c>
      <c r="K850">
        <v>2770.56</v>
      </c>
      <c r="L850">
        <v>2833.8</v>
      </c>
      <c r="M850">
        <v>2799.34</v>
      </c>
      <c r="N850">
        <v>2769.12</v>
      </c>
      <c r="O850">
        <v>2775.69</v>
      </c>
      <c r="P850">
        <v>2781.57</v>
      </c>
      <c r="Q850" s="405">
        <f>IF((P851=""),"",MAX(D852:P852))</f>
        <v>373.27</v>
      </c>
      <c r="R850" s="405">
        <f>IF(P851="","",MIN(D852:P852))</f>
        <v>311.89000000000033</v>
      </c>
      <c r="S850" s="408">
        <f>IF((P852=""),"",AVERAGE(D852:P852))</f>
        <v>331.24769230769238</v>
      </c>
      <c r="T850" s="837">
        <f>IF((P851=""),"",(Q850-R850)/(Q850+R850)*100)</f>
        <v>8.9584914472531416</v>
      </c>
      <c r="U850" s="408">
        <f>STDEV(D852:P852)</f>
        <v>20.086002237812739</v>
      </c>
      <c r="V850" s="413" t="str">
        <f>IF(P851="","",IF(S850&gt;300,IF(T850&lt;14,IF(S850&lt;390,"Pass","Fail"),"Fail"),"Fail"))</f>
        <v>Pass</v>
      </c>
      <c r="W850" s="271" t="s">
        <v>392</v>
      </c>
      <c r="X850" s="325" t="s">
        <v>619</v>
      </c>
      <c r="Y850" s="220"/>
      <c r="Z850" s="30">
        <v>270</v>
      </c>
      <c r="AA850" s="30">
        <v>370</v>
      </c>
      <c r="AB850" s="30">
        <v>300</v>
      </c>
      <c r="AC850" s="31">
        <v>390</v>
      </c>
      <c r="AD850" s="31">
        <v>20</v>
      </c>
      <c r="AE850" s="31">
        <v>14</v>
      </c>
    </row>
    <row r="851" spans="1:31" s="237" customFormat="1" ht="15.75" customHeight="1">
      <c r="A851" s="84"/>
      <c r="B851" s="92"/>
      <c r="C851" s="91" t="s">
        <v>185</v>
      </c>
      <c r="D851">
        <v>2567.25</v>
      </c>
      <c r="E851">
        <v>2470.69</v>
      </c>
      <c r="F851">
        <v>2453.9299999999998</v>
      </c>
      <c r="G851">
        <v>2446.98</v>
      </c>
      <c r="H851">
        <v>2463.31</v>
      </c>
      <c r="I851">
        <v>2465</v>
      </c>
      <c r="J851">
        <v>2462.1799999999998</v>
      </c>
      <c r="K851">
        <v>2441.2199999999998</v>
      </c>
      <c r="L851">
        <v>2460.5300000000002</v>
      </c>
      <c r="M851">
        <v>2480.1999999999998</v>
      </c>
      <c r="N851">
        <v>2448.37</v>
      </c>
      <c r="O851">
        <v>2455.19</v>
      </c>
      <c r="P851">
        <v>2433.16</v>
      </c>
      <c r="Q851" s="406"/>
      <c r="R851" s="406"/>
      <c r="S851" s="409"/>
      <c r="T851" s="838"/>
      <c r="U851" s="409"/>
      <c r="V851" s="414"/>
      <c r="W851" s="411"/>
      <c r="X851" s="7"/>
      <c r="Y851" s="7"/>
      <c r="Z851" s="22"/>
      <c r="AA851" s="22"/>
      <c r="AB851" s="22"/>
      <c r="AC851" s="22"/>
      <c r="AE851" s="22"/>
    </row>
    <row r="852" spans="1:31" s="237" customFormat="1" ht="15" customHeight="1">
      <c r="A852" s="119"/>
      <c r="B852" s="90"/>
      <c r="C852" s="91" t="s">
        <v>188</v>
      </c>
      <c r="D852" s="93">
        <f t="shared" ref="D852:P852" si="280">IF(((D850="")*AND(D851="")),"",(D850-D851))</f>
        <v>333.34000000000015</v>
      </c>
      <c r="E852" s="93">
        <f t="shared" si="280"/>
        <v>316.5</v>
      </c>
      <c r="F852" s="93">
        <f t="shared" si="280"/>
        <v>311.89000000000033</v>
      </c>
      <c r="G852" s="93">
        <f t="shared" si="280"/>
        <v>319.27</v>
      </c>
      <c r="H852" s="93">
        <f t="shared" si="280"/>
        <v>368.40999999999985</v>
      </c>
      <c r="I852" s="93">
        <f t="shared" si="280"/>
        <v>331</v>
      </c>
      <c r="J852" s="93">
        <f t="shared" si="280"/>
        <v>314.40000000000009</v>
      </c>
      <c r="K852" s="93">
        <f t="shared" si="280"/>
        <v>329.34000000000015</v>
      </c>
      <c r="L852" s="93">
        <f t="shared" si="280"/>
        <v>373.27</v>
      </c>
      <c r="M852" s="93">
        <f t="shared" si="280"/>
        <v>319.14000000000033</v>
      </c>
      <c r="N852" s="93">
        <f t="shared" si="280"/>
        <v>320.75</v>
      </c>
      <c r="O852" s="93">
        <f t="shared" si="280"/>
        <v>320.5</v>
      </c>
      <c r="P852" s="93">
        <f t="shared" si="280"/>
        <v>348.41000000000031</v>
      </c>
      <c r="Q852" s="407"/>
      <c r="R852" s="407"/>
      <c r="S852" s="410"/>
      <c r="T852" s="839"/>
      <c r="U852" s="410"/>
      <c r="V852" s="415"/>
      <c r="W852" s="412"/>
      <c r="X852" s="7"/>
      <c r="Y852" s="7"/>
      <c r="Z852" s="22"/>
      <c r="AA852" s="22"/>
      <c r="AB852" s="22"/>
      <c r="AC852" s="22"/>
      <c r="AE852" s="22"/>
    </row>
    <row r="853" spans="1:31" s="237" customFormat="1" ht="15.75">
      <c r="A853" s="268">
        <v>44126</v>
      </c>
      <c r="B853" s="122" t="s">
        <v>230</v>
      </c>
      <c r="C853" s="91" t="s">
        <v>184</v>
      </c>
      <c r="D853">
        <v>2900.59</v>
      </c>
      <c r="E853">
        <v>2787.19</v>
      </c>
      <c r="F853">
        <v>2765.82</v>
      </c>
      <c r="G853">
        <v>2766.25</v>
      </c>
      <c r="H853">
        <v>2831.72</v>
      </c>
      <c r="I853">
        <v>2796</v>
      </c>
      <c r="J853">
        <v>2776.58</v>
      </c>
      <c r="K853">
        <v>2770.56</v>
      </c>
      <c r="L853">
        <v>2833.8</v>
      </c>
      <c r="M853">
        <v>2799.34</v>
      </c>
      <c r="N853">
        <v>2769.12</v>
      </c>
      <c r="O853">
        <v>2775.69</v>
      </c>
      <c r="P853">
        <v>2781.57</v>
      </c>
      <c r="Q853" s="423">
        <f>IF((P854=""),"",MAX(D855:P855))</f>
        <v>373.27</v>
      </c>
      <c r="R853" s="423">
        <f>IF(P854="","",MIN(D855:P855))</f>
        <v>311.89000000000033</v>
      </c>
      <c r="S853" s="418">
        <f>IF((P855=""),"",AVERAGE(D855:P855))</f>
        <v>331.24769230769238</v>
      </c>
      <c r="T853" s="837">
        <f>IF((P854=""),"",(Q853-R853)/(Q853+R853)*100)</f>
        <v>8.9584914472531416</v>
      </c>
      <c r="U853" s="418">
        <f>STDEV(D855:P855)</f>
        <v>20.086002237812739</v>
      </c>
      <c r="V853" s="426" t="str">
        <f>IF(P854="","",IF(S853&gt;300,IF(T853&lt;14,IF(S853&lt;390,"Pass","Fail"),"Fail"),"Fail"))</f>
        <v>Pass</v>
      </c>
      <c r="W853" s="271">
        <v>1428</v>
      </c>
      <c r="X853" s="325" t="s">
        <v>630</v>
      </c>
      <c r="Y853" s="220"/>
      <c r="Z853" s="30">
        <v>270</v>
      </c>
      <c r="AA853" s="30">
        <v>370</v>
      </c>
      <c r="AB853" s="30">
        <v>300</v>
      </c>
      <c r="AC853" s="31">
        <v>390</v>
      </c>
      <c r="AD853" s="31">
        <v>20</v>
      </c>
      <c r="AE853" s="31">
        <v>14</v>
      </c>
    </row>
    <row r="854" spans="1:31" s="237" customFormat="1" ht="15.75" customHeight="1">
      <c r="A854" s="84"/>
      <c r="B854" s="92"/>
      <c r="C854" s="91" t="s">
        <v>185</v>
      </c>
      <c r="D854">
        <v>2567.25</v>
      </c>
      <c r="E854">
        <v>2470.69</v>
      </c>
      <c r="F854">
        <v>2453.9299999999998</v>
      </c>
      <c r="G854">
        <v>2446.98</v>
      </c>
      <c r="H854">
        <v>2463.31</v>
      </c>
      <c r="I854">
        <v>2465</v>
      </c>
      <c r="J854">
        <v>2462.1799999999998</v>
      </c>
      <c r="K854">
        <v>2441.2199999999998</v>
      </c>
      <c r="L854">
        <v>2460.5300000000002</v>
      </c>
      <c r="M854">
        <v>2480.1999999999998</v>
      </c>
      <c r="N854">
        <v>2448.37</v>
      </c>
      <c r="O854">
        <v>2455.19</v>
      </c>
      <c r="P854">
        <v>2433.16</v>
      </c>
      <c r="Q854" s="424"/>
      <c r="R854" s="424"/>
      <c r="S854" s="419"/>
      <c r="T854" s="838"/>
      <c r="U854" s="419"/>
      <c r="V854" s="427"/>
      <c r="W854" s="421"/>
      <c r="X854" s="7"/>
      <c r="Y854" s="7"/>
      <c r="Z854" s="22"/>
      <c r="AA854" s="22"/>
      <c r="AB854" s="22"/>
      <c r="AC854" s="22"/>
      <c r="AE854" s="22"/>
    </row>
    <row r="855" spans="1:31" s="237" customFormat="1" ht="15" customHeight="1">
      <c r="A855" s="119"/>
      <c r="B855" s="90"/>
      <c r="C855" s="91" t="s">
        <v>188</v>
      </c>
      <c r="D855" s="93">
        <f t="shared" ref="D855:P855" si="281">IF(((D853="")*AND(D854="")),"",(D853-D854))</f>
        <v>333.34000000000015</v>
      </c>
      <c r="E855" s="93">
        <f t="shared" si="281"/>
        <v>316.5</v>
      </c>
      <c r="F855" s="93">
        <f t="shared" si="281"/>
        <v>311.89000000000033</v>
      </c>
      <c r="G855" s="93">
        <f t="shared" si="281"/>
        <v>319.27</v>
      </c>
      <c r="H855" s="93">
        <f t="shared" si="281"/>
        <v>368.40999999999985</v>
      </c>
      <c r="I855" s="93">
        <f t="shared" si="281"/>
        <v>331</v>
      </c>
      <c r="J855" s="93">
        <f t="shared" si="281"/>
        <v>314.40000000000009</v>
      </c>
      <c r="K855" s="93">
        <f t="shared" si="281"/>
        <v>329.34000000000015</v>
      </c>
      <c r="L855" s="93">
        <f t="shared" si="281"/>
        <v>373.27</v>
      </c>
      <c r="M855" s="93">
        <f t="shared" si="281"/>
        <v>319.14000000000033</v>
      </c>
      <c r="N855" s="93">
        <f t="shared" si="281"/>
        <v>320.75</v>
      </c>
      <c r="O855" s="93">
        <f t="shared" si="281"/>
        <v>320.5</v>
      </c>
      <c r="P855" s="93">
        <f t="shared" si="281"/>
        <v>348.41000000000031</v>
      </c>
      <c r="Q855" s="425"/>
      <c r="R855" s="425"/>
      <c r="S855" s="420"/>
      <c r="T855" s="839"/>
      <c r="U855" s="420"/>
      <c r="V855" s="428"/>
      <c r="W855" s="422"/>
      <c r="X855" s="7"/>
      <c r="Y855" s="7"/>
      <c r="Z855" s="22"/>
      <c r="AA855" s="22"/>
      <c r="AB855" s="22"/>
      <c r="AC855" s="22"/>
      <c r="AE855" s="22"/>
    </row>
    <row r="856" spans="1:31" s="237" customFormat="1" ht="15.75">
      <c r="A856" s="268">
        <v>44131</v>
      </c>
      <c r="B856" s="122" t="s">
        <v>230</v>
      </c>
      <c r="C856" s="91" t="s">
        <v>184</v>
      </c>
      <c r="D856">
        <v>2886.5</v>
      </c>
      <c r="E856">
        <v>2760.57</v>
      </c>
      <c r="F856">
        <v>2740.83</v>
      </c>
      <c r="G856">
        <v>2746.58</v>
      </c>
      <c r="H856">
        <v>2854.67</v>
      </c>
      <c r="I856">
        <v>2790.14</v>
      </c>
      <c r="J856">
        <v>2756.43</v>
      </c>
      <c r="K856">
        <v>2742.25</v>
      </c>
      <c r="L856">
        <v>2808.75</v>
      </c>
      <c r="M856">
        <v>2777.12</v>
      </c>
      <c r="N856">
        <v>2748.81</v>
      </c>
      <c r="O856">
        <v>2760.91</v>
      </c>
      <c r="P856">
        <v>2762.58</v>
      </c>
      <c r="Q856" s="429">
        <f>IF((P857=""),"",MAX(D858:P858))</f>
        <v>376.32000000000016</v>
      </c>
      <c r="R856" s="429">
        <f>IF(P857="","",MIN(D858:P858))</f>
        <v>318.63999999999987</v>
      </c>
      <c r="S856" s="432">
        <f>IF((P858=""),"",AVERAGE(D858:P858))</f>
        <v>337.66461538461533</v>
      </c>
      <c r="T856" s="837">
        <f>IF((P857=""),"",(Q856-R856)/(Q856+R856)*100)</f>
        <v>8.2997582594682129</v>
      </c>
      <c r="U856" s="432">
        <f>STDEV(D858:P858)</f>
        <v>21.344120820258325</v>
      </c>
      <c r="V856" s="437" t="str">
        <f>IF(P857="","",IF(S856&gt;300,IF(T856&lt;14,IF(S856&lt;390,"Pass","Fail"),"Fail"),"Fail"))</f>
        <v>Pass</v>
      </c>
      <c r="W856" s="271">
        <v>1159</v>
      </c>
      <c r="X856" s="325" t="s">
        <v>631</v>
      </c>
      <c r="Y856" s="220"/>
      <c r="Z856" s="30">
        <v>270</v>
      </c>
      <c r="AA856" s="30">
        <v>370</v>
      </c>
      <c r="AB856" s="30">
        <v>300</v>
      </c>
      <c r="AC856" s="31">
        <v>390</v>
      </c>
      <c r="AD856" s="31">
        <v>20</v>
      </c>
      <c r="AE856" s="31">
        <v>14</v>
      </c>
    </row>
    <row r="857" spans="1:31" s="237" customFormat="1" ht="15.75" customHeight="1">
      <c r="A857" s="84"/>
      <c r="B857" s="92"/>
      <c r="C857" s="91" t="s">
        <v>185</v>
      </c>
      <c r="D857">
        <v>2534.04</v>
      </c>
      <c r="E857">
        <v>2439.69</v>
      </c>
      <c r="F857">
        <v>2422.19</v>
      </c>
      <c r="G857">
        <v>2424.77</v>
      </c>
      <c r="H857">
        <v>2478.35</v>
      </c>
      <c r="I857">
        <v>2437.88</v>
      </c>
      <c r="J857">
        <v>2435.4299999999998</v>
      </c>
      <c r="K857">
        <v>2419.52</v>
      </c>
      <c r="L857">
        <v>2432.6799999999998</v>
      </c>
      <c r="M857">
        <v>2449.77</v>
      </c>
      <c r="N857">
        <v>2423.1</v>
      </c>
      <c r="O857">
        <v>2438.1999999999998</v>
      </c>
      <c r="P857">
        <v>2410.88</v>
      </c>
      <c r="Q857" s="430"/>
      <c r="R857" s="430"/>
      <c r="S857" s="433"/>
      <c r="T857" s="838"/>
      <c r="U857" s="433"/>
      <c r="V857" s="438"/>
      <c r="W857" s="435"/>
      <c r="X857" s="7"/>
      <c r="Y857" s="7"/>
      <c r="Z857" s="22"/>
      <c r="AA857" s="22"/>
      <c r="AB857" s="22"/>
      <c r="AC857" s="22"/>
      <c r="AE857" s="22"/>
    </row>
    <row r="858" spans="1:31" s="237" customFormat="1" ht="15" customHeight="1">
      <c r="A858" s="119"/>
      <c r="B858" s="90"/>
      <c r="C858" s="91" t="s">
        <v>188</v>
      </c>
      <c r="D858" s="93">
        <f t="shared" ref="D858:P858" si="282">IF(((D856="")*AND(D857="")),"",(D856-D857))</f>
        <v>352.46000000000004</v>
      </c>
      <c r="E858" s="93">
        <f t="shared" si="282"/>
        <v>320.88000000000011</v>
      </c>
      <c r="F858" s="93">
        <f t="shared" si="282"/>
        <v>318.63999999999987</v>
      </c>
      <c r="G858" s="93">
        <f t="shared" si="282"/>
        <v>321.80999999999995</v>
      </c>
      <c r="H858" s="93">
        <f t="shared" si="282"/>
        <v>376.32000000000016</v>
      </c>
      <c r="I858" s="93">
        <f t="shared" si="282"/>
        <v>352.25999999999976</v>
      </c>
      <c r="J858" s="93">
        <f t="shared" si="282"/>
        <v>321</v>
      </c>
      <c r="K858" s="93">
        <f t="shared" si="282"/>
        <v>322.73</v>
      </c>
      <c r="L858" s="93">
        <f t="shared" si="282"/>
        <v>376.07000000000016</v>
      </c>
      <c r="M858" s="93">
        <f t="shared" si="282"/>
        <v>327.34999999999991</v>
      </c>
      <c r="N858" s="93">
        <f t="shared" si="282"/>
        <v>325.71000000000004</v>
      </c>
      <c r="O858" s="93">
        <f t="shared" si="282"/>
        <v>322.71000000000004</v>
      </c>
      <c r="P858" s="93">
        <f t="shared" si="282"/>
        <v>351.69999999999982</v>
      </c>
      <c r="Q858" s="431"/>
      <c r="R858" s="431"/>
      <c r="S858" s="434"/>
      <c r="T858" s="839"/>
      <c r="U858" s="434"/>
      <c r="V858" s="439"/>
      <c r="W858" s="436"/>
      <c r="X858" s="7"/>
      <c r="Y858" s="7"/>
      <c r="Z858" s="22"/>
      <c r="AA858" s="22"/>
      <c r="AB858" s="22"/>
      <c r="AC858" s="22"/>
      <c r="AE858" s="22"/>
    </row>
    <row r="859" spans="1:31" s="237" customFormat="1" ht="15.75">
      <c r="A859" s="268">
        <v>44134</v>
      </c>
      <c r="B859" s="122" t="s">
        <v>230</v>
      </c>
      <c r="C859" s="91" t="s">
        <v>184</v>
      </c>
      <c r="D859">
        <v>2885.4</v>
      </c>
      <c r="E859">
        <v>2766.07</v>
      </c>
      <c r="F859">
        <v>2750.13</v>
      </c>
      <c r="G859">
        <v>2755.49</v>
      </c>
      <c r="H859">
        <v>2847.7</v>
      </c>
      <c r="I859">
        <v>2830.57</v>
      </c>
      <c r="J859">
        <v>2757.46</v>
      </c>
      <c r="K859">
        <v>2757.28</v>
      </c>
      <c r="L859">
        <v>2821.21</v>
      </c>
      <c r="M859">
        <v>2780.96</v>
      </c>
      <c r="N859">
        <v>2760.19</v>
      </c>
      <c r="O859">
        <v>2764.05</v>
      </c>
      <c r="P859">
        <v>2774.66</v>
      </c>
      <c r="Q859" s="445">
        <f>IF((P860=""),"",MAX(D861:P861))</f>
        <v>396.52</v>
      </c>
      <c r="R859" s="445">
        <f>IF(P860="","",MIN(D861:P861))</f>
        <v>315.73</v>
      </c>
      <c r="S859" s="440">
        <f>IF((P861=""),"",AVERAGE(D861:P861))</f>
        <v>338.21307692307698</v>
      </c>
      <c r="T859" s="837">
        <f>IF((P860=""),"",(Q859-R859)/(Q859+R859)*100)</f>
        <v>11.342927342927338</v>
      </c>
      <c r="U859" s="440">
        <f>STDEV(D861:P861)</f>
        <v>27.050997019399912</v>
      </c>
      <c r="V859" s="448" t="str">
        <f>IF(P860="","",IF(S859&gt;300,IF(T859&lt;14,IF(S859&lt;390,"Pass","Fail"),"Fail"),"Fail"))</f>
        <v>Pass</v>
      </c>
      <c r="W859" s="271">
        <v>1159</v>
      </c>
      <c r="X859" s="325" t="s">
        <v>634</v>
      </c>
      <c r="Y859" s="220"/>
      <c r="Z859" s="30">
        <v>270</v>
      </c>
      <c r="AA859" s="30">
        <v>370</v>
      </c>
      <c r="AB859" s="30">
        <v>300</v>
      </c>
      <c r="AC859" s="31">
        <v>390</v>
      </c>
      <c r="AD859" s="31">
        <v>20</v>
      </c>
      <c r="AE859" s="31">
        <v>14</v>
      </c>
    </row>
    <row r="860" spans="1:31" s="237" customFormat="1" ht="15.75" customHeight="1">
      <c r="A860" s="84"/>
      <c r="B860" s="92"/>
      <c r="C860" s="91" t="s">
        <v>185</v>
      </c>
      <c r="D860">
        <v>2538.0300000000002</v>
      </c>
      <c r="E860">
        <v>2448.2399999999998</v>
      </c>
      <c r="F860">
        <v>2430.62</v>
      </c>
      <c r="G860">
        <v>2430.7800000000002</v>
      </c>
      <c r="H860">
        <v>2478.4299999999998</v>
      </c>
      <c r="I860">
        <v>2434.0500000000002</v>
      </c>
      <c r="J860">
        <v>2441.73</v>
      </c>
      <c r="K860">
        <v>2431.59</v>
      </c>
      <c r="L860">
        <v>2438.89</v>
      </c>
      <c r="M860">
        <v>2455.88</v>
      </c>
      <c r="N860">
        <v>2435.0700000000002</v>
      </c>
      <c r="O860">
        <v>2443.31</v>
      </c>
      <c r="P860">
        <v>2447.7800000000002</v>
      </c>
      <c r="Q860" s="446"/>
      <c r="R860" s="446"/>
      <c r="S860" s="441"/>
      <c r="T860" s="838"/>
      <c r="U860" s="441"/>
      <c r="V860" s="449"/>
      <c r="W860" s="443"/>
      <c r="X860" s="7"/>
      <c r="Y860" s="7"/>
      <c r="Z860" s="22"/>
      <c r="AA860" s="22"/>
      <c r="AB860" s="22"/>
      <c r="AC860" s="22"/>
      <c r="AE860" s="22"/>
    </row>
    <row r="861" spans="1:31" s="237" customFormat="1" ht="15" customHeight="1">
      <c r="A861" s="119"/>
      <c r="B861" s="90"/>
      <c r="C861" s="91" t="s">
        <v>188</v>
      </c>
      <c r="D861" s="93">
        <f t="shared" ref="D861:P861" si="283">IF(((D859="")*AND(D860="")),"",(D859-D860))</f>
        <v>347.36999999999989</v>
      </c>
      <c r="E861" s="93">
        <f t="shared" si="283"/>
        <v>317.83000000000038</v>
      </c>
      <c r="F861" s="93">
        <f t="shared" si="283"/>
        <v>319.51000000000022</v>
      </c>
      <c r="G861" s="93">
        <f t="shared" si="283"/>
        <v>324.70999999999958</v>
      </c>
      <c r="H861" s="93">
        <f t="shared" si="283"/>
        <v>369.27</v>
      </c>
      <c r="I861" s="93">
        <f t="shared" si="283"/>
        <v>396.52</v>
      </c>
      <c r="J861" s="93">
        <f t="shared" si="283"/>
        <v>315.73</v>
      </c>
      <c r="K861" s="93">
        <f t="shared" si="283"/>
        <v>325.69000000000005</v>
      </c>
      <c r="L861" s="93">
        <f t="shared" si="283"/>
        <v>382.32000000000016</v>
      </c>
      <c r="M861" s="93">
        <f t="shared" si="283"/>
        <v>325.07999999999993</v>
      </c>
      <c r="N861" s="93">
        <f t="shared" si="283"/>
        <v>325.11999999999989</v>
      </c>
      <c r="O861" s="93">
        <f t="shared" si="283"/>
        <v>320.74000000000024</v>
      </c>
      <c r="P861" s="93">
        <f t="shared" si="283"/>
        <v>326.87999999999965</v>
      </c>
      <c r="Q861" s="447"/>
      <c r="R861" s="447"/>
      <c r="S861" s="442"/>
      <c r="T861" s="839"/>
      <c r="U861" s="442"/>
      <c r="V861" s="450"/>
      <c r="W861" s="444"/>
      <c r="X861" s="7"/>
      <c r="Y861" s="7"/>
      <c r="Z861" s="22"/>
      <c r="AA861" s="22"/>
      <c r="AB861" s="22"/>
      <c r="AC861" s="22"/>
      <c r="AE861" s="22"/>
    </row>
    <row r="862" spans="1:31" s="237" customFormat="1" ht="15.75">
      <c r="A862" s="268">
        <v>44137</v>
      </c>
      <c r="B862" s="122" t="s">
        <v>230</v>
      </c>
      <c r="C862" s="91" t="s">
        <v>184</v>
      </c>
      <c r="D862">
        <v>2477.35</v>
      </c>
      <c r="E862">
        <v>2450.71</v>
      </c>
      <c r="F862">
        <v>2449.25</v>
      </c>
      <c r="G862">
        <v>2465.67</v>
      </c>
      <c r="H862">
        <v>2538.73</v>
      </c>
      <c r="I862">
        <v>2453.1999999999998</v>
      </c>
      <c r="J862">
        <v>2455.3200000000002</v>
      </c>
      <c r="K862">
        <v>2450.4899999999998</v>
      </c>
      <c r="L862">
        <v>2494.5700000000002</v>
      </c>
      <c r="M862">
        <v>2448.1</v>
      </c>
      <c r="N862">
        <v>2478.09</v>
      </c>
      <c r="O862">
        <v>2468.58</v>
      </c>
      <c r="P862">
        <v>2493.39</v>
      </c>
      <c r="Q862" s="451">
        <f>IF((P863=""),"",MAX(D864:P864))</f>
        <v>448.18000000000006</v>
      </c>
      <c r="R862" s="451">
        <f>IF(P863="","",MIN(D864:P864))</f>
        <v>361.34000000000015</v>
      </c>
      <c r="S862" s="454">
        <f>IF((P864=""),"",AVERAGE(D864:P864))</f>
        <v>389.15230769230766</v>
      </c>
      <c r="T862" s="837">
        <f>IF((P863=""),"",(Q862-R862)/(Q862+R862)*100)</f>
        <v>10.72734459926869</v>
      </c>
      <c r="U862" s="454">
        <f>STDEV(D864:P864)</f>
        <v>23.575264280542825</v>
      </c>
      <c r="V862" s="459" t="str">
        <f>IF(P863="","",IF(S862&gt;300,IF(T862&lt;14,IF(S862&lt;390,"Pass","Fail"),"Fail"),"Fail"))</f>
        <v>Pass</v>
      </c>
      <c r="W862" s="271">
        <v>1428</v>
      </c>
      <c r="X862" s="325"/>
      <c r="Y862" s="220"/>
      <c r="Z862" s="30">
        <v>270</v>
      </c>
      <c r="AA862" s="30">
        <v>370</v>
      </c>
      <c r="AB862" s="30">
        <v>300</v>
      </c>
      <c r="AC862" s="31">
        <v>390</v>
      </c>
      <c r="AD862" s="31">
        <v>20</v>
      </c>
      <c r="AE862" s="31">
        <v>14</v>
      </c>
    </row>
    <row r="863" spans="1:31" s="237" customFormat="1" ht="15.75" customHeight="1">
      <c r="A863" s="84"/>
      <c r="B863" s="92"/>
      <c r="C863" s="91" t="s">
        <v>185</v>
      </c>
      <c r="D863">
        <v>2096.11</v>
      </c>
      <c r="E863">
        <v>2063.71</v>
      </c>
      <c r="F863">
        <v>2087.91</v>
      </c>
      <c r="G863">
        <v>2100.6799999999998</v>
      </c>
      <c r="H863">
        <v>2124.71</v>
      </c>
      <c r="I863">
        <v>2061</v>
      </c>
      <c r="J863">
        <v>2084.16</v>
      </c>
      <c r="K863">
        <v>2058.06</v>
      </c>
      <c r="L863">
        <v>2046.39</v>
      </c>
      <c r="M863">
        <v>2063.16</v>
      </c>
      <c r="N863">
        <v>2102.19</v>
      </c>
      <c r="O863">
        <v>2092.8000000000002</v>
      </c>
      <c r="P863">
        <v>2083.59</v>
      </c>
      <c r="Q863" s="452"/>
      <c r="R863" s="452"/>
      <c r="S863" s="455"/>
      <c r="T863" s="838"/>
      <c r="U863" s="455"/>
      <c r="V863" s="460"/>
      <c r="W863" s="457"/>
      <c r="X863" s="7"/>
      <c r="Y863" s="7"/>
      <c r="Z863" s="22"/>
      <c r="AA863" s="22"/>
      <c r="AB863" s="22"/>
      <c r="AC863" s="22"/>
      <c r="AE863" s="22"/>
    </row>
    <row r="864" spans="1:31" s="237" customFormat="1" ht="15" customHeight="1">
      <c r="A864" s="119"/>
      <c r="B864" s="90"/>
      <c r="C864" s="91" t="s">
        <v>188</v>
      </c>
      <c r="D864" s="93">
        <f t="shared" ref="D864:P864" si="284">IF(((D862="")*AND(D863="")),"",(D862-D863))</f>
        <v>381.23999999999978</v>
      </c>
      <c r="E864" s="93">
        <f t="shared" si="284"/>
        <v>387</v>
      </c>
      <c r="F864" s="93">
        <f t="shared" si="284"/>
        <v>361.34000000000015</v>
      </c>
      <c r="G864" s="93">
        <f t="shared" si="284"/>
        <v>364.99000000000024</v>
      </c>
      <c r="H864" s="93">
        <f t="shared" si="284"/>
        <v>414.02</v>
      </c>
      <c r="I864" s="93">
        <f t="shared" si="284"/>
        <v>392.19999999999982</v>
      </c>
      <c r="J864" s="93">
        <f t="shared" si="284"/>
        <v>371.16000000000031</v>
      </c>
      <c r="K864" s="93">
        <f t="shared" si="284"/>
        <v>392.42999999999984</v>
      </c>
      <c r="L864" s="93">
        <f t="shared" si="284"/>
        <v>448.18000000000006</v>
      </c>
      <c r="M864" s="93">
        <f t="shared" si="284"/>
        <v>384.94000000000005</v>
      </c>
      <c r="N864" s="93">
        <f t="shared" si="284"/>
        <v>375.90000000000009</v>
      </c>
      <c r="O864" s="93">
        <f t="shared" si="284"/>
        <v>375.77999999999975</v>
      </c>
      <c r="P864" s="93">
        <f t="shared" si="284"/>
        <v>409.79999999999973</v>
      </c>
      <c r="Q864" s="453"/>
      <c r="R864" s="453"/>
      <c r="S864" s="456"/>
      <c r="T864" s="839"/>
      <c r="U864" s="456"/>
      <c r="V864" s="461"/>
      <c r="W864" s="458"/>
      <c r="X864" s="7"/>
      <c r="Y864" s="7"/>
      <c r="Z864" s="22"/>
      <c r="AA864" s="22"/>
      <c r="AB864" s="22"/>
      <c r="AC864" s="22"/>
      <c r="AE864" s="22"/>
    </row>
    <row r="865" spans="1:31" s="237" customFormat="1" ht="15.75">
      <c r="A865" s="268">
        <v>44141</v>
      </c>
      <c r="B865" s="122" t="s">
        <v>230</v>
      </c>
      <c r="C865" s="91" t="s">
        <v>184</v>
      </c>
      <c r="D865">
        <v>2884.16</v>
      </c>
      <c r="E865">
        <v>2758.44</v>
      </c>
      <c r="F865">
        <v>2739.51</v>
      </c>
      <c r="G865">
        <v>2745.22</v>
      </c>
      <c r="H865">
        <v>2850.03</v>
      </c>
      <c r="I865">
        <v>2834.95</v>
      </c>
      <c r="J865">
        <v>2751.49</v>
      </c>
      <c r="K865">
        <v>2744.26</v>
      </c>
      <c r="L865">
        <v>2811.66</v>
      </c>
      <c r="M865">
        <v>2769.96</v>
      </c>
      <c r="N865">
        <v>2749.49</v>
      </c>
      <c r="O865">
        <v>2757.22</v>
      </c>
      <c r="P865">
        <v>2768.11</v>
      </c>
      <c r="Q865" s="467">
        <f>IF((P866=""),"",MAX(D867:P867))</f>
        <v>406.50999999999976</v>
      </c>
      <c r="R865" s="467">
        <f>IF(P866="","",MIN(D867:P867))</f>
        <v>318.2800000000002</v>
      </c>
      <c r="S865" s="462">
        <f>IF((P867=""),"",AVERAGE(D867:P867))</f>
        <v>340.01538461538451</v>
      </c>
      <c r="T865" s="837">
        <f>IF((P866=""),"",(Q865-R865)/(Q865+R865)*100)</f>
        <v>12.173181197312264</v>
      </c>
      <c r="U865" s="462">
        <f>STDEV(D867:P867)</f>
        <v>30.475704699368283</v>
      </c>
      <c r="V865" s="470" t="str">
        <f>IF(P866="","",IF(S865&gt;300,IF(T865&lt;14,IF(S865&lt;390,"Pass","Fail"),"Fail"),"Fail"))</f>
        <v>Pass</v>
      </c>
      <c r="W865" s="271">
        <v>1335</v>
      </c>
      <c r="X865" s="325" t="s">
        <v>637</v>
      </c>
      <c r="Y865" s="220"/>
      <c r="Z865" s="30">
        <v>270</v>
      </c>
      <c r="AA865" s="30">
        <v>370</v>
      </c>
      <c r="AB865" s="30">
        <v>300</v>
      </c>
      <c r="AC865" s="31">
        <v>390</v>
      </c>
      <c r="AD865" s="31">
        <v>20</v>
      </c>
      <c r="AE865" s="31">
        <v>14</v>
      </c>
    </row>
    <row r="866" spans="1:31" s="237" customFormat="1" ht="15.75" customHeight="1">
      <c r="A866" s="84"/>
      <c r="B866" s="92"/>
      <c r="C866" s="91" t="s">
        <v>185</v>
      </c>
      <c r="D866">
        <v>2545.38</v>
      </c>
      <c r="E866">
        <v>2436.37</v>
      </c>
      <c r="F866">
        <v>2421.23</v>
      </c>
      <c r="G866">
        <v>2423.37</v>
      </c>
      <c r="H866">
        <v>2471.61</v>
      </c>
      <c r="I866">
        <v>2428.44</v>
      </c>
      <c r="J866">
        <v>2431.5</v>
      </c>
      <c r="K866">
        <v>2423.13</v>
      </c>
      <c r="L866">
        <v>2421.48</v>
      </c>
      <c r="M866">
        <v>2446.0700000000002</v>
      </c>
      <c r="N866">
        <v>2421.2399999999998</v>
      </c>
      <c r="O866">
        <v>2435.29</v>
      </c>
      <c r="P866">
        <v>2439.19</v>
      </c>
      <c r="Q866" s="468"/>
      <c r="R866" s="468"/>
      <c r="S866" s="463"/>
      <c r="T866" s="838"/>
      <c r="U866" s="463"/>
      <c r="V866" s="471"/>
      <c r="W866" s="465"/>
      <c r="X866" s="7"/>
      <c r="Y866" s="7"/>
      <c r="Z866" s="22"/>
      <c r="AA866" s="22"/>
      <c r="AB866" s="22"/>
      <c r="AC866" s="22"/>
      <c r="AE866" s="22"/>
    </row>
    <row r="867" spans="1:31" s="237" customFormat="1" ht="15" customHeight="1">
      <c r="A867" s="119"/>
      <c r="B867" s="90"/>
      <c r="C867" s="91" t="s">
        <v>188</v>
      </c>
      <c r="D867" s="93">
        <f t="shared" ref="D867:P867" si="285">IF(((D865="")*AND(D866="")),"",(D865-D866))</f>
        <v>338.77999999999975</v>
      </c>
      <c r="E867" s="93">
        <f t="shared" si="285"/>
        <v>322.07000000000016</v>
      </c>
      <c r="F867" s="93">
        <f t="shared" si="285"/>
        <v>318.2800000000002</v>
      </c>
      <c r="G867" s="93">
        <f t="shared" si="285"/>
        <v>321.84999999999991</v>
      </c>
      <c r="H867" s="93">
        <f t="shared" si="285"/>
        <v>378.42000000000007</v>
      </c>
      <c r="I867" s="93">
        <f t="shared" si="285"/>
        <v>406.50999999999976</v>
      </c>
      <c r="J867" s="93">
        <f t="shared" si="285"/>
        <v>319.98999999999978</v>
      </c>
      <c r="K867" s="93">
        <f t="shared" si="285"/>
        <v>321.13000000000011</v>
      </c>
      <c r="L867" s="93">
        <f t="shared" si="285"/>
        <v>390.17999999999984</v>
      </c>
      <c r="M867" s="93">
        <f t="shared" si="285"/>
        <v>323.88999999999987</v>
      </c>
      <c r="N867" s="93">
        <f t="shared" si="285"/>
        <v>328.25</v>
      </c>
      <c r="O867" s="93">
        <f t="shared" si="285"/>
        <v>321.92999999999984</v>
      </c>
      <c r="P867" s="93">
        <f t="shared" si="285"/>
        <v>328.92000000000007</v>
      </c>
      <c r="Q867" s="469"/>
      <c r="R867" s="469"/>
      <c r="S867" s="464"/>
      <c r="T867" s="839"/>
      <c r="U867" s="464"/>
      <c r="V867" s="472"/>
      <c r="W867" s="466"/>
      <c r="X867" s="7"/>
      <c r="Y867" s="7"/>
      <c r="Z867" s="22"/>
      <c r="AA867" s="22"/>
      <c r="AB867" s="22"/>
      <c r="AC867" s="22"/>
      <c r="AE867" s="22"/>
    </row>
    <row r="868" spans="1:31" s="237" customFormat="1" ht="15.75">
      <c r="A868" s="268">
        <v>44151</v>
      </c>
      <c r="B868" s="122" t="s">
        <v>230</v>
      </c>
      <c r="C868" s="91" t="s">
        <v>184</v>
      </c>
      <c r="D868">
        <v>2863.29</v>
      </c>
      <c r="E868">
        <v>2759.87</v>
      </c>
      <c r="F868">
        <v>2739.22</v>
      </c>
      <c r="G868">
        <v>2745.49</v>
      </c>
      <c r="H868">
        <v>2844.62</v>
      </c>
      <c r="I868">
        <v>2821.79</v>
      </c>
      <c r="J868">
        <v>2753.62</v>
      </c>
      <c r="K868">
        <v>2726.53</v>
      </c>
      <c r="L868">
        <v>2808.66</v>
      </c>
      <c r="M868">
        <v>2773.21</v>
      </c>
      <c r="N868">
        <v>2748.52</v>
      </c>
      <c r="O868">
        <v>2756.54</v>
      </c>
      <c r="P868">
        <v>2755.28</v>
      </c>
      <c r="Q868" s="473">
        <f>IF((P869=""),"",MAX(D870:P870))</f>
        <v>386.58999999999969</v>
      </c>
      <c r="R868" s="473">
        <f>IF(P869="","",MIN(D870:P870))</f>
        <v>315.7199999999998</v>
      </c>
      <c r="S868" s="476">
        <f>IF((P870=""),"",AVERAGE(D870:P870))</f>
        <v>338.46615384615382</v>
      </c>
      <c r="T868" s="837">
        <f>IF((P869=""),"",(Q868-R868)/(Q868+R868)*100)</f>
        <v>10.090985462260248</v>
      </c>
      <c r="U868" s="476">
        <f>STDEV(D870:P870)</f>
        <v>24.357642722035362</v>
      </c>
      <c r="V868" s="481" t="str">
        <f>IF(P869="","",IF(S868&gt;300,IF(T868&lt;14,IF(S868&lt;390,"Pass","Fail"),"Fail"),"Fail"))</f>
        <v>Pass</v>
      </c>
      <c r="W868" s="271">
        <v>1159</v>
      </c>
      <c r="X868" s="325" t="s">
        <v>642</v>
      </c>
      <c r="Y868" s="220"/>
      <c r="Z868" s="30">
        <v>270</v>
      </c>
      <c r="AA868" s="30">
        <v>370</v>
      </c>
      <c r="AB868" s="30">
        <v>300</v>
      </c>
      <c r="AC868" s="31">
        <v>390</v>
      </c>
      <c r="AD868" s="31">
        <v>20</v>
      </c>
      <c r="AE868" s="31">
        <v>14</v>
      </c>
    </row>
    <row r="869" spans="1:31" s="237" customFormat="1" ht="15.75" customHeight="1">
      <c r="A869" s="84"/>
      <c r="B869" s="92"/>
      <c r="C869" s="91" t="s">
        <v>185</v>
      </c>
      <c r="D869">
        <v>2547.5700000000002</v>
      </c>
      <c r="E869">
        <v>2433.9299999999998</v>
      </c>
      <c r="F869">
        <v>2419.85</v>
      </c>
      <c r="G869">
        <v>2419.15</v>
      </c>
      <c r="H869">
        <v>2468.88</v>
      </c>
      <c r="I869">
        <v>2443.36</v>
      </c>
      <c r="J869">
        <v>2427.61</v>
      </c>
      <c r="K869">
        <v>2397.44</v>
      </c>
      <c r="L869">
        <v>2422.0700000000002</v>
      </c>
      <c r="M869">
        <v>2443.21</v>
      </c>
      <c r="N869">
        <v>2419.9499999999998</v>
      </c>
      <c r="O869">
        <v>2432.11</v>
      </c>
      <c r="P869">
        <v>2421.4499999999998</v>
      </c>
      <c r="Q869" s="474"/>
      <c r="R869" s="474"/>
      <c r="S869" s="477"/>
      <c r="T869" s="838"/>
      <c r="U869" s="477"/>
      <c r="V869" s="482"/>
      <c r="W869" s="479"/>
      <c r="X869" s="7"/>
      <c r="Y869" s="7"/>
      <c r="Z869" s="22"/>
      <c r="AA869" s="22"/>
      <c r="AB869" s="22"/>
      <c r="AC869" s="22"/>
      <c r="AE869" s="22"/>
    </row>
    <row r="870" spans="1:31" s="237" customFormat="1" ht="15" customHeight="1">
      <c r="A870" s="119"/>
      <c r="B870" s="90"/>
      <c r="C870" s="91" t="s">
        <v>188</v>
      </c>
      <c r="D870" s="93">
        <f t="shared" ref="D870:P870" si="286">IF(((D868="")*AND(D869="")),"",(D868-D869))</f>
        <v>315.7199999999998</v>
      </c>
      <c r="E870" s="93">
        <f t="shared" si="286"/>
        <v>325.94000000000005</v>
      </c>
      <c r="F870" s="93">
        <f t="shared" si="286"/>
        <v>319.36999999999989</v>
      </c>
      <c r="G870" s="93">
        <f t="shared" si="286"/>
        <v>326.33999999999969</v>
      </c>
      <c r="H870" s="93">
        <f t="shared" si="286"/>
        <v>375.73999999999978</v>
      </c>
      <c r="I870" s="93">
        <f t="shared" si="286"/>
        <v>378.42999999999984</v>
      </c>
      <c r="J870" s="93">
        <f t="shared" si="286"/>
        <v>326.00999999999976</v>
      </c>
      <c r="K870" s="93">
        <f t="shared" si="286"/>
        <v>329.09000000000015</v>
      </c>
      <c r="L870" s="93">
        <f t="shared" si="286"/>
        <v>386.58999999999969</v>
      </c>
      <c r="M870" s="93">
        <f t="shared" si="286"/>
        <v>330</v>
      </c>
      <c r="N870" s="93">
        <f t="shared" si="286"/>
        <v>328.57000000000016</v>
      </c>
      <c r="O870" s="93">
        <f t="shared" si="286"/>
        <v>324.42999999999984</v>
      </c>
      <c r="P870" s="93">
        <f t="shared" si="286"/>
        <v>333.83000000000038</v>
      </c>
      <c r="Q870" s="475"/>
      <c r="R870" s="475"/>
      <c r="S870" s="478"/>
      <c r="T870" s="839"/>
      <c r="U870" s="478"/>
      <c r="V870" s="483"/>
      <c r="W870" s="480"/>
      <c r="X870" s="7"/>
      <c r="Y870" s="7"/>
      <c r="Z870" s="22"/>
      <c r="AA870" s="22"/>
      <c r="AB870" s="22"/>
      <c r="AC870" s="22"/>
      <c r="AE870" s="22"/>
    </row>
    <row r="871" spans="1:31" s="237" customFormat="1" ht="15.75">
      <c r="A871" s="268">
        <v>44154</v>
      </c>
      <c r="B871" s="122" t="s">
        <v>230</v>
      </c>
      <c r="C871" s="91" t="s">
        <v>184</v>
      </c>
      <c r="D871">
        <v>2864.18</v>
      </c>
      <c r="E871">
        <v>2769.48</v>
      </c>
      <c r="F871">
        <v>2752.5</v>
      </c>
      <c r="G871">
        <v>2755.49</v>
      </c>
      <c r="H871">
        <v>2842.77</v>
      </c>
      <c r="I871">
        <v>2841.58</v>
      </c>
      <c r="J871">
        <v>2759.55</v>
      </c>
      <c r="K871">
        <v>2756.33</v>
      </c>
      <c r="L871">
        <v>2826.79</v>
      </c>
      <c r="M871">
        <v>2779.15</v>
      </c>
      <c r="N871">
        <v>2762.45</v>
      </c>
      <c r="O871">
        <v>2761.07</v>
      </c>
      <c r="P871">
        <v>2776.3</v>
      </c>
      <c r="Q871" s="484">
        <f>IF((P872=""),"",MAX(D873:P873))</f>
        <v>385.75999999999976</v>
      </c>
      <c r="R871" s="484">
        <f>IF(P872="","",MIN(D873:P873))</f>
        <v>325.40000000000009</v>
      </c>
      <c r="S871" s="487">
        <f>IF((P873=""),"",AVERAGE(D873:P873))</f>
        <v>340.96461538461529</v>
      </c>
      <c r="T871" s="837">
        <f>IF((P872=""),"",(Q871-R871)/(Q871+R871)*100)</f>
        <v>8.4875414815231007</v>
      </c>
      <c r="U871" s="487">
        <f>STDEV(D873:P873)</f>
        <v>21.840260077582471</v>
      </c>
      <c r="V871" s="492" t="str">
        <f>IF(P872="","",IF(S871&gt;300,IF(T871&lt;14,IF(S871&lt;390,"Pass","Fail"),"Fail"),"Fail"))</f>
        <v>Pass</v>
      </c>
      <c r="W871" s="271">
        <v>74</v>
      </c>
      <c r="X871" s="325" t="s">
        <v>645</v>
      </c>
      <c r="Y871" s="220"/>
      <c r="Z871" s="30">
        <v>270</v>
      </c>
      <c r="AA871" s="30">
        <v>370</v>
      </c>
      <c r="AB871" s="30">
        <v>300</v>
      </c>
      <c r="AC871" s="31">
        <v>390</v>
      </c>
      <c r="AD871" s="31">
        <v>20</v>
      </c>
      <c r="AE871" s="31">
        <v>14</v>
      </c>
    </row>
    <row r="872" spans="1:31" s="237" customFormat="1" ht="15.75" customHeight="1">
      <c r="A872" s="84"/>
      <c r="B872" s="92"/>
      <c r="C872" s="91" t="s">
        <v>185</v>
      </c>
      <c r="D872">
        <v>2534.89</v>
      </c>
      <c r="E872">
        <v>2441.7399999999998</v>
      </c>
      <c r="F872">
        <v>2426.3000000000002</v>
      </c>
      <c r="G872">
        <v>2426.62</v>
      </c>
      <c r="H872">
        <v>2469.92</v>
      </c>
      <c r="I872">
        <v>2466.41</v>
      </c>
      <c r="J872">
        <v>2434.15</v>
      </c>
      <c r="K872">
        <v>2430.71</v>
      </c>
      <c r="L872">
        <v>2441.0300000000002</v>
      </c>
      <c r="M872">
        <v>2448.11</v>
      </c>
      <c r="N872">
        <v>2430.8000000000002</v>
      </c>
      <c r="O872">
        <v>2433.31</v>
      </c>
      <c r="P872">
        <v>2431.11</v>
      </c>
      <c r="Q872" s="485"/>
      <c r="R872" s="485"/>
      <c r="S872" s="488"/>
      <c r="T872" s="838"/>
      <c r="U872" s="488"/>
      <c r="V872" s="493"/>
      <c r="W872" s="490"/>
      <c r="X872" s="7"/>
      <c r="Y872" s="7"/>
      <c r="Z872" s="22"/>
      <c r="AA872" s="22"/>
      <c r="AB872" s="22"/>
      <c r="AC872" s="22"/>
      <c r="AE872" s="22"/>
    </row>
    <row r="873" spans="1:31" s="237" customFormat="1" ht="15" customHeight="1">
      <c r="A873" s="119"/>
      <c r="B873" s="90"/>
      <c r="C873" s="91" t="s">
        <v>188</v>
      </c>
      <c r="D873" s="93">
        <f t="shared" ref="D873:P873" si="287">IF(((D871="")*AND(D872="")),"",(D871-D872))</f>
        <v>329.28999999999996</v>
      </c>
      <c r="E873" s="93">
        <f t="shared" si="287"/>
        <v>327.74000000000024</v>
      </c>
      <c r="F873" s="93">
        <f t="shared" si="287"/>
        <v>326.19999999999982</v>
      </c>
      <c r="G873" s="93">
        <f t="shared" si="287"/>
        <v>328.86999999999989</v>
      </c>
      <c r="H873" s="93">
        <f t="shared" si="287"/>
        <v>372.84999999999991</v>
      </c>
      <c r="I873" s="93">
        <f t="shared" si="287"/>
        <v>375.17000000000007</v>
      </c>
      <c r="J873" s="93">
        <f t="shared" si="287"/>
        <v>325.40000000000009</v>
      </c>
      <c r="K873" s="93">
        <f t="shared" si="287"/>
        <v>325.61999999999989</v>
      </c>
      <c r="L873" s="93">
        <f t="shared" si="287"/>
        <v>385.75999999999976</v>
      </c>
      <c r="M873" s="93">
        <f t="shared" si="287"/>
        <v>331.03999999999996</v>
      </c>
      <c r="N873" s="93">
        <f t="shared" si="287"/>
        <v>331.64999999999964</v>
      </c>
      <c r="O873" s="93">
        <f t="shared" si="287"/>
        <v>327.76000000000022</v>
      </c>
      <c r="P873" s="93">
        <f t="shared" si="287"/>
        <v>345.19000000000005</v>
      </c>
      <c r="Q873" s="486"/>
      <c r="R873" s="486"/>
      <c r="S873" s="489"/>
      <c r="T873" s="839"/>
      <c r="U873" s="489"/>
      <c r="V873" s="494"/>
      <c r="W873" s="491"/>
      <c r="X873" s="7"/>
      <c r="Y873" s="7"/>
      <c r="Z873" s="22"/>
      <c r="AA873" s="22"/>
      <c r="AB873" s="22"/>
      <c r="AC873" s="22"/>
      <c r="AE873" s="22"/>
    </row>
    <row r="874" spans="1:31" s="237" customFormat="1" ht="15.75">
      <c r="A874" s="268">
        <v>44158</v>
      </c>
      <c r="B874" s="122" t="s">
        <v>230</v>
      </c>
      <c r="C874" s="91" t="s">
        <v>184</v>
      </c>
      <c r="D874">
        <v>2891.68</v>
      </c>
      <c r="E874">
        <v>2771.45</v>
      </c>
      <c r="F874">
        <v>2755.87</v>
      </c>
      <c r="G874">
        <v>2754.32</v>
      </c>
      <c r="H874">
        <v>2834.17</v>
      </c>
      <c r="I874">
        <v>2840.63</v>
      </c>
      <c r="J874">
        <v>2763.28</v>
      </c>
      <c r="K874">
        <v>2760.74</v>
      </c>
      <c r="L874">
        <v>2829.67</v>
      </c>
      <c r="M874">
        <v>2781.97</v>
      </c>
      <c r="N874">
        <v>2765.43</v>
      </c>
      <c r="O874">
        <v>2764.69</v>
      </c>
      <c r="P874">
        <v>2763.36</v>
      </c>
      <c r="Q874" s="496">
        <f>IF((P875=""),"",MAX(D876:P876))</f>
        <v>393.61999999999989</v>
      </c>
      <c r="R874" s="496">
        <f>IF(P875="","",MIN(D876:P876))</f>
        <v>317.98</v>
      </c>
      <c r="S874" s="499">
        <f>IF((P876=""),"",AVERAGE(D876:P876))</f>
        <v>344.82230769230773</v>
      </c>
      <c r="T874" s="837">
        <f>IF((P875=""),"",(Q874-R874)/(Q874+R874)*100)</f>
        <v>10.629567172568843</v>
      </c>
      <c r="U874" s="499">
        <f>STDEV(D876:P876)</f>
        <v>28.348800725322953</v>
      </c>
      <c r="V874" s="504" t="str">
        <f>IF(P875="","",IF(S874&gt;300,IF(T874&lt;14,IF(S874&lt;390,"Pass","Fail"),"Fail"),"Fail"))</f>
        <v>Pass</v>
      </c>
      <c r="W874" s="271">
        <v>74</v>
      </c>
      <c r="X874" s="325" t="s">
        <v>653</v>
      </c>
      <c r="Y874" s="220"/>
      <c r="Z874" s="30">
        <v>270</v>
      </c>
      <c r="AA874" s="30">
        <v>370</v>
      </c>
      <c r="AB874" s="30">
        <v>300</v>
      </c>
      <c r="AC874" s="31">
        <v>390</v>
      </c>
      <c r="AD874" s="31">
        <v>20</v>
      </c>
      <c r="AE874" s="31">
        <v>14</v>
      </c>
    </row>
    <row r="875" spans="1:31" s="237" customFormat="1" ht="15.75" customHeight="1">
      <c r="A875" s="84"/>
      <c r="B875" s="92"/>
      <c r="C875" s="91" t="s">
        <v>185</v>
      </c>
      <c r="D875">
        <v>2503.7199999999998</v>
      </c>
      <c r="E875">
        <v>2447.04</v>
      </c>
      <c r="F875">
        <v>2430.2199999999998</v>
      </c>
      <c r="G875">
        <v>2429.58</v>
      </c>
      <c r="H875">
        <v>2458.2399999999998</v>
      </c>
      <c r="I875">
        <v>2459.17</v>
      </c>
      <c r="J875">
        <v>2438.84</v>
      </c>
      <c r="K875">
        <v>2434.06</v>
      </c>
      <c r="L875">
        <v>2436.0500000000002</v>
      </c>
      <c r="M875">
        <v>2450.8200000000002</v>
      </c>
      <c r="N875">
        <v>2427.08</v>
      </c>
      <c r="O875">
        <v>2434.37</v>
      </c>
      <c r="P875">
        <v>2445.38</v>
      </c>
      <c r="Q875" s="497"/>
      <c r="R875" s="497"/>
      <c r="S875" s="500"/>
      <c r="T875" s="838"/>
      <c r="U875" s="500"/>
      <c r="V875" s="505"/>
      <c r="W875" s="502"/>
      <c r="X875" s="7"/>
      <c r="Y875" s="7"/>
      <c r="Z875" s="22"/>
      <c r="AA875" s="22"/>
      <c r="AB875" s="22"/>
      <c r="AC875" s="22"/>
      <c r="AE875" s="22"/>
    </row>
    <row r="876" spans="1:31" s="237" customFormat="1" ht="15" customHeight="1">
      <c r="A876" s="119"/>
      <c r="B876" s="90"/>
      <c r="C876" s="91" t="s">
        <v>188</v>
      </c>
      <c r="D876" s="93">
        <f t="shared" ref="D876:P876" si="288">IF(((D874="")*AND(D875="")),"",(D874-D875))</f>
        <v>387.96000000000004</v>
      </c>
      <c r="E876" s="93">
        <f t="shared" si="288"/>
        <v>324.40999999999985</v>
      </c>
      <c r="F876" s="93">
        <f t="shared" si="288"/>
        <v>325.65000000000009</v>
      </c>
      <c r="G876" s="93">
        <f t="shared" si="288"/>
        <v>324.74000000000024</v>
      </c>
      <c r="H876" s="93">
        <f t="shared" si="288"/>
        <v>375.93000000000029</v>
      </c>
      <c r="I876" s="93">
        <f t="shared" si="288"/>
        <v>381.46000000000004</v>
      </c>
      <c r="J876" s="93">
        <f t="shared" si="288"/>
        <v>324.44000000000005</v>
      </c>
      <c r="K876" s="93">
        <f t="shared" si="288"/>
        <v>326.67999999999984</v>
      </c>
      <c r="L876" s="93">
        <f t="shared" si="288"/>
        <v>393.61999999999989</v>
      </c>
      <c r="M876" s="93">
        <f t="shared" si="288"/>
        <v>331.14999999999964</v>
      </c>
      <c r="N876" s="93">
        <f t="shared" si="288"/>
        <v>338.34999999999991</v>
      </c>
      <c r="O876" s="93">
        <f t="shared" si="288"/>
        <v>330.32000000000016</v>
      </c>
      <c r="P876" s="93">
        <f t="shared" si="288"/>
        <v>317.98</v>
      </c>
      <c r="Q876" s="498"/>
      <c r="R876" s="498"/>
      <c r="S876" s="501"/>
      <c r="T876" s="839"/>
      <c r="U876" s="501"/>
      <c r="V876" s="506"/>
      <c r="W876" s="503"/>
      <c r="X876" s="7"/>
      <c r="Y876" s="7"/>
      <c r="Z876" s="22"/>
      <c r="AA876" s="22"/>
      <c r="AB876" s="22"/>
      <c r="AC876" s="22"/>
      <c r="AE876" s="22"/>
    </row>
    <row r="877" spans="1:31" s="237" customFormat="1" ht="15.75">
      <c r="A877" s="268">
        <v>44161</v>
      </c>
      <c r="B877" s="122" t="s">
        <v>230</v>
      </c>
      <c r="C877" s="91" t="s">
        <v>184</v>
      </c>
      <c r="D877">
        <v>2859.56</v>
      </c>
      <c r="E877">
        <v>2769.27</v>
      </c>
      <c r="F877">
        <v>2753.3</v>
      </c>
      <c r="G877">
        <v>2756.67</v>
      </c>
      <c r="H877">
        <v>2837.78</v>
      </c>
      <c r="I877">
        <v>2840.57</v>
      </c>
      <c r="J877">
        <v>2760.61</v>
      </c>
      <c r="K877">
        <v>2762.56</v>
      </c>
      <c r="L877">
        <v>2828.19</v>
      </c>
      <c r="M877">
        <v>2778.56</v>
      </c>
      <c r="N877">
        <v>2765.78</v>
      </c>
      <c r="O877">
        <v>2763.2</v>
      </c>
      <c r="P877">
        <v>2778.09</v>
      </c>
      <c r="Q877" s="512">
        <f>IF((P878=""),"",MAX(D879:P879))</f>
        <v>396.51000000000022</v>
      </c>
      <c r="R877" s="512">
        <f>IF(P878="","",MIN(D879:P879))</f>
        <v>325.24000000000024</v>
      </c>
      <c r="S877" s="507">
        <f>IF((P879=""),"",AVERAGE(D879:P879))</f>
        <v>344.4807692307694</v>
      </c>
      <c r="T877" s="837">
        <f>IF((P878=""),"",(Q877-R877)/(Q877+R877)*100)</f>
        <v>9.8746103221336945</v>
      </c>
      <c r="U877" s="507">
        <f>STDEV(D879:P879)</f>
        <v>25.734466985457985</v>
      </c>
      <c r="V877" s="515" t="str">
        <f>IF(P878="","",IF(S877&gt;300,IF(T877&lt;14,IF(S877&lt;390,"Pass","Fail"),"Fail"),"Fail"))</f>
        <v>Pass</v>
      </c>
      <c r="W877" s="271">
        <v>1159</v>
      </c>
      <c r="X877" s="325" t="s">
        <v>656</v>
      </c>
      <c r="Y877" s="220"/>
      <c r="Z877" s="30">
        <v>270</v>
      </c>
      <c r="AA877" s="30">
        <v>370</v>
      </c>
      <c r="AB877" s="30">
        <v>300</v>
      </c>
      <c r="AC877" s="31">
        <v>390</v>
      </c>
      <c r="AD877" s="31">
        <v>20</v>
      </c>
      <c r="AE877" s="31">
        <v>14</v>
      </c>
    </row>
    <row r="878" spans="1:31" s="237" customFormat="1" ht="15.75" customHeight="1">
      <c r="A878" s="84"/>
      <c r="B878" s="92"/>
      <c r="C878" s="91" t="s">
        <v>185</v>
      </c>
      <c r="D878">
        <v>2517.85</v>
      </c>
      <c r="E878">
        <v>2441.56</v>
      </c>
      <c r="F878">
        <v>2428.06</v>
      </c>
      <c r="G878">
        <v>2428.89</v>
      </c>
      <c r="H878">
        <v>2457.42</v>
      </c>
      <c r="I878">
        <v>2451.7399999999998</v>
      </c>
      <c r="J878">
        <v>2433.71</v>
      </c>
      <c r="K878">
        <v>2429.7600000000002</v>
      </c>
      <c r="L878">
        <v>2431.6799999999998</v>
      </c>
      <c r="M878">
        <v>2449.4499999999998</v>
      </c>
      <c r="N878">
        <v>2429.61</v>
      </c>
      <c r="O878">
        <v>2433.19</v>
      </c>
      <c r="P878">
        <v>2442.9699999999998</v>
      </c>
      <c r="Q878" s="513"/>
      <c r="R878" s="513"/>
      <c r="S878" s="508"/>
      <c r="T878" s="838"/>
      <c r="U878" s="508"/>
      <c r="V878" s="516"/>
      <c r="W878" s="510"/>
      <c r="X878" s="7"/>
      <c r="Y878" s="7"/>
      <c r="Z878" s="22"/>
      <c r="AA878" s="22"/>
      <c r="AB878" s="22"/>
      <c r="AC878" s="22"/>
      <c r="AE878" s="22"/>
    </row>
    <row r="879" spans="1:31" s="237" customFormat="1" ht="15" customHeight="1">
      <c r="A879" s="119"/>
      <c r="B879" s="90"/>
      <c r="C879" s="91" t="s">
        <v>188</v>
      </c>
      <c r="D879" s="93">
        <f t="shared" ref="D879:P879" si="289">IF(((D877="")*AND(D878="")),"",(D877-D878))</f>
        <v>341.71000000000004</v>
      </c>
      <c r="E879" s="93">
        <f t="shared" si="289"/>
        <v>327.71000000000004</v>
      </c>
      <c r="F879" s="93">
        <f t="shared" si="289"/>
        <v>325.24000000000024</v>
      </c>
      <c r="G879" s="93">
        <f t="shared" si="289"/>
        <v>327.7800000000002</v>
      </c>
      <c r="H879" s="93">
        <f t="shared" si="289"/>
        <v>380.36000000000013</v>
      </c>
      <c r="I879" s="93">
        <f t="shared" si="289"/>
        <v>388.83000000000038</v>
      </c>
      <c r="J879" s="93">
        <f t="shared" si="289"/>
        <v>326.90000000000009</v>
      </c>
      <c r="K879" s="93">
        <f t="shared" si="289"/>
        <v>332.79999999999973</v>
      </c>
      <c r="L879" s="93">
        <f t="shared" si="289"/>
        <v>396.51000000000022</v>
      </c>
      <c r="M879" s="93">
        <f t="shared" si="289"/>
        <v>329.11000000000013</v>
      </c>
      <c r="N879" s="93">
        <f t="shared" si="289"/>
        <v>336.17000000000007</v>
      </c>
      <c r="O879" s="93">
        <f t="shared" si="289"/>
        <v>330.00999999999976</v>
      </c>
      <c r="P879" s="93">
        <f t="shared" si="289"/>
        <v>335.12000000000035</v>
      </c>
      <c r="Q879" s="514"/>
      <c r="R879" s="514"/>
      <c r="S879" s="509"/>
      <c r="T879" s="839"/>
      <c r="U879" s="509"/>
      <c r="V879" s="517"/>
      <c r="W879" s="511"/>
      <c r="X879" s="7"/>
      <c r="Y879" s="7"/>
      <c r="Z879" s="22"/>
      <c r="AA879" s="22"/>
      <c r="AB879" s="22"/>
      <c r="AC879" s="22"/>
      <c r="AE879" s="22"/>
    </row>
    <row r="880" spans="1:31" s="237" customFormat="1" ht="15.75">
      <c r="A880" s="268">
        <v>44166</v>
      </c>
      <c r="B880" s="122" t="s">
        <v>230</v>
      </c>
      <c r="C880" s="91" t="s">
        <v>184</v>
      </c>
      <c r="D880">
        <v>2496.4699999999998</v>
      </c>
      <c r="E880">
        <v>2438.0700000000002</v>
      </c>
      <c r="F880">
        <v>2430.52</v>
      </c>
      <c r="G880">
        <v>2430.23</v>
      </c>
      <c r="H880">
        <v>2457.19</v>
      </c>
      <c r="I880">
        <v>2455.2600000000002</v>
      </c>
      <c r="J880">
        <v>2437.1</v>
      </c>
      <c r="K880">
        <v>2455.5700000000002</v>
      </c>
      <c r="L880">
        <v>2437.34</v>
      </c>
      <c r="M880">
        <v>2448.2199999999998</v>
      </c>
      <c r="N880">
        <v>2428.21</v>
      </c>
      <c r="O880">
        <v>2435.2800000000002</v>
      </c>
      <c r="P880">
        <v>2426.37</v>
      </c>
      <c r="Q880" s="518">
        <f>IF((P881=""),"",MAX(D882:P882))</f>
        <v>435</v>
      </c>
      <c r="R880" s="518">
        <f>IF(P881="","",MIN(D882:P882))</f>
        <v>342.28999999999996</v>
      </c>
      <c r="S880" s="521">
        <f>IF((P882=""),"",AVERAGE(D882:P882))</f>
        <v>388.72153846153856</v>
      </c>
      <c r="T880" s="837">
        <f>IF((P881=""),"",(Q880-R880)/(Q880+R880)*100)</f>
        <v>11.927337287241576</v>
      </c>
      <c r="U880" s="521">
        <f>STDEV(D882:P882)</f>
        <v>30.275939249441656</v>
      </c>
      <c r="V880" s="526" t="str">
        <f>IF(P881="","",IF(S880&gt;300,IF(T880&lt;14,IF(S880&lt;390,"Pass","Fail"),"Fail"),"Fail"))</f>
        <v>Pass</v>
      </c>
      <c r="W880" s="271">
        <v>74</v>
      </c>
      <c r="X880" s="325" t="s">
        <v>659</v>
      </c>
      <c r="Y880" s="220"/>
      <c r="Z880" s="30">
        <v>270</v>
      </c>
      <c r="AA880" s="30">
        <v>370</v>
      </c>
      <c r="AB880" s="30">
        <v>300</v>
      </c>
      <c r="AC880" s="31">
        <v>390</v>
      </c>
      <c r="AD880" s="31">
        <v>20</v>
      </c>
      <c r="AE880" s="31">
        <v>14</v>
      </c>
    </row>
    <row r="881" spans="1:31" s="237" customFormat="1" ht="15.75" customHeight="1">
      <c r="A881" s="84"/>
      <c r="B881" s="92"/>
      <c r="C881" s="91" t="s">
        <v>185</v>
      </c>
      <c r="D881">
        <v>2061.4699999999998</v>
      </c>
      <c r="E881">
        <v>2062.73</v>
      </c>
      <c r="F881">
        <v>2057.65</v>
      </c>
      <c r="G881">
        <v>2040.84</v>
      </c>
      <c r="H881">
        <v>2023.19</v>
      </c>
      <c r="I881">
        <v>2048.79</v>
      </c>
      <c r="J881">
        <v>2059.85</v>
      </c>
      <c r="K881">
        <v>2038.41</v>
      </c>
      <c r="L881">
        <v>2095.0500000000002</v>
      </c>
      <c r="M881">
        <v>2074.29</v>
      </c>
      <c r="N881">
        <v>2017.61</v>
      </c>
      <c r="O881">
        <v>2092.5500000000002</v>
      </c>
      <c r="P881">
        <v>2050.02</v>
      </c>
      <c r="Q881" s="519"/>
      <c r="R881" s="519"/>
      <c r="S881" s="522"/>
      <c r="T881" s="838"/>
      <c r="U881" s="522"/>
      <c r="V881" s="527"/>
      <c r="W881" s="524"/>
      <c r="X881" s="7"/>
      <c r="Y881" s="7"/>
      <c r="Z881" s="22"/>
      <c r="AA881" s="22"/>
      <c r="AB881" s="22"/>
      <c r="AC881" s="22"/>
      <c r="AE881" s="22"/>
    </row>
    <row r="882" spans="1:31" s="237" customFormat="1" ht="15" customHeight="1">
      <c r="A882" s="119"/>
      <c r="B882" s="90"/>
      <c r="C882" s="91" t="s">
        <v>188</v>
      </c>
      <c r="D882" s="93">
        <f t="shared" ref="D882:P882" si="290">IF(((D880="")*AND(D881="")),"",(D880-D881))</f>
        <v>435</v>
      </c>
      <c r="E882" s="93">
        <f t="shared" si="290"/>
        <v>375.34000000000015</v>
      </c>
      <c r="F882" s="93">
        <f t="shared" si="290"/>
        <v>372.86999999999989</v>
      </c>
      <c r="G882" s="93">
        <f t="shared" si="290"/>
        <v>389.3900000000001</v>
      </c>
      <c r="H882" s="93">
        <f t="shared" si="290"/>
        <v>434</v>
      </c>
      <c r="I882" s="93">
        <f t="shared" si="290"/>
        <v>406.47000000000025</v>
      </c>
      <c r="J882" s="93">
        <f t="shared" si="290"/>
        <v>377.25</v>
      </c>
      <c r="K882" s="93">
        <f t="shared" si="290"/>
        <v>417.16000000000008</v>
      </c>
      <c r="L882" s="93">
        <f t="shared" si="290"/>
        <v>342.28999999999996</v>
      </c>
      <c r="M882" s="93">
        <f t="shared" si="290"/>
        <v>373.92999999999984</v>
      </c>
      <c r="N882" s="93">
        <f t="shared" si="290"/>
        <v>410.60000000000014</v>
      </c>
      <c r="O882" s="93">
        <f t="shared" si="290"/>
        <v>342.73</v>
      </c>
      <c r="P882" s="93">
        <f t="shared" si="290"/>
        <v>376.34999999999991</v>
      </c>
      <c r="Q882" s="520"/>
      <c r="R882" s="520"/>
      <c r="S882" s="523"/>
      <c r="T882" s="839"/>
      <c r="U882" s="523"/>
      <c r="V882" s="528"/>
      <c r="W882" s="525"/>
      <c r="X882" s="7"/>
      <c r="Y882" s="7"/>
      <c r="Z882" s="22"/>
      <c r="AA882" s="22"/>
      <c r="AB882" s="22"/>
      <c r="AC882" s="22"/>
      <c r="AE882" s="22"/>
    </row>
    <row r="883" spans="1:31" s="237" customFormat="1" ht="15.75">
      <c r="A883" s="268">
        <v>44169</v>
      </c>
      <c r="B883" s="122" t="s">
        <v>230</v>
      </c>
      <c r="C883" s="91" t="s">
        <v>184</v>
      </c>
      <c r="D883">
        <v>2780.49</v>
      </c>
      <c r="E883">
        <v>2771.35</v>
      </c>
      <c r="F883">
        <v>2753.34</v>
      </c>
      <c r="G883">
        <v>2754.39</v>
      </c>
      <c r="H883">
        <v>2840.03</v>
      </c>
      <c r="I883">
        <v>2842.7</v>
      </c>
      <c r="J883">
        <v>2760.91</v>
      </c>
      <c r="K883">
        <v>2758.82</v>
      </c>
      <c r="L883">
        <v>2822.88</v>
      </c>
      <c r="M883">
        <v>2776.15</v>
      </c>
      <c r="N883">
        <v>2760.32</v>
      </c>
      <c r="O883">
        <v>2762.42</v>
      </c>
      <c r="P883">
        <v>2762.65</v>
      </c>
      <c r="Q883" s="529">
        <f>IF((P884=""),"",MAX(D885:P885))</f>
        <v>387.55999999999995</v>
      </c>
      <c r="R883" s="529">
        <f>IF(P884="","",MIN(D885:P885))</f>
        <v>325.94000000000005</v>
      </c>
      <c r="S883" s="532">
        <f>IF((P885=""),"",AVERAGE(D885:P885))</f>
        <v>343.5623076923078</v>
      </c>
      <c r="T883" s="837">
        <f>IF((P884=""),"",(Q883-R883)/(Q883+R883)*100)</f>
        <v>8.6362999299229006</v>
      </c>
      <c r="U883" s="532">
        <f>STDEV(D885:P885)</f>
        <v>23.267309740579581</v>
      </c>
      <c r="V883" s="537" t="str">
        <f>IF(P884="","",IF(S883&gt;300,IF(T883&lt;14,IF(S883&lt;390,"Pass","Fail"),"Fail"),"Fail"))</f>
        <v>Pass</v>
      </c>
      <c r="W883" s="271">
        <v>74</v>
      </c>
      <c r="X883" s="325"/>
      <c r="Y883" s="220"/>
      <c r="Z883" s="30">
        <v>270</v>
      </c>
      <c r="AA883" s="30">
        <v>370</v>
      </c>
      <c r="AB883" s="30">
        <v>300</v>
      </c>
      <c r="AC883" s="31">
        <v>390</v>
      </c>
      <c r="AD883" s="31">
        <v>20</v>
      </c>
      <c r="AE883" s="31">
        <v>14</v>
      </c>
    </row>
    <row r="884" spans="1:31" s="237" customFormat="1" ht="15.75" customHeight="1">
      <c r="A884" s="84"/>
      <c r="B884" s="92"/>
      <c r="C884" s="91" t="s">
        <v>185</v>
      </c>
      <c r="D884">
        <v>2436.9299999999998</v>
      </c>
      <c r="E884">
        <v>2440.96</v>
      </c>
      <c r="F884">
        <v>2423.92</v>
      </c>
      <c r="G884">
        <v>2425.89</v>
      </c>
      <c r="H884">
        <v>2460.4499999999998</v>
      </c>
      <c r="I884">
        <v>2459.84</v>
      </c>
      <c r="J884">
        <v>2434.9699999999998</v>
      </c>
      <c r="K884">
        <v>2430.77</v>
      </c>
      <c r="L884">
        <v>2435.3200000000002</v>
      </c>
      <c r="M884">
        <v>2448.4899999999998</v>
      </c>
      <c r="N884">
        <v>2428.21</v>
      </c>
      <c r="O884">
        <v>2431.9899999999998</v>
      </c>
      <c r="P884">
        <v>2422.4</v>
      </c>
      <c r="Q884" s="530"/>
      <c r="R884" s="530"/>
      <c r="S884" s="533"/>
      <c r="T884" s="838"/>
      <c r="U884" s="533"/>
      <c r="V884" s="538"/>
      <c r="W884" s="535"/>
      <c r="X884" s="7"/>
      <c r="Y884" s="7"/>
      <c r="Z884" s="22"/>
      <c r="AA884" s="22"/>
      <c r="AB884" s="22"/>
      <c r="AC884" s="22"/>
      <c r="AE884" s="22"/>
    </row>
    <row r="885" spans="1:31" s="237" customFormat="1" ht="15" customHeight="1">
      <c r="A885" s="119"/>
      <c r="B885" s="90"/>
      <c r="C885" s="91" t="s">
        <v>188</v>
      </c>
      <c r="D885" s="93">
        <f t="shared" ref="D885:P885" si="291">IF(((D883="")*AND(D884="")),"",(D883-D884))</f>
        <v>343.55999999999995</v>
      </c>
      <c r="E885" s="93">
        <f t="shared" si="291"/>
        <v>330.38999999999987</v>
      </c>
      <c r="F885" s="93">
        <f t="shared" si="291"/>
        <v>329.42000000000007</v>
      </c>
      <c r="G885" s="93">
        <f t="shared" si="291"/>
        <v>328.5</v>
      </c>
      <c r="H885" s="93">
        <f t="shared" si="291"/>
        <v>379.58000000000038</v>
      </c>
      <c r="I885" s="93">
        <f t="shared" si="291"/>
        <v>382.85999999999967</v>
      </c>
      <c r="J885" s="93">
        <f t="shared" si="291"/>
        <v>325.94000000000005</v>
      </c>
      <c r="K885" s="93">
        <f t="shared" si="291"/>
        <v>328.05000000000018</v>
      </c>
      <c r="L885" s="93">
        <f t="shared" si="291"/>
        <v>387.55999999999995</v>
      </c>
      <c r="M885" s="93">
        <f t="shared" si="291"/>
        <v>327.66000000000031</v>
      </c>
      <c r="N885" s="93">
        <f t="shared" si="291"/>
        <v>332.11000000000013</v>
      </c>
      <c r="O885" s="93">
        <f t="shared" si="291"/>
        <v>330.43000000000029</v>
      </c>
      <c r="P885" s="93">
        <f t="shared" si="291"/>
        <v>340.25</v>
      </c>
      <c r="Q885" s="531"/>
      <c r="R885" s="531"/>
      <c r="S885" s="534"/>
      <c r="T885" s="839"/>
      <c r="U885" s="534"/>
      <c r="V885" s="539"/>
      <c r="W885" s="536"/>
      <c r="X885" s="7"/>
      <c r="Y885" s="7"/>
      <c r="Z885" s="22"/>
      <c r="AA885" s="22"/>
      <c r="AB885" s="22"/>
      <c r="AC885" s="22"/>
      <c r="AE885" s="22"/>
    </row>
    <row r="886" spans="1:31" s="237" customFormat="1" ht="15.75">
      <c r="A886" s="268">
        <v>44173</v>
      </c>
      <c r="B886" s="122" t="s">
        <v>230</v>
      </c>
      <c r="C886" s="91" t="s">
        <v>184</v>
      </c>
      <c r="D886" s="129">
        <v>2888.2</v>
      </c>
      <c r="E886" s="129">
        <v>2730.15</v>
      </c>
      <c r="F886" s="129">
        <v>2702.6</v>
      </c>
      <c r="G886" s="129">
        <v>2703.85</v>
      </c>
      <c r="H886" s="129">
        <v>2798.38</v>
      </c>
      <c r="I886" s="129">
        <v>2819.23</v>
      </c>
      <c r="J886" s="129">
        <v>2717.05</v>
      </c>
      <c r="K886">
        <v>2690.67</v>
      </c>
      <c r="L886">
        <v>2829.45</v>
      </c>
      <c r="M886">
        <v>2741.83</v>
      </c>
      <c r="N886">
        <v>2708.48</v>
      </c>
      <c r="O886">
        <v>2723.44</v>
      </c>
      <c r="P886">
        <v>2710.23</v>
      </c>
      <c r="Q886" s="754">
        <f>IF((P887=""),"",MAX(D888:P888))</f>
        <v>422.52</v>
      </c>
      <c r="R886" s="754">
        <f>IF(P887="","",MIN(D888:P888))</f>
        <v>324.25</v>
      </c>
      <c r="S886" s="757">
        <f>IF((P888=""),"",AVERAGE(D888:P888))</f>
        <v>361.21000000000009</v>
      </c>
      <c r="T886" s="837">
        <f>IF((P887=""),"",(Q886-R886)/(Q886+R886)*100)</f>
        <v>13.15933955568649</v>
      </c>
      <c r="U886" s="757">
        <f>STDEV(D888:P888)</f>
        <v>32.556530578875645</v>
      </c>
      <c r="V886" s="762" t="str">
        <f>IF(P887="","",IF(S886&gt;300,IF(T886&lt;14,IF(S886&lt;390,"Pass","Fail"),"Fail"),"Fail"))</f>
        <v>Pass</v>
      </c>
      <c r="W886" s="271">
        <v>1428</v>
      </c>
      <c r="X886" s="325" t="s">
        <v>675</v>
      </c>
      <c r="Y886" s="220"/>
      <c r="Z886" s="30">
        <v>270</v>
      </c>
      <c r="AA886" s="30">
        <v>370</v>
      </c>
      <c r="AB886" s="30">
        <v>300</v>
      </c>
      <c r="AC886" s="31">
        <v>390</v>
      </c>
      <c r="AD886" s="31">
        <v>20</v>
      </c>
      <c r="AE886" s="31">
        <v>14</v>
      </c>
    </row>
    <row r="887" spans="1:31" s="237" customFormat="1" ht="15.75" customHeight="1">
      <c r="A887" s="84"/>
      <c r="B887" s="92"/>
      <c r="C887" s="91" t="s">
        <v>185</v>
      </c>
      <c r="D887">
        <v>2479.5700000000002</v>
      </c>
      <c r="E887">
        <v>2385.85</v>
      </c>
      <c r="F887">
        <v>2367.2399999999998</v>
      </c>
      <c r="G887">
        <v>2363.9499999999998</v>
      </c>
      <c r="H887">
        <v>2395.7600000000002</v>
      </c>
      <c r="I887">
        <v>2427.5100000000002</v>
      </c>
      <c r="J887">
        <v>2376.02</v>
      </c>
      <c r="K887">
        <v>2366.42</v>
      </c>
      <c r="L887">
        <v>2406.9299999999998</v>
      </c>
      <c r="M887">
        <v>2395.39</v>
      </c>
      <c r="N887">
        <v>2363</v>
      </c>
      <c r="O887">
        <v>2376.7399999999998</v>
      </c>
      <c r="P887">
        <v>2363.4499999999998</v>
      </c>
      <c r="Q887" s="755"/>
      <c r="R887" s="755"/>
      <c r="S887" s="758"/>
      <c r="T887" s="838"/>
      <c r="U887" s="758"/>
      <c r="V887" s="763"/>
      <c r="W887" s="760"/>
      <c r="X887" s="7"/>
      <c r="Y887" s="7"/>
      <c r="Z887" s="22"/>
      <c r="AA887" s="22"/>
      <c r="AB887" s="22"/>
      <c r="AC887" s="22"/>
      <c r="AE887" s="22"/>
    </row>
    <row r="888" spans="1:31" s="237" customFormat="1" ht="15" customHeight="1">
      <c r="A888" s="119"/>
      <c r="B888" s="90"/>
      <c r="C888" s="91" t="s">
        <v>188</v>
      </c>
      <c r="D888" s="93">
        <f t="shared" ref="D888:P888" si="292">IF(((D886="")*AND(D887="")),"",(D886-D887))</f>
        <v>408.62999999999965</v>
      </c>
      <c r="E888" s="93">
        <f t="shared" si="292"/>
        <v>344.30000000000018</v>
      </c>
      <c r="F888" s="93">
        <f t="shared" si="292"/>
        <v>335.36000000000013</v>
      </c>
      <c r="G888" s="93">
        <f t="shared" si="292"/>
        <v>339.90000000000009</v>
      </c>
      <c r="H888" s="93">
        <f t="shared" si="292"/>
        <v>402.61999999999989</v>
      </c>
      <c r="I888" s="93">
        <f t="shared" si="292"/>
        <v>391.7199999999998</v>
      </c>
      <c r="J888" s="93">
        <f t="shared" si="292"/>
        <v>341.0300000000002</v>
      </c>
      <c r="K888" s="93">
        <f t="shared" si="292"/>
        <v>324.25</v>
      </c>
      <c r="L888" s="93">
        <f t="shared" si="292"/>
        <v>422.52</v>
      </c>
      <c r="M888" s="93">
        <f t="shared" si="292"/>
        <v>346.44000000000005</v>
      </c>
      <c r="N888" s="93">
        <f t="shared" si="292"/>
        <v>345.48</v>
      </c>
      <c r="O888" s="93">
        <f t="shared" si="292"/>
        <v>346.70000000000027</v>
      </c>
      <c r="P888" s="93">
        <f t="shared" si="292"/>
        <v>346.7800000000002</v>
      </c>
      <c r="Q888" s="756"/>
      <c r="R888" s="756"/>
      <c r="S888" s="759"/>
      <c r="T888" s="839"/>
      <c r="U888" s="759"/>
      <c r="V888" s="764"/>
      <c r="W888" s="761"/>
      <c r="X888" s="7"/>
      <c r="Y888" s="7"/>
      <c r="Z888" s="22"/>
      <c r="AA888" s="22"/>
      <c r="AB888" s="22"/>
      <c r="AC888" s="22"/>
      <c r="AE888" s="22"/>
    </row>
    <row r="889" spans="1:31" s="237" customFormat="1" ht="15.75">
      <c r="A889" s="268">
        <v>44176</v>
      </c>
      <c r="B889" s="122" t="s">
        <v>230</v>
      </c>
      <c r="C889" s="91" t="s">
        <v>184</v>
      </c>
      <c r="D889" s="129">
        <v>2479.5700000000002</v>
      </c>
      <c r="E889" s="129">
        <v>2385.85</v>
      </c>
      <c r="F889" s="129">
        <v>2367.2399999999998</v>
      </c>
      <c r="G889" s="129">
        <v>2363.9499999999998</v>
      </c>
      <c r="H889" s="129">
        <v>2395.7600000000002</v>
      </c>
      <c r="I889" s="129">
        <v>2427.5100000000002</v>
      </c>
      <c r="J889" s="129">
        <v>2376.02</v>
      </c>
      <c r="K889">
        <v>2366.42</v>
      </c>
      <c r="L889">
        <v>2406.9299999999998</v>
      </c>
      <c r="M889">
        <v>2395.39</v>
      </c>
      <c r="N889">
        <v>2363</v>
      </c>
      <c r="O889">
        <v>2376.7399999999998</v>
      </c>
      <c r="P889">
        <v>2363.4499999999998</v>
      </c>
      <c r="Q889" s="772">
        <f>MAX(D891:P891)</f>
        <v>379.01000000000022</v>
      </c>
      <c r="R889" s="772">
        <f>MIN(D891:P891)</f>
        <v>295.32000000000016</v>
      </c>
      <c r="S889" s="767">
        <f>AVERAGE(D891:P891)</f>
        <v>326.20999999999998</v>
      </c>
      <c r="T889" s="837">
        <f>(Q889-R889)/(Q889+R889)*100</f>
        <v>12.410837423813268</v>
      </c>
      <c r="U889" s="767">
        <f>STDEV(D891:P891)</f>
        <v>26.165715163167093</v>
      </c>
      <c r="V889" s="775" t="str">
        <f>IF(P890="","",IF(S889&gt;300,IF(T889&lt;14,IF(S889&lt;390,"Pass","Fail"),"Fail"),"Fail"))</f>
        <v>Pass</v>
      </c>
      <c r="W889" s="271">
        <v>1428</v>
      </c>
      <c r="X889" t="s">
        <v>679</v>
      </c>
      <c r="Y889" s="220"/>
      <c r="Z889" s="30">
        <v>270</v>
      </c>
      <c r="AA889" s="30">
        <v>370</v>
      </c>
      <c r="AB889" s="30">
        <v>300</v>
      </c>
      <c r="AC889" s="31">
        <v>390</v>
      </c>
      <c r="AD889" s="31">
        <v>20</v>
      </c>
      <c r="AE889" s="31">
        <v>14</v>
      </c>
    </row>
    <row r="890" spans="1:31" s="237" customFormat="1" ht="15.75" customHeight="1">
      <c r="A890" s="84"/>
      <c r="B890" s="92"/>
      <c r="C890" s="91" t="s">
        <v>185</v>
      </c>
      <c r="D890">
        <v>2113.1</v>
      </c>
      <c r="E890">
        <v>2090.4</v>
      </c>
      <c r="F890">
        <v>2068.3000000000002</v>
      </c>
      <c r="G890">
        <v>2052.4</v>
      </c>
      <c r="H890">
        <v>2048.5</v>
      </c>
      <c r="I890">
        <v>2048.5</v>
      </c>
      <c r="J890">
        <v>2049.1999999999998</v>
      </c>
      <c r="K890">
        <v>2071.1</v>
      </c>
      <c r="L890">
        <v>2072.1</v>
      </c>
      <c r="M890">
        <v>2062.5</v>
      </c>
      <c r="N890">
        <v>2049.8000000000002</v>
      </c>
      <c r="O890">
        <v>2049.3000000000002</v>
      </c>
      <c r="P890">
        <v>2051.9</v>
      </c>
      <c r="Q890" s="773"/>
      <c r="R890" s="773"/>
      <c r="S890" s="768"/>
      <c r="T890" s="838"/>
      <c r="U890" s="768"/>
      <c r="V890" s="776"/>
      <c r="W890" s="770"/>
      <c r="X890" s="7"/>
      <c r="Y890" s="7"/>
      <c r="Z890" s="22"/>
      <c r="AA890" s="22"/>
      <c r="AB890" s="22"/>
      <c r="AC890" s="22"/>
      <c r="AE890" s="22"/>
    </row>
    <row r="891" spans="1:31" s="237" customFormat="1" ht="15" customHeight="1">
      <c r="A891" s="119"/>
      <c r="B891" s="90"/>
      <c r="C891" s="91" t="s">
        <v>188</v>
      </c>
      <c r="D891" s="93">
        <f>(D889-D890)</f>
        <v>366.47000000000025</v>
      </c>
      <c r="E891" s="93">
        <f t="shared" ref="E891:P891" si="293">(E889-E890)</f>
        <v>295.44999999999982</v>
      </c>
      <c r="F891" s="93">
        <f t="shared" si="293"/>
        <v>298.9399999999996</v>
      </c>
      <c r="G891" s="93">
        <f t="shared" si="293"/>
        <v>311.54999999999973</v>
      </c>
      <c r="H891" s="93">
        <f t="shared" si="293"/>
        <v>347.26000000000022</v>
      </c>
      <c r="I891" s="93">
        <f t="shared" si="293"/>
        <v>379.01000000000022</v>
      </c>
      <c r="J891" s="93">
        <f t="shared" si="293"/>
        <v>326.82000000000016</v>
      </c>
      <c r="K891" s="93">
        <f t="shared" si="293"/>
        <v>295.32000000000016</v>
      </c>
      <c r="L891" s="93">
        <f t="shared" si="293"/>
        <v>334.82999999999993</v>
      </c>
      <c r="M891" s="93">
        <f t="shared" si="293"/>
        <v>332.88999999999987</v>
      </c>
      <c r="N891" s="93">
        <f t="shared" si="293"/>
        <v>313.19999999999982</v>
      </c>
      <c r="O891" s="93">
        <f t="shared" si="293"/>
        <v>327.4399999999996</v>
      </c>
      <c r="P891" s="93">
        <f t="shared" si="293"/>
        <v>311.54999999999973</v>
      </c>
      <c r="Q891" s="774"/>
      <c r="R891" s="774"/>
      <c r="S891" s="769"/>
      <c r="T891" s="839"/>
      <c r="U891" s="769"/>
      <c r="V891" s="777"/>
      <c r="W891" s="771"/>
      <c r="X891" s="7"/>
      <c r="Y891" s="7"/>
      <c r="Z891" s="22"/>
      <c r="AA891" s="22"/>
      <c r="AB891" s="22"/>
      <c r="AC891" s="22"/>
      <c r="AE891" s="22"/>
    </row>
    <row r="892" spans="1:31" ht="15" customHeight="1">
      <c r="A892" s="268">
        <v>44179</v>
      </c>
      <c r="B892" s="122" t="s">
        <v>230</v>
      </c>
      <c r="C892" s="91" t="s">
        <v>184</v>
      </c>
      <c r="D892" s="129">
        <v>2903</v>
      </c>
      <c r="E892" s="129">
        <v>2812</v>
      </c>
      <c r="F892" s="129">
        <v>2758</v>
      </c>
      <c r="G892" s="129">
        <v>2731</v>
      </c>
      <c r="H892" s="129">
        <v>2735</v>
      </c>
      <c r="I892" s="129">
        <v>2762</v>
      </c>
      <c r="J892" s="129">
        <v>2823</v>
      </c>
      <c r="K892">
        <v>2858</v>
      </c>
      <c r="L892">
        <v>2786</v>
      </c>
      <c r="M892">
        <v>2747</v>
      </c>
      <c r="N892">
        <v>2739</v>
      </c>
      <c r="O892">
        <v>2772</v>
      </c>
      <c r="P892">
        <v>2837</v>
      </c>
      <c r="Q892" s="785">
        <f>MAX(D894:P894)</f>
        <v>395</v>
      </c>
      <c r="R892" s="785">
        <f>MIN(D894:P894)</f>
        <v>332</v>
      </c>
      <c r="S892" s="780">
        <f>AVERAGE(D894:P894)</f>
        <v>358.76923076923077</v>
      </c>
      <c r="T892" s="837">
        <f>(Q892-R892)/(Q892+R892)*100</f>
        <v>8.6657496561210454</v>
      </c>
      <c r="U892" s="780">
        <f>STDEV(D894:P894)</f>
        <v>23.86124419134465</v>
      </c>
      <c r="V892" s="788" t="str">
        <f>IF(P893="","",IF(S892&gt;300,IF(T892&lt;14,IF(S892&lt;390,"Pass","Fail"),"Fail"),"Fail"))</f>
        <v>Pass</v>
      </c>
      <c r="W892" s="271">
        <v>1340</v>
      </c>
      <c r="X892" t="s">
        <v>680</v>
      </c>
      <c r="Y892" s="220" t="s">
        <v>641</v>
      </c>
      <c r="Z892" s="30">
        <v>270</v>
      </c>
      <c r="AA892" s="30">
        <v>370</v>
      </c>
      <c r="AB892" s="30">
        <v>300</v>
      </c>
      <c r="AC892" s="31">
        <v>390</v>
      </c>
      <c r="AD892" s="31">
        <v>20</v>
      </c>
      <c r="AE892" s="31">
        <v>14</v>
      </c>
    </row>
    <row r="893" spans="1:31" ht="15" customHeight="1">
      <c r="B893" s="84"/>
      <c r="C893" s="91" t="s">
        <v>185</v>
      </c>
      <c r="D893">
        <v>2508</v>
      </c>
      <c r="E893">
        <v>2456</v>
      </c>
      <c r="F893">
        <v>2420</v>
      </c>
      <c r="G893">
        <v>2399</v>
      </c>
      <c r="H893">
        <v>2397</v>
      </c>
      <c r="I893">
        <v>2409</v>
      </c>
      <c r="J893">
        <v>2435</v>
      </c>
      <c r="K893">
        <v>2466</v>
      </c>
      <c r="L893">
        <v>2432</v>
      </c>
      <c r="M893">
        <v>2412</v>
      </c>
      <c r="N893">
        <v>2401</v>
      </c>
      <c r="O893">
        <v>2416</v>
      </c>
      <c r="P893">
        <v>2448</v>
      </c>
      <c r="Q893" s="786"/>
      <c r="R893" s="786"/>
      <c r="S893" s="781"/>
      <c r="T893" s="838"/>
      <c r="U893" s="781"/>
      <c r="V893" s="789"/>
      <c r="W893" s="783"/>
      <c r="AD893" s="237"/>
    </row>
    <row r="894" spans="1:31" ht="15" customHeight="1">
      <c r="B894" s="119"/>
      <c r="C894" s="91" t="s">
        <v>188</v>
      </c>
      <c r="D894" s="93">
        <f>(D892-D893)</f>
        <v>395</v>
      </c>
      <c r="E894" s="93">
        <f t="shared" ref="E894:P894" si="294">(E892-E893)</f>
        <v>356</v>
      </c>
      <c r="F894" s="93">
        <f t="shared" si="294"/>
        <v>338</v>
      </c>
      <c r="G894" s="93">
        <f t="shared" si="294"/>
        <v>332</v>
      </c>
      <c r="H894" s="93">
        <f t="shared" si="294"/>
        <v>338</v>
      </c>
      <c r="I894" s="93">
        <f t="shared" si="294"/>
        <v>353</v>
      </c>
      <c r="J894" s="93">
        <f t="shared" si="294"/>
        <v>388</v>
      </c>
      <c r="K894" s="93">
        <f t="shared" si="294"/>
        <v>392</v>
      </c>
      <c r="L894" s="93">
        <f t="shared" si="294"/>
        <v>354</v>
      </c>
      <c r="M894" s="93">
        <f t="shared" si="294"/>
        <v>335</v>
      </c>
      <c r="N894" s="93">
        <f t="shared" si="294"/>
        <v>338</v>
      </c>
      <c r="O894" s="93">
        <f t="shared" si="294"/>
        <v>356</v>
      </c>
      <c r="P894" s="93">
        <f t="shared" si="294"/>
        <v>389</v>
      </c>
      <c r="Q894" s="787"/>
      <c r="R894" s="787"/>
      <c r="S894" s="782"/>
      <c r="T894" s="839"/>
      <c r="U894" s="782"/>
      <c r="V894" s="790"/>
      <c r="W894" s="784"/>
      <c r="AD894" s="237"/>
    </row>
    <row r="895" spans="1:31" ht="15" customHeight="1">
      <c r="A895" s="268">
        <v>44182</v>
      </c>
      <c r="B895" s="122" t="s">
        <v>230</v>
      </c>
      <c r="C895" s="91" t="s">
        <v>184</v>
      </c>
      <c r="D895" s="129">
        <v>2867</v>
      </c>
      <c r="E895" s="129">
        <v>2794</v>
      </c>
      <c r="F895" s="129">
        <v>2750</v>
      </c>
      <c r="G895" s="129">
        <v>2730</v>
      </c>
      <c r="H895" s="129">
        <v>2732</v>
      </c>
      <c r="I895" s="129">
        <v>2756</v>
      </c>
      <c r="J895" s="129">
        <v>2796</v>
      </c>
      <c r="K895">
        <v>2855</v>
      </c>
      <c r="L895">
        <v>2775</v>
      </c>
      <c r="M895">
        <v>2737</v>
      </c>
      <c r="N895">
        <v>2752</v>
      </c>
      <c r="O895">
        <v>2803</v>
      </c>
      <c r="P895">
        <v>2891</v>
      </c>
      <c r="Q895" s="800">
        <f>MAX(D897:P897)</f>
        <v>393</v>
      </c>
      <c r="R895" s="800">
        <f>MIN(D897:P897)</f>
        <v>334</v>
      </c>
      <c r="S895" s="795">
        <f>AVERAGE(D897:P897)</f>
        <v>359</v>
      </c>
      <c r="T895" s="837">
        <f>(Q895-R895)/(Q895+R895)*100</f>
        <v>8.1155433287482808</v>
      </c>
      <c r="U895" s="795">
        <f>STDEV(D897:P897)</f>
        <v>22.985502677412416</v>
      </c>
      <c r="V895" s="803" t="str">
        <f>IF(P896="","",IF(S895&gt;300,IF(T895&lt;14,IF(S895&lt;390,"Pass","Fail"),"Fail"),"Fail"))</f>
        <v>Pass</v>
      </c>
      <c r="W895" s="271">
        <v>1340</v>
      </c>
      <c r="X895" t="s">
        <v>683</v>
      </c>
      <c r="Y895" s="220" t="s">
        <v>641</v>
      </c>
      <c r="Z895" s="30">
        <v>270</v>
      </c>
      <c r="AA895" s="30">
        <v>370</v>
      </c>
      <c r="AB895" s="30">
        <v>300</v>
      </c>
      <c r="AC895" s="31">
        <v>390</v>
      </c>
      <c r="AD895" s="31">
        <v>20</v>
      </c>
      <c r="AE895" s="31">
        <v>14</v>
      </c>
    </row>
    <row r="896" spans="1:31" ht="15" customHeight="1">
      <c r="B896" s="84"/>
      <c r="C896" s="91" t="s">
        <v>185</v>
      </c>
      <c r="D896">
        <v>2474</v>
      </c>
      <c r="E896">
        <v>2436</v>
      </c>
      <c r="F896">
        <v>2412</v>
      </c>
      <c r="G896">
        <v>2396</v>
      </c>
      <c r="H896">
        <v>2394</v>
      </c>
      <c r="I896">
        <v>2404</v>
      </c>
      <c r="J896">
        <v>2409</v>
      </c>
      <c r="K896">
        <v>2463</v>
      </c>
      <c r="L896">
        <v>2422</v>
      </c>
      <c r="M896">
        <v>2399</v>
      </c>
      <c r="N896">
        <v>2412</v>
      </c>
      <c r="O896">
        <v>2448</v>
      </c>
      <c r="P896">
        <v>2502</v>
      </c>
      <c r="Q896" s="801"/>
      <c r="R896" s="801"/>
      <c r="S896" s="796"/>
      <c r="T896" s="838"/>
      <c r="U896" s="796"/>
      <c r="V896" s="804"/>
      <c r="W896" s="798"/>
      <c r="AD896" s="237"/>
    </row>
    <row r="897" spans="1:31" ht="15" customHeight="1">
      <c r="B897" s="119"/>
      <c r="C897" s="91" t="s">
        <v>188</v>
      </c>
      <c r="D897" s="93">
        <f>(D895-D896)</f>
        <v>393</v>
      </c>
      <c r="E897" s="93">
        <f t="shared" ref="E897:P897" si="295">(E895-E896)</f>
        <v>358</v>
      </c>
      <c r="F897" s="93">
        <f t="shared" si="295"/>
        <v>338</v>
      </c>
      <c r="G897" s="93">
        <f t="shared" si="295"/>
        <v>334</v>
      </c>
      <c r="H897" s="93">
        <f t="shared" si="295"/>
        <v>338</v>
      </c>
      <c r="I897" s="93">
        <f t="shared" si="295"/>
        <v>352</v>
      </c>
      <c r="J897" s="93">
        <f t="shared" si="295"/>
        <v>387</v>
      </c>
      <c r="K897" s="93">
        <f t="shared" si="295"/>
        <v>392</v>
      </c>
      <c r="L897" s="93">
        <f t="shared" si="295"/>
        <v>353</v>
      </c>
      <c r="M897" s="93">
        <f t="shared" si="295"/>
        <v>338</v>
      </c>
      <c r="N897" s="93">
        <f t="shared" si="295"/>
        <v>340</v>
      </c>
      <c r="O897" s="93">
        <f t="shared" si="295"/>
        <v>355</v>
      </c>
      <c r="P897" s="93">
        <f t="shared" si="295"/>
        <v>389</v>
      </c>
      <c r="Q897" s="802"/>
      <c r="R897" s="802"/>
      <c r="S897" s="797"/>
      <c r="T897" s="839"/>
      <c r="U897" s="797"/>
      <c r="V897" s="805"/>
      <c r="W897" s="799"/>
      <c r="AD897" s="237"/>
    </row>
    <row r="898" spans="1:31" ht="15" customHeight="1">
      <c r="A898" s="268">
        <v>44185</v>
      </c>
      <c r="B898" s="122" t="s">
        <v>230</v>
      </c>
      <c r="C898" s="91" t="s">
        <v>184</v>
      </c>
      <c r="D898" s="129">
        <v>2898</v>
      </c>
      <c r="E898" s="129">
        <v>2810</v>
      </c>
      <c r="F898" s="129">
        <v>2759</v>
      </c>
      <c r="G898" s="129">
        <v>2734</v>
      </c>
      <c r="H898" s="129">
        <v>2735</v>
      </c>
      <c r="I898" s="129">
        <v>2758</v>
      </c>
      <c r="J898" s="129">
        <v>2802</v>
      </c>
      <c r="K898" s="129">
        <v>2850</v>
      </c>
      <c r="L898" s="129">
        <v>2786</v>
      </c>
      <c r="M898" s="129">
        <v>2750</v>
      </c>
      <c r="N898" s="129">
        <v>2748</v>
      </c>
      <c r="O898" s="129">
        <v>2785</v>
      </c>
      <c r="P898" s="129">
        <v>2859</v>
      </c>
      <c r="Q898" s="808">
        <f>MAX(D900:P900)</f>
        <v>409</v>
      </c>
      <c r="R898" s="808">
        <f>MIN(D900:P900)</f>
        <v>331</v>
      </c>
      <c r="S898" s="811">
        <f>AVERAGE(D900:P900)</f>
        <v>364.76923076923077</v>
      </c>
      <c r="T898" s="837">
        <f>(Q898-R898)/(Q898+R898)*100</f>
        <v>10.54054054054054</v>
      </c>
      <c r="U898" s="811">
        <f>STDEV(D900:P900)</f>
        <v>30.183201305124108</v>
      </c>
      <c r="V898" s="816" t="str">
        <f>IF(P899="","",IF(S898&gt;300,IF(T898&lt;14,IF(S898&lt;390,"Pass","Fail"),"Fail"),"Fail"))</f>
        <v>Pass</v>
      </c>
      <c r="W898" s="271">
        <v>1340</v>
      </c>
      <c r="X898" t="s">
        <v>686</v>
      </c>
      <c r="Y898" s="220" t="s">
        <v>641</v>
      </c>
      <c r="Z898" s="30">
        <v>270</v>
      </c>
      <c r="AA898" s="30">
        <v>370</v>
      </c>
      <c r="AB898" s="30">
        <v>300</v>
      </c>
      <c r="AC898" s="31">
        <v>390</v>
      </c>
      <c r="AD898" s="31">
        <v>20</v>
      </c>
      <c r="AE898" s="31">
        <v>14</v>
      </c>
    </row>
    <row r="899" spans="1:31" ht="15" customHeight="1">
      <c r="B899" s="84"/>
      <c r="C899" s="91" t="s">
        <v>185</v>
      </c>
      <c r="D899">
        <v>2489</v>
      </c>
      <c r="E899">
        <v>2451</v>
      </c>
      <c r="F899">
        <v>2421</v>
      </c>
      <c r="G899">
        <v>2403</v>
      </c>
      <c r="H899">
        <v>2398</v>
      </c>
      <c r="I899">
        <v>2400</v>
      </c>
      <c r="J899">
        <v>2396</v>
      </c>
      <c r="K899">
        <v>2444</v>
      </c>
      <c r="L899">
        <v>2427</v>
      </c>
      <c r="M899">
        <v>2411</v>
      </c>
      <c r="N899">
        <v>2409</v>
      </c>
      <c r="O899">
        <v>2427</v>
      </c>
      <c r="P899">
        <v>2456</v>
      </c>
      <c r="Q899" s="809"/>
      <c r="R899" s="809"/>
      <c r="S899" s="812"/>
      <c r="T899" s="838"/>
      <c r="U899" s="812"/>
      <c r="V899" s="817"/>
      <c r="W899" s="814"/>
      <c r="AD899" s="237"/>
    </row>
    <row r="900" spans="1:31" ht="15" customHeight="1">
      <c r="B900" s="119"/>
      <c r="C900" s="91" t="s">
        <v>188</v>
      </c>
      <c r="D900" s="93">
        <f>(D898-D899)</f>
        <v>409</v>
      </c>
      <c r="E900" s="93">
        <f t="shared" ref="E900:P900" si="296">(E898-E899)</f>
        <v>359</v>
      </c>
      <c r="F900" s="93">
        <f t="shared" si="296"/>
        <v>338</v>
      </c>
      <c r="G900" s="93">
        <f t="shared" si="296"/>
        <v>331</v>
      </c>
      <c r="H900" s="93">
        <f t="shared" si="296"/>
        <v>337</v>
      </c>
      <c r="I900" s="93">
        <f t="shared" si="296"/>
        <v>358</v>
      </c>
      <c r="J900" s="93">
        <f t="shared" si="296"/>
        <v>406</v>
      </c>
      <c r="K900" s="93">
        <f t="shared" si="296"/>
        <v>406</v>
      </c>
      <c r="L900" s="93">
        <f t="shared" si="296"/>
        <v>359</v>
      </c>
      <c r="M900" s="93">
        <f t="shared" si="296"/>
        <v>339</v>
      </c>
      <c r="N900" s="93">
        <f t="shared" si="296"/>
        <v>339</v>
      </c>
      <c r="O900" s="93">
        <f t="shared" si="296"/>
        <v>358</v>
      </c>
      <c r="P900" s="93">
        <f t="shared" si="296"/>
        <v>403</v>
      </c>
      <c r="Q900" s="810"/>
      <c r="R900" s="810"/>
      <c r="S900" s="813"/>
      <c r="T900" s="839"/>
      <c r="U900" s="813"/>
      <c r="V900" s="818"/>
      <c r="W900" s="815"/>
      <c r="AD900" s="237"/>
    </row>
    <row r="901" spans="1:31" s="237" customFormat="1" ht="15" customHeight="1">
      <c r="A901" s="268">
        <v>44188</v>
      </c>
      <c r="B901" s="122" t="s">
        <v>230</v>
      </c>
      <c r="C901" s="91" t="s">
        <v>184</v>
      </c>
      <c r="D901">
        <v>2489</v>
      </c>
      <c r="E901">
        <v>2451</v>
      </c>
      <c r="F901">
        <v>2421</v>
      </c>
      <c r="G901">
        <v>2403</v>
      </c>
      <c r="H901">
        <v>2398</v>
      </c>
      <c r="I901">
        <v>2400</v>
      </c>
      <c r="J901">
        <v>2396</v>
      </c>
      <c r="K901">
        <v>2444</v>
      </c>
      <c r="L901">
        <v>2427</v>
      </c>
      <c r="M901">
        <v>2411</v>
      </c>
      <c r="N901">
        <v>2409</v>
      </c>
      <c r="O901">
        <v>2427</v>
      </c>
      <c r="P901">
        <v>2456</v>
      </c>
      <c r="Q901" s="828">
        <f>MAX(D903:P903)</f>
        <v>385.34999999999991</v>
      </c>
      <c r="R901" s="828">
        <f>MIN(D903:P903)</f>
        <v>331.19000000000005</v>
      </c>
      <c r="S901" s="823">
        <f>AVERAGE(D903:P903)</f>
        <v>354.17846153846153</v>
      </c>
      <c r="T901" s="837">
        <f>(Q901-R901)/(Q901+R901)*100</f>
        <v>7.5585452312501547</v>
      </c>
      <c r="U901" s="823">
        <f>STDEV(D903:P903)</f>
        <v>21.551492154896518</v>
      </c>
      <c r="V901" s="831" t="str">
        <f>IF(P902="","",IF(S901&gt;AB901,IF(T901&lt;AE901,IF(S901&lt;AC901,"Pass","Fail"),"Fail"),"Fail"))</f>
        <v>Pass</v>
      </c>
      <c r="W901" s="271" t="s">
        <v>687</v>
      </c>
      <c r="X901" t="s">
        <v>688</v>
      </c>
      <c r="Y901" s="220" t="s">
        <v>697</v>
      </c>
      <c r="Z901" s="30">
        <v>270</v>
      </c>
      <c r="AA901" s="30">
        <v>390</v>
      </c>
      <c r="AB901" s="30">
        <v>300</v>
      </c>
      <c r="AC901" s="31">
        <v>390</v>
      </c>
      <c r="AD901" s="31">
        <v>20</v>
      </c>
      <c r="AE901" s="31">
        <v>12.71</v>
      </c>
    </row>
    <row r="902" spans="1:31" s="237" customFormat="1" ht="15" customHeight="1">
      <c r="A902" s="17"/>
      <c r="B902" s="84"/>
      <c r="C902" s="91" t="s">
        <v>185</v>
      </c>
      <c r="D902">
        <v>2103.65</v>
      </c>
      <c r="E902">
        <v>2098.6799999999998</v>
      </c>
      <c r="F902">
        <v>2085.7600000000002</v>
      </c>
      <c r="G902">
        <v>2071.81</v>
      </c>
      <c r="H902">
        <v>2063.7800000000002</v>
      </c>
      <c r="I902">
        <v>2051.88</v>
      </c>
      <c r="J902">
        <v>2016.35</v>
      </c>
      <c r="K902">
        <v>2058.9699999999998</v>
      </c>
      <c r="L902">
        <v>2078.9899999999998</v>
      </c>
      <c r="M902">
        <v>2077.88</v>
      </c>
      <c r="N902">
        <v>2073.5</v>
      </c>
      <c r="O902">
        <v>2073.67</v>
      </c>
      <c r="P902">
        <v>2072.7600000000002</v>
      </c>
      <c r="Q902" s="829"/>
      <c r="R902" s="829"/>
      <c r="S902" s="824"/>
      <c r="T902" s="824"/>
      <c r="U902" s="824"/>
      <c r="V902" s="832"/>
      <c r="W902" s="826"/>
      <c r="X902" s="7"/>
      <c r="Y902" s="7"/>
      <c r="Z902" s="22"/>
      <c r="AA902" s="22"/>
      <c r="AB902" s="22"/>
      <c r="AC902" s="22"/>
      <c r="AE902" s="22"/>
    </row>
    <row r="903" spans="1:31" s="237" customFormat="1" ht="15" customHeight="1">
      <c r="A903" s="17"/>
      <c r="B903" s="119"/>
      <c r="C903" s="91" t="s">
        <v>188</v>
      </c>
      <c r="D903" s="93">
        <f>(D901-D902)</f>
        <v>385.34999999999991</v>
      </c>
      <c r="E903" s="93">
        <f t="shared" ref="E903:P903" si="297">(E901-E902)</f>
        <v>352.32000000000016</v>
      </c>
      <c r="F903" s="93">
        <f t="shared" si="297"/>
        <v>335.23999999999978</v>
      </c>
      <c r="G903" s="93">
        <f t="shared" si="297"/>
        <v>331.19000000000005</v>
      </c>
      <c r="H903" s="93">
        <f t="shared" si="297"/>
        <v>334.2199999999998</v>
      </c>
      <c r="I903" s="93">
        <f t="shared" si="297"/>
        <v>348.11999999999989</v>
      </c>
      <c r="J903" s="93">
        <f t="shared" si="297"/>
        <v>379.65000000000009</v>
      </c>
      <c r="K903" s="93">
        <f t="shared" si="297"/>
        <v>385.0300000000002</v>
      </c>
      <c r="L903" s="93">
        <f t="shared" si="297"/>
        <v>348.01000000000022</v>
      </c>
      <c r="M903" s="93">
        <f t="shared" si="297"/>
        <v>333.11999999999989</v>
      </c>
      <c r="N903" s="93">
        <f t="shared" si="297"/>
        <v>335.5</v>
      </c>
      <c r="O903" s="93">
        <f t="shared" si="297"/>
        <v>353.32999999999993</v>
      </c>
      <c r="P903" s="93">
        <f t="shared" si="297"/>
        <v>383.23999999999978</v>
      </c>
      <c r="Q903" s="830"/>
      <c r="R903" s="830"/>
      <c r="S903" s="825"/>
      <c r="T903" s="825"/>
      <c r="U903" s="825"/>
      <c r="V903" s="833"/>
      <c r="W903" s="827"/>
      <c r="X903" s="7"/>
      <c r="Y903" s="7"/>
      <c r="Z903" s="22"/>
      <c r="AA903" s="22"/>
      <c r="AB903" s="22"/>
      <c r="AC903" s="22"/>
      <c r="AE903" s="22"/>
    </row>
    <row r="904" spans="1:31" s="237" customFormat="1" ht="15" customHeight="1">
      <c r="A904" s="268">
        <v>44193</v>
      </c>
      <c r="B904" s="122" t="s">
        <v>230</v>
      </c>
      <c r="C904" s="91" t="s">
        <v>184</v>
      </c>
      <c r="D904">
        <v>2840.68</v>
      </c>
      <c r="E904">
        <v>2721.22</v>
      </c>
      <c r="F904">
        <v>2706.3</v>
      </c>
      <c r="G904">
        <v>2708.89</v>
      </c>
      <c r="H904">
        <v>2775.44</v>
      </c>
      <c r="I904">
        <v>2821.36</v>
      </c>
      <c r="J904">
        <v>2713.78</v>
      </c>
      <c r="K904">
        <v>2787.9</v>
      </c>
      <c r="L904">
        <v>2860.28</v>
      </c>
      <c r="M904">
        <v>2727.08</v>
      </c>
      <c r="N904">
        <v>2721.09</v>
      </c>
      <c r="O904">
        <v>2714.93</v>
      </c>
      <c r="P904">
        <v>2821.94</v>
      </c>
      <c r="Q904" s="847">
        <f>MAX(D906:P906)</f>
        <v>388.57999999999993</v>
      </c>
      <c r="R904" s="847">
        <f>MIN(D906:P906)</f>
        <v>316.9399999999996</v>
      </c>
      <c r="S904" s="842">
        <f>AVERAGE(D906:P906)</f>
        <v>341.95923076923077</v>
      </c>
      <c r="T904" s="842">
        <f>(Q904-R904)/(Q904+R904)*100</f>
        <v>10.154212495747871</v>
      </c>
      <c r="U904" s="842">
        <f>STDEV(D906:P906)</f>
        <v>26.159372909640528</v>
      </c>
      <c r="V904" s="850" t="str">
        <f>IF(P905="","",IF(S904&gt;AB904,IF(T904&lt;AE904,IF(S904&lt;AC904,"Pass","Fail"),"Fail"),"Fail"))</f>
        <v>Pass</v>
      </c>
      <c r="W904" s="271">
        <v>1159</v>
      </c>
      <c r="X904" t="s">
        <v>699</v>
      </c>
      <c r="Y904" s="220" t="s">
        <v>640</v>
      </c>
      <c r="Z904" s="30">
        <v>270</v>
      </c>
      <c r="AA904" s="30">
        <v>390</v>
      </c>
      <c r="AB904" s="30">
        <v>300</v>
      </c>
      <c r="AC904" s="31">
        <v>390</v>
      </c>
      <c r="AD904" s="31">
        <v>20</v>
      </c>
      <c r="AE904" s="31">
        <v>12.71</v>
      </c>
    </row>
    <row r="905" spans="1:31" s="237" customFormat="1" ht="15" customHeight="1">
      <c r="A905" s="17"/>
      <c r="B905" s="84"/>
      <c r="C905" s="91" t="s">
        <v>185</v>
      </c>
      <c r="D905">
        <v>2473.4</v>
      </c>
      <c r="E905">
        <v>2404.2800000000002</v>
      </c>
      <c r="F905">
        <v>2388.41</v>
      </c>
      <c r="G905">
        <v>2382.61</v>
      </c>
      <c r="H905">
        <v>2409.73</v>
      </c>
      <c r="I905">
        <v>2450.09</v>
      </c>
      <c r="J905">
        <v>2391.04</v>
      </c>
      <c r="K905">
        <v>2399.3200000000002</v>
      </c>
      <c r="L905">
        <v>2488.75</v>
      </c>
      <c r="M905">
        <v>2405.7399999999998</v>
      </c>
      <c r="N905">
        <v>2399.14</v>
      </c>
      <c r="O905">
        <v>2389.48</v>
      </c>
      <c r="P905">
        <v>2493.4299999999998</v>
      </c>
      <c r="Q905" s="848"/>
      <c r="R905" s="848"/>
      <c r="S905" s="843"/>
      <c r="T905" s="843"/>
      <c r="U905" s="843"/>
      <c r="V905" s="851"/>
      <c r="W905" s="845"/>
      <c r="X905" s="7"/>
      <c r="Y905" s="7"/>
      <c r="Z905" s="22"/>
      <c r="AA905" s="22"/>
      <c r="AB905" s="22"/>
      <c r="AC905" s="22"/>
      <c r="AE905" s="22"/>
    </row>
    <row r="906" spans="1:31" s="237" customFormat="1" ht="15" customHeight="1">
      <c r="A906" s="17"/>
      <c r="B906" s="119"/>
      <c r="C906" s="91" t="s">
        <v>188</v>
      </c>
      <c r="D906" s="93">
        <f>(D904-D905)</f>
        <v>367.27999999999975</v>
      </c>
      <c r="E906" s="93">
        <f t="shared" ref="E906:P906" si="298">(E904-E905)</f>
        <v>316.9399999999996</v>
      </c>
      <c r="F906" s="93">
        <f t="shared" si="298"/>
        <v>317.89000000000033</v>
      </c>
      <c r="G906" s="93">
        <f t="shared" si="298"/>
        <v>326.27999999999975</v>
      </c>
      <c r="H906" s="93">
        <f t="shared" si="298"/>
        <v>365.71000000000004</v>
      </c>
      <c r="I906" s="93">
        <f t="shared" si="298"/>
        <v>371.27</v>
      </c>
      <c r="J906" s="93">
        <f t="shared" si="298"/>
        <v>322.74000000000024</v>
      </c>
      <c r="K906" s="93">
        <f t="shared" si="298"/>
        <v>388.57999999999993</v>
      </c>
      <c r="L906" s="93">
        <f t="shared" si="298"/>
        <v>371.5300000000002</v>
      </c>
      <c r="M906" s="93">
        <f t="shared" si="298"/>
        <v>321.34000000000015</v>
      </c>
      <c r="N906" s="93">
        <f t="shared" si="298"/>
        <v>321.95000000000027</v>
      </c>
      <c r="O906" s="93">
        <f t="shared" si="298"/>
        <v>325.44999999999982</v>
      </c>
      <c r="P906" s="93">
        <f t="shared" si="298"/>
        <v>328.51000000000022</v>
      </c>
      <c r="Q906" s="849"/>
      <c r="R906" s="849"/>
      <c r="S906" s="844"/>
      <c r="T906" s="844"/>
      <c r="U906" s="844"/>
      <c r="V906" s="852"/>
      <c r="W906" s="846"/>
      <c r="X906" s="7"/>
      <c r="Y906" s="7"/>
      <c r="Z906" s="22"/>
      <c r="AA906" s="22"/>
      <c r="AB906" s="22"/>
      <c r="AC906" s="22"/>
      <c r="AE906" s="22"/>
    </row>
    <row r="907" spans="1:31" s="237" customFormat="1" ht="15" customHeight="1">
      <c r="A907" s="268">
        <v>44196</v>
      </c>
      <c r="B907" s="122" t="s">
        <v>230</v>
      </c>
      <c r="C907" s="91" t="s">
        <v>184</v>
      </c>
      <c r="D907">
        <v>2899</v>
      </c>
      <c r="E907">
        <v>2769</v>
      </c>
      <c r="F907">
        <v>2749</v>
      </c>
      <c r="G907">
        <v>2748</v>
      </c>
      <c r="H907">
        <v>2833</v>
      </c>
      <c r="I907">
        <v>2845</v>
      </c>
      <c r="J907">
        <v>2758</v>
      </c>
      <c r="K907">
        <v>2753</v>
      </c>
      <c r="L907">
        <v>2817</v>
      </c>
      <c r="M907">
        <v>2783</v>
      </c>
      <c r="N907">
        <v>2752</v>
      </c>
      <c r="O907">
        <v>2758</v>
      </c>
      <c r="P907">
        <v>2827</v>
      </c>
      <c r="Q907" s="858">
        <f>MAX(D909:P909)</f>
        <v>391</v>
      </c>
      <c r="R907" s="858">
        <f>MIN(D909:P909)</f>
        <v>310</v>
      </c>
      <c r="S907" s="861">
        <f>AVERAGE(D909:P909)</f>
        <v>337.30769230769232</v>
      </c>
      <c r="T907" s="861">
        <f>(Q907-R907)/(Q907+R907)*100</f>
        <v>11.554921540656206</v>
      </c>
      <c r="U907" s="861">
        <f>STDEV(D909:P909)</f>
        <v>30.084283314782553</v>
      </c>
      <c r="V907" s="866" t="str">
        <f>IF(P908="","",IF(S907&gt;AB907,IF(T907&lt;AE907,IF(S907&lt;AC907,"Pass","Fail"),"Fail"),"Fail"))</f>
        <v>Pass</v>
      </c>
      <c r="W907" s="271">
        <v>1340</v>
      </c>
      <c r="X907" t="s">
        <v>701</v>
      </c>
      <c r="Y907" s="220" t="s">
        <v>640</v>
      </c>
      <c r="Z907" s="30">
        <v>270</v>
      </c>
      <c r="AA907" s="30">
        <v>390</v>
      </c>
      <c r="AB907" s="30">
        <v>300</v>
      </c>
      <c r="AC907" s="31">
        <v>390</v>
      </c>
      <c r="AD907" s="31">
        <v>20</v>
      </c>
      <c r="AE907" s="31">
        <v>12.71</v>
      </c>
    </row>
    <row r="908" spans="1:31" s="237" customFormat="1" ht="15" customHeight="1">
      <c r="A908" s="17"/>
      <c r="B908" s="84"/>
      <c r="C908" s="91" t="s">
        <v>185</v>
      </c>
      <c r="D908">
        <v>2534</v>
      </c>
      <c r="E908">
        <v>2454</v>
      </c>
      <c r="F908">
        <v>2439</v>
      </c>
      <c r="G908">
        <v>2432</v>
      </c>
      <c r="H908">
        <v>2465</v>
      </c>
      <c r="I908">
        <v>2473</v>
      </c>
      <c r="J908">
        <v>2448</v>
      </c>
      <c r="K908">
        <v>2436</v>
      </c>
      <c r="L908">
        <v>2448</v>
      </c>
      <c r="M908">
        <v>2465</v>
      </c>
      <c r="N908">
        <v>2433</v>
      </c>
      <c r="O908">
        <v>2443</v>
      </c>
      <c r="P908">
        <v>2436</v>
      </c>
      <c r="Q908" s="859"/>
      <c r="R908" s="859"/>
      <c r="S908" s="862"/>
      <c r="T908" s="862"/>
      <c r="U908" s="862"/>
      <c r="V908" s="867"/>
      <c r="W908" s="864"/>
      <c r="X908" s="7"/>
      <c r="Y908" s="7"/>
      <c r="Z908" s="22"/>
      <c r="AA908" s="22"/>
      <c r="AB908" s="22"/>
      <c r="AC908" s="22"/>
      <c r="AE908" s="22"/>
    </row>
    <row r="909" spans="1:31" s="237" customFormat="1" ht="15" customHeight="1">
      <c r="A909" s="17"/>
      <c r="B909" s="119"/>
      <c r="C909" s="91" t="s">
        <v>188</v>
      </c>
      <c r="D909" s="93">
        <f>(D907-D908)</f>
        <v>365</v>
      </c>
      <c r="E909" s="93">
        <f t="shared" ref="E909:P909" si="299">(E907-E908)</f>
        <v>315</v>
      </c>
      <c r="F909" s="93">
        <f t="shared" si="299"/>
        <v>310</v>
      </c>
      <c r="G909" s="93">
        <f t="shared" si="299"/>
        <v>316</v>
      </c>
      <c r="H909" s="93">
        <f t="shared" si="299"/>
        <v>368</v>
      </c>
      <c r="I909" s="93">
        <f t="shared" si="299"/>
        <v>372</v>
      </c>
      <c r="J909" s="93">
        <f t="shared" si="299"/>
        <v>310</v>
      </c>
      <c r="K909" s="93">
        <f t="shared" si="299"/>
        <v>317</v>
      </c>
      <c r="L909" s="93">
        <f t="shared" si="299"/>
        <v>369</v>
      </c>
      <c r="M909" s="93">
        <f t="shared" si="299"/>
        <v>318</v>
      </c>
      <c r="N909" s="93">
        <f t="shared" si="299"/>
        <v>319</v>
      </c>
      <c r="O909" s="93">
        <f t="shared" si="299"/>
        <v>315</v>
      </c>
      <c r="P909" s="93">
        <f t="shared" si="299"/>
        <v>391</v>
      </c>
      <c r="Q909" s="860"/>
      <c r="R909" s="860"/>
      <c r="S909" s="863"/>
      <c r="T909" s="863"/>
      <c r="U909" s="863"/>
      <c r="V909" s="868"/>
      <c r="W909" s="865"/>
      <c r="X909" s="7"/>
      <c r="Y909" s="7"/>
      <c r="Z909" s="22"/>
      <c r="AA909" s="22"/>
      <c r="AB909" s="22"/>
      <c r="AC909" s="22"/>
      <c r="AE909" s="22"/>
    </row>
    <row r="910" spans="1:31" s="237" customFormat="1" ht="15" customHeight="1">
      <c r="A910" s="268">
        <v>44200</v>
      </c>
      <c r="B910" s="122" t="s">
        <v>230</v>
      </c>
      <c r="C910" s="91" t="s">
        <v>184</v>
      </c>
      <c r="D910">
        <v>2927.17</v>
      </c>
      <c r="E910">
        <v>2853.39</v>
      </c>
      <c r="F910">
        <v>2807.43</v>
      </c>
      <c r="G910">
        <v>2786.65</v>
      </c>
      <c r="H910">
        <v>2787.89</v>
      </c>
      <c r="I910">
        <v>2811.69</v>
      </c>
      <c r="J910">
        <v>2868.02</v>
      </c>
      <c r="K910">
        <v>2885.19</v>
      </c>
      <c r="L910">
        <v>2831.21</v>
      </c>
      <c r="M910">
        <v>2800.18</v>
      </c>
      <c r="N910">
        <v>2790.18</v>
      </c>
      <c r="O910">
        <v>2813.51</v>
      </c>
      <c r="P910">
        <v>2848.87</v>
      </c>
      <c r="Q910" s="871">
        <f>MAX(D912:P912)</f>
        <v>395.42000000000007</v>
      </c>
      <c r="R910" s="871">
        <f>MIN(D912:P912)</f>
        <v>334.86999999999989</v>
      </c>
      <c r="S910" s="874">
        <f>AVERAGE(D912:P912)</f>
        <v>358.38153846153847</v>
      </c>
      <c r="T910" s="874">
        <f>(Q910-R910)/(Q910+R910)*100</f>
        <v>8.2912267729258495</v>
      </c>
      <c r="U910" s="874">
        <f>STDEV(D912:P912)</f>
        <v>24.166562245575182</v>
      </c>
      <c r="V910" s="879" t="str">
        <f>IF(P911="","",IF(S910&gt;AB910,IF(T910&lt;AE910,IF(S910&lt;AC910,"Pass","Fail"),"Fail"),"Fail"))</f>
        <v>Pass</v>
      </c>
      <c r="W910" s="271">
        <v>74</v>
      </c>
      <c r="X910" s="1" t="s">
        <v>702</v>
      </c>
      <c r="Y910" s="220" t="s">
        <v>641</v>
      </c>
      <c r="Z910" s="30">
        <v>270</v>
      </c>
      <c r="AA910" s="30">
        <v>390</v>
      </c>
      <c r="AB910" s="30">
        <v>300</v>
      </c>
      <c r="AC910" s="31">
        <v>390</v>
      </c>
      <c r="AD910" s="31">
        <v>20</v>
      </c>
      <c r="AE910" s="31">
        <v>12.71</v>
      </c>
    </row>
    <row r="911" spans="1:31" s="237" customFormat="1" ht="15" customHeight="1">
      <c r="A911" s="17"/>
      <c r="B911" s="84"/>
      <c r="C911" s="91" t="s">
        <v>185</v>
      </c>
      <c r="D911">
        <v>2531.75</v>
      </c>
      <c r="E911">
        <v>2498.14</v>
      </c>
      <c r="F911">
        <v>2472.08</v>
      </c>
      <c r="G911">
        <v>2451.7800000000002</v>
      </c>
      <c r="H911">
        <v>2452.0700000000002</v>
      </c>
      <c r="I911">
        <v>2458.62</v>
      </c>
      <c r="J911">
        <v>2479.06</v>
      </c>
      <c r="K911">
        <v>2489.77</v>
      </c>
      <c r="L911">
        <v>2477.4899999999998</v>
      </c>
      <c r="M911">
        <v>2463.9299999999998</v>
      </c>
      <c r="N911">
        <v>2454.4499999999998</v>
      </c>
      <c r="O911">
        <v>2458.54</v>
      </c>
      <c r="P911">
        <v>2464.7399999999998</v>
      </c>
      <c r="Q911" s="872"/>
      <c r="R911" s="872"/>
      <c r="S911" s="875"/>
      <c r="T911" s="875"/>
      <c r="U911" s="875"/>
      <c r="V911" s="880"/>
      <c r="W911" s="877"/>
      <c r="X911" s="7"/>
      <c r="Y911" s="7"/>
      <c r="Z911" s="22"/>
      <c r="AA911" s="22"/>
      <c r="AB911" s="22"/>
      <c r="AC911" s="22"/>
      <c r="AE911" s="22"/>
    </row>
    <row r="912" spans="1:31" s="237" customFormat="1" ht="15" customHeight="1">
      <c r="A912" s="17"/>
      <c r="B912" s="119"/>
      <c r="C912" s="91" t="s">
        <v>188</v>
      </c>
      <c r="D912" s="93">
        <f>(D910-D911)</f>
        <v>395.42000000000007</v>
      </c>
      <c r="E912" s="93">
        <f t="shared" ref="E912:P912" si="300">(E910-E911)</f>
        <v>355.25</v>
      </c>
      <c r="F912" s="93">
        <f t="shared" si="300"/>
        <v>335.34999999999991</v>
      </c>
      <c r="G912" s="93">
        <f t="shared" si="300"/>
        <v>334.86999999999989</v>
      </c>
      <c r="H912" s="93">
        <f t="shared" si="300"/>
        <v>335.81999999999971</v>
      </c>
      <c r="I912" s="93">
        <f t="shared" si="300"/>
        <v>353.07000000000016</v>
      </c>
      <c r="J912" s="93">
        <f t="shared" si="300"/>
        <v>388.96000000000004</v>
      </c>
      <c r="K912" s="93">
        <f t="shared" si="300"/>
        <v>395.42000000000007</v>
      </c>
      <c r="L912" s="93">
        <f t="shared" si="300"/>
        <v>353.72000000000025</v>
      </c>
      <c r="M912" s="93">
        <f t="shared" si="300"/>
        <v>336.25</v>
      </c>
      <c r="N912" s="93">
        <f t="shared" si="300"/>
        <v>335.73</v>
      </c>
      <c r="O912" s="93">
        <f t="shared" si="300"/>
        <v>354.97000000000025</v>
      </c>
      <c r="P912" s="93">
        <f t="shared" si="300"/>
        <v>384.13000000000011</v>
      </c>
      <c r="Q912" s="873"/>
      <c r="R912" s="873"/>
      <c r="S912" s="876"/>
      <c r="T912" s="876"/>
      <c r="U912" s="876"/>
      <c r="V912" s="881"/>
      <c r="W912" s="878"/>
      <c r="X912" s="7"/>
      <c r="Y912" s="7"/>
      <c r="Z912" s="22"/>
      <c r="AA912" s="22"/>
      <c r="AB912" s="22"/>
      <c r="AC912" s="22"/>
      <c r="AE912" s="22"/>
    </row>
    <row r="913" spans="1:31" s="237" customFormat="1" ht="15" customHeight="1">
      <c r="A913" s="268">
        <v>44203</v>
      </c>
      <c r="B913" s="122" t="s">
        <v>230</v>
      </c>
      <c r="C913" s="91" t="s">
        <v>184</v>
      </c>
      <c r="D913">
        <v>2927.17</v>
      </c>
      <c r="E913">
        <v>2853.39</v>
      </c>
      <c r="F913">
        <v>2807.43</v>
      </c>
      <c r="G913">
        <v>2786.65</v>
      </c>
      <c r="H913">
        <v>2787.89</v>
      </c>
      <c r="I913">
        <v>2811.69</v>
      </c>
      <c r="J913">
        <v>2868.02</v>
      </c>
      <c r="K913">
        <v>2885.19</v>
      </c>
      <c r="L913">
        <v>2831.21</v>
      </c>
      <c r="M913">
        <v>2800.18</v>
      </c>
      <c r="N913">
        <v>2790.18</v>
      </c>
      <c r="O913">
        <v>2813.51</v>
      </c>
      <c r="P913">
        <v>2848.87</v>
      </c>
      <c r="Q913" s="884">
        <f>MAX(D915:P915)</f>
        <v>395.42000000000007</v>
      </c>
      <c r="R913" s="884">
        <f>MIN(D915:P915)</f>
        <v>334.86999999999989</v>
      </c>
      <c r="S913" s="887">
        <f>AVERAGE(D915:P915)</f>
        <v>358.38153846153847</v>
      </c>
      <c r="T913" s="887">
        <f>(Q913-R913)/(Q913+R913)*100</f>
        <v>8.2912267729258495</v>
      </c>
      <c r="U913" s="887">
        <f>STDEV(D915:P915)</f>
        <v>24.166562245575182</v>
      </c>
      <c r="V913" s="892" t="str">
        <f>IF(P914="","",IF(S913&gt;AB913,IF(T913&lt;AE913,IF(S913&lt;AC913,"Pass","Fail"),"Fail"),"Fail"))</f>
        <v>Pass</v>
      </c>
      <c r="W913" s="271">
        <v>74</v>
      </c>
      <c r="X913" s="1" t="s">
        <v>707</v>
      </c>
      <c r="Y913" s="220" t="s">
        <v>641</v>
      </c>
      <c r="Z913" s="30">
        <v>270</v>
      </c>
      <c r="AA913" s="30">
        <v>390</v>
      </c>
      <c r="AB913" s="30">
        <v>300</v>
      </c>
      <c r="AC913" s="31">
        <v>390</v>
      </c>
      <c r="AD913" s="31">
        <v>20</v>
      </c>
      <c r="AE913" s="31">
        <v>12.71</v>
      </c>
    </row>
    <row r="914" spans="1:31" s="237" customFormat="1" ht="15" customHeight="1">
      <c r="A914" s="17"/>
      <c r="B914" s="84"/>
      <c r="C914" s="91" t="s">
        <v>185</v>
      </c>
      <c r="D914">
        <v>2531.75</v>
      </c>
      <c r="E914">
        <v>2498.14</v>
      </c>
      <c r="F914">
        <v>2472.08</v>
      </c>
      <c r="G914">
        <v>2451.7800000000002</v>
      </c>
      <c r="H914">
        <v>2452.0700000000002</v>
      </c>
      <c r="I914">
        <v>2458.62</v>
      </c>
      <c r="J914">
        <v>2479.06</v>
      </c>
      <c r="K914">
        <v>2489.77</v>
      </c>
      <c r="L914">
        <v>2477.4899999999998</v>
      </c>
      <c r="M914">
        <v>2463.9299999999998</v>
      </c>
      <c r="N914">
        <v>2454.4499999999998</v>
      </c>
      <c r="O914">
        <v>2458.54</v>
      </c>
      <c r="P914">
        <v>2464.7399999999998</v>
      </c>
      <c r="Q914" s="885"/>
      <c r="R914" s="885"/>
      <c r="S914" s="888"/>
      <c r="T914" s="888"/>
      <c r="U914" s="888"/>
      <c r="V914" s="893"/>
      <c r="W914" s="890"/>
      <c r="X914" s="7"/>
      <c r="Y914" s="7"/>
      <c r="Z914" s="22"/>
      <c r="AA914" s="22"/>
      <c r="AB914" s="22"/>
      <c r="AC914" s="22"/>
      <c r="AE914" s="22"/>
    </row>
    <row r="915" spans="1:31" s="237" customFormat="1" ht="15" customHeight="1">
      <c r="A915" s="17"/>
      <c r="B915" s="119"/>
      <c r="C915" s="91" t="s">
        <v>188</v>
      </c>
      <c r="D915" s="93">
        <f>(D913-D914)</f>
        <v>395.42000000000007</v>
      </c>
      <c r="E915" s="93">
        <f t="shared" ref="E915:P915" si="301">(E913-E914)</f>
        <v>355.25</v>
      </c>
      <c r="F915" s="93">
        <f t="shared" si="301"/>
        <v>335.34999999999991</v>
      </c>
      <c r="G915" s="93">
        <f t="shared" si="301"/>
        <v>334.86999999999989</v>
      </c>
      <c r="H915" s="93">
        <f t="shared" si="301"/>
        <v>335.81999999999971</v>
      </c>
      <c r="I915" s="93">
        <f t="shared" si="301"/>
        <v>353.07000000000016</v>
      </c>
      <c r="J915" s="93">
        <f t="shared" si="301"/>
        <v>388.96000000000004</v>
      </c>
      <c r="K915" s="93">
        <f t="shared" si="301"/>
        <v>395.42000000000007</v>
      </c>
      <c r="L915" s="93">
        <f t="shared" si="301"/>
        <v>353.72000000000025</v>
      </c>
      <c r="M915" s="93">
        <f t="shared" si="301"/>
        <v>336.25</v>
      </c>
      <c r="N915" s="93">
        <f t="shared" si="301"/>
        <v>335.73</v>
      </c>
      <c r="O915" s="93">
        <f t="shared" si="301"/>
        <v>354.97000000000025</v>
      </c>
      <c r="P915" s="93">
        <f t="shared" si="301"/>
        <v>384.13000000000011</v>
      </c>
      <c r="Q915" s="886"/>
      <c r="R915" s="886"/>
      <c r="S915" s="889"/>
      <c r="T915" s="889"/>
      <c r="U915" s="889"/>
      <c r="V915" s="894"/>
      <c r="W915" s="891"/>
      <c r="X915" s="7"/>
      <c r="Y915" s="7"/>
      <c r="Z915" s="22"/>
      <c r="AA915" s="22"/>
      <c r="AB915" s="22"/>
      <c r="AC915" s="22"/>
      <c r="AE915" s="22"/>
    </row>
    <row r="916" spans="1:31" s="237" customFormat="1" ht="15" customHeight="1">
      <c r="A916" s="268">
        <v>44207</v>
      </c>
      <c r="B916" s="122" t="s">
        <v>230</v>
      </c>
      <c r="C916" s="91" t="s">
        <v>184</v>
      </c>
      <c r="D916">
        <v>2536.69</v>
      </c>
      <c r="E916">
        <v>2455.12</v>
      </c>
      <c r="F916">
        <v>2440.08</v>
      </c>
      <c r="G916">
        <v>2434.06</v>
      </c>
      <c r="H916">
        <v>2464.89</v>
      </c>
      <c r="I916">
        <v>2473.69</v>
      </c>
      <c r="J916">
        <v>2446.2199999999998</v>
      </c>
      <c r="K916">
        <v>2430.89</v>
      </c>
      <c r="L916">
        <v>2451.15</v>
      </c>
      <c r="M916">
        <v>2465.42</v>
      </c>
      <c r="N916">
        <v>2435.1999999999998</v>
      </c>
      <c r="O916">
        <v>2441.3000000000002</v>
      </c>
      <c r="P916">
        <v>2433.4899999999998</v>
      </c>
      <c r="Q916" s="897">
        <f>MAX(D918:P918)</f>
        <v>385.69000000000005</v>
      </c>
      <c r="R916" s="897">
        <f>MIN(D918:P918)</f>
        <v>302.07999999999993</v>
      </c>
      <c r="S916" s="900">
        <f>AVERAGE(D918:P918)</f>
        <v>332.63076923076915</v>
      </c>
      <c r="T916" s="900">
        <f>(Q916-R916)/(Q916+R916)*100</f>
        <v>12.156680285560599</v>
      </c>
      <c r="U916" s="900">
        <f>STDEV(D918:P918)</f>
        <v>23.530628785174553</v>
      </c>
      <c r="V916" s="905" t="str">
        <f>IF(P917="","",IF(S916&gt;AB916,IF(T916&lt;AE916,IF(S916&lt;AC916,"Pass","Fail"),"Fail"),"Fail"))</f>
        <v>Pass</v>
      </c>
      <c r="W916" s="271">
        <v>121</v>
      </c>
      <c r="X916" s="1" t="s">
        <v>710</v>
      </c>
      <c r="Y916" s="220" t="s">
        <v>641</v>
      </c>
      <c r="Z916" s="30">
        <v>270</v>
      </c>
      <c r="AA916" s="30">
        <v>390</v>
      </c>
      <c r="AB916" s="30">
        <v>300</v>
      </c>
      <c r="AC916" s="31">
        <v>390</v>
      </c>
      <c r="AD916" s="31">
        <v>20</v>
      </c>
      <c r="AE916" s="31">
        <v>12.71</v>
      </c>
    </row>
    <row r="917" spans="1:31" s="237" customFormat="1" ht="15" customHeight="1">
      <c r="A917" s="17"/>
      <c r="B917" s="84"/>
      <c r="C917" s="91" t="s">
        <v>185</v>
      </c>
      <c r="D917">
        <v>2151</v>
      </c>
      <c r="E917">
        <v>2148</v>
      </c>
      <c r="F917">
        <v>2138</v>
      </c>
      <c r="G917">
        <v>2125</v>
      </c>
      <c r="H917">
        <v>2121</v>
      </c>
      <c r="I917">
        <v>2114</v>
      </c>
      <c r="J917">
        <v>2104</v>
      </c>
      <c r="K917">
        <v>2107</v>
      </c>
      <c r="L917">
        <v>2129</v>
      </c>
      <c r="M917">
        <v>2125</v>
      </c>
      <c r="N917">
        <v>2121</v>
      </c>
      <c r="O917">
        <v>2112</v>
      </c>
      <c r="P917">
        <v>2089</v>
      </c>
      <c r="Q917" s="898"/>
      <c r="R917" s="898"/>
      <c r="S917" s="901"/>
      <c r="T917" s="901"/>
      <c r="U917" s="901"/>
      <c r="V917" s="906"/>
      <c r="W917" s="903"/>
      <c r="X917" s="7"/>
      <c r="Y917" s="7"/>
      <c r="Z917" s="22"/>
      <c r="AA917" s="22"/>
      <c r="AB917" s="22"/>
      <c r="AC917" s="22"/>
      <c r="AE917" s="22"/>
    </row>
    <row r="918" spans="1:31" s="237" customFormat="1" ht="15" customHeight="1">
      <c r="A918" s="17"/>
      <c r="B918" s="119"/>
      <c r="C918" s="91" t="s">
        <v>188</v>
      </c>
      <c r="D918" s="93">
        <f>(D916-D917)</f>
        <v>385.69000000000005</v>
      </c>
      <c r="E918" s="93">
        <f t="shared" ref="E918:P918" si="302">(E916-E917)</f>
        <v>307.11999999999989</v>
      </c>
      <c r="F918" s="93">
        <f t="shared" si="302"/>
        <v>302.07999999999993</v>
      </c>
      <c r="G918" s="93">
        <f t="shared" si="302"/>
        <v>309.05999999999995</v>
      </c>
      <c r="H918" s="93">
        <f t="shared" si="302"/>
        <v>343.88999999999987</v>
      </c>
      <c r="I918" s="93">
        <f t="shared" si="302"/>
        <v>359.69000000000005</v>
      </c>
      <c r="J918" s="93">
        <f t="shared" si="302"/>
        <v>342.2199999999998</v>
      </c>
      <c r="K918" s="93">
        <f t="shared" si="302"/>
        <v>323.88999999999987</v>
      </c>
      <c r="L918" s="93">
        <f t="shared" si="302"/>
        <v>322.15000000000009</v>
      </c>
      <c r="M918" s="93">
        <f t="shared" si="302"/>
        <v>340.42000000000007</v>
      </c>
      <c r="N918" s="93">
        <f t="shared" si="302"/>
        <v>314.19999999999982</v>
      </c>
      <c r="O918" s="93">
        <f t="shared" si="302"/>
        <v>329.30000000000018</v>
      </c>
      <c r="P918" s="93">
        <f t="shared" si="302"/>
        <v>344.48999999999978</v>
      </c>
      <c r="Q918" s="899"/>
      <c r="R918" s="899"/>
      <c r="S918" s="902"/>
      <c r="T918" s="902"/>
      <c r="U918" s="902"/>
      <c r="V918" s="907"/>
      <c r="W918" s="904"/>
      <c r="X918" s="7"/>
      <c r="Y918" s="7"/>
      <c r="Z918" s="22"/>
      <c r="AA918" s="22"/>
      <c r="AB918" s="22"/>
      <c r="AC918" s="22"/>
      <c r="AE918" s="22"/>
    </row>
    <row r="919" spans="1:31" s="237" customFormat="1" ht="15" customHeight="1">
      <c r="A919" s="268">
        <v>44211</v>
      </c>
      <c r="B919" s="122" t="s">
        <v>230</v>
      </c>
      <c r="C919" s="91" t="s">
        <v>184</v>
      </c>
      <c r="D919">
        <v>2151</v>
      </c>
      <c r="E919">
        <v>2148</v>
      </c>
      <c r="F919">
        <v>2138</v>
      </c>
      <c r="G919">
        <v>2125</v>
      </c>
      <c r="H919">
        <v>2121</v>
      </c>
      <c r="I919">
        <v>2114</v>
      </c>
      <c r="J919">
        <v>2104</v>
      </c>
      <c r="K919">
        <v>2107</v>
      </c>
      <c r="L919">
        <v>2129</v>
      </c>
      <c r="M919">
        <v>2125</v>
      </c>
      <c r="N919">
        <v>2121</v>
      </c>
      <c r="O919">
        <v>2112</v>
      </c>
      <c r="P919">
        <v>2089</v>
      </c>
      <c r="Q919" s="911">
        <f>MAX(D921:P921)</f>
        <v>403</v>
      </c>
      <c r="R919" s="911">
        <f>MIN(D921:P921)</f>
        <v>335</v>
      </c>
      <c r="S919" s="914">
        <f>AVERAGE(D921:P921)</f>
        <v>365.38461538461536</v>
      </c>
      <c r="T919" s="914">
        <f>(Q919-R919)/(Q919+R919)*100</f>
        <v>9.2140921409214087</v>
      </c>
      <c r="U919" s="914">
        <f>STDEV(D921:P921)</f>
        <v>25.415016760236121</v>
      </c>
      <c r="V919" s="919" t="str">
        <f>IF(P920="","",IF(S919&gt;AB919,IF(T919&lt;AE919,IF(S919&lt;AC919,"Pass","Fail"),"Fail"),"Fail"))</f>
        <v>Pass</v>
      </c>
      <c r="W919" s="271">
        <v>121</v>
      </c>
      <c r="X919" s="1"/>
      <c r="Y919" s="220" t="s">
        <v>641</v>
      </c>
      <c r="Z919" s="30">
        <v>270</v>
      </c>
      <c r="AA919" s="30">
        <v>390</v>
      </c>
      <c r="AB919" s="30">
        <v>300</v>
      </c>
      <c r="AC919" s="31">
        <v>390</v>
      </c>
      <c r="AD919" s="31">
        <v>20</v>
      </c>
      <c r="AE919" s="31">
        <v>12.71</v>
      </c>
    </row>
    <row r="920" spans="1:31" s="237" customFormat="1" ht="15" customHeight="1">
      <c r="A920" s="17"/>
      <c r="B920" s="84"/>
      <c r="C920" s="91" t="s">
        <v>185</v>
      </c>
      <c r="D920">
        <v>1749</v>
      </c>
      <c r="E920">
        <v>1788</v>
      </c>
      <c r="F920">
        <v>1794</v>
      </c>
      <c r="G920">
        <v>1785</v>
      </c>
      <c r="H920">
        <v>1778</v>
      </c>
      <c r="I920">
        <v>1754</v>
      </c>
      <c r="J920">
        <v>1706</v>
      </c>
      <c r="K920">
        <v>1704</v>
      </c>
      <c r="L920">
        <v>1766</v>
      </c>
      <c r="M920">
        <v>1790</v>
      </c>
      <c r="N920">
        <v>1775</v>
      </c>
      <c r="O920">
        <v>1752</v>
      </c>
      <c r="P920">
        <v>1693</v>
      </c>
      <c r="Q920" s="912"/>
      <c r="R920" s="912"/>
      <c r="S920" s="915"/>
      <c r="T920" s="915"/>
      <c r="U920" s="915"/>
      <c r="V920" s="920"/>
      <c r="W920" s="917"/>
      <c r="X920" s="7"/>
      <c r="Y920" s="7"/>
      <c r="Z920" s="22"/>
      <c r="AA920" s="22"/>
      <c r="AB920" s="22"/>
      <c r="AC920" s="22"/>
      <c r="AE920" s="22"/>
    </row>
    <row r="921" spans="1:31" s="237" customFormat="1" ht="15" customHeight="1">
      <c r="A921" s="17"/>
      <c r="B921" s="119"/>
      <c r="C921" s="91" t="s">
        <v>188</v>
      </c>
      <c r="D921" s="93">
        <f>(D919-D920)</f>
        <v>402</v>
      </c>
      <c r="E921" s="93">
        <f t="shared" ref="E921:P921" si="303">(E919-E920)</f>
        <v>360</v>
      </c>
      <c r="F921" s="93">
        <f t="shared" si="303"/>
        <v>344</v>
      </c>
      <c r="G921" s="93">
        <f t="shared" si="303"/>
        <v>340</v>
      </c>
      <c r="H921" s="93">
        <f t="shared" si="303"/>
        <v>343</v>
      </c>
      <c r="I921" s="93">
        <f t="shared" si="303"/>
        <v>360</v>
      </c>
      <c r="J921" s="93">
        <f t="shared" si="303"/>
        <v>398</v>
      </c>
      <c r="K921" s="93">
        <f t="shared" si="303"/>
        <v>403</v>
      </c>
      <c r="L921" s="93">
        <f t="shared" si="303"/>
        <v>363</v>
      </c>
      <c r="M921" s="93">
        <f t="shared" si="303"/>
        <v>335</v>
      </c>
      <c r="N921" s="93">
        <f t="shared" si="303"/>
        <v>346</v>
      </c>
      <c r="O921" s="93">
        <f t="shared" si="303"/>
        <v>360</v>
      </c>
      <c r="P921" s="93">
        <f t="shared" si="303"/>
        <v>396</v>
      </c>
      <c r="Q921" s="913"/>
      <c r="R921" s="913"/>
      <c r="S921" s="916"/>
      <c r="T921" s="916"/>
      <c r="U921" s="916"/>
      <c r="V921" s="921"/>
      <c r="W921" s="918"/>
      <c r="X921" s="7"/>
      <c r="Y921" s="7"/>
      <c r="Z921" s="22"/>
      <c r="AA921" s="22"/>
      <c r="AB921" s="22"/>
      <c r="AC921" s="22"/>
      <c r="AE921" s="22"/>
    </row>
    <row r="922" spans="1:31" s="237" customFormat="1" ht="15" customHeight="1">
      <c r="A922" s="268">
        <v>44215</v>
      </c>
      <c r="B922" s="122" t="s">
        <v>230</v>
      </c>
      <c r="C922" s="91" t="s">
        <v>184</v>
      </c>
      <c r="D922">
        <v>2922.88</v>
      </c>
      <c r="E922">
        <v>2792</v>
      </c>
      <c r="F922">
        <v>2772.2</v>
      </c>
      <c r="G922">
        <v>2769.66</v>
      </c>
      <c r="H922">
        <v>2851.64</v>
      </c>
      <c r="I922">
        <v>2861.55</v>
      </c>
      <c r="J922">
        <v>2779.93</v>
      </c>
      <c r="K922">
        <v>2756.79</v>
      </c>
      <c r="L922">
        <v>2837.26</v>
      </c>
      <c r="M922">
        <v>2803.66</v>
      </c>
      <c r="N922">
        <v>2774.86</v>
      </c>
      <c r="O922">
        <v>2781.22</v>
      </c>
      <c r="P922">
        <v>2858.64</v>
      </c>
      <c r="Q922" s="924">
        <f>MAX(D924:P924)</f>
        <v>409.52</v>
      </c>
      <c r="R922" s="924">
        <f>MIN(D924:P924)</f>
        <v>318.17000000000007</v>
      </c>
      <c r="S922" s="927">
        <f>AVERAGE(D924:P924)</f>
        <v>346.3453846153846</v>
      </c>
      <c r="T922" s="927">
        <f>(Q922-R922)/(Q922+R922)*100</f>
        <v>12.553422473855614</v>
      </c>
      <c r="U922" s="927">
        <f>STDEV(D924:P924)</f>
        <v>30.481962320741168</v>
      </c>
      <c r="V922" s="932" t="str">
        <f>IF(P923="","",IF(S922&gt;AB922,IF(T922&lt;AE922,IF(S922&lt;AC922,"Pass","Fail"),"Fail"),"Fail"))</f>
        <v>Pass</v>
      </c>
      <c r="W922" s="672" t="s">
        <v>717</v>
      </c>
      <c r="X922" s="1" t="s">
        <v>718</v>
      </c>
      <c r="Y922" s="220" t="s">
        <v>641</v>
      </c>
      <c r="Z922" s="30">
        <v>270</v>
      </c>
      <c r="AA922" s="30">
        <v>390</v>
      </c>
      <c r="AB922" s="30">
        <v>300</v>
      </c>
      <c r="AC922" s="31">
        <v>390</v>
      </c>
      <c r="AD922" s="31">
        <v>20</v>
      </c>
      <c r="AE922" s="31">
        <v>12.71</v>
      </c>
    </row>
    <row r="923" spans="1:31" s="237" customFormat="1" ht="15" customHeight="1">
      <c r="A923" s="17"/>
      <c r="B923" s="84"/>
      <c r="C923" s="91" t="s">
        <v>185</v>
      </c>
      <c r="D923">
        <v>2544.56</v>
      </c>
      <c r="E923">
        <v>2468.6799999999998</v>
      </c>
      <c r="F923">
        <v>2450.2600000000002</v>
      </c>
      <c r="G923">
        <v>2446.33</v>
      </c>
      <c r="H923">
        <v>2478.4299999999998</v>
      </c>
      <c r="I923">
        <v>2485.4499999999998</v>
      </c>
      <c r="J923">
        <v>2456.33</v>
      </c>
      <c r="K923">
        <v>2438.62</v>
      </c>
      <c r="L923">
        <v>2466.96</v>
      </c>
      <c r="M923">
        <v>2474.94</v>
      </c>
      <c r="N923">
        <v>2445.54</v>
      </c>
      <c r="O923">
        <v>2454.58</v>
      </c>
      <c r="P923">
        <v>2449.12</v>
      </c>
      <c r="Q923" s="925"/>
      <c r="R923" s="925"/>
      <c r="S923" s="928"/>
      <c r="T923" s="928"/>
      <c r="U923" s="928"/>
      <c r="V923" s="933"/>
      <c r="W923" s="930"/>
      <c r="X923" s="7"/>
      <c r="Y923" s="7"/>
      <c r="Z923" s="22"/>
      <c r="AA923" s="22"/>
      <c r="AB923" s="22"/>
      <c r="AC923" s="22"/>
      <c r="AE923" s="22"/>
    </row>
    <row r="924" spans="1:31" s="237" customFormat="1" ht="15" customHeight="1">
      <c r="A924" s="17"/>
      <c r="B924" s="119"/>
      <c r="C924" s="91" t="s">
        <v>188</v>
      </c>
      <c r="D924" s="93">
        <f>(D922-D923)</f>
        <v>378.32000000000016</v>
      </c>
      <c r="E924" s="93">
        <f t="shared" ref="E924:P924" si="304">(E922-E923)</f>
        <v>323.32000000000016</v>
      </c>
      <c r="F924" s="93">
        <f t="shared" si="304"/>
        <v>321.9399999999996</v>
      </c>
      <c r="G924" s="93">
        <f t="shared" si="304"/>
        <v>323.32999999999993</v>
      </c>
      <c r="H924" s="93">
        <f t="shared" si="304"/>
        <v>373.21000000000004</v>
      </c>
      <c r="I924" s="93">
        <f t="shared" si="304"/>
        <v>376.10000000000036</v>
      </c>
      <c r="J924" s="93">
        <f t="shared" si="304"/>
        <v>323.59999999999991</v>
      </c>
      <c r="K924" s="93">
        <f t="shared" si="304"/>
        <v>318.17000000000007</v>
      </c>
      <c r="L924" s="93">
        <f t="shared" si="304"/>
        <v>370.30000000000018</v>
      </c>
      <c r="M924" s="93">
        <f t="shared" si="304"/>
        <v>328.7199999999998</v>
      </c>
      <c r="N924" s="93">
        <f t="shared" si="304"/>
        <v>329.32000000000016</v>
      </c>
      <c r="O924" s="93">
        <f t="shared" si="304"/>
        <v>326.63999999999987</v>
      </c>
      <c r="P924" s="93">
        <f t="shared" si="304"/>
        <v>409.52</v>
      </c>
      <c r="Q924" s="926"/>
      <c r="R924" s="926"/>
      <c r="S924" s="929"/>
      <c r="T924" s="929"/>
      <c r="U924" s="929"/>
      <c r="V924" s="934"/>
      <c r="W924" s="931"/>
      <c r="X924" s="7"/>
      <c r="Y924" s="7"/>
      <c r="Z924" s="22"/>
      <c r="AA924" s="22"/>
      <c r="AB924" s="22"/>
      <c r="AC924" s="22"/>
      <c r="AE924" s="22"/>
    </row>
    <row r="925" spans="1:31" s="237" customFormat="1" ht="15" customHeight="1">
      <c r="A925" s="268">
        <v>44219</v>
      </c>
      <c r="B925" s="122" t="s">
        <v>230</v>
      </c>
      <c r="C925" s="91" t="s">
        <v>184</v>
      </c>
      <c r="D925">
        <v>2907.53</v>
      </c>
      <c r="E925">
        <v>2793.24</v>
      </c>
      <c r="F925">
        <v>2770.21</v>
      </c>
      <c r="G925">
        <v>2767.93</v>
      </c>
      <c r="H925">
        <v>2847.33</v>
      </c>
      <c r="I925">
        <v>2860.99</v>
      </c>
      <c r="J925">
        <v>2782.14</v>
      </c>
      <c r="K925">
        <v>2769.8</v>
      </c>
      <c r="L925">
        <v>2840.96</v>
      </c>
      <c r="M925">
        <v>2806.1</v>
      </c>
      <c r="N925">
        <v>2775.86</v>
      </c>
      <c r="O925">
        <v>2780.17</v>
      </c>
      <c r="P925">
        <v>2827.94</v>
      </c>
      <c r="Q925" s="937">
        <f>MAX(D927:P927)</f>
        <v>406.76000000000022</v>
      </c>
      <c r="R925" s="937">
        <f>MIN(D927:P927)</f>
        <v>315.73</v>
      </c>
      <c r="S925" s="940">
        <f>AVERAGE(D927:P927)</f>
        <v>351.43846153846152</v>
      </c>
      <c r="T925" s="940">
        <f>(Q925-R925)/(Q925+R925)*100</f>
        <v>12.599482345776437</v>
      </c>
      <c r="U925" s="940">
        <f>STDEV(D927:P927)</f>
        <v>37.806518583914617</v>
      </c>
      <c r="V925" s="945" t="str">
        <f>IF(P926="","",IF(S925&gt;AB925,IF(T925&lt;AE925,IF(S925&lt;AC925,"Pass","Fail"),"Fail"),"Fail"))</f>
        <v>Pass</v>
      </c>
      <c r="W925" s="672">
        <v>121</v>
      </c>
      <c r="X925" s="1" t="s">
        <v>721</v>
      </c>
      <c r="Y925" s="220" t="s">
        <v>641</v>
      </c>
      <c r="Z925" s="30">
        <v>270</v>
      </c>
      <c r="AA925" s="30">
        <v>390</v>
      </c>
      <c r="AB925" s="30">
        <v>300</v>
      </c>
      <c r="AC925" s="31">
        <v>390</v>
      </c>
      <c r="AD925" s="31">
        <v>20</v>
      </c>
      <c r="AE925" s="31">
        <v>12.71</v>
      </c>
    </row>
    <row r="926" spans="1:31" s="237" customFormat="1" ht="15" customHeight="1">
      <c r="A926" s="17"/>
      <c r="B926" s="84"/>
      <c r="C926" s="91" t="s">
        <v>185</v>
      </c>
      <c r="D926">
        <v>2521.7600000000002</v>
      </c>
      <c r="E926">
        <v>2469.63</v>
      </c>
      <c r="F926">
        <v>2454.48</v>
      </c>
      <c r="G926">
        <v>2448.0300000000002</v>
      </c>
      <c r="H926">
        <v>2443.65</v>
      </c>
      <c r="I926">
        <v>2457.67</v>
      </c>
      <c r="J926">
        <v>2461.58</v>
      </c>
      <c r="K926">
        <v>2448.66</v>
      </c>
      <c r="L926">
        <v>2434.1999999999998</v>
      </c>
      <c r="M926">
        <v>2477.25</v>
      </c>
      <c r="N926">
        <v>2446.34</v>
      </c>
      <c r="O926">
        <v>2453.1799999999998</v>
      </c>
      <c r="P926">
        <v>2445.0700000000002</v>
      </c>
      <c r="Q926" s="938"/>
      <c r="R926" s="938"/>
      <c r="S926" s="941"/>
      <c r="T926" s="941"/>
      <c r="U926" s="941"/>
      <c r="V926" s="946"/>
      <c r="W926" s="943"/>
      <c r="X926" s="7"/>
      <c r="Y926" s="7"/>
      <c r="Z926" s="22"/>
      <c r="AA926" s="22"/>
      <c r="AB926" s="22"/>
      <c r="AC926" s="22"/>
      <c r="AE926" s="22"/>
    </row>
    <row r="927" spans="1:31" s="237" customFormat="1" ht="15" customHeight="1">
      <c r="A927" s="17"/>
      <c r="B927" s="119"/>
      <c r="C927" s="91" t="s">
        <v>188</v>
      </c>
      <c r="D927" s="93">
        <f>(D925-D926)</f>
        <v>385.77</v>
      </c>
      <c r="E927" s="93">
        <f t="shared" ref="E927:P927" si="305">(E925-E926)</f>
        <v>323.60999999999967</v>
      </c>
      <c r="F927" s="93">
        <f t="shared" si="305"/>
        <v>315.73</v>
      </c>
      <c r="G927" s="93">
        <f t="shared" si="305"/>
        <v>319.89999999999964</v>
      </c>
      <c r="H927" s="93">
        <f t="shared" si="305"/>
        <v>403.67999999999984</v>
      </c>
      <c r="I927" s="93">
        <f t="shared" si="305"/>
        <v>403.31999999999971</v>
      </c>
      <c r="J927" s="93">
        <f t="shared" si="305"/>
        <v>320.55999999999995</v>
      </c>
      <c r="K927" s="93">
        <f t="shared" si="305"/>
        <v>321.14000000000033</v>
      </c>
      <c r="L927" s="93">
        <f t="shared" si="305"/>
        <v>406.76000000000022</v>
      </c>
      <c r="M927" s="93">
        <f t="shared" si="305"/>
        <v>328.84999999999991</v>
      </c>
      <c r="N927" s="93">
        <f t="shared" si="305"/>
        <v>329.52</v>
      </c>
      <c r="O927" s="93">
        <f t="shared" si="305"/>
        <v>326.99000000000024</v>
      </c>
      <c r="P927" s="93">
        <f t="shared" si="305"/>
        <v>382.86999999999989</v>
      </c>
      <c r="Q927" s="939"/>
      <c r="R927" s="939"/>
      <c r="S927" s="942"/>
      <c r="T927" s="942"/>
      <c r="U927" s="942"/>
      <c r="V927" s="947"/>
      <c r="W927" s="944"/>
      <c r="X927" s="7"/>
      <c r="Y927" s="7"/>
      <c r="Z927" s="22"/>
      <c r="AA927" s="22"/>
      <c r="AB927" s="22"/>
      <c r="AC927" s="22"/>
      <c r="AE927" s="22"/>
    </row>
    <row r="928" spans="1:31" s="237" customFormat="1" ht="15" customHeight="1">
      <c r="A928" s="268">
        <v>44223</v>
      </c>
      <c r="B928" s="122" t="s">
        <v>230</v>
      </c>
      <c r="C928" s="91" t="s">
        <v>184</v>
      </c>
      <c r="D928">
        <v>2874.16</v>
      </c>
      <c r="E928">
        <v>2749.28</v>
      </c>
      <c r="F928">
        <v>2739.3</v>
      </c>
      <c r="G928">
        <v>2761.82</v>
      </c>
      <c r="H928">
        <v>2891.86</v>
      </c>
      <c r="I928">
        <v>2803.94</v>
      </c>
      <c r="J928">
        <v>2741.53</v>
      </c>
      <c r="K928">
        <v>2757.2</v>
      </c>
      <c r="L928">
        <v>2875.14</v>
      </c>
      <c r="M928">
        <v>2746.33</v>
      </c>
      <c r="N928">
        <v>2784.38</v>
      </c>
      <c r="O928">
        <v>2761.02</v>
      </c>
      <c r="P928">
        <v>2788.38</v>
      </c>
      <c r="Q928" s="950">
        <f>MAX(D930:P930)</f>
        <v>414.44999999999982</v>
      </c>
      <c r="R928" s="950">
        <f>MIN(D930:P930)</f>
        <v>325.29000000000042</v>
      </c>
      <c r="S928" s="953">
        <f>AVERAGE(D930:P930)</f>
        <v>359.47538461538471</v>
      </c>
      <c r="T928" s="953">
        <f>(Q928-R928)/(Q928+R928)*100</f>
        <v>12.052883445534833</v>
      </c>
      <c r="U928" s="953">
        <f>STDEV(D930:P930)</f>
        <v>35.295222437648036</v>
      </c>
      <c r="V928" s="958" t="str">
        <f>IF(P929="","",IF(S928&gt;AB928,IF(T928&lt;AE928,IF(S928&lt;AC928,"Pass","Fail"),"Fail"),"Fail"))</f>
        <v>Pass</v>
      </c>
      <c r="W928" s="672">
        <v>1428</v>
      </c>
      <c r="X928" s="1" t="s">
        <v>724</v>
      </c>
      <c r="Y928" s="220" t="s">
        <v>641</v>
      </c>
      <c r="Z928" s="30">
        <v>270</v>
      </c>
      <c r="AA928" s="30">
        <v>390</v>
      </c>
      <c r="AB928" s="30">
        <v>300</v>
      </c>
      <c r="AC928" s="31">
        <v>390</v>
      </c>
      <c r="AD928" s="31">
        <v>20</v>
      </c>
      <c r="AE928" s="31">
        <v>12.71</v>
      </c>
    </row>
    <row r="929" spans="1:31" s="237" customFormat="1" ht="15" customHeight="1">
      <c r="A929" s="17"/>
      <c r="B929" s="84"/>
      <c r="C929" s="91" t="s">
        <v>185</v>
      </c>
      <c r="D929">
        <v>2459.71</v>
      </c>
      <c r="E929">
        <v>2423.9899999999998</v>
      </c>
      <c r="F929">
        <v>2406.0500000000002</v>
      </c>
      <c r="G929">
        <v>2428.0700000000002</v>
      </c>
      <c r="H929">
        <v>2488.36</v>
      </c>
      <c r="I929">
        <v>2400.81</v>
      </c>
      <c r="J929">
        <v>2407.48</v>
      </c>
      <c r="K929">
        <v>2419.5</v>
      </c>
      <c r="L929">
        <v>2464.15</v>
      </c>
      <c r="M929">
        <v>2408.73</v>
      </c>
      <c r="N929">
        <v>2452.4499999999998</v>
      </c>
      <c r="O929">
        <v>2422.87</v>
      </c>
      <c r="P929">
        <v>2418.9899999999998</v>
      </c>
      <c r="Q929" s="951"/>
      <c r="R929" s="951"/>
      <c r="S929" s="954"/>
      <c r="T929" s="954"/>
      <c r="U929" s="954"/>
      <c r="V929" s="959"/>
      <c r="W929" s="956"/>
      <c r="X929" s="7"/>
      <c r="Y929" s="7"/>
      <c r="Z929" s="22"/>
      <c r="AA929" s="22"/>
      <c r="AB929" s="22"/>
      <c r="AC929" s="22"/>
      <c r="AE929" s="22"/>
    </row>
    <row r="930" spans="1:31" s="237" customFormat="1" ht="15" customHeight="1">
      <c r="A930" s="17"/>
      <c r="B930" s="119"/>
      <c r="C930" s="91" t="s">
        <v>188</v>
      </c>
      <c r="D930" s="93">
        <f>(D928-D929)</f>
        <v>414.44999999999982</v>
      </c>
      <c r="E930" s="93">
        <f t="shared" ref="E930:P930" si="306">(E928-E929)</f>
        <v>325.29000000000042</v>
      </c>
      <c r="F930" s="93">
        <f t="shared" si="306"/>
        <v>333.25</v>
      </c>
      <c r="G930" s="93">
        <f t="shared" si="306"/>
        <v>333.75</v>
      </c>
      <c r="H930" s="93">
        <f t="shared" si="306"/>
        <v>403.5</v>
      </c>
      <c r="I930" s="93">
        <f t="shared" si="306"/>
        <v>403.13000000000011</v>
      </c>
      <c r="J930" s="93">
        <f t="shared" si="306"/>
        <v>334.05000000000018</v>
      </c>
      <c r="K930" s="93">
        <f t="shared" si="306"/>
        <v>337.69999999999982</v>
      </c>
      <c r="L930" s="93">
        <f t="shared" si="306"/>
        <v>410.98999999999978</v>
      </c>
      <c r="M930" s="93">
        <f t="shared" si="306"/>
        <v>337.59999999999991</v>
      </c>
      <c r="N930" s="93">
        <f t="shared" si="306"/>
        <v>331.93000000000029</v>
      </c>
      <c r="O930" s="93">
        <f t="shared" si="306"/>
        <v>338.15000000000009</v>
      </c>
      <c r="P930" s="93">
        <f t="shared" si="306"/>
        <v>369.39000000000033</v>
      </c>
      <c r="Q930" s="952"/>
      <c r="R930" s="952"/>
      <c r="S930" s="955"/>
      <c r="T930" s="955"/>
      <c r="U930" s="955"/>
      <c r="V930" s="960"/>
      <c r="W930" s="957"/>
      <c r="X930" s="7"/>
      <c r="Y930" s="7"/>
      <c r="Z930" s="22"/>
      <c r="AA930" s="22"/>
      <c r="AB930" s="22"/>
      <c r="AC930" s="22"/>
      <c r="AE930" s="22"/>
    </row>
    <row r="931" spans="1:31" s="237" customFormat="1" ht="15" customHeight="1">
      <c r="A931" s="268">
        <v>44227</v>
      </c>
      <c r="B931" s="122" t="s">
        <v>230</v>
      </c>
      <c r="C931" s="91" t="s">
        <v>184</v>
      </c>
      <c r="D931">
        <v>2536.69</v>
      </c>
      <c r="E931">
        <v>2455.12</v>
      </c>
      <c r="F931">
        <v>2440.08</v>
      </c>
      <c r="G931">
        <v>2434.06</v>
      </c>
      <c r="H931">
        <v>2464.89</v>
      </c>
      <c r="I931">
        <v>2473.69</v>
      </c>
      <c r="J931">
        <v>2446.2199999999998</v>
      </c>
      <c r="K931">
        <v>2430.89</v>
      </c>
      <c r="L931">
        <v>2451.15</v>
      </c>
      <c r="M931">
        <v>2465.42</v>
      </c>
      <c r="N931">
        <v>2435.1999999999998</v>
      </c>
      <c r="O931">
        <v>2441.3000000000002</v>
      </c>
      <c r="P931">
        <v>2433.4899999999998</v>
      </c>
      <c r="Q931" s="963">
        <f>MAX(D933:P933)</f>
        <v>385.69000000000005</v>
      </c>
      <c r="R931" s="963">
        <f>MIN(D933:P933)</f>
        <v>302.07999999999993</v>
      </c>
      <c r="S931" s="966">
        <f>AVERAGE(D933:P933)</f>
        <v>332.63076923076915</v>
      </c>
      <c r="T931" s="966">
        <f>(Q931-R931)/(Q931+R931)*100</f>
        <v>12.156680285560599</v>
      </c>
      <c r="U931" s="966">
        <f>STDEV(D933:P933)</f>
        <v>23.530628785174553</v>
      </c>
      <c r="V931" s="971" t="str">
        <f>IF(P932="","",IF(S931&gt;AB931,IF(T931&lt;AE931,IF(S931&lt;AC931,"Pass","Fail"),"Fail"),"Fail"))</f>
        <v>Pass</v>
      </c>
      <c r="W931" s="672">
        <v>1428</v>
      </c>
      <c r="X931" s="1" t="s">
        <v>726</v>
      </c>
      <c r="Y931" s="220" t="s">
        <v>641</v>
      </c>
      <c r="Z931" s="30">
        <v>270</v>
      </c>
      <c r="AA931" s="30">
        <v>390</v>
      </c>
      <c r="AB931" s="30">
        <v>300</v>
      </c>
      <c r="AC931" s="31">
        <v>390</v>
      </c>
      <c r="AD931" s="31">
        <v>20</v>
      </c>
      <c r="AE931" s="31">
        <v>12.71</v>
      </c>
    </row>
    <row r="932" spans="1:31" s="237" customFormat="1" ht="15" customHeight="1">
      <c r="A932" s="17"/>
      <c r="B932" s="84"/>
      <c r="C932" s="91" t="s">
        <v>185</v>
      </c>
      <c r="D932">
        <v>2151</v>
      </c>
      <c r="E932">
        <v>2148</v>
      </c>
      <c r="F932">
        <v>2138</v>
      </c>
      <c r="G932">
        <v>2125</v>
      </c>
      <c r="H932">
        <v>2121</v>
      </c>
      <c r="I932">
        <v>2114</v>
      </c>
      <c r="J932">
        <v>2104</v>
      </c>
      <c r="K932">
        <v>2107</v>
      </c>
      <c r="L932">
        <v>2129</v>
      </c>
      <c r="M932">
        <v>2125</v>
      </c>
      <c r="N932">
        <v>2121</v>
      </c>
      <c r="O932">
        <v>2112</v>
      </c>
      <c r="P932">
        <v>2089</v>
      </c>
      <c r="Q932" s="964"/>
      <c r="R932" s="964"/>
      <c r="S932" s="967"/>
      <c r="T932" s="967"/>
      <c r="U932" s="967"/>
      <c r="V932" s="972"/>
      <c r="W932" s="969"/>
      <c r="X932" s="7"/>
      <c r="Y932" s="7"/>
      <c r="Z932" s="22"/>
      <c r="AA932" s="22"/>
      <c r="AB932" s="22"/>
      <c r="AC932" s="22"/>
      <c r="AE932" s="22"/>
    </row>
    <row r="933" spans="1:31" s="237" customFormat="1" ht="15" customHeight="1">
      <c r="A933" s="17"/>
      <c r="B933" s="119"/>
      <c r="C933" s="91" t="s">
        <v>188</v>
      </c>
      <c r="D933" s="93">
        <f>(D931-D932)</f>
        <v>385.69000000000005</v>
      </c>
      <c r="E933" s="93">
        <f t="shared" ref="E933:P933" si="307">(E931-E932)</f>
        <v>307.11999999999989</v>
      </c>
      <c r="F933" s="93">
        <f t="shared" si="307"/>
        <v>302.07999999999993</v>
      </c>
      <c r="G933" s="93">
        <f t="shared" si="307"/>
        <v>309.05999999999995</v>
      </c>
      <c r="H933" s="93">
        <f t="shared" si="307"/>
        <v>343.88999999999987</v>
      </c>
      <c r="I933" s="93">
        <f t="shared" si="307"/>
        <v>359.69000000000005</v>
      </c>
      <c r="J933" s="93">
        <f t="shared" si="307"/>
        <v>342.2199999999998</v>
      </c>
      <c r="K933" s="93">
        <f t="shared" si="307"/>
        <v>323.88999999999987</v>
      </c>
      <c r="L933" s="93">
        <f t="shared" si="307"/>
        <v>322.15000000000009</v>
      </c>
      <c r="M933" s="93">
        <f t="shared" si="307"/>
        <v>340.42000000000007</v>
      </c>
      <c r="N933" s="93">
        <f t="shared" si="307"/>
        <v>314.19999999999982</v>
      </c>
      <c r="O933" s="93">
        <f t="shared" si="307"/>
        <v>329.30000000000018</v>
      </c>
      <c r="P933" s="93">
        <f t="shared" si="307"/>
        <v>344.48999999999978</v>
      </c>
      <c r="Q933" s="965"/>
      <c r="R933" s="965"/>
      <c r="S933" s="968"/>
      <c r="T933" s="968"/>
      <c r="U933" s="968"/>
      <c r="V933" s="973"/>
      <c r="W933" s="970"/>
      <c r="X933" s="7"/>
      <c r="Y933" s="7"/>
      <c r="Z933" s="22"/>
      <c r="AA933" s="22"/>
      <c r="AB933" s="22"/>
      <c r="AC933" s="22"/>
      <c r="AE933" s="22"/>
    </row>
    <row r="934" spans="1:31" ht="15" customHeight="1">
      <c r="A934" s="268">
        <v>44230</v>
      </c>
      <c r="B934" s="122" t="s">
        <v>230</v>
      </c>
      <c r="C934" s="91" t="s">
        <v>184</v>
      </c>
      <c r="D934">
        <v>2916.88</v>
      </c>
      <c r="E934">
        <v>2798.24</v>
      </c>
      <c r="F934">
        <v>2774.41</v>
      </c>
      <c r="G934">
        <v>2772.57</v>
      </c>
      <c r="H934">
        <v>2843.56</v>
      </c>
      <c r="I934">
        <v>2862.93</v>
      </c>
      <c r="J934">
        <v>2786.73</v>
      </c>
      <c r="K934">
        <v>2770.86</v>
      </c>
      <c r="L934">
        <v>2847.73</v>
      </c>
      <c r="M934">
        <v>2812.36</v>
      </c>
      <c r="N934">
        <v>2779.19</v>
      </c>
      <c r="O934">
        <v>2784.88</v>
      </c>
      <c r="P934">
        <v>2851.09</v>
      </c>
      <c r="Q934" s="976">
        <f>MAX(D936:P936)</f>
        <v>398.05999999999995</v>
      </c>
      <c r="R934" s="976">
        <f>MIN(D936:P936)</f>
        <v>322.90999999999985</v>
      </c>
      <c r="S934" s="979">
        <f>AVERAGE(D936:P936)</f>
        <v>347.2430769230769</v>
      </c>
      <c r="T934" s="979">
        <f>(Q934-R934)/(Q934+R934)*100</f>
        <v>10.423457286710974</v>
      </c>
      <c r="U934" s="979">
        <f>STDEV(D936:P936)</f>
        <v>25.665393166875738</v>
      </c>
      <c r="V934" s="984" t="str">
        <f>IF(P935="","",IF(S934&gt;AB934,IF(T934&lt;AE934,IF(S934&lt;AC934,"Pass","Fail"),"Fail"),"Fail"))</f>
        <v>Pass</v>
      </c>
      <c r="W934" s="672">
        <v>1340</v>
      </c>
      <c r="X934" s="1" t="s">
        <v>729</v>
      </c>
      <c r="Y934" s="220" t="s">
        <v>640</v>
      </c>
      <c r="Z934" s="30">
        <v>270</v>
      </c>
      <c r="AA934" s="30">
        <v>390</v>
      </c>
      <c r="AB934" s="30">
        <v>300</v>
      </c>
      <c r="AC934" s="31">
        <v>390</v>
      </c>
      <c r="AD934" s="31">
        <v>20</v>
      </c>
      <c r="AE934" s="31">
        <v>12.71</v>
      </c>
    </row>
    <row r="935" spans="1:31" ht="15" customHeight="1">
      <c r="B935" s="84"/>
      <c r="C935" s="91" t="s">
        <v>185</v>
      </c>
      <c r="D935">
        <v>2559.41</v>
      </c>
      <c r="E935">
        <v>2471.0500000000002</v>
      </c>
      <c r="F935">
        <v>2451.5</v>
      </c>
      <c r="G935">
        <v>2444.69</v>
      </c>
      <c r="H935">
        <v>2469.5700000000002</v>
      </c>
      <c r="I935">
        <v>2485.04</v>
      </c>
      <c r="J935">
        <v>2458.66</v>
      </c>
      <c r="K935">
        <v>2440.9899999999998</v>
      </c>
      <c r="L935">
        <v>2472.14</v>
      </c>
      <c r="M935">
        <v>2480.31</v>
      </c>
      <c r="N935">
        <v>2447.2199999999998</v>
      </c>
      <c r="O935">
        <v>2453.66</v>
      </c>
      <c r="P935">
        <v>2453.0300000000002</v>
      </c>
      <c r="Q935" s="977"/>
      <c r="R935" s="977"/>
      <c r="S935" s="980"/>
      <c r="T935" s="980"/>
      <c r="U935" s="980"/>
      <c r="V935" s="985"/>
      <c r="W935" s="982"/>
      <c r="AD935" s="237"/>
    </row>
    <row r="936" spans="1:31" ht="15" customHeight="1">
      <c r="B936" s="119"/>
      <c r="C936" s="91" t="s">
        <v>188</v>
      </c>
      <c r="D936" s="93">
        <f>(D934-D935)</f>
        <v>357.47000000000025</v>
      </c>
      <c r="E936" s="93">
        <f t="shared" ref="E936:P936" si="308">(E934-E935)</f>
        <v>327.1899999999996</v>
      </c>
      <c r="F936" s="93">
        <f t="shared" si="308"/>
        <v>322.90999999999985</v>
      </c>
      <c r="G936" s="93">
        <f t="shared" si="308"/>
        <v>327.88000000000011</v>
      </c>
      <c r="H936" s="93">
        <f t="shared" si="308"/>
        <v>373.98999999999978</v>
      </c>
      <c r="I936" s="93">
        <f t="shared" si="308"/>
        <v>377.88999999999987</v>
      </c>
      <c r="J936" s="93">
        <f t="shared" si="308"/>
        <v>328.07000000000016</v>
      </c>
      <c r="K936" s="93">
        <f t="shared" si="308"/>
        <v>329.87000000000035</v>
      </c>
      <c r="L936" s="93">
        <f t="shared" si="308"/>
        <v>375.59000000000015</v>
      </c>
      <c r="M936" s="93">
        <f t="shared" si="308"/>
        <v>332.05000000000018</v>
      </c>
      <c r="N936" s="93">
        <f t="shared" si="308"/>
        <v>331.97000000000025</v>
      </c>
      <c r="O936" s="93">
        <f t="shared" si="308"/>
        <v>331.22000000000025</v>
      </c>
      <c r="P936" s="93">
        <f t="shared" si="308"/>
        <v>398.05999999999995</v>
      </c>
      <c r="Q936" s="978"/>
      <c r="R936" s="978"/>
      <c r="S936" s="981"/>
      <c r="T936" s="981"/>
      <c r="U936" s="981"/>
      <c r="V936" s="986"/>
      <c r="W936" s="983"/>
      <c r="AD936" s="237"/>
    </row>
    <row r="937" spans="1:31" s="237" customFormat="1" ht="15" customHeight="1">
      <c r="A937" s="268">
        <v>44234</v>
      </c>
      <c r="B937" s="122" t="s">
        <v>230</v>
      </c>
      <c r="C937" s="91" t="s">
        <v>184</v>
      </c>
      <c r="D937">
        <v>2559.41</v>
      </c>
      <c r="E937">
        <v>2471.0500000000002</v>
      </c>
      <c r="F937">
        <v>2451.5</v>
      </c>
      <c r="G937">
        <v>2444.69</v>
      </c>
      <c r="H937">
        <v>2469.5700000000002</v>
      </c>
      <c r="I937">
        <v>2485.04</v>
      </c>
      <c r="J937">
        <v>2458.66</v>
      </c>
      <c r="K937">
        <v>2440.9899999999998</v>
      </c>
      <c r="L937">
        <v>2472.14</v>
      </c>
      <c r="M937">
        <v>2480.31</v>
      </c>
      <c r="N937">
        <v>2447.2199999999998</v>
      </c>
      <c r="O937">
        <v>2453.66</v>
      </c>
      <c r="P937">
        <v>2453.0300000000002</v>
      </c>
      <c r="Q937" s="989">
        <f>MAX(D939:P939)</f>
        <v>395.9699999999998</v>
      </c>
      <c r="R937" s="989">
        <f>MIN(D939:P939)</f>
        <v>311.98999999999978</v>
      </c>
      <c r="S937" s="992">
        <f>AVERAGE(D939:P939)</f>
        <v>355.63230769230762</v>
      </c>
      <c r="T937" s="992">
        <f>(Q937-R937)/(Q937+R937)*100</f>
        <v>11.86225210463869</v>
      </c>
      <c r="U937" s="992">
        <f>STDEV(D939:P939)</f>
        <v>31.429162188920127</v>
      </c>
      <c r="V937" s="997" t="str">
        <f>IF(P938="","",IF(S937&gt;AB937,IF(T937&lt;AE937,IF(S937&lt;AC937,"Pass","Fail"),"Fail"),"Fail"))</f>
        <v>Pass</v>
      </c>
      <c r="W937" s="271">
        <v>121</v>
      </c>
      <c r="X937" s="325" t="s">
        <v>734</v>
      </c>
      <c r="Y937" s="220" t="s">
        <v>640</v>
      </c>
      <c r="Z937" s="30">
        <v>270</v>
      </c>
      <c r="AA937" s="30">
        <v>390</v>
      </c>
      <c r="AB937" s="30">
        <v>300</v>
      </c>
      <c r="AC937" s="31">
        <v>390</v>
      </c>
      <c r="AD937" s="31">
        <v>20</v>
      </c>
      <c r="AE937" s="31">
        <v>12.71</v>
      </c>
    </row>
    <row r="938" spans="1:31" s="237" customFormat="1" ht="15" customHeight="1">
      <c r="A938" s="17"/>
      <c r="B938" s="84"/>
      <c r="C938" s="91" t="s">
        <v>185</v>
      </c>
      <c r="D938">
        <v>2167</v>
      </c>
      <c r="E938">
        <v>2146</v>
      </c>
      <c r="F938">
        <v>2132</v>
      </c>
      <c r="G938">
        <v>2124</v>
      </c>
      <c r="H938">
        <v>2103</v>
      </c>
      <c r="I938">
        <v>2118</v>
      </c>
      <c r="J938">
        <v>2137</v>
      </c>
      <c r="K938">
        <v>2129</v>
      </c>
      <c r="L938">
        <v>2101</v>
      </c>
      <c r="M938">
        <v>2099.11</v>
      </c>
      <c r="N938">
        <v>2051.25</v>
      </c>
      <c r="O938">
        <v>2063.5100000000002</v>
      </c>
      <c r="P938">
        <v>2093.1799999999998</v>
      </c>
      <c r="Q938" s="990"/>
      <c r="R938" s="990"/>
      <c r="S938" s="993"/>
      <c r="T938" s="993"/>
      <c r="U938" s="993"/>
      <c r="V938" s="998"/>
      <c r="W938" s="995"/>
      <c r="X938" s="7"/>
      <c r="Y938" s="7"/>
      <c r="Z938" s="22"/>
      <c r="AA938" s="22"/>
      <c r="AB938" s="22"/>
      <c r="AC938" s="22"/>
      <c r="AE938" s="22"/>
    </row>
    <row r="939" spans="1:31" s="237" customFormat="1" ht="15" customHeight="1">
      <c r="A939" s="17"/>
      <c r="B939" s="119"/>
      <c r="C939" s="91" t="s">
        <v>188</v>
      </c>
      <c r="D939" s="93">
        <f>(D937-D938)</f>
        <v>392.40999999999985</v>
      </c>
      <c r="E939" s="93">
        <f t="shared" ref="E939:P939" si="309">(E937-E938)</f>
        <v>325.05000000000018</v>
      </c>
      <c r="F939" s="93">
        <f t="shared" si="309"/>
        <v>319.5</v>
      </c>
      <c r="G939" s="93">
        <f t="shared" si="309"/>
        <v>320.69000000000005</v>
      </c>
      <c r="H939" s="93">
        <f t="shared" si="309"/>
        <v>366.57000000000016</v>
      </c>
      <c r="I939" s="93">
        <f t="shared" si="309"/>
        <v>367.03999999999996</v>
      </c>
      <c r="J939" s="93">
        <f t="shared" si="309"/>
        <v>321.65999999999985</v>
      </c>
      <c r="K939" s="93">
        <f t="shared" si="309"/>
        <v>311.98999999999978</v>
      </c>
      <c r="L939" s="93">
        <f t="shared" si="309"/>
        <v>371.13999999999987</v>
      </c>
      <c r="M939" s="93">
        <f t="shared" si="309"/>
        <v>381.19999999999982</v>
      </c>
      <c r="N939" s="93">
        <f t="shared" si="309"/>
        <v>395.9699999999998</v>
      </c>
      <c r="O939" s="93">
        <f t="shared" si="309"/>
        <v>390.14999999999964</v>
      </c>
      <c r="P939" s="93">
        <f t="shared" si="309"/>
        <v>359.85000000000036</v>
      </c>
      <c r="Q939" s="991"/>
      <c r="R939" s="991"/>
      <c r="S939" s="994"/>
      <c r="T939" s="994"/>
      <c r="U939" s="994"/>
      <c r="V939" s="999"/>
      <c r="W939" s="996"/>
      <c r="X939" s="7"/>
      <c r="Y939" s="7"/>
      <c r="Z939" s="22"/>
      <c r="AA939" s="22"/>
      <c r="AB939" s="22"/>
      <c r="AC939" s="22"/>
      <c r="AE939" s="22"/>
    </row>
    <row r="940" spans="1:31" s="237" customFormat="1" ht="15" customHeight="1">
      <c r="A940" s="268">
        <v>44236</v>
      </c>
      <c r="B940" s="122" t="s">
        <v>230</v>
      </c>
      <c r="C940" s="91" t="s">
        <v>184</v>
      </c>
      <c r="D940">
        <v>2058</v>
      </c>
      <c r="E940">
        <v>2091.9899999999998</v>
      </c>
      <c r="F940">
        <v>2069.71</v>
      </c>
      <c r="G940">
        <v>2055.7600000000002</v>
      </c>
      <c r="H940">
        <v>2031.47</v>
      </c>
      <c r="I940">
        <v>2042.14</v>
      </c>
      <c r="J940">
        <v>2076.34</v>
      </c>
      <c r="K940">
        <v>2076</v>
      </c>
      <c r="L940">
        <v>2026.47</v>
      </c>
      <c r="M940">
        <v>2096.0700000000002</v>
      </c>
      <c r="N940">
        <v>2058.39</v>
      </c>
      <c r="O940">
        <v>2065.62</v>
      </c>
      <c r="P940">
        <v>2081.04</v>
      </c>
      <c r="Q940" s="1002">
        <f>MAX(D942:P942)</f>
        <v>329.76</v>
      </c>
      <c r="R940" s="1002">
        <f>MIN(D942:P942)</f>
        <v>287.3599999999999</v>
      </c>
      <c r="S940" s="1005">
        <f>AVERAGE(D942:P942)</f>
        <v>305.99923076923073</v>
      </c>
      <c r="T940" s="1005">
        <f>(Q940-R940)/(Q940+R940)*100</f>
        <v>6.8706248379569779</v>
      </c>
      <c r="U940" s="1005">
        <f>STDEV(D942:P942)</f>
        <v>13.002019369787414</v>
      </c>
      <c r="V940" s="1010" t="str">
        <f>IF(P941="","",IF(S940&gt;AB940,IF(T940&lt;AE940,IF(S940&lt;AC940,"Pass","Fail"),"Fail"),"Fail"))</f>
        <v>Pass</v>
      </c>
      <c r="W940" s="271">
        <v>64</v>
      </c>
      <c r="X940" s="325" t="s">
        <v>737</v>
      </c>
      <c r="Y940" s="549" t="s">
        <v>736</v>
      </c>
      <c r="Z940" s="30">
        <v>270</v>
      </c>
      <c r="AA940" s="30">
        <v>390</v>
      </c>
      <c r="AB940" s="30">
        <v>300</v>
      </c>
      <c r="AC940" s="31">
        <v>390</v>
      </c>
      <c r="AD940" s="31">
        <v>20</v>
      </c>
      <c r="AE940" s="31">
        <v>12.71</v>
      </c>
    </row>
    <row r="941" spans="1:31" s="237" customFormat="1" ht="15" customHeight="1">
      <c r="A941" s="17"/>
      <c r="B941" s="84"/>
      <c r="C941" s="91" t="s">
        <v>185</v>
      </c>
      <c r="D941">
        <v>1743.48</v>
      </c>
      <c r="E941">
        <v>1797.31</v>
      </c>
      <c r="F941">
        <v>1755.88</v>
      </c>
      <c r="G941">
        <v>1756.88</v>
      </c>
      <c r="H941">
        <v>1701.71</v>
      </c>
      <c r="I941">
        <v>1718.65</v>
      </c>
      <c r="J941">
        <v>1767.55</v>
      </c>
      <c r="K941">
        <v>1781.43</v>
      </c>
      <c r="L941">
        <v>1711</v>
      </c>
      <c r="M941">
        <v>1793.53</v>
      </c>
      <c r="N941">
        <v>1768.33</v>
      </c>
      <c r="O941">
        <v>1778.26</v>
      </c>
      <c r="P941">
        <v>1777</v>
      </c>
      <c r="Q941" s="1003"/>
      <c r="R941" s="1003"/>
      <c r="S941" s="1006"/>
      <c r="T941" s="1006"/>
      <c r="U941" s="1006"/>
      <c r="V941" s="1011"/>
      <c r="W941" s="1008"/>
      <c r="X941" s="7"/>
      <c r="Y941" s="7"/>
      <c r="Z941" s="22"/>
      <c r="AA941" s="22"/>
      <c r="AB941" s="22"/>
      <c r="AC941" s="22"/>
      <c r="AE941" s="22"/>
    </row>
    <row r="942" spans="1:31" s="237" customFormat="1" ht="15" customHeight="1">
      <c r="A942" s="17"/>
      <c r="B942" s="119"/>
      <c r="C942" s="91" t="s">
        <v>188</v>
      </c>
      <c r="D942" s="93">
        <f>(D940-D941)</f>
        <v>314.52</v>
      </c>
      <c r="E942" s="93">
        <f t="shared" ref="E942:P942" si="310">(E940-E941)</f>
        <v>294.67999999999984</v>
      </c>
      <c r="F942" s="93">
        <f t="shared" si="310"/>
        <v>313.82999999999993</v>
      </c>
      <c r="G942" s="93">
        <f t="shared" si="310"/>
        <v>298.88000000000011</v>
      </c>
      <c r="H942" s="93">
        <f t="shared" si="310"/>
        <v>329.76</v>
      </c>
      <c r="I942" s="93">
        <f t="shared" si="310"/>
        <v>323.49</v>
      </c>
      <c r="J942" s="93">
        <f t="shared" si="310"/>
        <v>308.79000000000019</v>
      </c>
      <c r="K942" s="93">
        <f t="shared" si="310"/>
        <v>294.56999999999994</v>
      </c>
      <c r="L942" s="93">
        <f t="shared" si="310"/>
        <v>315.47000000000003</v>
      </c>
      <c r="M942" s="93">
        <f t="shared" si="310"/>
        <v>302.54000000000019</v>
      </c>
      <c r="N942" s="93">
        <f t="shared" si="310"/>
        <v>290.05999999999995</v>
      </c>
      <c r="O942" s="93">
        <f t="shared" si="310"/>
        <v>287.3599999999999</v>
      </c>
      <c r="P942" s="93">
        <f t="shared" si="310"/>
        <v>304.03999999999996</v>
      </c>
      <c r="Q942" s="1004"/>
      <c r="R942" s="1004"/>
      <c r="S942" s="1007"/>
      <c r="T942" s="1007"/>
      <c r="U942" s="1007"/>
      <c r="V942" s="1012"/>
      <c r="W942" s="1009"/>
      <c r="X942" s="7"/>
      <c r="Y942" s="7"/>
      <c r="Z942" s="22"/>
      <c r="AA942" s="22"/>
      <c r="AB942" s="22"/>
      <c r="AC942" s="22"/>
      <c r="AE942" s="22"/>
    </row>
    <row r="943" spans="1:31" s="237" customFormat="1" ht="15" customHeight="1">
      <c r="A943" s="268">
        <v>44241</v>
      </c>
      <c r="B943" s="122" t="s">
        <v>230</v>
      </c>
      <c r="C943" s="91" t="s">
        <v>184</v>
      </c>
      <c r="D943">
        <v>2910.54</v>
      </c>
      <c r="E943">
        <v>2805.86</v>
      </c>
      <c r="F943">
        <v>2777.78</v>
      </c>
      <c r="G943">
        <v>2778.44</v>
      </c>
      <c r="H943">
        <v>2843.97</v>
      </c>
      <c r="I943">
        <v>2865.83</v>
      </c>
      <c r="J943">
        <v>2789.72</v>
      </c>
      <c r="K943">
        <v>2774.28</v>
      </c>
      <c r="L943">
        <v>2852.44</v>
      </c>
      <c r="M943">
        <v>2812.71</v>
      </c>
      <c r="N943">
        <v>2779.4</v>
      </c>
      <c r="O943">
        <v>2787.79</v>
      </c>
      <c r="P943">
        <v>2814.03</v>
      </c>
      <c r="Q943" s="1018">
        <f>MAX(D945:P945)</f>
        <v>380.38000000000011</v>
      </c>
      <c r="R943" s="1018">
        <f>MIN(D945:P945)</f>
        <v>319.83999999999969</v>
      </c>
      <c r="S943" s="1021">
        <f>AVERAGE(D945:P945)</f>
        <v>339.07999999999993</v>
      </c>
      <c r="T943" s="1021">
        <f>(Q943-R943)/(Q943+R943)*100</f>
        <v>8.645854160121166</v>
      </c>
      <c r="U943" s="1021">
        <f>STDEV(D945:P945)</f>
        <v>22.515906229450074</v>
      </c>
      <c r="V943" s="1026" t="str">
        <f>IF(P944="","",IF(S943&gt;AB943,IF(T943&lt;AE943,IF(S943&lt;AC943,"Pass","Fail"),"Fail"),"Fail"))</f>
        <v>Pass</v>
      </c>
      <c r="W943" s="271">
        <v>74</v>
      </c>
      <c r="X943" s="325" t="s">
        <v>738</v>
      </c>
      <c r="Y943" s="549"/>
      <c r="Z943" s="30">
        <v>270</v>
      </c>
      <c r="AA943" s="30">
        <v>390</v>
      </c>
      <c r="AB943" s="30">
        <v>300</v>
      </c>
      <c r="AC943" s="31">
        <v>390</v>
      </c>
      <c r="AD943" s="31">
        <v>20</v>
      </c>
      <c r="AE943" s="31">
        <v>12.71</v>
      </c>
    </row>
    <row r="944" spans="1:31" s="237" customFormat="1" ht="15" customHeight="1">
      <c r="A944" s="17"/>
      <c r="B944" s="84"/>
      <c r="C944" s="91" t="s">
        <v>185</v>
      </c>
      <c r="D944">
        <v>2557.86</v>
      </c>
      <c r="E944">
        <v>2479.46</v>
      </c>
      <c r="F944">
        <v>2457.7600000000002</v>
      </c>
      <c r="G944">
        <v>2455.46</v>
      </c>
      <c r="H944">
        <v>2473.7199999999998</v>
      </c>
      <c r="I944">
        <v>2496.5300000000002</v>
      </c>
      <c r="J944">
        <v>2469.88</v>
      </c>
      <c r="K944">
        <v>2452.86</v>
      </c>
      <c r="L944">
        <v>2472.06</v>
      </c>
      <c r="M944">
        <v>2489.17</v>
      </c>
      <c r="N944">
        <v>2456.5300000000002</v>
      </c>
      <c r="O944">
        <v>2461.62</v>
      </c>
      <c r="P944">
        <v>2461.84</v>
      </c>
      <c r="Q944" s="1019"/>
      <c r="R944" s="1019"/>
      <c r="S944" s="1022"/>
      <c r="T944" s="1022"/>
      <c r="U944" s="1022"/>
      <c r="V944" s="1027"/>
      <c r="W944" s="1024"/>
      <c r="X944" s="7"/>
      <c r="Y944" s="7"/>
      <c r="Z944" s="22"/>
      <c r="AA944" s="22"/>
      <c r="AB944" s="22"/>
      <c r="AC944" s="22"/>
      <c r="AE944" s="22"/>
    </row>
    <row r="945" spans="1:31" s="237" customFormat="1" ht="15" customHeight="1">
      <c r="A945" s="17"/>
      <c r="B945" s="119"/>
      <c r="C945" s="91" t="s">
        <v>188</v>
      </c>
      <c r="D945" s="93">
        <f>(D943-D944)</f>
        <v>352.67999999999984</v>
      </c>
      <c r="E945" s="93">
        <f t="shared" ref="E945:P945" si="311">(E943-E944)</f>
        <v>326.40000000000009</v>
      </c>
      <c r="F945" s="93">
        <f t="shared" si="311"/>
        <v>320.02</v>
      </c>
      <c r="G945" s="93">
        <f t="shared" si="311"/>
        <v>322.98</v>
      </c>
      <c r="H945" s="93">
        <f t="shared" si="311"/>
        <v>370.25</v>
      </c>
      <c r="I945" s="93">
        <f t="shared" si="311"/>
        <v>369.29999999999973</v>
      </c>
      <c r="J945" s="93">
        <f t="shared" si="311"/>
        <v>319.83999999999969</v>
      </c>
      <c r="K945" s="93">
        <f t="shared" si="311"/>
        <v>321.42000000000007</v>
      </c>
      <c r="L945" s="93">
        <f t="shared" si="311"/>
        <v>380.38000000000011</v>
      </c>
      <c r="M945" s="93">
        <f t="shared" si="311"/>
        <v>323.53999999999996</v>
      </c>
      <c r="N945" s="93">
        <f t="shared" si="311"/>
        <v>322.86999999999989</v>
      </c>
      <c r="O945" s="93">
        <f t="shared" si="311"/>
        <v>326.17000000000007</v>
      </c>
      <c r="P945" s="93">
        <f t="shared" si="311"/>
        <v>352.19000000000005</v>
      </c>
      <c r="Q945" s="1020"/>
      <c r="R945" s="1020"/>
      <c r="S945" s="1023"/>
      <c r="T945" s="1023"/>
      <c r="U945" s="1023"/>
      <c r="V945" s="1028"/>
      <c r="W945" s="1025"/>
      <c r="X945" s="7"/>
      <c r="Y945" s="7"/>
      <c r="Z945" s="22"/>
      <c r="AA945" s="22"/>
      <c r="AB945" s="22"/>
      <c r="AC945" s="22"/>
      <c r="AE945" s="22"/>
    </row>
    <row r="946" spans="1:31" s="237" customFormat="1" ht="15" customHeight="1">
      <c r="A946" s="268">
        <v>44244</v>
      </c>
      <c r="B946" s="122" t="s">
        <v>230</v>
      </c>
      <c r="C946" s="91" t="s">
        <v>184</v>
      </c>
      <c r="D946">
        <v>2867.58</v>
      </c>
      <c r="E946">
        <v>2739.36</v>
      </c>
      <c r="F946">
        <v>2729.69</v>
      </c>
      <c r="G946">
        <v>2748.01</v>
      </c>
      <c r="H946">
        <v>2877.3</v>
      </c>
      <c r="I946">
        <v>2797.06</v>
      </c>
      <c r="J946">
        <v>2727.11</v>
      </c>
      <c r="K946">
        <v>2733.8</v>
      </c>
      <c r="L946">
        <v>2880.8</v>
      </c>
      <c r="M946">
        <v>2739.59</v>
      </c>
      <c r="N946">
        <v>2773.98</v>
      </c>
      <c r="O946">
        <v>2743.91</v>
      </c>
      <c r="P946">
        <v>2779.84</v>
      </c>
      <c r="Q946" s="1039">
        <f>MAX(D948:P948)</f>
        <v>383.27</v>
      </c>
      <c r="R946" s="1039">
        <f>MIN(D948:P948)</f>
        <v>304.93000000000029</v>
      </c>
      <c r="S946" s="1042">
        <f>AVERAGE(D948:P948)</f>
        <v>342.15692307692314</v>
      </c>
      <c r="T946" s="1042">
        <f>(Q946-R946)/(Q946+R946)*100</f>
        <v>11.383318802673593</v>
      </c>
      <c r="U946" s="1042">
        <f>STDEV(D948:P948)</f>
        <v>29.411893678299432</v>
      </c>
      <c r="V946" s="1047" t="str">
        <f>IF(P947="","",IF(S946&gt;AB946,IF(T946&lt;AE946,IF(S946&lt;AC946,"Pass","Fail"),"Fail"),"Fail"))</f>
        <v>Pass</v>
      </c>
      <c r="W946" s="271">
        <v>1159</v>
      </c>
      <c r="X946" s="325" t="s">
        <v>742</v>
      </c>
      <c r="Y946" s="549"/>
      <c r="Z946" s="30">
        <v>270</v>
      </c>
      <c r="AA946" s="30">
        <v>390</v>
      </c>
      <c r="AB946" s="30">
        <v>300</v>
      </c>
      <c r="AC946" s="31">
        <v>390</v>
      </c>
      <c r="AD946" s="31">
        <v>20</v>
      </c>
      <c r="AE946" s="31">
        <v>12.71</v>
      </c>
    </row>
    <row r="947" spans="1:31" s="237" customFormat="1" ht="15" customHeight="1">
      <c r="A947" s="17"/>
      <c r="B947" s="84"/>
      <c r="C947" s="91" t="s">
        <v>185</v>
      </c>
      <c r="D947">
        <v>2484.31</v>
      </c>
      <c r="E947">
        <v>2418.54</v>
      </c>
      <c r="F947">
        <v>2412.42</v>
      </c>
      <c r="G947">
        <v>2426.5300000000002</v>
      </c>
      <c r="H947">
        <v>2501.06</v>
      </c>
      <c r="I947">
        <v>2423.8000000000002</v>
      </c>
      <c r="J947">
        <v>2405.6799999999998</v>
      </c>
      <c r="K947">
        <v>2428.87</v>
      </c>
      <c r="L947">
        <v>2500.4299999999998</v>
      </c>
      <c r="M947">
        <v>2414.5300000000002</v>
      </c>
      <c r="N947">
        <v>2448.31</v>
      </c>
      <c r="O947">
        <v>2418.48</v>
      </c>
      <c r="P947">
        <v>2407.0300000000002</v>
      </c>
      <c r="Q947" s="1040"/>
      <c r="R947" s="1040"/>
      <c r="S947" s="1043"/>
      <c r="T947" s="1043"/>
      <c r="U947" s="1043"/>
      <c r="V947" s="1048"/>
      <c r="W947" s="1045"/>
      <c r="X947" s="7"/>
      <c r="Y947" s="7"/>
      <c r="Z947" s="22"/>
      <c r="AA947" s="22"/>
      <c r="AB947" s="22"/>
      <c r="AC947" s="22"/>
      <c r="AE947" s="22"/>
    </row>
    <row r="948" spans="1:31" s="237" customFormat="1" ht="15" customHeight="1">
      <c r="A948" s="17"/>
      <c r="B948" s="119"/>
      <c r="C948" s="91" t="s">
        <v>188</v>
      </c>
      <c r="D948" s="93">
        <f>(D946-D947)</f>
        <v>383.27</v>
      </c>
      <c r="E948" s="93">
        <f t="shared" ref="E948:P948" si="312">(E946-E947)</f>
        <v>320.82000000000016</v>
      </c>
      <c r="F948" s="93">
        <f t="shared" si="312"/>
        <v>317.27</v>
      </c>
      <c r="G948" s="93">
        <f t="shared" si="312"/>
        <v>321.48</v>
      </c>
      <c r="H948" s="93">
        <f t="shared" si="312"/>
        <v>376.24000000000024</v>
      </c>
      <c r="I948" s="93">
        <f t="shared" si="312"/>
        <v>373.25999999999976</v>
      </c>
      <c r="J948" s="93">
        <f t="shared" si="312"/>
        <v>321.43000000000029</v>
      </c>
      <c r="K948" s="93">
        <f t="shared" si="312"/>
        <v>304.93000000000029</v>
      </c>
      <c r="L948" s="93">
        <f t="shared" si="312"/>
        <v>380.37000000000035</v>
      </c>
      <c r="M948" s="93">
        <f t="shared" si="312"/>
        <v>325.05999999999995</v>
      </c>
      <c r="N948" s="93">
        <f t="shared" si="312"/>
        <v>325.67000000000007</v>
      </c>
      <c r="O948" s="93">
        <f t="shared" si="312"/>
        <v>325.42999999999984</v>
      </c>
      <c r="P948" s="93">
        <f t="shared" si="312"/>
        <v>372.80999999999995</v>
      </c>
      <c r="Q948" s="1041"/>
      <c r="R948" s="1041"/>
      <c r="S948" s="1044"/>
      <c r="T948" s="1044"/>
      <c r="U948" s="1044"/>
      <c r="V948" s="1049"/>
      <c r="W948" s="1046"/>
      <c r="X948" s="7"/>
      <c r="Y948" s="7"/>
      <c r="Z948" s="22"/>
      <c r="AA948" s="22"/>
      <c r="AB948" s="22"/>
      <c r="AC948" s="22"/>
      <c r="AE948" s="22"/>
    </row>
    <row r="949" spans="1:31" s="237" customFormat="1" ht="15" customHeight="1">
      <c r="A949" s="268">
        <v>44249</v>
      </c>
      <c r="B949" s="122" t="s">
        <v>230</v>
      </c>
      <c r="C949" s="91" t="s">
        <v>184</v>
      </c>
      <c r="D949">
        <v>2765.03</v>
      </c>
      <c r="E949">
        <v>2782.07</v>
      </c>
      <c r="F949">
        <v>2757.94</v>
      </c>
      <c r="G949">
        <v>2765.03</v>
      </c>
      <c r="H949">
        <v>2763.05</v>
      </c>
      <c r="I949">
        <v>2765.98</v>
      </c>
      <c r="J949">
        <v>2773.91</v>
      </c>
      <c r="K949">
        <v>2747.12</v>
      </c>
      <c r="L949">
        <v>2793.89</v>
      </c>
      <c r="M949">
        <v>2793.88</v>
      </c>
      <c r="N949">
        <v>2765.82</v>
      </c>
      <c r="O949">
        <v>2776.82</v>
      </c>
      <c r="P949">
        <v>2801.87</v>
      </c>
      <c r="Q949" s="1052">
        <f>MAX(D951:P951)</f>
        <v>377.42000000000007</v>
      </c>
      <c r="R949" s="1052">
        <f>MIN(D951:P951)</f>
        <v>304.42000000000007</v>
      </c>
      <c r="S949" s="1055">
        <f>AVERAGE(D951:P951)</f>
        <v>325.38000000000005</v>
      </c>
      <c r="T949" s="1055">
        <f>(Q949-R949)/(Q949+R949)*100</f>
        <v>10.706324064296608</v>
      </c>
      <c r="U949" s="1055">
        <f>STDEV(D951:P951)</f>
        <v>19.176373049494106</v>
      </c>
      <c r="V949" s="1060" t="str">
        <f>IF(P950="","",IF(S949&gt;AB949,IF(T949&lt;AE949,IF(S949&lt;AC949,"Pass","Fail"),"Fail"),"Fail"))</f>
        <v>Pass</v>
      </c>
      <c r="W949" s="271">
        <v>1428</v>
      </c>
      <c r="X949" s="325"/>
      <c r="Y949" s="549"/>
      <c r="Z949" s="30">
        <v>270</v>
      </c>
      <c r="AA949" s="30">
        <v>390</v>
      </c>
      <c r="AB949" s="30">
        <v>300</v>
      </c>
      <c r="AC949" s="31">
        <v>390</v>
      </c>
      <c r="AD949" s="31">
        <v>20</v>
      </c>
      <c r="AE949" s="31">
        <v>12.71</v>
      </c>
    </row>
    <row r="950" spans="1:31" s="237" customFormat="1" ht="15" customHeight="1">
      <c r="A950" s="17"/>
      <c r="B950" s="84"/>
      <c r="C950" s="91" t="s">
        <v>185</v>
      </c>
      <c r="D950">
        <v>2452.0300000000002</v>
      </c>
      <c r="E950">
        <v>2459.33</v>
      </c>
      <c r="F950">
        <v>2443.3000000000002</v>
      </c>
      <c r="G950">
        <v>2442.81</v>
      </c>
      <c r="H950">
        <v>2458.63</v>
      </c>
      <c r="I950">
        <v>2460.14</v>
      </c>
      <c r="J950">
        <v>2454.73</v>
      </c>
      <c r="K950">
        <v>2421.06</v>
      </c>
      <c r="L950">
        <v>2416.4699999999998</v>
      </c>
      <c r="M950">
        <v>2469.8000000000002</v>
      </c>
      <c r="N950">
        <v>2438.9899999999998</v>
      </c>
      <c r="O950">
        <v>2452.2399999999998</v>
      </c>
      <c r="P950">
        <v>2452.94</v>
      </c>
      <c r="Q950" s="1053"/>
      <c r="R950" s="1053"/>
      <c r="S950" s="1056"/>
      <c r="T950" s="1056"/>
      <c r="U950" s="1056"/>
      <c r="V950" s="1061"/>
      <c r="W950" s="1058"/>
      <c r="X950" s="7"/>
      <c r="Y950" s="7"/>
      <c r="Z950" s="22"/>
      <c r="AA950" s="22"/>
      <c r="AB950" s="22"/>
      <c r="AC950" s="22"/>
      <c r="AE950" s="22"/>
    </row>
    <row r="951" spans="1:31" s="237" customFormat="1" ht="15" customHeight="1">
      <c r="A951" s="17"/>
      <c r="B951" s="119"/>
      <c r="C951" s="91" t="s">
        <v>188</v>
      </c>
      <c r="D951" s="93">
        <f>(D949-D950)</f>
        <v>313</v>
      </c>
      <c r="E951" s="93">
        <f t="shared" ref="E951:P951" si="313">(E949-E950)</f>
        <v>322.74000000000024</v>
      </c>
      <c r="F951" s="93">
        <f t="shared" si="313"/>
        <v>314.63999999999987</v>
      </c>
      <c r="G951" s="93">
        <f t="shared" si="313"/>
        <v>322.22000000000025</v>
      </c>
      <c r="H951" s="93">
        <f t="shared" si="313"/>
        <v>304.42000000000007</v>
      </c>
      <c r="I951" s="93">
        <f t="shared" si="313"/>
        <v>305.84000000000015</v>
      </c>
      <c r="J951" s="93">
        <f t="shared" si="313"/>
        <v>319.17999999999984</v>
      </c>
      <c r="K951" s="93">
        <f t="shared" si="313"/>
        <v>326.05999999999995</v>
      </c>
      <c r="L951" s="93">
        <f t="shared" si="313"/>
        <v>377.42000000000007</v>
      </c>
      <c r="M951" s="93">
        <f t="shared" si="313"/>
        <v>324.07999999999993</v>
      </c>
      <c r="N951" s="93">
        <f t="shared" si="313"/>
        <v>326.83000000000038</v>
      </c>
      <c r="O951" s="93">
        <f t="shared" si="313"/>
        <v>324.58000000000038</v>
      </c>
      <c r="P951" s="93">
        <f t="shared" si="313"/>
        <v>348.92999999999984</v>
      </c>
      <c r="Q951" s="1054"/>
      <c r="R951" s="1054"/>
      <c r="S951" s="1057"/>
      <c r="T951" s="1057"/>
      <c r="U951" s="1057"/>
      <c r="V951" s="1062"/>
      <c r="W951" s="1059"/>
      <c r="X951" s="7"/>
      <c r="Y951" s="7"/>
      <c r="Z951" s="22"/>
      <c r="AA951" s="22"/>
      <c r="AB951" s="22"/>
      <c r="AC951" s="22"/>
      <c r="AE951" s="22"/>
    </row>
    <row r="952" spans="1:31">
      <c r="E952" s="237"/>
      <c r="F952" s="237"/>
      <c r="G952" s="237"/>
    </row>
    <row r="953" spans="1:31">
      <c r="E953" s="237"/>
      <c r="F953" s="237"/>
      <c r="G953" s="237"/>
    </row>
    <row r="954" spans="1:31">
      <c r="E954" s="237"/>
      <c r="F954" s="237"/>
      <c r="G954" s="237"/>
    </row>
    <row r="955" spans="1:31">
      <c r="E955" s="237"/>
      <c r="F955" s="237"/>
      <c r="G955" s="237"/>
    </row>
    <row r="956" spans="1:31">
      <c r="E956" s="237"/>
      <c r="F956" s="237"/>
      <c r="G956" s="237"/>
    </row>
    <row r="957" spans="1:31">
      <c r="E957" s="237"/>
      <c r="F957" s="237"/>
      <c r="G957" s="237"/>
    </row>
    <row r="958" spans="1:31">
      <c r="E958" s="237"/>
      <c r="F958" s="237"/>
      <c r="G958" s="237"/>
    </row>
    <row r="959" spans="1:31">
      <c r="E959" s="237"/>
      <c r="F959" s="237"/>
      <c r="G959" s="237"/>
    </row>
    <row r="960" spans="1:31">
      <c r="E960" s="237"/>
      <c r="F960" s="237"/>
      <c r="G960" s="237"/>
    </row>
    <row r="961" spans="5:7">
      <c r="E961" s="237"/>
      <c r="F961" s="237"/>
      <c r="G961" s="237"/>
    </row>
    <row r="962" spans="5:7">
      <c r="E962" s="237"/>
      <c r="F962" s="237"/>
      <c r="G962" s="237"/>
    </row>
    <row r="963" spans="5:7">
      <c r="E963" s="237"/>
      <c r="F963" s="237"/>
      <c r="G963" s="237"/>
    </row>
    <row r="964" spans="5:7">
      <c r="E964" s="237"/>
      <c r="F964" s="237"/>
      <c r="G964" s="237"/>
    </row>
    <row r="965" spans="5:7">
      <c r="E965" s="237"/>
      <c r="F965" s="237"/>
      <c r="G965" s="237"/>
    </row>
    <row r="966" spans="5:7">
      <c r="E966" s="237"/>
      <c r="F966" s="237"/>
      <c r="G966" s="237"/>
    </row>
    <row r="967" spans="5:7">
      <c r="E967" s="237"/>
      <c r="F967" s="237"/>
      <c r="G967" s="237"/>
    </row>
    <row r="968" spans="5:7">
      <c r="E968" s="237"/>
      <c r="F968" s="237"/>
      <c r="G968" s="237"/>
    </row>
    <row r="969" spans="5:7">
      <c r="E969" s="237"/>
      <c r="F969" s="237"/>
      <c r="G969" s="237"/>
    </row>
    <row r="970" spans="5:7">
      <c r="E970" s="237"/>
      <c r="F970" s="237"/>
      <c r="G970" s="237"/>
    </row>
    <row r="971" spans="5:7">
      <c r="E971" s="237"/>
      <c r="F971" s="237"/>
      <c r="G971" s="237"/>
    </row>
    <row r="972" spans="5:7">
      <c r="E972" s="237"/>
      <c r="F972" s="237"/>
      <c r="G972" s="237"/>
    </row>
    <row r="973" spans="5:7">
      <c r="E973" s="237"/>
      <c r="F973" s="237"/>
      <c r="G973" s="237"/>
    </row>
    <row r="974" spans="5:7">
      <c r="E974" s="237"/>
      <c r="F974" s="237"/>
      <c r="G974" s="237"/>
    </row>
    <row r="975" spans="5:7">
      <c r="E975" s="237"/>
      <c r="F975" s="237"/>
      <c r="G975" s="237"/>
    </row>
    <row r="976" spans="5:7">
      <c r="E976" s="237"/>
      <c r="F976" s="237"/>
      <c r="G976" s="237"/>
    </row>
    <row r="977" spans="5:7">
      <c r="E977" s="237"/>
      <c r="F977" s="237"/>
      <c r="G977" s="237"/>
    </row>
    <row r="978" spans="5:7">
      <c r="E978" s="237"/>
      <c r="F978" s="237"/>
      <c r="G978" s="237"/>
    </row>
    <row r="979" spans="5:7">
      <c r="E979" s="237"/>
      <c r="F979" s="237"/>
      <c r="G979" s="237"/>
    </row>
    <row r="980" spans="5:7">
      <c r="E980" s="237"/>
      <c r="F980" s="237"/>
      <c r="G980" s="237"/>
    </row>
    <row r="981" spans="5:7">
      <c r="E981" s="237"/>
      <c r="F981" s="237"/>
      <c r="G981" s="237"/>
    </row>
    <row r="982" spans="5:7">
      <c r="E982" s="237"/>
      <c r="F982" s="237"/>
      <c r="G982" s="237"/>
    </row>
    <row r="983" spans="5:7">
      <c r="E983" s="237"/>
      <c r="F983" s="237"/>
      <c r="G983" s="237"/>
    </row>
    <row r="984" spans="5:7">
      <c r="E984" s="237"/>
      <c r="F984" s="237"/>
      <c r="G984" s="237"/>
    </row>
    <row r="985" spans="5:7">
      <c r="E985" s="237"/>
      <c r="F985" s="237"/>
      <c r="G985" s="237"/>
    </row>
    <row r="986" spans="5:7">
      <c r="E986" s="237"/>
      <c r="F986" s="237"/>
      <c r="G986" s="237"/>
    </row>
    <row r="987" spans="5:7">
      <c r="E987" s="237"/>
      <c r="F987" s="237"/>
      <c r="G987" s="237"/>
    </row>
    <row r="988" spans="5:7">
      <c r="E988" s="237"/>
      <c r="F988" s="237"/>
      <c r="G988" s="237"/>
    </row>
    <row r="989" spans="5:7">
      <c r="E989" s="237"/>
      <c r="F989" s="237"/>
      <c r="G989" s="237"/>
    </row>
    <row r="990" spans="5:7">
      <c r="E990" s="237"/>
      <c r="F990" s="237"/>
      <c r="G990" s="237"/>
    </row>
    <row r="991" spans="5:7">
      <c r="E991" s="237"/>
      <c r="F991" s="237"/>
      <c r="G991" s="237"/>
    </row>
    <row r="992" spans="5:7">
      <c r="E992" s="237"/>
      <c r="F992" s="237"/>
      <c r="G992" s="237"/>
    </row>
    <row r="993" spans="5:7">
      <c r="E993" s="237"/>
      <c r="F993" s="237"/>
      <c r="G993" s="237"/>
    </row>
    <row r="994" spans="5:7">
      <c r="E994" s="237"/>
      <c r="F994" s="237"/>
      <c r="G994" s="237"/>
    </row>
    <row r="995" spans="5:7">
      <c r="E995" s="237"/>
      <c r="F995" s="237"/>
      <c r="G995" s="237"/>
    </row>
    <row r="996" spans="5:7">
      <c r="E996" s="237"/>
      <c r="F996" s="237"/>
      <c r="G996" s="237"/>
    </row>
    <row r="997" spans="5:7">
      <c r="E997" s="237"/>
      <c r="F997" s="237"/>
      <c r="G997" s="237"/>
    </row>
    <row r="998" spans="5:7">
      <c r="E998" s="237"/>
      <c r="F998" s="237"/>
      <c r="G998" s="237"/>
    </row>
    <row r="999" spans="5:7">
      <c r="E999" s="237"/>
      <c r="F999" s="237"/>
      <c r="G999" s="237"/>
    </row>
    <row r="1000" spans="5:7">
      <c r="E1000" s="237"/>
      <c r="F1000" s="237"/>
      <c r="G1000" s="237"/>
    </row>
    <row r="1001" spans="5:7">
      <c r="E1001" s="237"/>
      <c r="F1001" s="237"/>
      <c r="G1001" s="237"/>
    </row>
    <row r="1002" spans="5:7">
      <c r="E1002" s="237"/>
      <c r="F1002" s="237"/>
      <c r="G1002" s="237"/>
    </row>
    <row r="1003" spans="5:7">
      <c r="E1003" s="237"/>
      <c r="F1003" s="237"/>
      <c r="G1003" s="237"/>
    </row>
    <row r="1004" spans="5:7">
      <c r="E1004" s="237"/>
      <c r="F1004" s="237"/>
      <c r="G1004" s="237"/>
    </row>
    <row r="1005" spans="5:7">
      <c r="E1005" s="237"/>
      <c r="F1005" s="237"/>
      <c r="G1005" s="237"/>
    </row>
    <row r="1006" spans="5:7">
      <c r="E1006" s="237"/>
      <c r="F1006" s="237"/>
      <c r="G1006" s="237"/>
    </row>
    <row r="1007" spans="5:7">
      <c r="E1007" s="237"/>
      <c r="F1007" s="237"/>
      <c r="G1007" s="237"/>
    </row>
    <row r="1008" spans="5:7">
      <c r="E1008" s="237"/>
      <c r="F1008" s="237"/>
      <c r="G1008" s="237"/>
    </row>
    <row r="1009" spans="5:7">
      <c r="E1009" s="237"/>
      <c r="F1009" s="237"/>
      <c r="G1009" s="237"/>
    </row>
    <row r="1010" spans="5:7">
      <c r="E1010" s="237"/>
      <c r="F1010" s="237"/>
      <c r="G1010" s="237"/>
    </row>
    <row r="1011" spans="5:7">
      <c r="E1011" s="237"/>
      <c r="F1011" s="237"/>
      <c r="G1011" s="237"/>
    </row>
    <row r="1012" spans="5:7">
      <c r="E1012" s="237"/>
      <c r="F1012" s="237"/>
      <c r="G1012" s="237"/>
    </row>
    <row r="1013" spans="5:7">
      <c r="E1013" s="237"/>
      <c r="F1013" s="237"/>
      <c r="G1013" s="237"/>
    </row>
    <row r="1014" spans="5:7">
      <c r="E1014" s="237"/>
      <c r="F1014" s="237"/>
      <c r="G1014" s="237"/>
    </row>
    <row r="1015" spans="5:7">
      <c r="E1015" s="237"/>
      <c r="F1015" s="237"/>
      <c r="G1015" s="237"/>
    </row>
    <row r="1016" spans="5:7">
      <c r="E1016" s="237"/>
      <c r="F1016" s="237"/>
      <c r="G1016" s="237"/>
    </row>
    <row r="1017" spans="5:7">
      <c r="E1017" s="237"/>
      <c r="F1017" s="237"/>
      <c r="G1017" s="237"/>
    </row>
    <row r="1018" spans="5:7">
      <c r="E1018" s="237"/>
      <c r="F1018" s="237"/>
      <c r="G1018" s="237"/>
    </row>
    <row r="1019" spans="5:7">
      <c r="E1019" s="237"/>
      <c r="F1019" s="237"/>
      <c r="G1019" s="237"/>
    </row>
    <row r="1020" spans="5:7">
      <c r="E1020" s="237"/>
      <c r="F1020" s="237"/>
      <c r="G1020" s="237"/>
    </row>
    <row r="1021" spans="5:7">
      <c r="E1021" s="237"/>
      <c r="F1021" s="237"/>
      <c r="G1021" s="237"/>
    </row>
    <row r="1022" spans="5:7">
      <c r="E1022" s="237"/>
      <c r="F1022" s="237"/>
      <c r="G1022" s="237"/>
    </row>
    <row r="1023" spans="5:7">
      <c r="E1023" s="237"/>
      <c r="F1023" s="237"/>
      <c r="G1023" s="237"/>
    </row>
    <row r="1024" spans="5:7">
      <c r="E1024" s="237"/>
      <c r="F1024" s="237"/>
      <c r="G1024" s="237"/>
    </row>
    <row r="1025" spans="5:7">
      <c r="E1025" s="237"/>
      <c r="F1025" s="237"/>
      <c r="G1025" s="237"/>
    </row>
    <row r="1026" spans="5:7">
      <c r="E1026" s="237"/>
      <c r="F1026" s="237"/>
      <c r="G1026" s="237"/>
    </row>
    <row r="1027" spans="5:7">
      <c r="E1027" s="237"/>
      <c r="F1027" s="237"/>
      <c r="G1027" s="237"/>
    </row>
    <row r="1028" spans="5:7">
      <c r="E1028" s="237"/>
      <c r="F1028" s="237"/>
      <c r="G1028" s="237"/>
    </row>
    <row r="1029" spans="5:7">
      <c r="E1029" s="237"/>
      <c r="F1029" s="237"/>
      <c r="G1029" s="237"/>
    </row>
    <row r="1030" spans="5:7">
      <c r="E1030" s="237"/>
      <c r="F1030" s="237"/>
      <c r="G1030" s="237"/>
    </row>
    <row r="1031" spans="5:7">
      <c r="E1031" s="237"/>
      <c r="F1031" s="237"/>
      <c r="G1031" s="237"/>
    </row>
    <row r="1032" spans="5:7">
      <c r="E1032" s="237"/>
      <c r="F1032" s="237"/>
      <c r="G1032" s="237"/>
    </row>
    <row r="1033" spans="5:7">
      <c r="E1033" s="237"/>
      <c r="F1033" s="237"/>
      <c r="G1033" s="237"/>
    </row>
    <row r="1034" spans="5:7">
      <c r="E1034" s="237"/>
      <c r="F1034" s="237"/>
      <c r="G1034" s="237"/>
    </row>
    <row r="1035" spans="5:7">
      <c r="E1035" s="237"/>
      <c r="F1035" s="237"/>
      <c r="G1035" s="237"/>
    </row>
    <row r="1036" spans="5:7">
      <c r="E1036" s="237"/>
      <c r="F1036" s="237"/>
      <c r="G1036" s="237"/>
    </row>
    <row r="1037" spans="5:7">
      <c r="E1037" s="237"/>
      <c r="F1037" s="237"/>
      <c r="G1037" s="237"/>
    </row>
    <row r="1038" spans="5:7">
      <c r="E1038" s="237"/>
      <c r="F1038" s="237"/>
      <c r="G1038" s="237"/>
    </row>
    <row r="1039" spans="5:7">
      <c r="E1039" s="237"/>
      <c r="F1039" s="237"/>
      <c r="G1039" s="237"/>
    </row>
    <row r="1040" spans="5:7">
      <c r="E1040" s="237"/>
      <c r="F1040" s="237"/>
      <c r="G1040" s="237"/>
    </row>
    <row r="1041" spans="5:7">
      <c r="E1041" s="237"/>
      <c r="F1041" s="237"/>
      <c r="G1041" s="237"/>
    </row>
    <row r="1042" spans="5:7">
      <c r="E1042" s="237"/>
      <c r="F1042" s="237"/>
      <c r="G1042" s="237"/>
    </row>
    <row r="1043" spans="5:7">
      <c r="E1043" s="237"/>
      <c r="F1043" s="237"/>
      <c r="G1043" s="237"/>
    </row>
    <row r="1044" spans="5:7">
      <c r="E1044" s="237"/>
      <c r="F1044" s="237"/>
      <c r="G1044" s="237"/>
    </row>
    <row r="1045" spans="5:7">
      <c r="E1045" s="237"/>
      <c r="F1045" s="237"/>
      <c r="G1045" s="237"/>
    </row>
    <row r="1046" spans="5:7">
      <c r="E1046" s="237"/>
      <c r="F1046" s="237"/>
      <c r="G1046" s="237"/>
    </row>
    <row r="1047" spans="5:7">
      <c r="E1047" s="237"/>
      <c r="F1047" s="237"/>
      <c r="G1047" s="237"/>
    </row>
    <row r="1048" spans="5:7">
      <c r="E1048" s="237"/>
      <c r="F1048" s="237"/>
      <c r="G1048" s="237"/>
    </row>
    <row r="1049" spans="5:7">
      <c r="E1049" s="237"/>
      <c r="F1049" s="237"/>
      <c r="G1049" s="237"/>
    </row>
    <row r="1050" spans="5:7">
      <c r="E1050" s="237"/>
      <c r="F1050" s="237"/>
      <c r="G1050" s="237"/>
    </row>
    <row r="1051" spans="5:7">
      <c r="E1051" s="237"/>
      <c r="F1051" s="237"/>
      <c r="G1051" s="237"/>
    </row>
    <row r="1052" spans="5:7">
      <c r="E1052" s="237"/>
      <c r="F1052" s="237"/>
      <c r="G1052" s="237"/>
    </row>
    <row r="1053" spans="5:7">
      <c r="E1053" s="237"/>
      <c r="F1053" s="237"/>
      <c r="G1053" s="237"/>
    </row>
    <row r="1054" spans="5:7">
      <c r="E1054" s="237"/>
      <c r="F1054" s="237"/>
      <c r="G1054" s="237"/>
    </row>
    <row r="1055" spans="5:7">
      <c r="E1055" s="237"/>
      <c r="F1055" s="237"/>
      <c r="G1055" s="237"/>
    </row>
    <row r="1056" spans="5:7">
      <c r="E1056" s="237"/>
      <c r="F1056" s="237"/>
      <c r="G1056" s="237"/>
    </row>
    <row r="1057" spans="5:7">
      <c r="E1057" s="237"/>
      <c r="F1057" s="237"/>
      <c r="G1057" s="237"/>
    </row>
    <row r="1058" spans="5:7">
      <c r="E1058" s="237"/>
      <c r="F1058" s="237"/>
      <c r="G1058" s="237"/>
    </row>
    <row r="1059" spans="5:7">
      <c r="E1059" s="237"/>
      <c r="F1059" s="237"/>
      <c r="G1059" s="237"/>
    </row>
    <row r="1060" spans="5:7">
      <c r="E1060" s="237"/>
      <c r="F1060" s="237"/>
      <c r="G1060" s="237"/>
    </row>
    <row r="1061" spans="5:7">
      <c r="E1061" s="237"/>
      <c r="F1061" s="237"/>
      <c r="G1061" s="237"/>
    </row>
    <row r="1062" spans="5:7">
      <c r="E1062" s="237"/>
      <c r="F1062" s="237"/>
      <c r="G1062" s="237"/>
    </row>
    <row r="1063" spans="5:7">
      <c r="E1063" s="237"/>
      <c r="F1063" s="237"/>
      <c r="G1063" s="237"/>
    </row>
    <row r="1064" spans="5:7">
      <c r="E1064" s="237"/>
      <c r="F1064" s="237"/>
      <c r="G1064" s="237"/>
    </row>
    <row r="1065" spans="5:7">
      <c r="E1065" s="237"/>
      <c r="F1065" s="237"/>
      <c r="G1065" s="237"/>
    </row>
    <row r="1066" spans="5:7">
      <c r="E1066" s="237"/>
      <c r="F1066" s="237"/>
      <c r="G1066" s="237"/>
    </row>
    <row r="1067" spans="5:7">
      <c r="E1067" s="237"/>
      <c r="F1067" s="237"/>
      <c r="G1067" s="237"/>
    </row>
    <row r="1068" spans="5:7">
      <c r="E1068" s="237"/>
      <c r="F1068" s="237"/>
      <c r="G1068" s="237"/>
    </row>
    <row r="1069" spans="5:7">
      <c r="E1069" s="237"/>
      <c r="F1069" s="237"/>
      <c r="G1069" s="237"/>
    </row>
    <row r="1070" spans="5:7">
      <c r="E1070" s="237"/>
      <c r="F1070" s="237"/>
      <c r="G1070" s="237"/>
    </row>
    <row r="1071" spans="5:7">
      <c r="E1071" s="237"/>
      <c r="F1071" s="237"/>
      <c r="G1071" s="237"/>
    </row>
    <row r="1072" spans="5:7">
      <c r="E1072" s="237"/>
      <c r="F1072" s="237"/>
      <c r="G1072" s="237"/>
    </row>
    <row r="1073" spans="5:7">
      <c r="E1073" s="237"/>
      <c r="F1073" s="237"/>
      <c r="G1073" s="237"/>
    </row>
    <row r="1074" spans="5:7">
      <c r="E1074" s="237"/>
      <c r="F1074" s="237"/>
      <c r="G1074" s="237"/>
    </row>
    <row r="1075" spans="5:7">
      <c r="E1075" s="237"/>
      <c r="F1075" s="237"/>
      <c r="G1075" s="237"/>
    </row>
    <row r="1076" spans="5:7">
      <c r="E1076" s="237"/>
      <c r="F1076" s="237"/>
      <c r="G1076" s="237"/>
    </row>
    <row r="1077" spans="5:7">
      <c r="E1077" s="237"/>
      <c r="F1077" s="237"/>
      <c r="G1077" s="237"/>
    </row>
    <row r="1078" spans="5:7">
      <c r="E1078" s="237"/>
      <c r="F1078" s="237"/>
      <c r="G1078" s="237"/>
    </row>
    <row r="1079" spans="5:7">
      <c r="E1079" s="237"/>
      <c r="F1079" s="237"/>
      <c r="G1079" s="237"/>
    </row>
    <row r="1080" spans="5:7">
      <c r="E1080" s="237"/>
      <c r="F1080" s="237"/>
      <c r="G1080" s="237"/>
    </row>
    <row r="1081" spans="5:7">
      <c r="E1081" s="237"/>
      <c r="F1081" s="237"/>
      <c r="G1081" s="237"/>
    </row>
    <row r="1082" spans="5:7">
      <c r="E1082" s="237"/>
      <c r="F1082" s="237"/>
      <c r="G1082" s="237"/>
    </row>
    <row r="1083" spans="5:7">
      <c r="E1083" s="237"/>
      <c r="F1083" s="237"/>
      <c r="G1083" s="237"/>
    </row>
    <row r="1084" spans="5:7">
      <c r="E1084" s="237"/>
      <c r="F1084" s="237"/>
      <c r="G1084" s="237"/>
    </row>
    <row r="1085" spans="5:7">
      <c r="E1085" s="237"/>
      <c r="F1085" s="237"/>
      <c r="G1085" s="237"/>
    </row>
    <row r="1086" spans="5:7">
      <c r="E1086" s="237"/>
      <c r="F1086" s="237"/>
      <c r="G1086" s="237"/>
    </row>
    <row r="1087" spans="5:7">
      <c r="E1087" s="237"/>
      <c r="F1087" s="237"/>
      <c r="G1087" s="237"/>
    </row>
    <row r="1088" spans="5:7">
      <c r="E1088" s="237"/>
      <c r="F1088" s="237"/>
      <c r="G1088" s="237"/>
    </row>
    <row r="1089" spans="5:7">
      <c r="E1089" s="237"/>
      <c r="F1089" s="237"/>
      <c r="G1089" s="237"/>
    </row>
    <row r="1090" spans="5:7">
      <c r="E1090" s="237"/>
      <c r="F1090" s="237"/>
      <c r="G1090" s="237"/>
    </row>
    <row r="1091" spans="5:7">
      <c r="E1091" s="237"/>
      <c r="F1091" s="237"/>
      <c r="G1091" s="237"/>
    </row>
    <row r="1092" spans="5:7">
      <c r="E1092" s="237"/>
      <c r="F1092" s="237"/>
      <c r="G1092" s="237"/>
    </row>
    <row r="1093" spans="5:7">
      <c r="E1093" s="237"/>
      <c r="F1093" s="237"/>
      <c r="G1093" s="237"/>
    </row>
    <row r="1094" spans="5:7">
      <c r="E1094" s="237"/>
      <c r="F1094" s="237"/>
      <c r="G1094" s="237"/>
    </row>
    <row r="1095" spans="5:7">
      <c r="E1095" s="237"/>
      <c r="F1095" s="237"/>
      <c r="G1095" s="237"/>
    </row>
    <row r="1096" spans="5:7">
      <c r="E1096" s="237"/>
      <c r="F1096" s="237"/>
      <c r="G1096" s="237"/>
    </row>
    <row r="1097" spans="5:7">
      <c r="E1097" s="237"/>
      <c r="F1097" s="237"/>
      <c r="G1097" s="237"/>
    </row>
    <row r="1098" spans="5:7">
      <c r="E1098" s="237"/>
      <c r="F1098" s="237"/>
      <c r="G1098" s="237"/>
    </row>
    <row r="1099" spans="5:7">
      <c r="E1099" s="237"/>
      <c r="F1099" s="237"/>
      <c r="G1099" s="237"/>
    </row>
    <row r="1100" spans="5:7">
      <c r="E1100" s="237"/>
      <c r="F1100" s="237"/>
      <c r="G1100" s="237"/>
    </row>
    <row r="1101" spans="5:7">
      <c r="E1101" s="237"/>
      <c r="F1101" s="237"/>
      <c r="G1101" s="237"/>
    </row>
    <row r="1102" spans="5:7">
      <c r="E1102" s="237"/>
      <c r="F1102" s="237"/>
      <c r="G1102" s="237"/>
    </row>
    <row r="1103" spans="5:7">
      <c r="E1103" s="237"/>
      <c r="F1103" s="237"/>
      <c r="G1103" s="237"/>
    </row>
    <row r="1104" spans="5:7">
      <c r="E1104" s="237"/>
      <c r="F1104" s="237"/>
      <c r="G1104" s="237"/>
    </row>
    <row r="1105" spans="5:7">
      <c r="E1105" s="237"/>
      <c r="F1105" s="237"/>
      <c r="G1105" s="237"/>
    </row>
    <row r="1106" spans="5:7">
      <c r="E1106" s="237"/>
      <c r="F1106" s="237"/>
      <c r="G1106" s="237"/>
    </row>
    <row r="1107" spans="5:7">
      <c r="E1107" s="237"/>
      <c r="F1107" s="237"/>
      <c r="G1107" s="237"/>
    </row>
    <row r="1108" spans="5:7">
      <c r="E1108" s="237"/>
      <c r="F1108" s="237"/>
      <c r="G1108" s="237"/>
    </row>
    <row r="1109" spans="5:7">
      <c r="E1109" s="237"/>
      <c r="F1109" s="237"/>
      <c r="G1109" s="237"/>
    </row>
    <row r="1110" spans="5:7">
      <c r="E1110" s="237"/>
      <c r="F1110" s="237"/>
      <c r="G1110" s="237"/>
    </row>
    <row r="1111" spans="5:7">
      <c r="E1111" s="237"/>
      <c r="F1111" s="237"/>
      <c r="G1111" s="237"/>
    </row>
    <row r="1112" spans="5:7">
      <c r="E1112" s="237"/>
      <c r="F1112" s="237"/>
      <c r="G1112" s="237"/>
    </row>
    <row r="1113" spans="5:7">
      <c r="E1113" s="237"/>
      <c r="F1113" s="237"/>
      <c r="G1113" s="237"/>
    </row>
    <row r="1114" spans="5:7">
      <c r="E1114" s="237"/>
      <c r="F1114" s="237"/>
      <c r="G1114" s="237"/>
    </row>
    <row r="1115" spans="5:7">
      <c r="E1115" s="237"/>
      <c r="F1115" s="237"/>
      <c r="G1115" s="237"/>
    </row>
    <row r="1116" spans="5:7">
      <c r="E1116" s="237"/>
      <c r="F1116" s="237"/>
      <c r="G1116" s="237"/>
    </row>
    <row r="1117" spans="5:7">
      <c r="E1117" s="237"/>
      <c r="F1117" s="237"/>
      <c r="G1117" s="237"/>
    </row>
    <row r="1118" spans="5:7">
      <c r="E1118" s="237"/>
      <c r="F1118" s="237"/>
      <c r="G1118" s="237"/>
    </row>
    <row r="1119" spans="5:7">
      <c r="E1119" s="237"/>
      <c r="F1119" s="237"/>
      <c r="G1119" s="237"/>
    </row>
    <row r="1120" spans="5:7">
      <c r="E1120" s="237"/>
      <c r="F1120" s="237"/>
      <c r="G1120" s="237"/>
    </row>
    <row r="1121" spans="5:7">
      <c r="E1121" s="237"/>
      <c r="F1121" s="237"/>
      <c r="G1121" s="237"/>
    </row>
    <row r="1122" spans="5:7">
      <c r="E1122" s="237"/>
      <c r="F1122" s="237"/>
      <c r="G1122" s="237"/>
    </row>
    <row r="1123" spans="5:7">
      <c r="E1123" s="237"/>
      <c r="F1123" s="237"/>
      <c r="G1123" s="237"/>
    </row>
    <row r="1124" spans="5:7">
      <c r="E1124" s="237"/>
      <c r="F1124" s="237"/>
      <c r="G1124" s="237"/>
    </row>
    <row r="1125" spans="5:7">
      <c r="E1125" s="237"/>
      <c r="F1125" s="237"/>
      <c r="G1125" s="237"/>
    </row>
    <row r="1126" spans="5:7">
      <c r="E1126" s="237"/>
      <c r="F1126" s="237"/>
      <c r="G1126" s="237"/>
    </row>
    <row r="1127" spans="5:7">
      <c r="E1127" s="237"/>
      <c r="F1127" s="237"/>
      <c r="G1127" s="237"/>
    </row>
    <row r="1128" spans="5:7">
      <c r="E1128" s="237"/>
      <c r="F1128" s="237"/>
      <c r="G1128" s="237"/>
    </row>
    <row r="1129" spans="5:7">
      <c r="E1129" s="237"/>
      <c r="F1129" s="237"/>
      <c r="G1129" s="237"/>
    </row>
    <row r="1130" spans="5:7">
      <c r="E1130" s="237"/>
      <c r="F1130" s="237"/>
      <c r="G1130" s="237"/>
    </row>
    <row r="1131" spans="5:7">
      <c r="E1131" s="237"/>
      <c r="F1131" s="237"/>
      <c r="G1131" s="237"/>
    </row>
    <row r="1132" spans="5:7">
      <c r="E1132" s="237"/>
      <c r="F1132" s="237"/>
      <c r="G1132" s="237"/>
    </row>
    <row r="1133" spans="5:7">
      <c r="E1133" s="237"/>
      <c r="F1133" s="237"/>
      <c r="G1133" s="237"/>
    </row>
    <row r="1134" spans="5:7">
      <c r="E1134" s="237"/>
      <c r="F1134" s="237"/>
      <c r="G1134" s="237"/>
    </row>
    <row r="1135" spans="5:7">
      <c r="E1135" s="237"/>
      <c r="F1135" s="237"/>
      <c r="G1135" s="237"/>
    </row>
    <row r="1136" spans="5:7">
      <c r="E1136" s="237"/>
      <c r="F1136" s="237"/>
      <c r="G1136" s="237"/>
    </row>
    <row r="1137" spans="5:7">
      <c r="E1137" s="237"/>
      <c r="F1137" s="237"/>
      <c r="G1137" s="237"/>
    </row>
    <row r="1138" spans="5:7">
      <c r="E1138" s="237"/>
      <c r="F1138" s="237"/>
      <c r="G1138" s="237"/>
    </row>
    <row r="1139" spans="5:7">
      <c r="E1139" s="237"/>
      <c r="F1139" s="237"/>
      <c r="G1139" s="237"/>
    </row>
    <row r="1140" spans="5:7">
      <c r="E1140" s="237"/>
      <c r="F1140" s="237"/>
      <c r="G1140" s="237"/>
    </row>
    <row r="1141" spans="5:7">
      <c r="E1141" s="237"/>
      <c r="F1141" s="237"/>
      <c r="G1141" s="237"/>
    </row>
    <row r="1142" spans="5:7">
      <c r="E1142" s="237"/>
      <c r="F1142" s="237"/>
      <c r="G1142" s="237"/>
    </row>
    <row r="1143" spans="5:7">
      <c r="E1143" s="237"/>
      <c r="F1143" s="237"/>
      <c r="G1143" s="237"/>
    </row>
    <row r="1144" spans="5:7">
      <c r="E1144" s="237"/>
      <c r="F1144" s="237"/>
      <c r="G1144" s="237"/>
    </row>
    <row r="1145" spans="5:7">
      <c r="E1145" s="237"/>
      <c r="F1145" s="237"/>
      <c r="G1145" s="237"/>
    </row>
    <row r="1146" spans="5:7">
      <c r="E1146" s="237"/>
      <c r="F1146" s="237"/>
      <c r="G1146" s="237"/>
    </row>
    <row r="1147" spans="5:7">
      <c r="E1147" s="237"/>
      <c r="F1147" s="237"/>
      <c r="G1147" s="237"/>
    </row>
    <row r="1148" spans="5:7">
      <c r="E1148" s="237"/>
      <c r="F1148" s="237"/>
      <c r="G1148" s="237"/>
    </row>
    <row r="1149" spans="5:7">
      <c r="E1149" s="237"/>
      <c r="F1149" s="237"/>
      <c r="G1149" s="237"/>
    </row>
    <row r="1150" spans="5:7">
      <c r="E1150" s="237"/>
      <c r="F1150" s="237"/>
      <c r="G1150" s="237"/>
    </row>
    <row r="1151" spans="5:7">
      <c r="E1151" s="237"/>
      <c r="F1151" s="237"/>
      <c r="G1151" s="237"/>
    </row>
    <row r="1152" spans="5:7">
      <c r="E1152" s="237"/>
      <c r="F1152" s="237"/>
      <c r="G1152" s="237"/>
    </row>
    <row r="1153" spans="5:7">
      <c r="E1153" s="237"/>
      <c r="F1153" s="237"/>
      <c r="G1153" s="237"/>
    </row>
    <row r="1154" spans="5:7">
      <c r="E1154" s="237"/>
      <c r="F1154" s="237"/>
      <c r="G1154" s="237"/>
    </row>
    <row r="1155" spans="5:7">
      <c r="E1155" s="237"/>
      <c r="F1155" s="237"/>
      <c r="G1155" s="237"/>
    </row>
    <row r="1156" spans="5:7">
      <c r="E1156" s="237"/>
      <c r="F1156" s="237"/>
      <c r="G1156" s="237"/>
    </row>
    <row r="1157" spans="5:7">
      <c r="E1157" s="237"/>
      <c r="F1157" s="237"/>
      <c r="G1157" s="237"/>
    </row>
    <row r="1158" spans="5:7">
      <c r="E1158" s="237"/>
      <c r="F1158" s="237"/>
      <c r="G1158" s="237"/>
    </row>
    <row r="1159" spans="5:7">
      <c r="E1159" s="237"/>
      <c r="F1159" s="237"/>
      <c r="G1159" s="237"/>
    </row>
    <row r="1160" spans="5:7">
      <c r="E1160" s="237"/>
      <c r="F1160" s="237"/>
      <c r="G1160" s="237"/>
    </row>
    <row r="1161" spans="5:7">
      <c r="E1161" s="237"/>
      <c r="F1161" s="237"/>
      <c r="G1161" s="237"/>
    </row>
    <row r="1162" spans="5:7">
      <c r="E1162" s="237"/>
      <c r="F1162" s="237"/>
      <c r="G1162" s="237"/>
    </row>
    <row r="1163" spans="5:7">
      <c r="E1163" s="237"/>
      <c r="F1163" s="237"/>
      <c r="G1163" s="237"/>
    </row>
    <row r="1164" spans="5:7">
      <c r="E1164" s="237"/>
      <c r="F1164" s="237"/>
      <c r="G1164" s="237"/>
    </row>
    <row r="1165" spans="5:7">
      <c r="E1165" s="237"/>
      <c r="F1165" s="237"/>
      <c r="G1165" s="237"/>
    </row>
    <row r="1166" spans="5:7">
      <c r="E1166" s="237"/>
      <c r="F1166" s="237"/>
      <c r="G1166" s="237"/>
    </row>
    <row r="1167" spans="5:7">
      <c r="E1167" s="237"/>
      <c r="F1167" s="237"/>
      <c r="G1167" s="237"/>
    </row>
    <row r="1168" spans="5:7">
      <c r="E1168" s="237"/>
      <c r="F1168" s="237"/>
      <c r="G1168" s="237"/>
    </row>
    <row r="1169" spans="5:7">
      <c r="E1169" s="237"/>
      <c r="F1169" s="237"/>
      <c r="G1169" s="237"/>
    </row>
    <row r="1170" spans="5:7">
      <c r="E1170" s="237"/>
      <c r="F1170" s="237"/>
      <c r="G1170" s="237"/>
    </row>
    <row r="1171" spans="5:7">
      <c r="E1171" s="237"/>
      <c r="F1171" s="237"/>
      <c r="G1171" s="237"/>
    </row>
    <row r="1172" spans="5:7">
      <c r="E1172" s="237"/>
      <c r="F1172" s="237"/>
      <c r="G1172" s="237"/>
    </row>
    <row r="1173" spans="5:7">
      <c r="E1173" s="237"/>
      <c r="F1173" s="237"/>
      <c r="G1173" s="237"/>
    </row>
    <row r="1174" spans="5:7">
      <c r="E1174" s="237"/>
      <c r="F1174" s="237"/>
      <c r="G1174" s="237"/>
    </row>
    <row r="1175" spans="5:7">
      <c r="E1175" s="237"/>
      <c r="F1175" s="237"/>
      <c r="G1175" s="237"/>
    </row>
    <row r="1176" spans="5:7">
      <c r="E1176" s="237"/>
      <c r="F1176" s="237"/>
      <c r="G1176" s="237"/>
    </row>
    <row r="1177" spans="5:7">
      <c r="E1177" s="237"/>
      <c r="F1177" s="237"/>
      <c r="G1177" s="237"/>
    </row>
    <row r="1178" spans="5:7">
      <c r="E1178" s="237"/>
      <c r="F1178" s="237"/>
      <c r="G1178" s="237"/>
    </row>
    <row r="1179" spans="5:7">
      <c r="E1179" s="237"/>
      <c r="F1179" s="237"/>
      <c r="G1179" s="237"/>
    </row>
    <row r="1180" spans="5:7">
      <c r="E1180" s="237"/>
      <c r="F1180" s="237"/>
      <c r="G1180" s="237"/>
    </row>
    <row r="1181" spans="5:7">
      <c r="E1181" s="237"/>
      <c r="F1181" s="237"/>
      <c r="G1181" s="237"/>
    </row>
    <row r="1182" spans="5:7">
      <c r="E1182" s="237"/>
      <c r="F1182" s="237"/>
      <c r="G1182" s="237"/>
    </row>
    <row r="1183" spans="5:7">
      <c r="E1183" s="237"/>
      <c r="F1183" s="237"/>
      <c r="G1183" s="237"/>
    </row>
    <row r="1184" spans="5:7">
      <c r="E1184" s="237"/>
      <c r="F1184" s="237"/>
      <c r="G1184" s="237"/>
    </row>
    <row r="1185" spans="5:7">
      <c r="E1185" s="237"/>
      <c r="F1185" s="237"/>
      <c r="G1185" s="237"/>
    </row>
    <row r="1186" spans="5:7">
      <c r="E1186" s="237"/>
      <c r="F1186" s="237"/>
      <c r="G1186" s="237"/>
    </row>
    <row r="1187" spans="5:7">
      <c r="E1187" s="237"/>
      <c r="F1187" s="237"/>
      <c r="G1187" s="237"/>
    </row>
    <row r="1188" spans="5:7">
      <c r="E1188" s="237"/>
      <c r="F1188" s="237"/>
      <c r="G1188" s="237"/>
    </row>
    <row r="1189" spans="5:7">
      <c r="E1189" s="237"/>
      <c r="F1189" s="237"/>
      <c r="G1189" s="237"/>
    </row>
    <row r="1190" spans="5:7">
      <c r="E1190" s="237"/>
      <c r="F1190" s="237"/>
      <c r="G1190" s="237"/>
    </row>
    <row r="1191" spans="5:7">
      <c r="E1191" s="237"/>
      <c r="F1191" s="237"/>
      <c r="G1191" s="237"/>
    </row>
    <row r="1192" spans="5:7">
      <c r="E1192" s="237"/>
      <c r="F1192" s="237"/>
      <c r="G1192" s="237"/>
    </row>
    <row r="1193" spans="5:7">
      <c r="E1193" s="237"/>
      <c r="F1193" s="237"/>
      <c r="G1193" s="237"/>
    </row>
    <row r="1194" spans="5:7">
      <c r="E1194" s="237"/>
      <c r="F1194" s="237"/>
      <c r="G1194" s="237"/>
    </row>
    <row r="1195" spans="5:7">
      <c r="E1195" s="237"/>
      <c r="F1195" s="237"/>
      <c r="G1195" s="237"/>
    </row>
    <row r="1196" spans="5:7">
      <c r="E1196" s="237"/>
      <c r="F1196" s="237"/>
      <c r="G1196" s="237"/>
    </row>
    <row r="1197" spans="5:7">
      <c r="E1197" s="237"/>
      <c r="F1197" s="237"/>
      <c r="G1197" s="237"/>
    </row>
    <row r="1198" spans="5:7">
      <c r="E1198" s="237"/>
      <c r="F1198" s="237"/>
      <c r="G1198" s="237"/>
    </row>
    <row r="1199" spans="5:7">
      <c r="E1199" s="237"/>
      <c r="F1199" s="237"/>
      <c r="G1199" s="237"/>
    </row>
    <row r="1200" spans="5:7">
      <c r="E1200" s="237"/>
      <c r="F1200" s="237"/>
      <c r="G1200" s="237"/>
    </row>
    <row r="1201" spans="5:7">
      <c r="E1201" s="237"/>
      <c r="F1201" s="237"/>
      <c r="G1201" s="237"/>
    </row>
    <row r="1202" spans="5:7">
      <c r="E1202" s="237"/>
      <c r="F1202" s="237"/>
      <c r="G1202" s="237"/>
    </row>
    <row r="1203" spans="5:7">
      <c r="E1203" s="237"/>
      <c r="F1203" s="237"/>
      <c r="G1203" s="237"/>
    </row>
    <row r="1204" spans="5:7">
      <c r="E1204" s="237"/>
      <c r="F1204" s="237"/>
      <c r="G1204" s="237"/>
    </row>
    <row r="1205" spans="5:7">
      <c r="E1205" s="237"/>
      <c r="F1205" s="237"/>
      <c r="G1205" s="237"/>
    </row>
    <row r="1206" spans="5:7">
      <c r="E1206" s="237"/>
      <c r="F1206" s="237"/>
      <c r="G1206" s="237"/>
    </row>
    <row r="1207" spans="5:7">
      <c r="E1207" s="237"/>
      <c r="F1207" s="237"/>
      <c r="G1207" s="237"/>
    </row>
    <row r="1208" spans="5:7">
      <c r="E1208" s="237"/>
      <c r="F1208" s="237"/>
      <c r="G1208" s="237"/>
    </row>
    <row r="1209" spans="5:7">
      <c r="E1209" s="237"/>
      <c r="F1209" s="237"/>
      <c r="G1209" s="237"/>
    </row>
    <row r="1210" spans="5:7">
      <c r="E1210" s="237"/>
      <c r="F1210" s="237"/>
      <c r="G1210" s="237"/>
    </row>
    <row r="1211" spans="5:7">
      <c r="E1211" s="237"/>
      <c r="F1211" s="237"/>
      <c r="G1211" s="237"/>
    </row>
    <row r="1212" spans="5:7">
      <c r="E1212" s="237"/>
      <c r="F1212" s="237"/>
      <c r="G1212" s="237"/>
    </row>
    <row r="1213" spans="5:7">
      <c r="E1213" s="237"/>
      <c r="F1213" s="237"/>
      <c r="G1213" s="237"/>
    </row>
    <row r="1214" spans="5:7">
      <c r="E1214" s="237"/>
      <c r="F1214" s="237"/>
      <c r="G1214" s="237"/>
    </row>
    <row r="1215" spans="5:7">
      <c r="E1215" s="237"/>
      <c r="F1215" s="237"/>
      <c r="G1215" s="237"/>
    </row>
    <row r="1216" spans="5:7">
      <c r="E1216" s="237"/>
      <c r="F1216" s="237"/>
      <c r="G1216" s="237"/>
    </row>
    <row r="1217" spans="5:7">
      <c r="E1217" s="237"/>
      <c r="F1217" s="237"/>
      <c r="G1217" s="237"/>
    </row>
    <row r="1218" spans="5:7">
      <c r="E1218" s="237"/>
      <c r="F1218" s="237"/>
      <c r="G1218" s="237"/>
    </row>
    <row r="1219" spans="5:7">
      <c r="E1219" s="237"/>
      <c r="F1219" s="237"/>
      <c r="G1219" s="237"/>
    </row>
    <row r="1220" spans="5:7">
      <c r="E1220" s="237"/>
      <c r="F1220" s="237"/>
      <c r="G1220" s="237"/>
    </row>
    <row r="1221" spans="5:7">
      <c r="E1221" s="237"/>
      <c r="F1221" s="237"/>
      <c r="G1221" s="237"/>
    </row>
    <row r="1222" spans="5:7">
      <c r="E1222" s="237"/>
      <c r="F1222" s="237"/>
      <c r="G1222" s="237"/>
    </row>
    <row r="1223" spans="5:7">
      <c r="E1223" s="237"/>
      <c r="F1223" s="237"/>
      <c r="G1223" s="237"/>
    </row>
    <row r="1224" spans="5:7">
      <c r="E1224" s="237"/>
      <c r="F1224" s="237"/>
      <c r="G1224" s="237"/>
    </row>
    <row r="1225" spans="5:7">
      <c r="E1225" s="237"/>
      <c r="F1225" s="237"/>
      <c r="G1225" s="237"/>
    </row>
    <row r="1226" spans="5:7">
      <c r="E1226" s="237"/>
      <c r="F1226" s="237"/>
      <c r="G1226" s="237"/>
    </row>
    <row r="1227" spans="5:7">
      <c r="E1227" s="237"/>
      <c r="F1227" s="237"/>
      <c r="G1227" s="237"/>
    </row>
    <row r="1228" spans="5:7">
      <c r="E1228" s="237"/>
      <c r="F1228" s="237"/>
      <c r="G1228" s="237"/>
    </row>
    <row r="1229" spans="5:7">
      <c r="E1229" s="237"/>
      <c r="F1229" s="237"/>
      <c r="G1229" s="237"/>
    </row>
    <row r="1230" spans="5:7">
      <c r="E1230" s="237"/>
      <c r="F1230" s="237"/>
      <c r="G1230" s="237"/>
    </row>
    <row r="1231" spans="5:7">
      <c r="E1231" s="237"/>
      <c r="F1231" s="237"/>
      <c r="G1231" s="237"/>
    </row>
    <row r="1232" spans="5:7">
      <c r="E1232" s="237"/>
      <c r="F1232" s="237"/>
      <c r="G1232" s="237"/>
    </row>
    <row r="1233" spans="5:7">
      <c r="E1233" s="237"/>
      <c r="F1233" s="237"/>
      <c r="G1233" s="237"/>
    </row>
    <row r="1234" spans="5:7">
      <c r="E1234" s="237"/>
      <c r="F1234" s="237"/>
      <c r="G1234" s="237"/>
    </row>
    <row r="1235" spans="5:7">
      <c r="E1235" s="237"/>
      <c r="F1235" s="237"/>
      <c r="G1235" s="237"/>
    </row>
    <row r="1236" spans="5:7">
      <c r="E1236" s="237"/>
      <c r="F1236" s="237"/>
      <c r="G1236" s="237"/>
    </row>
    <row r="1237" spans="5:7">
      <c r="E1237" s="237"/>
      <c r="F1237" s="237"/>
      <c r="G1237" s="237"/>
    </row>
    <row r="1238" spans="5:7">
      <c r="E1238" s="237"/>
      <c r="F1238" s="237"/>
      <c r="G1238" s="237"/>
    </row>
    <row r="1239" spans="5:7">
      <c r="E1239" s="237"/>
      <c r="F1239" s="237"/>
      <c r="G1239" s="237"/>
    </row>
    <row r="1240" spans="5:7">
      <c r="E1240" s="237"/>
      <c r="F1240" s="237"/>
      <c r="G1240" s="237"/>
    </row>
    <row r="1241" spans="5:7">
      <c r="E1241" s="237"/>
      <c r="F1241" s="237"/>
      <c r="G1241" s="237"/>
    </row>
    <row r="1242" spans="5:7">
      <c r="E1242" s="237"/>
      <c r="F1242" s="237"/>
      <c r="G1242" s="237"/>
    </row>
    <row r="1243" spans="5:7">
      <c r="E1243" s="237"/>
      <c r="F1243" s="237"/>
      <c r="G1243" s="237"/>
    </row>
    <row r="1244" spans="5:7">
      <c r="E1244" s="237"/>
      <c r="F1244" s="237"/>
      <c r="G1244" s="237"/>
    </row>
    <row r="1245" spans="5:7">
      <c r="E1245" s="237"/>
      <c r="F1245" s="237"/>
      <c r="G1245" s="237"/>
    </row>
    <row r="1246" spans="5:7">
      <c r="E1246" s="237"/>
      <c r="F1246" s="237"/>
      <c r="G1246" s="237"/>
    </row>
    <row r="1247" spans="5:7">
      <c r="E1247" s="237"/>
      <c r="F1247" s="237"/>
      <c r="G1247" s="237"/>
    </row>
    <row r="1248" spans="5:7">
      <c r="E1248" s="237"/>
      <c r="F1248" s="237"/>
      <c r="G1248" s="237"/>
    </row>
    <row r="1249" spans="5:7">
      <c r="E1249" s="237"/>
      <c r="F1249" s="237"/>
      <c r="G1249" s="237"/>
    </row>
    <row r="1250" spans="5:7">
      <c r="E1250" s="237"/>
      <c r="F1250" s="237"/>
      <c r="G1250" s="237"/>
    </row>
    <row r="1251" spans="5:7">
      <c r="E1251" s="237"/>
      <c r="F1251" s="237"/>
      <c r="G1251" s="237"/>
    </row>
    <row r="1252" spans="5:7">
      <c r="E1252" s="237"/>
      <c r="F1252" s="237"/>
      <c r="G1252" s="237"/>
    </row>
    <row r="1253" spans="5:7">
      <c r="E1253" s="237"/>
      <c r="F1253" s="237"/>
      <c r="G1253" s="237"/>
    </row>
    <row r="1254" spans="5:7">
      <c r="E1254" s="237"/>
      <c r="F1254" s="237"/>
      <c r="G1254" s="237"/>
    </row>
    <row r="1255" spans="5:7">
      <c r="E1255" s="237"/>
      <c r="F1255" s="237"/>
      <c r="G1255" s="237"/>
    </row>
    <row r="1256" spans="5:7">
      <c r="E1256" s="237"/>
      <c r="F1256" s="237"/>
      <c r="G1256" s="237"/>
    </row>
    <row r="1257" spans="5:7">
      <c r="E1257" s="237"/>
      <c r="F1257" s="237"/>
      <c r="G1257" s="237"/>
    </row>
    <row r="1258" spans="5:7">
      <c r="E1258" s="237"/>
      <c r="F1258" s="237"/>
      <c r="G1258" s="237"/>
    </row>
    <row r="1259" spans="5:7">
      <c r="E1259" s="237"/>
      <c r="F1259" s="237"/>
      <c r="G1259" s="237"/>
    </row>
    <row r="1260" spans="5:7">
      <c r="E1260" s="237"/>
      <c r="F1260" s="237"/>
      <c r="G1260" s="237"/>
    </row>
    <row r="1261" spans="5:7">
      <c r="E1261" s="237"/>
      <c r="F1261" s="237"/>
      <c r="G1261" s="237"/>
    </row>
    <row r="1262" spans="5:7">
      <c r="E1262" s="237"/>
      <c r="F1262" s="237"/>
      <c r="G1262" s="237"/>
    </row>
    <row r="1263" spans="5:7">
      <c r="E1263" s="237"/>
      <c r="F1263" s="237"/>
      <c r="G1263" s="237"/>
    </row>
    <row r="1264" spans="5:7">
      <c r="E1264" s="237"/>
      <c r="F1264" s="237"/>
      <c r="G1264" s="237"/>
    </row>
    <row r="1265" spans="5:7">
      <c r="E1265" s="237"/>
      <c r="F1265" s="237"/>
      <c r="G1265" s="237"/>
    </row>
    <row r="1266" spans="5:7">
      <c r="E1266" s="237"/>
      <c r="F1266" s="237"/>
      <c r="G1266" s="237"/>
    </row>
    <row r="1267" spans="5:7">
      <c r="E1267" s="237"/>
      <c r="F1267" s="237"/>
      <c r="G1267" s="237"/>
    </row>
    <row r="1268" spans="5:7">
      <c r="E1268" s="237"/>
      <c r="F1268" s="237"/>
      <c r="G1268" s="237"/>
    </row>
    <row r="1269" spans="5:7">
      <c r="E1269" s="237"/>
      <c r="F1269" s="237"/>
      <c r="G1269" s="237"/>
    </row>
    <row r="1270" spans="5:7">
      <c r="E1270" s="237"/>
      <c r="F1270" s="237"/>
      <c r="G1270" s="237"/>
    </row>
    <row r="1271" spans="5:7">
      <c r="E1271" s="237"/>
      <c r="F1271" s="237"/>
      <c r="G1271" s="237"/>
    </row>
    <row r="1272" spans="5:7">
      <c r="E1272" s="237"/>
      <c r="F1272" s="237"/>
      <c r="G1272" s="237"/>
    </row>
    <row r="1273" spans="5:7">
      <c r="E1273" s="237"/>
      <c r="F1273" s="237"/>
      <c r="G1273" s="237"/>
    </row>
    <row r="1274" spans="5:7">
      <c r="E1274" s="237"/>
      <c r="F1274" s="237"/>
      <c r="G1274" s="237"/>
    </row>
    <row r="1275" spans="5:7">
      <c r="E1275" s="237"/>
      <c r="F1275" s="237"/>
      <c r="G1275" s="237"/>
    </row>
    <row r="1276" spans="5:7">
      <c r="E1276" s="237"/>
      <c r="F1276" s="237"/>
      <c r="G1276" s="237"/>
    </row>
    <row r="1277" spans="5:7">
      <c r="E1277" s="237"/>
      <c r="F1277" s="237"/>
      <c r="G1277" s="237"/>
    </row>
    <row r="1278" spans="5:7">
      <c r="E1278" s="237"/>
      <c r="F1278" s="237"/>
      <c r="G1278" s="237"/>
    </row>
    <row r="1279" spans="5:7">
      <c r="E1279" s="237"/>
      <c r="F1279" s="237"/>
      <c r="G1279" s="237"/>
    </row>
    <row r="1280" spans="5:7">
      <c r="E1280" s="237"/>
      <c r="F1280" s="237"/>
      <c r="G1280" s="237"/>
    </row>
    <row r="1281" spans="5:7">
      <c r="E1281" s="237"/>
      <c r="F1281" s="237"/>
      <c r="G1281" s="237"/>
    </row>
    <row r="1282" spans="5:7">
      <c r="E1282" s="237"/>
      <c r="F1282" s="237"/>
      <c r="G1282" s="237"/>
    </row>
    <row r="1283" spans="5:7">
      <c r="E1283" s="237"/>
      <c r="F1283" s="237"/>
      <c r="G1283" s="237"/>
    </row>
    <row r="1284" spans="5:7">
      <c r="E1284" s="237"/>
      <c r="F1284" s="237"/>
      <c r="G1284" s="237"/>
    </row>
    <row r="1285" spans="5:7">
      <c r="E1285" s="237"/>
      <c r="F1285" s="237"/>
      <c r="G1285" s="237"/>
    </row>
    <row r="1286" spans="5:7">
      <c r="E1286" s="237"/>
      <c r="F1286" s="237"/>
      <c r="G1286" s="237"/>
    </row>
    <row r="1287" spans="5:7">
      <c r="E1287" s="237"/>
      <c r="F1287" s="237"/>
      <c r="G1287" s="237"/>
    </row>
    <row r="1288" spans="5:7">
      <c r="E1288" s="237"/>
      <c r="F1288" s="237"/>
      <c r="G1288" s="237"/>
    </row>
    <row r="1289" spans="5:7">
      <c r="E1289" s="237"/>
      <c r="F1289" s="237"/>
      <c r="G1289" s="237"/>
    </row>
    <row r="1290" spans="5:7">
      <c r="E1290" s="237"/>
      <c r="F1290" s="237"/>
      <c r="G1290" s="237"/>
    </row>
    <row r="1291" spans="5:7">
      <c r="E1291" s="237"/>
      <c r="F1291" s="237"/>
      <c r="G1291" s="237"/>
    </row>
    <row r="1292" spans="5:7">
      <c r="E1292" s="237"/>
      <c r="F1292" s="237"/>
      <c r="G1292" s="237"/>
    </row>
    <row r="1293" spans="5:7">
      <c r="E1293" s="237"/>
      <c r="F1293" s="237"/>
      <c r="G1293" s="237"/>
    </row>
    <row r="1294" spans="5:7">
      <c r="E1294" s="237"/>
      <c r="F1294" s="237"/>
      <c r="G1294" s="237"/>
    </row>
    <row r="1295" spans="5:7">
      <c r="E1295" s="237"/>
      <c r="F1295" s="237"/>
      <c r="G1295" s="237"/>
    </row>
    <row r="1296" spans="5:7">
      <c r="E1296" s="237"/>
      <c r="F1296" s="237"/>
      <c r="G1296" s="237"/>
    </row>
    <row r="1297" spans="5:7">
      <c r="E1297" s="237"/>
      <c r="F1297" s="237"/>
      <c r="G1297" s="237"/>
    </row>
    <row r="1298" spans="5:7">
      <c r="E1298" s="237"/>
      <c r="F1298" s="237"/>
      <c r="G1298" s="237"/>
    </row>
    <row r="1299" spans="5:7">
      <c r="E1299" s="237"/>
      <c r="F1299" s="237"/>
      <c r="G1299" s="237"/>
    </row>
    <row r="1300" spans="5:7">
      <c r="E1300" s="237"/>
      <c r="F1300" s="237"/>
      <c r="G1300" s="237"/>
    </row>
    <row r="1301" spans="5:7">
      <c r="E1301" s="237"/>
      <c r="F1301" s="237"/>
      <c r="G1301" s="237"/>
    </row>
    <row r="1302" spans="5:7">
      <c r="E1302" s="237"/>
      <c r="F1302" s="237"/>
      <c r="G1302" s="237"/>
    </row>
    <row r="1303" spans="5:7">
      <c r="E1303" s="237"/>
      <c r="F1303" s="237"/>
      <c r="G1303" s="237"/>
    </row>
    <row r="1304" spans="5:7">
      <c r="E1304" s="237"/>
      <c r="F1304" s="237"/>
      <c r="G1304" s="237"/>
    </row>
    <row r="1305" spans="5:7">
      <c r="E1305" s="237"/>
      <c r="F1305" s="237"/>
      <c r="G1305" s="237"/>
    </row>
    <row r="1306" spans="5:7">
      <c r="E1306" s="237"/>
      <c r="F1306" s="237"/>
      <c r="G1306" s="237"/>
    </row>
    <row r="1307" spans="5:7">
      <c r="E1307" s="237"/>
      <c r="F1307" s="237"/>
      <c r="G1307" s="237"/>
    </row>
    <row r="1308" spans="5:7">
      <c r="E1308" s="237"/>
      <c r="F1308" s="237"/>
      <c r="G1308" s="237"/>
    </row>
    <row r="1309" spans="5:7">
      <c r="E1309" s="237"/>
      <c r="F1309" s="237"/>
      <c r="G1309" s="237"/>
    </row>
    <row r="1310" spans="5:7">
      <c r="E1310" s="237"/>
      <c r="F1310" s="237"/>
      <c r="G1310" s="237"/>
    </row>
    <row r="1311" spans="5:7">
      <c r="E1311" s="237"/>
      <c r="F1311" s="237"/>
      <c r="G1311" s="237"/>
    </row>
    <row r="1312" spans="5:7">
      <c r="E1312" s="237"/>
      <c r="F1312" s="237"/>
      <c r="G1312" s="237"/>
    </row>
    <row r="1313" spans="5:7">
      <c r="E1313" s="237"/>
      <c r="F1313" s="237"/>
      <c r="G1313" s="237"/>
    </row>
    <row r="1314" spans="5:7">
      <c r="E1314" s="237"/>
      <c r="F1314" s="237"/>
      <c r="G1314" s="237"/>
    </row>
    <row r="1315" spans="5:7">
      <c r="E1315" s="237"/>
      <c r="F1315" s="237"/>
      <c r="G1315" s="237"/>
    </row>
    <row r="1316" spans="5:7">
      <c r="E1316" s="237"/>
      <c r="F1316" s="237"/>
      <c r="G1316" s="237"/>
    </row>
    <row r="1317" spans="5:7">
      <c r="E1317" s="237"/>
      <c r="F1317" s="237"/>
      <c r="G1317" s="237"/>
    </row>
    <row r="1318" spans="5:7">
      <c r="E1318" s="237"/>
      <c r="F1318" s="237"/>
      <c r="G1318" s="237"/>
    </row>
    <row r="1319" spans="5:7">
      <c r="E1319" s="237"/>
      <c r="F1319" s="237"/>
      <c r="G1319" s="237"/>
    </row>
    <row r="1320" spans="5:7">
      <c r="E1320" s="237"/>
      <c r="F1320" s="237"/>
      <c r="G1320" s="237"/>
    </row>
    <row r="1321" spans="5:7">
      <c r="E1321" s="237"/>
      <c r="F1321" s="237"/>
      <c r="G1321" s="237"/>
    </row>
    <row r="1322" spans="5:7">
      <c r="E1322" s="237"/>
      <c r="F1322" s="237"/>
      <c r="G1322" s="237"/>
    </row>
    <row r="1323" spans="5:7">
      <c r="E1323" s="237"/>
      <c r="F1323" s="237"/>
      <c r="G1323" s="237"/>
    </row>
    <row r="1324" spans="5:7">
      <c r="E1324" s="237"/>
      <c r="F1324" s="237"/>
      <c r="G1324" s="237"/>
    </row>
    <row r="1325" spans="5:7">
      <c r="E1325" s="237"/>
      <c r="F1325" s="237"/>
      <c r="G1325" s="237"/>
    </row>
    <row r="1326" spans="5:7">
      <c r="E1326" s="237"/>
      <c r="F1326" s="237"/>
      <c r="G1326" s="237"/>
    </row>
    <row r="1327" spans="5:7">
      <c r="E1327" s="237"/>
      <c r="F1327" s="237"/>
      <c r="G1327" s="237"/>
    </row>
    <row r="1328" spans="5:7">
      <c r="E1328" s="237"/>
      <c r="F1328" s="237"/>
      <c r="G1328" s="237"/>
    </row>
    <row r="1329" spans="5:7">
      <c r="E1329" s="237"/>
      <c r="F1329" s="237"/>
      <c r="G1329" s="237"/>
    </row>
    <row r="1330" spans="5:7">
      <c r="E1330" s="237"/>
      <c r="F1330" s="237"/>
      <c r="G1330" s="237"/>
    </row>
    <row r="1331" spans="5:7">
      <c r="E1331" s="237"/>
      <c r="F1331" s="237"/>
      <c r="G1331" s="237"/>
    </row>
    <row r="1332" spans="5:7">
      <c r="E1332" s="237"/>
      <c r="F1332" s="237"/>
      <c r="G1332" s="237"/>
    </row>
    <row r="1333" spans="5:7">
      <c r="E1333" s="237"/>
      <c r="F1333" s="237"/>
      <c r="G1333" s="237"/>
    </row>
    <row r="1334" spans="5:7">
      <c r="E1334" s="237"/>
      <c r="F1334" s="237"/>
      <c r="G1334" s="237"/>
    </row>
    <row r="1335" spans="5:7">
      <c r="E1335" s="237"/>
      <c r="F1335" s="237"/>
      <c r="G1335" s="237"/>
    </row>
    <row r="1336" spans="5:7">
      <c r="E1336" s="237"/>
      <c r="F1336" s="237"/>
      <c r="G1336" s="237"/>
    </row>
    <row r="1337" spans="5:7">
      <c r="E1337" s="237"/>
      <c r="F1337" s="237"/>
      <c r="G1337" s="237"/>
    </row>
    <row r="1338" spans="5:7">
      <c r="E1338" s="237"/>
      <c r="F1338" s="237"/>
      <c r="G1338" s="237"/>
    </row>
    <row r="1339" spans="5:7">
      <c r="E1339" s="237"/>
      <c r="F1339" s="237"/>
      <c r="G1339" s="237"/>
    </row>
    <row r="1340" spans="5:7">
      <c r="E1340" s="237"/>
      <c r="F1340" s="237"/>
      <c r="G1340" s="237"/>
    </row>
    <row r="1341" spans="5:7">
      <c r="E1341" s="237"/>
      <c r="F1341" s="237"/>
      <c r="G1341" s="237"/>
    </row>
    <row r="1342" spans="5:7">
      <c r="E1342" s="237"/>
      <c r="F1342" s="237"/>
      <c r="G1342" s="237"/>
    </row>
    <row r="1343" spans="5:7">
      <c r="E1343" s="237"/>
      <c r="F1343" s="237"/>
      <c r="G1343" s="237"/>
    </row>
    <row r="1344" spans="5:7">
      <c r="E1344" s="237"/>
      <c r="F1344" s="237"/>
      <c r="G1344" s="237"/>
    </row>
    <row r="1345" spans="5:7">
      <c r="E1345" s="237"/>
      <c r="F1345" s="237"/>
      <c r="G1345" s="237"/>
    </row>
    <row r="1346" spans="5:7">
      <c r="E1346" s="237"/>
      <c r="F1346" s="237"/>
      <c r="G1346" s="237"/>
    </row>
    <row r="1347" spans="5:7">
      <c r="E1347" s="237"/>
      <c r="F1347" s="237"/>
      <c r="G1347" s="237"/>
    </row>
    <row r="1348" spans="5:7">
      <c r="E1348" s="237"/>
      <c r="F1348" s="237"/>
      <c r="G1348" s="237"/>
    </row>
    <row r="1349" spans="5:7">
      <c r="E1349" s="237"/>
      <c r="F1349" s="237"/>
      <c r="G1349" s="237"/>
    </row>
    <row r="1350" spans="5:7">
      <c r="E1350" s="237"/>
      <c r="F1350" s="237"/>
      <c r="G1350" s="237"/>
    </row>
    <row r="1351" spans="5:7">
      <c r="E1351" s="237"/>
      <c r="F1351" s="237"/>
      <c r="G1351" s="237"/>
    </row>
    <row r="1352" spans="5:7">
      <c r="E1352" s="237"/>
      <c r="F1352" s="237"/>
      <c r="G1352" s="237"/>
    </row>
    <row r="1353" spans="5:7">
      <c r="E1353" s="237"/>
      <c r="F1353" s="237"/>
      <c r="G1353" s="237"/>
    </row>
    <row r="1354" spans="5:7">
      <c r="E1354" s="237"/>
      <c r="F1354" s="237"/>
      <c r="G1354" s="237"/>
    </row>
    <row r="1355" spans="5:7">
      <c r="E1355" s="237"/>
      <c r="F1355" s="237"/>
      <c r="G1355" s="237"/>
    </row>
    <row r="1356" spans="5:7">
      <c r="E1356" s="237"/>
      <c r="F1356" s="237"/>
      <c r="G1356" s="237"/>
    </row>
    <row r="1357" spans="5:7">
      <c r="E1357" s="237"/>
      <c r="F1357" s="237"/>
      <c r="G1357" s="237"/>
    </row>
    <row r="1358" spans="5:7">
      <c r="E1358" s="237"/>
      <c r="F1358" s="237"/>
      <c r="G1358" s="237"/>
    </row>
    <row r="1359" spans="5:7">
      <c r="E1359" s="237"/>
      <c r="F1359" s="237"/>
      <c r="G1359" s="237"/>
    </row>
    <row r="1360" spans="5:7">
      <c r="E1360" s="237"/>
      <c r="F1360" s="237"/>
      <c r="G1360" s="237"/>
    </row>
    <row r="1361" spans="5:7">
      <c r="E1361" s="237"/>
      <c r="F1361" s="237"/>
      <c r="G1361" s="237"/>
    </row>
    <row r="1362" spans="5:7">
      <c r="E1362" s="237"/>
      <c r="F1362" s="237"/>
      <c r="G1362" s="237"/>
    </row>
    <row r="1363" spans="5:7">
      <c r="E1363" s="237"/>
      <c r="F1363" s="237"/>
      <c r="G1363" s="237"/>
    </row>
    <row r="1364" spans="5:7">
      <c r="E1364" s="237"/>
      <c r="F1364" s="237"/>
      <c r="G1364" s="237"/>
    </row>
    <row r="1365" spans="5:7">
      <c r="E1365" s="237"/>
      <c r="F1365" s="237"/>
      <c r="G1365" s="237"/>
    </row>
    <row r="1366" spans="5:7">
      <c r="E1366" s="237"/>
      <c r="F1366" s="237"/>
      <c r="G1366" s="237"/>
    </row>
    <row r="1367" spans="5:7">
      <c r="E1367" s="237"/>
      <c r="F1367" s="237"/>
      <c r="G1367" s="237"/>
    </row>
    <row r="1368" spans="5:7">
      <c r="E1368" s="237"/>
      <c r="F1368" s="237"/>
      <c r="G1368" s="237"/>
    </row>
    <row r="1369" spans="5:7">
      <c r="E1369" s="237"/>
      <c r="F1369" s="237"/>
      <c r="G1369" s="237"/>
    </row>
    <row r="1370" spans="5:7">
      <c r="E1370" s="237"/>
      <c r="F1370" s="237"/>
      <c r="G1370" s="237"/>
    </row>
    <row r="1371" spans="5:7">
      <c r="E1371" s="237"/>
      <c r="F1371" s="237"/>
      <c r="G1371" s="237"/>
    </row>
    <row r="1372" spans="5:7">
      <c r="E1372" s="237"/>
      <c r="F1372" s="237"/>
      <c r="G1372" s="237"/>
    </row>
    <row r="1373" spans="5:7">
      <c r="E1373" s="237"/>
      <c r="F1373" s="237"/>
      <c r="G1373" s="237"/>
    </row>
    <row r="1374" spans="5:7">
      <c r="E1374" s="237"/>
      <c r="F1374" s="237"/>
      <c r="G1374" s="237"/>
    </row>
    <row r="1375" spans="5:7">
      <c r="E1375" s="237"/>
      <c r="F1375" s="237"/>
      <c r="G1375" s="237"/>
    </row>
    <row r="1376" spans="5:7">
      <c r="E1376" s="237"/>
      <c r="F1376" s="237"/>
      <c r="G1376" s="237"/>
    </row>
    <row r="1377" spans="5:7">
      <c r="E1377" s="237"/>
      <c r="F1377" s="237"/>
      <c r="G1377" s="237"/>
    </row>
    <row r="1378" spans="5:7">
      <c r="E1378" s="237"/>
      <c r="F1378" s="237"/>
      <c r="G1378" s="237"/>
    </row>
    <row r="1379" spans="5:7">
      <c r="E1379" s="237"/>
      <c r="F1379" s="237"/>
      <c r="G1379" s="237"/>
    </row>
    <row r="1380" spans="5:7">
      <c r="E1380" s="237"/>
      <c r="F1380" s="237"/>
      <c r="G1380" s="237"/>
    </row>
    <row r="1381" spans="5:7">
      <c r="E1381" s="237"/>
      <c r="F1381" s="237"/>
      <c r="G1381" s="237"/>
    </row>
    <row r="1382" spans="5:7">
      <c r="E1382" s="237"/>
      <c r="F1382" s="237"/>
      <c r="G1382" s="237"/>
    </row>
    <row r="1383" spans="5:7">
      <c r="E1383" s="237"/>
      <c r="F1383" s="237"/>
      <c r="G1383" s="237"/>
    </row>
    <row r="1384" spans="5:7">
      <c r="E1384" s="237"/>
      <c r="F1384" s="237"/>
      <c r="G1384" s="237"/>
    </row>
    <row r="1385" spans="5:7">
      <c r="E1385" s="237"/>
      <c r="F1385" s="237"/>
      <c r="G1385" s="237"/>
    </row>
    <row r="1386" spans="5:7">
      <c r="E1386" s="237"/>
      <c r="F1386" s="237"/>
      <c r="G1386" s="237"/>
    </row>
    <row r="1387" spans="5:7">
      <c r="E1387" s="237"/>
      <c r="F1387" s="237"/>
      <c r="G1387" s="237"/>
    </row>
    <row r="1388" spans="5:7">
      <c r="E1388" s="237"/>
      <c r="F1388" s="237"/>
      <c r="G1388" s="237"/>
    </row>
    <row r="1389" spans="5:7">
      <c r="E1389" s="237"/>
      <c r="F1389" s="237"/>
      <c r="G1389" s="237"/>
    </row>
    <row r="1390" spans="5:7">
      <c r="E1390" s="237"/>
      <c r="F1390" s="237"/>
      <c r="G1390" s="237"/>
    </row>
    <row r="1391" spans="5:7">
      <c r="E1391" s="237"/>
      <c r="F1391" s="237"/>
      <c r="G1391" s="237"/>
    </row>
    <row r="1392" spans="5:7">
      <c r="E1392" s="237"/>
      <c r="F1392" s="237"/>
      <c r="G1392" s="237"/>
    </row>
    <row r="1393" spans="5:7">
      <c r="E1393" s="237"/>
      <c r="F1393" s="237"/>
      <c r="G1393" s="237"/>
    </row>
    <row r="1394" spans="5:7">
      <c r="E1394" s="237"/>
      <c r="F1394" s="237"/>
      <c r="G1394" s="237"/>
    </row>
    <row r="1395" spans="5:7">
      <c r="E1395" s="237"/>
      <c r="F1395" s="237"/>
      <c r="G1395" s="237"/>
    </row>
    <row r="1396" spans="5:7">
      <c r="E1396" s="237"/>
      <c r="F1396" s="237"/>
      <c r="G1396" s="237"/>
    </row>
    <row r="1397" spans="5:7">
      <c r="E1397" s="237"/>
      <c r="F1397" s="237"/>
      <c r="G1397" s="237"/>
    </row>
    <row r="1398" spans="5:7">
      <c r="E1398" s="237"/>
      <c r="F1398" s="237"/>
      <c r="G1398" s="237"/>
    </row>
    <row r="1399" spans="5:7">
      <c r="E1399" s="237"/>
      <c r="F1399" s="237"/>
      <c r="G1399" s="237"/>
    </row>
    <row r="1400" spans="5:7">
      <c r="E1400" s="237"/>
      <c r="F1400" s="237"/>
      <c r="G1400" s="237"/>
    </row>
    <row r="1401" spans="5:7">
      <c r="E1401" s="237"/>
      <c r="F1401" s="237"/>
      <c r="G1401" s="237"/>
    </row>
    <row r="1402" spans="5:7">
      <c r="E1402" s="237"/>
      <c r="F1402" s="237"/>
      <c r="G1402" s="237"/>
    </row>
    <row r="1403" spans="5:7">
      <c r="E1403" s="237"/>
      <c r="F1403" s="237"/>
      <c r="G1403" s="237"/>
    </row>
    <row r="1404" spans="5:7">
      <c r="E1404" s="237"/>
      <c r="F1404" s="237"/>
      <c r="G1404" s="237"/>
    </row>
    <row r="1405" spans="5:7">
      <c r="E1405" s="237"/>
      <c r="F1405" s="237"/>
      <c r="G1405" s="237"/>
    </row>
    <row r="1406" spans="5:7">
      <c r="E1406" s="237"/>
      <c r="F1406" s="237"/>
      <c r="G1406" s="237"/>
    </row>
    <row r="1407" spans="5:7">
      <c r="E1407" s="237"/>
      <c r="F1407" s="237"/>
      <c r="G1407" s="237"/>
    </row>
    <row r="1408" spans="5:7">
      <c r="E1408" s="237"/>
      <c r="F1408" s="237"/>
      <c r="G1408" s="237"/>
    </row>
    <row r="1409" spans="5:7">
      <c r="E1409" s="237"/>
      <c r="F1409" s="237"/>
      <c r="G1409" s="237"/>
    </row>
    <row r="1410" spans="5:7">
      <c r="E1410" s="237"/>
      <c r="F1410" s="237"/>
      <c r="G1410" s="237"/>
    </row>
    <row r="1411" spans="5:7">
      <c r="E1411" s="237"/>
      <c r="F1411" s="237"/>
      <c r="G1411" s="237"/>
    </row>
    <row r="1412" spans="5:7">
      <c r="E1412" s="237"/>
      <c r="F1412" s="237"/>
      <c r="G1412" s="237"/>
    </row>
    <row r="1413" spans="5:7">
      <c r="E1413" s="237"/>
      <c r="F1413" s="237"/>
      <c r="G1413" s="237"/>
    </row>
    <row r="1414" spans="5:7">
      <c r="E1414" s="237"/>
      <c r="F1414" s="237"/>
      <c r="G1414" s="237"/>
    </row>
    <row r="1415" spans="5:7">
      <c r="E1415" s="237"/>
      <c r="F1415" s="237"/>
      <c r="G1415" s="237"/>
    </row>
    <row r="1416" spans="5:7">
      <c r="E1416" s="237"/>
      <c r="F1416" s="237"/>
      <c r="G1416" s="237"/>
    </row>
    <row r="1417" spans="5:7">
      <c r="E1417" s="237"/>
      <c r="F1417" s="237"/>
      <c r="G1417" s="237"/>
    </row>
    <row r="1418" spans="5:7">
      <c r="E1418" s="237"/>
      <c r="F1418" s="237"/>
      <c r="G1418" s="237"/>
    </row>
    <row r="1419" spans="5:7">
      <c r="E1419" s="237"/>
      <c r="F1419" s="237"/>
      <c r="G1419" s="237"/>
    </row>
    <row r="1420" spans="5:7">
      <c r="E1420" s="237"/>
      <c r="F1420" s="237"/>
      <c r="G1420" s="237"/>
    </row>
    <row r="1421" spans="5:7">
      <c r="E1421" s="237"/>
      <c r="F1421" s="237"/>
      <c r="G1421" s="237"/>
    </row>
    <row r="1422" spans="5:7">
      <c r="E1422" s="237"/>
      <c r="F1422" s="237"/>
      <c r="G1422" s="237"/>
    </row>
    <row r="1423" spans="5:7">
      <c r="E1423" s="237"/>
      <c r="F1423" s="237"/>
      <c r="G1423" s="237"/>
    </row>
    <row r="1424" spans="5:7">
      <c r="E1424" s="237"/>
      <c r="F1424" s="237"/>
      <c r="G1424" s="237"/>
    </row>
    <row r="1425" spans="5:7">
      <c r="E1425" s="237"/>
      <c r="F1425" s="237"/>
      <c r="G1425" s="237"/>
    </row>
    <row r="1426" spans="5:7">
      <c r="E1426" s="237"/>
      <c r="F1426" s="237"/>
      <c r="G1426" s="237"/>
    </row>
    <row r="1427" spans="5:7">
      <c r="E1427" s="237"/>
      <c r="F1427" s="237"/>
      <c r="G1427" s="237"/>
    </row>
    <row r="1428" spans="5:7">
      <c r="E1428" s="237"/>
      <c r="F1428" s="237"/>
      <c r="G1428" s="237"/>
    </row>
    <row r="1429" spans="5:7">
      <c r="E1429" s="237"/>
      <c r="F1429" s="237"/>
      <c r="G1429" s="237"/>
    </row>
    <row r="1430" spans="5:7">
      <c r="E1430" s="237"/>
      <c r="F1430" s="237"/>
      <c r="G1430" s="237"/>
    </row>
    <row r="1431" spans="5:7">
      <c r="E1431" s="237"/>
      <c r="F1431" s="237"/>
      <c r="G1431" s="237"/>
    </row>
    <row r="1432" spans="5:7">
      <c r="E1432" s="237"/>
      <c r="F1432" s="237"/>
      <c r="G1432" s="237"/>
    </row>
    <row r="1433" spans="5:7">
      <c r="E1433" s="237"/>
      <c r="F1433" s="237"/>
      <c r="G1433" s="237"/>
    </row>
    <row r="1434" spans="5:7">
      <c r="E1434" s="237"/>
      <c r="F1434" s="237"/>
      <c r="G1434" s="237"/>
    </row>
    <row r="1435" spans="5:7">
      <c r="E1435" s="237"/>
      <c r="F1435" s="237"/>
      <c r="G1435" s="237"/>
    </row>
    <row r="1436" spans="5:7">
      <c r="E1436" s="237"/>
      <c r="F1436" s="237"/>
      <c r="G1436" s="237"/>
    </row>
    <row r="1437" spans="5:7">
      <c r="E1437" s="237"/>
      <c r="F1437" s="237"/>
      <c r="G1437" s="237"/>
    </row>
    <row r="1438" spans="5:7">
      <c r="E1438" s="237"/>
      <c r="F1438" s="237"/>
      <c r="G1438" s="237"/>
    </row>
    <row r="1439" spans="5:7">
      <c r="E1439" s="237"/>
      <c r="F1439" s="237"/>
      <c r="G1439" s="237"/>
    </row>
    <row r="1440" spans="5:7">
      <c r="E1440" s="237"/>
      <c r="F1440" s="237"/>
      <c r="G1440" s="237"/>
    </row>
    <row r="1441" spans="5:7">
      <c r="E1441" s="237"/>
      <c r="F1441" s="237"/>
      <c r="G1441" s="237"/>
    </row>
    <row r="1442" spans="5:7">
      <c r="E1442" s="237"/>
      <c r="F1442" s="237"/>
      <c r="G1442" s="237"/>
    </row>
    <row r="1443" spans="5:7">
      <c r="E1443" s="237"/>
      <c r="F1443" s="237"/>
      <c r="G1443" s="237"/>
    </row>
    <row r="1444" spans="5:7">
      <c r="E1444" s="237"/>
      <c r="F1444" s="237"/>
      <c r="G1444" s="237"/>
    </row>
    <row r="1445" spans="5:7">
      <c r="E1445" s="237"/>
      <c r="F1445" s="237"/>
      <c r="G1445" s="237"/>
    </row>
    <row r="1446" spans="5:7">
      <c r="E1446" s="237"/>
      <c r="F1446" s="237"/>
      <c r="G1446" s="237"/>
    </row>
    <row r="1447" spans="5:7">
      <c r="E1447" s="237"/>
      <c r="F1447" s="237"/>
      <c r="G1447" s="237"/>
    </row>
    <row r="1448" spans="5:7">
      <c r="E1448" s="237"/>
      <c r="F1448" s="237"/>
      <c r="G1448" s="237"/>
    </row>
    <row r="1449" spans="5:7">
      <c r="E1449" s="237"/>
      <c r="F1449" s="237"/>
      <c r="G1449" s="237"/>
    </row>
    <row r="1450" spans="5:7">
      <c r="E1450" s="237"/>
      <c r="F1450" s="237"/>
      <c r="G1450" s="237"/>
    </row>
    <row r="1451" spans="5:7">
      <c r="E1451" s="237"/>
      <c r="F1451" s="237"/>
      <c r="G1451" s="237"/>
    </row>
    <row r="1452" spans="5:7">
      <c r="E1452" s="237"/>
      <c r="F1452" s="237"/>
      <c r="G1452" s="237"/>
    </row>
    <row r="1453" spans="5:7">
      <c r="E1453" s="237"/>
      <c r="F1453" s="237"/>
      <c r="G1453" s="237"/>
    </row>
    <row r="1454" spans="5:7">
      <c r="E1454" s="237"/>
      <c r="F1454" s="237"/>
      <c r="G1454" s="237"/>
    </row>
    <row r="1455" spans="5:7">
      <c r="E1455" s="237"/>
      <c r="F1455" s="237"/>
      <c r="G1455" s="237"/>
    </row>
    <row r="1456" spans="5:7">
      <c r="E1456" s="237"/>
      <c r="F1456" s="237"/>
      <c r="G1456" s="237"/>
    </row>
    <row r="1457" spans="5:7">
      <c r="E1457" s="237"/>
      <c r="F1457" s="237"/>
      <c r="G1457" s="237"/>
    </row>
    <row r="1458" spans="5:7">
      <c r="E1458" s="237"/>
      <c r="F1458" s="237"/>
      <c r="G1458" s="237"/>
    </row>
    <row r="1459" spans="5:7">
      <c r="E1459" s="237"/>
      <c r="F1459" s="237"/>
      <c r="G1459" s="237"/>
    </row>
    <row r="1460" spans="5:7">
      <c r="E1460" s="237"/>
      <c r="F1460" s="237"/>
      <c r="G1460" s="237"/>
    </row>
    <row r="1461" spans="5:7">
      <c r="E1461" s="237"/>
      <c r="F1461" s="237"/>
      <c r="G1461" s="237"/>
    </row>
    <row r="1462" spans="5:7">
      <c r="E1462" s="237"/>
      <c r="F1462" s="237"/>
      <c r="G1462" s="237"/>
    </row>
    <row r="1463" spans="5:7">
      <c r="E1463" s="237"/>
      <c r="F1463" s="237"/>
      <c r="G1463" s="237"/>
    </row>
    <row r="1464" spans="5:7">
      <c r="E1464" s="237"/>
      <c r="F1464" s="237"/>
      <c r="G1464" s="237"/>
    </row>
    <row r="1465" spans="5:7">
      <c r="E1465" s="237"/>
      <c r="F1465" s="237"/>
      <c r="G1465" s="237"/>
    </row>
    <row r="1466" spans="5:7">
      <c r="E1466" s="237"/>
      <c r="F1466" s="237"/>
      <c r="G1466" s="237"/>
    </row>
    <row r="1467" spans="5:7">
      <c r="E1467" s="237"/>
      <c r="F1467" s="237"/>
      <c r="G1467" s="237"/>
    </row>
    <row r="1468" spans="5:7">
      <c r="E1468" s="237"/>
      <c r="F1468" s="237"/>
      <c r="G1468" s="237"/>
    </row>
    <row r="1469" spans="5:7">
      <c r="E1469" s="237"/>
      <c r="F1469" s="237"/>
      <c r="G1469" s="237"/>
    </row>
    <row r="1470" spans="5:7">
      <c r="E1470" s="237"/>
      <c r="F1470" s="237"/>
      <c r="G1470" s="237"/>
    </row>
    <row r="1471" spans="5:7">
      <c r="E1471" s="237"/>
      <c r="F1471" s="237"/>
      <c r="G1471" s="237"/>
    </row>
    <row r="1472" spans="5:7">
      <c r="E1472" s="237"/>
      <c r="F1472" s="237"/>
      <c r="G1472" s="237"/>
    </row>
    <row r="1473" spans="5:7">
      <c r="E1473" s="237"/>
      <c r="F1473" s="237"/>
      <c r="G1473" s="237"/>
    </row>
    <row r="1474" spans="5:7">
      <c r="E1474" s="237"/>
      <c r="F1474" s="237"/>
      <c r="G1474" s="237"/>
    </row>
    <row r="1475" spans="5:7">
      <c r="E1475" s="237"/>
      <c r="F1475" s="237"/>
      <c r="G1475" s="237"/>
    </row>
    <row r="1476" spans="5:7">
      <c r="E1476" s="237"/>
      <c r="F1476" s="237"/>
      <c r="G1476" s="237"/>
    </row>
    <row r="1477" spans="5:7">
      <c r="E1477" s="237"/>
      <c r="F1477" s="237"/>
      <c r="G1477" s="237"/>
    </row>
    <row r="1478" spans="5:7">
      <c r="E1478" s="237"/>
      <c r="F1478" s="237"/>
      <c r="G1478" s="237"/>
    </row>
    <row r="1479" spans="5:7">
      <c r="E1479" s="237"/>
      <c r="F1479" s="237"/>
      <c r="G1479" s="237"/>
    </row>
    <row r="1480" spans="5:7">
      <c r="E1480" s="237"/>
      <c r="F1480" s="237"/>
      <c r="G1480" s="237"/>
    </row>
    <row r="1481" spans="5:7">
      <c r="E1481" s="237"/>
      <c r="F1481" s="237"/>
      <c r="G1481" s="237"/>
    </row>
    <row r="1482" spans="5:7">
      <c r="E1482" s="237"/>
      <c r="F1482" s="237"/>
      <c r="G1482" s="237"/>
    </row>
    <row r="1483" spans="5:7">
      <c r="E1483" s="237"/>
      <c r="F1483" s="237"/>
      <c r="G1483" s="237"/>
    </row>
    <row r="1484" spans="5:7">
      <c r="E1484" s="237"/>
      <c r="F1484" s="237"/>
      <c r="G1484" s="237"/>
    </row>
    <row r="1485" spans="5:7">
      <c r="E1485" s="237"/>
      <c r="F1485" s="237"/>
      <c r="G1485" s="237"/>
    </row>
    <row r="1486" spans="5:7">
      <c r="E1486" s="237"/>
      <c r="F1486" s="237"/>
      <c r="G1486" s="237"/>
    </row>
    <row r="1487" spans="5:7">
      <c r="E1487" s="237"/>
      <c r="F1487" s="237"/>
      <c r="G1487" s="237"/>
    </row>
    <row r="1488" spans="5:7">
      <c r="E1488" s="237"/>
      <c r="F1488" s="237"/>
      <c r="G1488" s="237"/>
    </row>
    <row r="1489" spans="5:7">
      <c r="E1489" s="237"/>
      <c r="F1489" s="237"/>
      <c r="G1489" s="237"/>
    </row>
    <row r="1490" spans="5:7">
      <c r="E1490" s="237"/>
      <c r="F1490" s="237"/>
      <c r="G1490" s="237"/>
    </row>
    <row r="1491" spans="5:7">
      <c r="E1491" s="237"/>
      <c r="F1491" s="237"/>
      <c r="G1491" s="237"/>
    </row>
    <row r="1492" spans="5:7">
      <c r="E1492" s="237"/>
      <c r="F1492" s="237"/>
      <c r="G1492" s="237"/>
    </row>
    <row r="1493" spans="5:7">
      <c r="E1493" s="237"/>
      <c r="F1493" s="237"/>
      <c r="G1493" s="237"/>
    </row>
    <row r="1494" spans="5:7">
      <c r="E1494" s="237"/>
      <c r="F1494" s="237"/>
      <c r="G1494" s="237"/>
    </row>
    <row r="1495" spans="5:7">
      <c r="E1495" s="237"/>
      <c r="F1495" s="237"/>
      <c r="G1495" s="237"/>
    </row>
    <row r="1496" spans="5:7">
      <c r="E1496" s="237"/>
      <c r="F1496" s="237"/>
      <c r="G1496" s="237"/>
    </row>
    <row r="1497" spans="5:7">
      <c r="E1497" s="237"/>
      <c r="F1497" s="237"/>
      <c r="G1497" s="237"/>
    </row>
    <row r="1498" spans="5:7">
      <c r="E1498" s="237"/>
      <c r="F1498" s="237"/>
      <c r="G1498" s="237"/>
    </row>
    <row r="1499" spans="5:7">
      <c r="E1499" s="237"/>
      <c r="F1499" s="237"/>
      <c r="G1499" s="237"/>
    </row>
    <row r="1500" spans="5:7">
      <c r="E1500" s="237"/>
      <c r="F1500" s="237"/>
      <c r="G1500" s="237"/>
    </row>
    <row r="1501" spans="5:7">
      <c r="E1501" s="237"/>
      <c r="F1501" s="237"/>
      <c r="G1501" s="237"/>
    </row>
    <row r="1502" spans="5:7">
      <c r="E1502" s="237"/>
      <c r="F1502" s="237"/>
      <c r="G1502" s="237"/>
    </row>
    <row r="1503" spans="5:7">
      <c r="E1503" s="237"/>
      <c r="F1503" s="237"/>
      <c r="G1503" s="237"/>
    </row>
    <row r="1504" spans="5:7">
      <c r="E1504" s="237"/>
      <c r="F1504" s="237"/>
      <c r="G1504" s="237"/>
    </row>
    <row r="1505" spans="5:7">
      <c r="E1505" s="237"/>
      <c r="F1505" s="237"/>
      <c r="G1505" s="237"/>
    </row>
    <row r="1506" spans="5:7">
      <c r="E1506" s="237"/>
      <c r="F1506" s="237"/>
      <c r="G1506" s="237"/>
    </row>
    <row r="1507" spans="5:7">
      <c r="E1507" s="237"/>
      <c r="F1507" s="237"/>
      <c r="G1507" s="237"/>
    </row>
    <row r="1508" spans="5:7">
      <c r="E1508" s="237"/>
      <c r="F1508" s="237"/>
      <c r="G1508" s="237"/>
    </row>
    <row r="1509" spans="5:7">
      <c r="E1509" s="237"/>
      <c r="F1509" s="237"/>
      <c r="G1509" s="237"/>
    </row>
    <row r="1510" spans="5:7">
      <c r="E1510" s="237"/>
      <c r="F1510" s="237"/>
      <c r="G1510" s="237"/>
    </row>
    <row r="1511" spans="5:7">
      <c r="E1511" s="237"/>
      <c r="F1511" s="237"/>
      <c r="G1511" s="237"/>
    </row>
    <row r="1512" spans="5:7">
      <c r="E1512" s="237"/>
      <c r="F1512" s="237"/>
      <c r="G1512" s="237"/>
    </row>
    <row r="1513" spans="5:7">
      <c r="E1513" s="237"/>
      <c r="F1513" s="237"/>
      <c r="G1513" s="237"/>
    </row>
    <row r="1514" spans="5:7">
      <c r="E1514" s="237"/>
      <c r="F1514" s="237"/>
      <c r="G1514" s="237"/>
    </row>
    <row r="1515" spans="5:7">
      <c r="E1515" s="237"/>
      <c r="F1515" s="237"/>
      <c r="G1515" s="237"/>
    </row>
    <row r="1516" spans="5:7">
      <c r="E1516" s="237"/>
      <c r="F1516" s="237"/>
      <c r="G1516" s="237"/>
    </row>
    <row r="1517" spans="5:7">
      <c r="E1517" s="237"/>
      <c r="F1517" s="237"/>
      <c r="G1517" s="237"/>
    </row>
    <row r="1518" spans="5:7">
      <c r="E1518" s="237"/>
      <c r="F1518" s="237"/>
      <c r="G1518" s="237"/>
    </row>
    <row r="1519" spans="5:7">
      <c r="E1519" s="237"/>
      <c r="F1519" s="237"/>
      <c r="G1519" s="237"/>
    </row>
    <row r="1520" spans="5:7">
      <c r="E1520" s="237"/>
      <c r="F1520" s="237"/>
      <c r="G1520" s="237"/>
    </row>
    <row r="1521" spans="5:7">
      <c r="E1521" s="237"/>
      <c r="F1521" s="237"/>
      <c r="G1521" s="237"/>
    </row>
    <row r="1522" spans="5:7">
      <c r="E1522" s="237"/>
      <c r="F1522" s="237"/>
      <c r="G1522" s="237"/>
    </row>
    <row r="1523" spans="5:7">
      <c r="E1523" s="237"/>
      <c r="F1523" s="237"/>
      <c r="G1523" s="237"/>
    </row>
    <row r="1524" spans="5:7">
      <c r="E1524" s="237"/>
      <c r="F1524" s="237"/>
      <c r="G1524" s="237"/>
    </row>
    <row r="1525" spans="5:7">
      <c r="E1525" s="237"/>
      <c r="F1525" s="237"/>
      <c r="G1525" s="237"/>
    </row>
    <row r="1526" spans="5:7">
      <c r="E1526" s="237"/>
      <c r="F1526" s="237"/>
      <c r="G1526" s="237"/>
    </row>
    <row r="1527" spans="5:7">
      <c r="E1527" s="237"/>
      <c r="F1527" s="237"/>
      <c r="G1527" s="237"/>
    </row>
    <row r="1528" spans="5:7">
      <c r="E1528" s="237"/>
      <c r="F1528" s="237"/>
      <c r="G1528" s="237"/>
    </row>
    <row r="1529" spans="5:7">
      <c r="E1529" s="237"/>
      <c r="F1529" s="237"/>
      <c r="G1529" s="237"/>
    </row>
    <row r="1530" spans="5:7">
      <c r="E1530" s="237"/>
      <c r="F1530" s="237"/>
      <c r="G1530" s="237"/>
    </row>
    <row r="1531" spans="5:7">
      <c r="E1531" s="237"/>
      <c r="F1531" s="237"/>
      <c r="G1531" s="237"/>
    </row>
    <row r="1532" spans="5:7">
      <c r="E1532" s="237"/>
      <c r="F1532" s="237"/>
      <c r="G1532" s="237"/>
    </row>
    <row r="1533" spans="5:7">
      <c r="E1533" s="237"/>
      <c r="F1533" s="237"/>
      <c r="G1533" s="237"/>
    </row>
    <row r="1534" spans="5:7">
      <c r="E1534" s="237"/>
      <c r="F1534" s="237"/>
      <c r="G1534" s="237"/>
    </row>
    <row r="1535" spans="5:7">
      <c r="E1535" s="237"/>
      <c r="F1535" s="237"/>
      <c r="G1535" s="237"/>
    </row>
    <row r="1536" spans="5:7">
      <c r="E1536" s="237"/>
      <c r="F1536" s="237"/>
      <c r="G1536" s="237"/>
    </row>
    <row r="1537" spans="5:7">
      <c r="E1537" s="237"/>
      <c r="F1537" s="237"/>
      <c r="G1537" s="237"/>
    </row>
    <row r="1538" spans="5:7">
      <c r="E1538" s="237"/>
      <c r="F1538" s="237"/>
      <c r="G1538" s="237"/>
    </row>
    <row r="1539" spans="5:7">
      <c r="E1539" s="237"/>
      <c r="F1539" s="237"/>
      <c r="G1539" s="237"/>
    </row>
    <row r="1540" spans="5:7">
      <c r="E1540" s="237"/>
      <c r="F1540" s="237"/>
      <c r="G1540" s="237"/>
    </row>
    <row r="1541" spans="5:7">
      <c r="E1541" s="237"/>
      <c r="F1541" s="237"/>
      <c r="G1541" s="237"/>
    </row>
    <row r="1542" spans="5:7">
      <c r="E1542" s="237"/>
      <c r="F1542" s="237"/>
      <c r="G1542" s="237"/>
    </row>
    <row r="1543" spans="5:7">
      <c r="E1543" s="237"/>
      <c r="F1543" s="237"/>
      <c r="G1543" s="237"/>
    </row>
    <row r="1544" spans="5:7">
      <c r="E1544" s="237"/>
      <c r="F1544" s="237"/>
      <c r="G1544" s="237"/>
    </row>
    <row r="1545" spans="5:7">
      <c r="E1545" s="237"/>
      <c r="F1545" s="237"/>
      <c r="G1545" s="237"/>
    </row>
    <row r="1546" spans="5:7">
      <c r="E1546" s="237"/>
      <c r="F1546" s="237"/>
      <c r="G1546" s="237"/>
    </row>
    <row r="1547" spans="5:7">
      <c r="E1547" s="237"/>
      <c r="F1547" s="237"/>
      <c r="G1547" s="237"/>
    </row>
    <row r="1548" spans="5:7">
      <c r="E1548" s="237"/>
      <c r="F1548" s="237"/>
      <c r="G1548" s="237"/>
    </row>
    <row r="1549" spans="5:7">
      <c r="E1549" s="237"/>
      <c r="F1549" s="237"/>
      <c r="G1549" s="237"/>
    </row>
    <row r="1550" spans="5:7">
      <c r="E1550" s="237"/>
      <c r="F1550" s="237"/>
      <c r="G1550" s="237"/>
    </row>
    <row r="1551" spans="5:7">
      <c r="E1551" s="237"/>
      <c r="F1551" s="237"/>
      <c r="G1551" s="237"/>
    </row>
    <row r="1552" spans="5:7">
      <c r="E1552" s="237"/>
      <c r="F1552" s="237"/>
      <c r="G1552" s="237"/>
    </row>
    <row r="1553" spans="5:7">
      <c r="E1553" s="237"/>
      <c r="F1553" s="237"/>
      <c r="G1553" s="237"/>
    </row>
    <row r="1554" spans="5:7">
      <c r="E1554" s="237"/>
      <c r="F1554" s="237"/>
      <c r="G1554" s="237"/>
    </row>
    <row r="1555" spans="5:7">
      <c r="E1555" s="237"/>
      <c r="F1555" s="237"/>
      <c r="G1555" s="237"/>
    </row>
    <row r="1556" spans="5:7">
      <c r="E1556" s="237"/>
      <c r="F1556" s="237"/>
      <c r="G1556" s="237"/>
    </row>
    <row r="1557" spans="5:7">
      <c r="E1557" s="237"/>
      <c r="F1557" s="237"/>
      <c r="G1557" s="237"/>
    </row>
    <row r="1558" spans="5:7">
      <c r="E1558" s="237"/>
      <c r="F1558" s="237"/>
      <c r="G1558" s="237"/>
    </row>
    <row r="1559" spans="5:7">
      <c r="E1559" s="237"/>
      <c r="F1559" s="237"/>
      <c r="G1559" s="237"/>
    </row>
    <row r="1560" spans="5:7">
      <c r="E1560" s="237"/>
      <c r="F1560" s="237"/>
      <c r="G1560" s="237"/>
    </row>
    <row r="1561" spans="5:7">
      <c r="E1561" s="237"/>
      <c r="F1561" s="237"/>
      <c r="G1561" s="237"/>
    </row>
    <row r="1562" spans="5:7">
      <c r="E1562" s="237"/>
      <c r="F1562" s="237"/>
      <c r="G1562" s="237"/>
    </row>
    <row r="1563" spans="5:7">
      <c r="E1563" s="237"/>
      <c r="F1563" s="237"/>
      <c r="G1563" s="237"/>
    </row>
    <row r="1564" spans="5:7">
      <c r="E1564" s="237"/>
      <c r="F1564" s="237"/>
      <c r="G1564" s="237"/>
    </row>
    <row r="1565" spans="5:7">
      <c r="E1565" s="237"/>
      <c r="F1565" s="237"/>
      <c r="G1565" s="237"/>
    </row>
    <row r="1566" spans="5:7">
      <c r="E1566" s="237"/>
      <c r="F1566" s="237"/>
      <c r="G1566" s="237"/>
    </row>
    <row r="1567" spans="5:7">
      <c r="E1567" s="237"/>
      <c r="F1567" s="237"/>
      <c r="G1567" s="237"/>
    </row>
    <row r="1568" spans="5:7">
      <c r="E1568" s="237"/>
      <c r="F1568" s="237"/>
      <c r="G1568" s="237"/>
    </row>
    <row r="1569" spans="5:7">
      <c r="E1569" s="237"/>
      <c r="F1569" s="237"/>
      <c r="G1569" s="237"/>
    </row>
    <row r="1570" spans="5:7">
      <c r="E1570" s="237"/>
      <c r="F1570" s="237"/>
      <c r="G1570" s="237"/>
    </row>
    <row r="1571" spans="5:7">
      <c r="E1571" s="237"/>
      <c r="F1571" s="237"/>
      <c r="G1571" s="237"/>
    </row>
    <row r="1572" spans="5:7">
      <c r="E1572" s="237"/>
      <c r="F1572" s="237"/>
      <c r="G1572" s="237"/>
    </row>
    <row r="1573" spans="5:7">
      <c r="E1573" s="237"/>
      <c r="F1573" s="237"/>
      <c r="G1573" s="237"/>
    </row>
    <row r="1574" spans="5:7">
      <c r="E1574" s="237"/>
      <c r="F1574" s="237"/>
      <c r="G1574" s="237"/>
    </row>
    <row r="1575" spans="5:7">
      <c r="E1575" s="237"/>
      <c r="F1575" s="237"/>
      <c r="G1575" s="237"/>
    </row>
    <row r="1576" spans="5:7">
      <c r="E1576" s="237"/>
      <c r="F1576" s="237"/>
      <c r="G1576" s="237"/>
    </row>
    <row r="1577" spans="5:7">
      <c r="E1577" s="237"/>
      <c r="F1577" s="237"/>
      <c r="G1577" s="237"/>
    </row>
    <row r="1578" spans="5:7">
      <c r="E1578" s="237"/>
      <c r="F1578" s="237"/>
      <c r="G1578" s="237"/>
    </row>
    <row r="1579" spans="5:7">
      <c r="E1579" s="237"/>
      <c r="F1579" s="237"/>
      <c r="G1579" s="237"/>
    </row>
    <row r="1580" spans="5:7">
      <c r="E1580" s="237"/>
      <c r="F1580" s="237"/>
      <c r="G1580" s="237"/>
    </row>
    <row r="1581" spans="5:7">
      <c r="E1581" s="237"/>
      <c r="F1581" s="237"/>
      <c r="G1581" s="237"/>
    </row>
    <row r="1582" spans="5:7">
      <c r="E1582" s="237"/>
      <c r="F1582" s="237"/>
      <c r="G1582" s="237"/>
    </row>
    <row r="1583" spans="5:7">
      <c r="E1583" s="237"/>
      <c r="F1583" s="237"/>
      <c r="G1583" s="237"/>
    </row>
    <row r="1584" spans="5:7">
      <c r="E1584" s="237"/>
      <c r="F1584" s="237"/>
      <c r="G1584" s="237"/>
    </row>
    <row r="1585" spans="5:7">
      <c r="E1585" s="237"/>
      <c r="F1585" s="237"/>
      <c r="G1585" s="237"/>
    </row>
    <row r="1586" spans="5:7">
      <c r="E1586" s="237"/>
      <c r="F1586" s="237"/>
      <c r="G1586" s="237"/>
    </row>
    <row r="1587" spans="5:7">
      <c r="E1587" s="237"/>
      <c r="F1587" s="237"/>
      <c r="G1587" s="237"/>
    </row>
    <row r="1588" spans="5:7">
      <c r="E1588" s="237"/>
      <c r="F1588" s="237"/>
      <c r="G1588" s="237"/>
    </row>
    <row r="1589" spans="5:7">
      <c r="E1589" s="237"/>
      <c r="F1589" s="237"/>
      <c r="G1589" s="237"/>
    </row>
    <row r="1590" spans="5:7">
      <c r="E1590" s="237"/>
      <c r="F1590" s="237"/>
      <c r="G1590" s="237"/>
    </row>
    <row r="1591" spans="5:7">
      <c r="E1591" s="237"/>
      <c r="F1591" s="237"/>
      <c r="G1591" s="237"/>
    </row>
    <row r="1592" spans="5:7">
      <c r="E1592" s="237"/>
      <c r="F1592" s="237"/>
      <c r="G1592" s="237"/>
    </row>
    <row r="1593" spans="5:7">
      <c r="E1593" s="237"/>
      <c r="F1593" s="237"/>
      <c r="G1593" s="237"/>
    </row>
    <row r="1594" spans="5:7">
      <c r="E1594" s="237"/>
      <c r="F1594" s="237"/>
      <c r="G1594" s="237"/>
    </row>
    <row r="1595" spans="5:7">
      <c r="E1595" s="237"/>
      <c r="F1595" s="237"/>
      <c r="G1595" s="237"/>
    </row>
    <row r="1596" spans="5:7">
      <c r="E1596" s="237"/>
      <c r="F1596" s="237"/>
      <c r="G1596" s="237"/>
    </row>
    <row r="1597" spans="5:7">
      <c r="E1597" s="237"/>
      <c r="F1597" s="237"/>
      <c r="G1597" s="237"/>
    </row>
    <row r="1598" spans="5:7">
      <c r="E1598" s="237"/>
      <c r="F1598" s="237"/>
      <c r="G1598" s="237"/>
    </row>
    <row r="1599" spans="5:7">
      <c r="E1599" s="237"/>
      <c r="F1599" s="237"/>
      <c r="G1599" s="237"/>
    </row>
    <row r="1600" spans="5:7">
      <c r="E1600" s="237"/>
      <c r="F1600" s="237"/>
      <c r="G1600" s="237"/>
    </row>
    <row r="1601" spans="5:7">
      <c r="E1601" s="237"/>
      <c r="F1601" s="237"/>
      <c r="G1601" s="237"/>
    </row>
    <row r="1602" spans="5:7">
      <c r="E1602" s="237"/>
      <c r="F1602" s="237"/>
      <c r="G1602" s="237"/>
    </row>
    <row r="1603" spans="5:7">
      <c r="E1603" s="237"/>
      <c r="F1603" s="237"/>
      <c r="G1603" s="237"/>
    </row>
    <row r="1604" spans="5:7">
      <c r="E1604" s="237"/>
      <c r="F1604" s="237"/>
      <c r="G1604" s="237"/>
    </row>
    <row r="1605" spans="5:7">
      <c r="E1605" s="237"/>
      <c r="F1605" s="237"/>
      <c r="G1605" s="237"/>
    </row>
    <row r="1606" spans="5:7">
      <c r="E1606" s="237"/>
      <c r="F1606" s="237"/>
      <c r="G1606" s="237"/>
    </row>
    <row r="1607" spans="5:7">
      <c r="E1607" s="237"/>
      <c r="F1607" s="237"/>
      <c r="G1607" s="237"/>
    </row>
    <row r="1608" spans="5:7">
      <c r="E1608" s="237"/>
      <c r="F1608" s="237"/>
      <c r="G1608" s="237"/>
    </row>
    <row r="1609" spans="5:7">
      <c r="E1609" s="237"/>
      <c r="F1609" s="237"/>
      <c r="G1609" s="237"/>
    </row>
    <row r="1610" spans="5:7">
      <c r="E1610" s="237"/>
      <c r="F1610" s="237"/>
      <c r="G1610" s="237"/>
    </row>
    <row r="1611" spans="5:7">
      <c r="E1611" s="237"/>
      <c r="F1611" s="237"/>
      <c r="G1611" s="237"/>
    </row>
    <row r="1612" spans="5:7">
      <c r="E1612" s="237"/>
      <c r="F1612" s="237"/>
      <c r="G1612" s="237"/>
    </row>
    <row r="1613" spans="5:7">
      <c r="E1613" s="237"/>
      <c r="F1613" s="237"/>
      <c r="G1613" s="237"/>
    </row>
    <row r="1614" spans="5:7">
      <c r="E1614" s="237"/>
      <c r="F1614" s="237"/>
      <c r="G1614" s="237"/>
    </row>
    <row r="1615" spans="5:7">
      <c r="E1615" s="237"/>
      <c r="F1615" s="237"/>
      <c r="G1615" s="237"/>
    </row>
    <row r="1616" spans="5:7">
      <c r="E1616" s="237"/>
      <c r="F1616" s="237"/>
      <c r="G1616" s="237"/>
    </row>
    <row r="1617" spans="5:7">
      <c r="E1617" s="237"/>
      <c r="F1617" s="237"/>
      <c r="G1617" s="237"/>
    </row>
    <row r="1618" spans="5:7">
      <c r="E1618" s="237"/>
      <c r="F1618" s="237"/>
      <c r="G1618" s="237"/>
    </row>
    <row r="1619" spans="5:7">
      <c r="E1619" s="237"/>
      <c r="F1619" s="237"/>
      <c r="G1619" s="237"/>
    </row>
    <row r="1620" spans="5:7">
      <c r="E1620" s="237"/>
      <c r="F1620" s="237"/>
      <c r="G1620" s="237"/>
    </row>
    <row r="1621" spans="5:7">
      <c r="E1621" s="237"/>
      <c r="F1621" s="237"/>
      <c r="G1621" s="237"/>
    </row>
    <row r="1622" spans="5:7">
      <c r="E1622" s="237"/>
      <c r="F1622" s="237"/>
      <c r="G1622" s="237"/>
    </row>
    <row r="1623" spans="5:7">
      <c r="E1623" s="237"/>
      <c r="F1623" s="237"/>
      <c r="G1623" s="237"/>
    </row>
    <row r="1624" spans="5:7">
      <c r="E1624" s="237"/>
      <c r="F1624" s="237"/>
      <c r="G1624" s="237"/>
    </row>
    <row r="1625" spans="5:7">
      <c r="E1625" s="237"/>
      <c r="F1625" s="237"/>
      <c r="G1625" s="237"/>
    </row>
    <row r="1626" spans="5:7">
      <c r="E1626" s="237"/>
      <c r="F1626" s="237"/>
      <c r="G1626" s="237"/>
    </row>
    <row r="1627" spans="5:7">
      <c r="E1627" s="237"/>
      <c r="F1627" s="237"/>
      <c r="G1627" s="237"/>
    </row>
    <row r="1628" spans="5:7">
      <c r="E1628" s="237"/>
      <c r="F1628" s="237"/>
      <c r="G1628" s="237"/>
    </row>
    <row r="1629" spans="5:7">
      <c r="E1629" s="237"/>
      <c r="F1629" s="237"/>
      <c r="G1629" s="237"/>
    </row>
    <row r="1630" spans="5:7">
      <c r="E1630" s="237"/>
      <c r="F1630" s="237"/>
      <c r="G1630" s="237"/>
    </row>
    <row r="1631" spans="5:7">
      <c r="E1631" s="237"/>
      <c r="F1631" s="237"/>
      <c r="G1631" s="237"/>
    </row>
    <row r="1632" spans="5:7">
      <c r="E1632" s="237"/>
      <c r="F1632" s="237"/>
      <c r="G1632" s="237"/>
    </row>
    <row r="1633" spans="5:7">
      <c r="E1633" s="237"/>
      <c r="F1633" s="237"/>
      <c r="G1633" s="237"/>
    </row>
    <row r="1634" spans="5:7">
      <c r="E1634" s="237"/>
      <c r="F1634" s="237"/>
      <c r="G1634" s="237"/>
    </row>
    <row r="1635" spans="5:7">
      <c r="E1635" s="237"/>
      <c r="F1635" s="237"/>
      <c r="G1635" s="237"/>
    </row>
    <row r="1636" spans="5:7">
      <c r="E1636" s="237"/>
      <c r="F1636" s="237"/>
      <c r="G1636" s="237"/>
    </row>
    <row r="1637" spans="5:7">
      <c r="E1637" s="237"/>
      <c r="F1637" s="237"/>
      <c r="G1637" s="237"/>
    </row>
    <row r="1638" spans="5:7">
      <c r="E1638" s="237"/>
      <c r="F1638" s="237"/>
      <c r="G1638" s="237"/>
    </row>
    <row r="1639" spans="5:7">
      <c r="E1639" s="237"/>
      <c r="F1639" s="237"/>
      <c r="G1639" s="237"/>
    </row>
    <row r="1640" spans="5:7">
      <c r="E1640" s="237"/>
      <c r="F1640" s="237"/>
      <c r="G1640" s="237"/>
    </row>
    <row r="1641" spans="5:7">
      <c r="E1641" s="237"/>
      <c r="F1641" s="237"/>
      <c r="G1641" s="237"/>
    </row>
    <row r="1642" spans="5:7">
      <c r="E1642" s="237"/>
      <c r="F1642" s="237"/>
      <c r="G1642" s="237"/>
    </row>
    <row r="1643" spans="5:7">
      <c r="E1643" s="237"/>
      <c r="F1643" s="237"/>
      <c r="G1643" s="237"/>
    </row>
    <row r="1644" spans="5:7">
      <c r="E1644" s="237"/>
      <c r="F1644" s="237"/>
      <c r="G1644" s="237"/>
    </row>
    <row r="1645" spans="5:7">
      <c r="E1645" s="237"/>
      <c r="F1645" s="237"/>
      <c r="G1645" s="237"/>
    </row>
    <row r="1646" spans="5:7">
      <c r="E1646" s="237"/>
      <c r="F1646" s="237"/>
      <c r="G1646" s="237"/>
    </row>
    <row r="1647" spans="5:7">
      <c r="E1647" s="237"/>
      <c r="F1647" s="237"/>
      <c r="G1647" s="237"/>
    </row>
    <row r="1648" spans="5:7">
      <c r="E1648" s="237"/>
      <c r="F1648" s="237"/>
      <c r="G1648" s="237"/>
    </row>
    <row r="1649" spans="5:7">
      <c r="E1649" s="237"/>
      <c r="F1649" s="237"/>
      <c r="G1649" s="237"/>
    </row>
    <row r="1650" spans="5:7">
      <c r="E1650" s="237"/>
      <c r="F1650" s="237"/>
      <c r="G1650" s="237"/>
    </row>
    <row r="1651" spans="5:7">
      <c r="E1651" s="237"/>
      <c r="F1651" s="237"/>
      <c r="G1651" s="237"/>
    </row>
    <row r="1652" spans="5:7">
      <c r="E1652" s="237"/>
      <c r="F1652" s="237"/>
      <c r="G1652" s="237"/>
    </row>
    <row r="1653" spans="5:7">
      <c r="E1653" s="237"/>
      <c r="F1653" s="237"/>
      <c r="G1653" s="237"/>
    </row>
    <row r="1654" spans="5:7">
      <c r="E1654" s="237"/>
      <c r="F1654" s="237"/>
      <c r="G1654" s="237"/>
    </row>
    <row r="1655" spans="5:7">
      <c r="E1655" s="237"/>
      <c r="F1655" s="237"/>
      <c r="G1655" s="237"/>
    </row>
    <row r="1656" spans="5:7">
      <c r="E1656" s="237"/>
      <c r="F1656" s="237"/>
      <c r="G1656" s="237"/>
    </row>
    <row r="1657" spans="5:7">
      <c r="E1657" s="237"/>
      <c r="F1657" s="237"/>
      <c r="G1657" s="237"/>
    </row>
    <row r="1658" spans="5:7">
      <c r="E1658" s="237"/>
      <c r="F1658" s="237"/>
      <c r="G1658" s="237"/>
    </row>
    <row r="1659" spans="5:7">
      <c r="E1659" s="237"/>
      <c r="F1659" s="237"/>
      <c r="G1659" s="237"/>
    </row>
    <row r="1660" spans="5:7">
      <c r="E1660" s="237"/>
      <c r="F1660" s="237"/>
      <c r="G1660" s="237"/>
    </row>
    <row r="1661" spans="5:7">
      <c r="E1661" s="237"/>
      <c r="F1661" s="237"/>
      <c r="G1661" s="237"/>
    </row>
    <row r="1662" spans="5:7">
      <c r="E1662" s="237"/>
      <c r="F1662" s="237"/>
      <c r="G1662" s="237"/>
    </row>
    <row r="1663" spans="5:7">
      <c r="E1663" s="237"/>
      <c r="F1663" s="237"/>
      <c r="G1663" s="237"/>
    </row>
    <row r="1664" spans="5:7">
      <c r="E1664" s="237"/>
      <c r="F1664" s="237"/>
      <c r="G1664" s="237"/>
    </row>
    <row r="1665" spans="5:7">
      <c r="E1665" s="237"/>
      <c r="F1665" s="237"/>
      <c r="G1665" s="237"/>
    </row>
    <row r="1666" spans="5:7">
      <c r="E1666" s="237"/>
      <c r="F1666" s="237"/>
      <c r="G1666" s="237"/>
    </row>
    <row r="1667" spans="5:7">
      <c r="E1667" s="237"/>
      <c r="F1667" s="237"/>
      <c r="G1667" s="237"/>
    </row>
    <row r="1668" spans="5:7">
      <c r="E1668" s="237"/>
      <c r="F1668" s="237"/>
      <c r="G1668" s="237"/>
    </row>
    <row r="1669" spans="5:7">
      <c r="E1669" s="237"/>
      <c r="F1669" s="237"/>
      <c r="G1669" s="237"/>
    </row>
    <row r="1670" spans="5:7">
      <c r="E1670" s="237"/>
      <c r="F1670" s="237"/>
      <c r="G1670" s="237"/>
    </row>
    <row r="1671" spans="5:7">
      <c r="E1671" s="237"/>
      <c r="F1671" s="237"/>
      <c r="G1671" s="237"/>
    </row>
    <row r="1672" spans="5:7">
      <c r="E1672" s="237"/>
      <c r="F1672" s="237"/>
      <c r="G1672" s="237"/>
    </row>
    <row r="1673" spans="5:7">
      <c r="E1673" s="237"/>
      <c r="F1673" s="237"/>
      <c r="G1673" s="237"/>
    </row>
    <row r="1674" spans="5:7">
      <c r="E1674" s="237"/>
      <c r="F1674" s="237"/>
      <c r="G1674" s="237"/>
    </row>
    <row r="1675" spans="5:7">
      <c r="E1675" s="237"/>
      <c r="F1675" s="237"/>
      <c r="G1675" s="237"/>
    </row>
    <row r="1676" spans="5:7">
      <c r="E1676" s="237"/>
      <c r="F1676" s="237"/>
      <c r="G1676" s="237"/>
    </row>
    <row r="1677" spans="5:7">
      <c r="E1677" s="237"/>
      <c r="F1677" s="237"/>
      <c r="G1677" s="237"/>
    </row>
    <row r="1678" spans="5:7">
      <c r="E1678" s="237"/>
      <c r="F1678" s="237"/>
      <c r="G1678" s="237"/>
    </row>
    <row r="1679" spans="5:7">
      <c r="E1679" s="237"/>
      <c r="F1679" s="237"/>
      <c r="G1679" s="237"/>
    </row>
    <row r="1680" spans="5:7">
      <c r="E1680" s="237"/>
      <c r="F1680" s="237"/>
      <c r="G1680" s="237"/>
    </row>
    <row r="1681" spans="5:7">
      <c r="E1681" s="237"/>
      <c r="F1681" s="237"/>
      <c r="G1681" s="237"/>
    </row>
    <row r="1682" spans="5:7">
      <c r="E1682" s="237"/>
      <c r="F1682" s="237"/>
      <c r="G1682" s="237"/>
    </row>
    <row r="1683" spans="5:7">
      <c r="E1683" s="237"/>
      <c r="F1683" s="237"/>
      <c r="G1683" s="237"/>
    </row>
    <row r="1684" spans="5:7">
      <c r="E1684" s="237"/>
      <c r="F1684" s="237"/>
      <c r="G1684" s="237"/>
    </row>
    <row r="1685" spans="5:7">
      <c r="E1685" s="237"/>
      <c r="F1685" s="237"/>
      <c r="G1685" s="237"/>
    </row>
    <row r="1686" spans="5:7">
      <c r="E1686" s="237"/>
      <c r="F1686" s="237"/>
      <c r="G1686" s="237"/>
    </row>
    <row r="1687" spans="5:7">
      <c r="E1687" s="237"/>
      <c r="F1687" s="237"/>
      <c r="G1687" s="237"/>
    </row>
    <row r="1688" spans="5:7">
      <c r="E1688" s="237"/>
      <c r="F1688" s="237"/>
      <c r="G1688" s="237"/>
    </row>
    <row r="1689" spans="5:7">
      <c r="E1689" s="237"/>
      <c r="F1689" s="237"/>
      <c r="G1689" s="237"/>
    </row>
    <row r="1690" spans="5:7">
      <c r="E1690" s="237"/>
      <c r="F1690" s="237"/>
      <c r="G1690" s="237"/>
    </row>
    <row r="1691" spans="5:7">
      <c r="E1691" s="237"/>
      <c r="F1691" s="237"/>
      <c r="G1691" s="237"/>
    </row>
    <row r="1692" spans="5:7">
      <c r="E1692" s="237"/>
      <c r="F1692" s="237"/>
      <c r="G1692" s="237"/>
    </row>
    <row r="1693" spans="5:7">
      <c r="E1693" s="237"/>
      <c r="F1693" s="237"/>
      <c r="G1693" s="237"/>
    </row>
    <row r="1694" spans="5:7">
      <c r="E1694" s="237"/>
      <c r="F1694" s="237"/>
      <c r="G1694" s="237"/>
    </row>
    <row r="1695" spans="5:7">
      <c r="E1695" s="237"/>
      <c r="F1695" s="237"/>
      <c r="G1695" s="237"/>
    </row>
    <row r="1696" spans="5:7">
      <c r="E1696" s="237"/>
      <c r="F1696" s="237"/>
      <c r="G1696" s="237"/>
    </row>
    <row r="1697" spans="5:7">
      <c r="E1697" s="237"/>
      <c r="F1697" s="237"/>
      <c r="G1697" s="237"/>
    </row>
    <row r="1698" spans="5:7">
      <c r="E1698" s="237"/>
      <c r="F1698" s="237"/>
      <c r="G1698" s="237"/>
    </row>
    <row r="1699" spans="5:7">
      <c r="E1699" s="237"/>
      <c r="F1699" s="237"/>
      <c r="G1699" s="237"/>
    </row>
    <row r="1700" spans="5:7">
      <c r="E1700" s="237"/>
      <c r="F1700" s="237"/>
      <c r="G1700" s="237"/>
    </row>
    <row r="1701" spans="5:7">
      <c r="E1701" s="237"/>
      <c r="F1701" s="237"/>
      <c r="G1701" s="237"/>
    </row>
    <row r="1702" spans="5:7">
      <c r="E1702" s="237"/>
      <c r="F1702" s="237"/>
      <c r="G1702" s="237"/>
    </row>
    <row r="1703" spans="5:7">
      <c r="E1703" s="237"/>
      <c r="F1703" s="237"/>
      <c r="G1703" s="237"/>
    </row>
    <row r="1704" spans="5:7">
      <c r="E1704" s="237"/>
      <c r="F1704" s="237"/>
      <c r="G1704" s="237"/>
    </row>
    <row r="1705" spans="5:7">
      <c r="E1705" s="237"/>
      <c r="F1705" s="237"/>
      <c r="G1705" s="237"/>
    </row>
    <row r="1706" spans="5:7">
      <c r="E1706" s="237"/>
      <c r="F1706" s="237"/>
      <c r="G1706" s="237"/>
    </row>
    <row r="1707" spans="5:7">
      <c r="E1707" s="237"/>
      <c r="F1707" s="237"/>
      <c r="G1707" s="237"/>
    </row>
    <row r="1708" spans="5:7">
      <c r="E1708" s="237"/>
      <c r="F1708" s="237"/>
      <c r="G1708" s="237"/>
    </row>
    <row r="1709" spans="5:7">
      <c r="E1709" s="237"/>
      <c r="F1709" s="237"/>
      <c r="G1709" s="237"/>
    </row>
    <row r="1710" spans="5:7">
      <c r="E1710" s="237"/>
      <c r="F1710" s="237"/>
      <c r="G1710" s="237"/>
    </row>
    <row r="1711" spans="5:7">
      <c r="E1711" s="237"/>
      <c r="F1711" s="237"/>
      <c r="G1711" s="237"/>
    </row>
    <row r="1712" spans="5:7">
      <c r="E1712" s="237"/>
      <c r="F1712" s="237"/>
      <c r="G1712" s="237"/>
    </row>
    <row r="1713" spans="5:7">
      <c r="E1713" s="237"/>
      <c r="F1713" s="237"/>
      <c r="G1713" s="237"/>
    </row>
    <row r="1714" spans="5:7">
      <c r="E1714" s="237"/>
      <c r="F1714" s="237"/>
      <c r="G1714" s="237"/>
    </row>
    <row r="1715" spans="5:7">
      <c r="E1715" s="237"/>
      <c r="F1715" s="237"/>
      <c r="G1715" s="237"/>
    </row>
    <row r="1716" spans="5:7">
      <c r="E1716" s="237"/>
      <c r="F1716" s="237"/>
      <c r="G1716" s="237"/>
    </row>
    <row r="1717" spans="5:7">
      <c r="E1717" s="237"/>
      <c r="F1717" s="237"/>
      <c r="G1717" s="237"/>
    </row>
    <row r="1718" spans="5:7">
      <c r="E1718" s="237"/>
      <c r="F1718" s="237"/>
      <c r="G1718" s="237"/>
    </row>
    <row r="1719" spans="5:7">
      <c r="E1719" s="237"/>
      <c r="F1719" s="237"/>
      <c r="G1719" s="237"/>
    </row>
    <row r="1720" spans="5:7">
      <c r="E1720" s="237"/>
      <c r="F1720" s="237"/>
      <c r="G1720" s="237"/>
    </row>
    <row r="1721" spans="5:7">
      <c r="E1721" s="237"/>
      <c r="F1721" s="237"/>
      <c r="G1721" s="237"/>
    </row>
    <row r="1722" spans="5:7">
      <c r="E1722" s="237"/>
      <c r="F1722" s="237"/>
      <c r="G1722" s="237"/>
    </row>
    <row r="1723" spans="5:7">
      <c r="E1723" s="237"/>
      <c r="F1723" s="237"/>
      <c r="G1723" s="237"/>
    </row>
    <row r="1724" spans="5:7">
      <c r="E1724" s="237"/>
      <c r="F1724" s="237"/>
      <c r="G1724" s="237"/>
    </row>
    <row r="1725" spans="5:7">
      <c r="E1725" s="237"/>
      <c r="F1725" s="237"/>
      <c r="G1725" s="237"/>
    </row>
    <row r="1726" spans="5:7">
      <c r="E1726" s="237"/>
      <c r="F1726" s="237"/>
      <c r="G1726" s="237"/>
    </row>
    <row r="1727" spans="5:7">
      <c r="E1727" s="237"/>
      <c r="F1727" s="237"/>
      <c r="G1727" s="237"/>
    </row>
    <row r="1728" spans="5:7">
      <c r="E1728" s="237"/>
      <c r="F1728" s="237"/>
      <c r="G1728" s="237"/>
    </row>
    <row r="1729" spans="5:7">
      <c r="E1729" s="237"/>
      <c r="F1729" s="237"/>
      <c r="G1729" s="237"/>
    </row>
    <row r="1730" spans="5:7">
      <c r="E1730" s="237"/>
      <c r="F1730" s="237"/>
      <c r="G1730" s="237"/>
    </row>
    <row r="1731" spans="5:7">
      <c r="E1731" s="237"/>
      <c r="F1731" s="237"/>
      <c r="G1731" s="237"/>
    </row>
    <row r="1732" spans="5:7">
      <c r="E1732" s="237"/>
      <c r="F1732" s="237"/>
      <c r="G1732" s="237"/>
    </row>
    <row r="1733" spans="5:7">
      <c r="E1733" s="237"/>
      <c r="F1733" s="237"/>
      <c r="G1733" s="237"/>
    </row>
    <row r="1734" spans="5:7">
      <c r="E1734" s="237"/>
      <c r="F1734" s="237"/>
      <c r="G1734" s="237"/>
    </row>
    <row r="1735" spans="5:7">
      <c r="E1735" s="237"/>
      <c r="F1735" s="237"/>
      <c r="G1735" s="237"/>
    </row>
    <row r="1736" spans="5:7">
      <c r="E1736" s="237"/>
      <c r="F1736" s="237"/>
      <c r="G1736" s="237"/>
    </row>
    <row r="1737" spans="5:7">
      <c r="E1737" s="237"/>
      <c r="F1737" s="237"/>
      <c r="G1737" s="237"/>
    </row>
    <row r="1738" spans="5:7">
      <c r="E1738" s="237"/>
      <c r="F1738" s="237"/>
      <c r="G1738" s="237"/>
    </row>
    <row r="1739" spans="5:7">
      <c r="E1739" s="237"/>
      <c r="F1739" s="237"/>
      <c r="G1739" s="237"/>
    </row>
    <row r="1740" spans="5:7">
      <c r="E1740" s="237"/>
      <c r="F1740" s="237"/>
      <c r="G1740" s="237"/>
    </row>
    <row r="1741" spans="5:7">
      <c r="E1741" s="237"/>
      <c r="F1741" s="237"/>
      <c r="G1741" s="237"/>
    </row>
    <row r="1742" spans="5:7">
      <c r="E1742" s="237"/>
      <c r="F1742" s="237"/>
      <c r="G1742" s="237"/>
    </row>
    <row r="1743" spans="5:7">
      <c r="E1743" s="237"/>
      <c r="F1743" s="237"/>
      <c r="G1743" s="237"/>
    </row>
    <row r="1744" spans="5:7">
      <c r="E1744" s="237"/>
      <c r="F1744" s="237"/>
      <c r="G1744" s="237"/>
    </row>
    <row r="1745" spans="5:7">
      <c r="E1745" s="237"/>
      <c r="F1745" s="237"/>
      <c r="G1745" s="237"/>
    </row>
    <row r="1746" spans="5:7">
      <c r="E1746" s="237"/>
      <c r="F1746" s="237"/>
      <c r="G1746" s="237"/>
    </row>
    <row r="1747" spans="5:7">
      <c r="E1747" s="237"/>
      <c r="F1747" s="237"/>
      <c r="G1747" s="237"/>
    </row>
    <row r="1748" spans="5:7">
      <c r="E1748" s="237"/>
      <c r="F1748" s="237"/>
      <c r="G1748" s="237"/>
    </row>
    <row r="1749" spans="5:7">
      <c r="E1749" s="237"/>
      <c r="F1749" s="237"/>
      <c r="G1749" s="237"/>
    </row>
    <row r="1750" spans="5:7">
      <c r="E1750" s="237"/>
      <c r="F1750" s="237"/>
      <c r="G1750" s="237"/>
    </row>
    <row r="1751" spans="5:7">
      <c r="E1751" s="237"/>
      <c r="F1751" s="237"/>
      <c r="G1751" s="237"/>
    </row>
    <row r="1752" spans="5:7">
      <c r="E1752" s="237"/>
      <c r="F1752" s="237"/>
      <c r="G1752" s="237"/>
    </row>
    <row r="1753" spans="5:7">
      <c r="E1753" s="237"/>
      <c r="F1753" s="237"/>
      <c r="G1753" s="237"/>
    </row>
    <row r="1754" spans="5:7">
      <c r="E1754" s="237"/>
      <c r="F1754" s="237"/>
      <c r="G1754" s="237"/>
    </row>
    <row r="1755" spans="5:7">
      <c r="E1755" s="237"/>
      <c r="F1755" s="237"/>
      <c r="G1755" s="237"/>
    </row>
    <row r="1756" spans="5:7">
      <c r="E1756" s="237"/>
      <c r="F1756" s="237"/>
      <c r="G1756" s="237"/>
    </row>
    <row r="1757" spans="5:7">
      <c r="E1757" s="237"/>
      <c r="F1757" s="237"/>
      <c r="G1757" s="237"/>
    </row>
    <row r="1758" spans="5:7">
      <c r="E1758" s="237"/>
      <c r="F1758" s="237"/>
      <c r="G1758" s="237"/>
    </row>
    <row r="1759" spans="5:7">
      <c r="E1759" s="237"/>
      <c r="F1759" s="237"/>
      <c r="G1759" s="237"/>
    </row>
    <row r="1760" spans="5:7">
      <c r="E1760" s="237"/>
      <c r="F1760" s="237"/>
      <c r="G1760" s="237"/>
    </row>
    <row r="1761" spans="5:7">
      <c r="E1761" s="237"/>
      <c r="F1761" s="237"/>
      <c r="G1761" s="237"/>
    </row>
    <row r="1762" spans="5:7">
      <c r="E1762" s="237"/>
      <c r="F1762" s="237"/>
      <c r="G1762" s="237"/>
    </row>
    <row r="1763" spans="5:7">
      <c r="E1763" s="237"/>
      <c r="F1763" s="237"/>
      <c r="G1763" s="237"/>
    </row>
    <row r="1764" spans="5:7">
      <c r="E1764" s="237"/>
      <c r="F1764" s="237"/>
      <c r="G1764" s="237"/>
    </row>
    <row r="1765" spans="5:7">
      <c r="E1765" s="237"/>
      <c r="F1765" s="237"/>
      <c r="G1765" s="237"/>
    </row>
    <row r="1766" spans="5:7">
      <c r="E1766" s="237"/>
      <c r="F1766" s="237"/>
      <c r="G1766" s="237"/>
    </row>
    <row r="1767" spans="5:7">
      <c r="E1767" s="237"/>
      <c r="F1767" s="237"/>
      <c r="G1767" s="237"/>
    </row>
    <row r="1768" spans="5:7">
      <c r="E1768" s="237"/>
      <c r="F1768" s="237"/>
      <c r="G1768" s="237"/>
    </row>
    <row r="1769" spans="5:7">
      <c r="E1769" s="237"/>
      <c r="F1769" s="237"/>
      <c r="G1769" s="237"/>
    </row>
    <row r="1770" spans="5:7">
      <c r="E1770" s="237"/>
      <c r="F1770" s="237"/>
      <c r="G1770" s="237"/>
    </row>
    <row r="1771" spans="5:7">
      <c r="E1771" s="237"/>
      <c r="F1771" s="237"/>
      <c r="G1771" s="237"/>
    </row>
    <row r="1772" spans="5:7">
      <c r="E1772" s="237"/>
      <c r="F1772" s="237"/>
      <c r="G1772" s="237"/>
    </row>
    <row r="1773" spans="5:7">
      <c r="E1773" s="237"/>
      <c r="F1773" s="237"/>
      <c r="G1773" s="237"/>
    </row>
    <row r="1774" spans="5:7">
      <c r="E1774" s="237"/>
      <c r="F1774" s="237"/>
      <c r="G1774" s="237"/>
    </row>
    <row r="1775" spans="5:7">
      <c r="E1775" s="237"/>
      <c r="F1775" s="237"/>
      <c r="G1775" s="237"/>
    </row>
    <row r="1776" spans="5:7">
      <c r="E1776" s="237"/>
      <c r="F1776" s="237"/>
      <c r="G1776" s="237"/>
    </row>
    <row r="1777" spans="5:7">
      <c r="E1777" s="237"/>
      <c r="F1777" s="237"/>
      <c r="G1777" s="237"/>
    </row>
    <row r="1778" spans="5:7">
      <c r="E1778" s="237"/>
      <c r="F1778" s="237"/>
      <c r="G1778" s="237"/>
    </row>
    <row r="1779" spans="5:7">
      <c r="E1779" s="237"/>
      <c r="F1779" s="237"/>
      <c r="G1779" s="237"/>
    </row>
    <row r="1780" spans="5:7">
      <c r="E1780" s="237"/>
      <c r="F1780" s="237"/>
      <c r="G1780" s="237"/>
    </row>
    <row r="1781" spans="5:7">
      <c r="E1781" s="237"/>
      <c r="F1781" s="237"/>
      <c r="G1781" s="237"/>
    </row>
    <row r="1782" spans="5:7">
      <c r="E1782" s="237"/>
      <c r="F1782" s="237"/>
      <c r="G1782" s="237"/>
    </row>
    <row r="1783" spans="5:7">
      <c r="E1783" s="237"/>
      <c r="F1783" s="237"/>
      <c r="G1783" s="237"/>
    </row>
    <row r="1784" spans="5:7">
      <c r="E1784" s="237"/>
      <c r="F1784" s="237"/>
      <c r="G1784" s="237"/>
    </row>
    <row r="1785" spans="5:7">
      <c r="E1785" s="237"/>
      <c r="F1785" s="237"/>
      <c r="G1785" s="237"/>
    </row>
    <row r="1786" spans="5:7">
      <c r="E1786" s="237"/>
      <c r="F1786" s="237"/>
      <c r="G1786" s="237"/>
    </row>
    <row r="1787" spans="5:7">
      <c r="E1787" s="237"/>
      <c r="F1787" s="237"/>
      <c r="G1787" s="237"/>
    </row>
    <row r="1788" spans="5:7">
      <c r="E1788" s="237"/>
      <c r="F1788" s="237"/>
      <c r="G1788" s="237"/>
    </row>
    <row r="1789" spans="5:7">
      <c r="E1789" s="237"/>
      <c r="F1789" s="237"/>
      <c r="G1789" s="237"/>
    </row>
    <row r="1790" spans="5:7">
      <c r="E1790" s="237"/>
      <c r="F1790" s="237"/>
      <c r="G1790" s="237"/>
    </row>
    <row r="1791" spans="5:7">
      <c r="E1791" s="237"/>
      <c r="F1791" s="237"/>
      <c r="G1791" s="237"/>
    </row>
    <row r="1792" spans="5:7">
      <c r="E1792" s="237"/>
      <c r="F1792" s="237"/>
      <c r="G1792" s="237"/>
    </row>
    <row r="1793" spans="5:7">
      <c r="E1793" s="237"/>
      <c r="F1793" s="237"/>
      <c r="G1793" s="237"/>
    </row>
    <row r="1794" spans="5:7">
      <c r="E1794" s="237"/>
      <c r="F1794" s="237"/>
      <c r="G1794" s="237"/>
    </row>
    <row r="1795" spans="5:7">
      <c r="E1795" s="237"/>
      <c r="F1795" s="237"/>
      <c r="G1795" s="237"/>
    </row>
    <row r="1796" spans="5:7">
      <c r="E1796" s="237"/>
      <c r="F1796" s="237"/>
      <c r="G1796" s="237"/>
    </row>
    <row r="1797" spans="5:7">
      <c r="E1797" s="237"/>
      <c r="F1797" s="237"/>
      <c r="G1797" s="237"/>
    </row>
    <row r="1798" spans="5:7">
      <c r="E1798" s="237"/>
      <c r="F1798" s="237"/>
      <c r="G1798" s="237"/>
    </row>
    <row r="1799" spans="5:7">
      <c r="E1799" s="237"/>
      <c r="F1799" s="237"/>
      <c r="G1799" s="237"/>
    </row>
    <row r="1800" spans="5:7">
      <c r="E1800" s="237"/>
      <c r="F1800" s="237"/>
      <c r="G1800" s="237"/>
    </row>
    <row r="1801" spans="5:7">
      <c r="E1801" s="237"/>
      <c r="F1801" s="237"/>
      <c r="G1801" s="237"/>
    </row>
    <row r="1802" spans="5:7">
      <c r="E1802" s="237"/>
      <c r="F1802" s="237"/>
      <c r="G1802" s="237"/>
    </row>
    <row r="1803" spans="5:7">
      <c r="E1803" s="237"/>
      <c r="F1803" s="237"/>
      <c r="G1803" s="237"/>
    </row>
    <row r="1804" spans="5:7">
      <c r="E1804" s="237"/>
      <c r="F1804" s="237"/>
      <c r="G1804" s="237"/>
    </row>
    <row r="1805" spans="5:7">
      <c r="E1805" s="237"/>
      <c r="F1805" s="237"/>
      <c r="G1805" s="237"/>
    </row>
    <row r="1806" spans="5:7">
      <c r="E1806" s="237"/>
      <c r="F1806" s="237"/>
      <c r="G1806" s="237"/>
    </row>
    <row r="1807" spans="5:7">
      <c r="E1807" s="237"/>
      <c r="F1807" s="237"/>
      <c r="G1807" s="237"/>
    </row>
    <row r="1808" spans="5:7">
      <c r="E1808" s="237"/>
      <c r="F1808" s="237"/>
      <c r="G1808" s="237"/>
    </row>
    <row r="1809" spans="5:7">
      <c r="E1809" s="237"/>
      <c r="F1809" s="237"/>
      <c r="G1809" s="237"/>
    </row>
    <row r="1810" spans="5:7">
      <c r="E1810" s="237"/>
      <c r="F1810" s="237"/>
      <c r="G1810" s="237"/>
    </row>
    <row r="1811" spans="5:7">
      <c r="E1811" s="237"/>
      <c r="F1811" s="237"/>
      <c r="G1811" s="237"/>
    </row>
    <row r="1812" spans="5:7">
      <c r="E1812" s="237"/>
      <c r="F1812" s="237"/>
      <c r="G1812" s="237"/>
    </row>
    <row r="1813" spans="5:7">
      <c r="E1813" s="237"/>
      <c r="F1813" s="237"/>
      <c r="G1813" s="237"/>
    </row>
    <row r="1814" spans="5:7">
      <c r="E1814" s="237"/>
      <c r="F1814" s="237"/>
      <c r="G1814" s="237"/>
    </row>
    <row r="1815" spans="5:7">
      <c r="E1815" s="237"/>
      <c r="F1815" s="237"/>
      <c r="G1815" s="237"/>
    </row>
    <row r="1816" spans="5:7">
      <c r="E1816" s="237"/>
      <c r="F1816" s="237"/>
      <c r="G1816" s="237"/>
    </row>
    <row r="1817" spans="5:7">
      <c r="E1817" s="237"/>
      <c r="F1817" s="237"/>
      <c r="G1817" s="237"/>
    </row>
    <row r="1818" spans="5:7">
      <c r="E1818" s="237"/>
      <c r="F1818" s="237"/>
      <c r="G1818" s="237"/>
    </row>
    <row r="1819" spans="5:7">
      <c r="E1819" s="237"/>
      <c r="F1819" s="237"/>
      <c r="G1819" s="237"/>
    </row>
    <row r="1820" spans="5:7">
      <c r="E1820" s="237"/>
      <c r="F1820" s="237"/>
      <c r="G1820" s="237"/>
    </row>
    <row r="1821" spans="5:7">
      <c r="E1821" s="237"/>
      <c r="F1821" s="237"/>
      <c r="G1821" s="237"/>
    </row>
    <row r="1822" spans="5:7">
      <c r="E1822" s="237"/>
      <c r="F1822" s="237"/>
      <c r="G1822" s="237"/>
    </row>
    <row r="1823" spans="5:7">
      <c r="E1823" s="237"/>
      <c r="F1823" s="237"/>
      <c r="G1823" s="237"/>
    </row>
    <row r="1824" spans="5:7">
      <c r="E1824" s="237"/>
      <c r="F1824" s="237"/>
      <c r="G1824" s="237"/>
    </row>
    <row r="1825" spans="5:7">
      <c r="E1825" s="237"/>
      <c r="F1825" s="237"/>
      <c r="G1825" s="237"/>
    </row>
    <row r="1826" spans="5:7">
      <c r="E1826" s="237"/>
      <c r="F1826" s="237"/>
      <c r="G1826" s="237"/>
    </row>
    <row r="1827" spans="5:7">
      <c r="E1827" s="237"/>
      <c r="F1827" s="237"/>
      <c r="G1827" s="237"/>
    </row>
    <row r="1828" spans="5:7">
      <c r="E1828" s="237"/>
      <c r="F1828" s="237"/>
      <c r="G1828" s="237"/>
    </row>
    <row r="1829" spans="5:7">
      <c r="E1829" s="237"/>
      <c r="F1829" s="237"/>
      <c r="G1829" s="237"/>
    </row>
    <row r="1830" spans="5:7">
      <c r="E1830" s="237"/>
      <c r="F1830" s="237"/>
      <c r="G1830" s="237"/>
    </row>
    <row r="1831" spans="5:7">
      <c r="E1831" s="237"/>
      <c r="F1831" s="237"/>
      <c r="G1831" s="237"/>
    </row>
    <row r="1832" spans="5:7">
      <c r="E1832" s="237"/>
      <c r="F1832" s="237"/>
      <c r="G1832" s="237"/>
    </row>
    <row r="1833" spans="5:7">
      <c r="E1833" s="237"/>
      <c r="F1833" s="237"/>
      <c r="G1833" s="237"/>
    </row>
    <row r="1834" spans="5:7">
      <c r="E1834" s="237"/>
      <c r="F1834" s="237"/>
      <c r="G1834" s="237"/>
    </row>
    <row r="1835" spans="5:7">
      <c r="E1835" s="237"/>
      <c r="F1835" s="237"/>
      <c r="G1835" s="237"/>
    </row>
    <row r="1836" spans="5:7">
      <c r="E1836" s="237"/>
      <c r="F1836" s="237"/>
      <c r="G1836" s="237"/>
    </row>
    <row r="1837" spans="5:7">
      <c r="E1837" s="237"/>
      <c r="F1837" s="237"/>
      <c r="G1837" s="237"/>
    </row>
    <row r="1838" spans="5:7">
      <c r="E1838" s="237"/>
      <c r="F1838" s="237"/>
      <c r="G1838" s="237"/>
    </row>
    <row r="1839" spans="5:7">
      <c r="E1839" s="237"/>
      <c r="F1839" s="237"/>
      <c r="G1839" s="237"/>
    </row>
    <row r="1840" spans="5:7">
      <c r="E1840" s="237"/>
      <c r="F1840" s="237"/>
      <c r="G1840" s="237"/>
    </row>
    <row r="1841" spans="5:7">
      <c r="E1841" s="237"/>
      <c r="F1841" s="237"/>
      <c r="G1841" s="237"/>
    </row>
    <row r="1842" spans="5:7">
      <c r="E1842" s="237"/>
      <c r="F1842" s="237"/>
      <c r="G1842" s="237"/>
    </row>
    <row r="1843" spans="5:7">
      <c r="E1843" s="237"/>
      <c r="F1843" s="237"/>
      <c r="G1843" s="237"/>
    </row>
    <row r="1844" spans="5:7">
      <c r="E1844" s="237"/>
      <c r="F1844" s="237"/>
      <c r="G1844" s="237"/>
    </row>
    <row r="1845" spans="5:7">
      <c r="E1845" s="237"/>
      <c r="F1845" s="237"/>
      <c r="G1845" s="237"/>
    </row>
    <row r="1846" spans="5:7">
      <c r="E1846" s="237"/>
      <c r="F1846" s="237"/>
      <c r="G1846" s="237"/>
    </row>
    <row r="1847" spans="5:7">
      <c r="E1847" s="237"/>
      <c r="F1847" s="237"/>
      <c r="G1847" s="237"/>
    </row>
    <row r="1848" spans="5:7">
      <c r="E1848" s="237"/>
      <c r="F1848" s="237"/>
      <c r="G1848" s="237"/>
    </row>
    <row r="1849" spans="5:7">
      <c r="E1849" s="237"/>
      <c r="F1849" s="237"/>
      <c r="G1849" s="237"/>
    </row>
    <row r="1850" spans="5:7">
      <c r="E1850" s="237"/>
      <c r="F1850" s="237"/>
      <c r="G1850" s="237"/>
    </row>
    <row r="1851" spans="5:7">
      <c r="E1851" s="237"/>
      <c r="F1851" s="237"/>
      <c r="G1851" s="237"/>
    </row>
    <row r="1852" spans="5:7">
      <c r="E1852" s="237"/>
      <c r="F1852" s="237"/>
      <c r="G1852" s="237"/>
    </row>
    <row r="1853" spans="5:7">
      <c r="E1853" s="237"/>
      <c r="F1853" s="237"/>
      <c r="G1853" s="237"/>
    </row>
    <row r="1854" spans="5:7">
      <c r="E1854" s="237"/>
      <c r="F1854" s="237"/>
      <c r="G1854" s="237"/>
    </row>
    <row r="1855" spans="5:7">
      <c r="E1855" s="237"/>
      <c r="F1855" s="237"/>
      <c r="G1855" s="237"/>
    </row>
    <row r="1856" spans="5:7">
      <c r="E1856" s="237"/>
      <c r="F1856" s="237"/>
      <c r="G1856" s="237"/>
    </row>
    <row r="1857" spans="5:7">
      <c r="E1857" s="237"/>
      <c r="F1857" s="237"/>
      <c r="G1857" s="237"/>
    </row>
    <row r="1858" spans="5:7">
      <c r="E1858" s="237"/>
      <c r="F1858" s="237"/>
      <c r="G1858" s="237"/>
    </row>
    <row r="1859" spans="5:7">
      <c r="E1859" s="237"/>
      <c r="F1859" s="237"/>
      <c r="G1859" s="237"/>
    </row>
    <row r="1860" spans="5:7">
      <c r="E1860" s="237"/>
      <c r="F1860" s="237"/>
      <c r="G1860" s="237"/>
    </row>
    <row r="1861" spans="5:7">
      <c r="E1861" s="237"/>
      <c r="F1861" s="237"/>
      <c r="G1861" s="237"/>
    </row>
    <row r="1862" spans="5:7">
      <c r="E1862" s="237"/>
      <c r="F1862" s="237"/>
      <c r="G1862" s="237"/>
    </row>
    <row r="1863" spans="5:7">
      <c r="E1863" s="237"/>
      <c r="F1863" s="237"/>
      <c r="G1863" s="237"/>
    </row>
    <row r="1864" spans="5:7">
      <c r="E1864" s="237"/>
      <c r="F1864" s="237"/>
      <c r="G1864" s="237"/>
    </row>
    <row r="1865" spans="5:7">
      <c r="E1865" s="237"/>
      <c r="F1865" s="237"/>
      <c r="G1865" s="237"/>
    </row>
    <row r="1866" spans="5:7">
      <c r="E1866" s="237"/>
      <c r="F1866" s="237"/>
      <c r="G1866" s="237"/>
    </row>
    <row r="1867" spans="5:7">
      <c r="E1867" s="237"/>
      <c r="F1867" s="237"/>
      <c r="G1867" s="237"/>
    </row>
    <row r="1868" spans="5:7">
      <c r="E1868" s="237"/>
      <c r="F1868" s="237"/>
      <c r="G1868" s="237"/>
    </row>
    <row r="1869" spans="5:7">
      <c r="E1869" s="237"/>
      <c r="F1869" s="237"/>
      <c r="G1869" s="237"/>
    </row>
    <row r="1870" spans="5:7">
      <c r="E1870" s="237"/>
      <c r="F1870" s="237"/>
      <c r="G1870" s="237"/>
    </row>
    <row r="1871" spans="5:7">
      <c r="E1871" s="237"/>
      <c r="F1871" s="237"/>
      <c r="G1871" s="237"/>
    </row>
    <row r="1872" spans="5:7">
      <c r="E1872" s="237"/>
      <c r="F1872" s="237"/>
      <c r="G1872" s="237"/>
    </row>
    <row r="1873" spans="5:7">
      <c r="E1873" s="237"/>
      <c r="F1873" s="237"/>
      <c r="G1873" s="237"/>
    </row>
    <row r="1874" spans="5:7">
      <c r="E1874" s="237"/>
      <c r="F1874" s="237"/>
      <c r="G1874" s="237"/>
    </row>
    <row r="1875" spans="5:7">
      <c r="E1875" s="237"/>
      <c r="F1875" s="237"/>
      <c r="G1875" s="237"/>
    </row>
    <row r="1876" spans="5:7">
      <c r="E1876" s="237"/>
      <c r="F1876" s="237"/>
      <c r="G1876" s="237"/>
    </row>
    <row r="1877" spans="5:7">
      <c r="E1877" s="237"/>
      <c r="F1877" s="237"/>
      <c r="G1877" s="237"/>
    </row>
    <row r="1878" spans="5:7">
      <c r="E1878" s="237"/>
      <c r="F1878" s="237"/>
      <c r="G1878" s="237"/>
    </row>
    <row r="1879" spans="5:7">
      <c r="E1879" s="237"/>
      <c r="F1879" s="237"/>
      <c r="G1879" s="237"/>
    </row>
    <row r="1880" spans="5:7">
      <c r="E1880" s="237"/>
      <c r="F1880" s="237"/>
      <c r="G1880" s="237"/>
    </row>
    <row r="1881" spans="5:7">
      <c r="E1881" s="237"/>
      <c r="F1881" s="237"/>
      <c r="G1881" s="237"/>
    </row>
    <row r="1882" spans="5:7">
      <c r="E1882" s="237"/>
      <c r="F1882" s="237"/>
      <c r="G1882" s="237"/>
    </row>
    <row r="1883" spans="5:7">
      <c r="E1883" s="237"/>
      <c r="F1883" s="237"/>
      <c r="G1883" s="237"/>
    </row>
    <row r="1884" spans="5:7">
      <c r="E1884" s="237"/>
      <c r="F1884" s="237"/>
      <c r="G1884" s="237"/>
    </row>
    <row r="1885" spans="5:7">
      <c r="E1885" s="237"/>
      <c r="F1885" s="237"/>
      <c r="G1885" s="237"/>
    </row>
    <row r="1886" spans="5:7">
      <c r="E1886" s="237"/>
      <c r="F1886" s="237"/>
      <c r="G1886" s="237"/>
    </row>
    <row r="1887" spans="5:7">
      <c r="E1887" s="237"/>
      <c r="F1887" s="237"/>
      <c r="G1887" s="237"/>
    </row>
    <row r="1888" spans="5:7">
      <c r="E1888" s="237"/>
      <c r="F1888" s="237"/>
      <c r="G1888" s="237"/>
    </row>
    <row r="1889" spans="5:7">
      <c r="E1889" s="237"/>
      <c r="F1889" s="237"/>
      <c r="G1889" s="237"/>
    </row>
    <row r="1890" spans="5:7">
      <c r="E1890" s="237"/>
      <c r="F1890" s="237"/>
      <c r="G1890" s="237"/>
    </row>
    <row r="1891" spans="5:7">
      <c r="E1891" s="237"/>
      <c r="F1891" s="237"/>
      <c r="G1891" s="237"/>
    </row>
    <row r="1892" spans="5:7">
      <c r="E1892" s="237"/>
      <c r="F1892" s="237"/>
      <c r="G1892" s="237"/>
    </row>
    <row r="1893" spans="5:7">
      <c r="E1893" s="237"/>
      <c r="F1893" s="237"/>
      <c r="G1893" s="237"/>
    </row>
    <row r="1894" spans="5:7">
      <c r="E1894" s="237"/>
      <c r="F1894" s="237"/>
      <c r="G1894" s="237"/>
    </row>
    <row r="1895" spans="5:7">
      <c r="E1895" s="237"/>
      <c r="F1895" s="237"/>
      <c r="G1895" s="237"/>
    </row>
    <row r="1896" spans="5:7">
      <c r="E1896" s="237"/>
      <c r="F1896" s="237"/>
      <c r="G1896" s="237"/>
    </row>
    <row r="1897" spans="5:7">
      <c r="E1897" s="237"/>
      <c r="F1897" s="237"/>
      <c r="G1897" s="237"/>
    </row>
    <row r="1898" spans="5:7">
      <c r="E1898" s="237"/>
      <c r="F1898" s="237"/>
      <c r="G1898" s="237"/>
    </row>
    <row r="1899" spans="5:7">
      <c r="E1899" s="237"/>
      <c r="F1899" s="237"/>
      <c r="G1899" s="237"/>
    </row>
    <row r="1900" spans="5:7">
      <c r="E1900" s="237"/>
      <c r="F1900" s="237"/>
      <c r="G1900" s="237"/>
    </row>
    <row r="1901" spans="5:7">
      <c r="E1901" s="237"/>
      <c r="F1901" s="237"/>
      <c r="G1901" s="237"/>
    </row>
    <row r="1902" spans="5:7">
      <c r="E1902" s="237"/>
      <c r="F1902" s="237"/>
      <c r="G1902" s="237"/>
    </row>
    <row r="1903" spans="5:7">
      <c r="E1903" s="237"/>
      <c r="F1903" s="237"/>
      <c r="G1903" s="237"/>
    </row>
    <row r="1904" spans="5:7">
      <c r="E1904" s="237"/>
      <c r="F1904" s="237"/>
      <c r="G1904" s="237"/>
    </row>
    <row r="1905" spans="5:7">
      <c r="E1905" s="237"/>
      <c r="F1905" s="237"/>
      <c r="G1905" s="237"/>
    </row>
    <row r="1906" spans="5:7">
      <c r="E1906" s="237"/>
      <c r="F1906" s="237"/>
      <c r="G1906" s="237"/>
    </row>
    <row r="1907" spans="5:7">
      <c r="E1907" s="237"/>
      <c r="F1907" s="237"/>
      <c r="G1907" s="237"/>
    </row>
    <row r="1908" spans="5:7">
      <c r="E1908" s="237"/>
      <c r="F1908" s="237"/>
      <c r="G1908" s="237"/>
    </row>
    <row r="1909" spans="5:7">
      <c r="E1909" s="237"/>
      <c r="F1909" s="237"/>
      <c r="G1909" s="237"/>
    </row>
    <row r="1910" spans="5:7">
      <c r="E1910" s="237"/>
      <c r="F1910" s="237"/>
      <c r="G1910" s="237"/>
    </row>
    <row r="1911" spans="5:7">
      <c r="E1911" s="237"/>
      <c r="F1911" s="237"/>
      <c r="G1911" s="237"/>
    </row>
    <row r="1912" spans="5:7">
      <c r="E1912" s="237"/>
      <c r="F1912" s="237"/>
      <c r="G1912" s="237"/>
    </row>
    <row r="1913" spans="5:7">
      <c r="E1913" s="237"/>
      <c r="F1913" s="237"/>
      <c r="G1913" s="237"/>
    </row>
    <row r="1914" spans="5:7">
      <c r="E1914" s="237"/>
      <c r="F1914" s="237"/>
      <c r="G1914" s="237"/>
    </row>
    <row r="1915" spans="5:7">
      <c r="E1915" s="237"/>
      <c r="F1915" s="237"/>
      <c r="G1915" s="237"/>
    </row>
    <row r="1916" spans="5:7">
      <c r="E1916" s="237"/>
      <c r="F1916" s="237"/>
      <c r="G1916" s="237"/>
    </row>
    <row r="1917" spans="5:7">
      <c r="E1917" s="237"/>
      <c r="F1917" s="237"/>
      <c r="G1917" s="237"/>
    </row>
    <row r="1918" spans="5:7">
      <c r="E1918" s="237"/>
      <c r="F1918" s="237"/>
      <c r="G1918" s="237"/>
    </row>
    <row r="1919" spans="5:7">
      <c r="E1919" s="237"/>
      <c r="F1919" s="237"/>
      <c r="G1919" s="237"/>
    </row>
    <row r="1920" spans="5:7">
      <c r="E1920" s="237"/>
      <c r="F1920" s="237"/>
      <c r="G1920" s="237"/>
    </row>
    <row r="1921" spans="5:7">
      <c r="E1921" s="237"/>
      <c r="F1921" s="237"/>
      <c r="G1921" s="237"/>
    </row>
    <row r="1922" spans="5:7">
      <c r="E1922" s="237"/>
      <c r="F1922" s="237"/>
      <c r="G1922" s="237"/>
    </row>
    <row r="1923" spans="5:7">
      <c r="E1923" s="237"/>
      <c r="F1923" s="237"/>
      <c r="G1923" s="237"/>
    </row>
    <row r="1924" spans="5:7">
      <c r="E1924" s="237"/>
      <c r="F1924" s="237"/>
      <c r="G1924" s="237"/>
    </row>
    <row r="1925" spans="5:7">
      <c r="E1925" s="237"/>
      <c r="F1925" s="237"/>
      <c r="G1925" s="237"/>
    </row>
    <row r="1926" spans="5:7">
      <c r="E1926" s="237"/>
      <c r="F1926" s="237"/>
      <c r="G1926" s="237"/>
    </row>
    <row r="1927" spans="5:7">
      <c r="E1927" s="237"/>
      <c r="F1927" s="237"/>
      <c r="G1927" s="237"/>
    </row>
    <row r="1928" spans="5:7">
      <c r="E1928" s="237"/>
      <c r="F1928" s="237"/>
      <c r="G1928" s="237"/>
    </row>
    <row r="1929" spans="5:7">
      <c r="E1929" s="237"/>
      <c r="F1929" s="237"/>
      <c r="G1929" s="237"/>
    </row>
    <row r="1930" spans="5:7">
      <c r="E1930" s="237"/>
      <c r="F1930" s="237"/>
      <c r="G1930" s="237"/>
    </row>
    <row r="1931" spans="5:7">
      <c r="E1931" s="237"/>
      <c r="F1931" s="237"/>
      <c r="G1931" s="237"/>
    </row>
    <row r="1932" spans="5:7">
      <c r="E1932" s="237"/>
      <c r="F1932" s="237"/>
      <c r="G1932" s="237"/>
    </row>
    <row r="1933" spans="5:7">
      <c r="E1933" s="237"/>
      <c r="F1933" s="237"/>
      <c r="G1933" s="237"/>
    </row>
    <row r="1934" spans="5:7">
      <c r="E1934" s="237"/>
      <c r="F1934" s="237"/>
      <c r="G1934" s="237"/>
    </row>
    <row r="1935" spans="5:7">
      <c r="E1935" s="237"/>
      <c r="F1935" s="237"/>
      <c r="G1935" s="237"/>
    </row>
    <row r="1936" spans="5:7">
      <c r="E1936" s="237"/>
      <c r="F1936" s="237"/>
      <c r="G1936" s="237"/>
    </row>
    <row r="1937" spans="5:7">
      <c r="E1937" s="237"/>
      <c r="F1937" s="237"/>
      <c r="G1937" s="237"/>
    </row>
    <row r="1938" spans="5:7">
      <c r="E1938" s="237"/>
      <c r="F1938" s="237"/>
      <c r="G1938" s="237"/>
    </row>
    <row r="1939" spans="5:7">
      <c r="E1939" s="237"/>
      <c r="F1939" s="237"/>
      <c r="G1939" s="237"/>
    </row>
    <row r="1940" spans="5:7">
      <c r="E1940" s="237"/>
      <c r="F1940" s="237"/>
      <c r="G1940" s="237"/>
    </row>
    <row r="1941" spans="5:7">
      <c r="E1941" s="237"/>
      <c r="F1941" s="237"/>
      <c r="G1941" s="237"/>
    </row>
    <row r="1942" spans="5:7">
      <c r="E1942" s="237"/>
      <c r="F1942" s="237"/>
      <c r="G1942" s="237"/>
    </row>
    <row r="1943" spans="5:7">
      <c r="E1943" s="237"/>
      <c r="F1943" s="237"/>
      <c r="G1943" s="237"/>
    </row>
    <row r="1944" spans="5:7">
      <c r="E1944" s="237"/>
      <c r="F1944" s="237"/>
      <c r="G1944" s="237"/>
    </row>
    <row r="1945" spans="5:7">
      <c r="E1945" s="237"/>
      <c r="F1945" s="237"/>
      <c r="G1945" s="237"/>
    </row>
    <row r="1946" spans="5:7">
      <c r="E1946" s="237"/>
      <c r="F1946" s="237"/>
      <c r="G1946" s="237"/>
    </row>
    <row r="1947" spans="5:7">
      <c r="E1947" s="237"/>
      <c r="F1947" s="237"/>
      <c r="G1947" s="237"/>
    </row>
    <row r="1948" spans="5:7">
      <c r="E1948" s="237"/>
      <c r="F1948" s="237"/>
      <c r="G1948" s="237"/>
    </row>
    <row r="1949" spans="5:7">
      <c r="E1949" s="237"/>
      <c r="F1949" s="237"/>
      <c r="G1949" s="237"/>
    </row>
    <row r="1950" spans="5:7">
      <c r="E1950" s="237"/>
      <c r="F1950" s="237"/>
      <c r="G1950" s="237"/>
    </row>
    <row r="1951" spans="5:7">
      <c r="E1951" s="237"/>
      <c r="F1951" s="237"/>
      <c r="G1951" s="237"/>
    </row>
    <row r="1952" spans="5:7">
      <c r="E1952" s="237"/>
      <c r="F1952" s="237"/>
      <c r="G1952" s="237"/>
    </row>
    <row r="1953" spans="5:7">
      <c r="E1953" s="237"/>
      <c r="F1953" s="237"/>
      <c r="G1953" s="237"/>
    </row>
    <row r="1954" spans="5:7">
      <c r="E1954" s="237"/>
      <c r="F1954" s="237"/>
      <c r="G1954" s="237"/>
    </row>
    <row r="1955" spans="5:7">
      <c r="E1955" s="237"/>
      <c r="F1955" s="237"/>
      <c r="G1955" s="237"/>
    </row>
    <row r="1956" spans="5:7">
      <c r="E1956" s="237"/>
      <c r="F1956" s="237"/>
      <c r="G1956" s="237"/>
    </row>
    <row r="1957" spans="5:7">
      <c r="E1957" s="237"/>
      <c r="F1957" s="237"/>
      <c r="G1957" s="237"/>
    </row>
    <row r="1958" spans="5:7">
      <c r="E1958" s="237"/>
      <c r="F1958" s="237"/>
      <c r="G1958" s="237"/>
    </row>
    <row r="1959" spans="5:7">
      <c r="E1959" s="237"/>
      <c r="F1959" s="237"/>
      <c r="G1959" s="237"/>
    </row>
    <row r="1960" spans="5:7">
      <c r="E1960" s="237"/>
      <c r="F1960" s="237"/>
      <c r="G1960" s="237"/>
    </row>
    <row r="1961" spans="5:7">
      <c r="E1961" s="237"/>
      <c r="F1961" s="237"/>
      <c r="G1961" s="237"/>
    </row>
    <row r="1962" spans="5:7">
      <c r="E1962" s="237"/>
      <c r="F1962" s="237"/>
      <c r="G1962" s="237"/>
    </row>
    <row r="1963" spans="5:7">
      <c r="E1963" s="237"/>
      <c r="F1963" s="237"/>
      <c r="G1963" s="237"/>
    </row>
    <row r="1964" spans="5:7">
      <c r="E1964" s="237"/>
      <c r="F1964" s="237"/>
      <c r="G1964" s="237"/>
    </row>
    <row r="1965" spans="5:7">
      <c r="E1965" s="237"/>
      <c r="F1965" s="237"/>
      <c r="G1965" s="237"/>
    </row>
    <row r="1966" spans="5:7">
      <c r="E1966" s="237"/>
      <c r="F1966" s="237"/>
      <c r="G1966" s="237"/>
    </row>
    <row r="1967" spans="5:7">
      <c r="E1967" s="237"/>
      <c r="F1967" s="237"/>
      <c r="G1967" s="237"/>
    </row>
    <row r="1968" spans="5:7">
      <c r="E1968" s="237"/>
      <c r="F1968" s="237"/>
      <c r="G1968" s="237"/>
    </row>
    <row r="1969" spans="5:7">
      <c r="E1969" s="237"/>
      <c r="F1969" s="237"/>
      <c r="G1969" s="237"/>
    </row>
    <row r="1970" spans="5:7">
      <c r="E1970" s="237"/>
      <c r="F1970" s="237"/>
      <c r="G1970" s="237"/>
    </row>
    <row r="1971" spans="5:7">
      <c r="E1971" s="237"/>
      <c r="F1971" s="237"/>
      <c r="G1971" s="237"/>
    </row>
    <row r="1972" spans="5:7">
      <c r="E1972" s="237"/>
      <c r="F1972" s="237"/>
      <c r="G1972" s="237"/>
    </row>
    <row r="1973" spans="5:7">
      <c r="E1973" s="237"/>
      <c r="F1973" s="237"/>
      <c r="G1973" s="237"/>
    </row>
    <row r="1974" spans="5:7">
      <c r="E1974" s="237"/>
      <c r="F1974" s="237"/>
      <c r="G1974" s="237"/>
    </row>
    <row r="1975" spans="5:7">
      <c r="E1975" s="237"/>
      <c r="F1975" s="237"/>
      <c r="G1975" s="237"/>
    </row>
    <row r="1976" spans="5:7">
      <c r="E1976" s="237"/>
      <c r="F1976" s="237"/>
      <c r="G1976" s="237"/>
    </row>
    <row r="1977" spans="5:7">
      <c r="E1977" s="237"/>
      <c r="F1977" s="237"/>
      <c r="G1977" s="237"/>
    </row>
    <row r="1978" spans="5:7">
      <c r="E1978" s="237"/>
      <c r="F1978" s="237"/>
      <c r="G1978" s="237"/>
    </row>
    <row r="1979" spans="5:7">
      <c r="E1979" s="237"/>
      <c r="F1979" s="237"/>
      <c r="G1979" s="237"/>
    </row>
    <row r="1980" spans="5:7">
      <c r="E1980" s="237"/>
      <c r="F1980" s="237"/>
      <c r="G1980" s="237"/>
    </row>
    <row r="1981" spans="5:7">
      <c r="E1981" s="237"/>
      <c r="F1981" s="237"/>
      <c r="G1981" s="237"/>
    </row>
    <row r="1982" spans="5:7">
      <c r="E1982" s="237"/>
      <c r="F1982" s="237"/>
      <c r="G1982" s="237"/>
    </row>
    <row r="1983" spans="5:7">
      <c r="E1983" s="237"/>
      <c r="F1983" s="237"/>
      <c r="G1983" s="237"/>
    </row>
    <row r="1984" spans="5:7">
      <c r="E1984" s="237"/>
      <c r="F1984" s="237"/>
      <c r="G1984" s="237"/>
    </row>
    <row r="1985" spans="5:7">
      <c r="E1985" s="237"/>
      <c r="F1985" s="237"/>
      <c r="G1985" s="237"/>
    </row>
    <row r="1986" spans="5:7">
      <c r="E1986" s="237"/>
      <c r="F1986" s="237"/>
      <c r="G1986" s="237"/>
    </row>
    <row r="1987" spans="5:7">
      <c r="E1987" s="237"/>
      <c r="F1987" s="237"/>
      <c r="G1987" s="237"/>
    </row>
    <row r="1988" spans="5:7">
      <c r="E1988" s="237"/>
      <c r="F1988" s="237"/>
      <c r="G1988" s="237"/>
    </row>
    <row r="1989" spans="5:7">
      <c r="E1989" s="237"/>
      <c r="F1989" s="237"/>
      <c r="G1989" s="237"/>
    </row>
    <row r="1990" spans="5:7">
      <c r="E1990" s="237"/>
      <c r="F1990" s="237"/>
      <c r="G1990" s="237"/>
    </row>
    <row r="1991" spans="5:7">
      <c r="E1991" s="237"/>
      <c r="F1991" s="237"/>
      <c r="G1991" s="237"/>
    </row>
    <row r="1992" spans="5:7">
      <c r="E1992" s="237"/>
      <c r="F1992" s="237"/>
      <c r="G1992" s="237"/>
    </row>
    <row r="1993" spans="5:7">
      <c r="E1993" s="237"/>
      <c r="F1993" s="237"/>
      <c r="G1993" s="237"/>
    </row>
    <row r="1994" spans="5:7">
      <c r="E1994" s="237"/>
      <c r="F1994" s="237"/>
      <c r="G1994" s="237"/>
    </row>
    <row r="1995" spans="5:7">
      <c r="E1995" s="237"/>
      <c r="F1995" s="237"/>
      <c r="G1995" s="237"/>
    </row>
    <row r="1996" spans="5:7">
      <c r="E1996" s="237"/>
      <c r="F1996" s="237"/>
      <c r="G1996" s="237"/>
    </row>
    <row r="1997" spans="5:7">
      <c r="E1997" s="237"/>
      <c r="F1997" s="237"/>
      <c r="G1997" s="237"/>
    </row>
    <row r="1998" spans="5:7">
      <c r="E1998" s="237"/>
      <c r="F1998" s="237"/>
      <c r="G1998" s="237"/>
    </row>
    <row r="1999" spans="5:7">
      <c r="E1999" s="237"/>
      <c r="F1999" s="237"/>
      <c r="G1999" s="237"/>
    </row>
    <row r="2000" spans="5:7">
      <c r="E2000" s="237"/>
      <c r="F2000" s="237"/>
      <c r="G2000" s="237"/>
    </row>
    <row r="2001" spans="5:7">
      <c r="E2001" s="237"/>
      <c r="F2001" s="237"/>
      <c r="G2001" s="237"/>
    </row>
    <row r="2002" spans="5:7">
      <c r="E2002" s="237"/>
      <c r="F2002" s="237"/>
      <c r="G2002" s="237"/>
    </row>
    <row r="2003" spans="5:7">
      <c r="E2003" s="237"/>
      <c r="F2003" s="237"/>
      <c r="G2003" s="237"/>
    </row>
    <row r="2004" spans="5:7">
      <c r="E2004" s="237"/>
      <c r="F2004" s="237"/>
      <c r="G2004" s="237"/>
    </row>
    <row r="2005" spans="5:7">
      <c r="E2005" s="237"/>
      <c r="F2005" s="237"/>
      <c r="G2005" s="237"/>
    </row>
    <row r="2006" spans="5:7">
      <c r="E2006" s="237"/>
      <c r="F2006" s="237"/>
      <c r="G2006" s="237"/>
    </row>
    <row r="2007" spans="5:7">
      <c r="E2007" s="237"/>
      <c r="F2007" s="237"/>
      <c r="G2007" s="237"/>
    </row>
    <row r="2008" spans="5:7">
      <c r="E2008" s="237"/>
      <c r="F2008" s="237"/>
      <c r="G2008" s="237"/>
    </row>
    <row r="2009" spans="5:7">
      <c r="E2009" s="237"/>
      <c r="F2009" s="237"/>
      <c r="G2009" s="237"/>
    </row>
    <row r="2010" spans="5:7">
      <c r="E2010" s="237"/>
      <c r="F2010" s="237"/>
      <c r="G2010" s="237"/>
    </row>
    <row r="2011" spans="5:7">
      <c r="E2011" s="237"/>
      <c r="F2011" s="237"/>
      <c r="G2011" s="237"/>
    </row>
    <row r="2012" spans="5:7">
      <c r="E2012" s="237"/>
      <c r="F2012" s="237"/>
      <c r="G2012" s="237"/>
    </row>
    <row r="2013" spans="5:7">
      <c r="E2013" s="237"/>
      <c r="F2013" s="237"/>
      <c r="G2013" s="237"/>
    </row>
    <row r="2014" spans="5:7">
      <c r="E2014" s="237"/>
      <c r="F2014" s="237"/>
      <c r="G2014" s="237"/>
    </row>
    <row r="2015" spans="5:7">
      <c r="E2015" s="237"/>
      <c r="F2015" s="237"/>
      <c r="G2015" s="237"/>
    </row>
    <row r="2016" spans="5:7">
      <c r="E2016" s="237"/>
      <c r="F2016" s="237"/>
      <c r="G2016" s="237"/>
    </row>
    <row r="2017" spans="5:7">
      <c r="E2017" s="237"/>
      <c r="F2017" s="237"/>
      <c r="G2017" s="237"/>
    </row>
    <row r="2018" spans="5:7">
      <c r="E2018" s="237"/>
      <c r="F2018" s="237"/>
      <c r="G2018" s="237"/>
    </row>
    <row r="2019" spans="5:7">
      <c r="E2019" s="237"/>
      <c r="F2019" s="237"/>
      <c r="G2019" s="237"/>
    </row>
    <row r="2020" spans="5:7">
      <c r="E2020" s="237"/>
      <c r="F2020" s="237"/>
      <c r="G2020" s="237"/>
    </row>
    <row r="2021" spans="5:7">
      <c r="E2021" s="237"/>
      <c r="F2021" s="237"/>
      <c r="G2021" s="237"/>
    </row>
    <row r="2022" spans="5:7">
      <c r="E2022" s="237"/>
      <c r="F2022" s="237"/>
      <c r="G2022" s="237"/>
    </row>
    <row r="2023" spans="5:7">
      <c r="E2023" s="237"/>
      <c r="F2023" s="237"/>
      <c r="G2023" s="237"/>
    </row>
    <row r="2024" spans="5:7">
      <c r="E2024" s="237"/>
      <c r="F2024" s="237"/>
      <c r="G2024" s="237"/>
    </row>
    <row r="2025" spans="5:7">
      <c r="E2025" s="237"/>
      <c r="F2025" s="237"/>
      <c r="G2025" s="237"/>
    </row>
    <row r="2026" spans="5:7">
      <c r="E2026" s="237"/>
      <c r="F2026" s="237"/>
      <c r="G2026" s="237"/>
    </row>
    <row r="2027" spans="5:7">
      <c r="E2027" s="237"/>
      <c r="F2027" s="237"/>
      <c r="G2027" s="237"/>
    </row>
    <row r="2028" spans="5:7">
      <c r="E2028" s="237"/>
      <c r="F2028" s="237"/>
      <c r="G2028" s="237"/>
    </row>
    <row r="2029" spans="5:7">
      <c r="E2029" s="237"/>
      <c r="F2029" s="237"/>
      <c r="G2029" s="237"/>
    </row>
    <row r="2030" spans="5:7">
      <c r="E2030" s="237"/>
      <c r="F2030" s="237"/>
      <c r="G2030" s="237"/>
    </row>
    <row r="2031" spans="5:7">
      <c r="E2031" s="237"/>
      <c r="F2031" s="237"/>
      <c r="G2031" s="237"/>
    </row>
    <row r="2032" spans="5:7">
      <c r="E2032" s="237"/>
      <c r="F2032" s="237"/>
      <c r="G2032" s="237"/>
    </row>
    <row r="2033" spans="5:7">
      <c r="E2033" s="237"/>
      <c r="F2033" s="237"/>
      <c r="G2033" s="237"/>
    </row>
    <row r="2034" spans="5:7">
      <c r="E2034" s="237"/>
      <c r="F2034" s="237"/>
      <c r="G2034" s="237"/>
    </row>
    <row r="2035" spans="5:7">
      <c r="E2035" s="237"/>
      <c r="F2035" s="237"/>
      <c r="G2035" s="237"/>
    </row>
    <row r="2036" spans="5:7">
      <c r="E2036" s="237"/>
      <c r="F2036" s="237"/>
      <c r="G2036" s="237"/>
    </row>
    <row r="2037" spans="5:7">
      <c r="E2037" s="237"/>
      <c r="F2037" s="237"/>
      <c r="G2037" s="237"/>
    </row>
    <row r="2038" spans="5:7">
      <c r="E2038" s="237"/>
      <c r="F2038" s="237"/>
      <c r="G2038" s="237"/>
    </row>
    <row r="2039" spans="5:7">
      <c r="E2039" s="237"/>
      <c r="F2039" s="237"/>
      <c r="G2039" s="237"/>
    </row>
    <row r="2040" spans="5:7">
      <c r="E2040" s="237"/>
      <c r="F2040" s="237"/>
      <c r="G2040" s="237"/>
    </row>
    <row r="2041" spans="5:7">
      <c r="E2041" s="237"/>
      <c r="F2041" s="237"/>
      <c r="G2041" s="237"/>
    </row>
    <row r="2042" spans="5:7">
      <c r="E2042" s="237"/>
      <c r="F2042" s="237"/>
      <c r="G2042" s="237"/>
    </row>
    <row r="2043" spans="5:7">
      <c r="E2043" s="237"/>
      <c r="F2043" s="237"/>
      <c r="G2043" s="237"/>
    </row>
    <row r="2044" spans="5:7">
      <c r="E2044" s="237"/>
      <c r="F2044" s="237"/>
      <c r="G2044" s="237"/>
    </row>
    <row r="2045" spans="5:7">
      <c r="E2045" s="237"/>
      <c r="F2045" s="237"/>
      <c r="G2045" s="237"/>
    </row>
    <row r="2046" spans="5:7">
      <c r="E2046" s="237"/>
      <c r="F2046" s="237"/>
      <c r="G2046" s="237"/>
    </row>
    <row r="2047" spans="5:7">
      <c r="E2047" s="237"/>
      <c r="F2047" s="237"/>
      <c r="G2047" s="237"/>
    </row>
    <row r="2048" spans="5:7">
      <c r="E2048" s="237"/>
      <c r="F2048" s="237"/>
      <c r="G2048" s="237"/>
    </row>
    <row r="2049" spans="5:7">
      <c r="E2049" s="237"/>
      <c r="F2049" s="237"/>
      <c r="G2049" s="237"/>
    </row>
    <row r="2050" spans="5:7">
      <c r="E2050" s="237"/>
      <c r="F2050" s="237"/>
      <c r="G2050" s="237"/>
    </row>
    <row r="2051" spans="5:7">
      <c r="E2051" s="237"/>
      <c r="F2051" s="237"/>
      <c r="G2051" s="237"/>
    </row>
    <row r="2052" spans="5:7">
      <c r="E2052" s="237"/>
      <c r="F2052" s="237"/>
      <c r="G2052" s="237"/>
    </row>
    <row r="2053" spans="5:7">
      <c r="E2053" s="237"/>
      <c r="F2053" s="237"/>
      <c r="G2053" s="237"/>
    </row>
    <row r="2054" spans="5:7">
      <c r="E2054" s="237"/>
      <c r="F2054" s="237"/>
      <c r="G2054" s="237"/>
    </row>
    <row r="2055" spans="5:7">
      <c r="E2055" s="237"/>
      <c r="F2055" s="237"/>
      <c r="G2055" s="237"/>
    </row>
    <row r="2056" spans="5:7">
      <c r="E2056" s="237"/>
      <c r="F2056" s="237"/>
      <c r="G2056" s="237"/>
    </row>
    <row r="2057" spans="5:7">
      <c r="E2057" s="237"/>
      <c r="F2057" s="237"/>
      <c r="G2057" s="237"/>
    </row>
    <row r="2058" spans="5:7">
      <c r="E2058" s="237"/>
      <c r="F2058" s="237"/>
      <c r="G2058" s="237"/>
    </row>
    <row r="2059" spans="5:7">
      <c r="E2059" s="237"/>
      <c r="F2059" s="237"/>
      <c r="G2059" s="237"/>
    </row>
    <row r="2060" spans="5:7">
      <c r="E2060" s="237"/>
      <c r="F2060" s="237"/>
      <c r="G2060" s="237"/>
    </row>
    <row r="2061" spans="5:7">
      <c r="E2061" s="237"/>
      <c r="F2061" s="237"/>
      <c r="G2061" s="237"/>
    </row>
    <row r="2062" spans="5:7">
      <c r="E2062" s="237"/>
      <c r="F2062" s="237"/>
      <c r="G2062" s="237"/>
    </row>
    <row r="2063" spans="5:7">
      <c r="E2063" s="237"/>
      <c r="F2063" s="237"/>
      <c r="G2063" s="237"/>
    </row>
    <row r="2064" spans="5:7">
      <c r="E2064" s="237"/>
      <c r="F2064" s="237"/>
      <c r="G2064" s="237"/>
    </row>
    <row r="2065" spans="5:7">
      <c r="E2065" s="237"/>
      <c r="F2065" s="237"/>
      <c r="G2065" s="237"/>
    </row>
    <row r="2066" spans="5:7">
      <c r="E2066" s="237"/>
      <c r="F2066" s="237"/>
      <c r="G2066" s="237"/>
    </row>
    <row r="2067" spans="5:7">
      <c r="E2067" s="237"/>
      <c r="F2067" s="237"/>
      <c r="G2067" s="237"/>
    </row>
    <row r="2068" spans="5:7">
      <c r="E2068" s="237"/>
      <c r="F2068" s="237"/>
      <c r="G2068" s="237"/>
    </row>
    <row r="2069" spans="5:7">
      <c r="E2069" s="237"/>
      <c r="F2069" s="237"/>
      <c r="G2069" s="237"/>
    </row>
    <row r="2070" spans="5:7">
      <c r="E2070" s="237"/>
      <c r="F2070" s="237"/>
      <c r="G2070" s="237"/>
    </row>
    <row r="2071" spans="5:7">
      <c r="E2071" s="237"/>
      <c r="F2071" s="237"/>
      <c r="G2071" s="237"/>
    </row>
    <row r="2072" spans="5:7">
      <c r="E2072" s="237"/>
      <c r="F2072" s="237"/>
      <c r="G2072" s="237"/>
    </row>
    <row r="2073" spans="5:7">
      <c r="E2073" s="237"/>
      <c r="F2073" s="237"/>
      <c r="G2073" s="237"/>
    </row>
    <row r="2074" spans="5:7">
      <c r="E2074" s="237"/>
      <c r="F2074" s="237"/>
      <c r="G2074" s="237"/>
    </row>
    <row r="2075" spans="5:7">
      <c r="E2075" s="237"/>
      <c r="F2075" s="237"/>
      <c r="G2075" s="237"/>
    </row>
    <row r="2076" spans="5:7">
      <c r="E2076" s="237"/>
      <c r="F2076" s="237"/>
      <c r="G2076" s="237"/>
    </row>
    <row r="2077" spans="5:7">
      <c r="E2077" s="237"/>
      <c r="F2077" s="237"/>
      <c r="G2077" s="237"/>
    </row>
    <row r="2078" spans="5:7">
      <c r="E2078" s="237"/>
      <c r="F2078" s="237"/>
      <c r="G2078" s="237"/>
    </row>
    <row r="2079" spans="5:7">
      <c r="E2079" s="237"/>
      <c r="F2079" s="237"/>
      <c r="G2079" s="237"/>
    </row>
    <row r="2080" spans="5:7">
      <c r="E2080" s="237"/>
      <c r="F2080" s="237"/>
      <c r="G2080" s="237"/>
    </row>
    <row r="2081" spans="5:7">
      <c r="E2081" s="237"/>
      <c r="F2081" s="237"/>
      <c r="G2081" s="237"/>
    </row>
    <row r="2082" spans="5:7">
      <c r="E2082" s="237"/>
      <c r="F2082" s="237"/>
      <c r="G2082" s="237"/>
    </row>
    <row r="2083" spans="5:7">
      <c r="E2083" s="237"/>
      <c r="F2083" s="237"/>
      <c r="G2083" s="237"/>
    </row>
    <row r="2084" spans="5:7">
      <c r="E2084" s="237"/>
      <c r="F2084" s="237"/>
      <c r="G2084" s="237"/>
    </row>
    <row r="2085" spans="5:7">
      <c r="E2085" s="237"/>
      <c r="F2085" s="237"/>
      <c r="G2085" s="237"/>
    </row>
    <row r="2086" spans="5:7">
      <c r="E2086" s="237"/>
      <c r="F2086" s="237"/>
      <c r="G2086" s="237"/>
    </row>
    <row r="2087" spans="5:7">
      <c r="E2087" s="237"/>
      <c r="F2087" s="237"/>
      <c r="G2087" s="237"/>
    </row>
    <row r="2088" spans="5:7">
      <c r="E2088" s="237"/>
      <c r="F2088" s="237"/>
      <c r="G2088" s="237"/>
    </row>
    <row r="2089" spans="5:7">
      <c r="E2089" s="237"/>
      <c r="F2089" s="237"/>
      <c r="G2089" s="237"/>
    </row>
    <row r="2090" spans="5:7">
      <c r="E2090" s="237"/>
      <c r="F2090" s="237"/>
      <c r="G2090" s="237"/>
    </row>
    <row r="2091" spans="5:7">
      <c r="E2091" s="237"/>
      <c r="F2091" s="237"/>
      <c r="G2091" s="237"/>
    </row>
    <row r="2092" spans="5:7">
      <c r="E2092" s="237"/>
      <c r="F2092" s="237"/>
      <c r="G2092" s="237"/>
    </row>
    <row r="2093" spans="5:7">
      <c r="E2093" s="237"/>
      <c r="F2093" s="237"/>
      <c r="G2093" s="237"/>
    </row>
    <row r="2094" spans="5:7">
      <c r="E2094" s="237"/>
      <c r="F2094" s="237"/>
      <c r="G2094" s="237"/>
    </row>
    <row r="2095" spans="5:7">
      <c r="E2095" s="237"/>
      <c r="F2095" s="237"/>
      <c r="G2095" s="237"/>
    </row>
    <row r="2096" spans="5:7">
      <c r="E2096" s="237"/>
      <c r="F2096" s="237"/>
      <c r="G2096" s="237"/>
    </row>
    <row r="2097" spans="5:7">
      <c r="E2097" s="237"/>
      <c r="F2097" s="237"/>
      <c r="G2097" s="237"/>
    </row>
    <row r="2098" spans="5:7">
      <c r="E2098" s="237"/>
      <c r="F2098" s="237"/>
      <c r="G2098" s="237"/>
    </row>
    <row r="2099" spans="5:7">
      <c r="E2099" s="237"/>
      <c r="F2099" s="237"/>
      <c r="G2099" s="237"/>
    </row>
    <row r="2100" spans="5:7">
      <c r="E2100" s="237"/>
      <c r="F2100" s="237"/>
      <c r="G2100" s="237"/>
    </row>
    <row r="2101" spans="5:7">
      <c r="E2101" s="237"/>
      <c r="F2101" s="237"/>
      <c r="G2101" s="237"/>
    </row>
    <row r="2102" spans="5:7">
      <c r="E2102" s="237"/>
      <c r="F2102" s="237"/>
      <c r="G2102" s="237"/>
    </row>
    <row r="2103" spans="5:7">
      <c r="E2103" s="237"/>
      <c r="F2103" s="237"/>
      <c r="G2103" s="237"/>
    </row>
    <row r="2104" spans="5:7">
      <c r="E2104" s="237"/>
      <c r="F2104" s="237"/>
      <c r="G2104" s="237"/>
    </row>
    <row r="2105" spans="5:7">
      <c r="E2105" s="237"/>
      <c r="F2105" s="237"/>
      <c r="G2105" s="237"/>
    </row>
    <row r="2106" spans="5:7">
      <c r="E2106" s="237"/>
      <c r="F2106" s="237"/>
      <c r="G2106" s="237"/>
    </row>
    <row r="2107" spans="5:7">
      <c r="E2107" s="237"/>
      <c r="F2107" s="237"/>
      <c r="G2107" s="237"/>
    </row>
    <row r="2108" spans="5:7">
      <c r="E2108" s="237"/>
      <c r="F2108" s="237"/>
      <c r="G2108" s="237"/>
    </row>
    <row r="2109" spans="5:7">
      <c r="E2109" s="237"/>
      <c r="F2109" s="237"/>
      <c r="G2109" s="237"/>
    </row>
    <row r="2110" spans="5:7">
      <c r="E2110" s="237"/>
      <c r="F2110" s="237"/>
      <c r="G2110" s="237"/>
    </row>
    <row r="2111" spans="5:7">
      <c r="E2111" s="237"/>
      <c r="F2111" s="237"/>
      <c r="G2111" s="237"/>
    </row>
    <row r="2112" spans="5:7">
      <c r="E2112" s="237"/>
      <c r="F2112" s="237"/>
      <c r="G2112" s="237"/>
    </row>
    <row r="2113" spans="5:7">
      <c r="E2113" s="237"/>
      <c r="F2113" s="237"/>
      <c r="G2113" s="237"/>
    </row>
    <row r="2114" spans="5:7">
      <c r="E2114" s="237"/>
      <c r="F2114" s="237"/>
      <c r="G2114" s="237"/>
    </row>
    <row r="2115" spans="5:7">
      <c r="E2115" s="237"/>
      <c r="F2115" s="237"/>
      <c r="G2115" s="237"/>
    </row>
    <row r="2116" spans="5:7">
      <c r="E2116" s="237"/>
      <c r="F2116" s="237"/>
      <c r="G2116" s="237"/>
    </row>
    <row r="2117" spans="5:7">
      <c r="E2117" s="237"/>
      <c r="F2117" s="237"/>
      <c r="G2117" s="237"/>
    </row>
    <row r="2118" spans="5:7">
      <c r="E2118" s="237"/>
      <c r="F2118" s="237"/>
      <c r="G2118" s="237"/>
    </row>
    <row r="2119" spans="5:7">
      <c r="E2119" s="237"/>
      <c r="F2119" s="237"/>
      <c r="G2119" s="237"/>
    </row>
    <row r="2120" spans="5:7">
      <c r="E2120" s="237"/>
      <c r="F2120" s="237"/>
      <c r="G2120" s="237"/>
    </row>
    <row r="2121" spans="5:7">
      <c r="E2121" s="237"/>
      <c r="F2121" s="237"/>
      <c r="G2121" s="237"/>
    </row>
    <row r="2122" spans="5:7">
      <c r="E2122" s="237"/>
      <c r="F2122" s="237"/>
      <c r="G2122" s="237"/>
    </row>
    <row r="2123" spans="5:7">
      <c r="E2123" s="237"/>
      <c r="F2123" s="237"/>
      <c r="G2123" s="237"/>
    </row>
    <row r="2124" spans="5:7">
      <c r="E2124" s="237"/>
      <c r="F2124" s="237"/>
      <c r="G2124" s="237"/>
    </row>
    <row r="2125" spans="5:7">
      <c r="E2125" s="237"/>
      <c r="F2125" s="237"/>
      <c r="G2125" s="237"/>
    </row>
    <row r="2126" spans="5:7">
      <c r="E2126" s="237"/>
      <c r="F2126" s="237"/>
      <c r="G2126" s="237"/>
    </row>
    <row r="2127" spans="5:7">
      <c r="E2127" s="237"/>
      <c r="F2127" s="237"/>
      <c r="G2127" s="237"/>
    </row>
    <row r="2128" spans="5:7">
      <c r="E2128" s="237"/>
      <c r="F2128" s="237"/>
      <c r="G2128" s="237"/>
    </row>
    <row r="2129" spans="5:7">
      <c r="E2129" s="237"/>
      <c r="F2129" s="237"/>
      <c r="G2129" s="237"/>
    </row>
    <row r="2130" spans="5:7">
      <c r="E2130" s="237"/>
      <c r="F2130" s="237"/>
      <c r="G2130" s="237"/>
    </row>
    <row r="2131" spans="5:7">
      <c r="E2131" s="237"/>
      <c r="F2131" s="237"/>
      <c r="G2131" s="237"/>
    </row>
    <row r="2132" spans="5:7">
      <c r="E2132" s="237"/>
      <c r="F2132" s="237"/>
      <c r="G2132" s="237"/>
    </row>
    <row r="2133" spans="5:7">
      <c r="E2133" s="237"/>
      <c r="F2133" s="237"/>
      <c r="G2133" s="237"/>
    </row>
    <row r="2134" spans="5:7">
      <c r="E2134" s="237"/>
      <c r="F2134" s="237"/>
      <c r="G2134" s="237"/>
    </row>
    <row r="2135" spans="5:7">
      <c r="E2135" s="237"/>
      <c r="F2135" s="237"/>
      <c r="G2135" s="237"/>
    </row>
    <row r="2136" spans="5:7">
      <c r="E2136" s="237"/>
      <c r="F2136" s="237"/>
      <c r="G2136" s="237"/>
    </row>
    <row r="2137" spans="5:7">
      <c r="E2137" s="237"/>
      <c r="F2137" s="237"/>
      <c r="G2137" s="237"/>
    </row>
    <row r="2138" spans="5:7">
      <c r="E2138" s="237"/>
      <c r="F2138" s="237"/>
      <c r="G2138" s="237"/>
    </row>
    <row r="2139" spans="5:7">
      <c r="E2139" s="237"/>
      <c r="F2139" s="237"/>
      <c r="G2139" s="237"/>
    </row>
    <row r="2140" spans="5:7">
      <c r="E2140" s="237"/>
      <c r="F2140" s="237"/>
      <c r="G2140" s="237"/>
    </row>
    <row r="2141" spans="5:7">
      <c r="E2141" s="237"/>
      <c r="F2141" s="237"/>
      <c r="G2141" s="237"/>
    </row>
    <row r="2142" spans="5:7">
      <c r="E2142" s="237"/>
      <c r="F2142" s="237"/>
      <c r="G2142" s="237"/>
    </row>
    <row r="2143" spans="5:7">
      <c r="E2143" s="237"/>
      <c r="F2143" s="237"/>
      <c r="G2143" s="237"/>
    </row>
    <row r="2144" spans="5:7">
      <c r="E2144" s="237"/>
      <c r="F2144" s="237"/>
      <c r="G2144" s="237"/>
    </row>
    <row r="2145" spans="5:7">
      <c r="E2145" s="237"/>
      <c r="F2145" s="237"/>
      <c r="G2145" s="237"/>
    </row>
    <row r="2146" spans="5:7">
      <c r="E2146" s="237"/>
      <c r="F2146" s="237"/>
      <c r="G2146" s="237"/>
    </row>
    <row r="2147" spans="5:7">
      <c r="E2147" s="237"/>
      <c r="F2147" s="237"/>
      <c r="G2147" s="237"/>
    </row>
    <row r="2148" spans="5:7">
      <c r="E2148" s="237"/>
      <c r="F2148" s="237"/>
      <c r="G2148" s="237"/>
    </row>
    <row r="2149" spans="5:7">
      <c r="E2149" s="237"/>
      <c r="F2149" s="237"/>
      <c r="G2149" s="237"/>
    </row>
    <row r="2150" spans="5:7">
      <c r="E2150" s="237"/>
      <c r="F2150" s="237"/>
      <c r="G2150" s="237"/>
    </row>
    <row r="2151" spans="5:7">
      <c r="E2151" s="237"/>
      <c r="F2151" s="237"/>
      <c r="G2151" s="237"/>
    </row>
    <row r="2152" spans="5:7">
      <c r="E2152" s="237"/>
      <c r="F2152" s="237"/>
      <c r="G2152" s="237"/>
    </row>
    <row r="2153" spans="5:7">
      <c r="E2153" s="237"/>
      <c r="F2153" s="237"/>
      <c r="G2153" s="237"/>
    </row>
    <row r="2154" spans="5:7">
      <c r="E2154" s="237"/>
      <c r="F2154" s="237"/>
      <c r="G2154" s="237"/>
    </row>
    <row r="2155" spans="5:7">
      <c r="E2155" s="237"/>
      <c r="F2155" s="237"/>
      <c r="G2155" s="237"/>
    </row>
    <row r="2156" spans="5:7">
      <c r="E2156" s="237"/>
      <c r="F2156" s="237"/>
      <c r="G2156" s="237"/>
    </row>
    <row r="2157" spans="5:7">
      <c r="E2157" s="237"/>
      <c r="F2157" s="237"/>
      <c r="G2157" s="237"/>
    </row>
    <row r="2158" spans="5:7">
      <c r="E2158" s="237"/>
      <c r="F2158" s="237"/>
      <c r="G2158" s="237"/>
    </row>
    <row r="2159" spans="5:7">
      <c r="E2159" s="237"/>
      <c r="F2159" s="237"/>
      <c r="G2159" s="237"/>
    </row>
    <row r="2160" spans="5:7">
      <c r="E2160" s="237"/>
      <c r="F2160" s="237"/>
      <c r="G2160" s="237"/>
    </row>
    <row r="2161" spans="5:7">
      <c r="E2161" s="237"/>
      <c r="F2161" s="237"/>
      <c r="G2161" s="237"/>
    </row>
    <row r="2162" spans="5:7">
      <c r="E2162" s="237"/>
      <c r="F2162" s="237"/>
      <c r="G2162" s="237"/>
    </row>
    <row r="2163" spans="5:7">
      <c r="E2163" s="237"/>
      <c r="F2163" s="237"/>
      <c r="G2163" s="237"/>
    </row>
    <row r="2164" spans="5:7">
      <c r="E2164" s="237"/>
      <c r="F2164" s="237"/>
      <c r="G2164" s="237"/>
    </row>
    <row r="2165" spans="5:7">
      <c r="E2165" s="237"/>
      <c r="F2165" s="237"/>
      <c r="G2165" s="237"/>
    </row>
    <row r="2166" spans="5:7">
      <c r="E2166" s="237"/>
      <c r="F2166" s="237"/>
      <c r="G2166" s="237"/>
    </row>
    <row r="2167" spans="5:7">
      <c r="E2167" s="237"/>
      <c r="F2167" s="237"/>
      <c r="G2167" s="237"/>
    </row>
    <row r="2168" spans="5:7">
      <c r="E2168" s="237"/>
      <c r="F2168" s="237"/>
      <c r="G2168" s="237"/>
    </row>
    <row r="2169" spans="5:7">
      <c r="E2169" s="237"/>
      <c r="F2169" s="237"/>
      <c r="G2169" s="237"/>
    </row>
    <row r="2170" spans="5:7">
      <c r="E2170" s="237"/>
      <c r="F2170" s="237"/>
      <c r="G2170" s="237"/>
    </row>
    <row r="2171" spans="5:7">
      <c r="E2171" s="237"/>
      <c r="F2171" s="237"/>
      <c r="G2171" s="237"/>
    </row>
    <row r="2172" spans="5:7">
      <c r="E2172" s="237"/>
      <c r="F2172" s="237"/>
      <c r="G2172" s="237"/>
    </row>
    <row r="2173" spans="5:7">
      <c r="E2173" s="237"/>
      <c r="F2173" s="237"/>
      <c r="G2173" s="237"/>
    </row>
    <row r="2174" spans="5:7">
      <c r="E2174" s="237"/>
      <c r="F2174" s="237"/>
      <c r="G2174" s="237"/>
    </row>
    <row r="2175" spans="5:7">
      <c r="E2175" s="237"/>
      <c r="F2175" s="237"/>
      <c r="G2175" s="237"/>
    </row>
    <row r="2176" spans="5:7">
      <c r="E2176" s="237"/>
      <c r="F2176" s="237"/>
      <c r="G2176" s="237"/>
    </row>
    <row r="2177" spans="5:7">
      <c r="E2177" s="237"/>
      <c r="F2177" s="237"/>
      <c r="G2177" s="237"/>
    </row>
    <row r="2178" spans="5:7">
      <c r="E2178" s="237"/>
      <c r="F2178" s="237"/>
      <c r="G2178" s="237"/>
    </row>
    <row r="2179" spans="5:7">
      <c r="E2179" s="237"/>
      <c r="F2179" s="237"/>
      <c r="G2179" s="237"/>
    </row>
    <row r="2180" spans="5:7">
      <c r="E2180" s="237"/>
      <c r="F2180" s="237"/>
      <c r="G2180" s="237"/>
    </row>
    <row r="2181" spans="5:7">
      <c r="E2181" s="237"/>
      <c r="F2181" s="237"/>
      <c r="G2181" s="237"/>
    </row>
    <row r="2182" spans="5:7">
      <c r="E2182" s="237"/>
      <c r="F2182" s="237"/>
      <c r="G2182" s="237"/>
    </row>
    <row r="2183" spans="5:7">
      <c r="E2183" s="237"/>
      <c r="F2183" s="237"/>
      <c r="G2183" s="237"/>
    </row>
    <row r="2184" spans="5:7">
      <c r="E2184" s="237"/>
      <c r="F2184" s="237"/>
      <c r="G2184" s="237"/>
    </row>
    <row r="2185" spans="5:7">
      <c r="E2185" s="237"/>
      <c r="F2185" s="237"/>
      <c r="G2185" s="237"/>
    </row>
    <row r="2186" spans="5:7">
      <c r="E2186" s="237"/>
      <c r="F2186" s="237"/>
      <c r="G2186" s="237"/>
    </row>
    <row r="2187" spans="5:7">
      <c r="E2187" s="237"/>
      <c r="F2187" s="237"/>
      <c r="G2187" s="237"/>
    </row>
    <row r="2188" spans="5:7">
      <c r="E2188" s="237"/>
      <c r="F2188" s="237"/>
      <c r="G2188" s="237"/>
    </row>
    <row r="2189" spans="5:7">
      <c r="E2189" s="237"/>
      <c r="F2189" s="237"/>
      <c r="G2189" s="237"/>
    </row>
    <row r="2190" spans="5:7">
      <c r="E2190" s="237"/>
      <c r="F2190" s="237"/>
      <c r="G2190" s="237"/>
    </row>
    <row r="2191" spans="5:7">
      <c r="E2191" s="237"/>
      <c r="F2191" s="237"/>
      <c r="G2191" s="237"/>
    </row>
    <row r="2192" spans="5:7">
      <c r="E2192" s="237"/>
      <c r="F2192" s="237"/>
      <c r="G2192" s="237"/>
    </row>
    <row r="2193" spans="5:7">
      <c r="E2193" s="237"/>
      <c r="F2193" s="237"/>
      <c r="G2193" s="237"/>
    </row>
    <row r="2194" spans="5:7">
      <c r="E2194" s="237"/>
      <c r="F2194" s="237"/>
      <c r="G2194" s="237"/>
    </row>
    <row r="2195" spans="5:7">
      <c r="E2195" s="237"/>
      <c r="F2195" s="237"/>
      <c r="G2195" s="237"/>
    </row>
    <row r="2196" spans="5:7">
      <c r="E2196" s="237"/>
      <c r="F2196" s="237"/>
      <c r="G2196" s="237"/>
    </row>
    <row r="2197" spans="5:7">
      <c r="E2197" s="237"/>
      <c r="F2197" s="237"/>
      <c r="G2197" s="237"/>
    </row>
    <row r="2198" spans="5:7">
      <c r="E2198" s="237"/>
      <c r="F2198" s="237"/>
      <c r="G2198" s="237"/>
    </row>
    <row r="2199" spans="5:7">
      <c r="E2199" s="237"/>
      <c r="F2199" s="237"/>
      <c r="G2199" s="237"/>
    </row>
    <row r="2200" spans="5:7">
      <c r="E2200" s="237"/>
      <c r="F2200" s="237"/>
      <c r="G2200" s="237"/>
    </row>
    <row r="2201" spans="5:7">
      <c r="E2201" s="237"/>
      <c r="F2201" s="237"/>
      <c r="G2201" s="237"/>
    </row>
    <row r="2202" spans="5:7">
      <c r="E2202" s="237"/>
      <c r="F2202" s="237"/>
      <c r="G2202" s="237"/>
    </row>
    <row r="2203" spans="5:7">
      <c r="E2203" s="237"/>
      <c r="F2203" s="237"/>
      <c r="G2203" s="237"/>
    </row>
    <row r="2204" spans="5:7">
      <c r="E2204" s="237"/>
      <c r="F2204" s="237"/>
      <c r="G2204" s="237"/>
    </row>
    <row r="2205" spans="5:7">
      <c r="E2205" s="237"/>
      <c r="F2205" s="237"/>
      <c r="G2205" s="237"/>
    </row>
    <row r="2206" spans="5:7">
      <c r="E2206" s="237"/>
      <c r="F2206" s="237"/>
      <c r="G2206" s="237"/>
    </row>
    <row r="2207" spans="5:7">
      <c r="E2207" s="237"/>
      <c r="F2207" s="237"/>
      <c r="G2207" s="237"/>
    </row>
    <row r="2208" spans="5:7">
      <c r="E2208" s="237"/>
      <c r="F2208" s="237"/>
      <c r="G2208" s="237"/>
    </row>
    <row r="2209" spans="5:7">
      <c r="E2209" s="237"/>
      <c r="F2209" s="237"/>
      <c r="G2209" s="237"/>
    </row>
    <row r="2210" spans="5:7">
      <c r="E2210" s="237"/>
      <c r="F2210" s="237"/>
      <c r="G2210" s="237"/>
    </row>
    <row r="2211" spans="5:7">
      <c r="E2211" s="237"/>
      <c r="F2211" s="237"/>
      <c r="G2211" s="237"/>
    </row>
    <row r="2212" spans="5:7">
      <c r="E2212" s="237"/>
      <c r="F2212" s="237"/>
      <c r="G2212" s="237"/>
    </row>
    <row r="2213" spans="5:7">
      <c r="E2213" s="237"/>
      <c r="F2213" s="237"/>
      <c r="G2213" s="237"/>
    </row>
    <row r="2214" spans="5:7">
      <c r="E2214" s="237"/>
      <c r="F2214" s="237"/>
      <c r="G2214" s="237"/>
    </row>
    <row r="2215" spans="5:7">
      <c r="E2215" s="237"/>
      <c r="F2215" s="237"/>
      <c r="G2215" s="237"/>
    </row>
    <row r="2216" spans="5:7">
      <c r="E2216" s="237"/>
      <c r="F2216" s="237"/>
      <c r="G2216" s="237"/>
    </row>
    <row r="2217" spans="5:7">
      <c r="E2217" s="237"/>
      <c r="F2217" s="237"/>
      <c r="G2217" s="237"/>
    </row>
    <row r="2218" spans="5:7">
      <c r="E2218" s="237"/>
      <c r="F2218" s="237"/>
      <c r="G2218" s="237"/>
    </row>
    <row r="2219" spans="5:7">
      <c r="E2219" s="237"/>
      <c r="F2219" s="237"/>
      <c r="G2219" s="237"/>
    </row>
    <row r="2220" spans="5:7">
      <c r="E2220" s="237"/>
      <c r="F2220" s="237"/>
      <c r="G2220" s="237"/>
    </row>
    <row r="2221" spans="5:7">
      <c r="E2221" s="237"/>
      <c r="F2221" s="237"/>
      <c r="G2221" s="237"/>
    </row>
    <row r="2222" spans="5:7">
      <c r="E2222" s="237"/>
      <c r="F2222" s="237"/>
      <c r="G2222" s="237"/>
    </row>
    <row r="2223" spans="5:7">
      <c r="E2223" s="237"/>
      <c r="F2223" s="237"/>
      <c r="G2223" s="237"/>
    </row>
    <row r="2224" spans="5:7">
      <c r="E2224" s="237"/>
      <c r="F2224" s="237"/>
      <c r="G2224" s="237"/>
    </row>
    <row r="2225" spans="5:7">
      <c r="E2225" s="237"/>
      <c r="F2225" s="237"/>
      <c r="G2225" s="237"/>
    </row>
    <row r="2226" spans="5:7">
      <c r="E2226" s="237"/>
      <c r="F2226" s="237"/>
      <c r="G2226" s="237"/>
    </row>
    <row r="2227" spans="5:7">
      <c r="E2227" s="237"/>
      <c r="F2227" s="237"/>
      <c r="G2227" s="237"/>
    </row>
    <row r="2228" spans="5:7">
      <c r="E2228" s="237"/>
      <c r="F2228" s="237"/>
      <c r="G2228" s="237"/>
    </row>
    <row r="2229" spans="5:7">
      <c r="E2229" s="237"/>
      <c r="F2229" s="237"/>
      <c r="G2229" s="237"/>
    </row>
    <row r="2230" spans="5:7">
      <c r="E2230" s="237"/>
      <c r="F2230" s="237"/>
      <c r="G2230" s="237"/>
    </row>
    <row r="2231" spans="5:7">
      <c r="E2231" s="237"/>
      <c r="F2231" s="237"/>
      <c r="G2231" s="237"/>
    </row>
    <row r="2232" spans="5:7">
      <c r="E2232" s="237"/>
      <c r="F2232" s="237"/>
      <c r="G2232" s="237"/>
    </row>
    <row r="2233" spans="5:7">
      <c r="E2233" s="237"/>
      <c r="F2233" s="237"/>
      <c r="G2233" s="237"/>
    </row>
    <row r="2234" spans="5:7">
      <c r="E2234" s="237"/>
      <c r="F2234" s="237"/>
      <c r="G2234" s="237"/>
    </row>
    <row r="2235" spans="5:7">
      <c r="E2235" s="237"/>
      <c r="F2235" s="237"/>
      <c r="G2235" s="237"/>
    </row>
    <row r="2236" spans="5:7">
      <c r="E2236" s="237"/>
      <c r="F2236" s="237"/>
      <c r="G2236" s="237"/>
    </row>
    <row r="2237" spans="5:7">
      <c r="E2237" s="237"/>
      <c r="F2237" s="237"/>
      <c r="G2237" s="237"/>
    </row>
    <row r="2238" spans="5:7">
      <c r="E2238" s="237"/>
      <c r="F2238" s="237"/>
      <c r="G2238" s="237"/>
    </row>
    <row r="2239" spans="5:7">
      <c r="E2239" s="237"/>
      <c r="F2239" s="237"/>
      <c r="G2239" s="237"/>
    </row>
    <row r="2240" spans="5:7">
      <c r="E2240" s="237"/>
      <c r="F2240" s="237"/>
      <c r="G2240" s="237"/>
    </row>
    <row r="2241" spans="5:7">
      <c r="E2241" s="237"/>
      <c r="F2241" s="237"/>
      <c r="G2241" s="237"/>
    </row>
    <row r="2242" spans="5:7">
      <c r="E2242" s="237"/>
      <c r="F2242" s="237"/>
      <c r="G2242" s="237"/>
    </row>
    <row r="2243" spans="5:7">
      <c r="E2243" s="237"/>
      <c r="F2243" s="237"/>
      <c r="G2243" s="237"/>
    </row>
    <row r="2244" spans="5:7">
      <c r="E2244" s="237"/>
      <c r="F2244" s="237"/>
      <c r="G2244" s="237"/>
    </row>
    <row r="2245" spans="5:7">
      <c r="E2245" s="237"/>
      <c r="F2245" s="237"/>
      <c r="G2245" s="237"/>
    </row>
    <row r="2246" spans="5:7">
      <c r="E2246" s="237"/>
      <c r="F2246" s="237"/>
      <c r="G2246" s="237"/>
    </row>
    <row r="2247" spans="5:7">
      <c r="E2247" s="237"/>
      <c r="F2247" s="237"/>
      <c r="G2247" s="237"/>
    </row>
    <row r="2248" spans="5:7">
      <c r="E2248" s="237"/>
      <c r="F2248" s="237"/>
      <c r="G2248" s="237"/>
    </row>
    <row r="2249" spans="5:7">
      <c r="E2249" s="237"/>
      <c r="F2249" s="237"/>
      <c r="G2249" s="237"/>
    </row>
    <row r="2250" spans="5:7">
      <c r="E2250" s="237"/>
      <c r="F2250" s="237"/>
      <c r="G2250" s="237"/>
    </row>
    <row r="2251" spans="5:7">
      <c r="E2251" s="237"/>
      <c r="F2251" s="237"/>
      <c r="G2251" s="237"/>
    </row>
    <row r="2252" spans="5:7">
      <c r="E2252" s="237"/>
      <c r="F2252" s="237"/>
      <c r="G2252" s="237"/>
    </row>
    <row r="2253" spans="5:7">
      <c r="E2253" s="237"/>
      <c r="F2253" s="237"/>
      <c r="G2253" s="237"/>
    </row>
    <row r="2254" spans="5:7">
      <c r="E2254" s="237"/>
      <c r="F2254" s="237"/>
      <c r="G2254" s="237"/>
    </row>
    <row r="2255" spans="5:7">
      <c r="E2255" s="237"/>
      <c r="F2255" s="237"/>
      <c r="G2255" s="237"/>
    </row>
    <row r="2256" spans="5:7">
      <c r="E2256" s="237"/>
      <c r="F2256" s="237"/>
      <c r="G2256" s="237"/>
    </row>
    <row r="2257" spans="5:7">
      <c r="E2257" s="237"/>
      <c r="F2257" s="237"/>
      <c r="G2257" s="237"/>
    </row>
    <row r="2258" spans="5:7">
      <c r="E2258" s="237"/>
      <c r="F2258" s="237"/>
      <c r="G2258" s="237"/>
    </row>
    <row r="2259" spans="5:7">
      <c r="E2259" s="237"/>
      <c r="F2259" s="237"/>
      <c r="G2259" s="237"/>
    </row>
    <row r="2260" spans="5:7">
      <c r="E2260" s="237"/>
      <c r="F2260" s="237"/>
      <c r="G2260" s="237"/>
    </row>
    <row r="2261" spans="5:7">
      <c r="E2261" s="237"/>
      <c r="F2261" s="237"/>
      <c r="G2261" s="237"/>
    </row>
    <row r="2262" spans="5:7">
      <c r="E2262" s="237"/>
      <c r="F2262" s="237"/>
      <c r="G2262" s="237"/>
    </row>
    <row r="2263" spans="5:7">
      <c r="E2263" s="237"/>
      <c r="F2263" s="237"/>
      <c r="G2263" s="237"/>
    </row>
    <row r="2264" spans="5:7">
      <c r="E2264" s="237"/>
      <c r="F2264" s="237"/>
      <c r="G2264" s="237"/>
    </row>
    <row r="2265" spans="5:7">
      <c r="E2265" s="237"/>
      <c r="F2265" s="237"/>
      <c r="G2265" s="237"/>
    </row>
    <row r="2266" spans="5:7">
      <c r="E2266" s="237"/>
      <c r="F2266" s="237"/>
      <c r="G2266" s="237"/>
    </row>
    <row r="2267" spans="5:7">
      <c r="E2267" s="237"/>
      <c r="F2267" s="237"/>
      <c r="G2267" s="237"/>
    </row>
    <row r="2268" spans="5:7">
      <c r="E2268" s="237"/>
      <c r="F2268" s="237"/>
      <c r="G2268" s="237"/>
    </row>
    <row r="2269" spans="5:7">
      <c r="E2269" s="237"/>
      <c r="F2269" s="237"/>
      <c r="G2269" s="237"/>
    </row>
    <row r="2270" spans="5:7">
      <c r="E2270" s="237"/>
      <c r="F2270" s="237"/>
      <c r="G2270" s="237"/>
    </row>
    <row r="2271" spans="5:7">
      <c r="E2271" s="237"/>
      <c r="F2271" s="237"/>
      <c r="G2271" s="237"/>
    </row>
    <row r="2272" spans="5:7">
      <c r="E2272" s="237"/>
      <c r="F2272" s="237"/>
      <c r="G2272" s="237"/>
    </row>
    <row r="2273" spans="5:7">
      <c r="E2273" s="237"/>
      <c r="F2273" s="237"/>
      <c r="G2273" s="237"/>
    </row>
    <row r="2274" spans="5:7">
      <c r="E2274" s="237"/>
      <c r="F2274" s="237"/>
      <c r="G2274" s="237"/>
    </row>
    <row r="2275" spans="5:7">
      <c r="E2275" s="237"/>
      <c r="F2275" s="237"/>
      <c r="G2275" s="237"/>
    </row>
    <row r="2276" spans="5:7">
      <c r="E2276" s="237"/>
      <c r="F2276" s="237"/>
      <c r="G2276" s="237"/>
    </row>
    <row r="2277" spans="5:7">
      <c r="E2277" s="237"/>
      <c r="F2277" s="237"/>
      <c r="G2277" s="237"/>
    </row>
    <row r="2278" spans="5:7">
      <c r="E2278" s="237"/>
      <c r="F2278" s="237"/>
      <c r="G2278" s="237"/>
    </row>
    <row r="2279" spans="5:7">
      <c r="E2279" s="237"/>
      <c r="F2279" s="237"/>
      <c r="G2279" s="237"/>
    </row>
    <row r="2280" spans="5:7">
      <c r="E2280" s="237"/>
      <c r="F2280" s="237"/>
      <c r="G2280" s="237"/>
    </row>
    <row r="2281" spans="5:7">
      <c r="E2281" s="237"/>
      <c r="F2281" s="237"/>
      <c r="G2281" s="237"/>
    </row>
    <row r="2282" spans="5:7">
      <c r="E2282" s="237"/>
      <c r="F2282" s="237"/>
      <c r="G2282" s="237"/>
    </row>
    <row r="2283" spans="5:7">
      <c r="E2283" s="237"/>
      <c r="F2283" s="237"/>
      <c r="G2283" s="237"/>
    </row>
    <row r="2284" spans="5:7">
      <c r="E2284" s="237"/>
      <c r="F2284" s="237"/>
      <c r="G2284" s="237"/>
    </row>
    <row r="2285" spans="5:7">
      <c r="E2285" s="237"/>
      <c r="F2285" s="237"/>
      <c r="G2285" s="237"/>
    </row>
    <row r="2286" spans="5:7">
      <c r="E2286" s="237"/>
      <c r="F2286" s="237"/>
      <c r="G2286" s="237"/>
    </row>
    <row r="2287" spans="5:7">
      <c r="E2287" s="237"/>
      <c r="F2287" s="237"/>
      <c r="G2287" s="237"/>
    </row>
    <row r="2288" spans="5:7">
      <c r="E2288" s="237"/>
      <c r="F2288" s="237"/>
      <c r="G2288" s="237"/>
    </row>
    <row r="2289" spans="5:7">
      <c r="E2289" s="237"/>
      <c r="F2289" s="237"/>
      <c r="G2289" s="237"/>
    </row>
    <row r="2290" spans="5:7">
      <c r="E2290" s="237"/>
      <c r="F2290" s="237"/>
      <c r="G2290" s="237"/>
    </row>
    <row r="2291" spans="5:7">
      <c r="E2291" s="237"/>
      <c r="F2291" s="237"/>
      <c r="G2291" s="237"/>
    </row>
    <row r="2292" spans="5:7">
      <c r="E2292" s="237"/>
      <c r="F2292" s="237"/>
      <c r="G2292" s="237"/>
    </row>
    <row r="2293" spans="5:7">
      <c r="E2293" s="237"/>
      <c r="F2293" s="237"/>
      <c r="G2293" s="237"/>
    </row>
    <row r="2294" spans="5:7">
      <c r="E2294" s="237"/>
      <c r="F2294" s="237"/>
      <c r="G2294" s="237"/>
    </row>
    <row r="2295" spans="5:7">
      <c r="E2295" s="237"/>
      <c r="F2295" s="237"/>
      <c r="G2295" s="237"/>
    </row>
    <row r="2296" spans="5:7">
      <c r="E2296" s="237"/>
      <c r="F2296" s="237"/>
      <c r="G2296" s="237"/>
    </row>
    <row r="2297" spans="5:7">
      <c r="E2297" s="237"/>
      <c r="F2297" s="237"/>
      <c r="G2297" s="237"/>
    </row>
    <row r="2298" spans="5:7">
      <c r="E2298" s="237"/>
      <c r="F2298" s="237"/>
      <c r="G2298" s="237"/>
    </row>
    <row r="2299" spans="5:7">
      <c r="E2299" s="237"/>
      <c r="F2299" s="237"/>
      <c r="G2299" s="237"/>
    </row>
    <row r="2300" spans="5:7">
      <c r="E2300" s="237"/>
      <c r="F2300" s="237"/>
      <c r="G2300" s="237"/>
    </row>
    <row r="2301" spans="5:7">
      <c r="E2301" s="237"/>
      <c r="F2301" s="237"/>
      <c r="G2301" s="237"/>
    </row>
    <row r="2302" spans="5:7">
      <c r="E2302" s="237"/>
      <c r="F2302" s="237"/>
      <c r="G2302" s="237"/>
    </row>
    <row r="2303" spans="5:7">
      <c r="E2303" s="237"/>
      <c r="F2303" s="237"/>
      <c r="G2303" s="237"/>
    </row>
    <row r="2304" spans="5:7">
      <c r="E2304" s="237"/>
      <c r="F2304" s="237"/>
      <c r="G2304" s="237"/>
    </row>
    <row r="2305" spans="5:7">
      <c r="E2305" s="237"/>
      <c r="F2305" s="237"/>
      <c r="G2305" s="237"/>
    </row>
    <row r="2306" spans="5:7">
      <c r="E2306" s="237"/>
      <c r="F2306" s="237"/>
      <c r="G2306" s="237"/>
    </row>
    <row r="2307" spans="5:7">
      <c r="E2307" s="237"/>
      <c r="F2307" s="237"/>
      <c r="G2307" s="237"/>
    </row>
    <row r="2308" spans="5:7">
      <c r="E2308" s="237"/>
      <c r="F2308" s="237"/>
      <c r="G2308" s="237"/>
    </row>
    <row r="2309" spans="5:7">
      <c r="E2309" s="237"/>
      <c r="F2309" s="237"/>
      <c r="G2309" s="237"/>
    </row>
    <row r="2310" spans="5:7">
      <c r="E2310" s="237"/>
      <c r="F2310" s="237"/>
      <c r="G2310" s="237"/>
    </row>
    <row r="2311" spans="5:7">
      <c r="E2311" s="237"/>
      <c r="F2311" s="237"/>
      <c r="G2311" s="237"/>
    </row>
    <row r="2312" spans="5:7">
      <c r="E2312" s="237"/>
      <c r="F2312" s="237"/>
      <c r="G2312" s="237"/>
    </row>
    <row r="2313" spans="5:7">
      <c r="E2313" s="237"/>
      <c r="F2313" s="237"/>
      <c r="G2313" s="237"/>
    </row>
    <row r="2314" spans="5:7">
      <c r="E2314" s="237"/>
      <c r="F2314" s="237"/>
      <c r="G2314" s="237"/>
    </row>
    <row r="2315" spans="5:7">
      <c r="E2315" s="237"/>
      <c r="F2315" s="237"/>
      <c r="G2315" s="237"/>
    </row>
    <row r="2316" spans="5:7">
      <c r="E2316" s="237"/>
      <c r="F2316" s="237"/>
      <c r="G2316" s="237"/>
    </row>
    <row r="2317" spans="5:7">
      <c r="E2317" s="237"/>
      <c r="F2317" s="237"/>
      <c r="G2317" s="237"/>
    </row>
    <row r="2318" spans="5:7">
      <c r="E2318" s="237"/>
      <c r="F2318" s="237"/>
      <c r="G2318" s="237"/>
    </row>
    <row r="2319" spans="5:7">
      <c r="E2319" s="237"/>
      <c r="F2319" s="237"/>
      <c r="G2319" s="237"/>
    </row>
    <row r="2320" spans="5:7">
      <c r="E2320" s="237"/>
      <c r="F2320" s="237"/>
      <c r="G2320" s="237"/>
    </row>
    <row r="2321" spans="5:7">
      <c r="E2321" s="237"/>
      <c r="F2321" s="237"/>
      <c r="G2321" s="237"/>
    </row>
    <row r="2322" spans="5:7">
      <c r="E2322" s="237"/>
      <c r="F2322" s="237"/>
      <c r="G2322" s="237"/>
    </row>
    <row r="2323" spans="5:7">
      <c r="E2323" s="237"/>
      <c r="F2323" s="237"/>
      <c r="G2323" s="237"/>
    </row>
    <row r="2324" spans="5:7">
      <c r="E2324" s="237"/>
      <c r="F2324" s="237"/>
      <c r="G2324" s="237"/>
    </row>
    <row r="2325" spans="5:7">
      <c r="E2325" s="237"/>
      <c r="F2325" s="237"/>
      <c r="G2325" s="237"/>
    </row>
    <row r="2326" spans="5:7">
      <c r="E2326" s="237"/>
      <c r="F2326" s="237"/>
      <c r="G2326" s="237"/>
    </row>
    <row r="2327" spans="5:7">
      <c r="E2327" s="237"/>
      <c r="F2327" s="237"/>
      <c r="G2327" s="237"/>
    </row>
    <row r="2328" spans="5:7">
      <c r="E2328" s="237"/>
      <c r="F2328" s="237"/>
      <c r="G2328" s="237"/>
    </row>
    <row r="2329" spans="5:7">
      <c r="E2329" s="237"/>
      <c r="F2329" s="237"/>
      <c r="G2329" s="237"/>
    </row>
    <row r="2330" spans="5:7">
      <c r="E2330" s="237"/>
      <c r="F2330" s="237"/>
      <c r="G2330" s="237"/>
    </row>
    <row r="2331" spans="5:7">
      <c r="E2331" s="237"/>
      <c r="F2331" s="237"/>
      <c r="G2331" s="237"/>
    </row>
    <row r="2332" spans="5:7">
      <c r="E2332" s="237"/>
      <c r="F2332" s="237"/>
      <c r="G2332" s="237"/>
    </row>
    <row r="2333" spans="5:7">
      <c r="E2333" s="237"/>
      <c r="F2333" s="237"/>
      <c r="G2333" s="237"/>
    </row>
    <row r="2334" spans="5:7">
      <c r="E2334" s="237"/>
      <c r="F2334" s="237"/>
      <c r="G2334" s="237"/>
    </row>
    <row r="2335" spans="5:7">
      <c r="E2335" s="237"/>
      <c r="F2335" s="237"/>
      <c r="G2335" s="237"/>
    </row>
    <row r="2336" spans="5:7">
      <c r="E2336" s="237"/>
      <c r="F2336" s="237"/>
      <c r="G2336" s="237"/>
    </row>
    <row r="2337" spans="5:7">
      <c r="E2337" s="237"/>
      <c r="F2337" s="237"/>
      <c r="G2337" s="237"/>
    </row>
    <row r="2338" spans="5:7">
      <c r="E2338" s="237"/>
      <c r="F2338" s="237"/>
      <c r="G2338" s="237"/>
    </row>
    <row r="2339" spans="5:7">
      <c r="E2339" s="237"/>
      <c r="F2339" s="237"/>
      <c r="G2339" s="237"/>
    </row>
    <row r="2340" spans="5:7">
      <c r="E2340" s="237"/>
      <c r="F2340" s="237"/>
      <c r="G2340" s="237"/>
    </row>
    <row r="2341" spans="5:7">
      <c r="E2341" s="237"/>
      <c r="F2341" s="237"/>
      <c r="G2341" s="237"/>
    </row>
    <row r="2342" spans="5:7">
      <c r="E2342" s="237"/>
      <c r="F2342" s="237"/>
      <c r="G2342" s="237"/>
    </row>
    <row r="2343" spans="5:7">
      <c r="E2343" s="237"/>
      <c r="F2343" s="237"/>
      <c r="G2343" s="237"/>
    </row>
    <row r="2344" spans="5:7">
      <c r="E2344" s="237"/>
      <c r="F2344" s="237"/>
      <c r="G2344" s="237"/>
    </row>
    <row r="2345" spans="5:7">
      <c r="E2345" s="237"/>
      <c r="F2345" s="237"/>
      <c r="G2345" s="237"/>
    </row>
    <row r="2346" spans="5:7">
      <c r="E2346" s="237"/>
      <c r="F2346" s="237"/>
      <c r="G2346" s="237"/>
    </row>
    <row r="2347" spans="5:7">
      <c r="E2347" s="237"/>
      <c r="F2347" s="237"/>
      <c r="G2347" s="237"/>
    </row>
    <row r="2348" spans="5:7">
      <c r="E2348" s="237"/>
      <c r="F2348" s="237"/>
      <c r="G2348" s="237"/>
    </row>
    <row r="2349" spans="5:7">
      <c r="E2349" s="237"/>
      <c r="F2349" s="237"/>
      <c r="G2349" s="237"/>
    </row>
    <row r="2350" spans="5:7">
      <c r="E2350" s="237"/>
      <c r="F2350" s="237"/>
      <c r="G2350" s="237"/>
    </row>
    <row r="2351" spans="5:7">
      <c r="E2351" s="237"/>
      <c r="F2351" s="237"/>
      <c r="G2351" s="237"/>
    </row>
    <row r="2352" spans="5:7">
      <c r="E2352" s="237"/>
      <c r="F2352" s="237"/>
      <c r="G2352" s="237"/>
    </row>
    <row r="2353" spans="5:7">
      <c r="E2353" s="237"/>
      <c r="F2353" s="237"/>
      <c r="G2353" s="237"/>
    </row>
    <row r="2354" spans="5:7">
      <c r="E2354" s="237"/>
      <c r="F2354" s="237"/>
      <c r="G2354" s="237"/>
    </row>
    <row r="2355" spans="5:7">
      <c r="E2355" s="237"/>
      <c r="F2355" s="237"/>
      <c r="G2355" s="237"/>
    </row>
    <row r="2356" spans="5:7">
      <c r="E2356" s="237"/>
      <c r="F2356" s="237"/>
      <c r="G2356" s="237"/>
    </row>
    <row r="2357" spans="5:7">
      <c r="E2357" s="237"/>
      <c r="F2357" s="237"/>
      <c r="G2357" s="237"/>
    </row>
    <row r="2358" spans="5:7">
      <c r="E2358" s="237"/>
      <c r="F2358" s="237"/>
      <c r="G2358" s="237"/>
    </row>
    <row r="2359" spans="5:7">
      <c r="E2359" s="237"/>
      <c r="F2359" s="237"/>
      <c r="G2359" s="237"/>
    </row>
    <row r="2360" spans="5:7">
      <c r="E2360" s="237"/>
      <c r="F2360" s="237"/>
      <c r="G2360" s="237"/>
    </row>
    <row r="2361" spans="5:7">
      <c r="E2361" s="237"/>
      <c r="F2361" s="237"/>
      <c r="G2361" s="237"/>
    </row>
    <row r="2362" spans="5:7">
      <c r="E2362" s="237"/>
      <c r="F2362" s="237"/>
      <c r="G2362" s="237"/>
    </row>
    <row r="2363" spans="5:7">
      <c r="E2363" s="237"/>
      <c r="F2363" s="237"/>
      <c r="G2363" s="237"/>
    </row>
    <row r="2364" spans="5:7">
      <c r="E2364" s="237"/>
      <c r="F2364" s="237"/>
      <c r="G2364" s="237"/>
    </row>
    <row r="2365" spans="5:7">
      <c r="E2365" s="237"/>
      <c r="F2365" s="237"/>
      <c r="G2365" s="237"/>
    </row>
    <row r="2366" spans="5:7">
      <c r="E2366" s="237"/>
      <c r="F2366" s="237"/>
      <c r="G2366" s="237"/>
    </row>
    <row r="2367" spans="5:7">
      <c r="E2367" s="237"/>
      <c r="F2367" s="237"/>
      <c r="G2367" s="237"/>
    </row>
    <row r="2368" spans="5:7">
      <c r="E2368" s="237"/>
      <c r="F2368" s="237"/>
      <c r="G2368" s="237"/>
    </row>
    <row r="2369" spans="5:7">
      <c r="E2369" s="237"/>
      <c r="F2369" s="237"/>
      <c r="G2369" s="237"/>
    </row>
    <row r="2370" spans="5:7">
      <c r="E2370" s="237"/>
      <c r="F2370" s="237"/>
      <c r="G2370" s="237"/>
    </row>
    <row r="2371" spans="5:7">
      <c r="E2371" s="237"/>
      <c r="F2371" s="237"/>
      <c r="G2371" s="237"/>
    </row>
    <row r="2372" spans="5:7">
      <c r="E2372" s="237"/>
      <c r="F2372" s="237"/>
      <c r="G2372" s="237"/>
    </row>
    <row r="2373" spans="5:7">
      <c r="E2373" s="237"/>
      <c r="F2373" s="237"/>
      <c r="G2373" s="237"/>
    </row>
    <row r="2374" spans="5:7">
      <c r="E2374" s="237"/>
      <c r="F2374" s="237"/>
      <c r="G2374" s="237"/>
    </row>
    <row r="2375" spans="5:7">
      <c r="E2375" s="237"/>
      <c r="F2375" s="237"/>
      <c r="G2375" s="237"/>
    </row>
    <row r="2376" spans="5:7">
      <c r="E2376" s="237"/>
      <c r="F2376" s="237"/>
      <c r="G2376" s="237"/>
    </row>
    <row r="2377" spans="5:7">
      <c r="E2377" s="237"/>
      <c r="F2377" s="237"/>
      <c r="G2377" s="237"/>
    </row>
    <row r="2378" spans="5:7">
      <c r="E2378" s="237"/>
      <c r="F2378" s="237"/>
      <c r="G2378" s="237"/>
    </row>
    <row r="2379" spans="5:7">
      <c r="E2379" s="237"/>
      <c r="F2379" s="237"/>
      <c r="G2379" s="237"/>
    </row>
    <row r="2380" spans="5:7">
      <c r="E2380" s="237"/>
      <c r="F2380" s="237"/>
      <c r="G2380" s="237"/>
    </row>
    <row r="2381" spans="5:7">
      <c r="E2381" s="237"/>
      <c r="F2381" s="237"/>
      <c r="G2381" s="237"/>
    </row>
    <row r="2382" spans="5:7">
      <c r="E2382" s="237"/>
      <c r="F2382" s="237"/>
      <c r="G2382" s="237"/>
    </row>
    <row r="2383" spans="5:7">
      <c r="E2383" s="237"/>
      <c r="F2383" s="237"/>
      <c r="G2383" s="237"/>
    </row>
    <row r="2384" spans="5:7">
      <c r="E2384" s="237"/>
      <c r="F2384" s="237"/>
      <c r="G2384" s="237"/>
    </row>
    <row r="2385" spans="5:7">
      <c r="E2385" s="237"/>
      <c r="F2385" s="237"/>
      <c r="G2385" s="237"/>
    </row>
    <row r="2386" spans="5:7">
      <c r="E2386" s="237"/>
      <c r="F2386" s="237"/>
      <c r="G2386" s="237"/>
    </row>
    <row r="2387" spans="5:7">
      <c r="E2387" s="237"/>
      <c r="F2387" s="237"/>
      <c r="G2387" s="237"/>
    </row>
    <row r="2388" spans="5:7">
      <c r="E2388" s="237"/>
      <c r="F2388" s="237"/>
      <c r="G2388" s="237"/>
    </row>
    <row r="2389" spans="5:7">
      <c r="E2389" s="237"/>
      <c r="F2389" s="237"/>
      <c r="G2389" s="237"/>
    </row>
    <row r="2390" spans="5:7">
      <c r="E2390" s="237"/>
      <c r="F2390" s="237"/>
      <c r="G2390" s="237"/>
    </row>
    <row r="2391" spans="5:7">
      <c r="E2391" s="237"/>
      <c r="F2391" s="237"/>
      <c r="G2391" s="237"/>
    </row>
    <row r="2392" spans="5:7">
      <c r="E2392" s="237"/>
      <c r="F2392" s="237"/>
      <c r="G2392" s="237"/>
    </row>
    <row r="2393" spans="5:7">
      <c r="E2393" s="237"/>
      <c r="F2393" s="237"/>
      <c r="G2393" s="237"/>
    </row>
    <row r="2394" spans="5:7">
      <c r="E2394" s="237"/>
      <c r="F2394" s="237"/>
      <c r="G2394" s="237"/>
    </row>
    <row r="2395" spans="5:7">
      <c r="E2395" s="237"/>
      <c r="F2395" s="237"/>
      <c r="G2395" s="237"/>
    </row>
    <row r="2396" spans="5:7">
      <c r="E2396" s="237"/>
      <c r="F2396" s="237"/>
      <c r="G2396" s="237"/>
    </row>
    <row r="2397" spans="5:7">
      <c r="E2397" s="237"/>
      <c r="F2397" s="237"/>
      <c r="G2397" s="237"/>
    </row>
    <row r="2398" spans="5:7">
      <c r="E2398" s="237"/>
      <c r="F2398" s="237"/>
      <c r="G2398" s="237"/>
    </row>
    <row r="2399" spans="5:7">
      <c r="E2399" s="237"/>
      <c r="F2399" s="237"/>
      <c r="G2399" s="237"/>
    </row>
    <row r="2400" spans="5:7">
      <c r="E2400" s="237"/>
      <c r="F2400" s="237"/>
      <c r="G2400" s="237"/>
    </row>
    <row r="2401" spans="5:7">
      <c r="E2401" s="237"/>
      <c r="F2401" s="237"/>
      <c r="G2401" s="237"/>
    </row>
    <row r="2402" spans="5:7">
      <c r="E2402" s="237"/>
      <c r="F2402" s="237"/>
      <c r="G2402" s="237"/>
    </row>
    <row r="2403" spans="5:7">
      <c r="E2403" s="237"/>
      <c r="F2403" s="237"/>
      <c r="G2403" s="237"/>
    </row>
    <row r="2404" spans="5:7">
      <c r="E2404" s="237"/>
      <c r="F2404" s="237"/>
      <c r="G2404" s="237"/>
    </row>
    <row r="2405" spans="5:7">
      <c r="E2405" s="237"/>
      <c r="F2405" s="237"/>
      <c r="G2405" s="237"/>
    </row>
    <row r="2406" spans="5:7">
      <c r="E2406" s="237"/>
      <c r="F2406" s="237"/>
      <c r="G2406" s="237"/>
    </row>
    <row r="2407" spans="5:7">
      <c r="E2407" s="237"/>
      <c r="F2407" s="237"/>
      <c r="G2407" s="237"/>
    </row>
    <row r="2408" spans="5:7">
      <c r="E2408" s="237"/>
      <c r="F2408" s="237"/>
      <c r="G2408" s="237"/>
    </row>
    <row r="2409" spans="5:7">
      <c r="E2409" s="237"/>
      <c r="F2409" s="237"/>
      <c r="G2409" s="237"/>
    </row>
    <row r="2410" spans="5:7">
      <c r="E2410" s="237"/>
      <c r="F2410" s="237"/>
      <c r="G2410" s="237"/>
    </row>
    <row r="2411" spans="5:7">
      <c r="E2411" s="237"/>
      <c r="F2411" s="237"/>
      <c r="G2411" s="237"/>
    </row>
    <row r="2412" spans="5:7">
      <c r="E2412" s="237"/>
      <c r="F2412" s="237"/>
      <c r="G2412" s="237"/>
    </row>
    <row r="2413" spans="5:7">
      <c r="E2413" s="237"/>
      <c r="F2413" s="237"/>
      <c r="G2413" s="237"/>
    </row>
    <row r="2414" spans="5:7">
      <c r="E2414" s="237"/>
      <c r="F2414" s="237"/>
      <c r="G2414" s="237"/>
    </row>
    <row r="2415" spans="5:7">
      <c r="E2415" s="237"/>
      <c r="F2415" s="237"/>
      <c r="G2415" s="237"/>
    </row>
    <row r="2416" spans="5:7">
      <c r="E2416" s="237"/>
      <c r="F2416" s="237"/>
      <c r="G2416" s="237"/>
    </row>
    <row r="2417" spans="5:7">
      <c r="E2417" s="237"/>
      <c r="F2417" s="237"/>
      <c r="G2417" s="237"/>
    </row>
    <row r="2418" spans="5:7">
      <c r="E2418" s="237"/>
      <c r="F2418" s="237"/>
      <c r="G2418" s="237"/>
    </row>
    <row r="2419" spans="5:7">
      <c r="E2419" s="237"/>
      <c r="F2419" s="237"/>
      <c r="G2419" s="237"/>
    </row>
    <row r="2420" spans="5:7">
      <c r="E2420" s="237"/>
      <c r="F2420" s="237"/>
      <c r="G2420" s="237"/>
    </row>
    <row r="2421" spans="5:7">
      <c r="E2421" s="237"/>
      <c r="F2421" s="237"/>
      <c r="G2421" s="237"/>
    </row>
    <row r="2422" spans="5:7">
      <c r="E2422" s="237"/>
      <c r="F2422" s="237"/>
      <c r="G2422" s="237"/>
    </row>
    <row r="2423" spans="5:7">
      <c r="E2423" s="237"/>
      <c r="F2423" s="237"/>
      <c r="G2423" s="237"/>
    </row>
    <row r="2424" spans="5:7">
      <c r="E2424" s="237"/>
      <c r="F2424" s="237"/>
      <c r="G2424" s="237"/>
    </row>
    <row r="2425" spans="5:7">
      <c r="E2425" s="237"/>
      <c r="F2425" s="237"/>
      <c r="G2425" s="237"/>
    </row>
    <row r="2426" spans="5:7">
      <c r="E2426" s="237"/>
      <c r="F2426" s="237"/>
      <c r="G2426" s="237"/>
    </row>
    <row r="2427" spans="5:7">
      <c r="E2427" s="237"/>
      <c r="F2427" s="237"/>
      <c r="G2427" s="237"/>
    </row>
    <row r="2428" spans="5:7">
      <c r="E2428" s="237"/>
      <c r="F2428" s="237"/>
      <c r="G2428" s="237"/>
    </row>
    <row r="2429" spans="5:7">
      <c r="E2429" s="237"/>
      <c r="F2429" s="237"/>
      <c r="G2429" s="237"/>
    </row>
    <row r="2430" spans="5:7">
      <c r="E2430" s="237"/>
      <c r="F2430" s="237"/>
      <c r="G2430" s="237"/>
    </row>
    <row r="2431" spans="5:7">
      <c r="E2431" s="237"/>
      <c r="F2431" s="237"/>
      <c r="G2431" s="237"/>
    </row>
    <row r="2432" spans="5:7">
      <c r="E2432" s="237"/>
      <c r="F2432" s="237"/>
      <c r="G2432" s="237"/>
    </row>
    <row r="2433" spans="5:7">
      <c r="E2433" s="237"/>
      <c r="F2433" s="237"/>
      <c r="G2433" s="237"/>
    </row>
    <row r="2434" spans="5:7">
      <c r="E2434" s="237"/>
      <c r="F2434" s="237"/>
      <c r="G2434" s="237"/>
    </row>
    <row r="2435" spans="5:7">
      <c r="E2435" s="237"/>
      <c r="F2435" s="237"/>
      <c r="G2435" s="237"/>
    </row>
    <row r="2436" spans="5:7">
      <c r="E2436" s="237"/>
      <c r="F2436" s="237"/>
      <c r="G2436" s="237"/>
    </row>
    <row r="2437" spans="5:7">
      <c r="E2437" s="237"/>
      <c r="F2437" s="237"/>
      <c r="G2437" s="237"/>
    </row>
    <row r="2438" spans="5:7">
      <c r="E2438" s="237"/>
      <c r="F2438" s="237"/>
      <c r="G2438" s="237"/>
    </row>
    <row r="2439" spans="5:7">
      <c r="E2439" s="237"/>
      <c r="F2439" s="237"/>
      <c r="G2439" s="237"/>
    </row>
    <row r="2440" spans="5:7">
      <c r="E2440" s="237"/>
      <c r="F2440" s="237"/>
      <c r="G2440" s="237"/>
    </row>
    <row r="2441" spans="5:7">
      <c r="E2441" s="237"/>
      <c r="F2441" s="237"/>
      <c r="G2441" s="237"/>
    </row>
    <row r="2442" spans="5:7">
      <c r="E2442" s="237"/>
      <c r="F2442" s="237"/>
      <c r="G2442" s="237"/>
    </row>
    <row r="2443" spans="5:7">
      <c r="E2443" s="237"/>
      <c r="F2443" s="237"/>
      <c r="G2443" s="237"/>
    </row>
    <row r="2444" spans="5:7">
      <c r="E2444" s="237"/>
      <c r="F2444" s="237"/>
      <c r="G2444" s="237"/>
    </row>
    <row r="2445" spans="5:7">
      <c r="E2445" s="237"/>
      <c r="F2445" s="237"/>
      <c r="G2445" s="237"/>
    </row>
    <row r="2446" spans="5:7">
      <c r="E2446" s="237"/>
      <c r="F2446" s="237"/>
      <c r="G2446" s="237"/>
    </row>
    <row r="2447" spans="5:7">
      <c r="E2447" s="237"/>
      <c r="F2447" s="237"/>
      <c r="G2447" s="237"/>
    </row>
    <row r="2448" spans="5:7">
      <c r="E2448" s="237"/>
      <c r="F2448" s="237"/>
      <c r="G2448" s="237"/>
    </row>
    <row r="2449" spans="5:7">
      <c r="E2449" s="237"/>
      <c r="F2449" s="237"/>
      <c r="G2449" s="237"/>
    </row>
    <row r="2450" spans="5:7">
      <c r="E2450" s="237"/>
      <c r="F2450" s="237"/>
      <c r="G2450" s="237"/>
    </row>
    <row r="2451" spans="5:7">
      <c r="E2451" s="237"/>
      <c r="F2451" s="237"/>
      <c r="G2451" s="237"/>
    </row>
    <row r="2452" spans="5:7">
      <c r="E2452" s="237"/>
      <c r="F2452" s="237"/>
      <c r="G2452" s="237"/>
    </row>
    <row r="2453" spans="5:7">
      <c r="E2453" s="237"/>
      <c r="F2453" s="237"/>
      <c r="G2453" s="237"/>
    </row>
    <row r="2454" spans="5:7">
      <c r="E2454" s="237"/>
      <c r="F2454" s="237"/>
      <c r="G2454" s="237"/>
    </row>
    <row r="2455" spans="5:7">
      <c r="E2455" s="237"/>
      <c r="F2455" s="237"/>
      <c r="G2455" s="237"/>
    </row>
    <row r="2456" spans="5:7">
      <c r="E2456" s="237"/>
      <c r="F2456" s="237"/>
      <c r="G2456" s="237"/>
    </row>
    <row r="2457" spans="5:7">
      <c r="E2457" s="237"/>
      <c r="F2457" s="237"/>
      <c r="G2457" s="237"/>
    </row>
    <row r="2458" spans="5:7">
      <c r="E2458" s="237"/>
      <c r="F2458" s="237"/>
      <c r="G2458" s="237"/>
    </row>
    <row r="2459" spans="5:7">
      <c r="E2459" s="237"/>
      <c r="F2459" s="237"/>
      <c r="G2459" s="237"/>
    </row>
    <row r="2460" spans="5:7">
      <c r="E2460" s="237"/>
      <c r="F2460" s="237"/>
      <c r="G2460" s="237"/>
    </row>
    <row r="2461" spans="5:7">
      <c r="E2461" s="237"/>
      <c r="F2461" s="237"/>
      <c r="G2461" s="237"/>
    </row>
    <row r="2462" spans="5:7">
      <c r="E2462" s="237"/>
      <c r="F2462" s="237"/>
      <c r="G2462" s="237"/>
    </row>
    <row r="2463" spans="5:7">
      <c r="E2463" s="237"/>
      <c r="F2463" s="237"/>
      <c r="G2463" s="237"/>
    </row>
    <row r="2464" spans="5:7">
      <c r="E2464" s="237"/>
      <c r="F2464" s="237"/>
      <c r="G2464" s="237"/>
    </row>
    <row r="2465" spans="5:7">
      <c r="E2465" s="237"/>
      <c r="F2465" s="237"/>
      <c r="G2465" s="237"/>
    </row>
    <row r="2466" spans="5:7">
      <c r="E2466" s="237"/>
      <c r="F2466" s="237"/>
      <c r="G2466" s="237"/>
    </row>
    <row r="2467" spans="5:7">
      <c r="E2467" s="237"/>
      <c r="F2467" s="237"/>
      <c r="G2467" s="237"/>
    </row>
    <row r="2468" spans="5:7">
      <c r="E2468" s="237"/>
      <c r="F2468" s="237"/>
      <c r="G2468" s="237"/>
    </row>
    <row r="2469" spans="5:7">
      <c r="E2469" s="237"/>
      <c r="F2469" s="237"/>
      <c r="G2469" s="237"/>
    </row>
    <row r="2470" spans="5:7">
      <c r="E2470" s="237"/>
      <c r="F2470" s="237"/>
      <c r="G2470" s="237"/>
    </row>
    <row r="2471" spans="5:7">
      <c r="E2471" s="237"/>
      <c r="F2471" s="237"/>
      <c r="G2471" s="237"/>
    </row>
    <row r="2472" spans="5:7">
      <c r="E2472" s="237"/>
      <c r="F2472" s="237"/>
      <c r="G2472" s="237"/>
    </row>
    <row r="2473" spans="5:7">
      <c r="E2473" s="237"/>
      <c r="F2473" s="237"/>
      <c r="G2473" s="237"/>
    </row>
    <row r="2474" spans="5:7">
      <c r="E2474" s="237"/>
      <c r="F2474" s="237"/>
      <c r="G2474" s="237"/>
    </row>
    <row r="2475" spans="5:7">
      <c r="E2475" s="237"/>
      <c r="F2475" s="237"/>
      <c r="G2475" s="237"/>
    </row>
    <row r="2476" spans="5:7">
      <c r="E2476" s="237"/>
      <c r="F2476" s="237"/>
      <c r="G2476" s="237"/>
    </row>
    <row r="2477" spans="5:7">
      <c r="E2477" s="237"/>
      <c r="F2477" s="237"/>
      <c r="G2477" s="237"/>
    </row>
    <row r="2478" spans="5:7">
      <c r="E2478" s="237"/>
      <c r="F2478" s="237"/>
      <c r="G2478" s="237"/>
    </row>
    <row r="2479" spans="5:7">
      <c r="E2479" s="237"/>
      <c r="F2479" s="237"/>
      <c r="G2479" s="237"/>
    </row>
    <row r="2480" spans="5:7">
      <c r="E2480" s="237"/>
      <c r="F2480" s="237"/>
      <c r="G2480" s="237"/>
    </row>
    <row r="2481" spans="5:7">
      <c r="E2481" s="237"/>
      <c r="F2481" s="237"/>
      <c r="G2481" s="237"/>
    </row>
    <row r="2482" spans="5:7">
      <c r="E2482" s="237"/>
      <c r="F2482" s="237"/>
      <c r="G2482" s="237"/>
    </row>
    <row r="2483" spans="5:7">
      <c r="E2483" s="237"/>
      <c r="F2483" s="237"/>
      <c r="G2483" s="237"/>
    </row>
    <row r="2484" spans="5:7">
      <c r="E2484" s="237"/>
      <c r="F2484" s="237"/>
      <c r="G2484" s="237"/>
    </row>
    <row r="2485" spans="5:7">
      <c r="E2485" s="237"/>
      <c r="F2485" s="237"/>
      <c r="G2485" s="237"/>
    </row>
    <row r="2486" spans="5:7">
      <c r="E2486" s="237"/>
      <c r="F2486" s="237"/>
      <c r="G2486" s="237"/>
    </row>
    <row r="2487" spans="5:7">
      <c r="E2487" s="237"/>
      <c r="F2487" s="237"/>
      <c r="G2487" s="237"/>
    </row>
    <row r="2488" spans="5:7">
      <c r="E2488" s="237"/>
      <c r="F2488" s="237"/>
      <c r="G2488" s="237"/>
    </row>
    <row r="2489" spans="5:7">
      <c r="E2489" s="237"/>
      <c r="F2489" s="237"/>
      <c r="G2489" s="237"/>
    </row>
    <row r="2490" spans="5:7">
      <c r="E2490" s="237"/>
      <c r="F2490" s="237"/>
      <c r="G2490" s="237"/>
    </row>
    <row r="2491" spans="5:7">
      <c r="E2491" s="237"/>
      <c r="F2491" s="237"/>
      <c r="G2491" s="237"/>
    </row>
    <row r="2492" spans="5:7">
      <c r="E2492" s="237"/>
      <c r="F2492" s="237"/>
      <c r="G2492" s="237"/>
    </row>
    <row r="2493" spans="5:7">
      <c r="E2493" s="237"/>
      <c r="F2493" s="237"/>
      <c r="G2493" s="237"/>
    </row>
    <row r="2494" spans="5:7">
      <c r="E2494" s="237"/>
      <c r="F2494" s="237"/>
      <c r="G2494" s="237"/>
    </row>
    <row r="2495" spans="5:7">
      <c r="E2495" s="237"/>
      <c r="F2495" s="237"/>
      <c r="G2495" s="237"/>
    </row>
    <row r="2496" spans="5:7">
      <c r="E2496" s="237"/>
      <c r="F2496" s="237"/>
      <c r="G2496" s="237"/>
    </row>
    <row r="2497" spans="5:7">
      <c r="E2497" s="237"/>
      <c r="F2497" s="237"/>
      <c r="G2497" s="237"/>
    </row>
    <row r="2498" spans="5:7">
      <c r="E2498" s="237"/>
      <c r="F2498" s="237"/>
      <c r="G2498" s="237"/>
    </row>
    <row r="2499" spans="5:7">
      <c r="E2499" s="237"/>
      <c r="F2499" s="237"/>
      <c r="G2499" s="237"/>
    </row>
    <row r="2500" spans="5:7">
      <c r="E2500" s="237"/>
      <c r="F2500" s="237"/>
      <c r="G2500" s="237"/>
    </row>
    <row r="2501" spans="5:7">
      <c r="E2501" s="237"/>
      <c r="F2501" s="237"/>
      <c r="G2501" s="237"/>
    </row>
    <row r="2502" spans="5:7">
      <c r="E2502" s="237"/>
      <c r="F2502" s="237"/>
      <c r="G2502" s="237"/>
    </row>
    <row r="2503" spans="5:7">
      <c r="E2503" s="237"/>
      <c r="F2503" s="237"/>
      <c r="G2503" s="237"/>
    </row>
    <row r="2504" spans="5:7">
      <c r="E2504" s="237"/>
      <c r="F2504" s="237"/>
      <c r="G2504" s="237"/>
    </row>
    <row r="2505" spans="5:7">
      <c r="E2505" s="237"/>
      <c r="F2505" s="237"/>
      <c r="G2505" s="237"/>
    </row>
    <row r="2506" spans="5:7">
      <c r="E2506" s="237"/>
      <c r="F2506" s="237"/>
      <c r="G2506" s="237"/>
    </row>
    <row r="2507" spans="5:7">
      <c r="E2507" s="237"/>
      <c r="F2507" s="237"/>
      <c r="G2507" s="237"/>
    </row>
    <row r="2508" spans="5:7">
      <c r="E2508" s="237"/>
      <c r="F2508" s="237"/>
      <c r="G2508" s="237"/>
    </row>
    <row r="2509" spans="5:7">
      <c r="E2509" s="237"/>
      <c r="F2509" s="237"/>
      <c r="G2509" s="237"/>
    </row>
    <row r="2510" spans="5:7">
      <c r="E2510" s="237"/>
      <c r="F2510" s="237"/>
      <c r="G2510" s="237"/>
    </row>
    <row r="2511" spans="5:7">
      <c r="E2511" s="237"/>
      <c r="F2511" s="237"/>
      <c r="G2511" s="237"/>
    </row>
    <row r="2512" spans="5:7">
      <c r="E2512" s="237"/>
      <c r="F2512" s="237"/>
      <c r="G2512" s="237"/>
    </row>
    <row r="2513" spans="5:7">
      <c r="E2513" s="237"/>
      <c r="F2513" s="237"/>
      <c r="G2513" s="237"/>
    </row>
    <row r="2514" spans="5:7">
      <c r="E2514" s="237"/>
      <c r="F2514" s="237"/>
      <c r="G2514" s="237"/>
    </row>
    <row r="2515" spans="5:7">
      <c r="E2515" s="237"/>
      <c r="F2515" s="237"/>
      <c r="G2515" s="237"/>
    </row>
    <row r="2516" spans="5:7">
      <c r="E2516" s="237"/>
      <c r="F2516" s="237"/>
      <c r="G2516" s="237"/>
    </row>
    <row r="2517" spans="5:7">
      <c r="E2517" s="237"/>
      <c r="F2517" s="237"/>
      <c r="G2517" s="237"/>
    </row>
    <row r="2518" spans="5:7">
      <c r="E2518" s="237"/>
      <c r="F2518" s="237"/>
      <c r="G2518" s="237"/>
    </row>
    <row r="2519" spans="5:7">
      <c r="E2519" s="237"/>
      <c r="F2519" s="237"/>
      <c r="G2519" s="237"/>
    </row>
    <row r="2520" spans="5:7">
      <c r="E2520" s="237"/>
      <c r="F2520" s="237"/>
      <c r="G2520" s="237"/>
    </row>
    <row r="2521" spans="5:7">
      <c r="E2521" s="237"/>
      <c r="F2521" s="237"/>
      <c r="G2521" s="237"/>
    </row>
    <row r="2522" spans="5:7">
      <c r="E2522" s="237"/>
      <c r="F2522" s="237"/>
      <c r="G2522" s="237"/>
    </row>
    <row r="2523" spans="5:7">
      <c r="E2523" s="237"/>
      <c r="F2523" s="237"/>
      <c r="G2523" s="237"/>
    </row>
    <row r="2524" spans="5:7">
      <c r="E2524" s="237"/>
      <c r="F2524" s="237"/>
      <c r="G2524" s="237"/>
    </row>
    <row r="2525" spans="5:7">
      <c r="E2525" s="237"/>
      <c r="F2525" s="237"/>
      <c r="G2525" s="237"/>
    </row>
    <row r="2526" spans="5:7">
      <c r="E2526" s="237"/>
      <c r="F2526" s="237"/>
      <c r="G2526" s="237"/>
    </row>
    <row r="2527" spans="5:7">
      <c r="E2527" s="237"/>
      <c r="F2527" s="237"/>
      <c r="G2527" s="237"/>
    </row>
    <row r="2528" spans="5:7">
      <c r="E2528" s="237"/>
      <c r="F2528" s="237"/>
      <c r="G2528" s="237"/>
    </row>
    <row r="2529" spans="5:7">
      <c r="E2529" s="237"/>
      <c r="F2529" s="237"/>
      <c r="G2529" s="237"/>
    </row>
    <row r="2530" spans="5:7">
      <c r="E2530" s="237"/>
      <c r="F2530" s="237"/>
      <c r="G2530" s="237"/>
    </row>
    <row r="2531" spans="5:7">
      <c r="E2531" s="237"/>
      <c r="F2531" s="237"/>
      <c r="G2531" s="237"/>
    </row>
    <row r="2532" spans="5:7">
      <c r="E2532" s="237"/>
      <c r="F2532" s="237"/>
      <c r="G2532" s="237"/>
    </row>
    <row r="2533" spans="5:7">
      <c r="E2533" s="237"/>
      <c r="F2533" s="237"/>
      <c r="G2533" s="237"/>
    </row>
    <row r="2534" spans="5:7">
      <c r="E2534" s="237"/>
      <c r="F2534" s="237"/>
      <c r="G2534" s="237"/>
    </row>
    <row r="2535" spans="5:7">
      <c r="E2535" s="237"/>
      <c r="F2535" s="237"/>
      <c r="G2535" s="237"/>
    </row>
    <row r="2536" spans="5:7">
      <c r="E2536" s="237"/>
      <c r="F2536" s="237"/>
      <c r="G2536" s="237"/>
    </row>
    <row r="2537" spans="5:7">
      <c r="E2537" s="237"/>
      <c r="F2537" s="237"/>
      <c r="G2537" s="237"/>
    </row>
    <row r="2538" spans="5:7">
      <c r="E2538" s="237"/>
      <c r="F2538" s="237"/>
      <c r="G2538" s="237"/>
    </row>
    <row r="2539" spans="5:7">
      <c r="E2539" s="237"/>
      <c r="F2539" s="237"/>
      <c r="G2539" s="237"/>
    </row>
    <row r="2540" spans="5:7">
      <c r="E2540" s="237"/>
      <c r="F2540" s="237"/>
      <c r="G2540" s="237"/>
    </row>
    <row r="2541" spans="5:7">
      <c r="E2541" s="237"/>
      <c r="F2541" s="237"/>
      <c r="G2541" s="237"/>
    </row>
    <row r="2542" spans="5:7">
      <c r="E2542" s="237"/>
      <c r="F2542" s="237"/>
      <c r="G2542" s="237"/>
    </row>
    <row r="2543" spans="5:7">
      <c r="E2543" s="237"/>
      <c r="F2543" s="237"/>
      <c r="G2543" s="237"/>
    </row>
    <row r="2544" spans="5:7">
      <c r="E2544" s="237"/>
      <c r="F2544" s="237"/>
      <c r="G2544" s="237"/>
    </row>
    <row r="2545" spans="5:7">
      <c r="E2545" s="237"/>
      <c r="F2545" s="237"/>
      <c r="G2545" s="237"/>
    </row>
    <row r="2546" spans="5:7">
      <c r="E2546" s="237"/>
      <c r="F2546" s="237"/>
      <c r="G2546" s="237"/>
    </row>
    <row r="2547" spans="5:7">
      <c r="E2547" s="237"/>
      <c r="F2547" s="237"/>
      <c r="G2547" s="237"/>
    </row>
    <row r="2548" spans="5:7">
      <c r="E2548" s="237"/>
      <c r="F2548" s="237"/>
      <c r="G2548" s="237"/>
    </row>
    <row r="2549" spans="5:7">
      <c r="E2549" s="237"/>
      <c r="F2549" s="237"/>
      <c r="G2549" s="237"/>
    </row>
    <row r="2550" spans="5:7">
      <c r="E2550" s="237"/>
      <c r="F2550" s="237"/>
      <c r="G2550" s="237"/>
    </row>
    <row r="2551" spans="5:7">
      <c r="E2551" s="237"/>
      <c r="F2551" s="237"/>
      <c r="G2551" s="237"/>
    </row>
    <row r="2552" spans="5:7">
      <c r="E2552" s="237"/>
      <c r="F2552" s="237"/>
      <c r="G2552" s="237"/>
    </row>
    <row r="2553" spans="5:7">
      <c r="E2553" s="237"/>
      <c r="F2553" s="237"/>
      <c r="G2553" s="237"/>
    </row>
    <row r="2554" spans="5:7">
      <c r="E2554" s="237"/>
      <c r="F2554" s="237"/>
      <c r="G2554" s="237"/>
    </row>
    <row r="2555" spans="5:7">
      <c r="E2555" s="237"/>
      <c r="F2555" s="237"/>
      <c r="G2555" s="237"/>
    </row>
    <row r="2556" spans="5:7">
      <c r="E2556" s="237"/>
      <c r="F2556" s="237"/>
      <c r="G2556" s="237"/>
    </row>
    <row r="2557" spans="5:7">
      <c r="E2557" s="237"/>
      <c r="F2557" s="237"/>
      <c r="G2557" s="237"/>
    </row>
    <row r="2558" spans="5:7">
      <c r="E2558" s="237"/>
      <c r="F2558" s="237"/>
      <c r="G2558" s="237"/>
    </row>
    <row r="2559" spans="5:7">
      <c r="E2559" s="237"/>
      <c r="F2559" s="237"/>
      <c r="G2559" s="237"/>
    </row>
    <row r="2560" spans="5:7">
      <c r="E2560" s="237"/>
      <c r="F2560" s="237"/>
      <c r="G2560" s="237"/>
    </row>
    <row r="2561" spans="5:7">
      <c r="E2561" s="237"/>
      <c r="F2561" s="237"/>
      <c r="G2561" s="237"/>
    </row>
    <row r="2562" spans="5:7">
      <c r="E2562" s="237"/>
      <c r="F2562" s="237"/>
      <c r="G2562" s="237"/>
    </row>
    <row r="2563" spans="5:7">
      <c r="E2563" s="237"/>
      <c r="F2563" s="237"/>
      <c r="G2563" s="237"/>
    </row>
    <row r="2564" spans="5:7">
      <c r="E2564" s="237"/>
      <c r="F2564" s="237"/>
      <c r="G2564" s="237"/>
    </row>
    <row r="2565" spans="5:7">
      <c r="E2565" s="237"/>
      <c r="F2565" s="237"/>
      <c r="G2565" s="237"/>
    </row>
    <row r="2566" spans="5:7">
      <c r="E2566" s="237"/>
      <c r="F2566" s="237"/>
      <c r="G2566" s="237"/>
    </row>
    <row r="2567" spans="5:7">
      <c r="E2567" s="237"/>
      <c r="F2567" s="237"/>
      <c r="G2567" s="237"/>
    </row>
    <row r="2568" spans="5:7">
      <c r="E2568" s="237"/>
      <c r="F2568" s="237"/>
      <c r="G2568" s="237"/>
    </row>
    <row r="2569" spans="5:7">
      <c r="E2569" s="237"/>
      <c r="F2569" s="237"/>
      <c r="G2569" s="237"/>
    </row>
    <row r="2570" spans="5:7">
      <c r="E2570" s="237"/>
      <c r="F2570" s="237"/>
      <c r="G2570" s="237"/>
    </row>
    <row r="2571" spans="5:7">
      <c r="E2571" s="237"/>
      <c r="F2571" s="237"/>
      <c r="G2571" s="237"/>
    </row>
    <row r="2572" spans="5:7">
      <c r="E2572" s="237"/>
      <c r="F2572" s="237"/>
      <c r="G2572" s="237"/>
    </row>
    <row r="2573" spans="5:7">
      <c r="E2573" s="237"/>
      <c r="F2573" s="237"/>
      <c r="G2573" s="237"/>
    </row>
    <row r="2574" spans="5:7">
      <c r="E2574" s="237"/>
      <c r="F2574" s="237"/>
      <c r="G2574" s="237"/>
    </row>
    <row r="2575" spans="5:7">
      <c r="E2575" s="237"/>
      <c r="F2575" s="237"/>
      <c r="G2575" s="237"/>
    </row>
    <row r="2576" spans="5:7">
      <c r="E2576" s="237"/>
      <c r="F2576" s="237"/>
      <c r="G2576" s="237"/>
    </row>
    <row r="2577" spans="5:7">
      <c r="E2577" s="237"/>
      <c r="F2577" s="237"/>
      <c r="G2577" s="237"/>
    </row>
    <row r="2578" spans="5:7">
      <c r="E2578" s="237"/>
      <c r="F2578" s="237"/>
      <c r="G2578" s="237"/>
    </row>
    <row r="2579" spans="5:7">
      <c r="E2579" s="237"/>
      <c r="F2579" s="237"/>
      <c r="G2579" s="237"/>
    </row>
    <row r="2580" spans="5:7">
      <c r="E2580" s="237"/>
      <c r="F2580" s="237"/>
      <c r="G2580" s="237"/>
    </row>
    <row r="2581" spans="5:7">
      <c r="E2581" s="237"/>
      <c r="F2581" s="237"/>
      <c r="G2581" s="237"/>
    </row>
    <row r="2582" spans="5:7">
      <c r="E2582" s="237"/>
      <c r="F2582" s="237"/>
      <c r="G2582" s="237"/>
    </row>
    <row r="2583" spans="5:7">
      <c r="E2583" s="237"/>
      <c r="F2583" s="237"/>
      <c r="G2583" s="237"/>
    </row>
    <row r="2584" spans="5:7">
      <c r="E2584" s="237"/>
      <c r="F2584" s="237"/>
      <c r="G2584" s="237"/>
    </row>
    <row r="2585" spans="5:7">
      <c r="E2585" s="237"/>
      <c r="F2585" s="237"/>
      <c r="G2585" s="237"/>
    </row>
    <row r="2586" spans="5:7">
      <c r="E2586" s="237"/>
      <c r="F2586" s="237"/>
      <c r="G2586" s="237"/>
    </row>
    <row r="2587" spans="5:7">
      <c r="E2587" s="237"/>
      <c r="F2587" s="237"/>
      <c r="G2587" s="237"/>
    </row>
    <row r="2588" spans="5:7">
      <c r="E2588" s="237"/>
      <c r="F2588" s="237"/>
      <c r="G2588" s="237"/>
    </row>
    <row r="2589" spans="5:7">
      <c r="E2589" s="237"/>
      <c r="F2589" s="237"/>
      <c r="G2589" s="237"/>
    </row>
    <row r="2590" spans="5:7">
      <c r="E2590" s="237"/>
      <c r="F2590" s="237"/>
      <c r="G2590" s="237"/>
    </row>
    <row r="2591" spans="5:7">
      <c r="E2591" s="237"/>
      <c r="F2591" s="237"/>
      <c r="G2591" s="237"/>
    </row>
    <row r="2592" spans="5:7">
      <c r="E2592" s="237"/>
      <c r="F2592" s="237"/>
      <c r="G2592" s="237"/>
    </row>
    <row r="2593" spans="5:7">
      <c r="E2593" s="237"/>
      <c r="F2593" s="237"/>
      <c r="G2593" s="237"/>
    </row>
    <row r="2594" spans="5:7">
      <c r="E2594" s="237"/>
      <c r="F2594" s="237"/>
      <c r="G2594" s="237"/>
    </row>
    <row r="2595" spans="5:7">
      <c r="E2595" s="237"/>
      <c r="F2595" s="237"/>
      <c r="G2595" s="237"/>
    </row>
    <row r="2596" spans="5:7">
      <c r="E2596" s="237"/>
      <c r="F2596" s="237"/>
      <c r="G2596" s="237"/>
    </row>
    <row r="2597" spans="5:7">
      <c r="E2597" s="237"/>
      <c r="F2597" s="237"/>
      <c r="G2597" s="237"/>
    </row>
    <row r="2598" spans="5:7">
      <c r="E2598" s="237"/>
      <c r="F2598" s="237"/>
      <c r="G2598" s="237"/>
    </row>
    <row r="2599" spans="5:7">
      <c r="E2599" s="237"/>
      <c r="F2599" s="237"/>
      <c r="G2599" s="237"/>
    </row>
    <row r="2600" spans="5:7">
      <c r="E2600" s="237"/>
      <c r="F2600" s="237"/>
      <c r="G2600" s="237"/>
    </row>
    <row r="2601" spans="5:7">
      <c r="E2601" s="237"/>
      <c r="F2601" s="237"/>
      <c r="G2601" s="237"/>
    </row>
    <row r="2602" spans="5:7">
      <c r="E2602" s="237"/>
      <c r="F2602" s="237"/>
      <c r="G2602" s="237"/>
    </row>
    <row r="2603" spans="5:7">
      <c r="E2603" s="237"/>
      <c r="F2603" s="237"/>
      <c r="G2603" s="237"/>
    </row>
    <row r="2604" spans="5:7">
      <c r="E2604" s="237"/>
      <c r="F2604" s="237"/>
      <c r="G2604" s="237"/>
    </row>
    <row r="2605" spans="5:7">
      <c r="E2605" s="237"/>
      <c r="F2605" s="237"/>
      <c r="G2605" s="237"/>
    </row>
    <row r="2606" spans="5:7">
      <c r="E2606" s="237"/>
      <c r="F2606" s="237"/>
      <c r="G2606" s="237"/>
    </row>
    <row r="2607" spans="5:7">
      <c r="E2607" s="237"/>
      <c r="F2607" s="237"/>
      <c r="G2607" s="237"/>
    </row>
    <row r="2608" spans="5:7">
      <c r="E2608" s="237"/>
      <c r="F2608" s="237"/>
      <c r="G2608" s="237"/>
    </row>
    <row r="2609" spans="5:7">
      <c r="E2609" s="237"/>
      <c r="F2609" s="237"/>
      <c r="G2609" s="237"/>
    </row>
    <row r="2610" spans="5:7">
      <c r="E2610" s="237"/>
      <c r="F2610" s="237"/>
      <c r="G2610" s="237"/>
    </row>
    <row r="2611" spans="5:7">
      <c r="E2611" s="237"/>
      <c r="F2611" s="237"/>
      <c r="G2611" s="237"/>
    </row>
    <row r="2612" spans="5:7">
      <c r="E2612" s="237"/>
      <c r="F2612" s="237"/>
      <c r="G2612" s="237"/>
    </row>
    <row r="2613" spans="5:7">
      <c r="E2613" s="237"/>
      <c r="F2613" s="237"/>
      <c r="G2613" s="237"/>
    </row>
    <row r="2614" spans="5:7">
      <c r="E2614" s="237"/>
      <c r="F2614" s="237"/>
      <c r="G2614" s="237"/>
    </row>
    <row r="2615" spans="5:7">
      <c r="E2615" s="237"/>
      <c r="F2615" s="237"/>
      <c r="G2615" s="237"/>
    </row>
    <row r="2616" spans="5:7">
      <c r="E2616" s="237"/>
      <c r="F2616" s="237"/>
      <c r="G2616" s="237"/>
    </row>
    <row r="2617" spans="5:7">
      <c r="E2617" s="237"/>
      <c r="F2617" s="237"/>
      <c r="G2617" s="237"/>
    </row>
    <row r="2618" spans="5:7">
      <c r="E2618" s="237"/>
      <c r="F2618" s="237"/>
      <c r="G2618" s="237"/>
    </row>
    <row r="2619" spans="5:7">
      <c r="E2619" s="237"/>
      <c r="F2619" s="237"/>
      <c r="G2619" s="237"/>
    </row>
    <row r="2620" spans="5:7">
      <c r="E2620" s="237"/>
      <c r="F2620" s="237"/>
      <c r="G2620" s="237"/>
    </row>
    <row r="2621" spans="5:7">
      <c r="E2621" s="237"/>
      <c r="F2621" s="237"/>
      <c r="G2621" s="237"/>
    </row>
    <row r="2622" spans="5:7">
      <c r="E2622" s="237"/>
      <c r="F2622" s="237"/>
      <c r="G2622" s="237"/>
    </row>
    <row r="2623" spans="5:7">
      <c r="E2623" s="237"/>
      <c r="F2623" s="237"/>
      <c r="G2623" s="237"/>
    </row>
    <row r="2624" spans="5:7">
      <c r="E2624" s="237"/>
      <c r="F2624" s="237"/>
      <c r="G2624" s="237"/>
    </row>
    <row r="2625" spans="5:7">
      <c r="E2625" s="237"/>
      <c r="F2625" s="237"/>
      <c r="G2625" s="237"/>
    </row>
    <row r="2626" spans="5:7">
      <c r="E2626" s="237"/>
      <c r="F2626" s="237"/>
      <c r="G2626" s="237"/>
    </row>
    <row r="2627" spans="5:7">
      <c r="E2627" s="237"/>
      <c r="F2627" s="237"/>
      <c r="G2627" s="237"/>
    </row>
    <row r="2628" spans="5:7">
      <c r="E2628" s="237"/>
      <c r="F2628" s="237"/>
      <c r="G2628" s="237"/>
    </row>
    <row r="2629" spans="5:7">
      <c r="E2629" s="237"/>
      <c r="F2629" s="237"/>
      <c r="G2629" s="237"/>
    </row>
    <row r="2630" spans="5:7">
      <c r="E2630" s="237"/>
      <c r="F2630" s="237"/>
      <c r="G2630" s="237"/>
    </row>
    <row r="2631" spans="5:7">
      <c r="E2631" s="237"/>
      <c r="F2631" s="237"/>
      <c r="G2631" s="237"/>
    </row>
    <row r="2632" spans="5:7">
      <c r="E2632" s="237"/>
      <c r="F2632" s="237"/>
      <c r="G2632" s="237"/>
    </row>
    <row r="2633" spans="5:7">
      <c r="E2633" s="237"/>
      <c r="F2633" s="237"/>
      <c r="G2633" s="237"/>
    </row>
    <row r="2634" spans="5:7">
      <c r="E2634" s="237"/>
      <c r="F2634" s="237"/>
      <c r="G2634" s="237"/>
    </row>
    <row r="2635" spans="5:7">
      <c r="E2635" s="237"/>
      <c r="F2635" s="237"/>
      <c r="G2635" s="237"/>
    </row>
    <row r="2636" spans="5:7">
      <c r="E2636" s="237"/>
      <c r="F2636" s="237"/>
      <c r="G2636" s="237"/>
    </row>
    <row r="2637" spans="5:7">
      <c r="E2637" s="237"/>
      <c r="F2637" s="237"/>
      <c r="G2637" s="237"/>
    </row>
    <row r="2638" spans="5:7">
      <c r="E2638" s="237"/>
      <c r="F2638" s="237"/>
      <c r="G2638" s="237"/>
    </row>
    <row r="2639" spans="5:7">
      <c r="E2639" s="237"/>
      <c r="F2639" s="237"/>
      <c r="G2639" s="237"/>
    </row>
    <row r="2640" spans="5:7">
      <c r="E2640" s="237"/>
      <c r="F2640" s="237"/>
      <c r="G2640" s="237"/>
    </row>
    <row r="2641" spans="5:7">
      <c r="E2641" s="237"/>
      <c r="F2641" s="237"/>
      <c r="G2641" s="237"/>
    </row>
    <row r="2642" spans="5:7">
      <c r="E2642" s="237"/>
      <c r="F2642" s="237"/>
      <c r="G2642" s="237"/>
    </row>
    <row r="2643" spans="5:7">
      <c r="E2643" s="237"/>
      <c r="F2643" s="237"/>
      <c r="G2643" s="237"/>
    </row>
    <row r="2644" spans="5:7">
      <c r="E2644" s="237"/>
      <c r="F2644" s="237"/>
      <c r="G2644" s="237"/>
    </row>
    <row r="2645" spans="5:7">
      <c r="E2645" s="237"/>
      <c r="F2645" s="237"/>
      <c r="G2645" s="237"/>
    </row>
    <row r="2646" spans="5:7">
      <c r="E2646" s="237"/>
      <c r="F2646" s="237"/>
      <c r="G2646" s="237"/>
    </row>
    <row r="2647" spans="5:7">
      <c r="E2647" s="237"/>
      <c r="F2647" s="237"/>
      <c r="G2647" s="237"/>
    </row>
    <row r="2648" spans="5:7">
      <c r="E2648" s="237"/>
      <c r="F2648" s="237"/>
      <c r="G2648" s="237"/>
    </row>
    <row r="2649" spans="5:7">
      <c r="E2649" s="237"/>
      <c r="F2649" s="237"/>
      <c r="G2649" s="237"/>
    </row>
    <row r="2650" spans="5:7">
      <c r="E2650" s="237"/>
      <c r="F2650" s="237"/>
      <c r="G2650" s="237"/>
    </row>
    <row r="2651" spans="5:7">
      <c r="E2651" s="237"/>
      <c r="F2651" s="237"/>
      <c r="G2651" s="237"/>
    </row>
    <row r="2652" spans="5:7">
      <c r="E2652" s="237"/>
      <c r="F2652" s="237"/>
      <c r="G2652" s="237"/>
    </row>
    <row r="2653" spans="5:7">
      <c r="E2653" s="237"/>
      <c r="F2653" s="237"/>
      <c r="G2653" s="237"/>
    </row>
    <row r="2654" spans="5:7">
      <c r="E2654" s="237"/>
      <c r="F2654" s="237"/>
      <c r="G2654" s="237"/>
    </row>
    <row r="2655" spans="5:7">
      <c r="E2655" s="237"/>
      <c r="F2655" s="237"/>
      <c r="G2655" s="237"/>
    </row>
    <row r="2656" spans="5:7">
      <c r="E2656" s="237"/>
      <c r="F2656" s="237"/>
      <c r="G2656" s="237"/>
    </row>
    <row r="2657" spans="5:7">
      <c r="E2657" s="237"/>
      <c r="F2657" s="237"/>
      <c r="G2657" s="237"/>
    </row>
    <row r="2658" spans="5:7">
      <c r="E2658" s="237"/>
      <c r="F2658" s="237"/>
      <c r="G2658" s="237"/>
    </row>
    <row r="2659" spans="5:7">
      <c r="E2659" s="237"/>
      <c r="F2659" s="237"/>
      <c r="G2659" s="237"/>
    </row>
    <row r="2660" spans="5:7">
      <c r="E2660" s="237"/>
      <c r="F2660" s="237"/>
      <c r="G2660" s="237"/>
    </row>
    <row r="2661" spans="5:7">
      <c r="E2661" s="237"/>
      <c r="F2661" s="237"/>
      <c r="G2661" s="237"/>
    </row>
    <row r="2662" spans="5:7">
      <c r="E2662" s="237"/>
      <c r="F2662" s="237"/>
      <c r="G2662" s="237"/>
    </row>
    <row r="2663" spans="5:7">
      <c r="E2663" s="237"/>
      <c r="F2663" s="237"/>
      <c r="G2663" s="237"/>
    </row>
    <row r="2664" spans="5:7">
      <c r="E2664" s="237"/>
      <c r="F2664" s="237"/>
      <c r="G2664" s="237"/>
    </row>
    <row r="2665" spans="5:7">
      <c r="E2665" s="237"/>
      <c r="F2665" s="237"/>
      <c r="G2665" s="237"/>
    </row>
    <row r="2666" spans="5:7">
      <c r="E2666" s="237"/>
      <c r="F2666" s="237"/>
      <c r="G2666" s="237"/>
    </row>
    <row r="2667" spans="5:7">
      <c r="E2667" s="237"/>
      <c r="F2667" s="237"/>
      <c r="G2667" s="237"/>
    </row>
    <row r="2668" spans="5:7">
      <c r="E2668" s="237"/>
      <c r="F2668" s="237"/>
      <c r="G2668" s="237"/>
    </row>
    <row r="2669" spans="5:7">
      <c r="E2669" s="237"/>
      <c r="F2669" s="237"/>
      <c r="G2669" s="237"/>
    </row>
    <row r="2670" spans="5:7">
      <c r="E2670" s="237"/>
      <c r="F2670" s="237"/>
      <c r="G2670" s="237"/>
    </row>
    <row r="2671" spans="5:7">
      <c r="E2671" s="237"/>
      <c r="F2671" s="237"/>
      <c r="G2671" s="237"/>
    </row>
    <row r="2672" spans="5:7">
      <c r="E2672" s="237"/>
      <c r="F2672" s="237"/>
      <c r="G2672" s="237"/>
    </row>
    <row r="2673" spans="5:7">
      <c r="E2673" s="237"/>
      <c r="F2673" s="237"/>
      <c r="G2673" s="237"/>
    </row>
    <row r="2674" spans="5:7">
      <c r="E2674" s="237"/>
      <c r="F2674" s="237"/>
      <c r="G2674" s="237"/>
    </row>
    <row r="2675" spans="5:7">
      <c r="E2675" s="237"/>
      <c r="F2675" s="237"/>
      <c r="G2675" s="237"/>
    </row>
    <row r="2676" spans="5:7">
      <c r="E2676" s="237"/>
      <c r="F2676" s="237"/>
      <c r="G2676" s="237"/>
    </row>
    <row r="2677" spans="5:7">
      <c r="E2677" s="237"/>
      <c r="F2677" s="237"/>
      <c r="G2677" s="237"/>
    </row>
    <row r="2678" spans="5:7">
      <c r="E2678" s="237"/>
      <c r="F2678" s="237"/>
      <c r="G2678" s="237"/>
    </row>
    <row r="2679" spans="5:7">
      <c r="E2679" s="237"/>
      <c r="F2679" s="237"/>
      <c r="G2679" s="237"/>
    </row>
    <row r="2680" spans="5:7">
      <c r="E2680" s="237"/>
      <c r="F2680" s="237"/>
      <c r="G2680" s="237"/>
    </row>
    <row r="2681" spans="5:7">
      <c r="E2681" s="237"/>
      <c r="F2681" s="237"/>
      <c r="G2681" s="237"/>
    </row>
    <row r="2682" spans="5:7">
      <c r="E2682" s="237"/>
      <c r="F2682" s="237"/>
      <c r="G2682" s="237"/>
    </row>
    <row r="2683" spans="5:7">
      <c r="E2683" s="237"/>
      <c r="F2683" s="237"/>
      <c r="G2683" s="237"/>
    </row>
    <row r="2684" spans="5:7">
      <c r="E2684" s="237"/>
      <c r="F2684" s="237"/>
      <c r="G2684" s="237"/>
    </row>
    <row r="2685" spans="5:7">
      <c r="E2685" s="237"/>
      <c r="F2685" s="237"/>
      <c r="G2685" s="237"/>
    </row>
    <row r="2686" spans="5:7">
      <c r="E2686" s="237"/>
      <c r="F2686" s="237"/>
      <c r="G2686" s="237"/>
    </row>
    <row r="2687" spans="5:7">
      <c r="E2687" s="237"/>
      <c r="F2687" s="237"/>
      <c r="G2687" s="237"/>
    </row>
    <row r="2688" spans="5:7">
      <c r="E2688" s="237"/>
      <c r="F2688" s="237"/>
      <c r="G2688" s="237"/>
    </row>
    <row r="2689" spans="5:7">
      <c r="E2689" s="237"/>
      <c r="F2689" s="237"/>
      <c r="G2689" s="237"/>
    </row>
    <row r="2690" spans="5:7">
      <c r="E2690" s="237"/>
      <c r="F2690" s="237"/>
      <c r="G2690" s="237"/>
    </row>
    <row r="2691" spans="5:7">
      <c r="E2691" s="237"/>
      <c r="F2691" s="237"/>
      <c r="G2691" s="237"/>
    </row>
    <row r="2692" spans="5:7">
      <c r="E2692" s="237"/>
      <c r="F2692" s="237"/>
      <c r="G2692" s="237"/>
    </row>
    <row r="2693" spans="5:7">
      <c r="E2693" s="237"/>
      <c r="F2693" s="237"/>
      <c r="G2693" s="237"/>
    </row>
    <row r="2694" spans="5:7">
      <c r="E2694" s="237"/>
      <c r="F2694" s="237"/>
      <c r="G2694" s="237"/>
    </row>
    <row r="2695" spans="5:7">
      <c r="E2695" s="237"/>
      <c r="F2695" s="237"/>
      <c r="G2695" s="237"/>
    </row>
    <row r="2696" spans="5:7">
      <c r="E2696" s="237"/>
      <c r="F2696" s="237"/>
      <c r="G2696" s="237"/>
    </row>
    <row r="2697" spans="5:7">
      <c r="E2697" s="237"/>
      <c r="F2697" s="237"/>
      <c r="G2697" s="237"/>
    </row>
    <row r="2698" spans="5:7">
      <c r="E2698" s="237"/>
      <c r="F2698" s="237"/>
      <c r="G2698" s="237"/>
    </row>
    <row r="2699" spans="5:7">
      <c r="E2699" s="237"/>
      <c r="F2699" s="237"/>
      <c r="G2699" s="237"/>
    </row>
    <row r="2700" spans="5:7">
      <c r="E2700" s="237"/>
      <c r="F2700" s="237"/>
      <c r="G2700" s="237"/>
    </row>
    <row r="2701" spans="5:7">
      <c r="E2701" s="237"/>
      <c r="F2701" s="237"/>
      <c r="G2701" s="237"/>
    </row>
    <row r="2702" spans="5:7">
      <c r="E2702" s="237"/>
      <c r="F2702" s="237"/>
      <c r="G2702" s="237"/>
    </row>
    <row r="2703" spans="5:7">
      <c r="E2703" s="237"/>
      <c r="F2703" s="237"/>
      <c r="G2703" s="237"/>
    </row>
    <row r="2704" spans="5:7">
      <c r="E2704" s="237"/>
      <c r="F2704" s="237"/>
      <c r="G2704" s="237"/>
    </row>
    <row r="2705" spans="5:7">
      <c r="E2705" s="237"/>
      <c r="F2705" s="237"/>
      <c r="G2705" s="237"/>
    </row>
    <row r="2706" spans="5:7">
      <c r="E2706" s="237"/>
      <c r="F2706" s="237"/>
      <c r="G2706" s="237"/>
    </row>
    <row r="2707" spans="5:7">
      <c r="E2707" s="237"/>
      <c r="F2707" s="237"/>
      <c r="G2707" s="237"/>
    </row>
    <row r="2708" spans="5:7">
      <c r="E2708" s="237"/>
      <c r="F2708" s="237"/>
      <c r="G2708" s="237"/>
    </row>
    <row r="2709" spans="5:7">
      <c r="E2709" s="237"/>
      <c r="F2709" s="237"/>
      <c r="G2709" s="237"/>
    </row>
    <row r="2710" spans="5:7">
      <c r="E2710" s="237"/>
      <c r="F2710" s="237"/>
      <c r="G2710" s="237"/>
    </row>
    <row r="2711" spans="5:7">
      <c r="E2711" s="237"/>
      <c r="F2711" s="237"/>
      <c r="G2711" s="237"/>
    </row>
    <row r="2712" spans="5:7">
      <c r="E2712" s="237"/>
      <c r="F2712" s="237"/>
      <c r="G2712" s="237"/>
    </row>
    <row r="2713" spans="5:7">
      <c r="E2713" s="237"/>
      <c r="F2713" s="237"/>
      <c r="G2713" s="237"/>
    </row>
    <row r="2714" spans="5:7">
      <c r="E2714" s="237"/>
      <c r="F2714" s="237"/>
      <c r="G2714" s="237"/>
    </row>
    <row r="2715" spans="5:7">
      <c r="E2715" s="237"/>
      <c r="F2715" s="237"/>
      <c r="G2715" s="237"/>
    </row>
    <row r="2716" spans="5:7">
      <c r="E2716" s="237"/>
      <c r="F2716" s="237"/>
      <c r="G2716" s="237"/>
    </row>
    <row r="2717" spans="5:7">
      <c r="E2717" s="237"/>
      <c r="F2717" s="237"/>
      <c r="G2717" s="237"/>
    </row>
    <row r="2718" spans="5:7">
      <c r="E2718" s="237"/>
      <c r="F2718" s="237"/>
      <c r="G2718" s="237"/>
    </row>
    <row r="2719" spans="5:7">
      <c r="E2719" s="237"/>
      <c r="F2719" s="237"/>
      <c r="G2719" s="237"/>
    </row>
    <row r="2720" spans="5:7">
      <c r="E2720" s="237"/>
      <c r="F2720" s="237"/>
      <c r="G2720" s="237"/>
    </row>
    <row r="2721" spans="5:7">
      <c r="E2721" s="237"/>
      <c r="F2721" s="237"/>
      <c r="G2721" s="237"/>
    </row>
    <row r="2722" spans="5:7">
      <c r="E2722" s="237"/>
      <c r="F2722" s="237"/>
      <c r="G2722" s="237"/>
    </row>
    <row r="2723" spans="5:7">
      <c r="E2723" s="237"/>
      <c r="F2723" s="237"/>
      <c r="G2723" s="237"/>
    </row>
    <row r="2724" spans="5:7">
      <c r="E2724" s="237"/>
      <c r="F2724" s="237"/>
      <c r="G2724" s="237"/>
    </row>
    <row r="2725" spans="5:7">
      <c r="E2725" s="237"/>
      <c r="F2725" s="237"/>
      <c r="G2725" s="237"/>
    </row>
    <row r="2726" spans="5:7">
      <c r="E2726" s="237"/>
      <c r="F2726" s="237"/>
      <c r="G2726" s="237"/>
    </row>
    <row r="2727" spans="5:7">
      <c r="E2727" s="237"/>
      <c r="F2727" s="237"/>
      <c r="G2727" s="237"/>
    </row>
    <row r="2728" spans="5:7">
      <c r="E2728" s="237"/>
      <c r="F2728" s="237"/>
      <c r="G2728" s="237"/>
    </row>
    <row r="2729" spans="5:7">
      <c r="E2729" s="237"/>
      <c r="F2729" s="237"/>
      <c r="G2729" s="237"/>
    </row>
    <row r="2730" spans="5:7">
      <c r="E2730" s="237"/>
      <c r="F2730" s="237"/>
      <c r="G2730" s="237"/>
    </row>
    <row r="2731" spans="5:7">
      <c r="E2731" s="237"/>
      <c r="F2731" s="237"/>
      <c r="G2731" s="237"/>
    </row>
    <row r="2732" spans="5:7">
      <c r="E2732" s="237"/>
      <c r="F2732" s="237"/>
      <c r="G2732" s="237"/>
    </row>
    <row r="2733" spans="5:7">
      <c r="E2733" s="237"/>
      <c r="F2733" s="237"/>
      <c r="G2733" s="237"/>
    </row>
    <row r="2734" spans="5:7">
      <c r="E2734" s="237"/>
      <c r="F2734" s="237"/>
      <c r="G2734" s="237"/>
    </row>
    <row r="2735" spans="5:7">
      <c r="E2735" s="237"/>
      <c r="F2735" s="237"/>
      <c r="G2735" s="237"/>
    </row>
    <row r="2736" spans="5:7">
      <c r="E2736" s="237"/>
      <c r="F2736" s="237"/>
      <c r="G2736" s="237"/>
    </row>
    <row r="2737" spans="5:7">
      <c r="E2737" s="237"/>
      <c r="F2737" s="237"/>
      <c r="G2737" s="237"/>
    </row>
    <row r="2738" spans="5:7">
      <c r="E2738" s="237"/>
      <c r="F2738" s="237"/>
      <c r="G2738" s="237"/>
    </row>
    <row r="2739" spans="5:7">
      <c r="E2739" s="237"/>
      <c r="F2739" s="237"/>
      <c r="G2739" s="237"/>
    </row>
    <row r="2740" spans="5:7">
      <c r="E2740" s="237"/>
      <c r="F2740" s="237"/>
      <c r="G2740" s="237"/>
    </row>
    <row r="2741" spans="5:7">
      <c r="E2741" s="237"/>
      <c r="F2741" s="237"/>
      <c r="G2741" s="237"/>
    </row>
    <row r="2742" spans="5:7">
      <c r="E2742" s="237"/>
      <c r="F2742" s="237"/>
      <c r="G2742" s="237"/>
    </row>
    <row r="2743" spans="5:7">
      <c r="E2743" s="237"/>
      <c r="F2743" s="237"/>
      <c r="G2743" s="237"/>
    </row>
    <row r="2744" spans="5:7">
      <c r="E2744" s="237"/>
      <c r="F2744" s="237"/>
      <c r="G2744" s="237"/>
    </row>
    <row r="2745" spans="5:7">
      <c r="E2745" s="237"/>
      <c r="F2745" s="237"/>
      <c r="G2745" s="237"/>
    </row>
    <row r="2746" spans="5:7">
      <c r="E2746" s="237"/>
      <c r="F2746" s="237"/>
      <c r="G2746" s="237"/>
    </row>
    <row r="2747" spans="5:7">
      <c r="E2747" s="237"/>
      <c r="F2747" s="237"/>
      <c r="G2747" s="237"/>
    </row>
    <row r="2748" spans="5:7">
      <c r="E2748" s="237"/>
      <c r="F2748" s="237"/>
      <c r="G2748" s="237"/>
    </row>
    <row r="2749" spans="5:7">
      <c r="E2749" s="237"/>
      <c r="F2749" s="237"/>
      <c r="G2749" s="237"/>
    </row>
    <row r="2750" spans="5:7">
      <c r="E2750" s="237"/>
      <c r="F2750" s="237"/>
      <c r="G2750" s="237"/>
    </row>
    <row r="2751" spans="5:7">
      <c r="E2751" s="237"/>
      <c r="F2751" s="237"/>
      <c r="G2751" s="237"/>
    </row>
    <row r="2752" spans="5:7">
      <c r="E2752" s="237"/>
      <c r="F2752" s="237"/>
      <c r="G2752" s="237"/>
    </row>
    <row r="2753" spans="5:7">
      <c r="E2753" s="237"/>
      <c r="F2753" s="237"/>
      <c r="G2753" s="237"/>
    </row>
    <row r="2754" spans="5:7">
      <c r="E2754" s="237"/>
      <c r="F2754" s="237"/>
      <c r="G2754" s="237"/>
    </row>
    <row r="2755" spans="5:7">
      <c r="E2755" s="237"/>
      <c r="F2755" s="237"/>
      <c r="G2755" s="237"/>
    </row>
    <row r="2756" spans="5:7">
      <c r="E2756" s="237"/>
      <c r="F2756" s="237"/>
      <c r="G2756" s="237"/>
    </row>
    <row r="2757" spans="5:7">
      <c r="E2757" s="237"/>
      <c r="F2757" s="237"/>
      <c r="G2757" s="237"/>
    </row>
    <row r="2758" spans="5:7">
      <c r="E2758" s="237"/>
      <c r="F2758" s="237"/>
      <c r="G2758" s="237"/>
    </row>
    <row r="2759" spans="5:7">
      <c r="E2759" s="237"/>
      <c r="F2759" s="237"/>
      <c r="G2759" s="237"/>
    </row>
    <row r="2760" spans="5:7">
      <c r="E2760" s="237"/>
      <c r="F2760" s="237"/>
      <c r="G2760" s="237"/>
    </row>
    <row r="2761" spans="5:7">
      <c r="E2761" s="237"/>
      <c r="F2761" s="237"/>
      <c r="G2761" s="237"/>
    </row>
    <row r="2762" spans="5:7">
      <c r="E2762" s="237"/>
      <c r="F2762" s="237"/>
      <c r="G2762" s="237"/>
    </row>
    <row r="2763" spans="5:7">
      <c r="E2763" s="237"/>
      <c r="F2763" s="237"/>
      <c r="G2763" s="237"/>
    </row>
    <row r="2764" spans="5:7">
      <c r="E2764" s="237"/>
      <c r="F2764" s="237"/>
      <c r="G2764" s="237"/>
    </row>
    <row r="2765" spans="5:7">
      <c r="E2765" s="237"/>
      <c r="F2765" s="237"/>
      <c r="G2765" s="237"/>
    </row>
    <row r="2766" spans="5:7">
      <c r="E2766" s="237"/>
      <c r="F2766" s="237"/>
      <c r="G2766" s="237"/>
    </row>
    <row r="2767" spans="5:7">
      <c r="E2767" s="237"/>
      <c r="F2767" s="237"/>
      <c r="G2767" s="237"/>
    </row>
    <row r="2768" spans="5:7">
      <c r="E2768" s="237"/>
      <c r="F2768" s="237"/>
      <c r="G2768" s="237"/>
    </row>
    <row r="2769" spans="5:7">
      <c r="E2769" s="237"/>
      <c r="F2769" s="237"/>
      <c r="G2769" s="237"/>
    </row>
    <row r="2770" spans="5:7">
      <c r="E2770" s="237"/>
      <c r="F2770" s="237"/>
      <c r="G2770" s="237"/>
    </row>
    <row r="2771" spans="5:7">
      <c r="E2771" s="237"/>
      <c r="F2771" s="237"/>
      <c r="G2771" s="237"/>
    </row>
    <row r="2772" spans="5:7">
      <c r="E2772" s="237"/>
      <c r="F2772" s="237"/>
      <c r="G2772" s="237"/>
    </row>
    <row r="2773" spans="5:7">
      <c r="E2773" s="237"/>
      <c r="F2773" s="237"/>
      <c r="G2773" s="237"/>
    </row>
    <row r="2774" spans="5:7">
      <c r="E2774" s="237"/>
      <c r="F2774" s="237"/>
      <c r="G2774" s="237"/>
    </row>
    <row r="2775" spans="5:7">
      <c r="E2775" s="237"/>
      <c r="F2775" s="237"/>
      <c r="G2775" s="237"/>
    </row>
    <row r="2776" spans="5:7">
      <c r="E2776" s="237"/>
      <c r="F2776" s="237"/>
      <c r="G2776" s="237"/>
    </row>
    <row r="2777" spans="5:7">
      <c r="E2777" s="237"/>
      <c r="F2777" s="237"/>
      <c r="G2777" s="237"/>
    </row>
    <row r="2778" spans="5:7">
      <c r="E2778" s="237"/>
      <c r="F2778" s="237"/>
      <c r="G2778" s="237"/>
    </row>
    <row r="2779" spans="5:7">
      <c r="E2779" s="237"/>
      <c r="F2779" s="237"/>
      <c r="G2779" s="237"/>
    </row>
    <row r="2780" spans="5:7">
      <c r="E2780" s="237"/>
      <c r="F2780" s="237"/>
      <c r="G2780" s="237"/>
    </row>
    <row r="2781" spans="5:7">
      <c r="E2781" s="237"/>
      <c r="F2781" s="237"/>
      <c r="G2781" s="237"/>
    </row>
    <row r="2782" spans="5:7">
      <c r="E2782" s="237"/>
      <c r="F2782" s="237"/>
      <c r="G2782" s="237"/>
    </row>
    <row r="2783" spans="5:7">
      <c r="E2783" s="237"/>
      <c r="F2783" s="237"/>
      <c r="G2783" s="237"/>
    </row>
    <row r="2784" spans="5:7">
      <c r="E2784" s="237"/>
      <c r="F2784" s="237"/>
      <c r="G2784" s="237"/>
    </row>
    <row r="2785" spans="5:7">
      <c r="E2785" s="237"/>
      <c r="F2785" s="237"/>
      <c r="G2785" s="237"/>
    </row>
    <row r="2786" spans="5:7">
      <c r="E2786" s="237"/>
      <c r="F2786" s="237"/>
      <c r="G2786" s="237"/>
    </row>
    <row r="2787" spans="5:7">
      <c r="E2787" s="237"/>
      <c r="F2787" s="237"/>
      <c r="G2787" s="237"/>
    </row>
    <row r="2788" spans="5:7">
      <c r="E2788" s="237"/>
      <c r="F2788" s="237"/>
      <c r="G2788" s="237"/>
    </row>
    <row r="2789" spans="5:7">
      <c r="E2789" s="237"/>
      <c r="F2789" s="237"/>
      <c r="G2789" s="237"/>
    </row>
    <row r="2790" spans="5:7">
      <c r="E2790" s="237"/>
      <c r="F2790" s="237"/>
      <c r="G2790" s="237"/>
    </row>
    <row r="2791" spans="5:7">
      <c r="E2791" s="237"/>
      <c r="F2791" s="237"/>
      <c r="G2791" s="237"/>
    </row>
    <row r="2792" spans="5:7">
      <c r="E2792" s="237"/>
      <c r="F2792" s="237"/>
      <c r="G2792" s="237"/>
    </row>
    <row r="2793" spans="5:7">
      <c r="E2793" s="237"/>
      <c r="F2793" s="237"/>
      <c r="G2793" s="237"/>
    </row>
    <row r="2794" spans="5:7">
      <c r="E2794" s="237"/>
      <c r="F2794" s="237"/>
      <c r="G2794" s="237"/>
    </row>
    <row r="2795" spans="5:7">
      <c r="E2795" s="237"/>
      <c r="F2795" s="237"/>
      <c r="G2795" s="237"/>
    </row>
    <row r="2796" spans="5:7">
      <c r="E2796" s="237"/>
      <c r="F2796" s="237"/>
      <c r="G2796" s="237"/>
    </row>
    <row r="2797" spans="5:7">
      <c r="E2797" s="237"/>
      <c r="F2797" s="237"/>
      <c r="G2797" s="237"/>
    </row>
    <row r="2798" spans="5:7">
      <c r="E2798" s="237"/>
      <c r="F2798" s="237"/>
      <c r="G2798" s="237"/>
    </row>
    <row r="2799" spans="5:7">
      <c r="E2799" s="237"/>
      <c r="F2799" s="237"/>
      <c r="G2799" s="237"/>
    </row>
    <row r="2800" spans="5:7">
      <c r="E2800" s="237"/>
      <c r="F2800" s="237"/>
      <c r="G2800" s="237"/>
    </row>
    <row r="2801" spans="5:7">
      <c r="E2801" s="237"/>
      <c r="F2801" s="237"/>
      <c r="G2801" s="237"/>
    </row>
    <row r="2802" spans="5:7">
      <c r="E2802" s="237"/>
      <c r="F2802" s="237"/>
      <c r="G2802" s="237"/>
    </row>
    <row r="2803" spans="5:7">
      <c r="E2803" s="237"/>
      <c r="F2803" s="237"/>
      <c r="G2803" s="237"/>
    </row>
    <row r="2804" spans="5:7">
      <c r="E2804" s="237"/>
      <c r="F2804" s="237"/>
      <c r="G2804" s="237"/>
    </row>
    <row r="2805" spans="5:7">
      <c r="E2805" s="237"/>
      <c r="F2805" s="237"/>
      <c r="G2805" s="237"/>
    </row>
    <row r="2806" spans="5:7">
      <c r="E2806" s="237"/>
      <c r="F2806" s="237"/>
      <c r="G2806" s="237"/>
    </row>
    <row r="2807" spans="5:7">
      <c r="E2807" s="237"/>
      <c r="F2807" s="237"/>
      <c r="G2807" s="237"/>
    </row>
    <row r="2808" spans="5:7">
      <c r="E2808" s="237"/>
      <c r="F2808" s="237"/>
      <c r="G2808" s="237"/>
    </row>
    <row r="2809" spans="5:7">
      <c r="E2809" s="237"/>
      <c r="F2809" s="237"/>
      <c r="G2809" s="237"/>
    </row>
    <row r="2810" spans="5:7">
      <c r="E2810" s="237"/>
      <c r="F2810" s="237"/>
      <c r="G2810" s="237"/>
    </row>
    <row r="2811" spans="5:7">
      <c r="E2811" s="237"/>
      <c r="F2811" s="237"/>
      <c r="G2811" s="237"/>
    </row>
    <row r="2812" spans="5:7">
      <c r="E2812" s="237"/>
      <c r="F2812" s="237"/>
      <c r="G2812" s="237"/>
    </row>
    <row r="2813" spans="5:7">
      <c r="E2813" s="237"/>
      <c r="F2813" s="237"/>
      <c r="G2813" s="237"/>
    </row>
    <row r="2814" spans="5:7">
      <c r="E2814" s="237"/>
      <c r="F2814" s="237"/>
      <c r="G2814" s="237"/>
    </row>
    <row r="2815" spans="5:7">
      <c r="E2815" s="237"/>
      <c r="F2815" s="237"/>
      <c r="G2815" s="237"/>
    </row>
    <row r="2816" spans="5:7">
      <c r="E2816" s="237"/>
      <c r="F2816" s="237"/>
      <c r="G2816" s="237"/>
    </row>
    <row r="2817" spans="5:7">
      <c r="E2817" s="237"/>
      <c r="F2817" s="237"/>
      <c r="G2817" s="237"/>
    </row>
    <row r="2818" spans="5:7">
      <c r="E2818" s="237"/>
      <c r="F2818" s="237"/>
      <c r="G2818" s="237"/>
    </row>
    <row r="2819" spans="5:7">
      <c r="E2819" s="237"/>
      <c r="F2819" s="237"/>
      <c r="G2819" s="237"/>
    </row>
    <row r="2820" spans="5:7">
      <c r="E2820" s="237"/>
      <c r="F2820" s="237"/>
      <c r="G2820" s="237"/>
    </row>
    <row r="2821" spans="5:7">
      <c r="E2821" s="237"/>
      <c r="F2821" s="237"/>
      <c r="G2821" s="237"/>
    </row>
    <row r="2822" spans="5:7">
      <c r="E2822" s="237"/>
      <c r="F2822" s="237"/>
      <c r="G2822" s="237"/>
    </row>
    <row r="2823" spans="5:7">
      <c r="E2823" s="237"/>
      <c r="F2823" s="237"/>
      <c r="G2823" s="237"/>
    </row>
    <row r="2824" spans="5:7">
      <c r="E2824" s="237"/>
      <c r="F2824" s="237"/>
      <c r="G2824" s="237"/>
    </row>
    <row r="2825" spans="5:7">
      <c r="E2825" s="237"/>
      <c r="F2825" s="237"/>
      <c r="G2825" s="237"/>
    </row>
    <row r="2826" spans="5:7">
      <c r="E2826" s="237"/>
      <c r="F2826" s="237"/>
      <c r="G2826" s="237"/>
    </row>
    <row r="2827" spans="5:7">
      <c r="E2827" s="237"/>
      <c r="F2827" s="237"/>
      <c r="G2827" s="237"/>
    </row>
    <row r="2828" spans="5:7">
      <c r="E2828" s="237"/>
      <c r="F2828" s="237"/>
      <c r="G2828" s="237"/>
    </row>
    <row r="2829" spans="5:7">
      <c r="E2829" s="237"/>
      <c r="F2829" s="237"/>
      <c r="G2829" s="237"/>
    </row>
    <row r="2830" spans="5:7">
      <c r="E2830" s="237"/>
      <c r="F2830" s="237"/>
      <c r="G2830" s="237"/>
    </row>
    <row r="2831" spans="5:7">
      <c r="E2831" s="237"/>
      <c r="F2831" s="237"/>
      <c r="G2831" s="237"/>
    </row>
    <row r="2832" spans="5:7">
      <c r="E2832" s="237"/>
      <c r="F2832" s="237"/>
      <c r="G2832" s="237"/>
    </row>
    <row r="2833" spans="5:7">
      <c r="E2833" s="237"/>
      <c r="F2833" s="237"/>
      <c r="G2833" s="237"/>
    </row>
    <row r="2834" spans="5:7">
      <c r="E2834" s="237"/>
      <c r="F2834" s="237"/>
      <c r="G2834" s="237"/>
    </row>
    <row r="2835" spans="5:7">
      <c r="E2835" s="237"/>
      <c r="F2835" s="237"/>
      <c r="G2835" s="237"/>
    </row>
    <row r="2836" spans="5:7">
      <c r="E2836" s="237"/>
      <c r="F2836" s="237"/>
      <c r="G2836" s="237"/>
    </row>
    <row r="2837" spans="5:7">
      <c r="E2837" s="237"/>
      <c r="F2837" s="237"/>
      <c r="G2837" s="237"/>
    </row>
    <row r="2838" spans="5:7">
      <c r="E2838" s="237"/>
      <c r="F2838" s="237"/>
      <c r="G2838" s="237"/>
    </row>
    <row r="2839" spans="5:7">
      <c r="E2839" s="237"/>
      <c r="F2839" s="237"/>
      <c r="G2839" s="237"/>
    </row>
    <row r="2840" spans="5:7">
      <c r="E2840" s="237"/>
      <c r="F2840" s="237"/>
      <c r="G2840" s="237"/>
    </row>
    <row r="2841" spans="5:7">
      <c r="E2841" s="237"/>
      <c r="F2841" s="237"/>
      <c r="G2841" s="237"/>
    </row>
    <row r="2842" spans="5:7">
      <c r="E2842" s="237"/>
      <c r="F2842" s="237"/>
      <c r="G2842" s="237"/>
    </row>
    <row r="2843" spans="5:7">
      <c r="E2843" s="237"/>
      <c r="F2843" s="237"/>
      <c r="G2843" s="237"/>
    </row>
    <row r="2844" spans="5:7">
      <c r="E2844" s="237"/>
      <c r="F2844" s="237"/>
      <c r="G2844" s="237"/>
    </row>
    <row r="2845" spans="5:7">
      <c r="E2845" s="237"/>
      <c r="F2845" s="237"/>
      <c r="G2845" s="237"/>
    </row>
    <row r="2846" spans="5:7">
      <c r="E2846" s="237"/>
      <c r="F2846" s="237"/>
      <c r="G2846" s="237"/>
    </row>
    <row r="2847" spans="5:7">
      <c r="E2847" s="237"/>
      <c r="F2847" s="237"/>
      <c r="G2847" s="237"/>
    </row>
    <row r="2848" spans="5:7">
      <c r="E2848" s="237"/>
      <c r="F2848" s="237"/>
      <c r="G2848" s="237"/>
    </row>
    <row r="2849" spans="5:7">
      <c r="E2849" s="237"/>
      <c r="F2849" s="237"/>
      <c r="G2849" s="237"/>
    </row>
    <row r="2850" spans="5:7">
      <c r="E2850" s="237"/>
      <c r="F2850" s="237"/>
      <c r="G2850" s="237"/>
    </row>
    <row r="2851" spans="5:7">
      <c r="E2851" s="237"/>
      <c r="F2851" s="237"/>
      <c r="G2851" s="237"/>
    </row>
    <row r="2852" spans="5:7">
      <c r="E2852" s="237"/>
      <c r="F2852" s="237"/>
      <c r="G2852" s="237"/>
    </row>
    <row r="2853" spans="5:7">
      <c r="E2853" s="237"/>
      <c r="F2853" s="237"/>
      <c r="G2853" s="237"/>
    </row>
    <row r="2854" spans="5:7">
      <c r="E2854" s="237"/>
      <c r="F2854" s="237"/>
      <c r="G2854" s="237"/>
    </row>
    <row r="2855" spans="5:7">
      <c r="E2855" s="237"/>
      <c r="F2855" s="237"/>
      <c r="G2855" s="237"/>
    </row>
    <row r="2856" spans="5:7">
      <c r="E2856" s="237"/>
      <c r="F2856" s="237"/>
      <c r="G2856" s="237"/>
    </row>
    <row r="2857" spans="5:7">
      <c r="E2857" s="237"/>
      <c r="F2857" s="237"/>
      <c r="G2857" s="237"/>
    </row>
    <row r="2858" spans="5:7">
      <c r="E2858" s="237"/>
      <c r="F2858" s="237"/>
      <c r="G2858" s="237"/>
    </row>
    <row r="2859" spans="5:7">
      <c r="E2859" s="237"/>
      <c r="F2859" s="237"/>
      <c r="G2859" s="237"/>
    </row>
    <row r="2860" spans="5:7">
      <c r="E2860" s="237"/>
      <c r="F2860" s="237"/>
      <c r="G2860" s="237"/>
    </row>
    <row r="2861" spans="5:7">
      <c r="E2861" s="237"/>
      <c r="F2861" s="237"/>
      <c r="G2861" s="237"/>
    </row>
    <row r="2862" spans="5:7">
      <c r="E2862" s="237"/>
      <c r="F2862" s="237"/>
      <c r="G2862" s="237"/>
    </row>
    <row r="2863" spans="5:7">
      <c r="E2863" s="237"/>
      <c r="F2863" s="237"/>
      <c r="G2863" s="237"/>
    </row>
    <row r="2864" spans="5:7">
      <c r="E2864" s="237"/>
      <c r="F2864" s="237"/>
      <c r="G2864" s="237"/>
    </row>
    <row r="2865" spans="5:7">
      <c r="E2865" s="237"/>
      <c r="F2865" s="237"/>
      <c r="G2865" s="237"/>
    </row>
    <row r="2866" spans="5:7">
      <c r="E2866" s="237"/>
      <c r="F2866" s="237"/>
      <c r="G2866" s="237"/>
    </row>
    <row r="2867" spans="5:7">
      <c r="E2867" s="237"/>
      <c r="F2867" s="237"/>
      <c r="G2867" s="237"/>
    </row>
    <row r="2868" spans="5:7">
      <c r="E2868" s="237"/>
      <c r="F2868" s="237"/>
      <c r="G2868" s="237"/>
    </row>
    <row r="2869" spans="5:7">
      <c r="E2869" s="237"/>
      <c r="F2869" s="237"/>
      <c r="G2869" s="237"/>
    </row>
    <row r="2870" spans="5:7">
      <c r="E2870" s="237"/>
      <c r="F2870" s="237"/>
      <c r="G2870" s="237"/>
    </row>
    <row r="2871" spans="5:7">
      <c r="E2871" s="237"/>
      <c r="F2871" s="237"/>
      <c r="G2871" s="237"/>
    </row>
    <row r="2872" spans="5:7">
      <c r="E2872" s="237"/>
      <c r="F2872" s="237"/>
      <c r="G2872" s="237"/>
    </row>
    <row r="2873" spans="5:7">
      <c r="E2873" s="237"/>
      <c r="F2873" s="237"/>
      <c r="G2873" s="237"/>
    </row>
    <row r="2874" spans="5:7">
      <c r="E2874" s="237"/>
      <c r="F2874" s="237"/>
      <c r="G2874" s="237"/>
    </row>
    <row r="2875" spans="5:7">
      <c r="E2875" s="237"/>
      <c r="F2875" s="237"/>
      <c r="G2875" s="237"/>
    </row>
    <row r="2876" spans="5:7">
      <c r="E2876" s="237"/>
      <c r="F2876" s="237"/>
      <c r="G2876" s="237"/>
    </row>
    <row r="2877" spans="5:7">
      <c r="E2877" s="237"/>
      <c r="F2877" s="237"/>
      <c r="G2877" s="237"/>
    </row>
    <row r="2878" spans="5:7">
      <c r="E2878" s="237"/>
      <c r="F2878" s="237"/>
      <c r="G2878" s="237"/>
    </row>
    <row r="2879" spans="5:7">
      <c r="E2879" s="237"/>
      <c r="F2879" s="237"/>
      <c r="G2879" s="237"/>
    </row>
    <row r="2880" spans="5:7">
      <c r="E2880" s="237"/>
      <c r="F2880" s="237"/>
      <c r="G2880" s="237"/>
    </row>
    <row r="2881" spans="5:7">
      <c r="E2881" s="237"/>
      <c r="F2881" s="237"/>
      <c r="G2881" s="237"/>
    </row>
    <row r="2882" spans="5:7">
      <c r="E2882" s="237"/>
      <c r="F2882" s="237"/>
      <c r="G2882" s="237"/>
    </row>
    <row r="2883" spans="5:7">
      <c r="E2883" s="237"/>
      <c r="F2883" s="237"/>
      <c r="G2883" s="237"/>
    </row>
    <row r="2884" spans="5:7">
      <c r="E2884" s="237"/>
      <c r="F2884" s="237"/>
      <c r="G2884" s="237"/>
    </row>
    <row r="2885" spans="5:7">
      <c r="E2885" s="237"/>
      <c r="F2885" s="237"/>
      <c r="G2885" s="237"/>
    </row>
    <row r="2886" spans="5:7">
      <c r="E2886" s="237"/>
      <c r="F2886" s="237"/>
      <c r="G2886" s="237"/>
    </row>
    <row r="2887" spans="5:7">
      <c r="E2887" s="237"/>
      <c r="F2887" s="237"/>
      <c r="G2887" s="237"/>
    </row>
    <row r="2888" spans="5:7">
      <c r="E2888" s="237"/>
      <c r="F2888" s="237"/>
      <c r="G2888" s="237"/>
    </row>
    <row r="2889" spans="5:7">
      <c r="E2889" s="237"/>
      <c r="F2889" s="237"/>
      <c r="G2889" s="237"/>
    </row>
    <row r="2890" spans="5:7">
      <c r="E2890" s="237"/>
      <c r="F2890" s="237"/>
      <c r="G2890" s="237"/>
    </row>
    <row r="2891" spans="5:7">
      <c r="E2891" s="237"/>
      <c r="F2891" s="237"/>
      <c r="G2891" s="237"/>
    </row>
    <row r="2892" spans="5:7">
      <c r="E2892" s="237"/>
      <c r="F2892" s="237"/>
      <c r="G2892" s="237"/>
    </row>
    <row r="2893" spans="5:7">
      <c r="E2893" s="237"/>
      <c r="F2893" s="237"/>
      <c r="G2893" s="237"/>
    </row>
    <row r="2894" spans="5:7">
      <c r="E2894" s="237"/>
      <c r="F2894" s="237"/>
      <c r="G2894" s="237"/>
    </row>
    <row r="2895" spans="5:7">
      <c r="E2895" s="237"/>
      <c r="F2895" s="237"/>
      <c r="G2895" s="237"/>
    </row>
    <row r="2896" spans="5:7">
      <c r="E2896" s="237"/>
      <c r="F2896" s="237"/>
      <c r="G2896" s="237"/>
    </row>
    <row r="2897" spans="5:7">
      <c r="E2897" s="237"/>
      <c r="F2897" s="237"/>
      <c r="G2897" s="237"/>
    </row>
    <row r="2898" spans="5:7">
      <c r="E2898" s="237"/>
      <c r="F2898" s="237"/>
      <c r="G2898" s="237"/>
    </row>
    <row r="2899" spans="5:7">
      <c r="E2899" s="237"/>
      <c r="F2899" s="237"/>
      <c r="G2899" s="237"/>
    </row>
    <row r="2900" spans="5:7">
      <c r="E2900" s="237"/>
      <c r="F2900" s="237"/>
      <c r="G2900" s="237"/>
    </row>
    <row r="2901" spans="5:7">
      <c r="E2901" s="237"/>
      <c r="F2901" s="237"/>
      <c r="G2901" s="237"/>
    </row>
    <row r="2902" spans="5:7">
      <c r="E2902" s="237"/>
      <c r="F2902" s="237"/>
      <c r="G2902" s="237"/>
    </row>
    <row r="2903" spans="5:7">
      <c r="E2903" s="237"/>
      <c r="F2903" s="237"/>
      <c r="G2903" s="237"/>
    </row>
    <row r="2904" spans="5:7">
      <c r="E2904" s="237"/>
      <c r="F2904" s="237"/>
      <c r="G2904" s="237"/>
    </row>
    <row r="2905" spans="5:7">
      <c r="E2905" s="237"/>
      <c r="F2905" s="237"/>
      <c r="G2905" s="237"/>
    </row>
    <row r="2906" spans="5:7">
      <c r="E2906" s="237"/>
      <c r="F2906" s="237"/>
      <c r="G2906" s="237"/>
    </row>
    <row r="2907" spans="5:7">
      <c r="E2907" s="237"/>
      <c r="F2907" s="237"/>
      <c r="G2907" s="237"/>
    </row>
    <row r="2908" spans="5:7">
      <c r="E2908" s="237"/>
      <c r="F2908" s="237"/>
      <c r="G2908" s="237"/>
    </row>
    <row r="2909" spans="5:7">
      <c r="E2909" s="237"/>
      <c r="F2909" s="237"/>
      <c r="G2909" s="237"/>
    </row>
    <row r="2910" spans="5:7">
      <c r="E2910" s="237"/>
      <c r="F2910" s="237"/>
      <c r="G2910" s="237"/>
    </row>
    <row r="2911" spans="5:7">
      <c r="E2911" s="237"/>
      <c r="F2911" s="237"/>
      <c r="G2911" s="237"/>
    </row>
    <row r="2912" spans="5:7">
      <c r="E2912" s="237"/>
      <c r="F2912" s="237"/>
      <c r="G2912" s="237"/>
    </row>
    <row r="2913" spans="5:7">
      <c r="E2913" s="237"/>
      <c r="F2913" s="237"/>
      <c r="G2913" s="237"/>
    </row>
    <row r="2914" spans="5:7">
      <c r="E2914" s="237"/>
      <c r="F2914" s="237"/>
      <c r="G2914" s="237"/>
    </row>
    <row r="2915" spans="5:7">
      <c r="E2915" s="237"/>
      <c r="F2915" s="237"/>
      <c r="G2915" s="237"/>
    </row>
    <row r="2916" spans="5:7">
      <c r="E2916" s="237"/>
      <c r="F2916" s="237"/>
      <c r="G2916" s="237"/>
    </row>
    <row r="2917" spans="5:7">
      <c r="E2917" s="237"/>
      <c r="F2917" s="237"/>
      <c r="G2917" s="237"/>
    </row>
    <row r="2918" spans="5:7">
      <c r="E2918" s="237"/>
      <c r="F2918" s="237"/>
      <c r="G2918" s="237"/>
    </row>
    <row r="2919" spans="5:7">
      <c r="E2919" s="237"/>
      <c r="F2919" s="237"/>
      <c r="G2919" s="237"/>
    </row>
    <row r="2920" spans="5:7">
      <c r="E2920" s="237"/>
      <c r="F2920" s="237"/>
      <c r="G2920" s="237"/>
    </row>
    <row r="2921" spans="5:7">
      <c r="E2921" s="237"/>
      <c r="F2921" s="237"/>
      <c r="G2921" s="237"/>
    </row>
    <row r="2922" spans="5:7">
      <c r="E2922" s="237"/>
      <c r="F2922" s="237"/>
      <c r="G2922" s="237"/>
    </row>
    <row r="2923" spans="5:7">
      <c r="E2923" s="237"/>
      <c r="F2923" s="237"/>
      <c r="G2923" s="237"/>
    </row>
    <row r="2924" spans="5:7">
      <c r="E2924" s="237"/>
      <c r="F2924" s="237"/>
      <c r="G2924" s="237"/>
    </row>
    <row r="2925" spans="5:7">
      <c r="E2925" s="237"/>
      <c r="F2925" s="237"/>
      <c r="G2925" s="237"/>
    </row>
    <row r="2926" spans="5:7">
      <c r="E2926" s="237"/>
      <c r="F2926" s="237"/>
      <c r="G2926" s="237"/>
    </row>
    <row r="2927" spans="5:7">
      <c r="E2927" s="237"/>
      <c r="F2927" s="237"/>
      <c r="G2927" s="237"/>
    </row>
    <row r="2928" spans="5:7">
      <c r="E2928" s="237"/>
      <c r="F2928" s="237"/>
      <c r="G2928" s="237"/>
    </row>
    <row r="2929" spans="5:7">
      <c r="E2929" s="237"/>
      <c r="F2929" s="237"/>
      <c r="G2929" s="237"/>
    </row>
    <row r="2930" spans="5:7">
      <c r="E2930" s="237"/>
      <c r="F2930" s="237"/>
      <c r="G2930" s="237"/>
    </row>
    <row r="2931" spans="5:7">
      <c r="E2931" s="237"/>
      <c r="F2931" s="237"/>
      <c r="G2931" s="237"/>
    </row>
    <row r="2932" spans="5:7">
      <c r="E2932" s="237"/>
      <c r="F2932" s="237"/>
      <c r="G2932" s="237"/>
    </row>
    <row r="2933" spans="5:7">
      <c r="E2933" s="237"/>
      <c r="F2933" s="237"/>
      <c r="G2933" s="237"/>
    </row>
    <row r="2934" spans="5:7">
      <c r="E2934" s="237"/>
      <c r="F2934" s="237"/>
      <c r="G2934" s="237"/>
    </row>
    <row r="2935" spans="5:7">
      <c r="E2935" s="237"/>
      <c r="F2935" s="237"/>
      <c r="G2935" s="237"/>
    </row>
    <row r="2936" spans="5:7">
      <c r="E2936" s="237"/>
      <c r="F2936" s="237"/>
      <c r="G2936" s="237"/>
    </row>
    <row r="2937" spans="5:7">
      <c r="E2937" s="237"/>
      <c r="F2937" s="237"/>
      <c r="G2937" s="237"/>
    </row>
    <row r="2938" spans="5:7">
      <c r="E2938" s="237"/>
      <c r="F2938" s="237"/>
      <c r="G2938" s="237"/>
    </row>
    <row r="2939" spans="5:7">
      <c r="E2939" s="237"/>
      <c r="F2939" s="237"/>
      <c r="G2939" s="237"/>
    </row>
    <row r="2940" spans="5:7">
      <c r="E2940" s="237"/>
      <c r="F2940" s="237"/>
      <c r="G2940" s="237"/>
    </row>
    <row r="2941" spans="5:7">
      <c r="E2941" s="237"/>
      <c r="F2941" s="237"/>
      <c r="G2941" s="237"/>
    </row>
    <row r="2942" spans="5:7">
      <c r="E2942" s="237"/>
      <c r="F2942" s="237"/>
      <c r="G2942" s="237"/>
    </row>
    <row r="2943" spans="5:7">
      <c r="E2943" s="237"/>
      <c r="F2943" s="237"/>
      <c r="G2943" s="237"/>
    </row>
    <row r="2944" spans="5:7">
      <c r="E2944" s="237"/>
      <c r="F2944" s="237"/>
      <c r="G2944" s="237"/>
    </row>
    <row r="2945" spans="5:7">
      <c r="E2945" s="237"/>
      <c r="F2945" s="237"/>
      <c r="G2945" s="237"/>
    </row>
    <row r="2946" spans="5:7">
      <c r="E2946" s="237"/>
      <c r="F2946" s="237"/>
      <c r="G2946" s="237"/>
    </row>
    <row r="2947" spans="5:7">
      <c r="E2947" s="237"/>
      <c r="F2947" s="237"/>
      <c r="G2947" s="237"/>
    </row>
    <row r="2948" spans="5:7">
      <c r="E2948" s="237"/>
      <c r="F2948" s="237"/>
      <c r="G2948" s="237"/>
    </row>
    <row r="2949" spans="5:7">
      <c r="E2949" s="237"/>
      <c r="F2949" s="237"/>
      <c r="G2949" s="237"/>
    </row>
    <row r="2950" spans="5:7">
      <c r="E2950" s="237"/>
      <c r="F2950" s="237"/>
      <c r="G2950" s="237"/>
    </row>
    <row r="2951" spans="5:7">
      <c r="E2951" s="237"/>
      <c r="F2951" s="237"/>
      <c r="G2951" s="237"/>
    </row>
    <row r="2952" spans="5:7">
      <c r="E2952" s="237"/>
      <c r="F2952" s="237"/>
      <c r="G2952" s="237"/>
    </row>
    <row r="2953" spans="5:7">
      <c r="E2953" s="237"/>
      <c r="F2953" s="237"/>
      <c r="G2953" s="237"/>
    </row>
    <row r="2954" spans="5:7">
      <c r="E2954" s="237"/>
      <c r="F2954" s="237"/>
      <c r="G2954" s="237"/>
    </row>
    <row r="2955" spans="5:7">
      <c r="E2955" s="237"/>
      <c r="F2955" s="237"/>
      <c r="G2955" s="237"/>
    </row>
    <row r="2956" spans="5:7">
      <c r="E2956" s="237"/>
      <c r="F2956" s="237"/>
      <c r="G2956" s="237"/>
    </row>
    <row r="2957" spans="5:7">
      <c r="E2957" s="237"/>
      <c r="F2957" s="237"/>
      <c r="G2957" s="237"/>
    </row>
    <row r="2958" spans="5:7">
      <c r="E2958" s="237"/>
      <c r="F2958" s="237"/>
      <c r="G2958" s="237"/>
    </row>
    <row r="2959" spans="5:7">
      <c r="E2959" s="237"/>
      <c r="F2959" s="237"/>
      <c r="G2959" s="237"/>
    </row>
    <row r="2960" spans="5:7">
      <c r="E2960" s="237"/>
      <c r="F2960" s="237"/>
      <c r="G2960" s="237"/>
    </row>
    <row r="2961" spans="5:7">
      <c r="E2961" s="237"/>
      <c r="F2961" s="237"/>
      <c r="G2961" s="237"/>
    </row>
    <row r="2962" spans="5:7">
      <c r="E2962" s="237"/>
      <c r="F2962" s="237"/>
      <c r="G2962" s="237"/>
    </row>
    <row r="2963" spans="5:7">
      <c r="E2963" s="237"/>
      <c r="F2963" s="237"/>
      <c r="G2963" s="237"/>
    </row>
    <row r="2964" spans="5:7">
      <c r="E2964" s="237"/>
      <c r="F2964" s="237"/>
      <c r="G2964" s="237"/>
    </row>
    <row r="2965" spans="5:7">
      <c r="E2965" s="237"/>
      <c r="F2965" s="237"/>
      <c r="G2965" s="237"/>
    </row>
    <row r="2966" spans="5:7">
      <c r="E2966" s="237"/>
      <c r="F2966" s="237"/>
      <c r="G2966" s="237"/>
    </row>
    <row r="2967" spans="5:7">
      <c r="E2967" s="237"/>
      <c r="F2967" s="237"/>
      <c r="G2967" s="237"/>
    </row>
    <row r="2968" spans="5:7">
      <c r="E2968" s="237"/>
      <c r="F2968" s="237"/>
      <c r="G2968" s="237"/>
    </row>
    <row r="2969" spans="5:7">
      <c r="E2969" s="237"/>
      <c r="F2969" s="237"/>
      <c r="G2969" s="237"/>
    </row>
    <row r="2970" spans="5:7">
      <c r="E2970" s="237"/>
      <c r="F2970" s="237"/>
      <c r="G2970" s="237"/>
    </row>
    <row r="2971" spans="5:7">
      <c r="E2971" s="237"/>
      <c r="F2971" s="237"/>
      <c r="G2971" s="237"/>
    </row>
    <row r="2972" spans="5:7">
      <c r="E2972" s="237"/>
      <c r="F2972" s="237"/>
      <c r="G2972" s="237"/>
    </row>
    <row r="2973" spans="5:7">
      <c r="E2973" s="237"/>
      <c r="F2973" s="237"/>
      <c r="G2973" s="237"/>
    </row>
    <row r="2974" spans="5:7">
      <c r="E2974" s="237"/>
      <c r="F2974" s="237"/>
      <c r="G2974" s="237"/>
    </row>
    <row r="2975" spans="5:7">
      <c r="E2975" s="237"/>
      <c r="F2975" s="237"/>
      <c r="G2975" s="237"/>
    </row>
    <row r="2976" spans="5:7">
      <c r="E2976" s="237"/>
      <c r="F2976" s="237"/>
      <c r="G2976" s="237"/>
    </row>
    <row r="2977" spans="5:7">
      <c r="E2977" s="237"/>
      <c r="F2977" s="237"/>
      <c r="G2977" s="237"/>
    </row>
    <row r="2978" spans="5:7">
      <c r="E2978" s="237"/>
      <c r="F2978" s="237"/>
      <c r="G2978" s="237"/>
    </row>
    <row r="2979" spans="5:7">
      <c r="E2979" s="237"/>
      <c r="F2979" s="237"/>
      <c r="G2979" s="237"/>
    </row>
    <row r="2980" spans="5:7">
      <c r="E2980" s="237"/>
      <c r="F2980" s="237"/>
      <c r="G2980" s="237"/>
    </row>
    <row r="2981" spans="5:7">
      <c r="E2981" s="237"/>
      <c r="F2981" s="237"/>
      <c r="G2981" s="237"/>
    </row>
    <row r="2982" spans="5:7">
      <c r="E2982" s="237"/>
      <c r="F2982" s="237"/>
      <c r="G2982" s="237"/>
    </row>
    <row r="2983" spans="5:7">
      <c r="E2983" s="237"/>
      <c r="F2983" s="237"/>
      <c r="G2983" s="237"/>
    </row>
    <row r="2984" spans="5:7">
      <c r="E2984" s="237"/>
      <c r="F2984" s="237"/>
      <c r="G2984" s="237"/>
    </row>
    <row r="2985" spans="5:7">
      <c r="E2985" s="237"/>
      <c r="F2985" s="237"/>
      <c r="G2985" s="237"/>
    </row>
    <row r="2986" spans="5:7">
      <c r="E2986" s="237"/>
      <c r="F2986" s="237"/>
      <c r="G2986" s="237"/>
    </row>
    <row r="2987" spans="5:7">
      <c r="E2987" s="237"/>
      <c r="F2987" s="237"/>
      <c r="G2987" s="237"/>
    </row>
    <row r="2988" spans="5:7">
      <c r="E2988" s="237"/>
      <c r="F2988" s="237"/>
      <c r="G2988" s="237"/>
    </row>
    <row r="2989" spans="5:7">
      <c r="E2989" s="237"/>
      <c r="F2989" s="237"/>
      <c r="G2989" s="237"/>
    </row>
    <row r="2990" spans="5:7">
      <c r="E2990" s="237"/>
      <c r="F2990" s="237"/>
      <c r="G2990" s="237"/>
    </row>
    <row r="2991" spans="5:7">
      <c r="E2991" s="237"/>
      <c r="F2991" s="237"/>
      <c r="G2991" s="237"/>
    </row>
    <row r="2992" spans="5:7">
      <c r="E2992" s="237"/>
      <c r="F2992" s="237"/>
      <c r="G2992" s="237"/>
    </row>
    <row r="2993" spans="5:7">
      <c r="E2993" s="237"/>
      <c r="F2993" s="237"/>
      <c r="G2993" s="237"/>
    </row>
    <row r="2994" spans="5:7">
      <c r="E2994" s="237"/>
      <c r="F2994" s="237"/>
      <c r="G2994" s="237"/>
    </row>
    <row r="2995" spans="5:7">
      <c r="E2995" s="237"/>
      <c r="F2995" s="237"/>
      <c r="G2995" s="237"/>
    </row>
    <row r="2996" spans="5:7">
      <c r="E2996" s="237"/>
      <c r="F2996" s="237"/>
      <c r="G2996" s="237"/>
    </row>
    <row r="2997" spans="5:7">
      <c r="E2997" s="237"/>
      <c r="F2997" s="237"/>
      <c r="G2997" s="237"/>
    </row>
    <row r="2998" spans="5:7">
      <c r="E2998" s="237"/>
      <c r="F2998" s="237"/>
      <c r="G2998" s="237"/>
    </row>
    <row r="2999" spans="5:7">
      <c r="E2999" s="237"/>
      <c r="F2999" s="237"/>
      <c r="G2999" s="237"/>
    </row>
    <row r="3000" spans="5:7">
      <c r="E3000" s="237"/>
      <c r="F3000" s="237"/>
      <c r="G3000" s="237"/>
    </row>
    <row r="3001" spans="5:7">
      <c r="E3001" s="237"/>
      <c r="F3001" s="237"/>
      <c r="G3001" s="237"/>
    </row>
    <row r="3002" spans="5:7">
      <c r="E3002" s="237"/>
      <c r="F3002" s="237"/>
      <c r="G3002" s="237"/>
    </row>
    <row r="3003" spans="5:7">
      <c r="E3003" s="237"/>
      <c r="F3003" s="237"/>
      <c r="G3003" s="237"/>
    </row>
    <row r="3004" spans="5:7">
      <c r="E3004" s="237"/>
      <c r="F3004" s="237"/>
      <c r="G3004" s="237"/>
    </row>
    <row r="3005" spans="5:7">
      <c r="E3005" s="237"/>
      <c r="F3005" s="237"/>
      <c r="G3005" s="237"/>
    </row>
    <row r="3006" spans="5:7">
      <c r="E3006" s="237"/>
      <c r="F3006" s="237"/>
      <c r="G3006" s="237"/>
    </row>
    <row r="3007" spans="5:7">
      <c r="E3007" s="237"/>
      <c r="F3007" s="237"/>
      <c r="G3007" s="237"/>
    </row>
    <row r="3008" spans="5:7">
      <c r="E3008" s="237"/>
      <c r="F3008" s="237"/>
      <c r="G3008" s="237"/>
    </row>
    <row r="3009" spans="5:7">
      <c r="E3009" s="237"/>
      <c r="F3009" s="237"/>
      <c r="G3009" s="237"/>
    </row>
    <row r="3010" spans="5:7">
      <c r="E3010" s="237"/>
      <c r="F3010" s="237"/>
      <c r="G3010" s="237"/>
    </row>
    <row r="3011" spans="5:7">
      <c r="E3011" s="237"/>
      <c r="F3011" s="237"/>
      <c r="G3011" s="237"/>
    </row>
    <row r="3012" spans="5:7">
      <c r="E3012" s="237"/>
      <c r="F3012" s="237"/>
      <c r="G3012" s="237"/>
    </row>
    <row r="3013" spans="5:7">
      <c r="E3013" s="237"/>
      <c r="F3013" s="237"/>
      <c r="G3013" s="237"/>
    </row>
    <row r="3014" spans="5:7">
      <c r="E3014" s="237"/>
      <c r="F3014" s="237"/>
      <c r="G3014" s="237"/>
    </row>
    <row r="3015" spans="5:7">
      <c r="E3015" s="237"/>
      <c r="F3015" s="237"/>
      <c r="G3015" s="237"/>
    </row>
    <row r="3016" spans="5:7">
      <c r="E3016" s="237"/>
      <c r="F3016" s="237"/>
      <c r="G3016" s="237"/>
    </row>
    <row r="3017" spans="5:7">
      <c r="E3017" s="237"/>
      <c r="F3017" s="237"/>
      <c r="G3017" s="237"/>
    </row>
    <row r="3018" spans="5:7">
      <c r="E3018" s="237"/>
      <c r="F3018" s="237"/>
      <c r="G3018" s="237"/>
    </row>
    <row r="3019" spans="5:7">
      <c r="E3019" s="237"/>
      <c r="F3019" s="237"/>
      <c r="G3019" s="237"/>
    </row>
    <row r="3020" spans="5:7">
      <c r="E3020" s="237"/>
      <c r="F3020" s="237"/>
      <c r="G3020" s="237"/>
    </row>
    <row r="3021" spans="5:7">
      <c r="E3021" s="237"/>
      <c r="F3021" s="237"/>
      <c r="G3021" s="237"/>
    </row>
    <row r="3022" spans="5:7">
      <c r="E3022" s="237"/>
      <c r="F3022" s="237"/>
      <c r="G3022" s="237"/>
    </row>
    <row r="3023" spans="5:7">
      <c r="E3023" s="237"/>
      <c r="F3023" s="237"/>
      <c r="G3023" s="237"/>
    </row>
    <row r="3024" spans="5:7">
      <c r="E3024" s="237"/>
      <c r="F3024" s="237"/>
      <c r="G3024" s="237"/>
    </row>
    <row r="3025" spans="5:7">
      <c r="E3025" s="237"/>
      <c r="F3025" s="237"/>
      <c r="G3025" s="237"/>
    </row>
    <row r="3026" spans="5:7">
      <c r="E3026" s="237"/>
      <c r="F3026" s="237"/>
      <c r="G3026" s="237"/>
    </row>
    <row r="3027" spans="5:7">
      <c r="E3027" s="237"/>
      <c r="F3027" s="237"/>
      <c r="G3027" s="237"/>
    </row>
    <row r="3028" spans="5:7">
      <c r="E3028" s="237"/>
      <c r="F3028" s="237"/>
      <c r="G3028" s="237"/>
    </row>
    <row r="3029" spans="5:7">
      <c r="E3029" s="237"/>
      <c r="F3029" s="237"/>
      <c r="G3029" s="237"/>
    </row>
    <row r="3030" spans="5:7">
      <c r="E3030" s="237"/>
      <c r="F3030" s="237"/>
      <c r="G3030" s="237"/>
    </row>
    <row r="3031" spans="5:7">
      <c r="E3031" s="237"/>
      <c r="F3031" s="237"/>
      <c r="G3031" s="237"/>
    </row>
    <row r="3032" spans="5:7">
      <c r="E3032" s="237"/>
      <c r="F3032" s="237"/>
      <c r="G3032" s="237"/>
    </row>
    <row r="3033" spans="5:7">
      <c r="E3033" s="237"/>
      <c r="F3033" s="237"/>
      <c r="G3033" s="237"/>
    </row>
    <row r="3034" spans="5:7">
      <c r="E3034" s="237"/>
      <c r="F3034" s="237"/>
      <c r="G3034" s="237"/>
    </row>
    <row r="3035" spans="5:7">
      <c r="E3035" s="237"/>
      <c r="F3035" s="237"/>
      <c r="G3035" s="237"/>
    </row>
    <row r="3036" spans="5:7">
      <c r="E3036" s="237"/>
      <c r="F3036" s="237"/>
      <c r="G3036" s="237"/>
    </row>
    <row r="3037" spans="5:7">
      <c r="E3037" s="237"/>
      <c r="F3037" s="237"/>
      <c r="G3037" s="237"/>
    </row>
    <row r="3038" spans="5:7">
      <c r="E3038" s="237"/>
      <c r="F3038" s="237"/>
      <c r="G3038" s="237"/>
    </row>
    <row r="3039" spans="5:7">
      <c r="E3039" s="237"/>
      <c r="F3039" s="237"/>
      <c r="G3039" s="237"/>
    </row>
    <row r="3040" spans="5:7">
      <c r="E3040" s="237"/>
      <c r="F3040" s="237"/>
      <c r="G3040" s="237"/>
    </row>
    <row r="3041" spans="5:7">
      <c r="E3041" s="237"/>
      <c r="F3041" s="237"/>
      <c r="G3041" s="237"/>
    </row>
    <row r="3042" spans="5:7">
      <c r="E3042" s="237"/>
      <c r="F3042" s="237"/>
      <c r="G3042" s="237"/>
    </row>
    <row r="3043" spans="5:7">
      <c r="E3043" s="237"/>
      <c r="F3043" s="237"/>
      <c r="G3043" s="237"/>
    </row>
    <row r="3044" spans="5:7">
      <c r="E3044" s="237"/>
      <c r="F3044" s="237"/>
      <c r="G3044" s="237"/>
    </row>
    <row r="3045" spans="5:7">
      <c r="E3045" s="237"/>
      <c r="F3045" s="237"/>
      <c r="G3045" s="237"/>
    </row>
    <row r="3046" spans="5:7">
      <c r="E3046" s="237"/>
      <c r="F3046" s="237"/>
      <c r="G3046" s="237"/>
    </row>
    <row r="3047" spans="5:7">
      <c r="E3047" s="237"/>
      <c r="F3047" s="237"/>
      <c r="G3047" s="237"/>
    </row>
    <row r="3048" spans="5:7">
      <c r="E3048" s="237"/>
      <c r="F3048" s="237"/>
      <c r="G3048" s="237"/>
    </row>
    <row r="3049" spans="5:7">
      <c r="E3049" s="237"/>
      <c r="F3049" s="237"/>
      <c r="G3049" s="237"/>
    </row>
    <row r="3050" spans="5:7">
      <c r="E3050" s="237"/>
      <c r="F3050" s="237"/>
      <c r="G3050" s="237"/>
    </row>
    <row r="3051" spans="5:7">
      <c r="E3051" s="237"/>
      <c r="F3051" s="237"/>
      <c r="G3051" s="237"/>
    </row>
    <row r="3052" spans="5:7">
      <c r="E3052" s="237"/>
      <c r="F3052" s="237"/>
      <c r="G3052" s="237"/>
    </row>
    <row r="3053" spans="5:7">
      <c r="E3053" s="237"/>
      <c r="F3053" s="237"/>
      <c r="G3053" s="237"/>
    </row>
    <row r="3054" spans="5:7">
      <c r="E3054" s="237"/>
      <c r="F3054" s="237"/>
      <c r="G3054" s="237"/>
    </row>
    <row r="3055" spans="5:7">
      <c r="E3055" s="237"/>
      <c r="F3055" s="237"/>
      <c r="G3055" s="237"/>
    </row>
    <row r="3056" spans="5:7">
      <c r="E3056" s="237"/>
      <c r="F3056" s="237"/>
      <c r="G3056" s="237"/>
    </row>
    <row r="3057" spans="5:7">
      <c r="E3057" s="237"/>
      <c r="F3057" s="237"/>
      <c r="G3057" s="237"/>
    </row>
    <row r="3058" spans="5:7">
      <c r="E3058" s="237"/>
      <c r="F3058" s="237"/>
      <c r="G3058" s="237"/>
    </row>
    <row r="3059" spans="5:7">
      <c r="E3059" s="237"/>
      <c r="F3059" s="237"/>
      <c r="G3059" s="237"/>
    </row>
    <row r="3060" spans="5:7">
      <c r="E3060" s="237"/>
      <c r="F3060" s="237"/>
      <c r="G3060" s="237"/>
    </row>
    <row r="3061" spans="5:7">
      <c r="E3061" s="237"/>
      <c r="F3061" s="237"/>
      <c r="G3061" s="237"/>
    </row>
    <row r="3062" spans="5:7">
      <c r="E3062" s="237"/>
      <c r="F3062" s="237"/>
      <c r="G3062" s="237"/>
    </row>
    <row r="3063" spans="5:7">
      <c r="E3063" s="237"/>
      <c r="F3063" s="237"/>
      <c r="G3063" s="237"/>
    </row>
    <row r="3064" spans="5:7">
      <c r="E3064" s="237"/>
      <c r="F3064" s="237"/>
      <c r="G3064" s="237"/>
    </row>
    <row r="3065" spans="5:7">
      <c r="E3065" s="237"/>
      <c r="F3065" s="237"/>
      <c r="G3065" s="237"/>
    </row>
    <row r="3066" spans="5:7">
      <c r="E3066" s="237"/>
      <c r="F3066" s="237"/>
      <c r="G3066" s="237"/>
    </row>
    <row r="3067" spans="5:7">
      <c r="E3067" s="237"/>
      <c r="F3067" s="237"/>
      <c r="G3067" s="237"/>
    </row>
    <row r="3068" spans="5:7">
      <c r="E3068" s="237"/>
      <c r="F3068" s="237"/>
      <c r="G3068" s="237"/>
    </row>
    <row r="3069" spans="5:7">
      <c r="E3069" s="237"/>
      <c r="F3069" s="237"/>
      <c r="G3069" s="237"/>
    </row>
    <row r="3070" spans="5:7">
      <c r="E3070" s="237"/>
      <c r="F3070" s="237"/>
      <c r="G3070" s="237"/>
    </row>
    <row r="3071" spans="5:7">
      <c r="E3071" s="237"/>
      <c r="F3071" s="237"/>
      <c r="G3071" s="237"/>
    </row>
    <row r="3072" spans="5:7">
      <c r="E3072" s="237"/>
      <c r="F3072" s="237"/>
      <c r="G3072" s="237"/>
    </row>
    <row r="3073" spans="5:7">
      <c r="E3073" s="237"/>
      <c r="F3073" s="237"/>
      <c r="G3073" s="237"/>
    </row>
    <row r="3074" spans="5:7">
      <c r="E3074" s="237"/>
      <c r="F3074" s="237"/>
      <c r="G3074" s="237"/>
    </row>
    <row r="3075" spans="5:7">
      <c r="E3075" s="237"/>
      <c r="F3075" s="237"/>
      <c r="G3075" s="237"/>
    </row>
    <row r="3076" spans="5:7">
      <c r="E3076" s="237"/>
      <c r="F3076" s="237"/>
      <c r="G3076" s="237"/>
    </row>
    <row r="3077" spans="5:7">
      <c r="E3077" s="237"/>
      <c r="F3077" s="237"/>
      <c r="G3077" s="237"/>
    </row>
    <row r="3078" spans="5:7">
      <c r="E3078" s="237"/>
      <c r="F3078" s="237"/>
      <c r="G3078" s="237"/>
    </row>
    <row r="3079" spans="5:7">
      <c r="E3079" s="237"/>
      <c r="F3079" s="237"/>
      <c r="G3079" s="237"/>
    </row>
    <row r="3080" spans="5:7">
      <c r="E3080" s="237"/>
      <c r="F3080" s="237"/>
      <c r="G3080" s="237"/>
    </row>
    <row r="3081" spans="5:7">
      <c r="E3081" s="237"/>
      <c r="F3081" s="237"/>
      <c r="G3081" s="237"/>
    </row>
    <row r="3082" spans="5:7">
      <c r="E3082" s="237"/>
      <c r="F3082" s="237"/>
      <c r="G3082" s="237"/>
    </row>
    <row r="3083" spans="5:7">
      <c r="E3083" s="237"/>
      <c r="F3083" s="237"/>
      <c r="G3083" s="237"/>
    </row>
    <row r="3084" spans="5:7">
      <c r="E3084" s="237"/>
      <c r="F3084" s="237"/>
      <c r="G3084" s="237"/>
    </row>
    <row r="3085" spans="5:7">
      <c r="E3085" s="237"/>
      <c r="F3085" s="237"/>
      <c r="G3085" s="237"/>
    </row>
    <row r="3086" spans="5:7">
      <c r="E3086" s="237"/>
      <c r="F3086" s="237"/>
      <c r="G3086" s="237"/>
    </row>
    <row r="3087" spans="5:7">
      <c r="E3087" s="237"/>
      <c r="F3087" s="237"/>
      <c r="G3087" s="237"/>
    </row>
    <row r="3088" spans="5:7">
      <c r="E3088" s="237"/>
      <c r="F3088" s="237"/>
      <c r="G3088" s="237"/>
    </row>
    <row r="3089" spans="5:7">
      <c r="E3089" s="237"/>
      <c r="F3089" s="237"/>
      <c r="G3089" s="237"/>
    </row>
    <row r="3090" spans="5:7">
      <c r="E3090" s="237"/>
      <c r="F3090" s="237"/>
      <c r="G3090" s="237"/>
    </row>
    <row r="3091" spans="5:7">
      <c r="E3091" s="237"/>
      <c r="F3091" s="237"/>
      <c r="G3091" s="237"/>
    </row>
    <row r="3092" spans="5:7">
      <c r="E3092" s="237"/>
      <c r="F3092" s="237"/>
      <c r="G3092" s="237"/>
    </row>
    <row r="3093" spans="5:7">
      <c r="E3093" s="237"/>
      <c r="F3093" s="237"/>
      <c r="G3093" s="237"/>
    </row>
    <row r="3094" spans="5:7">
      <c r="E3094" s="237"/>
      <c r="F3094" s="237"/>
      <c r="G3094" s="237"/>
    </row>
    <row r="3095" spans="5:7">
      <c r="E3095" s="237"/>
      <c r="F3095" s="237"/>
      <c r="G3095" s="237"/>
    </row>
    <row r="3096" spans="5:7">
      <c r="E3096" s="237"/>
      <c r="F3096" s="237"/>
      <c r="G3096" s="237"/>
    </row>
    <row r="3097" spans="5:7">
      <c r="E3097" s="237"/>
      <c r="F3097" s="237"/>
      <c r="G3097" s="237"/>
    </row>
    <row r="3098" spans="5:7">
      <c r="E3098" s="237"/>
      <c r="F3098" s="237"/>
      <c r="G3098" s="237"/>
    </row>
    <row r="3099" spans="5:7">
      <c r="E3099" s="237"/>
      <c r="F3099" s="237"/>
      <c r="G3099" s="237"/>
    </row>
    <row r="3100" spans="5:7">
      <c r="E3100" s="237"/>
      <c r="F3100" s="237"/>
      <c r="G3100" s="237"/>
    </row>
    <row r="3101" spans="5:7">
      <c r="E3101" s="237"/>
      <c r="F3101" s="237"/>
      <c r="G3101" s="237"/>
    </row>
    <row r="3102" spans="5:7">
      <c r="E3102" s="237"/>
      <c r="F3102" s="237"/>
      <c r="G3102" s="237"/>
    </row>
    <row r="3103" spans="5:7">
      <c r="E3103" s="237"/>
      <c r="F3103" s="237"/>
      <c r="G3103" s="237"/>
    </row>
    <row r="3104" spans="5:7">
      <c r="E3104" s="237"/>
      <c r="F3104" s="237"/>
      <c r="G3104" s="237"/>
    </row>
    <row r="3105" spans="5:7">
      <c r="E3105" s="237"/>
      <c r="F3105" s="237"/>
      <c r="G3105" s="237"/>
    </row>
    <row r="3106" spans="5:7">
      <c r="E3106" s="237"/>
      <c r="F3106" s="237"/>
      <c r="G3106" s="237"/>
    </row>
    <row r="3107" spans="5:7">
      <c r="E3107" s="237"/>
      <c r="F3107" s="237"/>
      <c r="G3107" s="237"/>
    </row>
    <row r="3108" spans="5:7">
      <c r="E3108" s="237"/>
      <c r="F3108" s="237"/>
      <c r="G3108" s="237"/>
    </row>
    <row r="3109" spans="5:7">
      <c r="E3109" s="237"/>
      <c r="F3109" s="237"/>
      <c r="G3109" s="237"/>
    </row>
    <row r="3110" spans="5:7">
      <c r="E3110" s="237"/>
      <c r="F3110" s="237"/>
      <c r="G3110" s="237"/>
    </row>
    <row r="3111" spans="5:7">
      <c r="E3111" s="237"/>
      <c r="F3111" s="237"/>
      <c r="G3111" s="237"/>
    </row>
    <row r="3112" spans="5:7">
      <c r="E3112" s="237"/>
      <c r="F3112" s="237"/>
      <c r="G3112" s="237"/>
    </row>
    <row r="3113" spans="5:7">
      <c r="E3113" s="237"/>
      <c r="F3113" s="237"/>
      <c r="G3113" s="237"/>
    </row>
    <row r="3114" spans="5:7">
      <c r="E3114" s="237"/>
      <c r="F3114" s="237"/>
      <c r="G3114" s="237"/>
    </row>
    <row r="3115" spans="5:7">
      <c r="E3115" s="237"/>
      <c r="F3115" s="237"/>
      <c r="G3115" s="237"/>
    </row>
    <row r="3116" spans="5:7">
      <c r="E3116" s="237"/>
      <c r="F3116" s="237"/>
      <c r="G3116" s="237"/>
    </row>
    <row r="3117" spans="5:7">
      <c r="E3117" s="237"/>
      <c r="F3117" s="237"/>
      <c r="G3117" s="237"/>
    </row>
    <row r="3118" spans="5:7">
      <c r="E3118" s="237"/>
      <c r="F3118" s="237"/>
      <c r="G3118" s="237"/>
    </row>
    <row r="3119" spans="5:7">
      <c r="E3119" s="237"/>
      <c r="F3119" s="237"/>
      <c r="G3119" s="237"/>
    </row>
    <row r="3120" spans="5:7">
      <c r="E3120" s="237"/>
      <c r="F3120" s="237"/>
      <c r="G3120" s="237"/>
    </row>
    <row r="3121" spans="5:7">
      <c r="E3121" s="237"/>
      <c r="F3121" s="237"/>
      <c r="G3121" s="237"/>
    </row>
    <row r="3122" spans="5:7">
      <c r="E3122" s="237"/>
      <c r="F3122" s="237"/>
      <c r="G3122" s="237"/>
    </row>
    <row r="3123" spans="5:7">
      <c r="E3123" s="237"/>
      <c r="F3123" s="237"/>
      <c r="G3123" s="237"/>
    </row>
    <row r="3124" spans="5:7">
      <c r="E3124" s="237"/>
      <c r="F3124" s="237"/>
      <c r="G3124" s="237"/>
    </row>
    <row r="3125" spans="5:7">
      <c r="E3125" s="237"/>
      <c r="F3125" s="237"/>
      <c r="G3125" s="237"/>
    </row>
    <row r="3126" spans="5:7">
      <c r="E3126" s="237"/>
      <c r="F3126" s="237"/>
      <c r="G3126" s="237"/>
    </row>
    <row r="3127" spans="5:7">
      <c r="E3127" s="237"/>
      <c r="F3127" s="237"/>
      <c r="G3127" s="237"/>
    </row>
    <row r="3128" spans="5:7">
      <c r="E3128" s="237"/>
      <c r="F3128" s="237"/>
      <c r="G3128" s="237"/>
    </row>
    <row r="3129" spans="5:7">
      <c r="E3129" s="237"/>
      <c r="F3129" s="237"/>
      <c r="G3129" s="237"/>
    </row>
    <row r="3130" spans="5:7">
      <c r="E3130" s="237"/>
      <c r="F3130" s="237"/>
      <c r="G3130" s="237"/>
    </row>
    <row r="3131" spans="5:7">
      <c r="E3131" s="237"/>
      <c r="F3131" s="237"/>
      <c r="G3131" s="237"/>
    </row>
    <row r="3132" spans="5:7">
      <c r="E3132" s="237"/>
      <c r="F3132" s="237"/>
      <c r="G3132" s="237"/>
    </row>
    <row r="3133" spans="5:7">
      <c r="E3133" s="237"/>
      <c r="F3133" s="237"/>
      <c r="G3133" s="237"/>
    </row>
    <row r="3134" spans="5:7">
      <c r="E3134" s="237"/>
      <c r="F3134" s="237"/>
      <c r="G3134" s="237"/>
    </row>
    <row r="3135" spans="5:7">
      <c r="E3135" s="237"/>
      <c r="F3135" s="237"/>
      <c r="G3135" s="237"/>
    </row>
    <row r="3136" spans="5:7">
      <c r="E3136" s="237"/>
      <c r="F3136" s="237"/>
      <c r="G3136" s="237"/>
    </row>
    <row r="3137" spans="5:7">
      <c r="E3137" s="237"/>
      <c r="F3137" s="237"/>
      <c r="G3137" s="237"/>
    </row>
    <row r="3138" spans="5:7">
      <c r="E3138" s="237"/>
      <c r="F3138" s="237"/>
      <c r="G3138" s="237"/>
    </row>
    <row r="3139" spans="5:7">
      <c r="E3139" s="237"/>
      <c r="F3139" s="237"/>
      <c r="G3139" s="237"/>
    </row>
    <row r="3140" spans="5:7">
      <c r="E3140" s="237"/>
      <c r="F3140" s="237"/>
      <c r="G3140" s="237"/>
    </row>
    <row r="3141" spans="5:7">
      <c r="E3141" s="237"/>
      <c r="F3141" s="237"/>
      <c r="G3141" s="237"/>
    </row>
    <row r="3142" spans="5:7">
      <c r="E3142" s="237"/>
      <c r="F3142" s="237"/>
      <c r="G3142" s="237"/>
    </row>
    <row r="3143" spans="5:7">
      <c r="E3143" s="237"/>
      <c r="F3143" s="237"/>
      <c r="G3143" s="237"/>
    </row>
    <row r="3144" spans="5:7">
      <c r="E3144" s="237"/>
      <c r="F3144" s="237"/>
      <c r="G3144" s="237"/>
    </row>
    <row r="3145" spans="5:7">
      <c r="E3145" s="237"/>
      <c r="F3145" s="237"/>
      <c r="G3145" s="237"/>
    </row>
    <row r="3146" spans="5:7">
      <c r="E3146" s="237"/>
      <c r="F3146" s="237"/>
      <c r="G3146" s="237"/>
    </row>
    <row r="3147" spans="5:7">
      <c r="E3147" s="237"/>
      <c r="F3147" s="237"/>
      <c r="G3147" s="237"/>
    </row>
    <row r="3148" spans="5:7">
      <c r="E3148" s="237"/>
      <c r="F3148" s="237"/>
      <c r="G3148" s="237"/>
    </row>
    <row r="3149" spans="5:7">
      <c r="E3149" s="237"/>
      <c r="F3149" s="237"/>
      <c r="G3149" s="237"/>
    </row>
    <row r="3150" spans="5:7">
      <c r="E3150" s="237"/>
      <c r="F3150" s="237"/>
      <c r="G3150" s="237"/>
    </row>
    <row r="3151" spans="5:7">
      <c r="E3151" s="237"/>
      <c r="F3151" s="237"/>
      <c r="G3151" s="237"/>
    </row>
    <row r="3152" spans="5:7">
      <c r="E3152" s="237"/>
      <c r="F3152" s="237"/>
      <c r="G3152" s="237"/>
    </row>
    <row r="3153" spans="5:7">
      <c r="E3153" s="237"/>
      <c r="F3153" s="237"/>
      <c r="G3153" s="237"/>
    </row>
    <row r="3154" spans="5:7">
      <c r="E3154" s="237"/>
      <c r="F3154" s="237"/>
      <c r="G3154" s="237"/>
    </row>
    <row r="3155" spans="5:7">
      <c r="E3155" s="237"/>
      <c r="F3155" s="237"/>
      <c r="G3155" s="237"/>
    </row>
    <row r="3156" spans="5:7">
      <c r="E3156" s="237"/>
      <c r="F3156" s="237"/>
      <c r="G3156" s="237"/>
    </row>
    <row r="3157" spans="5:7">
      <c r="E3157" s="237"/>
      <c r="F3157" s="237"/>
      <c r="G3157" s="237"/>
    </row>
    <row r="3158" spans="5:7">
      <c r="E3158" s="237"/>
      <c r="F3158" s="237"/>
      <c r="G3158" s="237"/>
    </row>
    <row r="3159" spans="5:7">
      <c r="E3159" s="237"/>
      <c r="F3159" s="237"/>
      <c r="G3159" s="237"/>
    </row>
    <row r="3160" spans="5:7">
      <c r="E3160" s="237"/>
      <c r="F3160" s="237"/>
      <c r="G3160" s="237"/>
    </row>
    <row r="3161" spans="5:7">
      <c r="E3161" s="237"/>
      <c r="F3161" s="237"/>
      <c r="G3161" s="237"/>
    </row>
    <row r="3162" spans="5:7">
      <c r="E3162" s="237"/>
      <c r="F3162" s="237"/>
      <c r="G3162" s="237"/>
    </row>
    <row r="3163" spans="5:7">
      <c r="E3163" s="237"/>
      <c r="F3163" s="237"/>
      <c r="G3163" s="237"/>
    </row>
    <row r="3164" spans="5:7">
      <c r="E3164" s="237"/>
      <c r="F3164" s="237"/>
      <c r="G3164" s="237"/>
    </row>
    <row r="3165" spans="5:7">
      <c r="E3165" s="237"/>
      <c r="F3165" s="237"/>
      <c r="G3165" s="237"/>
    </row>
    <row r="3166" spans="5:7">
      <c r="E3166" s="237"/>
      <c r="F3166" s="237"/>
      <c r="G3166" s="237"/>
    </row>
    <row r="3167" spans="5:7">
      <c r="E3167" s="237"/>
      <c r="F3167" s="237"/>
      <c r="G3167" s="237"/>
    </row>
    <row r="3168" spans="5:7">
      <c r="E3168" s="237"/>
      <c r="F3168" s="237"/>
      <c r="G3168" s="237"/>
    </row>
    <row r="3169" spans="5:7">
      <c r="E3169" s="237"/>
      <c r="F3169" s="237"/>
      <c r="G3169" s="237"/>
    </row>
    <row r="3170" spans="5:7">
      <c r="E3170" s="237"/>
      <c r="F3170" s="237"/>
      <c r="G3170" s="237"/>
    </row>
    <row r="3171" spans="5:7">
      <c r="E3171" s="237"/>
      <c r="F3171" s="237"/>
      <c r="G3171" s="237"/>
    </row>
    <row r="3172" spans="5:7">
      <c r="E3172" s="237"/>
      <c r="F3172" s="237"/>
      <c r="G3172" s="237"/>
    </row>
    <row r="3173" spans="5:7">
      <c r="E3173" s="237"/>
      <c r="F3173" s="237"/>
      <c r="G3173" s="237"/>
    </row>
    <row r="3174" spans="5:7">
      <c r="E3174" s="237"/>
      <c r="F3174" s="237"/>
      <c r="G3174" s="237"/>
    </row>
    <row r="3175" spans="5:7">
      <c r="E3175" s="237"/>
      <c r="F3175" s="237"/>
      <c r="G3175" s="237"/>
    </row>
    <row r="3176" spans="5:7">
      <c r="E3176" s="237"/>
      <c r="F3176" s="237"/>
      <c r="G3176" s="237"/>
    </row>
    <row r="3177" spans="5:7">
      <c r="E3177" s="237"/>
      <c r="F3177" s="237"/>
      <c r="G3177" s="237"/>
    </row>
    <row r="3178" spans="5:7">
      <c r="E3178" s="237"/>
      <c r="F3178" s="237"/>
      <c r="G3178" s="237"/>
    </row>
    <row r="3179" spans="5:7">
      <c r="E3179" s="237"/>
      <c r="F3179" s="237"/>
      <c r="G3179" s="237"/>
    </row>
    <row r="3180" spans="5:7">
      <c r="E3180" s="237"/>
      <c r="F3180" s="237"/>
      <c r="G3180" s="237"/>
    </row>
    <row r="3181" spans="5:7">
      <c r="E3181" s="237"/>
      <c r="F3181" s="237"/>
      <c r="G3181" s="237"/>
    </row>
    <row r="3182" spans="5:7">
      <c r="E3182" s="237"/>
      <c r="F3182" s="237"/>
      <c r="G3182" s="237"/>
    </row>
    <row r="3183" spans="5:7">
      <c r="E3183" s="237"/>
      <c r="F3183" s="237"/>
      <c r="G3183" s="237"/>
    </row>
    <row r="3184" spans="5:7">
      <c r="E3184" s="237"/>
      <c r="F3184" s="237"/>
      <c r="G3184" s="237"/>
    </row>
    <row r="3185" spans="5:7">
      <c r="E3185" s="237"/>
      <c r="F3185" s="237"/>
      <c r="G3185" s="237"/>
    </row>
    <row r="3186" spans="5:7">
      <c r="E3186" s="237"/>
      <c r="F3186" s="237"/>
      <c r="G3186" s="237"/>
    </row>
    <row r="3187" spans="5:7">
      <c r="E3187" s="237"/>
      <c r="F3187" s="237"/>
      <c r="G3187" s="237"/>
    </row>
    <row r="3188" spans="5:7">
      <c r="E3188" s="237"/>
      <c r="F3188" s="237"/>
      <c r="G3188" s="237"/>
    </row>
    <row r="3189" spans="5:7">
      <c r="E3189" s="237"/>
      <c r="F3189" s="237"/>
      <c r="G3189" s="237"/>
    </row>
    <row r="3190" spans="5:7">
      <c r="E3190" s="237"/>
      <c r="F3190" s="237"/>
      <c r="G3190" s="237"/>
    </row>
    <row r="3191" spans="5:7">
      <c r="E3191" s="237"/>
      <c r="F3191" s="237"/>
      <c r="G3191" s="237"/>
    </row>
    <row r="3192" spans="5:7">
      <c r="E3192" s="237"/>
      <c r="F3192" s="237"/>
      <c r="G3192" s="237"/>
    </row>
    <row r="3193" spans="5:7">
      <c r="E3193" s="237"/>
      <c r="F3193" s="237"/>
      <c r="G3193" s="237"/>
    </row>
    <row r="3194" spans="5:7">
      <c r="E3194" s="237"/>
      <c r="F3194" s="237"/>
      <c r="G3194" s="237"/>
    </row>
    <row r="3195" spans="5:7">
      <c r="E3195" s="237"/>
      <c r="F3195" s="237"/>
      <c r="G3195" s="237"/>
    </row>
    <row r="3196" spans="5:7">
      <c r="E3196" s="237"/>
      <c r="F3196" s="237"/>
      <c r="G3196" s="237"/>
    </row>
    <row r="3197" spans="5:7">
      <c r="E3197" s="237"/>
      <c r="F3197" s="237"/>
      <c r="G3197" s="237"/>
    </row>
    <row r="3198" spans="5:7">
      <c r="E3198" s="237"/>
      <c r="F3198" s="237"/>
      <c r="G3198" s="237"/>
    </row>
    <row r="3199" spans="5:7">
      <c r="E3199" s="237"/>
      <c r="F3199" s="237"/>
      <c r="G3199" s="237"/>
    </row>
    <row r="3200" spans="5:7">
      <c r="E3200" s="237"/>
      <c r="F3200" s="237"/>
      <c r="G3200" s="237"/>
    </row>
    <row r="3201" spans="5:7">
      <c r="E3201" s="237"/>
      <c r="F3201" s="237"/>
      <c r="G3201" s="237"/>
    </row>
    <row r="3202" spans="5:7">
      <c r="E3202" s="237"/>
      <c r="F3202" s="237"/>
      <c r="G3202" s="237"/>
    </row>
    <row r="3203" spans="5:7">
      <c r="E3203" s="237"/>
      <c r="F3203" s="237"/>
      <c r="G3203" s="237"/>
    </row>
    <row r="3204" spans="5:7">
      <c r="E3204" s="237"/>
      <c r="F3204" s="237"/>
      <c r="G3204" s="237"/>
    </row>
    <row r="3205" spans="5:7">
      <c r="E3205" s="237"/>
      <c r="F3205" s="237"/>
      <c r="G3205" s="237"/>
    </row>
    <row r="3206" spans="5:7">
      <c r="E3206" s="237"/>
      <c r="F3206" s="237"/>
      <c r="G3206" s="237"/>
    </row>
    <row r="3207" spans="5:7">
      <c r="E3207" s="237"/>
      <c r="F3207" s="237"/>
      <c r="G3207" s="237"/>
    </row>
    <row r="3208" spans="5:7">
      <c r="E3208" s="237"/>
      <c r="F3208" s="237"/>
      <c r="G3208" s="237"/>
    </row>
    <row r="3209" spans="5:7">
      <c r="E3209" s="237"/>
      <c r="F3209" s="237"/>
      <c r="G3209" s="237"/>
    </row>
    <row r="3210" spans="5:7">
      <c r="E3210" s="237"/>
      <c r="F3210" s="237"/>
      <c r="G3210" s="237"/>
    </row>
    <row r="3211" spans="5:7">
      <c r="E3211" s="237"/>
      <c r="F3211" s="237"/>
      <c r="G3211" s="237"/>
    </row>
    <row r="3212" spans="5:7">
      <c r="E3212" s="237"/>
      <c r="F3212" s="237"/>
      <c r="G3212" s="237"/>
    </row>
    <row r="3213" spans="5:7">
      <c r="E3213" s="237"/>
      <c r="F3213" s="237"/>
      <c r="G3213" s="237"/>
    </row>
    <row r="3214" spans="5:7">
      <c r="E3214" s="237"/>
      <c r="F3214" s="237"/>
      <c r="G3214" s="237"/>
    </row>
    <row r="3215" spans="5:7">
      <c r="E3215" s="237"/>
      <c r="F3215" s="237"/>
      <c r="G3215" s="237"/>
    </row>
    <row r="3216" spans="5:7">
      <c r="E3216" s="237"/>
      <c r="F3216" s="237"/>
      <c r="G3216" s="237"/>
    </row>
    <row r="3217" spans="5:7">
      <c r="E3217" s="237"/>
      <c r="F3217" s="237"/>
      <c r="G3217" s="237"/>
    </row>
    <row r="3218" spans="5:7">
      <c r="E3218" s="237"/>
      <c r="F3218" s="237"/>
      <c r="G3218" s="237"/>
    </row>
    <row r="3219" spans="5:7">
      <c r="E3219" s="237"/>
      <c r="F3219" s="237"/>
      <c r="G3219" s="237"/>
    </row>
    <row r="3220" spans="5:7">
      <c r="E3220" s="237"/>
      <c r="F3220" s="237"/>
      <c r="G3220" s="237"/>
    </row>
    <row r="3221" spans="5:7">
      <c r="E3221" s="237"/>
      <c r="F3221" s="237"/>
      <c r="G3221" s="237"/>
    </row>
    <row r="3222" spans="5:7">
      <c r="E3222" s="237"/>
      <c r="F3222" s="237"/>
      <c r="G3222" s="237"/>
    </row>
    <row r="3223" spans="5:7">
      <c r="E3223" s="237"/>
      <c r="F3223" s="237"/>
      <c r="G3223" s="237"/>
    </row>
    <row r="3224" spans="5:7">
      <c r="E3224" s="237"/>
      <c r="F3224" s="237"/>
      <c r="G3224" s="237"/>
    </row>
    <row r="3225" spans="5:7">
      <c r="E3225" s="237"/>
      <c r="F3225" s="237"/>
      <c r="G3225" s="237"/>
    </row>
    <row r="3226" spans="5:7">
      <c r="E3226" s="237"/>
      <c r="F3226" s="237"/>
      <c r="G3226" s="237"/>
    </row>
    <row r="3227" spans="5:7">
      <c r="E3227" s="237"/>
      <c r="F3227" s="237"/>
      <c r="G3227" s="237"/>
    </row>
    <row r="3228" spans="5:7">
      <c r="E3228" s="237"/>
      <c r="F3228" s="237"/>
      <c r="G3228" s="237"/>
    </row>
    <row r="3229" spans="5:7">
      <c r="E3229" s="237"/>
      <c r="F3229" s="237"/>
      <c r="G3229" s="237"/>
    </row>
    <row r="3230" spans="5:7">
      <c r="E3230" s="237"/>
      <c r="F3230" s="237"/>
      <c r="G3230" s="237"/>
    </row>
    <row r="3231" spans="5:7">
      <c r="E3231" s="237"/>
      <c r="F3231" s="237"/>
      <c r="G3231" s="237"/>
    </row>
    <row r="3232" spans="5:7">
      <c r="E3232" s="237"/>
      <c r="F3232" s="237"/>
      <c r="G3232" s="237"/>
    </row>
    <row r="3233" spans="5:7">
      <c r="E3233" s="237"/>
      <c r="F3233" s="237"/>
      <c r="G3233" s="237"/>
    </row>
    <row r="3234" spans="5:7">
      <c r="E3234" s="237"/>
      <c r="F3234" s="237"/>
      <c r="G3234" s="237"/>
    </row>
    <row r="3235" spans="5:7">
      <c r="E3235" s="237"/>
      <c r="F3235" s="237"/>
      <c r="G3235" s="237"/>
    </row>
    <row r="3236" spans="5:7">
      <c r="E3236" s="237"/>
      <c r="F3236" s="237"/>
      <c r="G3236" s="237"/>
    </row>
    <row r="3237" spans="5:7">
      <c r="E3237" s="237"/>
      <c r="F3237" s="237"/>
      <c r="G3237" s="237"/>
    </row>
    <row r="3238" spans="5:7">
      <c r="E3238" s="237"/>
      <c r="F3238" s="237"/>
      <c r="G3238" s="237"/>
    </row>
    <row r="3239" spans="5:7">
      <c r="E3239" s="237"/>
      <c r="F3239" s="237"/>
      <c r="G3239" s="237"/>
    </row>
    <row r="3240" spans="5:7">
      <c r="E3240" s="237"/>
      <c r="F3240" s="237"/>
      <c r="G3240" s="237"/>
    </row>
    <row r="3241" spans="5:7">
      <c r="E3241" s="237"/>
      <c r="F3241" s="237"/>
      <c r="G3241" s="237"/>
    </row>
    <row r="3242" spans="5:7">
      <c r="E3242" s="237"/>
      <c r="F3242" s="237"/>
      <c r="G3242" s="237"/>
    </row>
    <row r="3243" spans="5:7">
      <c r="E3243" s="237"/>
      <c r="F3243" s="237"/>
      <c r="G3243" s="237"/>
    </row>
    <row r="3244" spans="5:7">
      <c r="E3244" s="237"/>
      <c r="F3244" s="237"/>
      <c r="G3244" s="237"/>
    </row>
    <row r="3245" spans="5:7">
      <c r="E3245" s="237"/>
      <c r="F3245" s="237"/>
      <c r="G3245" s="237"/>
    </row>
    <row r="3246" spans="5:7">
      <c r="E3246" s="237"/>
      <c r="F3246" s="237"/>
      <c r="G3246" s="237"/>
    </row>
    <row r="3247" spans="5:7">
      <c r="E3247" s="237"/>
      <c r="F3247" s="237"/>
      <c r="G3247" s="237"/>
    </row>
    <row r="3248" spans="5:7">
      <c r="E3248" s="237"/>
      <c r="F3248" s="237"/>
      <c r="G3248" s="237"/>
    </row>
    <row r="3249" spans="5:7">
      <c r="E3249" s="237"/>
      <c r="F3249" s="237"/>
      <c r="G3249" s="237"/>
    </row>
    <row r="3250" spans="5:7">
      <c r="E3250" s="237"/>
      <c r="F3250" s="237"/>
      <c r="G3250" s="237"/>
    </row>
    <row r="3251" spans="5:7">
      <c r="E3251" s="237"/>
      <c r="F3251" s="237"/>
      <c r="G3251" s="237"/>
    </row>
    <row r="3252" spans="5:7">
      <c r="E3252" s="237"/>
      <c r="F3252" s="237"/>
      <c r="G3252" s="237"/>
    </row>
    <row r="3253" spans="5:7">
      <c r="E3253" s="237"/>
      <c r="F3253" s="237"/>
      <c r="G3253" s="237"/>
    </row>
    <row r="3254" spans="5:7">
      <c r="E3254" s="237"/>
      <c r="F3254" s="237"/>
      <c r="G3254" s="237"/>
    </row>
    <row r="3255" spans="5:7">
      <c r="E3255" s="237"/>
      <c r="F3255" s="237"/>
      <c r="G3255" s="237"/>
    </row>
    <row r="3256" spans="5:7">
      <c r="E3256" s="237"/>
      <c r="F3256" s="237"/>
      <c r="G3256" s="237"/>
    </row>
    <row r="3257" spans="5:7">
      <c r="E3257" s="237"/>
      <c r="F3257" s="237"/>
      <c r="G3257" s="237"/>
    </row>
    <row r="3258" spans="5:7">
      <c r="E3258" s="237"/>
      <c r="F3258" s="237"/>
      <c r="G3258" s="237"/>
    </row>
    <row r="3259" spans="5:7">
      <c r="E3259" s="237"/>
      <c r="F3259" s="237"/>
      <c r="G3259" s="237"/>
    </row>
    <row r="3260" spans="5:7">
      <c r="E3260" s="237"/>
      <c r="F3260" s="237"/>
      <c r="G3260" s="237"/>
    </row>
    <row r="3261" spans="5:7">
      <c r="E3261" s="237"/>
      <c r="F3261" s="237"/>
      <c r="G3261" s="237"/>
    </row>
    <row r="3262" spans="5:7">
      <c r="E3262" s="237"/>
      <c r="F3262" s="237"/>
      <c r="G3262" s="237"/>
    </row>
    <row r="3263" spans="5:7">
      <c r="E3263" s="237"/>
      <c r="F3263" s="237"/>
      <c r="G3263" s="237"/>
    </row>
    <row r="3264" spans="5:7">
      <c r="E3264" s="237"/>
      <c r="F3264" s="237"/>
      <c r="G3264" s="237"/>
    </row>
    <row r="3265" spans="5:7">
      <c r="E3265" s="237"/>
      <c r="F3265" s="237"/>
      <c r="G3265" s="237"/>
    </row>
    <row r="3266" spans="5:7">
      <c r="E3266" s="237"/>
      <c r="F3266" s="237"/>
      <c r="G3266" s="237"/>
    </row>
    <row r="3267" spans="5:7">
      <c r="E3267" s="237"/>
      <c r="F3267" s="237"/>
      <c r="G3267" s="237"/>
    </row>
    <row r="3268" spans="5:7">
      <c r="E3268" s="237"/>
      <c r="F3268" s="237"/>
      <c r="G3268" s="237"/>
    </row>
    <row r="3269" spans="5:7">
      <c r="E3269" s="237"/>
      <c r="F3269" s="237"/>
      <c r="G3269" s="237"/>
    </row>
    <row r="3270" spans="5:7">
      <c r="E3270" s="237"/>
      <c r="F3270" s="237"/>
      <c r="G3270" s="237"/>
    </row>
    <row r="3271" spans="5:7">
      <c r="E3271" s="237"/>
      <c r="F3271" s="237"/>
      <c r="G3271" s="237"/>
    </row>
    <row r="3272" spans="5:7">
      <c r="E3272" s="237"/>
      <c r="F3272" s="237"/>
      <c r="G3272" s="237"/>
    </row>
    <row r="3273" spans="5:7">
      <c r="E3273" s="237"/>
      <c r="F3273" s="237"/>
      <c r="G3273" s="237"/>
    </row>
    <row r="3274" spans="5:7">
      <c r="E3274" s="237"/>
      <c r="F3274" s="237"/>
      <c r="G3274" s="237"/>
    </row>
    <row r="3275" spans="5:7">
      <c r="E3275" s="237"/>
      <c r="F3275" s="237"/>
      <c r="G3275" s="237"/>
    </row>
    <row r="3276" spans="5:7">
      <c r="E3276" s="237"/>
      <c r="F3276" s="237"/>
      <c r="G3276" s="237"/>
    </row>
    <row r="3277" spans="5:7">
      <c r="E3277" s="237"/>
      <c r="F3277" s="237"/>
      <c r="G3277" s="237"/>
    </row>
    <row r="3278" spans="5:7">
      <c r="E3278" s="237"/>
      <c r="F3278" s="237"/>
      <c r="G3278" s="237"/>
    </row>
    <row r="3279" spans="5:7">
      <c r="E3279" s="237"/>
      <c r="F3279" s="237"/>
      <c r="G3279" s="237"/>
    </row>
    <row r="3280" spans="5:7">
      <c r="E3280" s="237"/>
      <c r="F3280" s="237"/>
      <c r="G3280" s="237"/>
    </row>
    <row r="3281" spans="5:7">
      <c r="E3281" s="237"/>
      <c r="F3281" s="237"/>
      <c r="G3281" s="237"/>
    </row>
    <row r="3282" spans="5:7">
      <c r="E3282" s="237"/>
      <c r="F3282" s="237"/>
      <c r="G3282" s="237"/>
    </row>
    <row r="3283" spans="5:7">
      <c r="E3283" s="237"/>
      <c r="F3283" s="237"/>
      <c r="G3283" s="237"/>
    </row>
    <row r="3284" spans="5:7">
      <c r="E3284" s="237"/>
      <c r="F3284" s="237"/>
      <c r="G3284" s="237"/>
    </row>
    <row r="3285" spans="5:7">
      <c r="E3285" s="237"/>
      <c r="F3285" s="237"/>
      <c r="G3285" s="237"/>
    </row>
    <row r="3286" spans="5:7">
      <c r="E3286" s="237"/>
      <c r="F3286" s="237"/>
      <c r="G3286" s="237"/>
    </row>
    <row r="3287" spans="5:7">
      <c r="E3287" s="237"/>
      <c r="F3287" s="237"/>
      <c r="G3287" s="237"/>
    </row>
    <row r="3288" spans="5:7">
      <c r="E3288" s="237"/>
      <c r="F3288" s="237"/>
      <c r="G3288" s="237"/>
    </row>
    <row r="3289" spans="5:7">
      <c r="E3289" s="237"/>
      <c r="F3289" s="237"/>
      <c r="G3289" s="237"/>
    </row>
    <row r="3290" spans="5:7">
      <c r="E3290" s="237"/>
      <c r="F3290" s="237"/>
      <c r="G3290" s="237"/>
    </row>
    <row r="3291" spans="5:7">
      <c r="E3291" s="237"/>
      <c r="F3291" s="237"/>
      <c r="G3291" s="237"/>
    </row>
    <row r="3292" spans="5:7">
      <c r="E3292" s="237"/>
      <c r="F3292" s="237"/>
      <c r="G3292" s="237"/>
    </row>
    <row r="3293" spans="5:7">
      <c r="E3293" s="237"/>
      <c r="F3293" s="237"/>
      <c r="G3293" s="237"/>
    </row>
    <row r="3294" spans="5:7">
      <c r="E3294" s="237"/>
      <c r="F3294" s="237"/>
      <c r="G3294" s="237"/>
    </row>
    <row r="3295" spans="5:7">
      <c r="E3295" s="237"/>
      <c r="F3295" s="237"/>
      <c r="G3295" s="237"/>
    </row>
    <row r="3296" spans="5:7">
      <c r="E3296" s="237"/>
      <c r="F3296" s="237"/>
      <c r="G3296" s="237"/>
    </row>
    <row r="3297" spans="5:7">
      <c r="E3297" s="237"/>
      <c r="F3297" s="237"/>
      <c r="G3297" s="237"/>
    </row>
    <row r="3298" spans="5:7">
      <c r="E3298" s="237"/>
      <c r="F3298" s="237"/>
      <c r="G3298" s="237"/>
    </row>
    <row r="3299" spans="5:7">
      <c r="E3299" s="237"/>
      <c r="F3299" s="237"/>
      <c r="G3299" s="237"/>
    </row>
    <row r="3300" spans="5:7">
      <c r="E3300" s="237"/>
      <c r="F3300" s="237"/>
      <c r="G3300" s="237"/>
    </row>
    <row r="3301" spans="5:7">
      <c r="E3301" s="237"/>
      <c r="F3301" s="237"/>
      <c r="G3301" s="237"/>
    </row>
    <row r="3302" spans="5:7">
      <c r="E3302" s="237"/>
      <c r="F3302" s="237"/>
      <c r="G3302" s="237"/>
    </row>
    <row r="3303" spans="5:7">
      <c r="E3303" s="237"/>
      <c r="F3303" s="237"/>
      <c r="G3303" s="237"/>
    </row>
    <row r="3304" spans="5:7">
      <c r="E3304" s="237"/>
      <c r="F3304" s="237"/>
      <c r="G3304" s="237"/>
    </row>
    <row r="3305" spans="5:7">
      <c r="E3305" s="237"/>
      <c r="F3305" s="237"/>
      <c r="G3305" s="237"/>
    </row>
    <row r="3306" spans="5:7">
      <c r="E3306" s="237"/>
      <c r="F3306" s="237"/>
      <c r="G3306" s="237"/>
    </row>
    <row r="3307" spans="5:7">
      <c r="E3307" s="237"/>
      <c r="F3307" s="237"/>
      <c r="G3307" s="237"/>
    </row>
    <row r="3308" spans="5:7">
      <c r="E3308" s="237"/>
      <c r="F3308" s="237"/>
      <c r="G3308" s="237"/>
    </row>
    <row r="3309" spans="5:7">
      <c r="E3309" s="237"/>
      <c r="F3309" s="237"/>
      <c r="G3309" s="237"/>
    </row>
    <row r="3310" spans="5:7">
      <c r="E3310" s="237"/>
      <c r="F3310" s="237"/>
      <c r="G3310" s="237"/>
    </row>
    <row r="3311" spans="5:7">
      <c r="E3311" s="237"/>
      <c r="F3311" s="237"/>
      <c r="G3311" s="237"/>
    </row>
    <row r="3312" spans="5:7">
      <c r="E3312" s="237"/>
      <c r="F3312" s="237"/>
      <c r="G3312" s="237"/>
    </row>
    <row r="3313" spans="5:7">
      <c r="E3313" s="237"/>
      <c r="F3313" s="237"/>
      <c r="G3313" s="237"/>
    </row>
    <row r="3314" spans="5:7">
      <c r="E3314" s="237"/>
      <c r="F3314" s="237"/>
      <c r="G3314" s="237"/>
    </row>
    <row r="3315" spans="5:7">
      <c r="E3315" s="237"/>
      <c r="F3315" s="237"/>
      <c r="G3315" s="237"/>
    </row>
    <row r="3316" spans="5:7">
      <c r="E3316" s="237"/>
      <c r="F3316" s="237"/>
      <c r="G3316" s="237"/>
    </row>
    <row r="3317" spans="5:7">
      <c r="E3317" s="237"/>
      <c r="F3317" s="237"/>
      <c r="G3317" s="237"/>
    </row>
    <row r="3318" spans="5:7">
      <c r="E3318" s="237"/>
      <c r="F3318" s="237"/>
      <c r="G3318" s="237"/>
    </row>
    <row r="3319" spans="5:7">
      <c r="E3319" s="237"/>
      <c r="F3319" s="237"/>
      <c r="G3319" s="237"/>
    </row>
    <row r="3320" spans="5:7">
      <c r="E3320" s="237"/>
      <c r="F3320" s="237"/>
      <c r="G3320" s="237"/>
    </row>
    <row r="3321" spans="5:7">
      <c r="E3321" s="237"/>
      <c r="F3321" s="237"/>
      <c r="G3321" s="237"/>
    </row>
    <row r="3322" spans="5:7">
      <c r="E3322" s="237"/>
      <c r="F3322" s="237"/>
      <c r="G3322" s="237"/>
    </row>
    <row r="3323" spans="5:7">
      <c r="E3323" s="237"/>
      <c r="F3323" s="237"/>
      <c r="G3323" s="237"/>
    </row>
    <row r="3324" spans="5:7">
      <c r="E3324" s="237"/>
      <c r="F3324" s="237"/>
      <c r="G3324" s="237"/>
    </row>
    <row r="3325" spans="5:7">
      <c r="E3325" s="237"/>
      <c r="F3325" s="237"/>
      <c r="G3325" s="237"/>
    </row>
    <row r="3326" spans="5:7">
      <c r="E3326" s="237"/>
      <c r="F3326" s="237"/>
      <c r="G3326" s="237"/>
    </row>
    <row r="3327" spans="5:7">
      <c r="E3327" s="237"/>
      <c r="F3327" s="237"/>
      <c r="G3327" s="237"/>
    </row>
    <row r="3328" spans="5:7">
      <c r="E3328" s="237"/>
      <c r="F3328" s="237"/>
      <c r="G3328" s="237"/>
    </row>
    <row r="3329" spans="5:7">
      <c r="E3329" s="237"/>
      <c r="F3329" s="237"/>
      <c r="G3329" s="237"/>
    </row>
    <row r="3330" spans="5:7">
      <c r="E3330" s="237"/>
      <c r="F3330" s="237"/>
      <c r="G3330" s="237"/>
    </row>
    <row r="3331" spans="5:7">
      <c r="E3331" s="237"/>
      <c r="F3331" s="237"/>
      <c r="G3331" s="237"/>
    </row>
    <row r="3332" spans="5:7">
      <c r="E3332" s="237"/>
      <c r="F3332" s="237"/>
      <c r="G3332" s="237"/>
    </row>
    <row r="3333" spans="5:7">
      <c r="E3333" s="237"/>
      <c r="F3333" s="237"/>
      <c r="G3333" s="237"/>
    </row>
    <row r="3334" spans="5:7">
      <c r="E3334" s="237"/>
      <c r="F3334" s="237"/>
      <c r="G3334" s="237"/>
    </row>
    <row r="3335" spans="5:7">
      <c r="E3335" s="237"/>
      <c r="F3335" s="237"/>
      <c r="G3335" s="237"/>
    </row>
    <row r="3336" spans="5:7">
      <c r="E3336" s="237"/>
      <c r="F3336" s="237"/>
      <c r="G3336" s="237"/>
    </row>
    <row r="3337" spans="5:7">
      <c r="E3337" s="237"/>
      <c r="F3337" s="237"/>
      <c r="G3337" s="237"/>
    </row>
    <row r="3338" spans="5:7">
      <c r="E3338" s="237"/>
      <c r="F3338" s="237"/>
      <c r="G3338" s="237"/>
    </row>
    <row r="3339" spans="5:7">
      <c r="E3339" s="237"/>
      <c r="F3339" s="237"/>
      <c r="G3339" s="237"/>
    </row>
    <row r="3340" spans="5:7">
      <c r="E3340" s="237"/>
      <c r="F3340" s="237"/>
      <c r="G3340" s="237"/>
    </row>
    <row r="3341" spans="5:7">
      <c r="E3341" s="237"/>
      <c r="F3341" s="237"/>
      <c r="G3341" s="237"/>
    </row>
    <row r="3342" spans="5:7">
      <c r="E3342" s="237"/>
      <c r="F3342" s="237"/>
      <c r="G3342" s="237"/>
    </row>
    <row r="3343" spans="5:7">
      <c r="E3343" s="237"/>
      <c r="F3343" s="237"/>
      <c r="G3343" s="237"/>
    </row>
    <row r="3344" spans="5:7">
      <c r="E3344" s="237"/>
      <c r="F3344" s="237"/>
      <c r="G3344" s="237"/>
    </row>
    <row r="3345" spans="5:7">
      <c r="E3345" s="237"/>
      <c r="F3345" s="237"/>
      <c r="G3345" s="237"/>
    </row>
    <row r="3346" spans="5:7">
      <c r="E3346" s="237"/>
      <c r="F3346" s="237"/>
      <c r="G3346" s="237"/>
    </row>
    <row r="3347" spans="5:7">
      <c r="E3347" s="237"/>
      <c r="F3347" s="237"/>
      <c r="G3347" s="237"/>
    </row>
    <row r="3348" spans="5:7">
      <c r="E3348" s="237"/>
      <c r="F3348" s="237"/>
      <c r="G3348" s="237"/>
    </row>
    <row r="3349" spans="5:7">
      <c r="E3349" s="237"/>
      <c r="F3349" s="237"/>
      <c r="G3349" s="237"/>
    </row>
    <row r="3350" spans="5:7">
      <c r="E3350" s="237"/>
      <c r="F3350" s="237"/>
      <c r="G3350" s="237"/>
    </row>
    <row r="3351" spans="5:7">
      <c r="E3351" s="237"/>
      <c r="F3351" s="237"/>
      <c r="G3351" s="237"/>
    </row>
    <row r="3352" spans="5:7">
      <c r="E3352" s="237"/>
      <c r="F3352" s="237"/>
      <c r="G3352" s="237"/>
    </row>
    <row r="3353" spans="5:7">
      <c r="E3353" s="237"/>
      <c r="F3353" s="237"/>
      <c r="G3353" s="237"/>
    </row>
    <row r="3354" spans="5:7">
      <c r="E3354" s="237"/>
      <c r="F3354" s="237"/>
      <c r="G3354" s="237"/>
    </row>
    <row r="3355" spans="5:7">
      <c r="E3355" s="237"/>
      <c r="F3355" s="237"/>
      <c r="G3355" s="237"/>
    </row>
    <row r="3356" spans="5:7">
      <c r="E3356" s="237"/>
      <c r="F3356" s="237"/>
      <c r="G3356" s="237"/>
    </row>
    <row r="3357" spans="5:7">
      <c r="E3357" s="237"/>
      <c r="F3357" s="237"/>
      <c r="G3357" s="237"/>
    </row>
    <row r="3358" spans="5:7">
      <c r="E3358" s="237"/>
      <c r="F3358" s="237"/>
      <c r="G3358" s="237"/>
    </row>
    <row r="3359" spans="5:7">
      <c r="E3359" s="237"/>
      <c r="F3359" s="237"/>
      <c r="G3359" s="237"/>
    </row>
    <row r="3360" spans="5:7">
      <c r="E3360" s="237"/>
      <c r="F3360" s="237"/>
      <c r="G3360" s="237"/>
    </row>
    <row r="3361" spans="5:7">
      <c r="E3361" s="237"/>
      <c r="F3361" s="237"/>
      <c r="G3361" s="237"/>
    </row>
    <row r="3362" spans="5:7">
      <c r="E3362" s="237"/>
      <c r="F3362" s="237"/>
      <c r="G3362" s="237"/>
    </row>
    <row r="3363" spans="5:7">
      <c r="E3363" s="237"/>
      <c r="F3363" s="237"/>
      <c r="G3363" s="237"/>
    </row>
    <row r="3364" spans="5:7">
      <c r="E3364" s="237"/>
      <c r="F3364" s="237"/>
      <c r="G3364" s="237"/>
    </row>
    <row r="3365" spans="5:7">
      <c r="E3365" s="237"/>
      <c r="F3365" s="237"/>
      <c r="G3365" s="237"/>
    </row>
    <row r="3366" spans="5:7">
      <c r="E3366" s="237"/>
      <c r="F3366" s="237"/>
      <c r="G3366" s="237"/>
    </row>
    <row r="3367" spans="5:7">
      <c r="E3367" s="237"/>
      <c r="F3367" s="237"/>
      <c r="G3367" s="237"/>
    </row>
    <row r="3368" spans="5:7">
      <c r="E3368" s="237"/>
      <c r="F3368" s="237"/>
      <c r="G3368" s="237"/>
    </row>
    <row r="3369" spans="5:7">
      <c r="E3369" s="237"/>
      <c r="F3369" s="237"/>
      <c r="G3369" s="237"/>
    </row>
    <row r="3370" spans="5:7">
      <c r="E3370" s="237"/>
      <c r="F3370" s="237"/>
      <c r="G3370" s="237"/>
    </row>
    <row r="3371" spans="5:7">
      <c r="E3371" s="237"/>
      <c r="F3371" s="237"/>
      <c r="G3371" s="237"/>
    </row>
    <row r="3372" spans="5:7">
      <c r="E3372" s="237"/>
      <c r="F3372" s="237"/>
      <c r="G3372" s="237"/>
    </row>
    <row r="3373" spans="5:7">
      <c r="E3373" s="237"/>
      <c r="F3373" s="237"/>
      <c r="G3373" s="237"/>
    </row>
    <row r="3374" spans="5:7">
      <c r="E3374" s="237"/>
      <c r="F3374" s="237"/>
      <c r="G3374" s="237"/>
    </row>
    <row r="3375" spans="5:7">
      <c r="E3375" s="237"/>
      <c r="F3375" s="237"/>
      <c r="G3375" s="237"/>
    </row>
    <row r="3376" spans="5:7">
      <c r="E3376" s="237"/>
      <c r="F3376" s="237"/>
      <c r="G3376" s="237"/>
    </row>
    <row r="3377" spans="5:7">
      <c r="E3377" s="237"/>
      <c r="F3377" s="237"/>
      <c r="G3377" s="237"/>
    </row>
    <row r="3378" spans="5:7">
      <c r="E3378" s="237"/>
      <c r="F3378" s="237"/>
      <c r="G3378" s="237"/>
    </row>
    <row r="3379" spans="5:7">
      <c r="E3379" s="237"/>
      <c r="F3379" s="237"/>
      <c r="G3379" s="237"/>
    </row>
    <row r="3380" spans="5:7">
      <c r="E3380" s="237"/>
      <c r="F3380" s="237"/>
      <c r="G3380" s="237"/>
    </row>
    <row r="3381" spans="5:7">
      <c r="E3381" s="237"/>
      <c r="F3381" s="237"/>
      <c r="G3381" s="237"/>
    </row>
    <row r="3382" spans="5:7">
      <c r="E3382" s="237"/>
      <c r="F3382" s="237"/>
      <c r="G3382" s="237"/>
    </row>
    <row r="3383" spans="5:7">
      <c r="E3383" s="237"/>
      <c r="F3383" s="237"/>
      <c r="G3383" s="237"/>
    </row>
    <row r="3384" spans="5:7">
      <c r="E3384" s="237"/>
      <c r="F3384" s="237"/>
      <c r="G3384" s="237"/>
    </row>
    <row r="3385" spans="5:7">
      <c r="E3385" s="237"/>
      <c r="F3385" s="237"/>
      <c r="G3385" s="237"/>
    </row>
    <row r="3386" spans="5:7">
      <c r="E3386" s="237"/>
      <c r="F3386" s="237"/>
      <c r="G3386" s="237"/>
    </row>
    <row r="3387" spans="5:7">
      <c r="E3387" s="237"/>
      <c r="F3387" s="237"/>
      <c r="G3387" s="237"/>
    </row>
    <row r="3388" spans="5:7">
      <c r="E3388" s="237"/>
      <c r="F3388" s="237"/>
      <c r="G3388" s="237"/>
    </row>
    <row r="3389" spans="5:7">
      <c r="E3389" s="237"/>
      <c r="F3389" s="237"/>
      <c r="G3389" s="237"/>
    </row>
    <row r="3390" spans="5:7">
      <c r="E3390" s="237"/>
      <c r="F3390" s="237"/>
      <c r="G3390" s="237"/>
    </row>
    <row r="3391" spans="5:7">
      <c r="E3391" s="237"/>
      <c r="F3391" s="237"/>
      <c r="G3391" s="237"/>
    </row>
    <row r="3392" spans="5:7">
      <c r="E3392" s="237"/>
      <c r="F3392" s="237"/>
      <c r="G3392" s="237"/>
    </row>
    <row r="3393" spans="5:7">
      <c r="E3393" s="237"/>
      <c r="F3393" s="237"/>
      <c r="G3393" s="237"/>
    </row>
    <row r="3394" spans="5:7">
      <c r="E3394" s="237"/>
      <c r="F3394" s="237"/>
      <c r="G3394" s="237"/>
    </row>
    <row r="3395" spans="5:7">
      <c r="E3395" s="237"/>
      <c r="F3395" s="237"/>
      <c r="G3395" s="237"/>
    </row>
    <row r="3396" spans="5:7">
      <c r="E3396" s="237"/>
      <c r="F3396" s="237"/>
      <c r="G3396" s="237"/>
    </row>
    <row r="3397" spans="5:7">
      <c r="E3397" s="237"/>
      <c r="F3397" s="237"/>
      <c r="G3397" s="237"/>
    </row>
    <row r="3398" spans="5:7">
      <c r="E3398" s="237"/>
      <c r="F3398" s="237"/>
      <c r="G3398" s="237"/>
    </row>
    <row r="3399" spans="5:7">
      <c r="E3399" s="237"/>
      <c r="F3399" s="237"/>
      <c r="G3399" s="237"/>
    </row>
    <row r="3400" spans="5:7">
      <c r="E3400" s="237"/>
      <c r="F3400" s="237"/>
      <c r="G3400" s="237"/>
    </row>
    <row r="3401" spans="5:7">
      <c r="E3401" s="237"/>
      <c r="F3401" s="237"/>
      <c r="G3401" s="237"/>
    </row>
    <row r="3402" spans="5:7">
      <c r="E3402" s="237"/>
      <c r="F3402" s="237"/>
      <c r="G3402" s="237"/>
    </row>
    <row r="3403" spans="5:7">
      <c r="E3403" s="237"/>
      <c r="F3403" s="237"/>
      <c r="G3403" s="237"/>
    </row>
    <row r="3404" spans="5:7">
      <c r="E3404" s="237"/>
      <c r="F3404" s="237"/>
      <c r="G3404" s="237"/>
    </row>
    <row r="3405" spans="5:7">
      <c r="E3405" s="237"/>
      <c r="F3405" s="237"/>
      <c r="G3405" s="237"/>
    </row>
    <row r="3406" spans="5:7">
      <c r="E3406" s="237"/>
      <c r="F3406" s="237"/>
      <c r="G3406" s="237"/>
    </row>
    <row r="3407" spans="5:7">
      <c r="E3407" s="237"/>
      <c r="F3407" s="237"/>
      <c r="G3407" s="237"/>
    </row>
    <row r="3408" spans="5:7">
      <c r="E3408" s="237"/>
      <c r="F3408" s="237"/>
      <c r="G3408" s="237"/>
    </row>
    <row r="3409" spans="5:7">
      <c r="E3409" s="237"/>
      <c r="F3409" s="237"/>
      <c r="G3409" s="237"/>
    </row>
    <row r="3410" spans="5:7">
      <c r="E3410" s="237"/>
      <c r="F3410" s="237"/>
      <c r="G3410" s="237"/>
    </row>
    <row r="3411" spans="5:7">
      <c r="E3411" s="237"/>
      <c r="F3411" s="237"/>
      <c r="G3411" s="237"/>
    </row>
    <row r="3412" spans="5:7">
      <c r="E3412" s="237"/>
      <c r="F3412" s="237"/>
      <c r="G3412" s="237"/>
    </row>
    <row r="3413" spans="5:7">
      <c r="E3413" s="237"/>
      <c r="F3413" s="237"/>
      <c r="G3413" s="237"/>
    </row>
    <row r="3414" spans="5:7">
      <c r="E3414" s="237"/>
      <c r="F3414" s="237"/>
      <c r="G3414" s="237"/>
    </row>
    <row r="3415" spans="5:7">
      <c r="E3415" s="237"/>
      <c r="F3415" s="237"/>
      <c r="G3415" s="237"/>
    </row>
    <row r="3416" spans="5:7">
      <c r="E3416" s="237"/>
      <c r="F3416" s="237"/>
      <c r="G3416" s="237"/>
    </row>
    <row r="3417" spans="5:7">
      <c r="E3417" s="237"/>
      <c r="F3417" s="237"/>
      <c r="G3417" s="237"/>
    </row>
    <row r="3418" spans="5:7">
      <c r="E3418" s="237"/>
      <c r="F3418" s="237"/>
      <c r="G3418" s="237"/>
    </row>
    <row r="3419" spans="5:7">
      <c r="E3419" s="237"/>
      <c r="F3419" s="237"/>
      <c r="G3419" s="237"/>
    </row>
    <row r="3420" spans="5:7">
      <c r="E3420" s="237"/>
      <c r="F3420" s="237"/>
      <c r="G3420" s="237"/>
    </row>
    <row r="3421" spans="5:7">
      <c r="E3421" s="237"/>
      <c r="F3421" s="237"/>
      <c r="G3421" s="237"/>
    </row>
    <row r="3422" spans="5:7">
      <c r="E3422" s="237"/>
      <c r="F3422" s="237"/>
      <c r="G3422" s="237"/>
    </row>
    <row r="3423" spans="5:7">
      <c r="E3423" s="237"/>
      <c r="F3423" s="237"/>
      <c r="G3423" s="237"/>
    </row>
    <row r="3424" spans="5:7">
      <c r="E3424" s="237"/>
      <c r="F3424" s="237"/>
      <c r="G3424" s="237"/>
    </row>
    <row r="3425" spans="5:7">
      <c r="E3425" s="237"/>
      <c r="F3425" s="237"/>
      <c r="G3425" s="237"/>
    </row>
    <row r="3426" spans="5:7">
      <c r="E3426" s="237"/>
      <c r="F3426" s="237"/>
      <c r="G3426" s="237"/>
    </row>
    <row r="3427" spans="5:7">
      <c r="E3427" s="237"/>
      <c r="F3427" s="237"/>
      <c r="G3427" s="237"/>
    </row>
    <row r="3428" spans="5:7">
      <c r="E3428" s="237"/>
      <c r="F3428" s="237"/>
      <c r="G3428" s="237"/>
    </row>
    <row r="3429" spans="5:7">
      <c r="E3429" s="237"/>
      <c r="F3429" s="237"/>
      <c r="G3429" s="237"/>
    </row>
    <row r="3430" spans="5:7">
      <c r="E3430" s="237"/>
      <c r="F3430" s="237"/>
      <c r="G3430" s="237"/>
    </row>
    <row r="3431" spans="5:7">
      <c r="E3431" s="237"/>
      <c r="F3431" s="237"/>
      <c r="G3431" s="237"/>
    </row>
    <row r="3432" spans="5:7">
      <c r="E3432" s="237"/>
      <c r="F3432" s="237"/>
      <c r="G3432" s="237"/>
    </row>
    <row r="3433" spans="5:7">
      <c r="E3433" s="237"/>
      <c r="F3433" s="237"/>
      <c r="G3433" s="237"/>
    </row>
    <row r="3434" spans="5:7">
      <c r="E3434" s="237"/>
      <c r="F3434" s="237"/>
      <c r="G3434" s="237"/>
    </row>
    <row r="3435" spans="5:7">
      <c r="E3435" s="237"/>
      <c r="F3435" s="237"/>
      <c r="G3435" s="237"/>
    </row>
    <row r="3436" spans="5:7">
      <c r="E3436" s="237"/>
      <c r="F3436" s="237"/>
      <c r="G3436" s="237"/>
    </row>
    <row r="3437" spans="5:7">
      <c r="E3437" s="237"/>
      <c r="F3437" s="237"/>
      <c r="G3437" s="237"/>
    </row>
    <row r="3438" spans="5:7">
      <c r="E3438" s="237"/>
      <c r="F3438" s="237"/>
      <c r="G3438" s="237"/>
    </row>
    <row r="3439" spans="5:7">
      <c r="E3439" s="237"/>
      <c r="F3439" s="237"/>
      <c r="G3439" s="237"/>
    </row>
    <row r="3440" spans="5:7">
      <c r="E3440" s="237"/>
      <c r="F3440" s="237"/>
      <c r="G3440" s="237"/>
    </row>
    <row r="3441" spans="5:7">
      <c r="E3441" s="237"/>
      <c r="F3441" s="237"/>
      <c r="G3441" s="237"/>
    </row>
    <row r="3442" spans="5:7">
      <c r="E3442" s="237"/>
      <c r="F3442" s="237"/>
      <c r="G3442" s="237"/>
    </row>
    <row r="3443" spans="5:7">
      <c r="E3443" s="237"/>
      <c r="F3443" s="237"/>
      <c r="G3443" s="237"/>
    </row>
    <row r="3444" spans="5:7">
      <c r="E3444" s="237"/>
      <c r="F3444" s="237"/>
      <c r="G3444" s="237"/>
    </row>
    <row r="3445" spans="5:7">
      <c r="E3445" s="237"/>
      <c r="F3445" s="237"/>
      <c r="G3445" s="237"/>
    </row>
    <row r="3446" spans="5:7">
      <c r="E3446" s="237"/>
      <c r="F3446" s="237"/>
      <c r="G3446" s="237"/>
    </row>
    <row r="3447" spans="5:7">
      <c r="E3447" s="237"/>
      <c r="F3447" s="237"/>
      <c r="G3447" s="237"/>
    </row>
    <row r="3448" spans="5:7">
      <c r="E3448" s="237"/>
      <c r="F3448" s="237"/>
      <c r="G3448" s="237"/>
    </row>
    <row r="3449" spans="5:7">
      <c r="E3449" s="237"/>
      <c r="F3449" s="237"/>
      <c r="G3449" s="237"/>
    </row>
    <row r="3450" spans="5:7">
      <c r="E3450" s="237"/>
      <c r="F3450" s="237"/>
      <c r="G3450" s="237"/>
    </row>
    <row r="3451" spans="5:7">
      <c r="E3451" s="237"/>
      <c r="F3451" s="237"/>
      <c r="G3451" s="237"/>
    </row>
    <row r="3452" spans="5:7">
      <c r="E3452" s="237"/>
      <c r="F3452" s="237"/>
      <c r="G3452" s="237"/>
    </row>
    <row r="3453" spans="5:7">
      <c r="E3453" s="237"/>
      <c r="F3453" s="237"/>
      <c r="G3453" s="237"/>
    </row>
    <row r="3454" spans="5:7">
      <c r="E3454" s="237"/>
      <c r="F3454" s="237"/>
      <c r="G3454" s="237"/>
    </row>
    <row r="3455" spans="5:7">
      <c r="E3455" s="237"/>
      <c r="F3455" s="237"/>
      <c r="G3455" s="237"/>
    </row>
    <row r="3456" spans="5:7">
      <c r="E3456" s="237"/>
      <c r="F3456" s="237"/>
      <c r="G3456" s="237"/>
    </row>
    <row r="3457" spans="5:7">
      <c r="E3457" s="237"/>
      <c r="F3457" s="237"/>
      <c r="G3457" s="237"/>
    </row>
    <row r="3458" spans="5:7">
      <c r="E3458" s="237"/>
      <c r="F3458" s="237"/>
      <c r="G3458" s="237"/>
    </row>
    <row r="3459" spans="5:7">
      <c r="E3459" s="237"/>
      <c r="F3459" s="237"/>
      <c r="G3459" s="237"/>
    </row>
    <row r="3460" spans="5:7">
      <c r="E3460" s="237"/>
      <c r="F3460" s="237"/>
      <c r="G3460" s="237"/>
    </row>
    <row r="3461" spans="5:7">
      <c r="E3461" s="237"/>
      <c r="F3461" s="237"/>
      <c r="G3461" s="237"/>
    </row>
    <row r="3462" spans="5:7">
      <c r="E3462" s="237"/>
      <c r="F3462" s="237"/>
      <c r="G3462" s="237"/>
    </row>
    <row r="3463" spans="5:7">
      <c r="E3463" s="237"/>
      <c r="F3463" s="237"/>
      <c r="G3463" s="237"/>
    </row>
    <row r="3464" spans="5:7">
      <c r="E3464" s="237"/>
      <c r="F3464" s="237"/>
      <c r="G3464" s="237"/>
    </row>
    <row r="3465" spans="5:7">
      <c r="E3465" s="237"/>
      <c r="F3465" s="237"/>
      <c r="G3465" s="237"/>
    </row>
    <row r="3466" spans="5:7">
      <c r="E3466" s="237"/>
      <c r="F3466" s="237"/>
      <c r="G3466" s="237"/>
    </row>
    <row r="3467" spans="5:7">
      <c r="E3467" s="237"/>
      <c r="F3467" s="237"/>
      <c r="G3467" s="237"/>
    </row>
    <row r="3468" spans="5:7">
      <c r="E3468" s="237"/>
      <c r="F3468" s="237"/>
      <c r="G3468" s="237"/>
    </row>
    <row r="3469" spans="5:7">
      <c r="E3469" s="237"/>
      <c r="F3469" s="237"/>
      <c r="G3469" s="237"/>
    </row>
    <row r="3470" spans="5:7">
      <c r="E3470" s="237"/>
      <c r="F3470" s="237"/>
      <c r="G3470" s="237"/>
    </row>
    <row r="3471" spans="5:7">
      <c r="E3471" s="237"/>
      <c r="F3471" s="237"/>
      <c r="G3471" s="237"/>
    </row>
    <row r="3472" spans="5:7">
      <c r="E3472" s="237"/>
      <c r="F3472" s="237"/>
      <c r="G3472" s="237"/>
    </row>
    <row r="3473" spans="5:7">
      <c r="E3473" s="237"/>
      <c r="F3473" s="237"/>
      <c r="G3473" s="237"/>
    </row>
    <row r="3474" spans="5:7">
      <c r="E3474" s="237"/>
      <c r="F3474" s="237"/>
      <c r="G3474" s="237"/>
    </row>
    <row r="3475" spans="5:7">
      <c r="E3475" s="237"/>
      <c r="F3475" s="237"/>
      <c r="G3475" s="237"/>
    </row>
    <row r="3476" spans="5:7">
      <c r="E3476" s="237"/>
      <c r="F3476" s="237"/>
      <c r="G3476" s="237"/>
    </row>
    <row r="3477" spans="5:7">
      <c r="E3477" s="237"/>
      <c r="F3477" s="237"/>
      <c r="G3477" s="237"/>
    </row>
    <row r="3478" spans="5:7">
      <c r="E3478" s="237"/>
      <c r="F3478" s="237"/>
      <c r="G3478" s="237"/>
    </row>
    <row r="3479" spans="5:7">
      <c r="E3479" s="237"/>
      <c r="F3479" s="237"/>
      <c r="G3479" s="237"/>
    </row>
    <row r="3480" spans="5:7">
      <c r="E3480" s="237"/>
      <c r="F3480" s="237"/>
      <c r="G3480" s="237"/>
    </row>
    <row r="3481" spans="5:7">
      <c r="E3481" s="237"/>
      <c r="F3481" s="237"/>
      <c r="G3481" s="237"/>
    </row>
    <row r="3482" spans="5:7">
      <c r="E3482" s="237"/>
      <c r="F3482" s="237"/>
      <c r="G3482" s="237"/>
    </row>
    <row r="3483" spans="5:7">
      <c r="E3483" s="237"/>
      <c r="F3483" s="237"/>
      <c r="G3483" s="237"/>
    </row>
    <row r="3484" spans="5:7">
      <c r="E3484" s="237"/>
      <c r="F3484" s="237"/>
      <c r="G3484" s="237"/>
    </row>
    <row r="3485" spans="5:7">
      <c r="E3485" s="237"/>
      <c r="F3485" s="237"/>
      <c r="G3485" s="237"/>
    </row>
    <row r="3486" spans="5:7">
      <c r="E3486" s="237"/>
      <c r="F3486" s="237"/>
      <c r="G3486" s="237"/>
    </row>
    <row r="3487" spans="5:7">
      <c r="E3487" s="237"/>
      <c r="F3487" s="237"/>
      <c r="G3487" s="237"/>
    </row>
    <row r="3488" spans="5:7">
      <c r="E3488" s="237"/>
      <c r="F3488" s="237"/>
      <c r="G3488" s="237"/>
    </row>
    <row r="3489" spans="5:7">
      <c r="E3489" s="237"/>
      <c r="F3489" s="237"/>
      <c r="G3489" s="237"/>
    </row>
    <row r="3490" spans="5:7">
      <c r="E3490" s="237"/>
      <c r="F3490" s="237"/>
      <c r="G3490" s="237"/>
    </row>
    <row r="3491" spans="5:7">
      <c r="E3491" s="237"/>
      <c r="F3491" s="237"/>
      <c r="G3491" s="237"/>
    </row>
    <row r="3492" spans="5:7">
      <c r="E3492" s="237"/>
      <c r="F3492" s="237"/>
      <c r="G3492" s="237"/>
    </row>
    <row r="3493" spans="5:7">
      <c r="E3493" s="237"/>
      <c r="F3493" s="237"/>
      <c r="G3493" s="237"/>
    </row>
    <row r="3494" spans="5:7">
      <c r="E3494" s="237"/>
      <c r="F3494" s="237"/>
      <c r="G3494" s="237"/>
    </row>
    <row r="3495" spans="5:7">
      <c r="E3495" s="237"/>
      <c r="F3495" s="237"/>
      <c r="G3495" s="237"/>
    </row>
    <row r="3496" spans="5:7">
      <c r="E3496" s="237"/>
      <c r="F3496" s="237"/>
      <c r="G3496" s="237"/>
    </row>
    <row r="3497" spans="5:7">
      <c r="E3497" s="237"/>
      <c r="F3497" s="237"/>
      <c r="G3497" s="237"/>
    </row>
    <row r="3498" spans="5:7">
      <c r="E3498" s="237"/>
      <c r="F3498" s="237"/>
      <c r="G3498" s="237"/>
    </row>
    <row r="3499" spans="5:7">
      <c r="E3499" s="237"/>
      <c r="F3499" s="237"/>
      <c r="G3499" s="237"/>
    </row>
    <row r="3500" spans="5:7">
      <c r="E3500" s="237"/>
      <c r="F3500" s="237"/>
      <c r="G3500" s="237"/>
    </row>
    <row r="3501" spans="5:7">
      <c r="E3501" s="237"/>
      <c r="F3501" s="237"/>
      <c r="G3501" s="237"/>
    </row>
    <row r="3502" spans="5:7">
      <c r="E3502" s="237"/>
      <c r="F3502" s="237"/>
      <c r="G3502" s="237"/>
    </row>
    <row r="3503" spans="5:7">
      <c r="E3503" s="237"/>
      <c r="F3503" s="237"/>
      <c r="G3503" s="237"/>
    </row>
    <row r="3504" spans="5:7">
      <c r="E3504" s="237"/>
      <c r="F3504" s="237"/>
      <c r="G3504" s="237"/>
    </row>
    <row r="3505" spans="5:7">
      <c r="E3505" s="237"/>
      <c r="F3505" s="237"/>
      <c r="G3505" s="237"/>
    </row>
    <row r="3506" spans="5:7">
      <c r="E3506" s="237"/>
      <c r="F3506" s="237"/>
      <c r="G3506" s="237"/>
    </row>
    <row r="3507" spans="5:7">
      <c r="E3507" s="237"/>
      <c r="F3507" s="237"/>
      <c r="G3507" s="237"/>
    </row>
    <row r="3508" spans="5:7">
      <c r="E3508" s="237"/>
      <c r="F3508" s="237"/>
      <c r="G3508" s="237"/>
    </row>
    <row r="3509" spans="5:7">
      <c r="E3509" s="237"/>
      <c r="F3509" s="237"/>
      <c r="G3509" s="237"/>
    </row>
    <row r="3510" spans="5:7">
      <c r="E3510" s="237"/>
      <c r="F3510" s="237"/>
      <c r="G3510" s="237"/>
    </row>
    <row r="3511" spans="5:7">
      <c r="E3511" s="237"/>
      <c r="F3511" s="237"/>
      <c r="G3511" s="237"/>
    </row>
    <row r="3512" spans="5:7">
      <c r="E3512" s="237"/>
      <c r="F3512" s="237"/>
      <c r="G3512" s="237"/>
    </row>
    <row r="3513" spans="5:7">
      <c r="E3513" s="237"/>
      <c r="F3513" s="237"/>
      <c r="G3513" s="237"/>
    </row>
    <row r="3514" spans="5:7">
      <c r="E3514" s="237"/>
      <c r="F3514" s="237"/>
      <c r="G3514" s="237"/>
    </row>
    <row r="3515" spans="5:7">
      <c r="E3515" s="237"/>
      <c r="F3515" s="237"/>
      <c r="G3515" s="237"/>
    </row>
    <row r="3516" spans="5:7">
      <c r="E3516" s="237"/>
      <c r="F3516" s="237"/>
      <c r="G3516" s="237"/>
    </row>
    <row r="3517" spans="5:7">
      <c r="E3517" s="237"/>
      <c r="F3517" s="237"/>
      <c r="G3517" s="237"/>
    </row>
    <row r="3518" spans="5:7">
      <c r="E3518" s="237"/>
      <c r="F3518" s="237"/>
      <c r="G3518" s="237"/>
    </row>
    <row r="3519" spans="5:7">
      <c r="E3519" s="237"/>
      <c r="F3519" s="237"/>
      <c r="G3519" s="237"/>
    </row>
    <row r="3520" spans="5:7">
      <c r="E3520" s="237"/>
      <c r="F3520" s="237"/>
      <c r="G3520" s="237"/>
    </row>
    <row r="3521" spans="5:7">
      <c r="E3521" s="237"/>
      <c r="F3521" s="237"/>
      <c r="G3521" s="237"/>
    </row>
    <row r="3522" spans="5:7">
      <c r="E3522" s="237"/>
      <c r="F3522" s="237"/>
      <c r="G3522" s="237"/>
    </row>
    <row r="3523" spans="5:7">
      <c r="E3523" s="237"/>
      <c r="F3523" s="237"/>
      <c r="G3523" s="237"/>
    </row>
    <row r="3524" spans="5:7">
      <c r="E3524" s="237"/>
      <c r="F3524" s="237"/>
      <c r="G3524" s="237"/>
    </row>
    <row r="3525" spans="5:7">
      <c r="E3525" s="237"/>
      <c r="F3525" s="237"/>
      <c r="G3525" s="237"/>
    </row>
    <row r="3526" spans="5:7">
      <c r="E3526" s="237"/>
      <c r="F3526" s="237"/>
      <c r="G3526" s="237"/>
    </row>
    <row r="3527" spans="5:7">
      <c r="E3527" s="237"/>
      <c r="F3527" s="237"/>
      <c r="G3527" s="237"/>
    </row>
    <row r="3528" spans="5:7">
      <c r="E3528" s="237"/>
      <c r="F3528" s="237"/>
      <c r="G3528" s="237"/>
    </row>
    <row r="3529" spans="5:7">
      <c r="E3529" s="237"/>
      <c r="F3529" s="237"/>
      <c r="G3529" s="237"/>
    </row>
    <row r="3530" spans="5:7">
      <c r="E3530" s="237"/>
      <c r="F3530" s="237"/>
      <c r="G3530" s="237"/>
    </row>
    <row r="3531" spans="5:7">
      <c r="E3531" s="237"/>
      <c r="F3531" s="237"/>
      <c r="G3531" s="237"/>
    </row>
    <row r="3532" spans="5:7">
      <c r="E3532" s="237"/>
      <c r="F3532" s="237"/>
      <c r="G3532" s="237"/>
    </row>
    <row r="3533" spans="5:7">
      <c r="E3533" s="237"/>
      <c r="F3533" s="237"/>
      <c r="G3533" s="237"/>
    </row>
    <row r="3534" spans="5:7">
      <c r="E3534" s="237"/>
      <c r="F3534" s="237"/>
      <c r="G3534" s="237"/>
    </row>
    <row r="3535" spans="5:7">
      <c r="E3535" s="237"/>
      <c r="F3535" s="237"/>
      <c r="G3535" s="237"/>
    </row>
    <row r="3536" spans="5:7">
      <c r="E3536" s="237"/>
      <c r="F3536" s="237"/>
      <c r="G3536" s="237"/>
    </row>
    <row r="3537" spans="5:7">
      <c r="E3537" s="237"/>
      <c r="F3537" s="237"/>
      <c r="G3537" s="237"/>
    </row>
    <row r="3538" spans="5:7">
      <c r="E3538" s="237"/>
      <c r="F3538" s="237"/>
      <c r="G3538" s="237"/>
    </row>
    <row r="3539" spans="5:7">
      <c r="E3539" s="237"/>
      <c r="F3539" s="237"/>
      <c r="G3539" s="237"/>
    </row>
    <row r="3540" spans="5:7">
      <c r="E3540" s="237"/>
      <c r="F3540" s="237"/>
      <c r="G3540" s="237"/>
    </row>
    <row r="3541" spans="5:7">
      <c r="E3541" s="237"/>
      <c r="F3541" s="237"/>
      <c r="G3541" s="237"/>
    </row>
    <row r="3542" spans="5:7">
      <c r="E3542" s="237"/>
      <c r="F3542" s="237"/>
      <c r="G3542" s="237"/>
    </row>
    <row r="3543" spans="5:7">
      <c r="E3543" s="237"/>
      <c r="F3543" s="237"/>
      <c r="G3543" s="237"/>
    </row>
    <row r="3544" spans="5:7">
      <c r="E3544" s="237"/>
      <c r="F3544" s="237"/>
      <c r="G3544" s="237"/>
    </row>
    <row r="3545" spans="5:7">
      <c r="E3545" s="237"/>
      <c r="F3545" s="237"/>
      <c r="G3545" s="237"/>
    </row>
    <row r="3546" spans="5:7">
      <c r="E3546" s="237"/>
      <c r="F3546" s="237"/>
      <c r="G3546" s="237"/>
    </row>
    <row r="3547" spans="5:7">
      <c r="E3547" s="237"/>
      <c r="F3547" s="237"/>
      <c r="G3547" s="237"/>
    </row>
    <row r="3548" spans="5:7">
      <c r="E3548" s="237"/>
      <c r="F3548" s="237"/>
      <c r="G3548" s="237"/>
    </row>
    <row r="3549" spans="5:7">
      <c r="E3549" s="237"/>
      <c r="F3549" s="237"/>
      <c r="G3549" s="237"/>
    </row>
    <row r="3550" spans="5:7">
      <c r="E3550" s="237"/>
      <c r="F3550" s="237"/>
      <c r="G3550" s="237"/>
    </row>
    <row r="3551" spans="5:7">
      <c r="E3551" s="237"/>
      <c r="F3551" s="237"/>
      <c r="G3551" s="237"/>
    </row>
    <row r="3552" spans="5:7">
      <c r="E3552" s="237"/>
      <c r="F3552" s="237"/>
      <c r="G3552" s="237"/>
    </row>
    <row r="3553" spans="5:7">
      <c r="E3553" s="237"/>
      <c r="F3553" s="237"/>
      <c r="G3553" s="237"/>
    </row>
    <row r="3554" spans="5:7">
      <c r="E3554" s="237"/>
      <c r="F3554" s="237"/>
      <c r="G3554" s="237"/>
    </row>
    <row r="3555" spans="5:7">
      <c r="E3555" s="237"/>
      <c r="F3555" s="237"/>
      <c r="G3555" s="237"/>
    </row>
    <row r="3556" spans="5:7">
      <c r="E3556" s="237"/>
      <c r="F3556" s="237"/>
      <c r="G3556" s="237"/>
    </row>
    <row r="3557" spans="5:7">
      <c r="E3557" s="237"/>
      <c r="F3557" s="237"/>
      <c r="G3557" s="237"/>
    </row>
    <row r="3558" spans="5:7">
      <c r="E3558" s="237"/>
      <c r="F3558" s="237"/>
      <c r="G3558" s="237"/>
    </row>
    <row r="3559" spans="5:7">
      <c r="E3559" s="237"/>
      <c r="F3559" s="237"/>
      <c r="G3559" s="237"/>
    </row>
    <row r="3560" spans="5:7">
      <c r="E3560" s="237"/>
      <c r="F3560" s="237"/>
      <c r="G3560" s="237"/>
    </row>
    <row r="3561" spans="5:7">
      <c r="E3561" s="237"/>
      <c r="F3561" s="237"/>
      <c r="G3561" s="237"/>
    </row>
    <row r="3562" spans="5:7">
      <c r="E3562" s="237"/>
      <c r="F3562" s="237"/>
      <c r="G3562" s="237"/>
    </row>
    <row r="3563" spans="5:7">
      <c r="E3563" s="237"/>
      <c r="F3563" s="237"/>
      <c r="G3563" s="237"/>
    </row>
    <row r="3564" spans="5:7">
      <c r="E3564" s="237"/>
      <c r="F3564" s="237"/>
      <c r="G3564" s="237"/>
    </row>
    <row r="3565" spans="5:7">
      <c r="E3565" s="237"/>
      <c r="F3565" s="237"/>
      <c r="G3565" s="237"/>
    </row>
    <row r="3566" spans="5:7">
      <c r="E3566" s="237"/>
      <c r="F3566" s="237"/>
      <c r="G3566" s="237"/>
    </row>
    <row r="3567" spans="5:7">
      <c r="E3567" s="237"/>
      <c r="F3567" s="237"/>
      <c r="G3567" s="237"/>
    </row>
    <row r="3568" spans="5:7">
      <c r="E3568" s="237"/>
      <c r="F3568" s="237"/>
      <c r="G3568" s="237"/>
    </row>
    <row r="3569" spans="5:7">
      <c r="E3569" s="237"/>
      <c r="F3569" s="237"/>
      <c r="G3569" s="237"/>
    </row>
    <row r="3570" spans="5:7">
      <c r="E3570" s="237"/>
      <c r="F3570" s="237"/>
      <c r="G3570" s="237"/>
    </row>
    <row r="3571" spans="5:7">
      <c r="E3571" s="237"/>
      <c r="F3571" s="237"/>
      <c r="G3571" s="237"/>
    </row>
    <row r="3572" spans="5:7">
      <c r="E3572" s="237"/>
      <c r="F3572" s="237"/>
      <c r="G3572" s="237"/>
    </row>
    <row r="3573" spans="5:7">
      <c r="E3573" s="237"/>
      <c r="F3573" s="237"/>
      <c r="G3573" s="237"/>
    </row>
    <row r="3574" spans="5:7">
      <c r="E3574" s="237"/>
      <c r="F3574" s="237"/>
      <c r="G3574" s="237"/>
    </row>
    <row r="3575" spans="5:7">
      <c r="E3575" s="237"/>
      <c r="F3575" s="237"/>
      <c r="G3575" s="237"/>
    </row>
    <row r="3576" spans="5:7">
      <c r="E3576" s="237"/>
      <c r="F3576" s="237"/>
      <c r="G3576" s="237"/>
    </row>
    <row r="3577" spans="5:7">
      <c r="E3577" s="237"/>
      <c r="F3577" s="237"/>
      <c r="G3577" s="237"/>
    </row>
    <row r="3578" spans="5:7">
      <c r="E3578" s="237"/>
      <c r="F3578" s="237"/>
      <c r="G3578" s="237"/>
    </row>
    <row r="3579" spans="5:7">
      <c r="E3579" s="237"/>
      <c r="F3579" s="237"/>
      <c r="G3579" s="237"/>
    </row>
    <row r="3580" spans="5:7">
      <c r="E3580" s="237"/>
      <c r="F3580" s="237"/>
      <c r="G3580" s="237"/>
    </row>
    <row r="3581" spans="5:7">
      <c r="E3581" s="237"/>
      <c r="F3581" s="237"/>
      <c r="G3581" s="237"/>
    </row>
    <row r="3582" spans="5:7">
      <c r="E3582" s="237"/>
      <c r="F3582" s="237"/>
      <c r="G3582" s="237"/>
    </row>
    <row r="3583" spans="5:7">
      <c r="E3583" s="237"/>
      <c r="F3583" s="237"/>
      <c r="G3583" s="237"/>
    </row>
    <row r="3584" spans="5:7">
      <c r="E3584" s="237"/>
      <c r="F3584" s="237"/>
      <c r="G3584" s="237"/>
    </row>
    <row r="3585" spans="5:7">
      <c r="E3585" s="237"/>
      <c r="F3585" s="237"/>
      <c r="G3585" s="237"/>
    </row>
    <row r="3586" spans="5:7">
      <c r="E3586" s="237"/>
      <c r="F3586" s="237"/>
      <c r="G3586" s="237"/>
    </row>
    <row r="3587" spans="5:7">
      <c r="E3587" s="237"/>
      <c r="F3587" s="237"/>
      <c r="G3587" s="237"/>
    </row>
    <row r="3588" spans="5:7">
      <c r="E3588" s="237"/>
      <c r="F3588" s="237"/>
      <c r="G3588" s="237"/>
    </row>
    <row r="3589" spans="5:7">
      <c r="E3589" s="237"/>
      <c r="F3589" s="237"/>
      <c r="G3589" s="237"/>
    </row>
    <row r="3590" spans="5:7">
      <c r="E3590" s="237"/>
      <c r="F3590" s="237"/>
      <c r="G3590" s="237"/>
    </row>
    <row r="3591" spans="5:7">
      <c r="E3591" s="237"/>
      <c r="F3591" s="237"/>
      <c r="G3591" s="237"/>
    </row>
    <row r="3592" spans="5:7">
      <c r="E3592" s="237"/>
      <c r="F3592" s="237"/>
      <c r="G3592" s="237"/>
    </row>
    <row r="3593" spans="5:7">
      <c r="E3593" s="237"/>
      <c r="F3593" s="237"/>
      <c r="G3593" s="237"/>
    </row>
    <row r="3594" spans="5:7">
      <c r="E3594" s="237"/>
      <c r="F3594" s="237"/>
      <c r="G3594" s="237"/>
    </row>
    <row r="3595" spans="5:7">
      <c r="E3595" s="237"/>
      <c r="F3595" s="237"/>
      <c r="G3595" s="237"/>
    </row>
    <row r="3596" spans="5:7">
      <c r="E3596" s="237"/>
      <c r="F3596" s="237"/>
      <c r="G3596" s="237"/>
    </row>
    <row r="3597" spans="5:7">
      <c r="E3597" s="237"/>
      <c r="F3597" s="237"/>
      <c r="G3597" s="237"/>
    </row>
    <row r="3598" spans="5:7">
      <c r="E3598" s="237"/>
      <c r="F3598" s="237"/>
      <c r="G3598" s="237"/>
    </row>
    <row r="3599" spans="5:7">
      <c r="E3599" s="237"/>
      <c r="F3599" s="237"/>
      <c r="G3599" s="237"/>
    </row>
    <row r="3600" spans="5:7">
      <c r="E3600" s="237"/>
      <c r="F3600" s="237"/>
      <c r="G3600" s="237"/>
    </row>
    <row r="3601" spans="5:7">
      <c r="E3601" s="237"/>
      <c r="F3601" s="237"/>
      <c r="G3601" s="237"/>
    </row>
    <row r="3602" spans="5:7">
      <c r="E3602" s="237"/>
      <c r="F3602" s="237"/>
      <c r="G3602" s="237"/>
    </row>
    <row r="3603" spans="5:7">
      <c r="E3603" s="237"/>
      <c r="F3603" s="237"/>
      <c r="G3603" s="237"/>
    </row>
    <row r="3604" spans="5:7">
      <c r="E3604" s="237"/>
      <c r="F3604" s="237"/>
      <c r="G3604" s="237"/>
    </row>
    <row r="3605" spans="5:7">
      <c r="E3605" s="237"/>
      <c r="F3605" s="237"/>
      <c r="G3605" s="237"/>
    </row>
    <row r="3606" spans="5:7">
      <c r="E3606" s="237"/>
      <c r="F3606" s="237"/>
      <c r="G3606" s="237"/>
    </row>
    <row r="3607" spans="5:7">
      <c r="E3607" s="237"/>
      <c r="F3607" s="237"/>
      <c r="G3607" s="237"/>
    </row>
    <row r="3608" spans="5:7">
      <c r="E3608" s="237"/>
      <c r="F3608" s="237"/>
      <c r="G3608" s="237"/>
    </row>
    <row r="3609" spans="5:7">
      <c r="E3609" s="237"/>
      <c r="F3609" s="237"/>
      <c r="G3609" s="237"/>
    </row>
    <row r="3610" spans="5:7">
      <c r="E3610" s="237"/>
      <c r="F3610" s="237"/>
      <c r="G3610" s="237"/>
    </row>
    <row r="3611" spans="5:7">
      <c r="E3611" s="237"/>
      <c r="F3611" s="237"/>
      <c r="G3611" s="237"/>
    </row>
    <row r="3612" spans="5:7">
      <c r="E3612" s="237"/>
      <c r="F3612" s="237"/>
      <c r="G3612" s="237"/>
    </row>
    <row r="3613" spans="5:7">
      <c r="E3613" s="237"/>
      <c r="F3613" s="237"/>
      <c r="G3613" s="237"/>
    </row>
    <row r="3614" spans="5:7">
      <c r="E3614" s="237"/>
      <c r="F3614" s="237"/>
      <c r="G3614" s="237"/>
    </row>
    <row r="3615" spans="5:7">
      <c r="E3615" s="237"/>
      <c r="F3615" s="237"/>
      <c r="G3615" s="237"/>
    </row>
    <row r="3616" spans="5:7">
      <c r="E3616" s="237"/>
      <c r="F3616" s="237"/>
      <c r="G3616" s="237"/>
    </row>
    <row r="3617" spans="5:7">
      <c r="E3617" s="237"/>
      <c r="F3617" s="237"/>
      <c r="G3617" s="237"/>
    </row>
    <row r="3618" spans="5:7">
      <c r="E3618" s="237"/>
      <c r="F3618" s="237"/>
      <c r="G3618" s="237"/>
    </row>
    <row r="3619" spans="5:7">
      <c r="E3619" s="237"/>
      <c r="F3619" s="237"/>
      <c r="G3619" s="237"/>
    </row>
    <row r="3620" spans="5:7">
      <c r="E3620" s="237"/>
      <c r="F3620" s="237"/>
      <c r="G3620" s="237"/>
    </row>
    <row r="3621" spans="5:7">
      <c r="E3621" s="237"/>
      <c r="F3621" s="237"/>
      <c r="G3621" s="237"/>
    </row>
    <row r="3622" spans="5:7">
      <c r="E3622" s="237"/>
      <c r="F3622" s="237"/>
      <c r="G3622" s="237"/>
    </row>
    <row r="3623" spans="5:7">
      <c r="E3623" s="237"/>
      <c r="F3623" s="237"/>
      <c r="G3623" s="237"/>
    </row>
    <row r="3624" spans="5:7">
      <c r="E3624" s="237"/>
      <c r="F3624" s="237"/>
      <c r="G3624" s="237"/>
    </row>
    <row r="3625" spans="5:7">
      <c r="E3625" s="237"/>
      <c r="F3625" s="237"/>
      <c r="G3625" s="237"/>
    </row>
    <row r="3626" spans="5:7">
      <c r="E3626" s="237"/>
      <c r="F3626" s="237"/>
      <c r="G3626" s="237"/>
    </row>
    <row r="3627" spans="5:7">
      <c r="E3627" s="237"/>
      <c r="F3627" s="237"/>
      <c r="G3627" s="237"/>
    </row>
    <row r="3628" spans="5:7">
      <c r="E3628" s="237"/>
      <c r="F3628" s="237"/>
      <c r="G3628" s="237"/>
    </row>
    <row r="3629" spans="5:7">
      <c r="E3629" s="237"/>
      <c r="F3629" s="237"/>
      <c r="G3629" s="237"/>
    </row>
    <row r="3630" spans="5:7">
      <c r="E3630" s="237"/>
      <c r="F3630" s="237"/>
      <c r="G3630" s="237"/>
    </row>
    <row r="3631" spans="5:7">
      <c r="E3631" s="237"/>
      <c r="F3631" s="237"/>
      <c r="G3631" s="237"/>
    </row>
    <row r="3632" spans="5:7">
      <c r="E3632" s="237"/>
      <c r="F3632" s="237"/>
      <c r="G3632" s="237"/>
    </row>
    <row r="3633" spans="5:7">
      <c r="E3633" s="237"/>
      <c r="F3633" s="237"/>
      <c r="G3633" s="237"/>
    </row>
    <row r="3634" spans="5:7">
      <c r="E3634" s="237"/>
      <c r="F3634" s="237"/>
      <c r="G3634" s="237"/>
    </row>
    <row r="3635" spans="5:7">
      <c r="E3635" s="237"/>
      <c r="F3635" s="237"/>
      <c r="G3635" s="237"/>
    </row>
    <row r="3636" spans="5:7">
      <c r="E3636" s="237"/>
      <c r="F3636" s="237"/>
      <c r="G3636" s="237"/>
    </row>
    <row r="3637" spans="5:7">
      <c r="E3637" s="237"/>
      <c r="F3637" s="237"/>
      <c r="G3637" s="237"/>
    </row>
    <row r="3638" spans="5:7">
      <c r="E3638" s="237"/>
      <c r="F3638" s="237"/>
      <c r="G3638" s="237"/>
    </row>
    <row r="3639" spans="5:7">
      <c r="E3639" s="237"/>
      <c r="F3639" s="237"/>
      <c r="G3639" s="237"/>
    </row>
    <row r="3640" spans="5:7">
      <c r="E3640" s="237"/>
      <c r="F3640" s="237"/>
      <c r="G3640" s="237"/>
    </row>
    <row r="3641" spans="5:7">
      <c r="E3641" s="237"/>
      <c r="F3641" s="237"/>
      <c r="G3641" s="237"/>
    </row>
    <row r="3642" spans="5:7">
      <c r="E3642" s="237"/>
      <c r="F3642" s="237"/>
      <c r="G3642" s="237"/>
    </row>
    <row r="3643" spans="5:7">
      <c r="E3643" s="237"/>
      <c r="F3643" s="237"/>
      <c r="G3643" s="237"/>
    </row>
    <row r="3644" spans="5:7">
      <c r="E3644" s="237"/>
      <c r="F3644" s="237"/>
      <c r="G3644" s="237"/>
    </row>
    <row r="3645" spans="5:7">
      <c r="E3645" s="237"/>
      <c r="F3645" s="237"/>
      <c r="G3645" s="237"/>
    </row>
    <row r="3646" spans="5:7">
      <c r="E3646" s="237"/>
      <c r="F3646" s="237"/>
      <c r="G3646" s="237"/>
    </row>
    <row r="3647" spans="5:7">
      <c r="E3647" s="237"/>
      <c r="F3647" s="237"/>
      <c r="G3647" s="237"/>
    </row>
    <row r="3648" spans="5:7">
      <c r="E3648" s="237"/>
      <c r="F3648" s="237"/>
      <c r="G3648" s="237"/>
    </row>
    <row r="3649" spans="5:7">
      <c r="E3649" s="237"/>
      <c r="F3649" s="237"/>
      <c r="G3649" s="237"/>
    </row>
    <row r="3650" spans="5:7">
      <c r="E3650" s="237"/>
      <c r="F3650" s="237"/>
      <c r="G3650" s="237"/>
    </row>
    <row r="3651" spans="5:7">
      <c r="E3651" s="237"/>
      <c r="F3651" s="237"/>
      <c r="G3651" s="237"/>
    </row>
    <row r="3652" spans="5:7">
      <c r="E3652" s="237"/>
      <c r="F3652" s="237"/>
      <c r="G3652" s="237"/>
    </row>
    <row r="3653" spans="5:7">
      <c r="E3653" s="237"/>
      <c r="F3653" s="237"/>
      <c r="G3653" s="237"/>
    </row>
    <row r="3654" spans="5:7">
      <c r="E3654" s="237"/>
      <c r="F3654" s="237"/>
      <c r="G3654" s="237"/>
    </row>
    <row r="3655" spans="5:7">
      <c r="E3655" s="237"/>
      <c r="F3655" s="237"/>
      <c r="G3655" s="237"/>
    </row>
    <row r="3656" spans="5:7">
      <c r="E3656" s="237"/>
      <c r="F3656" s="237"/>
      <c r="G3656" s="237"/>
    </row>
    <row r="3657" spans="5:7">
      <c r="E3657" s="237"/>
      <c r="F3657" s="237"/>
      <c r="G3657" s="237"/>
    </row>
    <row r="3658" spans="5:7">
      <c r="E3658" s="237"/>
      <c r="F3658" s="237"/>
      <c r="G3658" s="237"/>
    </row>
    <row r="3659" spans="5:7">
      <c r="E3659" s="237"/>
      <c r="F3659" s="237"/>
      <c r="G3659" s="237"/>
    </row>
    <row r="3660" spans="5:7">
      <c r="E3660" s="237"/>
      <c r="F3660" s="237"/>
      <c r="G3660" s="237"/>
    </row>
    <row r="3661" spans="5:7">
      <c r="E3661" s="237"/>
      <c r="F3661" s="237"/>
      <c r="G3661" s="237"/>
    </row>
    <row r="3662" spans="5:7">
      <c r="E3662" s="237"/>
      <c r="F3662" s="237"/>
      <c r="G3662" s="237"/>
    </row>
    <row r="3663" spans="5:7">
      <c r="E3663" s="237"/>
      <c r="F3663" s="237"/>
      <c r="G3663" s="237"/>
    </row>
    <row r="3664" spans="5:7">
      <c r="E3664" s="237"/>
      <c r="F3664" s="237"/>
      <c r="G3664" s="237"/>
    </row>
    <row r="3665" spans="5:7">
      <c r="E3665" s="237"/>
      <c r="F3665" s="237"/>
      <c r="G3665" s="237"/>
    </row>
    <row r="3666" spans="5:7">
      <c r="E3666" s="237"/>
      <c r="F3666" s="237"/>
      <c r="G3666" s="237"/>
    </row>
    <row r="3667" spans="5:7">
      <c r="E3667" s="237"/>
      <c r="F3667" s="237"/>
      <c r="G3667" s="237"/>
    </row>
    <row r="3668" spans="5:7">
      <c r="E3668" s="237"/>
      <c r="F3668" s="237"/>
      <c r="G3668" s="237"/>
    </row>
    <row r="3669" spans="5:7">
      <c r="E3669" s="237"/>
      <c r="F3669" s="237"/>
      <c r="G3669" s="237"/>
    </row>
    <row r="3670" spans="5:7">
      <c r="E3670" s="237"/>
      <c r="F3670" s="237"/>
      <c r="G3670" s="237"/>
    </row>
    <row r="3671" spans="5:7">
      <c r="E3671" s="237"/>
      <c r="F3671" s="237"/>
      <c r="G3671" s="237"/>
    </row>
    <row r="3672" spans="5:7">
      <c r="E3672" s="237"/>
      <c r="F3672" s="237"/>
      <c r="G3672" s="237"/>
    </row>
    <row r="3673" spans="5:7">
      <c r="E3673" s="237"/>
      <c r="F3673" s="237"/>
      <c r="G3673" s="237"/>
    </row>
    <row r="3674" spans="5:7">
      <c r="E3674" s="237"/>
      <c r="F3674" s="237"/>
      <c r="G3674" s="237"/>
    </row>
    <row r="3675" spans="5:7">
      <c r="E3675" s="237"/>
      <c r="F3675" s="237"/>
      <c r="G3675" s="237"/>
    </row>
    <row r="3676" spans="5:7">
      <c r="E3676" s="237"/>
      <c r="F3676" s="237"/>
      <c r="G3676" s="237"/>
    </row>
    <row r="3677" spans="5:7">
      <c r="E3677" s="237"/>
      <c r="F3677" s="237"/>
      <c r="G3677" s="237"/>
    </row>
    <row r="3678" spans="5:7">
      <c r="E3678" s="237"/>
      <c r="F3678" s="237"/>
      <c r="G3678" s="237"/>
    </row>
    <row r="3679" spans="5:7">
      <c r="E3679" s="237"/>
      <c r="F3679" s="237"/>
      <c r="G3679" s="237"/>
    </row>
    <row r="3680" spans="5:7">
      <c r="E3680" s="237"/>
      <c r="F3680" s="237"/>
      <c r="G3680" s="237"/>
    </row>
    <row r="3681" spans="5:7">
      <c r="E3681" s="237"/>
      <c r="F3681" s="237"/>
      <c r="G3681" s="237"/>
    </row>
    <row r="3682" spans="5:7">
      <c r="E3682" s="237"/>
      <c r="F3682" s="237"/>
      <c r="G3682" s="237"/>
    </row>
    <row r="3683" spans="5:7">
      <c r="E3683" s="237"/>
      <c r="F3683" s="237"/>
      <c r="G3683" s="237"/>
    </row>
    <row r="3684" spans="5:7">
      <c r="E3684" s="237"/>
      <c r="F3684" s="237"/>
      <c r="G3684" s="237"/>
    </row>
    <row r="3685" spans="5:7">
      <c r="E3685" s="237"/>
      <c r="F3685" s="237"/>
      <c r="G3685" s="237"/>
    </row>
    <row r="3686" spans="5:7">
      <c r="E3686" s="237"/>
      <c r="F3686" s="237"/>
      <c r="G3686" s="237"/>
    </row>
    <row r="3687" spans="5:7">
      <c r="E3687" s="237"/>
      <c r="F3687" s="237"/>
      <c r="G3687" s="237"/>
    </row>
    <row r="3688" spans="5:7">
      <c r="E3688" s="237"/>
      <c r="F3688" s="237"/>
      <c r="G3688" s="237"/>
    </row>
    <row r="3689" spans="5:7">
      <c r="E3689" s="237"/>
      <c r="F3689" s="237"/>
      <c r="G3689" s="237"/>
    </row>
    <row r="3690" spans="5:7">
      <c r="E3690" s="237"/>
      <c r="F3690" s="237"/>
      <c r="G3690" s="237"/>
    </row>
    <row r="3691" spans="5:7">
      <c r="E3691" s="237"/>
      <c r="F3691" s="237"/>
      <c r="G3691" s="237"/>
    </row>
    <row r="3692" spans="5:7">
      <c r="E3692" s="237"/>
      <c r="F3692" s="237"/>
      <c r="G3692" s="237"/>
    </row>
    <row r="3693" spans="5:7">
      <c r="E3693" s="237"/>
      <c r="F3693" s="237"/>
      <c r="G3693" s="237"/>
    </row>
    <row r="3694" spans="5:7">
      <c r="E3694" s="237"/>
      <c r="F3694" s="237"/>
      <c r="G3694" s="237"/>
    </row>
    <row r="3695" spans="5:7">
      <c r="E3695" s="237"/>
      <c r="F3695" s="237"/>
      <c r="G3695" s="237"/>
    </row>
    <row r="3696" spans="5:7">
      <c r="E3696" s="237"/>
      <c r="F3696" s="237"/>
      <c r="G3696" s="237"/>
    </row>
    <row r="3697" spans="5:7">
      <c r="E3697" s="237"/>
      <c r="F3697" s="237"/>
      <c r="G3697" s="237"/>
    </row>
    <row r="3698" spans="5:7">
      <c r="E3698" s="237"/>
      <c r="F3698" s="237"/>
      <c r="G3698" s="237"/>
    </row>
    <row r="3699" spans="5:7">
      <c r="E3699" s="237"/>
      <c r="F3699" s="237"/>
      <c r="G3699" s="237"/>
    </row>
    <row r="3700" spans="5:7">
      <c r="E3700" s="237"/>
      <c r="F3700" s="237"/>
      <c r="G3700" s="237"/>
    </row>
    <row r="3701" spans="5:7">
      <c r="E3701" s="237"/>
      <c r="F3701" s="237"/>
      <c r="G3701" s="237"/>
    </row>
    <row r="3702" spans="5:7">
      <c r="E3702" s="237"/>
      <c r="F3702" s="237"/>
      <c r="G3702" s="237"/>
    </row>
    <row r="3703" spans="5:7">
      <c r="E3703" s="237"/>
      <c r="F3703" s="237"/>
      <c r="G3703" s="237"/>
    </row>
    <row r="3704" spans="5:7">
      <c r="E3704" s="237"/>
      <c r="F3704" s="237"/>
      <c r="G3704" s="237"/>
    </row>
    <row r="3705" spans="5:7">
      <c r="E3705" s="237"/>
      <c r="F3705" s="237"/>
      <c r="G3705" s="237"/>
    </row>
    <row r="3706" spans="5:7">
      <c r="E3706" s="237"/>
      <c r="F3706" s="237"/>
      <c r="G3706" s="237"/>
    </row>
    <row r="3707" spans="5:7">
      <c r="E3707" s="237"/>
      <c r="F3707" s="237"/>
      <c r="G3707" s="237"/>
    </row>
    <row r="3708" spans="5:7">
      <c r="E3708" s="237"/>
      <c r="F3708" s="237"/>
      <c r="G3708" s="237"/>
    </row>
    <row r="3709" spans="5:7">
      <c r="E3709" s="237"/>
      <c r="F3709" s="237"/>
      <c r="G3709" s="237"/>
    </row>
    <row r="3710" spans="5:7">
      <c r="E3710" s="237"/>
      <c r="F3710" s="237"/>
      <c r="G3710" s="237"/>
    </row>
    <row r="3711" spans="5:7">
      <c r="E3711" s="237"/>
      <c r="F3711" s="237"/>
      <c r="G3711" s="237"/>
    </row>
    <row r="3712" spans="5:7">
      <c r="E3712" s="237"/>
      <c r="F3712" s="237"/>
      <c r="G3712" s="237"/>
    </row>
    <row r="3713" spans="5:7">
      <c r="E3713" s="237"/>
      <c r="F3713" s="237"/>
      <c r="G3713" s="237"/>
    </row>
    <row r="3714" spans="5:7">
      <c r="E3714" s="237"/>
      <c r="F3714" s="237"/>
      <c r="G3714" s="237"/>
    </row>
    <row r="3715" spans="5:7">
      <c r="E3715" s="237"/>
      <c r="F3715" s="237"/>
      <c r="G3715" s="237"/>
    </row>
    <row r="3716" spans="5:7">
      <c r="E3716" s="237"/>
      <c r="F3716" s="237"/>
      <c r="G3716" s="237"/>
    </row>
    <row r="3717" spans="5:7">
      <c r="E3717" s="237"/>
      <c r="F3717" s="237"/>
      <c r="G3717" s="237"/>
    </row>
    <row r="3718" spans="5:7">
      <c r="E3718" s="237"/>
      <c r="F3718" s="237"/>
      <c r="G3718" s="237"/>
    </row>
    <row r="3719" spans="5:7">
      <c r="E3719" s="237"/>
      <c r="F3719" s="237"/>
      <c r="G3719" s="237"/>
    </row>
    <row r="3720" spans="5:7">
      <c r="E3720" s="237"/>
      <c r="F3720" s="237"/>
      <c r="G3720" s="237"/>
    </row>
    <row r="3721" spans="5:7">
      <c r="E3721" s="237"/>
      <c r="F3721" s="237"/>
      <c r="G3721" s="237"/>
    </row>
    <row r="3722" spans="5:7">
      <c r="E3722" s="237"/>
      <c r="F3722" s="237"/>
      <c r="G3722" s="237"/>
    </row>
    <row r="3723" spans="5:7">
      <c r="E3723" s="237"/>
      <c r="F3723" s="237"/>
      <c r="G3723" s="237"/>
    </row>
    <row r="3724" spans="5:7">
      <c r="E3724" s="237"/>
      <c r="F3724" s="237"/>
      <c r="G3724" s="237"/>
    </row>
    <row r="3725" spans="5:7">
      <c r="E3725" s="237"/>
      <c r="F3725" s="237"/>
      <c r="G3725" s="237"/>
    </row>
    <row r="3726" spans="5:7">
      <c r="E3726" s="237"/>
      <c r="F3726" s="237"/>
      <c r="G3726" s="237"/>
    </row>
    <row r="3727" spans="5:7">
      <c r="E3727" s="237"/>
      <c r="F3727" s="237"/>
      <c r="G3727" s="237"/>
    </row>
    <row r="3728" spans="5:7">
      <c r="E3728" s="237"/>
      <c r="F3728" s="237"/>
      <c r="G3728" s="237"/>
    </row>
    <row r="3729" spans="5:7">
      <c r="E3729" s="237"/>
      <c r="F3729" s="237"/>
      <c r="G3729" s="237"/>
    </row>
    <row r="3730" spans="5:7">
      <c r="E3730" s="237"/>
      <c r="F3730" s="237"/>
      <c r="G3730" s="237"/>
    </row>
    <row r="3731" spans="5:7">
      <c r="E3731" s="237"/>
      <c r="F3731" s="237"/>
      <c r="G3731" s="237"/>
    </row>
    <row r="3732" spans="5:7">
      <c r="E3732" s="237"/>
      <c r="F3732" s="237"/>
      <c r="G3732" s="237"/>
    </row>
    <row r="3733" spans="5:7">
      <c r="E3733" s="237"/>
      <c r="F3733" s="237"/>
      <c r="G3733" s="237"/>
    </row>
    <row r="3734" spans="5:7">
      <c r="E3734" s="237"/>
      <c r="F3734" s="237"/>
      <c r="G3734" s="237"/>
    </row>
    <row r="3735" spans="5:7">
      <c r="E3735" s="237"/>
      <c r="F3735" s="237"/>
      <c r="G3735" s="237"/>
    </row>
    <row r="3736" spans="5:7">
      <c r="E3736" s="237"/>
      <c r="F3736" s="237"/>
      <c r="G3736" s="237"/>
    </row>
    <row r="3737" spans="5:7">
      <c r="E3737" s="237"/>
      <c r="F3737" s="237"/>
      <c r="G3737" s="237"/>
    </row>
    <row r="3738" spans="5:7">
      <c r="E3738" s="237"/>
      <c r="F3738" s="237"/>
      <c r="G3738" s="237"/>
    </row>
    <row r="3739" spans="5:7">
      <c r="E3739" s="237"/>
      <c r="F3739" s="237"/>
      <c r="G3739" s="237"/>
    </row>
    <row r="3740" spans="5:7">
      <c r="E3740" s="237"/>
      <c r="F3740" s="237"/>
      <c r="G3740" s="237"/>
    </row>
    <row r="3741" spans="5:7">
      <c r="E3741" s="237"/>
      <c r="F3741" s="237"/>
      <c r="G3741" s="237"/>
    </row>
    <row r="3742" spans="5:7">
      <c r="E3742" s="237"/>
      <c r="F3742" s="237"/>
      <c r="G3742" s="237"/>
    </row>
    <row r="3743" spans="5:7">
      <c r="E3743" s="237"/>
      <c r="F3743" s="237"/>
      <c r="G3743" s="237"/>
    </row>
    <row r="3744" spans="5:7">
      <c r="E3744" s="237"/>
      <c r="F3744" s="237"/>
      <c r="G3744" s="237"/>
    </row>
    <row r="3745" spans="5:7">
      <c r="E3745" s="237"/>
      <c r="F3745" s="237"/>
      <c r="G3745" s="237"/>
    </row>
    <row r="3746" spans="5:7">
      <c r="E3746" s="237"/>
      <c r="F3746" s="237"/>
      <c r="G3746" s="237"/>
    </row>
    <row r="3747" spans="5:7">
      <c r="E3747" s="237"/>
      <c r="F3747" s="237"/>
      <c r="G3747" s="237"/>
    </row>
    <row r="3748" spans="5:7">
      <c r="E3748" s="237"/>
      <c r="F3748" s="237"/>
      <c r="G3748" s="237"/>
    </row>
    <row r="3749" spans="5:7">
      <c r="E3749" s="237"/>
      <c r="F3749" s="237"/>
      <c r="G3749" s="237"/>
    </row>
    <row r="3750" spans="5:7">
      <c r="E3750" s="237"/>
      <c r="F3750" s="237"/>
      <c r="G3750" s="237"/>
    </row>
    <row r="3751" spans="5:7">
      <c r="E3751" s="237"/>
      <c r="F3751" s="237"/>
      <c r="G3751" s="237"/>
    </row>
    <row r="3752" spans="5:7">
      <c r="E3752" s="237"/>
      <c r="F3752" s="237"/>
      <c r="G3752" s="237"/>
    </row>
    <row r="3753" spans="5:7">
      <c r="E3753" s="237"/>
      <c r="F3753" s="237"/>
      <c r="G3753" s="237"/>
    </row>
    <row r="3754" spans="5:7">
      <c r="E3754" s="237"/>
      <c r="F3754" s="237"/>
      <c r="G3754" s="237"/>
    </row>
    <row r="3755" spans="5:7">
      <c r="E3755" s="237"/>
      <c r="F3755" s="237"/>
      <c r="G3755" s="237"/>
    </row>
    <row r="3756" spans="5:7">
      <c r="E3756" s="237"/>
      <c r="F3756" s="237"/>
      <c r="G3756" s="237"/>
    </row>
    <row r="3757" spans="5:7">
      <c r="E3757" s="237"/>
      <c r="F3757" s="237"/>
      <c r="G3757" s="237"/>
    </row>
    <row r="3758" spans="5:7">
      <c r="E3758" s="237"/>
      <c r="F3758" s="237"/>
      <c r="G3758" s="237"/>
    </row>
    <row r="3759" spans="5:7">
      <c r="E3759" s="237"/>
      <c r="F3759" s="237"/>
      <c r="G3759" s="237"/>
    </row>
    <row r="3760" spans="5:7">
      <c r="E3760" s="237"/>
      <c r="F3760" s="237"/>
      <c r="G3760" s="237"/>
    </row>
    <row r="3761" spans="5:7">
      <c r="E3761" s="237"/>
      <c r="F3761" s="237"/>
      <c r="G3761" s="237"/>
    </row>
    <row r="3762" spans="5:7">
      <c r="E3762" s="237"/>
      <c r="F3762" s="237"/>
      <c r="G3762" s="237"/>
    </row>
    <row r="3763" spans="5:7">
      <c r="E3763" s="237"/>
      <c r="F3763" s="237"/>
      <c r="G3763" s="237"/>
    </row>
    <row r="3764" spans="5:7">
      <c r="E3764" s="237"/>
      <c r="F3764" s="237"/>
      <c r="G3764" s="237"/>
    </row>
    <row r="3765" spans="5:7">
      <c r="E3765" s="237"/>
      <c r="F3765" s="237"/>
      <c r="G3765" s="237"/>
    </row>
    <row r="3766" spans="5:7">
      <c r="E3766" s="237"/>
      <c r="F3766" s="237"/>
      <c r="G3766" s="237"/>
    </row>
    <row r="3767" spans="5:7">
      <c r="E3767" s="237"/>
      <c r="F3767" s="237"/>
      <c r="G3767" s="237"/>
    </row>
    <row r="3768" spans="5:7">
      <c r="E3768" s="237"/>
      <c r="F3768" s="237"/>
      <c r="G3768" s="237"/>
    </row>
    <row r="3769" spans="5:7">
      <c r="E3769" s="237"/>
      <c r="F3769" s="237"/>
      <c r="G3769" s="237"/>
    </row>
    <row r="3770" spans="5:7">
      <c r="E3770" s="237"/>
      <c r="F3770" s="237"/>
      <c r="G3770" s="237"/>
    </row>
    <row r="3771" spans="5:7">
      <c r="E3771" s="237"/>
      <c r="F3771" s="237"/>
      <c r="G3771" s="237"/>
    </row>
    <row r="3772" spans="5:7">
      <c r="E3772" s="237"/>
      <c r="F3772" s="237"/>
      <c r="G3772" s="237"/>
    </row>
    <row r="3773" spans="5:7">
      <c r="E3773" s="237"/>
      <c r="F3773" s="237"/>
      <c r="G3773" s="237"/>
    </row>
    <row r="3774" spans="5:7">
      <c r="E3774" s="237"/>
      <c r="F3774" s="237"/>
      <c r="G3774" s="237"/>
    </row>
    <row r="3775" spans="5:7">
      <c r="E3775" s="237"/>
      <c r="F3775" s="237"/>
      <c r="G3775" s="237"/>
    </row>
    <row r="3776" spans="5:7">
      <c r="E3776" s="237"/>
      <c r="F3776" s="237"/>
      <c r="G3776" s="237"/>
    </row>
    <row r="3777" spans="5:7">
      <c r="E3777" s="237"/>
      <c r="F3777" s="237"/>
      <c r="G3777" s="237"/>
    </row>
    <row r="3778" spans="5:7">
      <c r="E3778" s="237"/>
      <c r="F3778" s="237"/>
      <c r="G3778" s="237"/>
    </row>
    <row r="3779" spans="5:7">
      <c r="E3779" s="237"/>
      <c r="F3779" s="237"/>
      <c r="G3779" s="237"/>
    </row>
    <row r="3780" spans="5:7">
      <c r="E3780" s="237"/>
      <c r="F3780" s="237"/>
      <c r="G3780" s="237"/>
    </row>
    <row r="3781" spans="5:7">
      <c r="E3781" s="237"/>
      <c r="F3781" s="237"/>
      <c r="G3781" s="237"/>
    </row>
    <row r="3782" spans="5:7">
      <c r="E3782" s="237"/>
      <c r="F3782" s="237"/>
      <c r="G3782" s="237"/>
    </row>
    <row r="3783" spans="5:7">
      <c r="E3783" s="237"/>
      <c r="F3783" s="237"/>
      <c r="G3783" s="237"/>
    </row>
    <row r="3784" spans="5:7">
      <c r="E3784" s="237"/>
      <c r="F3784" s="237"/>
      <c r="G3784" s="237"/>
    </row>
    <row r="3785" spans="5:7">
      <c r="E3785" s="237"/>
      <c r="F3785" s="237"/>
      <c r="G3785" s="237"/>
    </row>
    <row r="3786" spans="5:7">
      <c r="E3786" s="237"/>
      <c r="F3786" s="237"/>
      <c r="G3786" s="237"/>
    </row>
    <row r="3787" spans="5:7">
      <c r="E3787" s="237"/>
      <c r="F3787" s="237"/>
      <c r="G3787" s="237"/>
    </row>
    <row r="3788" spans="5:7">
      <c r="E3788" s="237"/>
      <c r="F3788" s="237"/>
      <c r="G3788" s="237"/>
    </row>
    <row r="3789" spans="5:7">
      <c r="E3789" s="237"/>
      <c r="F3789" s="237"/>
      <c r="G3789" s="237"/>
    </row>
    <row r="3790" spans="5:7">
      <c r="E3790" s="237"/>
      <c r="F3790" s="237"/>
      <c r="G3790" s="237"/>
    </row>
    <row r="3791" spans="5:7">
      <c r="E3791" s="237"/>
      <c r="F3791" s="237"/>
      <c r="G3791" s="237"/>
    </row>
    <row r="3792" spans="5:7">
      <c r="E3792" s="237"/>
      <c r="F3792" s="237"/>
      <c r="G3792" s="237"/>
    </row>
    <row r="3793" spans="5:7">
      <c r="E3793" s="237"/>
      <c r="F3793" s="237"/>
      <c r="G3793" s="237"/>
    </row>
    <row r="3794" spans="5:7">
      <c r="E3794" s="237"/>
      <c r="F3794" s="237"/>
      <c r="G3794" s="237"/>
    </row>
    <row r="3795" spans="5:7">
      <c r="E3795" s="237"/>
      <c r="F3795" s="237"/>
      <c r="G3795" s="237"/>
    </row>
    <row r="3796" spans="5:7">
      <c r="E3796" s="237"/>
      <c r="F3796" s="237"/>
      <c r="G3796" s="237"/>
    </row>
    <row r="3797" spans="5:7">
      <c r="E3797" s="237"/>
      <c r="F3797" s="237"/>
      <c r="G3797" s="237"/>
    </row>
    <row r="3798" spans="5:7">
      <c r="E3798" s="237"/>
      <c r="F3798" s="237"/>
      <c r="G3798" s="237"/>
    </row>
    <row r="3799" spans="5:7">
      <c r="E3799" s="237"/>
      <c r="F3799" s="237"/>
      <c r="G3799" s="237"/>
    </row>
    <row r="3800" spans="5:7">
      <c r="E3800" s="237"/>
      <c r="F3800" s="237"/>
      <c r="G3800" s="237"/>
    </row>
    <row r="3801" spans="5:7">
      <c r="E3801" s="237"/>
      <c r="F3801" s="237"/>
      <c r="G3801" s="237"/>
    </row>
    <row r="3802" spans="5:7">
      <c r="E3802" s="237"/>
      <c r="F3802" s="237"/>
      <c r="G3802" s="237"/>
    </row>
    <row r="3803" spans="5:7">
      <c r="E3803" s="237"/>
      <c r="F3803" s="237"/>
      <c r="G3803" s="237"/>
    </row>
    <row r="3804" spans="5:7">
      <c r="E3804" s="237"/>
      <c r="F3804" s="237"/>
      <c r="G3804" s="237"/>
    </row>
    <row r="3805" spans="5:7">
      <c r="E3805" s="237"/>
      <c r="F3805" s="237"/>
      <c r="G3805" s="237"/>
    </row>
    <row r="3806" spans="5:7">
      <c r="E3806" s="237"/>
      <c r="F3806" s="237"/>
      <c r="G3806" s="237"/>
    </row>
    <row r="3807" spans="5:7">
      <c r="E3807" s="237"/>
      <c r="F3807" s="237"/>
      <c r="G3807" s="237"/>
    </row>
    <row r="3808" spans="5:7">
      <c r="E3808" s="237"/>
      <c r="F3808" s="237"/>
      <c r="G3808" s="237"/>
    </row>
    <row r="3809" spans="5:7">
      <c r="E3809" s="237"/>
      <c r="F3809" s="237"/>
      <c r="G3809" s="237"/>
    </row>
    <row r="3810" spans="5:7">
      <c r="E3810" s="237"/>
      <c r="F3810" s="237"/>
      <c r="G3810" s="237"/>
    </row>
    <row r="3811" spans="5:7">
      <c r="E3811" s="237"/>
      <c r="F3811" s="237"/>
      <c r="G3811" s="237"/>
    </row>
    <row r="3812" spans="5:7">
      <c r="E3812" s="237"/>
      <c r="F3812" s="237"/>
      <c r="G3812" s="237"/>
    </row>
    <row r="3813" spans="5:7">
      <c r="E3813" s="237"/>
      <c r="F3813" s="237"/>
      <c r="G3813" s="237"/>
    </row>
    <row r="3814" spans="5:7">
      <c r="E3814" s="237"/>
      <c r="F3814" s="237"/>
      <c r="G3814" s="237"/>
    </row>
    <row r="3815" spans="5:7">
      <c r="E3815" s="237"/>
      <c r="F3815" s="237"/>
      <c r="G3815" s="237"/>
    </row>
    <row r="3816" spans="5:7">
      <c r="E3816" s="237"/>
      <c r="F3816" s="237"/>
      <c r="G3816" s="237"/>
    </row>
    <row r="3817" spans="5:7">
      <c r="E3817" s="237"/>
      <c r="F3817" s="237"/>
      <c r="G3817" s="237"/>
    </row>
    <row r="3818" spans="5:7">
      <c r="E3818" s="237"/>
      <c r="F3818" s="237"/>
      <c r="G3818" s="237"/>
    </row>
    <row r="3819" spans="5:7">
      <c r="E3819" s="237"/>
      <c r="F3819" s="237"/>
      <c r="G3819" s="237"/>
    </row>
    <row r="3820" spans="5:7">
      <c r="E3820" s="237"/>
      <c r="F3820" s="237"/>
      <c r="G3820" s="237"/>
    </row>
    <row r="3821" spans="5:7">
      <c r="E3821" s="237"/>
      <c r="F3821" s="237"/>
      <c r="G3821" s="237"/>
    </row>
    <row r="3822" spans="5:7">
      <c r="E3822" s="237"/>
      <c r="F3822" s="237"/>
      <c r="G3822" s="237"/>
    </row>
    <row r="3823" spans="5:7">
      <c r="E3823" s="237"/>
      <c r="F3823" s="237"/>
      <c r="G3823" s="237"/>
    </row>
    <row r="3824" spans="5:7">
      <c r="E3824" s="237"/>
      <c r="F3824" s="237"/>
      <c r="G3824" s="237"/>
    </row>
    <row r="3825" spans="5:7">
      <c r="E3825" s="237"/>
      <c r="F3825" s="237"/>
      <c r="G3825" s="237"/>
    </row>
    <row r="3826" spans="5:7">
      <c r="E3826" s="237"/>
      <c r="F3826" s="237"/>
      <c r="G3826" s="237"/>
    </row>
    <row r="3827" spans="5:7">
      <c r="E3827" s="237"/>
      <c r="F3827" s="237"/>
      <c r="G3827" s="237"/>
    </row>
    <row r="3828" spans="5:7">
      <c r="E3828" s="237"/>
      <c r="F3828" s="237"/>
      <c r="G3828" s="237"/>
    </row>
    <row r="3829" spans="5:7">
      <c r="E3829" s="237"/>
      <c r="F3829" s="237"/>
      <c r="G3829" s="237"/>
    </row>
    <row r="3830" spans="5:7">
      <c r="E3830" s="237"/>
      <c r="F3830" s="237"/>
      <c r="G3830" s="237"/>
    </row>
    <row r="3831" spans="5:7">
      <c r="E3831" s="237"/>
      <c r="F3831" s="237"/>
      <c r="G3831" s="237"/>
    </row>
    <row r="3832" spans="5:7">
      <c r="E3832" s="237"/>
      <c r="F3832" s="237"/>
      <c r="G3832" s="237"/>
    </row>
    <row r="3833" spans="5:7">
      <c r="E3833" s="237"/>
      <c r="F3833" s="237"/>
      <c r="G3833" s="237"/>
    </row>
    <row r="3834" spans="5:7">
      <c r="E3834" s="237"/>
      <c r="F3834" s="237"/>
      <c r="G3834" s="237"/>
    </row>
    <row r="3835" spans="5:7">
      <c r="E3835" s="237"/>
      <c r="F3835" s="237"/>
      <c r="G3835" s="237"/>
    </row>
    <row r="3836" spans="5:7">
      <c r="E3836" s="237"/>
      <c r="F3836" s="237"/>
      <c r="G3836" s="237"/>
    </row>
    <row r="3837" spans="5:7">
      <c r="E3837" s="237"/>
      <c r="F3837" s="237"/>
      <c r="G3837" s="237"/>
    </row>
    <row r="3838" spans="5:7">
      <c r="E3838" s="237"/>
      <c r="F3838" s="237"/>
      <c r="G3838" s="237"/>
    </row>
    <row r="3839" spans="5:7">
      <c r="E3839" s="237"/>
      <c r="F3839" s="237"/>
      <c r="G3839" s="237"/>
    </row>
    <row r="3840" spans="5:7">
      <c r="E3840" s="237"/>
      <c r="F3840" s="237"/>
      <c r="G3840" s="237"/>
    </row>
    <row r="3841" spans="5:7">
      <c r="E3841" s="237"/>
      <c r="F3841" s="237"/>
      <c r="G3841" s="237"/>
    </row>
    <row r="3842" spans="5:7">
      <c r="E3842" s="237"/>
      <c r="F3842" s="237"/>
      <c r="G3842" s="237"/>
    </row>
    <row r="3843" spans="5:7">
      <c r="E3843" s="237"/>
      <c r="F3843" s="237"/>
      <c r="G3843" s="237"/>
    </row>
    <row r="3844" spans="5:7">
      <c r="E3844" s="237"/>
      <c r="F3844" s="237"/>
      <c r="G3844" s="237"/>
    </row>
    <row r="3845" spans="5:7">
      <c r="E3845" s="237"/>
      <c r="F3845" s="237"/>
      <c r="G3845" s="237"/>
    </row>
    <row r="3846" spans="5:7">
      <c r="E3846" s="237"/>
      <c r="F3846" s="237"/>
      <c r="G3846" s="237"/>
    </row>
    <row r="3847" spans="5:7">
      <c r="E3847" s="237"/>
      <c r="F3847" s="237"/>
      <c r="G3847" s="237"/>
    </row>
    <row r="3848" spans="5:7">
      <c r="E3848" s="237"/>
      <c r="F3848" s="237"/>
      <c r="G3848" s="237"/>
    </row>
    <row r="3849" spans="5:7">
      <c r="E3849" s="237"/>
      <c r="F3849" s="237"/>
      <c r="G3849" s="237"/>
    </row>
    <row r="3850" spans="5:7">
      <c r="E3850" s="237"/>
      <c r="F3850" s="237"/>
      <c r="G3850" s="237"/>
    </row>
    <row r="3851" spans="5:7">
      <c r="E3851" s="237"/>
      <c r="F3851" s="237"/>
      <c r="G3851" s="237"/>
    </row>
    <row r="3852" spans="5:7">
      <c r="E3852" s="237"/>
      <c r="F3852" s="237"/>
      <c r="G3852" s="237"/>
    </row>
    <row r="3853" spans="5:7">
      <c r="E3853" s="237"/>
      <c r="F3853" s="237"/>
      <c r="G3853" s="237"/>
    </row>
    <row r="3854" spans="5:7">
      <c r="E3854" s="237"/>
      <c r="F3854" s="237"/>
      <c r="G3854" s="237"/>
    </row>
    <row r="3855" spans="5:7">
      <c r="E3855" s="237"/>
      <c r="F3855" s="237"/>
      <c r="G3855" s="237"/>
    </row>
    <row r="3856" spans="5:7">
      <c r="E3856" s="237"/>
      <c r="F3856" s="237"/>
      <c r="G3856" s="237"/>
    </row>
    <row r="3857" spans="5:7">
      <c r="E3857" s="237"/>
      <c r="F3857" s="237"/>
      <c r="G3857" s="237"/>
    </row>
    <row r="3858" spans="5:7">
      <c r="E3858" s="237"/>
      <c r="F3858" s="237"/>
      <c r="G3858" s="237"/>
    </row>
    <row r="3859" spans="5:7">
      <c r="E3859" s="237"/>
      <c r="F3859" s="237"/>
      <c r="G3859" s="237"/>
    </row>
    <row r="3860" spans="5:7">
      <c r="E3860" s="237"/>
      <c r="F3860" s="237"/>
      <c r="G3860" s="237"/>
    </row>
    <row r="3861" spans="5:7">
      <c r="E3861" s="237"/>
      <c r="F3861" s="237"/>
      <c r="G3861" s="237"/>
    </row>
    <row r="3862" spans="5:7">
      <c r="E3862" s="237"/>
      <c r="F3862" s="237"/>
      <c r="G3862" s="237"/>
    </row>
    <row r="3863" spans="5:7">
      <c r="E3863" s="237"/>
      <c r="F3863" s="237"/>
      <c r="G3863" s="237"/>
    </row>
    <row r="3864" spans="5:7">
      <c r="E3864" s="237"/>
      <c r="F3864" s="237"/>
      <c r="G3864" s="237"/>
    </row>
    <row r="3865" spans="5:7">
      <c r="E3865" s="237"/>
      <c r="F3865" s="237"/>
      <c r="G3865" s="237"/>
    </row>
    <row r="3866" spans="5:7">
      <c r="E3866" s="237"/>
      <c r="F3866" s="237"/>
      <c r="G3866" s="237"/>
    </row>
    <row r="3867" spans="5:7">
      <c r="E3867" s="237"/>
      <c r="F3867" s="237"/>
      <c r="G3867" s="237"/>
    </row>
    <row r="3868" spans="5:7">
      <c r="E3868" s="237"/>
      <c r="F3868" s="237"/>
      <c r="G3868" s="237"/>
    </row>
    <row r="3869" spans="5:7">
      <c r="E3869" s="237"/>
      <c r="F3869" s="237"/>
      <c r="G3869" s="237"/>
    </row>
    <row r="3870" spans="5:7">
      <c r="E3870" s="237"/>
      <c r="F3870" s="237"/>
      <c r="G3870" s="237"/>
    </row>
    <row r="3871" spans="5:7">
      <c r="E3871" s="237"/>
      <c r="F3871" s="237"/>
      <c r="G3871" s="237"/>
    </row>
    <row r="3872" spans="5:7">
      <c r="E3872" s="237"/>
      <c r="F3872" s="237"/>
      <c r="G3872" s="237"/>
    </row>
    <row r="3873" spans="5:7">
      <c r="E3873" s="237"/>
      <c r="F3873" s="237"/>
      <c r="G3873" s="237"/>
    </row>
    <row r="3874" spans="5:7">
      <c r="E3874" s="237"/>
      <c r="F3874" s="237"/>
      <c r="G3874" s="237"/>
    </row>
    <row r="3875" spans="5:7">
      <c r="E3875" s="237"/>
      <c r="F3875" s="237"/>
      <c r="G3875" s="237"/>
    </row>
    <row r="3876" spans="5:7">
      <c r="E3876" s="237"/>
      <c r="F3876" s="237"/>
      <c r="G3876" s="237"/>
    </row>
    <row r="3877" spans="5:7">
      <c r="E3877" s="237"/>
      <c r="F3877" s="237"/>
      <c r="G3877" s="237"/>
    </row>
    <row r="3878" spans="5:7">
      <c r="E3878" s="237"/>
      <c r="F3878" s="237"/>
      <c r="G3878" s="237"/>
    </row>
    <row r="3879" spans="5:7">
      <c r="E3879" s="237"/>
      <c r="F3879" s="237"/>
      <c r="G3879" s="237"/>
    </row>
    <row r="3880" spans="5:7">
      <c r="E3880" s="237"/>
      <c r="F3880" s="237"/>
      <c r="G3880" s="237"/>
    </row>
    <row r="3881" spans="5:7">
      <c r="E3881" s="237"/>
      <c r="F3881" s="237"/>
      <c r="G3881" s="237"/>
    </row>
    <row r="3882" spans="5:7">
      <c r="E3882" s="237"/>
      <c r="F3882" s="237"/>
      <c r="G3882" s="237"/>
    </row>
    <row r="3883" spans="5:7">
      <c r="E3883" s="237"/>
      <c r="F3883" s="237"/>
      <c r="G3883" s="237"/>
    </row>
    <row r="3884" spans="5:7">
      <c r="E3884" s="237"/>
      <c r="F3884" s="237"/>
      <c r="G3884" s="237"/>
    </row>
    <row r="3885" spans="5:7">
      <c r="E3885" s="237"/>
      <c r="F3885" s="237"/>
      <c r="G3885" s="237"/>
    </row>
    <row r="3886" spans="5:7">
      <c r="E3886" s="237"/>
      <c r="F3886" s="237"/>
      <c r="G3886" s="237"/>
    </row>
    <row r="3887" spans="5:7">
      <c r="E3887" s="237"/>
      <c r="F3887" s="237"/>
      <c r="G3887" s="237"/>
    </row>
    <row r="3888" spans="5:7">
      <c r="E3888" s="237"/>
      <c r="F3888" s="237"/>
      <c r="G3888" s="237"/>
    </row>
    <row r="3889" spans="5:7">
      <c r="E3889" s="237"/>
      <c r="F3889" s="237"/>
      <c r="G3889" s="237"/>
    </row>
    <row r="3890" spans="5:7">
      <c r="E3890" s="237"/>
      <c r="F3890" s="237"/>
      <c r="G3890" s="237"/>
    </row>
    <row r="3891" spans="5:7">
      <c r="E3891" s="237"/>
      <c r="F3891" s="237"/>
      <c r="G3891" s="237"/>
    </row>
    <row r="3892" spans="5:7">
      <c r="E3892" s="237"/>
      <c r="F3892" s="237"/>
      <c r="G3892" s="237"/>
    </row>
    <row r="3893" spans="5:7">
      <c r="E3893" s="237"/>
      <c r="F3893" s="237"/>
      <c r="G3893" s="237"/>
    </row>
    <row r="3894" spans="5:7">
      <c r="E3894" s="237"/>
      <c r="F3894" s="237"/>
      <c r="G3894" s="237"/>
    </row>
    <row r="3895" spans="5:7">
      <c r="E3895" s="237"/>
      <c r="F3895" s="237"/>
      <c r="G3895" s="237"/>
    </row>
    <row r="3896" spans="5:7">
      <c r="E3896" s="237"/>
      <c r="F3896" s="237"/>
      <c r="G3896" s="237"/>
    </row>
    <row r="3897" spans="5:7">
      <c r="E3897" s="237"/>
      <c r="F3897" s="237"/>
      <c r="G3897" s="237"/>
    </row>
    <row r="3898" spans="5:7">
      <c r="E3898" s="237"/>
      <c r="F3898" s="237"/>
      <c r="G3898" s="237"/>
    </row>
    <row r="3899" spans="5:7">
      <c r="E3899" s="237"/>
      <c r="F3899" s="237"/>
      <c r="G3899" s="237"/>
    </row>
    <row r="3900" spans="5:7">
      <c r="E3900" s="237"/>
      <c r="F3900" s="237"/>
      <c r="G3900" s="237"/>
    </row>
    <row r="3901" spans="5:7">
      <c r="E3901" s="237"/>
      <c r="F3901" s="237"/>
      <c r="G3901" s="237"/>
    </row>
    <row r="3902" spans="5:7">
      <c r="E3902" s="237"/>
      <c r="F3902" s="237"/>
      <c r="G3902" s="237"/>
    </row>
    <row r="3903" spans="5:7">
      <c r="E3903" s="237"/>
      <c r="F3903" s="237"/>
      <c r="G3903" s="237"/>
    </row>
    <row r="3904" spans="5:7">
      <c r="E3904" s="237"/>
      <c r="F3904" s="237"/>
      <c r="G3904" s="237"/>
    </row>
    <row r="3905" spans="5:7">
      <c r="E3905" s="237"/>
      <c r="F3905" s="237"/>
      <c r="G3905" s="237"/>
    </row>
    <row r="3906" spans="5:7">
      <c r="E3906" s="237"/>
      <c r="F3906" s="237"/>
      <c r="G3906" s="237"/>
    </row>
    <row r="3907" spans="5:7">
      <c r="E3907" s="237"/>
      <c r="F3907" s="237"/>
      <c r="G3907" s="237"/>
    </row>
    <row r="3908" spans="5:7">
      <c r="E3908" s="237"/>
      <c r="F3908" s="237"/>
      <c r="G3908" s="237"/>
    </row>
    <row r="3909" spans="5:7">
      <c r="E3909" s="237"/>
      <c r="F3909" s="237"/>
      <c r="G3909" s="237"/>
    </row>
    <row r="3910" spans="5:7">
      <c r="E3910" s="237"/>
      <c r="F3910" s="237"/>
      <c r="G3910" s="237"/>
    </row>
    <row r="3911" spans="5:7">
      <c r="E3911" s="237"/>
      <c r="F3911" s="237"/>
      <c r="G3911" s="237"/>
    </row>
    <row r="3912" spans="5:7">
      <c r="E3912" s="237"/>
      <c r="F3912" s="237"/>
      <c r="G3912" s="237"/>
    </row>
    <row r="3913" spans="5:7">
      <c r="E3913" s="237"/>
      <c r="F3913" s="237"/>
      <c r="G3913" s="237"/>
    </row>
    <row r="3914" spans="5:7">
      <c r="E3914" s="237"/>
      <c r="F3914" s="237"/>
      <c r="G3914" s="237"/>
    </row>
    <row r="3915" spans="5:7">
      <c r="E3915" s="237"/>
      <c r="F3915" s="237"/>
      <c r="G3915" s="237"/>
    </row>
    <row r="3916" spans="5:7">
      <c r="E3916" s="237"/>
      <c r="F3916" s="237"/>
      <c r="G3916" s="237"/>
    </row>
    <row r="3917" spans="5:7">
      <c r="E3917" s="237"/>
      <c r="F3917" s="237"/>
      <c r="G3917" s="237"/>
    </row>
    <row r="3918" spans="5:7">
      <c r="E3918" s="237"/>
      <c r="F3918" s="237"/>
      <c r="G3918" s="237"/>
    </row>
    <row r="3919" spans="5:7">
      <c r="E3919" s="237"/>
      <c r="F3919" s="237"/>
      <c r="G3919" s="237"/>
    </row>
    <row r="3920" spans="5:7">
      <c r="E3920" s="237"/>
      <c r="F3920" s="237"/>
      <c r="G3920" s="237"/>
    </row>
    <row r="3921" spans="5:7">
      <c r="E3921" s="237"/>
      <c r="F3921" s="237"/>
      <c r="G3921" s="237"/>
    </row>
    <row r="3922" spans="5:7">
      <c r="E3922" s="237"/>
      <c r="F3922" s="237"/>
      <c r="G3922" s="237"/>
    </row>
    <row r="3923" spans="5:7">
      <c r="E3923" s="237"/>
      <c r="F3923" s="237"/>
      <c r="G3923" s="237"/>
    </row>
    <row r="3924" spans="5:7">
      <c r="E3924" s="237"/>
      <c r="F3924" s="237"/>
      <c r="G3924" s="237"/>
    </row>
    <row r="3925" spans="5:7">
      <c r="E3925" s="237"/>
      <c r="F3925" s="237"/>
      <c r="G3925" s="237"/>
    </row>
    <row r="3926" spans="5:7">
      <c r="E3926" s="237"/>
      <c r="F3926" s="237"/>
      <c r="G3926" s="237"/>
    </row>
    <row r="3927" spans="5:7">
      <c r="E3927" s="237"/>
      <c r="F3927" s="237"/>
      <c r="G3927" s="237"/>
    </row>
    <row r="3928" spans="5:7">
      <c r="E3928" s="237"/>
      <c r="F3928" s="237"/>
      <c r="G3928" s="237"/>
    </row>
    <row r="3929" spans="5:7">
      <c r="E3929" s="237"/>
      <c r="F3929" s="237"/>
      <c r="G3929" s="237"/>
    </row>
    <row r="3930" spans="5:7">
      <c r="E3930" s="237"/>
      <c r="F3930" s="237"/>
      <c r="G3930" s="237"/>
    </row>
    <row r="3931" spans="5:7">
      <c r="E3931" s="237"/>
      <c r="F3931" s="237"/>
      <c r="G3931" s="237"/>
    </row>
    <row r="3932" spans="5:7">
      <c r="E3932" s="237"/>
      <c r="F3932" s="237"/>
      <c r="G3932" s="237"/>
    </row>
    <row r="3933" spans="5:7">
      <c r="E3933" s="237"/>
      <c r="F3933" s="237"/>
      <c r="G3933" s="237"/>
    </row>
    <row r="3934" spans="5:7">
      <c r="E3934" s="237"/>
      <c r="F3934" s="237"/>
      <c r="G3934" s="237"/>
    </row>
    <row r="3935" spans="5:7">
      <c r="E3935" s="237"/>
      <c r="F3935" s="237"/>
      <c r="G3935" s="237"/>
    </row>
    <row r="3936" spans="5:7">
      <c r="E3936" s="237"/>
      <c r="F3936" s="237"/>
      <c r="G3936" s="237"/>
    </row>
    <row r="3937" spans="5:7">
      <c r="E3937" s="237"/>
      <c r="F3937" s="237"/>
      <c r="G3937" s="237"/>
    </row>
    <row r="3938" spans="5:7">
      <c r="E3938" s="237"/>
      <c r="F3938" s="237"/>
      <c r="G3938" s="237"/>
    </row>
    <row r="3939" spans="5:7">
      <c r="E3939" s="237"/>
      <c r="F3939" s="237"/>
      <c r="G3939" s="237"/>
    </row>
    <row r="3940" spans="5:7">
      <c r="E3940" s="237"/>
      <c r="F3940" s="237"/>
      <c r="G3940" s="237"/>
    </row>
    <row r="3941" spans="5:7">
      <c r="E3941" s="237"/>
      <c r="F3941" s="237"/>
      <c r="G3941" s="237"/>
    </row>
    <row r="3942" spans="5:7">
      <c r="E3942" s="237"/>
      <c r="F3942" s="237"/>
      <c r="G3942" s="237"/>
    </row>
    <row r="3943" spans="5:7">
      <c r="E3943" s="237"/>
      <c r="F3943" s="237"/>
      <c r="G3943" s="237"/>
    </row>
    <row r="3944" spans="5:7">
      <c r="E3944" s="237"/>
      <c r="F3944" s="237"/>
      <c r="G3944" s="237"/>
    </row>
    <row r="3945" spans="5:7">
      <c r="E3945" s="237"/>
      <c r="F3945" s="237"/>
      <c r="G3945" s="237"/>
    </row>
    <row r="3946" spans="5:7">
      <c r="E3946" s="237"/>
      <c r="F3946" s="237"/>
      <c r="G3946" s="237"/>
    </row>
    <row r="3947" spans="5:7">
      <c r="E3947" s="237"/>
      <c r="F3947" s="237"/>
      <c r="G3947" s="237"/>
    </row>
    <row r="3948" spans="5:7">
      <c r="E3948" s="237"/>
      <c r="F3948" s="237"/>
      <c r="G3948" s="237"/>
    </row>
    <row r="3949" spans="5:7">
      <c r="E3949" s="237"/>
      <c r="F3949" s="237"/>
      <c r="G3949" s="237"/>
    </row>
    <row r="3950" spans="5:7">
      <c r="E3950" s="237"/>
      <c r="F3950" s="237"/>
      <c r="G3950" s="237"/>
    </row>
    <row r="3951" spans="5:7">
      <c r="E3951" s="237"/>
      <c r="F3951" s="237"/>
      <c r="G3951" s="237"/>
    </row>
    <row r="3952" spans="5:7">
      <c r="E3952" s="237"/>
      <c r="F3952" s="237"/>
      <c r="G3952" s="237"/>
    </row>
    <row r="3953" spans="5:7">
      <c r="E3953" s="237"/>
      <c r="F3953" s="237"/>
      <c r="G3953" s="237"/>
    </row>
    <row r="3954" spans="5:7">
      <c r="E3954" s="237"/>
      <c r="F3954" s="237"/>
      <c r="G3954" s="237"/>
    </row>
    <row r="3955" spans="5:7">
      <c r="E3955" s="237"/>
      <c r="F3955" s="237"/>
      <c r="G3955" s="237"/>
    </row>
    <row r="3956" spans="5:7">
      <c r="E3956" s="237"/>
      <c r="F3956" s="237"/>
      <c r="G3956" s="237"/>
    </row>
    <row r="3957" spans="5:7">
      <c r="E3957" s="237"/>
      <c r="F3957" s="237"/>
      <c r="G3957" s="237"/>
    </row>
    <row r="3958" spans="5:7">
      <c r="E3958" s="237"/>
      <c r="F3958" s="237"/>
      <c r="G3958" s="237"/>
    </row>
    <row r="3959" spans="5:7">
      <c r="E3959" s="237"/>
      <c r="F3959" s="237"/>
      <c r="G3959" s="237"/>
    </row>
    <row r="3960" spans="5:7">
      <c r="E3960" s="237"/>
      <c r="F3960" s="237"/>
      <c r="G3960" s="237"/>
    </row>
    <row r="3961" spans="5:7">
      <c r="E3961" s="237"/>
      <c r="F3961" s="237"/>
      <c r="G3961" s="237"/>
    </row>
    <row r="3962" spans="5:7">
      <c r="E3962" s="237"/>
      <c r="F3962" s="237"/>
      <c r="G3962" s="237"/>
    </row>
    <row r="3963" spans="5:7">
      <c r="E3963" s="237"/>
      <c r="F3963" s="237"/>
      <c r="G3963" s="237"/>
    </row>
    <row r="3964" spans="5:7">
      <c r="E3964" s="237"/>
      <c r="F3964" s="237"/>
      <c r="G3964" s="237"/>
    </row>
    <row r="3965" spans="5:7">
      <c r="E3965" s="237"/>
      <c r="F3965" s="237"/>
      <c r="G3965" s="237"/>
    </row>
    <row r="3966" spans="5:7">
      <c r="E3966" s="237"/>
      <c r="F3966" s="237"/>
      <c r="G3966" s="237"/>
    </row>
    <row r="3967" spans="5:7">
      <c r="E3967" s="237"/>
      <c r="F3967" s="237"/>
      <c r="G3967" s="237"/>
    </row>
    <row r="3968" spans="5:7">
      <c r="E3968" s="237"/>
      <c r="F3968" s="237"/>
      <c r="G3968" s="237"/>
    </row>
    <row r="3969" spans="5:7">
      <c r="E3969" s="237"/>
      <c r="F3969" s="237"/>
      <c r="G3969" s="237"/>
    </row>
    <row r="3970" spans="5:7">
      <c r="E3970" s="237"/>
      <c r="F3970" s="237"/>
      <c r="G3970" s="237"/>
    </row>
    <row r="3971" spans="5:7">
      <c r="E3971" s="237"/>
      <c r="F3971" s="237"/>
      <c r="G3971" s="237"/>
    </row>
    <row r="3972" spans="5:7">
      <c r="E3972" s="237"/>
      <c r="F3972" s="237"/>
      <c r="G3972" s="237"/>
    </row>
    <row r="3973" spans="5:7">
      <c r="E3973" s="237"/>
      <c r="F3973" s="237"/>
      <c r="G3973" s="237"/>
    </row>
    <row r="3974" spans="5:7">
      <c r="E3974" s="237"/>
      <c r="F3974" s="237"/>
      <c r="G3974" s="237"/>
    </row>
    <row r="3975" spans="5:7">
      <c r="E3975" s="237"/>
      <c r="F3975" s="237"/>
      <c r="G3975" s="237"/>
    </row>
    <row r="3976" spans="5:7">
      <c r="E3976" s="237"/>
      <c r="F3976" s="237"/>
      <c r="G3976" s="237"/>
    </row>
    <row r="3977" spans="5:7">
      <c r="E3977" s="237"/>
      <c r="F3977" s="237"/>
      <c r="G3977" s="237"/>
    </row>
    <row r="3978" spans="5:7">
      <c r="E3978" s="237"/>
      <c r="F3978" s="237"/>
      <c r="G3978" s="237"/>
    </row>
    <row r="3979" spans="5:7">
      <c r="E3979" s="237"/>
      <c r="F3979" s="237"/>
      <c r="G3979" s="237"/>
    </row>
    <row r="3980" spans="5:7">
      <c r="E3980" s="237"/>
      <c r="F3980" s="237"/>
      <c r="G3980" s="237"/>
    </row>
    <row r="3981" spans="5:7">
      <c r="E3981" s="237"/>
      <c r="F3981" s="237"/>
      <c r="G3981" s="237"/>
    </row>
    <row r="3982" spans="5:7">
      <c r="E3982" s="237"/>
      <c r="F3982" s="237"/>
      <c r="G3982" s="237"/>
    </row>
    <row r="3983" spans="5:7">
      <c r="E3983" s="237"/>
      <c r="F3983" s="237"/>
      <c r="G3983" s="237"/>
    </row>
    <row r="3984" spans="5:7">
      <c r="E3984" s="237"/>
      <c r="F3984" s="237"/>
      <c r="G3984" s="237"/>
    </row>
    <row r="3985" spans="5:7">
      <c r="E3985" s="237"/>
      <c r="F3985" s="237"/>
      <c r="G3985" s="237"/>
    </row>
    <row r="3986" spans="5:7">
      <c r="E3986" s="237"/>
      <c r="F3986" s="237"/>
      <c r="G3986" s="237"/>
    </row>
    <row r="3987" spans="5:7">
      <c r="E3987" s="237"/>
      <c r="F3987" s="237"/>
      <c r="G3987" s="237"/>
    </row>
    <row r="3988" spans="5:7">
      <c r="E3988" s="237"/>
      <c r="F3988" s="237"/>
      <c r="G3988" s="237"/>
    </row>
    <row r="3989" spans="5:7">
      <c r="E3989" s="237"/>
      <c r="F3989" s="237"/>
      <c r="G3989" s="237"/>
    </row>
    <row r="3990" spans="5:7">
      <c r="E3990" s="237"/>
      <c r="F3990" s="237"/>
      <c r="G3990" s="237"/>
    </row>
    <row r="3991" spans="5:7">
      <c r="E3991" s="237"/>
      <c r="F3991" s="237"/>
      <c r="G3991" s="237"/>
    </row>
    <row r="3992" spans="5:7">
      <c r="E3992" s="237"/>
      <c r="F3992" s="237"/>
      <c r="G3992" s="237"/>
    </row>
    <row r="3993" spans="5:7">
      <c r="E3993" s="237"/>
      <c r="F3993" s="237"/>
      <c r="G3993" s="237"/>
    </row>
    <row r="3994" spans="5:7">
      <c r="E3994" s="237"/>
      <c r="F3994" s="237"/>
      <c r="G3994" s="237"/>
    </row>
    <row r="3995" spans="5:7">
      <c r="E3995" s="237"/>
      <c r="F3995" s="237"/>
      <c r="G3995" s="237"/>
    </row>
    <row r="3996" spans="5:7">
      <c r="E3996" s="237"/>
      <c r="F3996" s="237"/>
      <c r="G3996" s="237"/>
    </row>
    <row r="3997" spans="5:7">
      <c r="E3997" s="237"/>
      <c r="F3997" s="237"/>
      <c r="G3997" s="237"/>
    </row>
    <row r="3998" spans="5:7">
      <c r="E3998" s="237"/>
      <c r="F3998" s="237"/>
      <c r="G3998" s="237"/>
    </row>
    <row r="3999" spans="5:7">
      <c r="E3999" s="237"/>
      <c r="F3999" s="237"/>
      <c r="G3999" s="237"/>
    </row>
    <row r="4000" spans="5:7">
      <c r="E4000" s="237"/>
      <c r="F4000" s="237"/>
      <c r="G4000" s="237"/>
    </row>
    <row r="4001" spans="5:7">
      <c r="E4001" s="237"/>
      <c r="F4001" s="237"/>
      <c r="G4001" s="237"/>
    </row>
    <row r="4002" spans="5:7">
      <c r="E4002" s="237"/>
      <c r="F4002" s="237"/>
      <c r="G4002" s="237"/>
    </row>
    <row r="4003" spans="5:7">
      <c r="E4003" s="237"/>
      <c r="F4003" s="237"/>
      <c r="G4003" s="237"/>
    </row>
    <row r="4004" spans="5:7">
      <c r="E4004" s="237"/>
      <c r="F4004" s="237"/>
      <c r="G4004" s="237"/>
    </row>
    <row r="4005" spans="5:7">
      <c r="E4005" s="237"/>
      <c r="F4005" s="237"/>
      <c r="G4005" s="237"/>
    </row>
    <row r="4006" spans="5:7">
      <c r="E4006" s="237"/>
      <c r="F4006" s="237"/>
      <c r="G4006" s="237"/>
    </row>
    <row r="4007" spans="5:7">
      <c r="E4007" s="237"/>
      <c r="F4007" s="237"/>
      <c r="G4007" s="237"/>
    </row>
    <row r="4008" spans="5:7">
      <c r="E4008" s="237"/>
      <c r="F4008" s="237"/>
      <c r="G4008" s="237"/>
    </row>
    <row r="4009" spans="5:7">
      <c r="E4009" s="237"/>
      <c r="F4009" s="237"/>
      <c r="G4009" s="237"/>
    </row>
    <row r="4010" spans="5:7">
      <c r="E4010" s="237"/>
      <c r="F4010" s="237"/>
      <c r="G4010" s="237"/>
    </row>
    <row r="4011" spans="5:7">
      <c r="E4011" s="237"/>
      <c r="F4011" s="237"/>
      <c r="G4011" s="237"/>
    </row>
    <row r="4012" spans="5:7">
      <c r="E4012" s="237"/>
      <c r="F4012" s="237"/>
      <c r="G4012" s="237"/>
    </row>
    <row r="4013" spans="5:7">
      <c r="E4013" s="237"/>
      <c r="F4013" s="237"/>
      <c r="G4013" s="237"/>
    </row>
    <row r="4014" spans="5:7">
      <c r="E4014" s="237"/>
      <c r="F4014" s="237"/>
      <c r="G4014" s="237"/>
    </row>
    <row r="4015" spans="5:7">
      <c r="E4015" s="237"/>
      <c r="F4015" s="237"/>
      <c r="G4015" s="237"/>
    </row>
    <row r="4016" spans="5:7">
      <c r="E4016" s="237"/>
      <c r="F4016" s="237"/>
      <c r="G4016" s="237"/>
    </row>
    <row r="4017" spans="5:7">
      <c r="E4017" s="237"/>
      <c r="F4017" s="237"/>
      <c r="G4017" s="237"/>
    </row>
    <row r="4018" spans="5:7">
      <c r="E4018" s="237"/>
      <c r="F4018" s="237"/>
      <c r="G4018" s="237"/>
    </row>
    <row r="4019" spans="5:7">
      <c r="E4019" s="237"/>
      <c r="F4019" s="237"/>
      <c r="G4019" s="237"/>
    </row>
    <row r="4020" spans="5:7">
      <c r="E4020" s="237"/>
      <c r="F4020" s="237"/>
      <c r="G4020" s="237"/>
    </row>
    <row r="4021" spans="5:7">
      <c r="E4021" s="237"/>
      <c r="F4021" s="237"/>
      <c r="G4021" s="237"/>
    </row>
    <row r="4022" spans="5:7">
      <c r="E4022" s="237"/>
      <c r="F4022" s="237"/>
      <c r="G4022" s="237"/>
    </row>
    <row r="4023" spans="5:7">
      <c r="E4023" s="237"/>
      <c r="F4023" s="237"/>
      <c r="G4023" s="237"/>
    </row>
    <row r="4024" spans="5:7">
      <c r="E4024" s="237"/>
      <c r="F4024" s="237"/>
      <c r="G4024" s="237"/>
    </row>
    <row r="4025" spans="5:7">
      <c r="E4025" s="237"/>
      <c r="F4025" s="237"/>
      <c r="G4025" s="237"/>
    </row>
    <row r="4026" spans="5:7">
      <c r="E4026" s="237"/>
      <c r="F4026" s="237"/>
      <c r="G4026" s="237"/>
    </row>
    <row r="4027" spans="5:7">
      <c r="E4027" s="237"/>
      <c r="F4027" s="237"/>
      <c r="G4027" s="237"/>
    </row>
    <row r="4028" spans="5:7">
      <c r="E4028" s="237"/>
      <c r="F4028" s="237"/>
      <c r="G4028" s="237"/>
    </row>
    <row r="4029" spans="5:7">
      <c r="E4029" s="237"/>
      <c r="F4029" s="237"/>
      <c r="G4029" s="237"/>
    </row>
    <row r="4030" spans="5:7">
      <c r="E4030" s="237"/>
      <c r="F4030" s="237"/>
      <c r="G4030" s="237"/>
    </row>
    <row r="4031" spans="5:7">
      <c r="E4031" s="237"/>
      <c r="F4031" s="237"/>
      <c r="G4031" s="237"/>
    </row>
    <row r="4032" spans="5:7">
      <c r="E4032" s="237"/>
      <c r="F4032" s="237"/>
      <c r="G4032" s="237"/>
    </row>
    <row r="4033" spans="5:7">
      <c r="E4033" s="237"/>
      <c r="F4033" s="237"/>
      <c r="G4033" s="237"/>
    </row>
    <row r="4034" spans="5:7">
      <c r="E4034" s="237"/>
      <c r="F4034" s="237"/>
      <c r="G4034" s="237"/>
    </row>
    <row r="4035" spans="5:7">
      <c r="E4035" s="237"/>
      <c r="F4035" s="237"/>
      <c r="G4035" s="237"/>
    </row>
    <row r="4036" spans="5:7">
      <c r="E4036" s="237"/>
      <c r="F4036" s="237"/>
      <c r="G4036" s="237"/>
    </row>
    <row r="4037" spans="5:7">
      <c r="E4037" s="237"/>
      <c r="F4037" s="237"/>
      <c r="G4037" s="237"/>
    </row>
    <row r="4038" spans="5:7">
      <c r="E4038" s="237"/>
      <c r="F4038" s="237"/>
      <c r="G4038" s="237"/>
    </row>
    <row r="4039" spans="5:7">
      <c r="E4039" s="237"/>
      <c r="F4039" s="237"/>
      <c r="G4039" s="237"/>
    </row>
    <row r="4040" spans="5:7">
      <c r="E4040" s="237"/>
      <c r="F4040" s="237"/>
      <c r="G4040" s="237"/>
    </row>
    <row r="4041" spans="5:7">
      <c r="E4041" s="237"/>
      <c r="F4041" s="237"/>
      <c r="G4041" s="237"/>
    </row>
    <row r="4042" spans="5:7">
      <c r="E4042" s="237"/>
      <c r="F4042" s="237"/>
      <c r="G4042" s="237"/>
    </row>
    <row r="4043" spans="5:7">
      <c r="E4043" s="237"/>
      <c r="F4043" s="237"/>
      <c r="G4043" s="237"/>
    </row>
    <row r="4044" spans="5:7">
      <c r="E4044" s="237"/>
      <c r="F4044" s="237"/>
      <c r="G4044" s="237"/>
    </row>
    <row r="4045" spans="5:7">
      <c r="E4045" s="237"/>
      <c r="F4045" s="237"/>
      <c r="G4045" s="237"/>
    </row>
    <row r="4046" spans="5:7">
      <c r="E4046" s="237"/>
      <c r="F4046" s="237"/>
      <c r="G4046" s="237"/>
    </row>
    <row r="4047" spans="5:7">
      <c r="E4047" s="237"/>
      <c r="F4047" s="237"/>
      <c r="G4047" s="237"/>
    </row>
    <row r="4048" spans="5:7">
      <c r="E4048" s="237"/>
      <c r="F4048" s="237"/>
      <c r="G4048" s="237"/>
    </row>
    <row r="4049" spans="5:7">
      <c r="E4049" s="237"/>
      <c r="F4049" s="237"/>
      <c r="G4049" s="237"/>
    </row>
    <row r="4050" spans="5:7">
      <c r="E4050" s="237"/>
      <c r="F4050" s="237"/>
      <c r="G4050" s="237"/>
    </row>
    <row r="4051" spans="5:7">
      <c r="E4051" s="237"/>
      <c r="F4051" s="237"/>
      <c r="G4051" s="237"/>
    </row>
    <row r="4052" spans="5:7">
      <c r="E4052" s="237"/>
      <c r="F4052" s="237"/>
      <c r="G4052" s="237"/>
    </row>
    <row r="4053" spans="5:7">
      <c r="E4053" s="237"/>
      <c r="F4053" s="237"/>
      <c r="G4053" s="237"/>
    </row>
    <row r="4054" spans="5:7">
      <c r="E4054" s="237"/>
      <c r="F4054" s="237"/>
      <c r="G4054" s="237"/>
    </row>
    <row r="4055" spans="5:7">
      <c r="E4055" s="237"/>
      <c r="F4055" s="237"/>
      <c r="G4055" s="237"/>
    </row>
    <row r="4056" spans="5:7">
      <c r="E4056" s="237"/>
      <c r="F4056" s="237"/>
      <c r="G4056" s="237"/>
    </row>
    <row r="4057" spans="5:7">
      <c r="E4057" s="237"/>
      <c r="F4057" s="237"/>
      <c r="G4057" s="237"/>
    </row>
    <row r="4058" spans="5:7">
      <c r="E4058" s="237"/>
      <c r="F4058" s="237"/>
      <c r="G4058" s="237"/>
    </row>
    <row r="4059" spans="5:7">
      <c r="E4059" s="237"/>
      <c r="F4059" s="237"/>
      <c r="G4059" s="237"/>
    </row>
    <row r="4060" spans="5:7">
      <c r="E4060" s="237"/>
      <c r="F4060" s="237"/>
      <c r="G4060" s="237"/>
    </row>
    <row r="4061" spans="5:7">
      <c r="E4061" s="237"/>
      <c r="F4061" s="237"/>
      <c r="G4061" s="237"/>
    </row>
    <row r="4062" spans="5:7">
      <c r="E4062" s="237"/>
      <c r="F4062" s="237"/>
      <c r="G4062" s="237"/>
    </row>
    <row r="4063" spans="5:7">
      <c r="E4063" s="237"/>
      <c r="F4063" s="237"/>
      <c r="G4063" s="237"/>
    </row>
    <row r="4064" spans="5:7">
      <c r="E4064" s="237"/>
      <c r="F4064" s="237"/>
      <c r="G4064" s="237"/>
    </row>
    <row r="4065" spans="5:7">
      <c r="E4065" s="237"/>
      <c r="F4065" s="237"/>
      <c r="G4065" s="237"/>
    </row>
    <row r="4066" spans="5:7">
      <c r="E4066" s="237"/>
      <c r="F4066" s="237"/>
      <c r="G4066" s="237"/>
    </row>
    <row r="4067" spans="5:7">
      <c r="E4067" s="237"/>
      <c r="F4067" s="237"/>
      <c r="G4067" s="237"/>
    </row>
    <row r="4068" spans="5:7">
      <c r="E4068" s="237"/>
      <c r="F4068" s="237"/>
      <c r="G4068" s="237"/>
    </row>
    <row r="4069" spans="5:7">
      <c r="E4069" s="237"/>
      <c r="F4069" s="237"/>
      <c r="G4069" s="237"/>
    </row>
    <row r="4070" spans="5:7">
      <c r="E4070" s="237"/>
      <c r="F4070" s="237"/>
      <c r="G4070" s="237"/>
    </row>
    <row r="4071" spans="5:7">
      <c r="E4071" s="237"/>
      <c r="F4071" s="237"/>
      <c r="G4071" s="237"/>
    </row>
    <row r="4072" spans="5:7">
      <c r="E4072" s="237"/>
      <c r="F4072" s="237"/>
      <c r="G4072" s="237"/>
    </row>
    <row r="4073" spans="5:7">
      <c r="E4073" s="237"/>
      <c r="F4073" s="237"/>
      <c r="G4073" s="237"/>
    </row>
    <row r="4074" spans="5:7">
      <c r="E4074" s="237"/>
      <c r="F4074" s="237"/>
      <c r="G4074" s="237"/>
    </row>
    <row r="4075" spans="5:7">
      <c r="E4075" s="237"/>
      <c r="F4075" s="237"/>
      <c r="G4075" s="237"/>
    </row>
    <row r="4076" spans="5:7">
      <c r="E4076" s="237"/>
      <c r="F4076" s="237"/>
      <c r="G4076" s="237"/>
    </row>
    <row r="4077" spans="5:7">
      <c r="E4077" s="237"/>
      <c r="F4077" s="237"/>
      <c r="G4077" s="237"/>
    </row>
    <row r="4078" spans="5:7">
      <c r="E4078" s="237"/>
      <c r="F4078" s="237"/>
      <c r="G4078" s="237"/>
    </row>
    <row r="4079" spans="5:7">
      <c r="E4079" s="237"/>
      <c r="F4079" s="237"/>
      <c r="G4079" s="237"/>
    </row>
    <row r="4080" spans="5:7">
      <c r="E4080" s="237"/>
      <c r="F4080" s="237"/>
      <c r="G4080" s="237"/>
    </row>
    <row r="4081" spans="5:7">
      <c r="E4081" s="237"/>
      <c r="F4081" s="237"/>
      <c r="G4081" s="237"/>
    </row>
    <row r="4082" spans="5:7">
      <c r="E4082" s="237"/>
      <c r="F4082" s="237"/>
      <c r="G4082" s="237"/>
    </row>
    <row r="4083" spans="5:7">
      <c r="E4083" s="237"/>
      <c r="F4083" s="237"/>
      <c r="G4083" s="237"/>
    </row>
    <row r="4084" spans="5:7">
      <c r="E4084" s="237"/>
      <c r="F4084" s="237"/>
      <c r="G4084" s="237"/>
    </row>
    <row r="4085" spans="5:7">
      <c r="E4085" s="237"/>
      <c r="F4085" s="237"/>
      <c r="G4085" s="237"/>
    </row>
    <row r="4086" spans="5:7">
      <c r="E4086" s="237"/>
      <c r="F4086" s="237"/>
      <c r="G4086" s="237"/>
    </row>
    <row r="4087" spans="5:7">
      <c r="E4087" s="237"/>
      <c r="F4087" s="237"/>
      <c r="G4087" s="237"/>
    </row>
    <row r="4088" spans="5:7">
      <c r="E4088" s="237"/>
      <c r="F4088" s="237"/>
      <c r="G4088" s="237"/>
    </row>
    <row r="4089" spans="5:7">
      <c r="E4089" s="237"/>
      <c r="F4089" s="237"/>
      <c r="G4089" s="237"/>
    </row>
    <row r="4090" spans="5:7">
      <c r="E4090" s="237"/>
      <c r="F4090" s="237"/>
      <c r="G4090" s="237"/>
    </row>
    <row r="4091" spans="5:7">
      <c r="E4091" s="237"/>
      <c r="F4091" s="237"/>
      <c r="G4091" s="237"/>
    </row>
    <row r="4092" spans="5:7">
      <c r="E4092" s="237"/>
      <c r="F4092" s="237"/>
      <c r="G4092" s="237"/>
    </row>
    <row r="4093" spans="5:7">
      <c r="E4093" s="237"/>
      <c r="F4093" s="237"/>
      <c r="G4093" s="237"/>
    </row>
    <row r="4094" spans="5:7">
      <c r="E4094" s="237"/>
      <c r="F4094" s="237"/>
      <c r="G4094" s="237"/>
    </row>
    <row r="4095" spans="5:7">
      <c r="E4095" s="237"/>
      <c r="F4095" s="237"/>
      <c r="G4095" s="237"/>
    </row>
    <row r="4096" spans="5:7">
      <c r="E4096" s="237"/>
      <c r="F4096" s="237"/>
      <c r="G4096" s="237"/>
    </row>
    <row r="4097" spans="5:7">
      <c r="E4097" s="237"/>
      <c r="F4097" s="237"/>
      <c r="G4097" s="237"/>
    </row>
    <row r="4098" spans="5:7">
      <c r="E4098" s="237"/>
      <c r="F4098" s="237"/>
      <c r="G4098" s="237"/>
    </row>
    <row r="4099" spans="5:7">
      <c r="E4099" s="237"/>
      <c r="F4099" s="237"/>
      <c r="G4099" s="237"/>
    </row>
    <row r="4100" spans="5:7">
      <c r="E4100" s="237"/>
      <c r="F4100" s="237"/>
      <c r="G4100" s="237"/>
    </row>
    <row r="4101" spans="5:7">
      <c r="E4101" s="237"/>
      <c r="F4101" s="237"/>
      <c r="G4101" s="237"/>
    </row>
    <row r="4102" spans="5:7">
      <c r="E4102" s="237"/>
      <c r="F4102" s="237"/>
      <c r="G4102" s="237"/>
    </row>
    <row r="4103" spans="5:7">
      <c r="E4103" s="237"/>
      <c r="F4103" s="237"/>
      <c r="G4103" s="237"/>
    </row>
    <row r="4104" spans="5:7">
      <c r="E4104" s="237"/>
      <c r="F4104" s="237"/>
      <c r="G4104" s="237"/>
    </row>
    <row r="4105" spans="5:7">
      <c r="E4105" s="237"/>
      <c r="F4105" s="237"/>
      <c r="G4105" s="237"/>
    </row>
    <row r="4106" spans="5:7">
      <c r="E4106" s="237"/>
      <c r="F4106" s="237"/>
      <c r="G4106" s="237"/>
    </row>
    <row r="4107" spans="5:7">
      <c r="E4107" s="237"/>
      <c r="F4107" s="237"/>
      <c r="G4107" s="237"/>
    </row>
    <row r="4108" spans="5:7">
      <c r="E4108" s="237"/>
      <c r="F4108" s="237"/>
      <c r="G4108" s="237"/>
    </row>
    <row r="4109" spans="5:7">
      <c r="E4109" s="237"/>
      <c r="F4109" s="237"/>
      <c r="G4109" s="237"/>
    </row>
    <row r="4110" spans="5:7">
      <c r="E4110" s="237"/>
      <c r="F4110" s="237"/>
      <c r="G4110" s="237"/>
    </row>
    <row r="4111" spans="5:7">
      <c r="E4111" s="237"/>
      <c r="F4111" s="237"/>
      <c r="G4111" s="237"/>
    </row>
    <row r="4112" spans="5:7">
      <c r="E4112" s="237"/>
      <c r="F4112" s="237"/>
      <c r="G4112" s="237"/>
    </row>
    <row r="4113" spans="5:7">
      <c r="E4113" s="237"/>
      <c r="F4113" s="237"/>
      <c r="G4113" s="237"/>
    </row>
    <row r="4114" spans="5:7">
      <c r="E4114" s="237"/>
      <c r="F4114" s="237"/>
      <c r="G4114" s="237"/>
    </row>
    <row r="4115" spans="5:7">
      <c r="E4115" s="237"/>
      <c r="F4115" s="237"/>
      <c r="G4115" s="237"/>
    </row>
    <row r="4116" spans="5:7">
      <c r="E4116" s="237"/>
      <c r="F4116" s="237"/>
      <c r="G4116" s="237"/>
    </row>
    <row r="4117" spans="5:7">
      <c r="E4117" s="237"/>
      <c r="F4117" s="237"/>
      <c r="G4117" s="237"/>
    </row>
    <row r="4118" spans="5:7">
      <c r="E4118" s="237"/>
      <c r="F4118" s="237"/>
      <c r="G4118" s="237"/>
    </row>
    <row r="4119" spans="5:7">
      <c r="E4119" s="237"/>
      <c r="F4119" s="237"/>
      <c r="G4119" s="237"/>
    </row>
    <row r="4120" spans="5:7">
      <c r="E4120" s="237"/>
      <c r="F4120" s="237"/>
      <c r="G4120" s="237"/>
    </row>
    <row r="4121" spans="5:7">
      <c r="E4121" s="237"/>
      <c r="F4121" s="237"/>
      <c r="G4121" s="237"/>
    </row>
    <row r="4122" spans="5:7">
      <c r="E4122" s="237"/>
      <c r="F4122" s="237"/>
      <c r="G4122" s="237"/>
    </row>
    <row r="4123" spans="5:7">
      <c r="E4123" s="237"/>
      <c r="F4123" s="237"/>
      <c r="G4123" s="237"/>
    </row>
    <row r="4124" spans="5:7">
      <c r="E4124" s="237"/>
      <c r="F4124" s="237"/>
      <c r="G4124" s="237"/>
    </row>
    <row r="4125" spans="5:7">
      <c r="E4125" s="237"/>
      <c r="F4125" s="237"/>
      <c r="G4125" s="237"/>
    </row>
    <row r="4126" spans="5:7">
      <c r="E4126" s="237"/>
      <c r="F4126" s="237"/>
      <c r="G4126" s="237"/>
    </row>
    <row r="4127" spans="5:7">
      <c r="E4127" s="237"/>
      <c r="F4127" s="237"/>
      <c r="G4127" s="237"/>
    </row>
    <row r="4128" spans="5:7">
      <c r="E4128" s="237"/>
      <c r="F4128" s="237"/>
      <c r="G4128" s="237"/>
    </row>
    <row r="4129" spans="5:7">
      <c r="E4129" s="237"/>
      <c r="F4129" s="237"/>
      <c r="G4129" s="237"/>
    </row>
    <row r="4130" spans="5:7">
      <c r="E4130" s="237"/>
      <c r="F4130" s="237"/>
      <c r="G4130" s="237"/>
    </row>
    <row r="4131" spans="5:7">
      <c r="E4131" s="237"/>
      <c r="F4131" s="237"/>
      <c r="G4131" s="237"/>
    </row>
    <row r="4132" spans="5:7">
      <c r="E4132" s="237"/>
      <c r="F4132" s="237"/>
      <c r="G4132" s="237"/>
    </row>
    <row r="4133" spans="5:7">
      <c r="E4133" s="237"/>
      <c r="F4133" s="237"/>
      <c r="G4133" s="237"/>
    </row>
    <row r="4134" spans="5:7">
      <c r="E4134" s="237"/>
      <c r="F4134" s="237"/>
      <c r="G4134" s="237"/>
    </row>
    <row r="4135" spans="5:7">
      <c r="E4135" s="237"/>
      <c r="F4135" s="237"/>
      <c r="G4135" s="237"/>
    </row>
    <row r="4136" spans="5:7">
      <c r="E4136" s="237"/>
      <c r="F4136" s="237"/>
      <c r="G4136" s="237"/>
    </row>
    <row r="4137" spans="5:7">
      <c r="E4137" s="237"/>
      <c r="F4137" s="237"/>
      <c r="G4137" s="237"/>
    </row>
    <row r="4138" spans="5:7">
      <c r="E4138" s="237"/>
      <c r="F4138" s="237"/>
      <c r="G4138" s="237"/>
    </row>
    <row r="4139" spans="5:7">
      <c r="E4139" s="237"/>
      <c r="F4139" s="237"/>
      <c r="G4139" s="237"/>
    </row>
    <row r="4140" spans="5:7">
      <c r="E4140" s="237"/>
      <c r="F4140" s="237"/>
      <c r="G4140" s="237"/>
    </row>
    <row r="4141" spans="5:7">
      <c r="E4141" s="237"/>
      <c r="F4141" s="237"/>
      <c r="G4141" s="237"/>
    </row>
    <row r="4142" spans="5:7">
      <c r="E4142" s="237"/>
      <c r="F4142" s="237"/>
      <c r="G4142" s="237"/>
    </row>
    <row r="4143" spans="5:7">
      <c r="E4143" s="237"/>
      <c r="F4143" s="237"/>
      <c r="G4143" s="237"/>
    </row>
    <row r="4144" spans="5:7">
      <c r="E4144" s="237"/>
      <c r="F4144" s="237"/>
      <c r="G4144" s="237"/>
    </row>
    <row r="4145" spans="5:7">
      <c r="E4145" s="237"/>
      <c r="F4145" s="237"/>
      <c r="G4145" s="237"/>
    </row>
    <row r="4146" spans="5:7">
      <c r="E4146" s="237"/>
      <c r="F4146" s="237"/>
      <c r="G4146" s="237"/>
    </row>
    <row r="4147" spans="5:7">
      <c r="E4147" s="237"/>
      <c r="F4147" s="237"/>
      <c r="G4147" s="237"/>
    </row>
    <row r="4148" spans="5:7">
      <c r="E4148" s="237"/>
      <c r="F4148" s="237"/>
      <c r="G4148" s="237"/>
    </row>
    <row r="4149" spans="5:7">
      <c r="E4149" s="237"/>
      <c r="F4149" s="237"/>
      <c r="G4149" s="237"/>
    </row>
    <row r="4150" spans="5:7">
      <c r="E4150" s="237"/>
      <c r="F4150" s="237"/>
      <c r="G4150" s="237"/>
    </row>
    <row r="4151" spans="5:7">
      <c r="E4151" s="237"/>
      <c r="F4151" s="237"/>
      <c r="G4151" s="237"/>
    </row>
    <row r="4152" spans="5:7">
      <c r="E4152" s="237"/>
      <c r="F4152" s="237"/>
      <c r="G4152" s="237"/>
    </row>
    <row r="4153" spans="5:7">
      <c r="E4153" s="237"/>
      <c r="F4153" s="237"/>
      <c r="G4153" s="237"/>
    </row>
    <row r="4154" spans="5:7">
      <c r="E4154" s="237"/>
      <c r="F4154" s="237"/>
      <c r="G4154" s="237"/>
    </row>
    <row r="4155" spans="5:7">
      <c r="E4155" s="237"/>
      <c r="F4155" s="237"/>
      <c r="G4155" s="237"/>
    </row>
    <row r="4156" spans="5:7">
      <c r="E4156" s="237"/>
      <c r="F4156" s="237"/>
      <c r="G4156" s="237"/>
    </row>
    <row r="4157" spans="5:7">
      <c r="E4157" s="237"/>
      <c r="F4157" s="237"/>
      <c r="G4157" s="237"/>
    </row>
    <row r="4158" spans="5:7">
      <c r="E4158" s="237"/>
      <c r="F4158" s="237"/>
      <c r="G4158" s="237"/>
    </row>
    <row r="4159" spans="5:7">
      <c r="E4159" s="237"/>
      <c r="F4159" s="237"/>
      <c r="G4159" s="237"/>
    </row>
    <row r="4160" spans="5:7">
      <c r="E4160" s="237"/>
      <c r="F4160" s="237"/>
      <c r="G4160" s="237"/>
    </row>
    <row r="4161" spans="5:7">
      <c r="E4161" s="237"/>
      <c r="F4161" s="237"/>
      <c r="G4161" s="237"/>
    </row>
    <row r="4162" spans="5:7">
      <c r="E4162" s="237"/>
      <c r="F4162" s="237"/>
      <c r="G4162" s="237"/>
    </row>
    <row r="4163" spans="5:7">
      <c r="E4163" s="237"/>
      <c r="F4163" s="237"/>
      <c r="G4163" s="237"/>
    </row>
    <row r="4164" spans="5:7">
      <c r="E4164" s="237"/>
      <c r="F4164" s="237"/>
      <c r="G4164" s="237"/>
    </row>
    <row r="4165" spans="5:7">
      <c r="E4165" s="237"/>
      <c r="F4165" s="237"/>
      <c r="G4165" s="237"/>
    </row>
    <row r="4166" spans="5:7">
      <c r="E4166" s="237"/>
      <c r="F4166" s="237"/>
      <c r="G4166" s="237"/>
    </row>
    <row r="4167" spans="5:7">
      <c r="E4167" s="237"/>
      <c r="F4167" s="237"/>
      <c r="G4167" s="237"/>
    </row>
    <row r="4168" spans="5:7">
      <c r="E4168" s="237"/>
      <c r="F4168" s="237"/>
      <c r="G4168" s="237"/>
    </row>
    <row r="4169" spans="5:7">
      <c r="E4169" s="237"/>
      <c r="F4169" s="237"/>
      <c r="G4169" s="237"/>
    </row>
    <row r="4170" spans="5:7">
      <c r="E4170" s="237"/>
      <c r="F4170" s="237"/>
      <c r="G4170" s="237"/>
    </row>
    <row r="4171" spans="5:7">
      <c r="E4171" s="237"/>
      <c r="F4171" s="237"/>
      <c r="G4171" s="237"/>
    </row>
    <row r="4172" spans="5:7">
      <c r="E4172" s="237"/>
      <c r="F4172" s="237"/>
      <c r="G4172" s="237"/>
    </row>
    <row r="4173" spans="5:7">
      <c r="E4173" s="237"/>
      <c r="F4173" s="237"/>
      <c r="G4173" s="237"/>
    </row>
    <row r="4174" spans="5:7">
      <c r="E4174" s="237"/>
      <c r="F4174" s="237"/>
      <c r="G4174" s="237"/>
    </row>
    <row r="4175" spans="5:7">
      <c r="E4175" s="237"/>
      <c r="F4175" s="237"/>
      <c r="G4175" s="237"/>
    </row>
    <row r="4176" spans="5:7">
      <c r="E4176" s="237"/>
      <c r="F4176" s="237"/>
      <c r="G4176" s="237"/>
    </row>
    <row r="4177" spans="5:7">
      <c r="E4177" s="237"/>
      <c r="F4177" s="237"/>
      <c r="G4177" s="237"/>
    </row>
    <row r="4178" spans="5:7">
      <c r="E4178" s="237"/>
      <c r="F4178" s="237"/>
      <c r="G4178" s="237"/>
    </row>
    <row r="4179" spans="5:7">
      <c r="E4179" s="237"/>
      <c r="F4179" s="237"/>
      <c r="G4179" s="237"/>
    </row>
    <row r="4180" spans="5:7">
      <c r="E4180" s="237"/>
      <c r="F4180" s="237"/>
      <c r="G4180" s="237"/>
    </row>
    <row r="4181" spans="5:7">
      <c r="E4181" s="237"/>
      <c r="F4181" s="237"/>
      <c r="G4181" s="237"/>
    </row>
    <row r="4182" spans="5:7">
      <c r="E4182" s="237"/>
      <c r="F4182" s="237"/>
      <c r="G4182" s="237"/>
    </row>
    <row r="4183" spans="5:7">
      <c r="E4183" s="237"/>
      <c r="F4183" s="237"/>
      <c r="G4183" s="237"/>
    </row>
    <row r="4184" spans="5:7">
      <c r="E4184" s="237"/>
      <c r="F4184" s="237"/>
      <c r="G4184" s="237"/>
    </row>
    <row r="4185" spans="5:7">
      <c r="E4185" s="237"/>
      <c r="F4185" s="237"/>
      <c r="G4185" s="237"/>
    </row>
    <row r="4186" spans="5:7">
      <c r="E4186" s="237"/>
      <c r="F4186" s="237"/>
      <c r="G4186" s="237"/>
    </row>
    <row r="4187" spans="5:7">
      <c r="E4187" s="237"/>
      <c r="F4187" s="237"/>
      <c r="G4187" s="237"/>
    </row>
    <row r="4188" spans="5:7">
      <c r="E4188" s="237"/>
      <c r="F4188" s="237"/>
      <c r="G4188" s="237"/>
    </row>
    <row r="4189" spans="5:7">
      <c r="E4189" s="237"/>
      <c r="F4189" s="237"/>
      <c r="G4189" s="237"/>
    </row>
    <row r="4190" spans="5:7">
      <c r="E4190" s="237"/>
      <c r="F4190" s="237"/>
      <c r="G4190" s="237"/>
    </row>
    <row r="4191" spans="5:7">
      <c r="E4191" s="237"/>
      <c r="F4191" s="237"/>
      <c r="G4191" s="237"/>
    </row>
    <row r="4192" spans="5:7">
      <c r="E4192" s="237"/>
      <c r="F4192" s="237"/>
      <c r="G4192" s="237"/>
    </row>
    <row r="4193" spans="5:7">
      <c r="E4193" s="237"/>
      <c r="F4193" s="237"/>
      <c r="G4193" s="237"/>
    </row>
    <row r="4194" spans="5:7">
      <c r="E4194" s="237"/>
      <c r="F4194" s="237"/>
      <c r="G4194" s="237"/>
    </row>
    <row r="4195" spans="5:7">
      <c r="E4195" s="237"/>
      <c r="F4195" s="237"/>
      <c r="G4195" s="237"/>
    </row>
    <row r="4196" spans="5:7">
      <c r="E4196" s="237"/>
      <c r="F4196" s="237"/>
      <c r="G4196" s="237"/>
    </row>
    <row r="4197" spans="5:7">
      <c r="E4197" s="237"/>
      <c r="F4197" s="237"/>
      <c r="G4197" s="237"/>
    </row>
    <row r="4198" spans="5:7">
      <c r="E4198" s="237"/>
      <c r="F4198" s="237"/>
      <c r="G4198" s="237"/>
    </row>
    <row r="4199" spans="5:7">
      <c r="E4199" s="237"/>
      <c r="F4199" s="237"/>
      <c r="G4199" s="237"/>
    </row>
    <row r="4200" spans="5:7">
      <c r="E4200" s="237"/>
      <c r="F4200" s="237"/>
      <c r="G4200" s="237"/>
    </row>
    <row r="4201" spans="5:7">
      <c r="E4201" s="237"/>
      <c r="F4201" s="237"/>
      <c r="G4201" s="237"/>
    </row>
    <row r="4202" spans="5:7">
      <c r="E4202" s="237"/>
      <c r="F4202" s="237"/>
      <c r="G4202" s="237"/>
    </row>
    <row r="4203" spans="5:7">
      <c r="E4203" s="237"/>
      <c r="F4203" s="237"/>
      <c r="G4203" s="237"/>
    </row>
    <row r="4204" spans="5:7">
      <c r="E4204" s="237"/>
      <c r="F4204" s="237"/>
      <c r="G4204" s="237"/>
    </row>
    <row r="4205" spans="5:7">
      <c r="E4205" s="237"/>
      <c r="F4205" s="237"/>
      <c r="G4205" s="237"/>
    </row>
    <row r="4206" spans="5:7">
      <c r="E4206" s="237"/>
      <c r="F4206" s="237"/>
      <c r="G4206" s="237"/>
    </row>
    <row r="4207" spans="5:7">
      <c r="E4207" s="237"/>
      <c r="F4207" s="237"/>
      <c r="G4207" s="237"/>
    </row>
    <row r="4208" spans="5:7">
      <c r="E4208" s="237"/>
      <c r="F4208" s="237"/>
      <c r="G4208" s="237"/>
    </row>
    <row r="4209" spans="5:7">
      <c r="E4209" s="237"/>
      <c r="F4209" s="237"/>
      <c r="G4209" s="237"/>
    </row>
    <row r="4210" spans="5:7">
      <c r="E4210" s="237"/>
      <c r="F4210" s="237"/>
      <c r="G4210" s="237"/>
    </row>
    <row r="4211" spans="5:7">
      <c r="E4211" s="237"/>
      <c r="F4211" s="237"/>
      <c r="G4211" s="237"/>
    </row>
    <row r="4212" spans="5:7">
      <c r="E4212" s="237"/>
      <c r="F4212" s="237"/>
      <c r="G4212" s="237"/>
    </row>
    <row r="4213" spans="5:7">
      <c r="E4213" s="237"/>
      <c r="F4213" s="237"/>
      <c r="G4213" s="237"/>
    </row>
    <row r="4214" spans="5:7">
      <c r="E4214" s="237"/>
      <c r="F4214" s="237"/>
      <c r="G4214" s="237"/>
    </row>
    <row r="4215" spans="5:7">
      <c r="E4215" s="237"/>
      <c r="F4215" s="237"/>
      <c r="G4215" s="237"/>
    </row>
    <row r="4216" spans="5:7">
      <c r="E4216" s="237"/>
      <c r="F4216" s="237"/>
      <c r="G4216" s="237"/>
    </row>
    <row r="4217" spans="5:7">
      <c r="E4217" s="237"/>
      <c r="F4217" s="237"/>
      <c r="G4217" s="237"/>
    </row>
    <row r="4218" spans="5:7">
      <c r="E4218" s="237"/>
      <c r="F4218" s="237"/>
      <c r="G4218" s="237"/>
    </row>
    <row r="4219" spans="5:7">
      <c r="E4219" s="237"/>
      <c r="F4219" s="237"/>
      <c r="G4219" s="237"/>
    </row>
    <row r="4220" spans="5:7">
      <c r="E4220" s="237"/>
      <c r="F4220" s="237"/>
      <c r="G4220" s="237"/>
    </row>
    <row r="4221" spans="5:7">
      <c r="E4221" s="237"/>
      <c r="F4221" s="237"/>
      <c r="G4221" s="237"/>
    </row>
    <row r="4222" spans="5:7">
      <c r="E4222" s="237"/>
      <c r="F4222" s="237"/>
      <c r="G4222" s="237"/>
    </row>
    <row r="4223" spans="5:7">
      <c r="E4223" s="237"/>
      <c r="F4223" s="237"/>
      <c r="G4223" s="237"/>
    </row>
    <row r="4224" spans="5:7">
      <c r="E4224" s="237"/>
      <c r="F4224" s="237"/>
      <c r="G4224" s="237"/>
    </row>
    <row r="4225" spans="5:7">
      <c r="E4225" s="237"/>
      <c r="F4225" s="237"/>
      <c r="G4225" s="237"/>
    </row>
    <row r="4226" spans="5:7">
      <c r="E4226" s="237"/>
      <c r="F4226" s="237"/>
      <c r="G4226" s="237"/>
    </row>
    <row r="4227" spans="5:7">
      <c r="E4227" s="237"/>
      <c r="F4227" s="237"/>
      <c r="G4227" s="237"/>
    </row>
    <row r="4228" spans="5:7">
      <c r="E4228" s="237"/>
      <c r="F4228" s="237"/>
      <c r="G4228" s="237"/>
    </row>
    <row r="4229" spans="5:7">
      <c r="E4229" s="237"/>
      <c r="F4229" s="237"/>
      <c r="G4229" s="237"/>
    </row>
    <row r="4230" spans="5:7">
      <c r="E4230" s="237"/>
      <c r="F4230" s="237"/>
      <c r="G4230" s="237"/>
    </row>
    <row r="4231" spans="5:7">
      <c r="E4231" s="237"/>
      <c r="F4231" s="237"/>
      <c r="G4231" s="237"/>
    </row>
    <row r="4232" spans="5:7">
      <c r="E4232" s="237"/>
      <c r="F4232" s="237"/>
      <c r="G4232" s="237"/>
    </row>
    <row r="4233" spans="5:7">
      <c r="E4233" s="237"/>
      <c r="F4233" s="237"/>
      <c r="G4233" s="237"/>
    </row>
    <row r="4234" spans="5:7">
      <c r="E4234" s="237"/>
      <c r="F4234" s="237"/>
      <c r="G4234" s="237"/>
    </row>
    <row r="4235" spans="5:7">
      <c r="E4235" s="237"/>
      <c r="F4235" s="237"/>
      <c r="G4235" s="237"/>
    </row>
    <row r="4236" spans="5:7">
      <c r="E4236" s="237"/>
      <c r="F4236" s="237"/>
      <c r="G4236" s="237"/>
    </row>
    <row r="4237" spans="5:7">
      <c r="E4237" s="237"/>
      <c r="F4237" s="237"/>
      <c r="G4237" s="237"/>
    </row>
    <row r="4238" spans="5:7">
      <c r="E4238" s="237"/>
      <c r="F4238" s="237"/>
      <c r="G4238" s="237"/>
    </row>
    <row r="4239" spans="5:7">
      <c r="E4239" s="237"/>
      <c r="F4239" s="237"/>
      <c r="G4239" s="237"/>
    </row>
    <row r="4240" spans="5:7">
      <c r="E4240" s="237"/>
      <c r="F4240" s="237"/>
      <c r="G4240" s="237"/>
    </row>
    <row r="4241" spans="5:7">
      <c r="E4241" s="237"/>
      <c r="F4241" s="237"/>
      <c r="G4241" s="237"/>
    </row>
    <row r="4242" spans="5:7">
      <c r="E4242" s="237"/>
      <c r="F4242" s="237"/>
      <c r="G4242" s="237"/>
    </row>
    <row r="4243" spans="5:7">
      <c r="E4243" s="237"/>
      <c r="F4243" s="237"/>
      <c r="G4243" s="237"/>
    </row>
    <row r="4244" spans="5:7">
      <c r="E4244" s="237"/>
      <c r="F4244" s="237"/>
      <c r="G4244" s="237"/>
    </row>
    <row r="4245" spans="5:7">
      <c r="E4245" s="237"/>
      <c r="F4245" s="237"/>
      <c r="G4245" s="237"/>
    </row>
    <row r="4246" spans="5:7">
      <c r="E4246" s="237"/>
      <c r="F4246" s="237"/>
      <c r="G4246" s="237"/>
    </row>
    <row r="4247" spans="5:7">
      <c r="E4247" s="237"/>
      <c r="F4247" s="237"/>
      <c r="G4247" s="237"/>
    </row>
    <row r="4248" spans="5:7">
      <c r="E4248" s="237"/>
      <c r="F4248" s="237"/>
      <c r="G4248" s="237"/>
    </row>
    <row r="4249" spans="5:7">
      <c r="E4249" s="237"/>
      <c r="F4249" s="237"/>
      <c r="G4249" s="237"/>
    </row>
    <row r="4250" spans="5:7">
      <c r="E4250" s="237"/>
      <c r="F4250" s="237"/>
      <c r="G4250" s="237"/>
    </row>
    <row r="4251" spans="5:7">
      <c r="E4251" s="237"/>
      <c r="F4251" s="237"/>
      <c r="G4251" s="237"/>
    </row>
    <row r="4252" spans="5:7">
      <c r="E4252" s="237"/>
      <c r="F4252" s="237"/>
      <c r="G4252" s="237"/>
    </row>
    <row r="4253" spans="5:7">
      <c r="E4253" s="237"/>
      <c r="F4253" s="237"/>
      <c r="G4253" s="237"/>
    </row>
    <row r="4254" spans="5:7">
      <c r="E4254" s="237"/>
      <c r="F4254" s="237"/>
      <c r="G4254" s="237"/>
    </row>
    <row r="4255" spans="5:7">
      <c r="E4255" s="237"/>
      <c r="F4255" s="237"/>
      <c r="G4255" s="237"/>
    </row>
    <row r="4256" spans="5:7">
      <c r="E4256" s="237"/>
      <c r="F4256" s="237"/>
      <c r="G4256" s="237"/>
    </row>
    <row r="4257" spans="5:7">
      <c r="E4257" s="237"/>
      <c r="F4257" s="237"/>
      <c r="G4257" s="237"/>
    </row>
    <row r="4258" spans="5:7">
      <c r="E4258" s="237"/>
      <c r="F4258" s="237"/>
      <c r="G4258" s="237"/>
    </row>
    <row r="4259" spans="5:7">
      <c r="E4259" s="237"/>
      <c r="F4259" s="237"/>
      <c r="G4259" s="237"/>
    </row>
    <row r="4260" spans="5:7">
      <c r="E4260" s="237"/>
      <c r="F4260" s="237"/>
      <c r="G4260" s="237"/>
    </row>
    <row r="4261" spans="5:7">
      <c r="E4261" s="237"/>
      <c r="F4261" s="237"/>
      <c r="G4261" s="237"/>
    </row>
    <row r="4262" spans="5:7">
      <c r="E4262" s="237"/>
      <c r="F4262" s="237"/>
      <c r="G4262" s="237"/>
    </row>
    <row r="4263" spans="5:7">
      <c r="E4263" s="237"/>
      <c r="F4263" s="237"/>
      <c r="G4263" s="237"/>
    </row>
    <row r="4264" spans="5:7">
      <c r="E4264" s="237"/>
      <c r="F4264" s="237"/>
      <c r="G4264" s="237"/>
    </row>
    <row r="4265" spans="5:7">
      <c r="E4265" s="237"/>
      <c r="F4265" s="237"/>
      <c r="G4265" s="237"/>
    </row>
    <row r="4266" spans="5:7">
      <c r="E4266" s="237"/>
      <c r="F4266" s="237"/>
      <c r="G4266" s="237"/>
    </row>
    <row r="4267" spans="5:7">
      <c r="E4267" s="237"/>
      <c r="F4267" s="237"/>
      <c r="G4267" s="237"/>
    </row>
    <row r="4268" spans="5:7">
      <c r="E4268" s="237"/>
      <c r="F4268" s="237"/>
      <c r="G4268" s="237"/>
    </row>
    <row r="4269" spans="5:7">
      <c r="E4269" s="237"/>
      <c r="F4269" s="237"/>
      <c r="G4269" s="237"/>
    </row>
    <row r="4270" spans="5:7">
      <c r="E4270" s="237"/>
      <c r="F4270" s="237"/>
      <c r="G4270" s="237"/>
    </row>
    <row r="4271" spans="5:7">
      <c r="E4271" s="237"/>
      <c r="F4271" s="237"/>
      <c r="G4271" s="237"/>
    </row>
    <row r="4272" spans="5:7">
      <c r="E4272" s="237"/>
      <c r="F4272" s="237"/>
      <c r="G4272" s="237"/>
    </row>
    <row r="4273" spans="5:7">
      <c r="E4273" s="237"/>
      <c r="F4273" s="237"/>
      <c r="G4273" s="237"/>
    </row>
    <row r="4274" spans="5:7">
      <c r="E4274" s="237"/>
      <c r="F4274" s="237"/>
      <c r="G4274" s="237"/>
    </row>
    <row r="4275" spans="5:7">
      <c r="E4275" s="237"/>
      <c r="F4275" s="237"/>
      <c r="G4275" s="237"/>
    </row>
    <row r="4276" spans="5:7">
      <c r="E4276" s="237"/>
      <c r="F4276" s="237"/>
      <c r="G4276" s="237"/>
    </row>
    <row r="4277" spans="5:7">
      <c r="E4277" s="237"/>
      <c r="F4277" s="237"/>
      <c r="G4277" s="237"/>
    </row>
    <row r="4278" spans="5:7">
      <c r="E4278" s="237"/>
      <c r="F4278" s="237"/>
      <c r="G4278" s="237"/>
    </row>
    <row r="4279" spans="5:7">
      <c r="E4279" s="237"/>
      <c r="F4279" s="237"/>
      <c r="G4279" s="237"/>
    </row>
    <row r="4280" spans="5:7">
      <c r="E4280" s="237"/>
      <c r="F4280" s="237"/>
      <c r="G4280" s="237"/>
    </row>
    <row r="4281" spans="5:7">
      <c r="E4281" s="237"/>
      <c r="F4281" s="237"/>
      <c r="G4281" s="237"/>
    </row>
    <row r="4282" spans="5:7">
      <c r="E4282" s="237"/>
      <c r="F4282" s="237"/>
      <c r="G4282" s="237"/>
    </row>
    <row r="4283" spans="5:7">
      <c r="E4283" s="237"/>
      <c r="F4283" s="237"/>
      <c r="G4283" s="237"/>
    </row>
    <row r="4284" spans="5:7">
      <c r="E4284" s="237"/>
      <c r="F4284" s="237"/>
      <c r="G4284" s="237"/>
    </row>
    <row r="4285" spans="5:7">
      <c r="E4285" s="237"/>
      <c r="F4285" s="237"/>
      <c r="G4285" s="237"/>
    </row>
    <row r="4286" spans="5:7">
      <c r="E4286" s="237"/>
      <c r="F4286" s="237"/>
      <c r="G4286" s="237"/>
    </row>
    <row r="4287" spans="5:7">
      <c r="E4287" s="237"/>
      <c r="F4287" s="237"/>
      <c r="G4287" s="237"/>
    </row>
    <row r="4288" spans="5:7">
      <c r="E4288" s="237"/>
      <c r="F4288" s="237"/>
      <c r="G4288" s="237"/>
    </row>
    <row r="4289" spans="5:7">
      <c r="E4289" s="237"/>
      <c r="F4289" s="237"/>
      <c r="G4289" s="237"/>
    </row>
    <row r="4290" spans="5:7">
      <c r="E4290" s="237"/>
      <c r="F4290" s="237"/>
      <c r="G4290" s="237"/>
    </row>
    <row r="4291" spans="5:7">
      <c r="E4291" s="237"/>
      <c r="F4291" s="237"/>
      <c r="G4291" s="237"/>
    </row>
    <row r="4292" spans="5:7">
      <c r="E4292" s="237"/>
      <c r="F4292" s="237"/>
      <c r="G4292" s="237"/>
    </row>
    <row r="4293" spans="5:7">
      <c r="E4293" s="237"/>
      <c r="F4293" s="237"/>
      <c r="G4293" s="237"/>
    </row>
    <row r="4294" spans="5:7">
      <c r="E4294" s="237"/>
      <c r="F4294" s="237"/>
      <c r="G4294" s="237"/>
    </row>
    <row r="4295" spans="5:7">
      <c r="E4295" s="237"/>
      <c r="F4295" s="237"/>
      <c r="G4295" s="237"/>
    </row>
    <row r="4296" spans="5:7">
      <c r="E4296" s="237"/>
      <c r="F4296" s="237"/>
      <c r="G4296" s="237"/>
    </row>
    <row r="4297" spans="5:7">
      <c r="E4297" s="237"/>
      <c r="F4297" s="237"/>
      <c r="G4297" s="237"/>
    </row>
    <row r="4298" spans="5:7">
      <c r="E4298" s="237"/>
      <c r="F4298" s="237"/>
      <c r="G4298" s="237"/>
    </row>
    <row r="4299" spans="5:7">
      <c r="E4299" s="237"/>
      <c r="F4299" s="237"/>
      <c r="G4299" s="237"/>
    </row>
    <row r="4300" spans="5:7">
      <c r="E4300" s="237"/>
      <c r="F4300" s="237"/>
      <c r="G4300" s="237"/>
    </row>
    <row r="4301" spans="5:7">
      <c r="E4301" s="237"/>
      <c r="F4301" s="237"/>
      <c r="G4301" s="237"/>
    </row>
    <row r="4302" spans="5:7">
      <c r="E4302" s="237"/>
      <c r="F4302" s="237"/>
      <c r="G4302" s="237"/>
    </row>
    <row r="4303" spans="5:7">
      <c r="E4303" s="237"/>
      <c r="F4303" s="237"/>
      <c r="G4303" s="237"/>
    </row>
    <row r="4304" spans="5:7">
      <c r="E4304" s="237"/>
      <c r="F4304" s="237"/>
      <c r="G4304" s="237"/>
    </row>
    <row r="4305" spans="5:7">
      <c r="E4305" s="237"/>
      <c r="F4305" s="237"/>
      <c r="G4305" s="237"/>
    </row>
    <row r="4306" spans="5:7">
      <c r="E4306" s="237"/>
      <c r="F4306" s="237"/>
      <c r="G4306" s="237"/>
    </row>
    <row r="4307" spans="5:7">
      <c r="E4307" s="237"/>
      <c r="F4307" s="237"/>
      <c r="G4307" s="237"/>
    </row>
    <row r="4308" spans="5:7">
      <c r="E4308" s="237"/>
      <c r="F4308" s="237"/>
      <c r="G4308" s="237"/>
    </row>
    <row r="4309" spans="5:7">
      <c r="E4309" s="237"/>
      <c r="F4309" s="237"/>
      <c r="G4309" s="237"/>
    </row>
    <row r="4310" spans="5:7">
      <c r="E4310" s="237"/>
      <c r="F4310" s="237"/>
      <c r="G4310" s="237"/>
    </row>
    <row r="4311" spans="5:7">
      <c r="E4311" s="237"/>
      <c r="F4311" s="237"/>
      <c r="G4311" s="237"/>
    </row>
    <row r="4312" spans="5:7">
      <c r="E4312" s="237"/>
      <c r="F4312" s="237"/>
      <c r="G4312" s="237"/>
    </row>
    <row r="4313" spans="5:7">
      <c r="E4313" s="237"/>
      <c r="F4313" s="237"/>
      <c r="G4313" s="237"/>
    </row>
    <row r="4314" spans="5:7">
      <c r="E4314" s="237"/>
      <c r="F4314" s="237"/>
      <c r="G4314" s="237"/>
    </row>
    <row r="4315" spans="5:7">
      <c r="E4315" s="237"/>
      <c r="F4315" s="237"/>
      <c r="G4315" s="237"/>
    </row>
    <row r="4316" spans="5:7">
      <c r="E4316" s="237"/>
      <c r="F4316" s="237"/>
      <c r="G4316" s="237"/>
    </row>
    <row r="4317" spans="5:7">
      <c r="E4317" s="237"/>
      <c r="F4317" s="237"/>
      <c r="G4317" s="237"/>
    </row>
    <row r="4318" spans="5:7">
      <c r="E4318" s="237"/>
      <c r="F4318" s="237"/>
      <c r="G4318" s="237"/>
    </row>
    <row r="4319" spans="5:7">
      <c r="E4319" s="237"/>
      <c r="F4319" s="237"/>
      <c r="G4319" s="237"/>
    </row>
    <row r="4320" spans="5:7">
      <c r="E4320" s="237"/>
      <c r="F4320" s="237"/>
      <c r="G4320" s="237"/>
    </row>
    <row r="4321" spans="5:7">
      <c r="E4321" s="237"/>
      <c r="F4321" s="237"/>
      <c r="G4321" s="237"/>
    </row>
    <row r="4322" spans="5:7">
      <c r="E4322" s="237"/>
      <c r="F4322" s="237"/>
      <c r="G4322" s="237"/>
    </row>
    <row r="4323" spans="5:7">
      <c r="E4323" s="237"/>
      <c r="F4323" s="237"/>
      <c r="G4323" s="237"/>
    </row>
    <row r="4324" spans="5:7">
      <c r="E4324" s="237"/>
      <c r="F4324" s="237"/>
      <c r="G4324" s="237"/>
    </row>
    <row r="4325" spans="5:7">
      <c r="E4325" s="237"/>
      <c r="F4325" s="237"/>
      <c r="G4325" s="237"/>
    </row>
    <row r="4326" spans="5:7">
      <c r="E4326" s="237"/>
      <c r="F4326" s="237"/>
      <c r="G4326" s="237"/>
    </row>
    <row r="4327" spans="5:7">
      <c r="E4327" s="237"/>
      <c r="F4327" s="237"/>
      <c r="G4327" s="237"/>
    </row>
    <row r="4328" spans="5:7">
      <c r="E4328" s="237"/>
      <c r="F4328" s="237"/>
      <c r="G4328" s="237"/>
    </row>
    <row r="4329" spans="5:7">
      <c r="E4329" s="237"/>
      <c r="F4329" s="237"/>
      <c r="G4329" s="237"/>
    </row>
    <row r="4330" spans="5:7">
      <c r="E4330" s="237"/>
      <c r="F4330" s="237"/>
      <c r="G4330" s="237"/>
    </row>
    <row r="4331" spans="5:7">
      <c r="E4331" s="237"/>
      <c r="F4331" s="237"/>
      <c r="G4331" s="237"/>
    </row>
    <row r="4332" spans="5:7">
      <c r="E4332" s="237"/>
      <c r="F4332" s="237"/>
      <c r="G4332" s="237"/>
    </row>
    <row r="4333" spans="5:7">
      <c r="E4333" s="237"/>
      <c r="F4333" s="237"/>
      <c r="G4333" s="237"/>
    </row>
    <row r="4334" spans="5:7">
      <c r="E4334" s="237"/>
      <c r="F4334" s="237"/>
      <c r="G4334" s="237"/>
    </row>
    <row r="4335" spans="5:7">
      <c r="E4335" s="237"/>
      <c r="F4335" s="237"/>
      <c r="G4335" s="237"/>
    </row>
    <row r="4336" spans="5:7">
      <c r="E4336" s="237"/>
      <c r="F4336" s="237"/>
      <c r="G4336" s="237"/>
    </row>
    <row r="4337" spans="5:7">
      <c r="E4337" s="237"/>
      <c r="F4337" s="237"/>
      <c r="G4337" s="237"/>
    </row>
    <row r="4338" spans="5:7">
      <c r="E4338" s="237"/>
      <c r="F4338" s="237"/>
      <c r="G4338" s="237"/>
    </row>
    <row r="4339" spans="5:7">
      <c r="E4339" s="237"/>
      <c r="F4339" s="237"/>
      <c r="G4339" s="237"/>
    </row>
    <row r="4340" spans="5:7">
      <c r="E4340" s="237"/>
      <c r="F4340" s="237"/>
      <c r="G4340" s="237"/>
    </row>
    <row r="4341" spans="5:7">
      <c r="E4341" s="237"/>
      <c r="F4341" s="237"/>
      <c r="G4341" s="237"/>
    </row>
    <row r="4342" spans="5:7">
      <c r="E4342" s="237"/>
      <c r="F4342" s="237"/>
      <c r="G4342" s="237"/>
    </row>
    <row r="4343" spans="5:7">
      <c r="E4343" s="237"/>
      <c r="F4343" s="237"/>
      <c r="G4343" s="237"/>
    </row>
    <row r="4344" spans="5:7">
      <c r="E4344" s="237"/>
      <c r="F4344" s="237"/>
      <c r="G4344" s="237"/>
    </row>
    <row r="4345" spans="5:7">
      <c r="E4345" s="237"/>
      <c r="F4345" s="237"/>
      <c r="G4345" s="237"/>
    </row>
    <row r="4346" spans="5:7">
      <c r="E4346" s="237"/>
      <c r="F4346" s="237"/>
      <c r="G4346" s="237"/>
    </row>
    <row r="4347" spans="5:7">
      <c r="E4347" s="237"/>
      <c r="F4347" s="237"/>
      <c r="G4347" s="237"/>
    </row>
    <row r="4348" spans="5:7">
      <c r="E4348" s="237"/>
      <c r="F4348" s="237"/>
      <c r="G4348" s="237"/>
    </row>
    <row r="4349" spans="5:7">
      <c r="E4349" s="237"/>
      <c r="F4349" s="237"/>
      <c r="G4349" s="237"/>
    </row>
    <row r="4350" spans="5:7">
      <c r="E4350" s="237"/>
      <c r="F4350" s="237"/>
      <c r="G4350" s="237"/>
    </row>
    <row r="4351" spans="5:7">
      <c r="E4351" s="237"/>
      <c r="F4351" s="237"/>
      <c r="G4351" s="237"/>
    </row>
    <row r="4352" spans="5:7">
      <c r="E4352" s="237"/>
      <c r="F4352" s="237"/>
      <c r="G4352" s="237"/>
    </row>
    <row r="4353" spans="5:7">
      <c r="E4353" s="237"/>
      <c r="F4353" s="237"/>
      <c r="G4353" s="237"/>
    </row>
    <row r="4354" spans="5:7">
      <c r="E4354" s="237"/>
      <c r="F4354" s="237"/>
      <c r="G4354" s="237"/>
    </row>
    <row r="4355" spans="5:7">
      <c r="E4355" s="237"/>
      <c r="F4355" s="237"/>
      <c r="G4355" s="237"/>
    </row>
    <row r="4356" spans="5:7">
      <c r="E4356" s="237"/>
      <c r="F4356" s="237"/>
      <c r="G4356" s="237"/>
    </row>
    <row r="4357" spans="5:7">
      <c r="E4357" s="237"/>
      <c r="F4357" s="237"/>
      <c r="G4357" s="237"/>
    </row>
    <row r="4358" spans="5:7">
      <c r="E4358" s="237"/>
      <c r="F4358" s="237"/>
      <c r="G4358" s="237"/>
    </row>
    <row r="4359" spans="5:7">
      <c r="E4359" s="237"/>
      <c r="F4359" s="237"/>
      <c r="G4359" s="237"/>
    </row>
    <row r="4360" spans="5:7">
      <c r="E4360" s="237"/>
      <c r="F4360" s="237"/>
      <c r="G4360" s="237"/>
    </row>
    <row r="4361" spans="5:7">
      <c r="E4361" s="237"/>
      <c r="F4361" s="237"/>
      <c r="G4361" s="237"/>
    </row>
    <row r="4362" spans="5:7">
      <c r="E4362" s="237"/>
      <c r="F4362" s="237"/>
      <c r="G4362" s="237"/>
    </row>
    <row r="4363" spans="5:7">
      <c r="E4363" s="237"/>
      <c r="F4363" s="237"/>
      <c r="G4363" s="237"/>
    </row>
    <row r="4364" spans="5:7">
      <c r="E4364" s="237"/>
      <c r="F4364" s="237"/>
      <c r="G4364" s="237"/>
    </row>
    <row r="4365" spans="5:7">
      <c r="E4365" s="237"/>
      <c r="F4365" s="237"/>
      <c r="G4365" s="237"/>
    </row>
    <row r="4366" spans="5:7">
      <c r="E4366" s="237"/>
      <c r="F4366" s="237"/>
      <c r="G4366" s="237"/>
    </row>
    <row r="4367" spans="5:7">
      <c r="E4367" s="237"/>
      <c r="F4367" s="237"/>
      <c r="G4367" s="237"/>
    </row>
    <row r="4368" spans="5:7">
      <c r="E4368" s="237"/>
      <c r="F4368" s="237"/>
      <c r="G4368" s="237"/>
    </row>
    <row r="4369" spans="5:7">
      <c r="E4369" s="237"/>
      <c r="F4369" s="237"/>
      <c r="G4369" s="237"/>
    </row>
    <row r="4370" spans="5:7">
      <c r="E4370" s="237"/>
      <c r="F4370" s="237"/>
      <c r="G4370" s="237"/>
    </row>
    <row r="4371" spans="5:7">
      <c r="E4371" s="237"/>
      <c r="F4371" s="237"/>
      <c r="G4371" s="237"/>
    </row>
    <row r="4372" spans="5:7">
      <c r="E4372" s="237"/>
      <c r="F4372" s="237"/>
      <c r="G4372" s="237"/>
    </row>
    <row r="4373" spans="5:7">
      <c r="E4373" s="237"/>
      <c r="F4373" s="237"/>
      <c r="G4373" s="237"/>
    </row>
    <row r="4374" spans="5:7">
      <c r="E4374" s="237"/>
      <c r="F4374" s="237"/>
      <c r="G4374" s="237"/>
    </row>
    <row r="4375" spans="5:7">
      <c r="E4375" s="237"/>
      <c r="F4375" s="237"/>
      <c r="G4375" s="237"/>
    </row>
    <row r="4376" spans="5:7">
      <c r="E4376" s="237"/>
      <c r="F4376" s="237"/>
      <c r="G4376" s="237"/>
    </row>
    <row r="4377" spans="5:7">
      <c r="E4377" s="237"/>
      <c r="F4377" s="237"/>
      <c r="G4377" s="237"/>
    </row>
    <row r="4378" spans="5:7">
      <c r="E4378" s="237"/>
      <c r="F4378" s="237"/>
      <c r="G4378" s="237"/>
    </row>
    <row r="4379" spans="5:7">
      <c r="E4379" s="237"/>
      <c r="F4379" s="237"/>
      <c r="G4379" s="237"/>
    </row>
    <row r="4380" spans="5:7">
      <c r="E4380" s="237"/>
      <c r="F4380" s="237"/>
      <c r="G4380" s="237"/>
    </row>
    <row r="4381" spans="5:7">
      <c r="E4381" s="237"/>
      <c r="F4381" s="237"/>
      <c r="G4381" s="237"/>
    </row>
    <row r="4382" spans="5:7">
      <c r="E4382" s="237"/>
      <c r="F4382" s="237"/>
      <c r="G4382" s="237"/>
    </row>
    <row r="4383" spans="5:7">
      <c r="E4383" s="237"/>
      <c r="F4383" s="237"/>
      <c r="G4383" s="237"/>
    </row>
    <row r="4384" spans="5:7">
      <c r="E4384" s="237"/>
      <c r="F4384" s="237"/>
      <c r="G4384" s="237"/>
    </row>
    <row r="4385" spans="5:7">
      <c r="E4385" s="237"/>
      <c r="F4385" s="237"/>
      <c r="G4385" s="237"/>
    </row>
    <row r="4386" spans="5:7">
      <c r="E4386" s="237"/>
      <c r="F4386" s="237"/>
      <c r="G4386" s="237"/>
    </row>
    <row r="4387" spans="5:7">
      <c r="E4387" s="237"/>
      <c r="F4387" s="237"/>
      <c r="G4387" s="237"/>
    </row>
    <row r="4388" spans="5:7">
      <c r="E4388" s="237"/>
      <c r="F4388" s="237"/>
      <c r="G4388" s="237"/>
    </row>
    <row r="4389" spans="5:7">
      <c r="E4389" s="237"/>
      <c r="F4389" s="237"/>
      <c r="G4389" s="237"/>
    </row>
    <row r="4390" spans="5:7">
      <c r="E4390" s="237"/>
      <c r="F4390" s="237"/>
      <c r="G4390" s="237"/>
    </row>
    <row r="4391" spans="5:7">
      <c r="E4391" s="237"/>
      <c r="F4391" s="237"/>
      <c r="G4391" s="237"/>
    </row>
    <row r="4392" spans="5:7">
      <c r="E4392" s="237"/>
      <c r="F4392" s="237"/>
      <c r="G4392" s="237"/>
    </row>
    <row r="4393" spans="5:7">
      <c r="E4393" s="237"/>
      <c r="F4393" s="237"/>
      <c r="G4393" s="237"/>
    </row>
    <row r="4394" spans="5:7">
      <c r="E4394" s="237"/>
      <c r="F4394" s="237"/>
      <c r="G4394" s="237"/>
    </row>
    <row r="4395" spans="5:7">
      <c r="E4395" s="237"/>
      <c r="F4395" s="237"/>
      <c r="G4395" s="237"/>
    </row>
    <row r="4396" spans="5:7">
      <c r="E4396" s="237"/>
      <c r="F4396" s="237"/>
      <c r="G4396" s="237"/>
    </row>
    <row r="4397" spans="5:7">
      <c r="E4397" s="237"/>
      <c r="F4397" s="237"/>
      <c r="G4397" s="237"/>
    </row>
    <row r="4398" spans="5:7">
      <c r="E4398" s="237"/>
      <c r="F4398" s="237"/>
      <c r="G4398" s="237"/>
    </row>
    <row r="4399" spans="5:7">
      <c r="E4399" s="237"/>
      <c r="F4399" s="237"/>
      <c r="G4399" s="237"/>
    </row>
    <row r="4400" spans="5:7">
      <c r="E4400" s="237"/>
      <c r="F4400" s="237"/>
      <c r="G4400" s="237"/>
    </row>
    <row r="4401" spans="5:7">
      <c r="E4401" s="237"/>
      <c r="F4401" s="237"/>
      <c r="G4401" s="237"/>
    </row>
    <row r="4402" spans="5:7">
      <c r="E4402" s="237"/>
      <c r="F4402" s="237"/>
      <c r="G4402" s="237"/>
    </row>
    <row r="4403" spans="5:7">
      <c r="E4403" s="237"/>
      <c r="F4403" s="237"/>
      <c r="G4403" s="237"/>
    </row>
    <row r="4404" spans="5:7">
      <c r="E4404" s="237"/>
      <c r="F4404" s="237"/>
      <c r="G4404" s="237"/>
    </row>
    <row r="4405" spans="5:7">
      <c r="E4405" s="237"/>
      <c r="F4405" s="237"/>
      <c r="G4405" s="237"/>
    </row>
    <row r="4406" spans="5:7">
      <c r="E4406" s="237"/>
      <c r="F4406" s="237"/>
      <c r="G4406" s="237"/>
    </row>
    <row r="4407" spans="5:7">
      <c r="E4407" s="237"/>
      <c r="F4407" s="237"/>
      <c r="G4407" s="237"/>
    </row>
    <row r="4408" spans="5:7">
      <c r="E4408" s="237"/>
      <c r="F4408" s="237"/>
      <c r="G4408" s="237"/>
    </row>
    <row r="4409" spans="5:7">
      <c r="E4409" s="237"/>
      <c r="F4409" s="237"/>
      <c r="G4409" s="237"/>
    </row>
    <row r="4410" spans="5:7">
      <c r="E4410" s="237"/>
      <c r="F4410" s="237"/>
      <c r="G4410" s="237"/>
    </row>
    <row r="4411" spans="5:7">
      <c r="E4411" s="237"/>
      <c r="F4411" s="237"/>
      <c r="G4411" s="237"/>
    </row>
    <row r="4412" spans="5:7">
      <c r="E4412" s="237"/>
      <c r="F4412" s="237"/>
      <c r="G4412" s="237"/>
    </row>
    <row r="4413" spans="5:7">
      <c r="E4413" s="237"/>
      <c r="F4413" s="237"/>
      <c r="G4413" s="237"/>
    </row>
    <row r="4414" spans="5:7">
      <c r="E4414" s="237"/>
      <c r="F4414" s="237"/>
      <c r="G4414" s="237"/>
    </row>
    <row r="4415" spans="5:7">
      <c r="E4415" s="237"/>
      <c r="F4415" s="237"/>
      <c r="G4415" s="237"/>
    </row>
    <row r="4416" spans="5:7">
      <c r="E4416" s="237"/>
      <c r="F4416" s="237"/>
      <c r="G4416" s="237"/>
    </row>
    <row r="4417" spans="5:7">
      <c r="E4417" s="237"/>
      <c r="F4417" s="237"/>
      <c r="G4417" s="237"/>
    </row>
    <row r="4418" spans="5:7">
      <c r="E4418" s="237"/>
      <c r="F4418" s="237"/>
      <c r="G4418" s="237"/>
    </row>
    <row r="4419" spans="5:7">
      <c r="E4419" s="237"/>
      <c r="F4419" s="237"/>
      <c r="G4419" s="237"/>
    </row>
    <row r="4420" spans="5:7">
      <c r="E4420" s="237"/>
      <c r="F4420" s="237"/>
      <c r="G4420" s="237"/>
    </row>
    <row r="4421" spans="5:7">
      <c r="E4421" s="237"/>
      <c r="F4421" s="237"/>
      <c r="G4421" s="237"/>
    </row>
    <row r="4422" spans="5:7">
      <c r="E4422" s="237"/>
      <c r="F4422" s="237"/>
      <c r="G4422" s="237"/>
    </row>
    <row r="4423" spans="5:7">
      <c r="E4423" s="237"/>
      <c r="F4423" s="237"/>
      <c r="G4423" s="237"/>
    </row>
    <row r="4424" spans="5:7">
      <c r="E4424" s="237"/>
      <c r="F4424" s="237"/>
      <c r="G4424" s="237"/>
    </row>
    <row r="4425" spans="5:7">
      <c r="E4425" s="237"/>
      <c r="F4425" s="237"/>
      <c r="G4425" s="237"/>
    </row>
    <row r="4426" spans="5:7">
      <c r="E4426" s="237"/>
      <c r="F4426" s="237"/>
      <c r="G4426" s="237"/>
    </row>
    <row r="4427" spans="5:7">
      <c r="E4427" s="237"/>
      <c r="F4427" s="237"/>
      <c r="G4427" s="237"/>
    </row>
    <row r="4428" spans="5:7">
      <c r="E4428" s="237"/>
      <c r="F4428" s="237"/>
      <c r="G4428" s="237"/>
    </row>
    <row r="4429" spans="5:7">
      <c r="E4429" s="237"/>
      <c r="F4429" s="237"/>
      <c r="G4429" s="237"/>
    </row>
    <row r="4430" spans="5:7">
      <c r="E4430" s="237"/>
      <c r="F4430" s="237"/>
      <c r="G4430" s="237"/>
    </row>
    <row r="4431" spans="5:7">
      <c r="E4431" s="237"/>
      <c r="F4431" s="237"/>
      <c r="G4431" s="237"/>
    </row>
    <row r="4432" spans="5:7">
      <c r="E4432" s="237"/>
      <c r="F4432" s="237"/>
      <c r="G4432" s="237"/>
    </row>
    <row r="4433" spans="5:7">
      <c r="E4433" s="237"/>
      <c r="F4433" s="237"/>
      <c r="G4433" s="237"/>
    </row>
    <row r="4434" spans="5:7">
      <c r="E4434" s="237"/>
      <c r="F4434" s="237"/>
      <c r="G4434" s="237"/>
    </row>
    <row r="4435" spans="5:7">
      <c r="E4435" s="237"/>
      <c r="F4435" s="237"/>
      <c r="G4435" s="237"/>
    </row>
    <row r="4436" spans="5:7">
      <c r="E4436" s="237"/>
      <c r="F4436" s="237"/>
      <c r="G4436" s="237"/>
    </row>
    <row r="4437" spans="5:7">
      <c r="E4437" s="237"/>
      <c r="F4437" s="237"/>
      <c r="G4437" s="237"/>
    </row>
    <row r="4438" spans="5:7">
      <c r="E4438" s="237"/>
      <c r="F4438" s="237"/>
      <c r="G4438" s="237"/>
    </row>
    <row r="4439" spans="5:7">
      <c r="E4439" s="237"/>
      <c r="F4439" s="237"/>
      <c r="G4439" s="237"/>
    </row>
    <row r="4440" spans="5:7">
      <c r="E4440" s="237"/>
      <c r="F4440" s="237"/>
      <c r="G4440" s="237"/>
    </row>
    <row r="4441" spans="5:7">
      <c r="E4441" s="237"/>
      <c r="F4441" s="237"/>
      <c r="G4441" s="237"/>
    </row>
    <row r="4442" spans="5:7">
      <c r="E4442" s="237"/>
      <c r="F4442" s="237"/>
      <c r="G4442" s="237"/>
    </row>
    <row r="4443" spans="5:7">
      <c r="E4443" s="237"/>
      <c r="F4443" s="237"/>
      <c r="G4443" s="237"/>
    </row>
    <row r="4444" spans="5:7">
      <c r="E4444" s="237"/>
      <c r="F4444" s="237"/>
      <c r="G4444" s="237"/>
    </row>
    <row r="4445" spans="5:7">
      <c r="E4445" s="237"/>
      <c r="F4445" s="237"/>
      <c r="G4445" s="237"/>
    </row>
    <row r="4446" spans="5:7">
      <c r="E4446" s="237"/>
      <c r="F4446" s="237"/>
      <c r="G4446" s="237"/>
    </row>
    <row r="4447" spans="5:7">
      <c r="E4447" s="237"/>
      <c r="F4447" s="237"/>
      <c r="G4447" s="237"/>
    </row>
    <row r="4448" spans="5:7">
      <c r="E4448" s="237"/>
      <c r="F4448" s="237"/>
      <c r="G4448" s="237"/>
    </row>
    <row r="4449" spans="5:7">
      <c r="E4449" s="237"/>
      <c r="F4449" s="237"/>
      <c r="G4449" s="237"/>
    </row>
    <row r="4450" spans="5:7">
      <c r="E4450" s="237"/>
      <c r="F4450" s="237"/>
      <c r="G4450" s="237"/>
    </row>
    <row r="4451" spans="5:7">
      <c r="E4451" s="237"/>
      <c r="F4451" s="237"/>
      <c r="G4451" s="237"/>
    </row>
    <row r="4452" spans="5:7">
      <c r="E4452" s="237"/>
      <c r="F4452" s="237"/>
      <c r="G4452" s="237"/>
    </row>
    <row r="4453" spans="5:7">
      <c r="E4453" s="237"/>
      <c r="F4453" s="237"/>
      <c r="G4453" s="237"/>
    </row>
    <row r="4454" spans="5:7">
      <c r="E4454" s="237"/>
      <c r="F4454" s="237"/>
      <c r="G4454" s="237"/>
    </row>
    <row r="4455" spans="5:7">
      <c r="E4455" s="237"/>
      <c r="F4455" s="237"/>
      <c r="G4455" s="237"/>
    </row>
    <row r="4456" spans="5:7">
      <c r="E4456" s="237"/>
      <c r="F4456" s="237"/>
      <c r="G4456" s="237"/>
    </row>
    <row r="4457" spans="5:7">
      <c r="E4457" s="237"/>
      <c r="F4457" s="237"/>
      <c r="G4457" s="237"/>
    </row>
    <row r="4458" spans="5:7">
      <c r="E4458" s="237"/>
      <c r="F4458" s="237"/>
      <c r="G4458" s="237"/>
    </row>
    <row r="4459" spans="5:7">
      <c r="E4459" s="237"/>
      <c r="F4459" s="237"/>
      <c r="G4459" s="237"/>
    </row>
    <row r="4460" spans="5:7">
      <c r="E4460" s="237"/>
      <c r="F4460" s="237"/>
      <c r="G4460" s="237"/>
    </row>
    <row r="4461" spans="5:7">
      <c r="E4461" s="237"/>
      <c r="F4461" s="237"/>
      <c r="G4461" s="237"/>
    </row>
    <row r="4462" spans="5:7">
      <c r="E4462" s="237"/>
      <c r="F4462" s="237"/>
      <c r="G4462" s="237"/>
    </row>
    <row r="4463" spans="5:7">
      <c r="E4463" s="237"/>
      <c r="F4463" s="237"/>
      <c r="G4463" s="237"/>
    </row>
    <row r="4464" spans="5:7">
      <c r="E4464" s="237"/>
      <c r="F4464" s="237"/>
      <c r="G4464" s="237"/>
    </row>
    <row r="4465" spans="5:7">
      <c r="E4465" s="237"/>
      <c r="F4465" s="237"/>
      <c r="G4465" s="237"/>
    </row>
    <row r="4466" spans="5:7">
      <c r="E4466" s="237"/>
      <c r="F4466" s="237"/>
      <c r="G4466" s="237"/>
    </row>
    <row r="4467" spans="5:7">
      <c r="E4467" s="237"/>
      <c r="F4467" s="237"/>
      <c r="G4467" s="237"/>
    </row>
    <row r="4468" spans="5:7">
      <c r="E4468" s="237"/>
      <c r="F4468" s="237"/>
      <c r="G4468" s="237"/>
    </row>
    <row r="4469" spans="5:7">
      <c r="E4469" s="237"/>
      <c r="F4469" s="237"/>
      <c r="G4469" s="237"/>
    </row>
    <row r="4470" spans="5:7">
      <c r="E4470" s="237"/>
      <c r="F4470" s="237"/>
      <c r="G4470" s="237"/>
    </row>
    <row r="4471" spans="5:7">
      <c r="E4471" s="237"/>
      <c r="F4471" s="237"/>
      <c r="G4471" s="237"/>
    </row>
    <row r="4472" spans="5:7">
      <c r="E4472" s="237"/>
      <c r="F4472" s="237"/>
      <c r="G4472" s="237"/>
    </row>
    <row r="4473" spans="5:7">
      <c r="E4473" s="237"/>
      <c r="F4473" s="237"/>
      <c r="G4473" s="237"/>
    </row>
    <row r="4474" spans="5:7">
      <c r="E4474" s="237"/>
      <c r="F4474" s="237"/>
      <c r="G4474" s="237"/>
    </row>
    <row r="4475" spans="5:7">
      <c r="E4475" s="237"/>
      <c r="F4475" s="237"/>
      <c r="G4475" s="237"/>
    </row>
    <row r="4476" spans="5:7">
      <c r="E4476" s="237"/>
      <c r="F4476" s="237"/>
      <c r="G4476" s="237"/>
    </row>
    <row r="4477" spans="5:7">
      <c r="E4477" s="237"/>
      <c r="F4477" s="237"/>
      <c r="G4477" s="237"/>
    </row>
    <row r="4478" spans="5:7">
      <c r="E4478" s="237"/>
      <c r="F4478" s="237"/>
      <c r="G4478" s="237"/>
    </row>
    <row r="4479" spans="5:7">
      <c r="E4479" s="237"/>
      <c r="F4479" s="237"/>
      <c r="G4479" s="237"/>
    </row>
    <row r="4480" spans="5:7">
      <c r="E4480" s="237"/>
      <c r="F4480" s="237"/>
      <c r="G4480" s="237"/>
    </row>
    <row r="4481" spans="5:7">
      <c r="E4481" s="237"/>
      <c r="F4481" s="237"/>
      <c r="G4481" s="237"/>
    </row>
    <row r="4482" spans="5:7">
      <c r="E4482" s="237"/>
      <c r="F4482" s="237"/>
      <c r="G4482" s="237"/>
    </row>
    <row r="4483" spans="5:7">
      <c r="E4483" s="237"/>
      <c r="F4483" s="237"/>
      <c r="G4483" s="237"/>
    </row>
    <row r="4484" spans="5:7">
      <c r="E4484" s="237"/>
      <c r="F4484" s="237"/>
      <c r="G4484" s="237"/>
    </row>
    <row r="4485" spans="5:7">
      <c r="E4485" s="237"/>
      <c r="F4485" s="237"/>
      <c r="G4485" s="237"/>
    </row>
    <row r="4486" spans="5:7">
      <c r="E4486" s="237"/>
      <c r="F4486" s="237"/>
      <c r="G4486" s="237"/>
    </row>
    <row r="4487" spans="5:7">
      <c r="E4487" s="237"/>
      <c r="F4487" s="237"/>
      <c r="G4487" s="237"/>
    </row>
    <row r="4488" spans="5:7">
      <c r="E4488" s="237"/>
      <c r="F4488" s="237"/>
      <c r="G4488" s="237"/>
    </row>
    <row r="4489" spans="5:7">
      <c r="E4489" s="237"/>
      <c r="F4489" s="237"/>
      <c r="G4489" s="237"/>
    </row>
    <row r="4490" spans="5:7">
      <c r="E4490" s="237"/>
      <c r="F4490" s="237"/>
      <c r="G4490" s="237"/>
    </row>
    <row r="4491" spans="5:7">
      <c r="E4491" s="237"/>
      <c r="F4491" s="237"/>
      <c r="G4491" s="237"/>
    </row>
    <row r="4492" spans="5:7">
      <c r="E4492" s="237"/>
      <c r="F4492" s="237"/>
      <c r="G4492" s="237"/>
    </row>
    <row r="4493" spans="5:7">
      <c r="E4493" s="237"/>
      <c r="F4493" s="237"/>
      <c r="G4493" s="237"/>
    </row>
    <row r="4494" spans="5:7">
      <c r="E4494" s="237"/>
      <c r="F4494" s="237"/>
      <c r="G4494" s="237"/>
    </row>
    <row r="4495" spans="5:7">
      <c r="E4495" s="237"/>
      <c r="F4495" s="237"/>
      <c r="G4495" s="237"/>
    </row>
    <row r="4496" spans="5:7">
      <c r="E4496" s="237"/>
      <c r="F4496" s="237"/>
      <c r="G4496" s="237"/>
    </row>
    <row r="4497" spans="5:7">
      <c r="E4497" s="237"/>
      <c r="F4497" s="237"/>
      <c r="G4497" s="237"/>
    </row>
    <row r="4498" spans="5:7">
      <c r="E4498" s="237"/>
      <c r="F4498" s="237"/>
      <c r="G4498" s="237"/>
    </row>
    <row r="4499" spans="5:7">
      <c r="E4499" s="237"/>
      <c r="F4499" s="237"/>
      <c r="G4499" s="237"/>
    </row>
    <row r="4500" spans="5:7">
      <c r="E4500" s="237"/>
      <c r="F4500" s="237"/>
      <c r="G4500" s="237"/>
    </row>
    <row r="4501" spans="5:7">
      <c r="E4501" s="237"/>
      <c r="F4501" s="237"/>
      <c r="G4501" s="237"/>
    </row>
    <row r="4502" spans="5:7">
      <c r="E4502" s="237"/>
      <c r="F4502" s="237"/>
      <c r="G4502" s="237"/>
    </row>
    <row r="4503" spans="5:7">
      <c r="E4503" s="237"/>
      <c r="F4503" s="237"/>
      <c r="G4503" s="237"/>
    </row>
    <row r="4504" spans="5:7">
      <c r="E4504" s="237"/>
      <c r="F4504" s="237"/>
      <c r="G4504" s="237"/>
    </row>
    <row r="4505" spans="5:7">
      <c r="E4505" s="237"/>
      <c r="F4505" s="237"/>
      <c r="G4505" s="237"/>
    </row>
    <row r="4506" spans="5:7">
      <c r="E4506" s="237"/>
      <c r="F4506" s="237"/>
      <c r="G4506" s="237"/>
    </row>
    <row r="4507" spans="5:7">
      <c r="E4507" s="237"/>
      <c r="F4507" s="237"/>
      <c r="G4507" s="237"/>
    </row>
    <row r="4508" spans="5:7">
      <c r="E4508" s="237"/>
      <c r="F4508" s="237"/>
      <c r="G4508" s="237"/>
    </row>
    <row r="4509" spans="5:7">
      <c r="E4509" s="237"/>
      <c r="F4509" s="237"/>
      <c r="G4509" s="237"/>
    </row>
    <row r="4510" spans="5:7">
      <c r="E4510" s="237"/>
      <c r="F4510" s="237"/>
      <c r="G4510" s="237"/>
    </row>
    <row r="4511" spans="5:7">
      <c r="E4511" s="237"/>
      <c r="F4511" s="237"/>
      <c r="G4511" s="237"/>
    </row>
    <row r="4512" spans="5:7">
      <c r="E4512" s="237"/>
      <c r="F4512" s="237"/>
      <c r="G4512" s="237"/>
    </row>
    <row r="4513" spans="5:7">
      <c r="E4513" s="237"/>
      <c r="F4513" s="237"/>
      <c r="G4513" s="237"/>
    </row>
    <row r="4514" spans="5:7">
      <c r="E4514" s="237"/>
      <c r="F4514" s="237"/>
      <c r="G4514" s="237"/>
    </row>
    <row r="4515" spans="5:7">
      <c r="E4515" s="237"/>
      <c r="F4515" s="237"/>
      <c r="G4515" s="237"/>
    </row>
    <row r="4516" spans="5:7">
      <c r="E4516" s="237"/>
      <c r="F4516" s="237"/>
      <c r="G4516" s="237"/>
    </row>
    <row r="4517" spans="5:7">
      <c r="E4517" s="237"/>
      <c r="F4517" s="237"/>
      <c r="G4517" s="237"/>
    </row>
    <row r="4518" spans="5:7">
      <c r="E4518" s="237"/>
      <c r="F4518" s="237"/>
      <c r="G4518" s="237"/>
    </row>
    <row r="4519" spans="5:7">
      <c r="E4519" s="237"/>
      <c r="F4519" s="237"/>
      <c r="G4519" s="237"/>
    </row>
    <row r="4520" spans="5:7">
      <c r="E4520" s="237"/>
      <c r="F4520" s="237"/>
      <c r="G4520" s="237"/>
    </row>
    <row r="4521" spans="5:7">
      <c r="E4521" s="237"/>
      <c r="F4521" s="237"/>
      <c r="G4521" s="237"/>
    </row>
    <row r="4522" spans="5:7">
      <c r="E4522" s="237"/>
      <c r="F4522" s="237"/>
      <c r="G4522" s="237"/>
    </row>
    <row r="4523" spans="5:7">
      <c r="E4523" s="237"/>
      <c r="F4523" s="237"/>
      <c r="G4523" s="237"/>
    </row>
    <row r="4524" spans="5:7">
      <c r="E4524" s="237"/>
      <c r="F4524" s="237"/>
      <c r="G4524" s="237"/>
    </row>
    <row r="4525" spans="5:7">
      <c r="E4525" s="237"/>
      <c r="F4525" s="237"/>
      <c r="G4525" s="237"/>
    </row>
    <row r="4526" spans="5:7">
      <c r="E4526" s="237"/>
      <c r="F4526" s="237"/>
      <c r="G4526" s="237"/>
    </row>
    <row r="4527" spans="5:7">
      <c r="E4527" s="237"/>
      <c r="F4527" s="237"/>
      <c r="G4527" s="237"/>
    </row>
    <row r="4528" spans="5:7">
      <c r="E4528" s="237"/>
      <c r="F4528" s="237"/>
      <c r="G4528" s="237"/>
    </row>
    <row r="4529" spans="5:7">
      <c r="E4529" s="237"/>
      <c r="F4529" s="237"/>
      <c r="G4529" s="237"/>
    </row>
    <row r="4530" spans="5:7">
      <c r="E4530" s="237"/>
      <c r="F4530" s="237"/>
      <c r="G4530" s="237"/>
    </row>
    <row r="4531" spans="5:7">
      <c r="E4531" s="237"/>
      <c r="F4531" s="237"/>
      <c r="G4531" s="237"/>
    </row>
    <row r="4532" spans="5:7">
      <c r="E4532" s="237"/>
      <c r="F4532" s="237"/>
      <c r="G4532" s="237"/>
    </row>
    <row r="4533" spans="5:7">
      <c r="E4533" s="237"/>
      <c r="F4533" s="237"/>
      <c r="G4533" s="237"/>
    </row>
    <row r="4534" spans="5:7">
      <c r="E4534" s="237"/>
      <c r="F4534" s="237"/>
      <c r="G4534" s="237"/>
    </row>
    <row r="4535" spans="5:7">
      <c r="E4535" s="237"/>
      <c r="F4535" s="237"/>
      <c r="G4535" s="237"/>
    </row>
    <row r="4536" spans="5:7">
      <c r="E4536" s="237"/>
      <c r="F4536" s="237"/>
      <c r="G4536" s="237"/>
    </row>
    <row r="4537" spans="5:7">
      <c r="E4537" s="237"/>
      <c r="F4537" s="237"/>
      <c r="G4537" s="237"/>
    </row>
    <row r="4538" spans="5:7">
      <c r="E4538" s="237"/>
      <c r="F4538" s="237"/>
      <c r="G4538" s="237"/>
    </row>
    <row r="4539" spans="5:7">
      <c r="E4539" s="237"/>
      <c r="F4539" s="237"/>
      <c r="G4539" s="237"/>
    </row>
    <row r="4540" spans="5:7">
      <c r="E4540" s="237"/>
      <c r="F4540" s="237"/>
      <c r="G4540" s="237"/>
    </row>
    <row r="4541" spans="5:7">
      <c r="E4541" s="237"/>
      <c r="F4541" s="237"/>
      <c r="G4541" s="237"/>
    </row>
    <row r="4542" spans="5:7">
      <c r="E4542" s="237"/>
      <c r="F4542" s="237"/>
      <c r="G4542" s="237"/>
    </row>
    <row r="4543" spans="5:7">
      <c r="E4543" s="237"/>
      <c r="F4543" s="237"/>
      <c r="G4543" s="237"/>
    </row>
    <row r="4544" spans="5:7">
      <c r="E4544" s="237"/>
      <c r="F4544" s="237"/>
      <c r="G4544" s="237"/>
    </row>
    <row r="4545" spans="5:7">
      <c r="E4545" s="237"/>
      <c r="F4545" s="237"/>
      <c r="G4545" s="237"/>
    </row>
    <row r="4546" spans="5:7">
      <c r="E4546" s="237"/>
      <c r="F4546" s="237"/>
      <c r="G4546" s="237"/>
    </row>
    <row r="4547" spans="5:7">
      <c r="E4547" s="237"/>
      <c r="F4547" s="237"/>
      <c r="G4547" s="237"/>
    </row>
    <row r="4548" spans="5:7">
      <c r="E4548" s="237"/>
      <c r="F4548" s="237"/>
      <c r="G4548" s="237"/>
    </row>
    <row r="4549" spans="5:7">
      <c r="E4549" s="237"/>
      <c r="F4549" s="237"/>
      <c r="G4549" s="237"/>
    </row>
    <row r="4550" spans="5:7">
      <c r="E4550" s="237"/>
      <c r="F4550" s="237"/>
      <c r="G4550" s="237"/>
    </row>
    <row r="4551" spans="5:7">
      <c r="E4551" s="237"/>
      <c r="F4551" s="237"/>
      <c r="G4551" s="237"/>
    </row>
    <row r="4552" spans="5:7">
      <c r="E4552" s="237"/>
      <c r="F4552" s="237"/>
      <c r="G4552" s="237"/>
    </row>
    <row r="4553" spans="5:7">
      <c r="E4553" s="237"/>
      <c r="F4553" s="237"/>
      <c r="G4553" s="237"/>
    </row>
    <row r="4554" spans="5:7">
      <c r="E4554" s="237"/>
      <c r="F4554" s="237"/>
      <c r="G4554" s="237"/>
    </row>
    <row r="4555" spans="5:7">
      <c r="E4555" s="237"/>
      <c r="F4555" s="237"/>
      <c r="G4555" s="237"/>
    </row>
    <row r="4556" spans="5:7">
      <c r="E4556" s="237"/>
      <c r="F4556" s="237"/>
      <c r="G4556" s="237"/>
    </row>
    <row r="4557" spans="5:7">
      <c r="E4557" s="237"/>
      <c r="F4557" s="237"/>
      <c r="G4557" s="237"/>
    </row>
    <row r="4558" spans="5:7">
      <c r="E4558" s="237"/>
      <c r="F4558" s="237"/>
      <c r="G4558" s="237"/>
    </row>
    <row r="4559" spans="5:7">
      <c r="E4559" s="237"/>
      <c r="F4559" s="237"/>
      <c r="G4559" s="237"/>
    </row>
    <row r="4560" spans="5:7">
      <c r="E4560" s="237"/>
      <c r="F4560" s="237"/>
      <c r="G4560" s="237"/>
    </row>
    <row r="4561" spans="5:7">
      <c r="E4561" s="237"/>
      <c r="F4561" s="237"/>
      <c r="G4561" s="237"/>
    </row>
    <row r="4562" spans="5:7">
      <c r="E4562" s="237"/>
      <c r="F4562" s="237"/>
      <c r="G4562" s="237"/>
    </row>
    <row r="4563" spans="5:7">
      <c r="E4563" s="237"/>
      <c r="F4563" s="237"/>
      <c r="G4563" s="237"/>
    </row>
    <row r="4564" spans="5:7">
      <c r="E4564" s="237"/>
      <c r="F4564" s="237"/>
      <c r="G4564" s="237"/>
    </row>
    <row r="4565" spans="5:7">
      <c r="E4565" s="237"/>
      <c r="F4565" s="237"/>
      <c r="G4565" s="237"/>
    </row>
    <row r="4566" spans="5:7">
      <c r="E4566" s="237"/>
      <c r="F4566" s="237"/>
      <c r="G4566" s="237"/>
    </row>
    <row r="4567" spans="5:7">
      <c r="E4567" s="237"/>
      <c r="F4567" s="237"/>
      <c r="G4567" s="237"/>
    </row>
    <row r="4568" spans="5:7">
      <c r="E4568" s="237"/>
      <c r="F4568" s="237"/>
      <c r="G4568" s="237"/>
    </row>
    <row r="4569" spans="5:7">
      <c r="E4569" s="237"/>
      <c r="F4569" s="237"/>
      <c r="G4569" s="237"/>
    </row>
    <row r="4570" spans="5:7">
      <c r="E4570" s="237"/>
      <c r="F4570" s="237"/>
      <c r="G4570" s="237"/>
    </row>
    <row r="4571" spans="5:7">
      <c r="E4571" s="237"/>
      <c r="F4571" s="237"/>
      <c r="G4571" s="237"/>
    </row>
    <row r="4572" spans="5:7">
      <c r="E4572" s="237"/>
      <c r="F4572" s="237"/>
      <c r="G4572" s="237"/>
    </row>
    <row r="4573" spans="5:7">
      <c r="E4573" s="237"/>
      <c r="F4573" s="237"/>
      <c r="G4573" s="237"/>
    </row>
    <row r="4574" spans="5:7">
      <c r="E4574" s="237"/>
      <c r="F4574" s="237"/>
      <c r="G4574" s="237"/>
    </row>
    <row r="4575" spans="5:7">
      <c r="E4575" s="237"/>
      <c r="F4575" s="237"/>
      <c r="G4575" s="237"/>
    </row>
    <row r="4576" spans="5:7">
      <c r="E4576" s="237"/>
      <c r="F4576" s="237"/>
      <c r="G4576" s="237"/>
    </row>
    <row r="4577" spans="5:7">
      <c r="E4577" s="237"/>
      <c r="F4577" s="237"/>
      <c r="G4577" s="237"/>
    </row>
    <row r="4578" spans="5:7">
      <c r="E4578" s="237"/>
      <c r="F4578" s="237"/>
      <c r="G4578" s="237"/>
    </row>
    <row r="4579" spans="5:7">
      <c r="E4579" s="237"/>
      <c r="F4579" s="237"/>
      <c r="G4579" s="237"/>
    </row>
    <row r="4580" spans="5:7">
      <c r="E4580" s="237"/>
      <c r="F4580" s="237"/>
      <c r="G4580" s="237"/>
    </row>
    <row r="4581" spans="5:7">
      <c r="E4581" s="237"/>
      <c r="F4581" s="237"/>
      <c r="G4581" s="237"/>
    </row>
    <row r="4582" spans="5:7">
      <c r="E4582" s="237"/>
      <c r="F4582" s="237"/>
      <c r="G4582" s="237"/>
    </row>
    <row r="4583" spans="5:7">
      <c r="E4583" s="237"/>
      <c r="F4583" s="237"/>
      <c r="G4583" s="237"/>
    </row>
    <row r="4584" spans="5:7">
      <c r="E4584" s="237"/>
      <c r="F4584" s="237"/>
      <c r="G4584" s="237"/>
    </row>
    <row r="4585" spans="5:7">
      <c r="E4585" s="237"/>
      <c r="F4585" s="237"/>
      <c r="G4585" s="237"/>
    </row>
    <row r="4586" spans="5:7">
      <c r="E4586" s="237"/>
      <c r="F4586" s="237"/>
      <c r="G4586" s="237"/>
    </row>
    <row r="4587" spans="5:7">
      <c r="E4587" s="237"/>
      <c r="F4587" s="237"/>
      <c r="G4587" s="237"/>
    </row>
    <row r="4588" spans="5:7">
      <c r="E4588" s="237"/>
      <c r="F4588" s="237"/>
      <c r="G4588" s="237"/>
    </row>
    <row r="4589" spans="5:7">
      <c r="E4589" s="237"/>
      <c r="F4589" s="237"/>
      <c r="G4589" s="237"/>
    </row>
    <row r="4590" spans="5:7">
      <c r="E4590" s="237"/>
      <c r="F4590" s="237"/>
      <c r="G4590" s="237"/>
    </row>
    <row r="4591" spans="5:7">
      <c r="E4591" s="237"/>
      <c r="F4591" s="237"/>
      <c r="G4591" s="237"/>
    </row>
    <row r="4592" spans="5:7">
      <c r="E4592" s="237"/>
      <c r="F4592" s="237"/>
      <c r="G4592" s="237"/>
    </row>
    <row r="4593" spans="5:7">
      <c r="E4593" s="237"/>
      <c r="F4593" s="237"/>
      <c r="G4593" s="237"/>
    </row>
    <row r="4594" spans="5:7">
      <c r="E4594" s="237"/>
      <c r="F4594" s="237"/>
      <c r="G4594" s="237"/>
    </row>
    <row r="4595" spans="5:7">
      <c r="E4595" s="237"/>
      <c r="F4595" s="237"/>
      <c r="G4595" s="237"/>
    </row>
    <row r="4596" spans="5:7">
      <c r="E4596" s="237"/>
      <c r="F4596" s="237"/>
      <c r="G4596" s="237"/>
    </row>
    <row r="4597" spans="5:7">
      <c r="E4597" s="237"/>
      <c r="F4597" s="237"/>
      <c r="G4597" s="237"/>
    </row>
    <row r="4598" spans="5:7">
      <c r="E4598" s="237"/>
      <c r="F4598" s="237"/>
      <c r="G4598" s="237"/>
    </row>
    <row r="4599" spans="5:7">
      <c r="E4599" s="237"/>
      <c r="F4599" s="237"/>
      <c r="G4599" s="237"/>
    </row>
    <row r="4600" spans="5:7">
      <c r="E4600" s="237"/>
      <c r="F4600" s="237"/>
      <c r="G4600" s="237"/>
    </row>
    <row r="4601" spans="5:7">
      <c r="E4601" s="237"/>
      <c r="F4601" s="237"/>
      <c r="G4601" s="237"/>
    </row>
    <row r="4602" spans="5:7">
      <c r="E4602" s="237"/>
      <c r="F4602" s="237"/>
      <c r="G4602" s="237"/>
    </row>
    <row r="4603" spans="5:7">
      <c r="E4603" s="237"/>
      <c r="F4603" s="237"/>
      <c r="G4603" s="237"/>
    </row>
    <row r="4604" spans="5:7">
      <c r="E4604" s="237"/>
      <c r="F4604" s="237"/>
      <c r="G4604" s="237"/>
    </row>
    <row r="4605" spans="5:7">
      <c r="E4605" s="237"/>
      <c r="F4605" s="237"/>
      <c r="G4605" s="237"/>
    </row>
    <row r="4606" spans="5:7">
      <c r="E4606" s="237"/>
      <c r="F4606" s="237"/>
      <c r="G4606" s="237"/>
    </row>
    <row r="4607" spans="5:7">
      <c r="E4607" s="237"/>
      <c r="F4607" s="237"/>
      <c r="G4607" s="237"/>
    </row>
    <row r="4608" spans="5:7">
      <c r="E4608" s="237"/>
      <c r="F4608" s="237"/>
      <c r="G4608" s="237"/>
    </row>
    <row r="4609" spans="5:7">
      <c r="E4609" s="237"/>
      <c r="F4609" s="237"/>
      <c r="G4609" s="237"/>
    </row>
    <row r="4610" spans="5:7">
      <c r="E4610" s="237"/>
      <c r="F4610" s="237"/>
      <c r="G4610" s="237"/>
    </row>
    <row r="4611" spans="5:7">
      <c r="E4611" s="237"/>
      <c r="F4611" s="237"/>
      <c r="G4611" s="237"/>
    </row>
    <row r="4612" spans="5:7">
      <c r="E4612" s="237"/>
      <c r="F4612" s="237"/>
      <c r="G4612" s="237"/>
    </row>
    <row r="4613" spans="5:7">
      <c r="E4613" s="237"/>
      <c r="F4613" s="237"/>
      <c r="G4613" s="237"/>
    </row>
    <row r="4614" spans="5:7">
      <c r="E4614" s="237"/>
      <c r="F4614" s="237"/>
      <c r="G4614" s="237"/>
    </row>
    <row r="4615" spans="5:7">
      <c r="E4615" s="237"/>
      <c r="F4615" s="237"/>
      <c r="G4615" s="237"/>
    </row>
    <row r="4616" spans="5:7">
      <c r="E4616" s="237"/>
      <c r="F4616" s="237"/>
      <c r="G4616" s="237"/>
    </row>
    <row r="4617" spans="5:7">
      <c r="E4617" s="237"/>
      <c r="F4617" s="237"/>
      <c r="G4617" s="237"/>
    </row>
    <row r="4618" spans="5:7">
      <c r="E4618" s="237"/>
      <c r="F4618" s="237"/>
      <c r="G4618" s="237"/>
    </row>
    <row r="4619" spans="5:7">
      <c r="E4619" s="237"/>
      <c r="F4619" s="237"/>
      <c r="G4619" s="237"/>
    </row>
    <row r="4620" spans="5:7">
      <c r="E4620" s="237"/>
      <c r="F4620" s="237"/>
      <c r="G4620" s="237"/>
    </row>
    <row r="4621" spans="5:7">
      <c r="E4621" s="237"/>
      <c r="F4621" s="237"/>
      <c r="G4621" s="237"/>
    </row>
    <row r="4622" spans="5:7">
      <c r="E4622" s="237"/>
      <c r="F4622" s="237"/>
      <c r="G4622" s="237"/>
    </row>
    <row r="4623" spans="5:7">
      <c r="E4623" s="237"/>
      <c r="F4623" s="237"/>
      <c r="G4623" s="237"/>
    </row>
    <row r="4624" spans="5:7">
      <c r="E4624" s="237"/>
      <c r="F4624" s="237"/>
      <c r="G4624" s="237"/>
    </row>
    <row r="4625" spans="5:7">
      <c r="E4625" s="237"/>
      <c r="F4625" s="237"/>
      <c r="G4625" s="237"/>
    </row>
    <row r="4626" spans="5:7">
      <c r="E4626" s="237"/>
      <c r="F4626" s="237"/>
      <c r="G4626" s="237"/>
    </row>
    <row r="4627" spans="5:7">
      <c r="E4627" s="237"/>
      <c r="F4627" s="237"/>
      <c r="G4627" s="237"/>
    </row>
    <row r="4628" spans="5:7">
      <c r="E4628" s="237"/>
      <c r="F4628" s="237"/>
      <c r="G4628" s="237"/>
    </row>
    <row r="4629" spans="5:7">
      <c r="E4629" s="237"/>
      <c r="F4629" s="237"/>
      <c r="G4629" s="237"/>
    </row>
    <row r="4630" spans="5:7">
      <c r="E4630" s="237"/>
      <c r="F4630" s="237"/>
      <c r="G4630" s="237"/>
    </row>
    <row r="4631" spans="5:7">
      <c r="E4631" s="237"/>
      <c r="F4631" s="237"/>
      <c r="G4631" s="237"/>
    </row>
    <row r="4632" spans="5:7">
      <c r="E4632" s="237"/>
      <c r="F4632" s="237"/>
      <c r="G4632" s="237"/>
    </row>
    <row r="4633" spans="5:7">
      <c r="E4633" s="237"/>
      <c r="F4633" s="237"/>
      <c r="G4633" s="237"/>
    </row>
    <row r="4634" spans="5:7">
      <c r="E4634" s="237"/>
      <c r="F4634" s="237"/>
      <c r="G4634" s="237"/>
    </row>
    <row r="4635" spans="5:7">
      <c r="E4635" s="237"/>
      <c r="F4635" s="237"/>
      <c r="G4635" s="237"/>
    </row>
    <row r="4636" spans="5:7">
      <c r="E4636" s="237"/>
      <c r="F4636" s="237"/>
      <c r="G4636" s="237"/>
    </row>
    <row r="4637" spans="5:7">
      <c r="E4637" s="237"/>
      <c r="F4637" s="237"/>
      <c r="G4637" s="237"/>
    </row>
    <row r="4638" spans="5:7">
      <c r="E4638" s="237"/>
      <c r="F4638" s="237"/>
      <c r="G4638" s="237"/>
    </row>
    <row r="4639" spans="5:7">
      <c r="E4639" s="237"/>
      <c r="F4639" s="237"/>
      <c r="G4639" s="237"/>
    </row>
    <row r="4640" spans="5:7">
      <c r="E4640" s="237"/>
      <c r="F4640" s="237"/>
      <c r="G4640" s="237"/>
    </row>
    <row r="4641" spans="5:7">
      <c r="E4641" s="237"/>
      <c r="F4641" s="237"/>
      <c r="G4641" s="237"/>
    </row>
    <row r="4642" spans="5:7">
      <c r="E4642" s="237"/>
      <c r="F4642" s="237"/>
      <c r="G4642" s="237"/>
    </row>
    <row r="4643" spans="5:7">
      <c r="E4643" s="237"/>
      <c r="F4643" s="237"/>
      <c r="G4643" s="237"/>
    </row>
    <row r="4644" spans="5:7">
      <c r="E4644" s="237"/>
      <c r="F4644" s="237"/>
      <c r="G4644" s="237"/>
    </row>
    <row r="4645" spans="5:7">
      <c r="E4645" s="237"/>
      <c r="F4645" s="237"/>
      <c r="G4645" s="237"/>
    </row>
    <row r="4646" spans="5:7">
      <c r="E4646" s="237"/>
      <c r="F4646" s="237"/>
      <c r="G4646" s="237"/>
    </row>
    <row r="4647" spans="5:7">
      <c r="E4647" s="237"/>
      <c r="F4647" s="237"/>
      <c r="G4647" s="237"/>
    </row>
    <row r="4648" spans="5:7">
      <c r="E4648" s="237"/>
      <c r="F4648" s="237"/>
      <c r="G4648" s="237"/>
    </row>
    <row r="4649" spans="5:7">
      <c r="E4649" s="237"/>
      <c r="F4649" s="237"/>
      <c r="G4649" s="237"/>
    </row>
    <row r="4650" spans="5:7">
      <c r="E4650" s="237"/>
      <c r="F4650" s="237"/>
      <c r="G4650" s="237"/>
    </row>
    <row r="4651" spans="5:7">
      <c r="E4651" s="237"/>
      <c r="F4651" s="237"/>
      <c r="G4651" s="237"/>
    </row>
    <row r="4652" spans="5:7">
      <c r="E4652" s="237"/>
      <c r="F4652" s="237"/>
      <c r="G4652" s="237"/>
    </row>
    <row r="4653" spans="5:7">
      <c r="E4653" s="237"/>
      <c r="F4653" s="237"/>
      <c r="G4653" s="237"/>
    </row>
    <row r="4654" spans="5:7">
      <c r="E4654" s="237"/>
      <c r="F4654" s="237"/>
      <c r="G4654" s="237"/>
    </row>
    <row r="4655" spans="5:7">
      <c r="E4655" s="237"/>
      <c r="F4655" s="237"/>
      <c r="G4655" s="237"/>
    </row>
    <row r="4656" spans="5:7">
      <c r="E4656" s="237"/>
      <c r="F4656" s="237"/>
      <c r="G4656" s="237"/>
    </row>
    <row r="4657" spans="5:7">
      <c r="E4657" s="237"/>
      <c r="F4657" s="237"/>
      <c r="G4657" s="237"/>
    </row>
    <row r="4658" spans="5:7">
      <c r="E4658" s="237"/>
      <c r="F4658" s="237"/>
      <c r="G4658" s="237"/>
    </row>
    <row r="4659" spans="5:7">
      <c r="E4659" s="237"/>
      <c r="F4659" s="237"/>
      <c r="G4659" s="237"/>
    </row>
    <row r="4660" spans="5:7">
      <c r="E4660" s="237"/>
      <c r="F4660" s="237"/>
      <c r="G4660" s="237"/>
    </row>
    <row r="4661" spans="5:7">
      <c r="E4661" s="237"/>
      <c r="F4661" s="237"/>
      <c r="G4661" s="237"/>
    </row>
    <row r="4662" spans="5:7">
      <c r="E4662" s="237"/>
      <c r="F4662" s="237"/>
      <c r="G4662" s="237"/>
    </row>
    <row r="4663" spans="5:7">
      <c r="E4663" s="237"/>
      <c r="F4663" s="237"/>
      <c r="G4663" s="237"/>
    </row>
    <row r="4664" spans="5:7">
      <c r="E4664" s="237"/>
      <c r="F4664" s="237"/>
      <c r="G4664" s="237"/>
    </row>
    <row r="4665" spans="5:7">
      <c r="E4665" s="237"/>
      <c r="F4665" s="237"/>
      <c r="G4665" s="237"/>
    </row>
    <row r="4666" spans="5:7">
      <c r="E4666" s="237"/>
      <c r="F4666" s="237"/>
      <c r="G4666" s="237"/>
    </row>
    <row r="4667" spans="5:7">
      <c r="E4667" s="237"/>
      <c r="F4667" s="237"/>
      <c r="G4667" s="237"/>
    </row>
    <row r="4668" spans="5:7">
      <c r="E4668" s="237"/>
      <c r="F4668" s="237"/>
      <c r="G4668" s="237"/>
    </row>
    <row r="4669" spans="5:7">
      <c r="E4669" s="237"/>
      <c r="F4669" s="237"/>
      <c r="G4669" s="237"/>
    </row>
    <row r="4670" spans="5:7">
      <c r="E4670" s="237"/>
      <c r="F4670" s="237"/>
      <c r="G4670" s="237"/>
    </row>
    <row r="4671" spans="5:7">
      <c r="E4671" s="237"/>
      <c r="F4671" s="237"/>
      <c r="G4671" s="237"/>
    </row>
    <row r="4672" spans="5:7">
      <c r="E4672" s="237"/>
      <c r="F4672" s="237"/>
      <c r="G4672" s="237"/>
    </row>
    <row r="4673" spans="5:7">
      <c r="E4673" s="237"/>
      <c r="F4673" s="237"/>
      <c r="G4673" s="237"/>
    </row>
    <row r="4674" spans="5:7">
      <c r="E4674" s="237"/>
      <c r="F4674" s="237"/>
      <c r="G4674" s="237"/>
    </row>
    <row r="4675" spans="5:7">
      <c r="E4675" s="237"/>
      <c r="F4675" s="237"/>
      <c r="G4675" s="237"/>
    </row>
    <row r="4676" spans="5:7">
      <c r="E4676" s="237"/>
      <c r="F4676" s="237"/>
      <c r="G4676" s="237"/>
    </row>
    <row r="4677" spans="5:7">
      <c r="E4677" s="237"/>
      <c r="F4677" s="237"/>
      <c r="G4677" s="237"/>
    </row>
    <row r="4678" spans="5:7">
      <c r="E4678" s="237"/>
      <c r="F4678" s="237"/>
      <c r="G4678" s="237"/>
    </row>
    <row r="4679" spans="5:7">
      <c r="E4679" s="237"/>
      <c r="F4679" s="237"/>
      <c r="G4679" s="237"/>
    </row>
    <row r="4680" spans="5:7">
      <c r="E4680" s="237"/>
      <c r="F4680" s="237"/>
      <c r="G4680" s="237"/>
    </row>
    <row r="4681" spans="5:7">
      <c r="E4681" s="237"/>
      <c r="F4681" s="237"/>
      <c r="G4681" s="237"/>
    </row>
    <row r="4682" spans="5:7">
      <c r="E4682" s="237"/>
      <c r="F4682" s="237"/>
      <c r="G4682" s="237"/>
    </row>
    <row r="4683" spans="5:7">
      <c r="E4683" s="237"/>
      <c r="F4683" s="237"/>
      <c r="G4683" s="237"/>
    </row>
    <row r="4684" spans="5:7">
      <c r="E4684" s="237"/>
      <c r="F4684" s="237"/>
      <c r="G4684" s="237"/>
    </row>
    <row r="4685" spans="5:7">
      <c r="E4685" s="237"/>
      <c r="F4685" s="237"/>
      <c r="G4685" s="237"/>
    </row>
    <row r="4686" spans="5:7">
      <c r="E4686" s="237"/>
      <c r="F4686" s="237"/>
      <c r="G4686" s="237"/>
    </row>
    <row r="4687" spans="5:7">
      <c r="E4687" s="237"/>
      <c r="F4687" s="237"/>
      <c r="G4687" s="237"/>
    </row>
    <row r="4688" spans="5:7">
      <c r="E4688" s="237"/>
      <c r="F4688" s="237"/>
      <c r="G4688" s="237"/>
    </row>
    <row r="4689" spans="5:7">
      <c r="E4689" s="237"/>
      <c r="F4689" s="237"/>
      <c r="G4689" s="237"/>
    </row>
    <row r="4690" spans="5:7">
      <c r="E4690" s="237"/>
      <c r="F4690" s="237"/>
      <c r="G4690" s="237"/>
    </row>
    <row r="4691" spans="5:7">
      <c r="E4691" s="237"/>
      <c r="F4691" s="237"/>
      <c r="G4691" s="237"/>
    </row>
    <row r="4692" spans="5:7">
      <c r="E4692" s="237"/>
      <c r="F4692" s="237"/>
      <c r="G4692" s="237"/>
    </row>
    <row r="4693" spans="5:7">
      <c r="E4693" s="237"/>
      <c r="F4693" s="237"/>
      <c r="G4693" s="237"/>
    </row>
    <row r="4694" spans="5:7">
      <c r="E4694" s="237"/>
      <c r="F4694" s="237"/>
      <c r="G4694" s="237"/>
    </row>
    <row r="4695" spans="5:7">
      <c r="E4695" s="237"/>
      <c r="F4695" s="237"/>
      <c r="G4695" s="237"/>
    </row>
    <row r="4696" spans="5:7">
      <c r="E4696" s="237"/>
      <c r="F4696" s="237"/>
      <c r="G4696" s="237"/>
    </row>
    <row r="4697" spans="5:7">
      <c r="E4697" s="237"/>
      <c r="F4697" s="237"/>
      <c r="G4697" s="237"/>
    </row>
    <row r="4698" spans="5:7">
      <c r="E4698" s="237"/>
      <c r="F4698" s="237"/>
      <c r="G4698" s="237"/>
    </row>
    <row r="4699" spans="5:7">
      <c r="E4699" s="237"/>
      <c r="F4699" s="237"/>
      <c r="G4699" s="237"/>
    </row>
    <row r="4700" spans="5:7">
      <c r="E4700" s="237"/>
      <c r="F4700" s="237"/>
      <c r="G4700" s="237"/>
    </row>
    <row r="4701" spans="5:7">
      <c r="E4701" s="237"/>
      <c r="F4701" s="237"/>
      <c r="G4701" s="237"/>
    </row>
    <row r="4702" spans="5:7">
      <c r="E4702" s="237"/>
      <c r="F4702" s="237"/>
      <c r="G4702" s="237"/>
    </row>
    <row r="4703" spans="5:7">
      <c r="E4703" s="237"/>
      <c r="F4703" s="237"/>
      <c r="G4703" s="237"/>
    </row>
    <row r="4704" spans="5:7">
      <c r="E4704" s="237"/>
      <c r="F4704" s="237"/>
      <c r="G4704" s="237"/>
    </row>
    <row r="4705" spans="5:7">
      <c r="E4705" s="237"/>
      <c r="F4705" s="237"/>
      <c r="G4705" s="237"/>
    </row>
    <row r="4706" spans="5:7">
      <c r="E4706" s="237"/>
      <c r="F4706" s="237"/>
      <c r="G4706" s="237"/>
    </row>
    <row r="4707" spans="5:7">
      <c r="E4707" s="237"/>
      <c r="F4707" s="237"/>
      <c r="G4707" s="237"/>
    </row>
    <row r="4708" spans="5:7">
      <c r="E4708" s="237"/>
      <c r="F4708" s="237"/>
      <c r="G4708" s="237"/>
    </row>
    <row r="4709" spans="5:7">
      <c r="E4709" s="237"/>
      <c r="F4709" s="237"/>
      <c r="G4709" s="237"/>
    </row>
    <row r="4710" spans="5:7">
      <c r="E4710" s="237"/>
      <c r="F4710" s="237"/>
      <c r="G4710" s="237"/>
    </row>
    <row r="4711" spans="5:7">
      <c r="E4711" s="237"/>
      <c r="F4711" s="237"/>
      <c r="G4711" s="237"/>
    </row>
    <row r="4712" spans="5:7">
      <c r="E4712" s="237"/>
      <c r="F4712" s="237"/>
      <c r="G4712" s="237"/>
    </row>
    <row r="4713" spans="5:7">
      <c r="E4713" s="237"/>
      <c r="F4713" s="237"/>
      <c r="G4713" s="237"/>
    </row>
    <row r="4714" spans="5:7">
      <c r="E4714" s="237"/>
      <c r="F4714" s="237"/>
      <c r="G4714" s="237"/>
    </row>
    <row r="4715" spans="5:7">
      <c r="E4715" s="237"/>
      <c r="F4715" s="237"/>
      <c r="G4715" s="237"/>
    </row>
    <row r="4716" spans="5:7">
      <c r="E4716" s="237"/>
      <c r="F4716" s="237"/>
      <c r="G4716" s="237"/>
    </row>
    <row r="4717" spans="5:7">
      <c r="E4717" s="237"/>
      <c r="F4717" s="237"/>
      <c r="G4717" s="237"/>
    </row>
    <row r="4718" spans="5:7">
      <c r="E4718" s="237"/>
      <c r="F4718" s="237"/>
      <c r="G4718" s="237"/>
    </row>
    <row r="4719" spans="5:7">
      <c r="E4719" s="237"/>
      <c r="F4719" s="237"/>
      <c r="G4719" s="237"/>
    </row>
    <row r="4720" spans="5:7">
      <c r="E4720" s="237"/>
      <c r="F4720" s="237"/>
      <c r="G4720" s="237"/>
    </row>
    <row r="4721" spans="5:7">
      <c r="E4721" s="237"/>
      <c r="F4721" s="237"/>
      <c r="G4721" s="237"/>
    </row>
    <row r="4722" spans="5:7">
      <c r="E4722" s="237"/>
      <c r="F4722" s="237"/>
      <c r="G4722" s="237"/>
    </row>
    <row r="4723" spans="5:7">
      <c r="E4723" s="237"/>
      <c r="F4723" s="237"/>
      <c r="G4723" s="237"/>
    </row>
    <row r="4724" spans="5:7">
      <c r="E4724" s="237"/>
      <c r="F4724" s="237"/>
      <c r="G4724" s="237"/>
    </row>
    <row r="4725" spans="5:7">
      <c r="E4725" s="237"/>
      <c r="F4725" s="237"/>
      <c r="G4725" s="237"/>
    </row>
    <row r="4726" spans="5:7">
      <c r="E4726" s="237"/>
      <c r="F4726" s="237"/>
      <c r="G4726" s="237"/>
    </row>
    <row r="4727" spans="5:7">
      <c r="E4727" s="237"/>
      <c r="F4727" s="237"/>
      <c r="G4727" s="237"/>
    </row>
    <row r="4728" spans="5:7">
      <c r="E4728" s="237"/>
      <c r="F4728" s="237"/>
      <c r="G4728" s="237"/>
    </row>
    <row r="4729" spans="5:7">
      <c r="E4729" s="237"/>
      <c r="F4729" s="237"/>
      <c r="G4729" s="237"/>
    </row>
    <row r="4730" spans="5:7">
      <c r="E4730" s="237"/>
      <c r="F4730" s="237"/>
      <c r="G4730" s="237"/>
    </row>
    <row r="4731" spans="5:7">
      <c r="E4731" s="237"/>
      <c r="F4731" s="237"/>
      <c r="G4731" s="237"/>
    </row>
    <row r="4732" spans="5:7">
      <c r="E4732" s="237"/>
      <c r="F4732" s="237"/>
      <c r="G4732" s="237"/>
    </row>
    <row r="4733" spans="5:7">
      <c r="E4733" s="237"/>
      <c r="F4733" s="237"/>
      <c r="G4733" s="237"/>
    </row>
    <row r="4734" spans="5:7">
      <c r="E4734" s="237"/>
      <c r="F4734" s="237"/>
      <c r="G4734" s="237"/>
    </row>
    <row r="4735" spans="5:7">
      <c r="E4735" s="237"/>
      <c r="F4735" s="237"/>
      <c r="G4735" s="237"/>
    </row>
    <row r="4736" spans="5:7">
      <c r="E4736" s="237"/>
      <c r="F4736" s="237"/>
      <c r="G4736" s="237"/>
    </row>
    <row r="4737" spans="5:7">
      <c r="E4737" s="237"/>
      <c r="F4737" s="237"/>
      <c r="G4737" s="237"/>
    </row>
    <row r="4738" spans="5:7">
      <c r="E4738" s="237"/>
      <c r="F4738" s="237"/>
      <c r="G4738" s="237"/>
    </row>
    <row r="4739" spans="5:7">
      <c r="E4739" s="237"/>
      <c r="F4739" s="237"/>
      <c r="G4739" s="237"/>
    </row>
    <row r="4740" spans="5:7">
      <c r="E4740" s="237"/>
      <c r="F4740" s="237"/>
      <c r="G4740" s="237"/>
    </row>
    <row r="4741" spans="5:7">
      <c r="E4741" s="237"/>
      <c r="F4741" s="237"/>
      <c r="G4741" s="237"/>
    </row>
    <row r="4742" spans="5:7">
      <c r="E4742" s="237"/>
      <c r="F4742" s="237"/>
      <c r="G4742" s="237"/>
    </row>
    <row r="4743" spans="5:7">
      <c r="E4743" s="237"/>
      <c r="F4743" s="237"/>
      <c r="G4743" s="237"/>
    </row>
    <row r="4744" spans="5:7">
      <c r="E4744" s="237"/>
      <c r="F4744" s="237"/>
      <c r="G4744" s="237"/>
    </row>
    <row r="4745" spans="5:7">
      <c r="E4745" s="237"/>
      <c r="F4745" s="237"/>
      <c r="G4745" s="237"/>
    </row>
    <row r="4746" spans="5:7">
      <c r="E4746" s="237"/>
      <c r="F4746" s="237"/>
      <c r="G4746" s="237"/>
    </row>
    <row r="4747" spans="5:7">
      <c r="E4747" s="237"/>
      <c r="F4747" s="237"/>
      <c r="G4747" s="237"/>
    </row>
    <row r="4748" spans="5:7">
      <c r="E4748" s="237"/>
      <c r="F4748" s="237"/>
      <c r="G4748" s="237"/>
    </row>
    <row r="4749" spans="5:7">
      <c r="E4749" s="237"/>
      <c r="F4749" s="237"/>
      <c r="G4749" s="237"/>
    </row>
    <row r="4750" spans="5:7">
      <c r="E4750" s="237"/>
      <c r="F4750" s="237"/>
      <c r="G4750" s="237"/>
    </row>
    <row r="4751" spans="5:7">
      <c r="E4751" s="237"/>
      <c r="F4751" s="237"/>
      <c r="G4751" s="237"/>
    </row>
    <row r="4752" spans="5:7">
      <c r="E4752" s="237"/>
      <c r="F4752" s="237"/>
      <c r="G4752" s="237"/>
    </row>
    <row r="4753" spans="5:7">
      <c r="E4753" s="237"/>
      <c r="F4753" s="237"/>
      <c r="G4753" s="237"/>
    </row>
    <row r="4754" spans="5:7">
      <c r="E4754" s="237"/>
      <c r="F4754" s="237"/>
      <c r="G4754" s="237"/>
    </row>
    <row r="4755" spans="5:7">
      <c r="E4755" s="237"/>
      <c r="F4755" s="237"/>
      <c r="G4755" s="237"/>
    </row>
    <row r="4756" spans="5:7">
      <c r="E4756" s="237"/>
      <c r="F4756" s="237"/>
      <c r="G4756" s="237"/>
    </row>
    <row r="4757" spans="5:7">
      <c r="E4757" s="237"/>
      <c r="F4757" s="237"/>
      <c r="G4757" s="237"/>
    </row>
    <row r="4758" spans="5:7">
      <c r="E4758" s="237"/>
      <c r="F4758" s="237"/>
      <c r="G4758" s="237"/>
    </row>
    <row r="4759" spans="5:7">
      <c r="E4759" s="237"/>
      <c r="F4759" s="237"/>
      <c r="G4759" s="237"/>
    </row>
    <row r="4760" spans="5:7">
      <c r="E4760" s="237"/>
      <c r="F4760" s="237"/>
      <c r="G4760" s="237"/>
    </row>
    <row r="4761" spans="5:7">
      <c r="E4761" s="237"/>
      <c r="F4761" s="237"/>
      <c r="G4761" s="237"/>
    </row>
    <row r="4762" spans="5:7">
      <c r="E4762" s="237"/>
      <c r="F4762" s="237"/>
      <c r="G4762" s="237"/>
    </row>
    <row r="4763" spans="5:7">
      <c r="E4763" s="237"/>
      <c r="F4763" s="237"/>
      <c r="G4763" s="237"/>
    </row>
    <row r="4764" spans="5:7">
      <c r="E4764" s="237"/>
      <c r="F4764" s="237"/>
      <c r="G4764" s="237"/>
    </row>
    <row r="4765" spans="5:7">
      <c r="E4765" s="237"/>
      <c r="F4765" s="237"/>
      <c r="G4765" s="237"/>
    </row>
    <row r="4766" spans="5:7">
      <c r="E4766" s="237"/>
      <c r="F4766" s="237"/>
      <c r="G4766" s="237"/>
    </row>
    <row r="4767" spans="5:7">
      <c r="E4767" s="237"/>
      <c r="F4767" s="237"/>
      <c r="G4767" s="237"/>
    </row>
    <row r="4768" spans="5:7">
      <c r="E4768" s="237"/>
      <c r="F4768" s="237"/>
      <c r="G4768" s="237"/>
    </row>
    <row r="4769" spans="5:7">
      <c r="E4769" s="237"/>
      <c r="F4769" s="237"/>
      <c r="G4769" s="237"/>
    </row>
    <row r="4770" spans="5:7">
      <c r="E4770" s="237"/>
      <c r="F4770" s="237"/>
      <c r="G4770" s="237"/>
    </row>
    <row r="4771" spans="5:7">
      <c r="E4771" s="237"/>
      <c r="F4771" s="237"/>
      <c r="G4771" s="237"/>
    </row>
    <row r="4772" spans="5:7">
      <c r="E4772" s="237"/>
      <c r="F4772" s="237"/>
      <c r="G4772" s="237"/>
    </row>
    <row r="4773" spans="5:7">
      <c r="E4773" s="237"/>
      <c r="F4773" s="237"/>
      <c r="G4773" s="237"/>
    </row>
    <row r="4774" spans="5:7">
      <c r="E4774" s="237"/>
      <c r="F4774" s="237"/>
      <c r="G4774" s="237"/>
    </row>
    <row r="4775" spans="5:7">
      <c r="E4775" s="237"/>
      <c r="F4775" s="237"/>
      <c r="G4775" s="237"/>
    </row>
    <row r="4776" spans="5:7">
      <c r="E4776" s="237"/>
      <c r="F4776" s="237"/>
      <c r="G4776" s="237"/>
    </row>
    <row r="4777" spans="5:7">
      <c r="E4777" s="237"/>
      <c r="F4777" s="237"/>
      <c r="G4777" s="237"/>
    </row>
    <row r="4778" spans="5:7">
      <c r="E4778" s="237"/>
      <c r="F4778" s="237"/>
      <c r="G4778" s="237"/>
    </row>
    <row r="4779" spans="5:7">
      <c r="E4779" s="237"/>
      <c r="F4779" s="237"/>
      <c r="G4779" s="237"/>
    </row>
    <row r="4780" spans="5:7">
      <c r="E4780" s="237"/>
      <c r="F4780" s="237"/>
      <c r="G4780" s="237"/>
    </row>
    <row r="4781" spans="5:7">
      <c r="E4781" s="237"/>
      <c r="F4781" s="237"/>
      <c r="G4781" s="237"/>
    </row>
    <row r="4782" spans="5:7">
      <c r="E4782" s="237"/>
      <c r="F4782" s="237"/>
      <c r="G4782" s="237"/>
    </row>
    <row r="4783" spans="5:7">
      <c r="E4783" s="237"/>
      <c r="F4783" s="237"/>
      <c r="G4783" s="237"/>
    </row>
    <row r="4784" spans="5:7">
      <c r="E4784" s="237"/>
      <c r="F4784" s="237"/>
      <c r="G4784" s="237"/>
    </row>
    <row r="4785" spans="5:7">
      <c r="E4785" s="237"/>
      <c r="F4785" s="237"/>
      <c r="G4785" s="237"/>
    </row>
    <row r="4786" spans="5:7">
      <c r="E4786" s="237"/>
      <c r="F4786" s="237"/>
      <c r="G4786" s="237"/>
    </row>
    <row r="4787" spans="5:7">
      <c r="E4787" s="237"/>
      <c r="F4787" s="237"/>
      <c r="G4787" s="237"/>
    </row>
    <row r="4788" spans="5:7">
      <c r="E4788" s="237"/>
      <c r="F4788" s="237"/>
      <c r="G4788" s="237"/>
    </row>
    <row r="4789" spans="5:7">
      <c r="E4789" s="237"/>
      <c r="F4789" s="237"/>
      <c r="G4789" s="237"/>
    </row>
    <row r="4790" spans="5:7">
      <c r="E4790" s="237"/>
      <c r="F4790" s="237"/>
      <c r="G4790" s="237"/>
    </row>
    <row r="4791" spans="5:7">
      <c r="E4791" s="237"/>
      <c r="F4791" s="237"/>
      <c r="G4791" s="237"/>
    </row>
    <row r="4792" spans="5:7">
      <c r="E4792" s="237"/>
      <c r="F4792" s="237"/>
      <c r="G4792" s="237"/>
    </row>
    <row r="4793" spans="5:7">
      <c r="E4793" s="237"/>
      <c r="F4793" s="237"/>
      <c r="G4793" s="237"/>
    </row>
    <row r="4794" spans="5:7">
      <c r="E4794" s="237"/>
      <c r="F4794" s="237"/>
      <c r="G4794" s="237"/>
    </row>
    <row r="4795" spans="5:7">
      <c r="E4795" s="237"/>
      <c r="F4795" s="237"/>
      <c r="G4795" s="237"/>
    </row>
    <row r="4796" spans="5:7">
      <c r="E4796" s="237"/>
      <c r="F4796" s="237"/>
      <c r="G4796" s="237"/>
    </row>
    <row r="4797" spans="5:7">
      <c r="E4797" s="237"/>
      <c r="F4797" s="237"/>
      <c r="G4797" s="237"/>
    </row>
    <row r="4798" spans="5:7">
      <c r="E4798" s="237"/>
      <c r="F4798" s="237"/>
      <c r="G4798" s="237"/>
    </row>
    <row r="4799" spans="5:7">
      <c r="E4799" s="237"/>
      <c r="F4799" s="237"/>
      <c r="G4799" s="237"/>
    </row>
    <row r="4800" spans="5:7">
      <c r="E4800" s="237"/>
      <c r="F4800" s="237"/>
      <c r="G4800" s="237"/>
    </row>
    <row r="4801" spans="5:7">
      <c r="E4801" s="237"/>
      <c r="F4801" s="237"/>
      <c r="G4801" s="237"/>
    </row>
    <row r="4802" spans="5:7">
      <c r="E4802" s="237"/>
      <c r="F4802" s="237"/>
      <c r="G4802" s="237"/>
    </row>
    <row r="4803" spans="5:7">
      <c r="E4803" s="237"/>
      <c r="F4803" s="237"/>
      <c r="G4803" s="237"/>
    </row>
    <row r="4804" spans="5:7">
      <c r="E4804" s="237"/>
      <c r="F4804" s="237"/>
      <c r="G4804" s="237"/>
    </row>
    <row r="4805" spans="5:7">
      <c r="E4805" s="237"/>
      <c r="F4805" s="237"/>
      <c r="G4805" s="237"/>
    </row>
    <row r="4806" spans="5:7">
      <c r="E4806" s="237"/>
      <c r="F4806" s="237"/>
      <c r="G4806" s="237"/>
    </row>
    <row r="4807" spans="5:7">
      <c r="E4807" s="237"/>
      <c r="F4807" s="237"/>
      <c r="G4807" s="237"/>
    </row>
    <row r="4808" spans="5:7">
      <c r="E4808" s="237"/>
      <c r="F4808" s="237"/>
      <c r="G4808" s="237"/>
    </row>
    <row r="4809" spans="5:7">
      <c r="E4809" s="237"/>
      <c r="F4809" s="237"/>
      <c r="G4809" s="237"/>
    </row>
    <row r="4810" spans="5:7">
      <c r="E4810" s="237"/>
      <c r="F4810" s="237"/>
      <c r="G4810" s="237"/>
    </row>
    <row r="4811" spans="5:7">
      <c r="E4811" s="237"/>
      <c r="F4811" s="237"/>
      <c r="G4811" s="237"/>
    </row>
    <row r="4812" spans="5:7">
      <c r="E4812" s="237"/>
      <c r="F4812" s="237"/>
      <c r="G4812" s="237"/>
    </row>
    <row r="4813" spans="5:7">
      <c r="E4813" s="237"/>
      <c r="F4813" s="237"/>
      <c r="G4813" s="237"/>
    </row>
    <row r="4814" spans="5:7">
      <c r="E4814" s="237"/>
      <c r="F4814" s="237"/>
      <c r="G4814" s="237"/>
    </row>
    <row r="4815" spans="5:7">
      <c r="E4815" s="237"/>
      <c r="F4815" s="237"/>
      <c r="G4815" s="237"/>
    </row>
    <row r="4816" spans="5:7">
      <c r="E4816" s="237"/>
      <c r="F4816" s="237"/>
      <c r="G4816" s="237"/>
    </row>
    <row r="4817" spans="5:7">
      <c r="E4817" s="237"/>
      <c r="F4817" s="237"/>
      <c r="G4817" s="237"/>
    </row>
    <row r="4818" spans="5:7">
      <c r="E4818" s="237"/>
      <c r="F4818" s="237"/>
      <c r="G4818" s="237"/>
    </row>
    <row r="4819" spans="5:7">
      <c r="E4819" s="237"/>
      <c r="F4819" s="237"/>
      <c r="G4819" s="237"/>
    </row>
    <row r="4820" spans="5:7">
      <c r="E4820" s="237"/>
      <c r="F4820" s="237"/>
      <c r="G4820" s="237"/>
    </row>
    <row r="4821" spans="5:7">
      <c r="E4821" s="237"/>
      <c r="F4821" s="237"/>
      <c r="G4821" s="237"/>
    </row>
    <row r="4822" spans="5:7">
      <c r="E4822" s="237"/>
      <c r="F4822" s="237"/>
      <c r="G4822" s="237"/>
    </row>
    <row r="4823" spans="5:7">
      <c r="E4823" s="237"/>
      <c r="F4823" s="237"/>
      <c r="G4823" s="237"/>
    </row>
    <row r="4824" spans="5:7">
      <c r="E4824" s="237"/>
      <c r="F4824" s="237"/>
      <c r="G4824" s="237"/>
    </row>
    <row r="4825" spans="5:7">
      <c r="E4825" s="237"/>
      <c r="F4825" s="237"/>
      <c r="G4825" s="237"/>
    </row>
    <row r="4826" spans="5:7">
      <c r="E4826" s="237"/>
      <c r="F4826" s="237"/>
      <c r="G4826" s="237"/>
    </row>
    <row r="4827" spans="5:7">
      <c r="E4827" s="237"/>
      <c r="F4827" s="237"/>
      <c r="G4827" s="237"/>
    </row>
    <row r="4828" spans="5:7">
      <c r="E4828" s="237"/>
      <c r="F4828" s="237"/>
      <c r="G4828" s="237"/>
    </row>
    <row r="4829" spans="5:7">
      <c r="E4829" s="237"/>
      <c r="F4829" s="237"/>
      <c r="G4829" s="237"/>
    </row>
    <row r="4830" spans="5:7">
      <c r="E4830" s="237"/>
      <c r="F4830" s="237"/>
      <c r="G4830" s="237"/>
    </row>
    <row r="4831" spans="5:7">
      <c r="E4831" s="237"/>
      <c r="F4831" s="237"/>
      <c r="G4831" s="237"/>
    </row>
    <row r="4832" spans="5:7">
      <c r="E4832" s="237"/>
      <c r="F4832" s="237"/>
      <c r="G4832" s="237"/>
    </row>
    <row r="4833" spans="5:7">
      <c r="E4833" s="237"/>
      <c r="F4833" s="237"/>
      <c r="G4833" s="237"/>
    </row>
    <row r="4834" spans="5:7">
      <c r="E4834" s="237"/>
      <c r="F4834" s="237"/>
      <c r="G4834" s="237"/>
    </row>
    <row r="4835" spans="5:7">
      <c r="E4835" s="237"/>
      <c r="F4835" s="237"/>
      <c r="G4835" s="237"/>
    </row>
    <row r="4836" spans="5:7">
      <c r="E4836" s="237"/>
      <c r="F4836" s="237"/>
      <c r="G4836" s="237"/>
    </row>
    <row r="4837" spans="5:7">
      <c r="E4837" s="237"/>
      <c r="F4837" s="237"/>
      <c r="G4837" s="237"/>
    </row>
    <row r="4838" spans="5:7">
      <c r="E4838" s="237"/>
      <c r="F4838" s="237"/>
      <c r="G4838" s="237"/>
    </row>
    <row r="4839" spans="5:7">
      <c r="E4839" s="237"/>
      <c r="F4839" s="237"/>
      <c r="G4839" s="237"/>
    </row>
    <row r="4840" spans="5:7">
      <c r="E4840" s="237"/>
      <c r="F4840" s="237"/>
      <c r="G4840" s="237"/>
    </row>
    <row r="4841" spans="5:7">
      <c r="E4841" s="237"/>
      <c r="F4841" s="237"/>
      <c r="G4841" s="237"/>
    </row>
    <row r="4842" spans="5:7">
      <c r="E4842" s="237"/>
      <c r="F4842" s="237"/>
      <c r="G4842" s="237"/>
    </row>
    <row r="4843" spans="5:7">
      <c r="E4843" s="237"/>
      <c r="F4843" s="237"/>
      <c r="G4843" s="237"/>
    </row>
    <row r="4844" spans="5:7">
      <c r="E4844" s="237"/>
      <c r="F4844" s="237"/>
      <c r="G4844" s="237"/>
    </row>
    <row r="4845" spans="5:7">
      <c r="E4845" s="237"/>
      <c r="F4845" s="237"/>
      <c r="G4845" s="237"/>
    </row>
    <row r="4846" spans="5:7">
      <c r="E4846" s="237"/>
      <c r="F4846" s="237"/>
      <c r="G4846" s="237"/>
    </row>
    <row r="4847" spans="5:7">
      <c r="E4847" s="237"/>
      <c r="F4847" s="237"/>
      <c r="G4847" s="237"/>
    </row>
    <row r="4848" spans="5:7">
      <c r="E4848" s="237"/>
      <c r="F4848" s="237"/>
      <c r="G4848" s="237"/>
    </row>
    <row r="4849" spans="5:7">
      <c r="E4849" s="237"/>
      <c r="F4849" s="237"/>
      <c r="G4849" s="237"/>
    </row>
    <row r="4850" spans="5:7">
      <c r="E4850" s="237"/>
      <c r="F4850" s="237"/>
      <c r="G4850" s="237"/>
    </row>
    <row r="4851" spans="5:7">
      <c r="E4851" s="237"/>
      <c r="F4851" s="237"/>
      <c r="G4851" s="237"/>
    </row>
    <row r="4852" spans="5:7">
      <c r="E4852" s="237"/>
      <c r="F4852" s="237"/>
      <c r="G4852" s="237"/>
    </row>
    <row r="4853" spans="5:7">
      <c r="E4853" s="237"/>
      <c r="F4853" s="237"/>
      <c r="G4853" s="237"/>
    </row>
    <row r="4854" spans="5:7">
      <c r="E4854" s="237"/>
      <c r="F4854" s="237"/>
      <c r="G4854" s="237"/>
    </row>
    <row r="4855" spans="5:7">
      <c r="E4855" s="237"/>
      <c r="F4855" s="237"/>
      <c r="G4855" s="237"/>
    </row>
    <row r="4856" spans="5:7">
      <c r="E4856" s="237"/>
      <c r="F4856" s="237"/>
      <c r="G4856" s="237"/>
    </row>
    <row r="4857" spans="5:7">
      <c r="E4857" s="237"/>
      <c r="F4857" s="237"/>
      <c r="G4857" s="237"/>
    </row>
    <row r="4858" spans="5:7">
      <c r="E4858" s="237"/>
      <c r="F4858" s="237"/>
      <c r="G4858" s="237"/>
    </row>
    <row r="4859" spans="5:7">
      <c r="E4859" s="237"/>
      <c r="F4859" s="237"/>
      <c r="G4859" s="237"/>
    </row>
    <row r="4860" spans="5:7">
      <c r="E4860" s="237"/>
      <c r="F4860" s="237"/>
      <c r="G4860" s="237"/>
    </row>
    <row r="4861" spans="5:7">
      <c r="E4861" s="237"/>
      <c r="F4861" s="237"/>
      <c r="G4861" s="237"/>
    </row>
    <row r="4862" spans="5:7">
      <c r="E4862" s="237"/>
      <c r="F4862" s="237"/>
      <c r="G4862" s="237"/>
    </row>
    <row r="4863" spans="5:7">
      <c r="E4863" s="237"/>
      <c r="F4863" s="237"/>
      <c r="G4863" s="237"/>
    </row>
    <row r="4864" spans="5:7">
      <c r="E4864" s="237"/>
      <c r="F4864" s="237"/>
      <c r="G4864" s="237"/>
    </row>
    <row r="4865" spans="5:7">
      <c r="E4865" s="237"/>
      <c r="F4865" s="237"/>
      <c r="G4865" s="237"/>
    </row>
    <row r="4866" spans="5:7">
      <c r="E4866" s="237"/>
      <c r="F4866" s="237"/>
      <c r="G4866" s="237"/>
    </row>
    <row r="4867" spans="5:7">
      <c r="E4867" s="237"/>
      <c r="F4867" s="237"/>
      <c r="G4867" s="237"/>
    </row>
    <row r="4868" spans="5:7">
      <c r="E4868" s="237"/>
      <c r="F4868" s="237"/>
      <c r="G4868" s="237"/>
    </row>
    <row r="4869" spans="5:7">
      <c r="E4869" s="237"/>
      <c r="F4869" s="237"/>
      <c r="G4869" s="237"/>
    </row>
    <row r="4870" spans="5:7">
      <c r="E4870" s="237"/>
      <c r="F4870" s="237"/>
      <c r="G4870" s="237"/>
    </row>
    <row r="4871" spans="5:7">
      <c r="E4871" s="237"/>
      <c r="F4871" s="237"/>
      <c r="G4871" s="237"/>
    </row>
    <row r="4872" spans="5:7">
      <c r="E4872" s="237"/>
      <c r="F4872" s="237"/>
      <c r="G4872" s="237"/>
    </row>
    <row r="4873" spans="5:7">
      <c r="E4873" s="237"/>
      <c r="F4873" s="237"/>
      <c r="G4873" s="237"/>
    </row>
    <row r="4874" spans="5:7">
      <c r="E4874" s="237"/>
      <c r="F4874" s="237"/>
      <c r="G4874" s="237"/>
    </row>
    <row r="4875" spans="5:7">
      <c r="E4875" s="237"/>
      <c r="F4875" s="237"/>
      <c r="G4875" s="237"/>
    </row>
    <row r="4876" spans="5:7">
      <c r="E4876" s="237"/>
      <c r="F4876" s="237"/>
      <c r="G4876" s="237"/>
    </row>
    <row r="4877" spans="5:7">
      <c r="E4877" s="237"/>
      <c r="F4877" s="237"/>
      <c r="G4877" s="237"/>
    </row>
    <row r="4878" spans="5:7">
      <c r="E4878" s="237"/>
      <c r="F4878" s="237"/>
      <c r="G4878" s="237"/>
    </row>
    <row r="4879" spans="5:7">
      <c r="E4879" s="237"/>
      <c r="F4879" s="237"/>
      <c r="G4879" s="237"/>
    </row>
    <row r="4880" spans="5:7">
      <c r="E4880" s="237"/>
      <c r="F4880" s="237"/>
      <c r="G4880" s="237"/>
    </row>
    <row r="4881" spans="5:7">
      <c r="E4881" s="237"/>
      <c r="F4881" s="237"/>
      <c r="G4881" s="237"/>
    </row>
    <row r="4882" spans="5:7">
      <c r="E4882" s="237"/>
      <c r="F4882" s="237"/>
      <c r="G4882" s="237"/>
    </row>
    <row r="4883" spans="5:7">
      <c r="E4883" s="237"/>
      <c r="F4883" s="237"/>
      <c r="G4883" s="237"/>
    </row>
    <row r="4884" spans="5:7">
      <c r="E4884" s="237"/>
      <c r="F4884" s="237"/>
      <c r="G4884" s="237"/>
    </row>
    <row r="4885" spans="5:7">
      <c r="E4885" s="237"/>
      <c r="F4885" s="237"/>
      <c r="G4885" s="237"/>
    </row>
    <row r="4886" spans="5:7">
      <c r="E4886" s="237"/>
      <c r="F4886" s="237"/>
      <c r="G4886" s="237"/>
    </row>
    <row r="4887" spans="5:7">
      <c r="E4887" s="237"/>
      <c r="F4887" s="237"/>
      <c r="G4887" s="237"/>
    </row>
    <row r="4888" spans="5:7">
      <c r="E4888" s="237"/>
      <c r="F4888" s="237"/>
      <c r="G4888" s="237"/>
    </row>
    <row r="4889" spans="5:7">
      <c r="E4889" s="237"/>
      <c r="F4889" s="237"/>
      <c r="G4889" s="237"/>
    </row>
    <row r="4890" spans="5:7">
      <c r="E4890" s="237"/>
      <c r="F4890" s="237"/>
      <c r="G4890" s="237"/>
    </row>
    <row r="4891" spans="5:7">
      <c r="E4891" s="237"/>
      <c r="F4891" s="237"/>
      <c r="G4891" s="237"/>
    </row>
    <row r="4892" spans="5:7">
      <c r="E4892" s="237"/>
      <c r="F4892" s="237"/>
      <c r="G4892" s="237"/>
    </row>
    <row r="4893" spans="5:7">
      <c r="E4893" s="237"/>
      <c r="F4893" s="237"/>
      <c r="G4893" s="237"/>
    </row>
    <row r="4894" spans="5:7">
      <c r="E4894" s="237"/>
      <c r="F4894" s="237"/>
      <c r="G4894" s="237"/>
    </row>
    <row r="4895" spans="5:7">
      <c r="E4895" s="237"/>
      <c r="F4895" s="237"/>
      <c r="G4895" s="237"/>
    </row>
    <row r="4896" spans="5:7">
      <c r="E4896" s="237"/>
      <c r="F4896" s="237"/>
      <c r="G4896" s="237"/>
    </row>
    <row r="4897" spans="5:7">
      <c r="E4897" s="237"/>
      <c r="F4897" s="237"/>
      <c r="G4897" s="237"/>
    </row>
    <row r="4898" spans="5:7">
      <c r="E4898" s="237"/>
      <c r="F4898" s="237"/>
      <c r="G4898" s="237"/>
    </row>
    <row r="4899" spans="5:7">
      <c r="E4899" s="237"/>
      <c r="F4899" s="237"/>
      <c r="G4899" s="237"/>
    </row>
    <row r="4900" spans="5:7">
      <c r="E4900" s="237"/>
      <c r="F4900" s="237"/>
      <c r="G4900" s="237"/>
    </row>
    <row r="4901" spans="5:7">
      <c r="E4901" s="237"/>
      <c r="F4901" s="237"/>
      <c r="G4901" s="237"/>
    </row>
    <row r="4902" spans="5:7">
      <c r="E4902" s="237"/>
      <c r="F4902" s="237"/>
      <c r="G4902" s="237"/>
    </row>
    <row r="4903" spans="5:7">
      <c r="E4903" s="237"/>
      <c r="F4903" s="237"/>
      <c r="G4903" s="237"/>
    </row>
    <row r="4904" spans="5:7">
      <c r="E4904" s="237"/>
      <c r="F4904" s="237"/>
      <c r="G4904" s="237"/>
    </row>
    <row r="4905" spans="5:7">
      <c r="E4905" s="237"/>
      <c r="F4905" s="237"/>
      <c r="G4905" s="237"/>
    </row>
    <row r="4906" spans="5:7">
      <c r="E4906" s="237"/>
      <c r="F4906" s="237"/>
      <c r="G4906" s="237"/>
    </row>
    <row r="4907" spans="5:7">
      <c r="E4907" s="237"/>
      <c r="F4907" s="237"/>
      <c r="G4907" s="237"/>
    </row>
    <row r="4908" spans="5:7">
      <c r="E4908" s="237"/>
      <c r="F4908" s="237"/>
      <c r="G4908" s="237"/>
    </row>
    <row r="4909" spans="5:7">
      <c r="E4909" s="237"/>
      <c r="F4909" s="237"/>
      <c r="G4909" s="237"/>
    </row>
    <row r="4910" spans="5:7">
      <c r="E4910" s="237"/>
      <c r="F4910" s="237"/>
      <c r="G4910" s="237"/>
    </row>
    <row r="4911" spans="5:7">
      <c r="E4911" s="237"/>
      <c r="F4911" s="237"/>
      <c r="G4911" s="237"/>
    </row>
    <row r="4912" spans="5:7">
      <c r="E4912" s="237"/>
      <c r="F4912" s="237"/>
      <c r="G4912" s="237"/>
    </row>
    <row r="4913" spans="5:7">
      <c r="E4913" s="237"/>
      <c r="F4913" s="237"/>
      <c r="G4913" s="237"/>
    </row>
    <row r="4914" spans="5:7">
      <c r="E4914" s="237"/>
      <c r="F4914" s="237"/>
      <c r="G4914" s="237"/>
    </row>
    <row r="4915" spans="5:7">
      <c r="E4915" s="237"/>
      <c r="F4915" s="237"/>
      <c r="G4915" s="237"/>
    </row>
    <row r="4916" spans="5:7">
      <c r="E4916" s="237"/>
      <c r="F4916" s="237"/>
      <c r="G4916" s="237"/>
    </row>
    <row r="4917" spans="5:7">
      <c r="E4917" s="237"/>
      <c r="F4917" s="237"/>
      <c r="G4917" s="237"/>
    </row>
    <row r="4918" spans="5:7">
      <c r="E4918" s="237"/>
      <c r="F4918" s="237"/>
      <c r="G4918" s="237"/>
    </row>
    <row r="4919" spans="5:7">
      <c r="E4919" s="237"/>
      <c r="F4919" s="237"/>
      <c r="G4919" s="237"/>
    </row>
    <row r="4920" spans="5:7">
      <c r="E4920" s="237"/>
      <c r="F4920" s="237"/>
      <c r="G4920" s="237"/>
    </row>
    <row r="4921" spans="5:7">
      <c r="E4921" s="237"/>
      <c r="F4921" s="237"/>
      <c r="G4921" s="237"/>
    </row>
    <row r="4922" spans="5:7">
      <c r="E4922" s="237"/>
      <c r="F4922" s="237"/>
      <c r="G4922" s="237"/>
    </row>
    <row r="4923" spans="5:7">
      <c r="E4923" s="237"/>
      <c r="F4923" s="237"/>
      <c r="G4923" s="237"/>
    </row>
    <row r="4924" spans="5:7">
      <c r="E4924" s="237"/>
      <c r="F4924" s="237"/>
      <c r="G4924" s="237"/>
    </row>
    <row r="4925" spans="5:7">
      <c r="E4925" s="237"/>
      <c r="F4925" s="237"/>
      <c r="G4925" s="237"/>
    </row>
    <row r="4926" spans="5:7">
      <c r="E4926" s="237"/>
      <c r="F4926" s="237"/>
      <c r="G4926" s="237"/>
    </row>
    <row r="4927" spans="5:7">
      <c r="E4927" s="237"/>
      <c r="F4927" s="237"/>
      <c r="G4927" s="237"/>
    </row>
    <row r="4928" spans="5:7">
      <c r="E4928" s="237"/>
      <c r="F4928" s="237"/>
      <c r="G4928" s="237"/>
    </row>
    <row r="4929" spans="5:7">
      <c r="E4929" s="237"/>
      <c r="F4929" s="237"/>
      <c r="G4929" s="237"/>
    </row>
    <row r="4930" spans="5:7">
      <c r="E4930" s="237"/>
      <c r="F4930" s="237"/>
      <c r="G4930" s="237"/>
    </row>
    <row r="4931" spans="5:7">
      <c r="E4931" s="237"/>
      <c r="F4931" s="237"/>
      <c r="G4931" s="237"/>
    </row>
    <row r="4932" spans="5:7">
      <c r="E4932" s="237"/>
      <c r="F4932" s="237"/>
      <c r="G4932" s="237"/>
    </row>
    <row r="4933" spans="5:7">
      <c r="E4933" s="237"/>
      <c r="F4933" s="237"/>
      <c r="G4933" s="237"/>
    </row>
    <row r="4934" spans="5:7">
      <c r="E4934" s="237"/>
      <c r="F4934" s="237"/>
      <c r="G4934" s="237"/>
    </row>
    <row r="4935" spans="5:7">
      <c r="E4935" s="237"/>
      <c r="F4935" s="237"/>
      <c r="G4935" s="237"/>
    </row>
    <row r="4936" spans="5:7">
      <c r="E4936" s="237"/>
      <c r="F4936" s="237"/>
      <c r="G4936" s="237"/>
    </row>
    <row r="4937" spans="5:7">
      <c r="E4937" s="237"/>
      <c r="F4937" s="237"/>
      <c r="G4937" s="237"/>
    </row>
    <row r="4938" spans="5:7">
      <c r="E4938" s="237"/>
      <c r="F4938" s="237"/>
      <c r="G4938" s="237"/>
    </row>
    <row r="4939" spans="5:7">
      <c r="E4939" s="237"/>
      <c r="F4939" s="237"/>
      <c r="G4939" s="237"/>
    </row>
    <row r="4940" spans="5:7">
      <c r="E4940" s="237"/>
      <c r="F4940" s="237"/>
      <c r="G4940" s="237"/>
    </row>
    <row r="4941" spans="5:7">
      <c r="E4941" s="237"/>
      <c r="F4941" s="237"/>
      <c r="G4941" s="237"/>
    </row>
    <row r="4942" spans="5:7">
      <c r="E4942" s="237"/>
      <c r="F4942" s="237"/>
      <c r="G4942" s="237"/>
    </row>
    <row r="4943" spans="5:7">
      <c r="E4943" s="237"/>
      <c r="F4943" s="237"/>
      <c r="G4943" s="237"/>
    </row>
    <row r="4944" spans="5:7">
      <c r="E4944" s="237"/>
      <c r="F4944" s="237"/>
      <c r="G4944" s="237"/>
    </row>
    <row r="4945" spans="5:7">
      <c r="E4945" s="237"/>
      <c r="F4945" s="237"/>
      <c r="G4945" s="237"/>
    </row>
    <row r="4946" spans="5:7">
      <c r="E4946" s="237"/>
      <c r="F4946" s="237"/>
      <c r="G4946" s="237"/>
    </row>
    <row r="4947" spans="5:7">
      <c r="E4947" s="237"/>
      <c r="F4947" s="237"/>
      <c r="G4947" s="237"/>
    </row>
    <row r="4948" spans="5:7">
      <c r="E4948" s="237"/>
      <c r="F4948" s="237"/>
      <c r="G4948" s="237"/>
    </row>
    <row r="4949" spans="5:7">
      <c r="E4949" s="237"/>
      <c r="F4949" s="237"/>
      <c r="G4949" s="237"/>
    </row>
    <row r="4950" spans="5:7">
      <c r="E4950" s="237"/>
      <c r="F4950" s="237"/>
      <c r="G4950" s="237"/>
    </row>
    <row r="4951" spans="5:7">
      <c r="E4951" s="237"/>
      <c r="F4951" s="237"/>
      <c r="G4951" s="237"/>
    </row>
    <row r="4952" spans="5:7">
      <c r="E4952" s="237"/>
      <c r="F4952" s="237"/>
      <c r="G4952" s="237"/>
    </row>
    <row r="4953" spans="5:7">
      <c r="E4953" s="237"/>
      <c r="F4953" s="237"/>
      <c r="G4953" s="237"/>
    </row>
    <row r="4954" spans="5:7">
      <c r="E4954" s="237"/>
      <c r="F4954" s="237"/>
      <c r="G4954" s="237"/>
    </row>
    <row r="4955" spans="5:7">
      <c r="E4955" s="237"/>
      <c r="F4955" s="237"/>
      <c r="G4955" s="237"/>
    </row>
    <row r="4956" spans="5:7">
      <c r="E4956" s="237"/>
      <c r="F4956" s="237"/>
      <c r="G4956" s="237"/>
    </row>
    <row r="4957" spans="5:7">
      <c r="E4957" s="237"/>
      <c r="F4957" s="237"/>
      <c r="G4957" s="237"/>
    </row>
    <row r="4958" spans="5:7">
      <c r="E4958" s="237"/>
      <c r="F4958" s="237"/>
      <c r="G4958" s="237"/>
    </row>
    <row r="4959" spans="5:7">
      <c r="E4959" s="237"/>
      <c r="F4959" s="237"/>
      <c r="G4959" s="237"/>
    </row>
    <row r="4960" spans="5:7">
      <c r="E4960" s="237"/>
      <c r="F4960" s="237"/>
      <c r="G4960" s="237"/>
    </row>
    <row r="4961" spans="5:7">
      <c r="E4961" s="237"/>
      <c r="F4961" s="237"/>
      <c r="G4961" s="237"/>
    </row>
    <row r="4962" spans="5:7">
      <c r="E4962" s="237"/>
      <c r="F4962" s="237"/>
      <c r="G4962" s="237"/>
    </row>
    <row r="4963" spans="5:7">
      <c r="E4963" s="237"/>
      <c r="F4963" s="237"/>
      <c r="G4963" s="237"/>
    </row>
    <row r="4964" spans="5:7">
      <c r="E4964" s="237"/>
      <c r="F4964" s="237"/>
      <c r="G4964" s="237"/>
    </row>
    <row r="4965" spans="5:7">
      <c r="E4965" s="237"/>
      <c r="F4965" s="237"/>
      <c r="G4965" s="237"/>
    </row>
    <row r="4966" spans="5:7">
      <c r="E4966" s="237"/>
      <c r="F4966" s="237"/>
      <c r="G4966" s="237"/>
    </row>
    <row r="4967" spans="5:7">
      <c r="E4967" s="237"/>
      <c r="F4967" s="237"/>
      <c r="G4967" s="237"/>
    </row>
    <row r="4968" spans="5:7">
      <c r="E4968" s="237"/>
      <c r="F4968" s="237"/>
      <c r="G4968" s="237"/>
    </row>
    <row r="4969" spans="5:7">
      <c r="E4969" s="237"/>
      <c r="F4969" s="237"/>
      <c r="G4969" s="237"/>
    </row>
    <row r="4970" spans="5:7">
      <c r="E4970" s="237"/>
      <c r="F4970" s="237"/>
      <c r="G4970" s="237"/>
    </row>
    <row r="4971" spans="5:7">
      <c r="E4971" s="237"/>
      <c r="F4971" s="237"/>
      <c r="G4971" s="237"/>
    </row>
    <row r="4972" spans="5:7">
      <c r="E4972" s="237"/>
      <c r="F4972" s="237"/>
      <c r="G4972" s="237"/>
    </row>
    <row r="4973" spans="5:7">
      <c r="E4973" s="237"/>
      <c r="F4973" s="237"/>
      <c r="G4973" s="237"/>
    </row>
    <row r="4974" spans="5:7">
      <c r="E4974" s="237"/>
      <c r="F4974" s="237"/>
      <c r="G4974" s="237"/>
    </row>
    <row r="4975" spans="5:7">
      <c r="E4975" s="237"/>
      <c r="F4975" s="237"/>
      <c r="G4975" s="237"/>
    </row>
    <row r="4976" spans="5:7">
      <c r="E4976" s="237"/>
      <c r="F4976" s="237"/>
      <c r="G4976" s="237"/>
    </row>
    <row r="4977" spans="5:7">
      <c r="E4977" s="237"/>
      <c r="F4977" s="237"/>
      <c r="G4977" s="237"/>
    </row>
    <row r="4978" spans="5:7">
      <c r="E4978" s="237"/>
      <c r="F4978" s="237"/>
      <c r="G4978" s="237"/>
    </row>
    <row r="4979" spans="5:7">
      <c r="E4979" s="237"/>
      <c r="F4979" s="237"/>
      <c r="G4979" s="237"/>
    </row>
    <row r="4980" spans="5:7">
      <c r="E4980" s="237"/>
      <c r="F4980" s="237"/>
      <c r="G4980" s="237"/>
    </row>
    <row r="4981" spans="5:7">
      <c r="E4981" s="237"/>
      <c r="F4981" s="237"/>
      <c r="G4981" s="237"/>
    </row>
    <row r="4982" spans="5:7">
      <c r="E4982" s="237"/>
      <c r="F4982" s="237"/>
      <c r="G4982" s="237"/>
    </row>
    <row r="4983" spans="5:7">
      <c r="E4983" s="237"/>
      <c r="F4983" s="237"/>
      <c r="G4983" s="237"/>
    </row>
    <row r="4984" spans="5:7">
      <c r="E4984" s="237"/>
      <c r="F4984" s="237"/>
      <c r="G4984" s="237"/>
    </row>
    <row r="4985" spans="5:7">
      <c r="E4985" s="237"/>
      <c r="F4985" s="237"/>
      <c r="G4985" s="237"/>
    </row>
    <row r="4986" spans="5:7">
      <c r="E4986" s="237"/>
      <c r="F4986" s="237"/>
      <c r="G4986" s="237"/>
    </row>
    <row r="4987" spans="5:7">
      <c r="E4987" s="237"/>
      <c r="F4987" s="237"/>
      <c r="G4987" s="237"/>
    </row>
    <row r="4988" spans="5:7">
      <c r="E4988" s="237"/>
      <c r="F4988" s="237"/>
      <c r="G4988" s="237"/>
    </row>
    <row r="4989" spans="5:7">
      <c r="E4989" s="237"/>
      <c r="F4989" s="237"/>
      <c r="G4989" s="237"/>
    </row>
    <row r="4990" spans="5:7">
      <c r="E4990" s="237"/>
      <c r="F4990" s="237"/>
      <c r="G4990" s="237"/>
    </row>
    <row r="4991" spans="5:7">
      <c r="E4991" s="237"/>
      <c r="F4991" s="237"/>
      <c r="G4991" s="237"/>
    </row>
    <row r="4992" spans="5:7">
      <c r="E4992" s="237"/>
      <c r="F4992" s="237"/>
      <c r="G4992" s="237"/>
    </row>
    <row r="4993" spans="5:7">
      <c r="E4993" s="237"/>
      <c r="F4993" s="237"/>
      <c r="G4993" s="237"/>
    </row>
    <row r="4994" spans="5:7">
      <c r="E4994" s="237"/>
      <c r="F4994" s="237"/>
      <c r="G4994" s="237"/>
    </row>
    <row r="4995" spans="5:7">
      <c r="E4995" s="237"/>
      <c r="F4995" s="237"/>
      <c r="G4995" s="237"/>
    </row>
    <row r="4996" spans="5:7">
      <c r="E4996" s="237"/>
      <c r="F4996" s="237"/>
      <c r="G4996" s="237"/>
    </row>
    <row r="4997" spans="5:7">
      <c r="E4997" s="237"/>
      <c r="F4997" s="237"/>
      <c r="G4997" s="237"/>
    </row>
    <row r="4998" spans="5:7">
      <c r="E4998" s="237"/>
      <c r="F4998" s="237"/>
      <c r="G4998" s="237"/>
    </row>
    <row r="4999" spans="5:7">
      <c r="E4999" s="237"/>
      <c r="F4999" s="237"/>
      <c r="G4999" s="237"/>
    </row>
    <row r="5000" spans="5:7">
      <c r="E5000" s="237"/>
      <c r="F5000" s="237"/>
      <c r="G5000" s="237"/>
    </row>
    <row r="5001" spans="5:7">
      <c r="E5001" s="237"/>
      <c r="F5001" s="237"/>
      <c r="G5001" s="237"/>
    </row>
    <row r="5002" spans="5:7">
      <c r="E5002" s="237"/>
      <c r="F5002" s="237"/>
      <c r="G5002" s="237"/>
    </row>
    <row r="5003" spans="5:7">
      <c r="E5003" s="237"/>
      <c r="F5003" s="237"/>
      <c r="G5003" s="237"/>
    </row>
    <row r="5004" spans="5:7">
      <c r="E5004" s="237"/>
      <c r="F5004" s="237"/>
      <c r="G5004" s="237"/>
    </row>
    <row r="5005" spans="5:7">
      <c r="E5005" s="237"/>
      <c r="F5005" s="237"/>
      <c r="G5005" s="237"/>
    </row>
    <row r="5006" spans="5:7">
      <c r="E5006" s="237"/>
      <c r="F5006" s="237"/>
      <c r="G5006" s="237"/>
    </row>
    <row r="5007" spans="5:7">
      <c r="E5007" s="237"/>
      <c r="F5007" s="237"/>
      <c r="G5007" s="237"/>
    </row>
    <row r="5008" spans="5:7">
      <c r="E5008" s="237"/>
      <c r="F5008" s="237"/>
      <c r="G5008" s="237"/>
    </row>
    <row r="5009" spans="5:7">
      <c r="E5009" s="237"/>
      <c r="F5009" s="237"/>
      <c r="G5009" s="237"/>
    </row>
    <row r="5010" spans="5:7">
      <c r="E5010" s="237"/>
      <c r="F5010" s="237"/>
      <c r="G5010" s="237"/>
    </row>
    <row r="5011" spans="5:7">
      <c r="E5011" s="237"/>
      <c r="F5011" s="237"/>
      <c r="G5011" s="237"/>
    </row>
    <row r="5012" spans="5:7">
      <c r="E5012" s="237"/>
      <c r="F5012" s="237"/>
      <c r="G5012" s="237"/>
    </row>
    <row r="5013" spans="5:7">
      <c r="E5013" s="237"/>
      <c r="F5013" s="237"/>
      <c r="G5013" s="237"/>
    </row>
    <row r="5014" spans="5:7">
      <c r="E5014" s="237"/>
      <c r="F5014" s="237"/>
      <c r="G5014" s="237"/>
    </row>
    <row r="5015" spans="5:7">
      <c r="E5015" s="237"/>
      <c r="F5015" s="237"/>
      <c r="G5015" s="237"/>
    </row>
    <row r="5016" spans="5:7">
      <c r="E5016" s="237"/>
      <c r="F5016" s="237"/>
      <c r="G5016" s="237"/>
    </row>
    <row r="5017" spans="5:7">
      <c r="E5017" s="237"/>
      <c r="F5017" s="237"/>
      <c r="G5017" s="237"/>
    </row>
    <row r="5018" spans="5:7">
      <c r="E5018" s="237"/>
      <c r="F5018" s="237"/>
      <c r="G5018" s="237"/>
    </row>
    <row r="5019" spans="5:7">
      <c r="E5019" s="237"/>
      <c r="F5019" s="237"/>
      <c r="G5019" s="237"/>
    </row>
    <row r="5020" spans="5:7">
      <c r="E5020" s="237"/>
      <c r="F5020" s="237"/>
      <c r="G5020" s="237"/>
    </row>
    <row r="5021" spans="5:7">
      <c r="E5021" s="237"/>
      <c r="F5021" s="237"/>
      <c r="G5021" s="237"/>
    </row>
    <row r="5022" spans="5:7">
      <c r="E5022" s="237"/>
      <c r="F5022" s="237"/>
      <c r="G5022" s="237"/>
    </row>
    <row r="5023" spans="5:7">
      <c r="E5023" s="237"/>
      <c r="F5023" s="237"/>
      <c r="G5023" s="237"/>
    </row>
    <row r="5024" spans="5:7">
      <c r="E5024" s="237"/>
      <c r="F5024" s="237"/>
      <c r="G5024" s="237"/>
    </row>
    <row r="5025" spans="5:7">
      <c r="E5025" s="237"/>
      <c r="F5025" s="237"/>
      <c r="G5025" s="237"/>
    </row>
    <row r="5026" spans="5:7">
      <c r="E5026" s="237"/>
      <c r="F5026" s="237"/>
      <c r="G5026" s="237"/>
    </row>
    <row r="5027" spans="5:7">
      <c r="E5027" s="237"/>
      <c r="F5027" s="237"/>
      <c r="G5027" s="237"/>
    </row>
    <row r="5028" spans="5:7">
      <c r="E5028" s="237"/>
      <c r="F5028" s="237"/>
      <c r="G5028" s="237"/>
    </row>
    <row r="5029" spans="5:7">
      <c r="E5029" s="237"/>
      <c r="F5029" s="237"/>
      <c r="G5029" s="237"/>
    </row>
    <row r="5030" spans="5:7">
      <c r="E5030" s="237"/>
      <c r="F5030" s="237"/>
      <c r="G5030" s="237"/>
    </row>
    <row r="5031" spans="5:7">
      <c r="E5031" s="237"/>
      <c r="F5031" s="237"/>
      <c r="G5031" s="237"/>
    </row>
    <row r="5032" spans="5:7">
      <c r="E5032" s="237"/>
      <c r="F5032" s="237"/>
      <c r="G5032" s="237"/>
    </row>
    <row r="5033" spans="5:7">
      <c r="E5033" s="237"/>
      <c r="F5033" s="237"/>
      <c r="G5033" s="237"/>
    </row>
    <row r="5034" spans="5:7">
      <c r="E5034" s="237"/>
      <c r="F5034" s="237"/>
      <c r="G5034" s="237"/>
    </row>
    <row r="5035" spans="5:7">
      <c r="E5035" s="237"/>
      <c r="F5035" s="237"/>
      <c r="G5035" s="237"/>
    </row>
    <row r="5036" spans="5:7">
      <c r="E5036" s="237"/>
      <c r="F5036" s="237"/>
      <c r="G5036" s="237"/>
    </row>
    <row r="5037" spans="5:7">
      <c r="E5037" s="237"/>
      <c r="F5037" s="237"/>
      <c r="G5037" s="237"/>
    </row>
    <row r="5038" spans="5:7">
      <c r="E5038" s="237"/>
      <c r="F5038" s="237"/>
      <c r="G5038" s="237"/>
    </row>
    <row r="5039" spans="5:7">
      <c r="E5039" s="237"/>
      <c r="F5039" s="237"/>
      <c r="G5039" s="237"/>
    </row>
    <row r="5040" spans="5:7">
      <c r="E5040" s="237"/>
      <c r="F5040" s="237"/>
      <c r="G5040" s="237"/>
    </row>
    <row r="5041" spans="5:7">
      <c r="E5041" s="237"/>
      <c r="F5041" s="237"/>
      <c r="G5041" s="237"/>
    </row>
    <row r="5042" spans="5:7">
      <c r="E5042" s="237"/>
      <c r="F5042" s="237"/>
      <c r="G5042" s="237"/>
    </row>
    <row r="5043" spans="5:7">
      <c r="E5043" s="237"/>
      <c r="F5043" s="237"/>
      <c r="G5043" s="237"/>
    </row>
    <row r="5044" spans="5:7">
      <c r="E5044" s="237"/>
      <c r="F5044" s="237"/>
      <c r="G5044" s="237"/>
    </row>
    <row r="5045" spans="5:7">
      <c r="E5045" s="237"/>
      <c r="F5045" s="237"/>
      <c r="G5045" s="237"/>
    </row>
    <row r="5046" spans="5:7">
      <c r="E5046" s="237"/>
      <c r="F5046" s="237"/>
      <c r="G5046" s="237"/>
    </row>
    <row r="5047" spans="5:7">
      <c r="E5047" s="237"/>
      <c r="F5047" s="237"/>
      <c r="G5047" s="237"/>
    </row>
    <row r="5048" spans="5:7">
      <c r="E5048" s="237"/>
      <c r="F5048" s="237"/>
      <c r="G5048" s="237"/>
    </row>
    <row r="5049" spans="5:7">
      <c r="E5049" s="237"/>
      <c r="F5049" s="237"/>
      <c r="G5049" s="237"/>
    </row>
    <row r="5050" spans="5:7">
      <c r="E5050" s="237"/>
      <c r="F5050" s="237"/>
      <c r="G5050" s="237"/>
    </row>
    <row r="5051" spans="5:7">
      <c r="E5051" s="237"/>
      <c r="F5051" s="237"/>
      <c r="G5051" s="237"/>
    </row>
    <row r="5052" spans="5:7">
      <c r="E5052" s="237"/>
      <c r="F5052" s="237"/>
      <c r="G5052" s="237"/>
    </row>
    <row r="5053" spans="5:7">
      <c r="E5053" s="237"/>
      <c r="F5053" s="237"/>
      <c r="G5053" s="237"/>
    </row>
    <row r="5054" spans="5:7">
      <c r="E5054" s="237"/>
      <c r="F5054" s="237"/>
      <c r="G5054" s="237"/>
    </row>
    <row r="5055" spans="5:7">
      <c r="E5055" s="237"/>
      <c r="F5055" s="237"/>
      <c r="G5055" s="237"/>
    </row>
    <row r="5056" spans="5:7">
      <c r="E5056" s="237"/>
      <c r="F5056" s="237"/>
      <c r="G5056" s="237"/>
    </row>
    <row r="5057" spans="5:7">
      <c r="E5057" s="237"/>
      <c r="F5057" s="237"/>
      <c r="G5057" s="237"/>
    </row>
    <row r="5058" spans="5:7">
      <c r="E5058" s="237"/>
      <c r="F5058" s="237"/>
      <c r="G5058" s="237"/>
    </row>
    <row r="5059" spans="5:7">
      <c r="E5059" s="237"/>
      <c r="F5059" s="237"/>
      <c r="G5059" s="237"/>
    </row>
    <row r="5060" spans="5:7">
      <c r="E5060" s="237"/>
      <c r="F5060" s="237"/>
      <c r="G5060" s="237"/>
    </row>
    <row r="5061" spans="5:7">
      <c r="E5061" s="237"/>
      <c r="F5061" s="237"/>
      <c r="G5061" s="237"/>
    </row>
    <row r="5062" spans="5:7">
      <c r="E5062" s="237"/>
      <c r="F5062" s="237"/>
      <c r="G5062" s="237"/>
    </row>
    <row r="5063" spans="5:7">
      <c r="E5063" s="237"/>
      <c r="F5063" s="237"/>
      <c r="G5063" s="237"/>
    </row>
    <row r="5064" spans="5:7">
      <c r="E5064" s="237"/>
      <c r="F5064" s="237"/>
      <c r="G5064" s="237"/>
    </row>
    <row r="5065" spans="5:7">
      <c r="E5065" s="237"/>
      <c r="F5065" s="237"/>
      <c r="G5065" s="237"/>
    </row>
    <row r="5066" spans="5:7">
      <c r="E5066" s="237"/>
      <c r="F5066" s="237"/>
      <c r="G5066" s="237"/>
    </row>
    <row r="5067" spans="5:7">
      <c r="E5067" s="237"/>
      <c r="F5067" s="237"/>
      <c r="G5067" s="237"/>
    </row>
    <row r="5068" spans="5:7">
      <c r="E5068" s="237"/>
      <c r="F5068" s="237"/>
      <c r="G5068" s="237"/>
    </row>
    <row r="5069" spans="5:7">
      <c r="E5069" s="237"/>
      <c r="F5069" s="237"/>
      <c r="G5069" s="237"/>
    </row>
    <row r="5070" spans="5:7">
      <c r="E5070" s="237"/>
      <c r="F5070" s="237"/>
      <c r="G5070" s="237"/>
    </row>
    <row r="5071" spans="5:7">
      <c r="E5071" s="237"/>
      <c r="F5071" s="237"/>
      <c r="G5071" s="237"/>
    </row>
    <row r="5072" spans="5:7">
      <c r="E5072" s="237"/>
      <c r="F5072" s="237"/>
      <c r="G5072" s="237"/>
    </row>
    <row r="5073" spans="5:7">
      <c r="E5073" s="237"/>
      <c r="F5073" s="237"/>
      <c r="G5073" s="237"/>
    </row>
    <row r="5074" spans="5:7">
      <c r="E5074" s="237"/>
      <c r="F5074" s="237"/>
      <c r="G5074" s="237"/>
    </row>
    <row r="5075" spans="5:7">
      <c r="E5075" s="237"/>
      <c r="F5075" s="237"/>
      <c r="G5075" s="237"/>
    </row>
    <row r="5076" spans="5:7">
      <c r="E5076" s="237"/>
      <c r="F5076" s="237"/>
      <c r="G5076" s="237"/>
    </row>
    <row r="5077" spans="5:7">
      <c r="E5077" s="237"/>
      <c r="F5077" s="237"/>
      <c r="G5077" s="237"/>
    </row>
    <row r="5078" spans="5:7">
      <c r="E5078" s="237"/>
      <c r="F5078" s="237"/>
      <c r="G5078" s="237"/>
    </row>
    <row r="5079" spans="5:7">
      <c r="E5079" s="237"/>
      <c r="F5079" s="237"/>
      <c r="G5079" s="237"/>
    </row>
    <row r="5080" spans="5:7">
      <c r="E5080" s="237"/>
      <c r="F5080" s="237"/>
      <c r="G5080" s="237"/>
    </row>
    <row r="5081" spans="5:7">
      <c r="E5081" s="237"/>
      <c r="F5081" s="237"/>
      <c r="G5081" s="237"/>
    </row>
    <row r="5082" spans="5:7">
      <c r="E5082" s="237"/>
      <c r="F5082" s="237"/>
      <c r="G5082" s="237"/>
    </row>
    <row r="5083" spans="5:7">
      <c r="E5083" s="237"/>
      <c r="F5083" s="237"/>
      <c r="G5083" s="237"/>
    </row>
    <row r="5084" spans="5:7">
      <c r="E5084" s="237"/>
      <c r="F5084" s="237"/>
      <c r="G5084" s="237"/>
    </row>
    <row r="5085" spans="5:7">
      <c r="E5085" s="237"/>
      <c r="F5085" s="237"/>
      <c r="G5085" s="237"/>
    </row>
    <row r="5086" spans="5:7">
      <c r="E5086" s="237"/>
      <c r="F5086" s="237"/>
      <c r="G5086" s="237"/>
    </row>
    <row r="5087" spans="5:7">
      <c r="E5087" s="237"/>
      <c r="F5087" s="237"/>
      <c r="G5087" s="237"/>
    </row>
    <row r="5088" spans="5:7">
      <c r="E5088" s="237"/>
      <c r="F5088" s="237"/>
      <c r="G5088" s="237"/>
    </row>
    <row r="5089" spans="5:7">
      <c r="E5089" s="237"/>
      <c r="F5089" s="237"/>
      <c r="G5089" s="237"/>
    </row>
    <row r="5090" spans="5:7">
      <c r="E5090" s="237"/>
      <c r="F5090" s="237"/>
      <c r="G5090" s="237"/>
    </row>
    <row r="5091" spans="5:7">
      <c r="E5091" s="237"/>
      <c r="F5091" s="237"/>
      <c r="G5091" s="237"/>
    </row>
    <row r="5092" spans="5:7">
      <c r="E5092" s="237"/>
      <c r="F5092" s="237"/>
      <c r="G5092" s="237"/>
    </row>
    <row r="5093" spans="5:7">
      <c r="E5093" s="237"/>
      <c r="F5093" s="237"/>
      <c r="G5093" s="237"/>
    </row>
    <row r="5094" spans="5:7">
      <c r="E5094" s="237"/>
      <c r="F5094" s="237"/>
      <c r="G5094" s="237"/>
    </row>
    <row r="5095" spans="5:7">
      <c r="E5095" s="237"/>
      <c r="F5095" s="237"/>
      <c r="G5095" s="237"/>
    </row>
    <row r="5096" spans="5:7">
      <c r="E5096" s="237"/>
      <c r="F5096" s="237"/>
      <c r="G5096" s="237"/>
    </row>
    <row r="5097" spans="5:7">
      <c r="E5097" s="237"/>
      <c r="F5097" s="237"/>
      <c r="G5097" s="237"/>
    </row>
    <row r="5098" spans="5:7">
      <c r="E5098" s="237"/>
      <c r="F5098" s="237"/>
      <c r="G5098" s="237"/>
    </row>
    <row r="5099" spans="5:7">
      <c r="E5099" s="237"/>
      <c r="F5099" s="237"/>
      <c r="G5099" s="237"/>
    </row>
    <row r="5100" spans="5:7">
      <c r="E5100" s="237"/>
      <c r="F5100" s="237"/>
      <c r="G5100" s="237"/>
    </row>
    <row r="5101" spans="5:7">
      <c r="E5101" s="237"/>
      <c r="F5101" s="237"/>
      <c r="G5101" s="237"/>
    </row>
    <row r="5102" spans="5:7">
      <c r="E5102" s="237"/>
      <c r="F5102" s="237"/>
      <c r="G5102" s="237"/>
    </row>
    <row r="5103" spans="5:7">
      <c r="E5103" s="237"/>
      <c r="F5103" s="237"/>
      <c r="G5103" s="237"/>
    </row>
    <row r="5104" spans="5:7">
      <c r="E5104" s="237"/>
      <c r="F5104" s="237"/>
      <c r="G5104" s="237"/>
    </row>
    <row r="5105" spans="5:7">
      <c r="E5105" s="237"/>
      <c r="F5105" s="237"/>
      <c r="G5105" s="237"/>
    </row>
    <row r="5106" spans="5:7">
      <c r="E5106" s="237"/>
      <c r="F5106" s="237"/>
      <c r="G5106" s="237"/>
    </row>
    <row r="5107" spans="5:7">
      <c r="E5107" s="237"/>
      <c r="F5107" s="237"/>
      <c r="G5107" s="237"/>
    </row>
    <row r="5108" spans="5:7">
      <c r="E5108" s="237"/>
      <c r="F5108" s="237"/>
      <c r="G5108" s="237"/>
    </row>
    <row r="5109" spans="5:7">
      <c r="E5109" s="237"/>
      <c r="F5109" s="237"/>
      <c r="G5109" s="237"/>
    </row>
    <row r="5110" spans="5:7">
      <c r="E5110" s="237"/>
      <c r="F5110" s="237"/>
      <c r="G5110" s="237"/>
    </row>
    <row r="5111" spans="5:7">
      <c r="E5111" s="237"/>
      <c r="F5111" s="237"/>
      <c r="G5111" s="237"/>
    </row>
    <row r="5112" spans="5:7">
      <c r="E5112" s="237"/>
      <c r="F5112" s="237"/>
      <c r="G5112" s="237"/>
    </row>
    <row r="5113" spans="5:7">
      <c r="E5113" s="237"/>
      <c r="F5113" s="237"/>
      <c r="G5113" s="237"/>
    </row>
    <row r="5114" spans="5:7">
      <c r="E5114" s="237"/>
      <c r="F5114" s="237"/>
      <c r="G5114" s="237"/>
    </row>
    <row r="5115" spans="5:7">
      <c r="E5115" s="237"/>
      <c r="F5115" s="237"/>
      <c r="G5115" s="237"/>
    </row>
    <row r="5116" spans="5:7">
      <c r="E5116" s="237"/>
      <c r="F5116" s="237"/>
      <c r="G5116" s="237"/>
    </row>
    <row r="5117" spans="5:7">
      <c r="E5117" s="237"/>
      <c r="F5117" s="237"/>
      <c r="G5117" s="237"/>
    </row>
    <row r="5118" spans="5:7">
      <c r="E5118" s="237"/>
      <c r="F5118" s="237"/>
      <c r="G5118" s="237"/>
    </row>
    <row r="5119" spans="5:7">
      <c r="E5119" s="237"/>
      <c r="F5119" s="237"/>
      <c r="G5119" s="237"/>
    </row>
    <row r="5120" spans="5:7">
      <c r="E5120" s="237"/>
      <c r="F5120" s="237"/>
      <c r="G5120" s="237"/>
    </row>
    <row r="5121" spans="5:7">
      <c r="E5121" s="237"/>
      <c r="F5121" s="237"/>
      <c r="G5121" s="237"/>
    </row>
    <row r="5122" spans="5:7">
      <c r="E5122" s="237"/>
      <c r="F5122" s="237"/>
      <c r="G5122" s="237"/>
    </row>
    <row r="5123" spans="5:7">
      <c r="E5123" s="237"/>
      <c r="F5123" s="237"/>
      <c r="G5123" s="237"/>
    </row>
    <row r="5124" spans="5:7">
      <c r="E5124" s="237"/>
      <c r="F5124" s="237"/>
      <c r="G5124" s="237"/>
    </row>
    <row r="5125" spans="5:7">
      <c r="E5125" s="237"/>
      <c r="F5125" s="237"/>
      <c r="G5125" s="237"/>
    </row>
    <row r="5126" spans="5:7">
      <c r="E5126" s="237"/>
      <c r="F5126" s="237"/>
      <c r="G5126" s="237"/>
    </row>
    <row r="5127" spans="5:7">
      <c r="E5127" s="237"/>
      <c r="F5127" s="237"/>
      <c r="G5127" s="237"/>
    </row>
    <row r="5128" spans="5:7">
      <c r="E5128" s="237"/>
      <c r="F5128" s="237"/>
      <c r="G5128" s="237"/>
    </row>
    <row r="5129" spans="5:7">
      <c r="E5129" s="237"/>
      <c r="F5129" s="237"/>
      <c r="G5129" s="237"/>
    </row>
    <row r="5130" spans="5:7">
      <c r="E5130" s="237"/>
      <c r="F5130" s="237"/>
      <c r="G5130" s="237"/>
    </row>
    <row r="5131" spans="5:7">
      <c r="E5131" s="237"/>
      <c r="F5131" s="237"/>
      <c r="G5131" s="237"/>
    </row>
    <row r="5132" spans="5:7">
      <c r="E5132" s="237"/>
      <c r="F5132" s="237"/>
      <c r="G5132" s="237"/>
    </row>
    <row r="5133" spans="5:7">
      <c r="E5133" s="237"/>
      <c r="F5133" s="237"/>
      <c r="G5133" s="237"/>
    </row>
    <row r="5134" spans="5:7">
      <c r="E5134" s="237"/>
      <c r="F5134" s="237"/>
      <c r="G5134" s="237"/>
    </row>
    <row r="5135" spans="5:7">
      <c r="E5135" s="237"/>
      <c r="F5135" s="237"/>
      <c r="G5135" s="237"/>
    </row>
    <row r="5136" spans="5:7">
      <c r="E5136" s="237"/>
      <c r="F5136" s="237"/>
      <c r="G5136" s="237"/>
    </row>
    <row r="5137" spans="5:7">
      <c r="E5137" s="237"/>
      <c r="F5137" s="237"/>
      <c r="G5137" s="237"/>
    </row>
    <row r="5138" spans="5:7">
      <c r="E5138" s="237"/>
      <c r="F5138" s="237"/>
      <c r="G5138" s="237"/>
    </row>
    <row r="5139" spans="5:7">
      <c r="E5139" s="237"/>
      <c r="F5139" s="237"/>
      <c r="G5139" s="237"/>
    </row>
    <row r="5140" spans="5:7">
      <c r="E5140" s="237"/>
      <c r="F5140" s="237"/>
      <c r="G5140" s="237"/>
    </row>
    <row r="5141" spans="5:7">
      <c r="E5141" s="237"/>
      <c r="F5141" s="237"/>
      <c r="G5141" s="237"/>
    </row>
    <row r="5142" spans="5:7">
      <c r="E5142" s="237"/>
      <c r="F5142" s="237"/>
      <c r="G5142" s="237"/>
    </row>
    <row r="5143" spans="5:7">
      <c r="E5143" s="237"/>
      <c r="F5143" s="237"/>
      <c r="G5143" s="237"/>
    </row>
    <row r="5144" spans="5:7">
      <c r="E5144" s="237"/>
      <c r="F5144" s="237"/>
      <c r="G5144" s="237"/>
    </row>
    <row r="5145" spans="5:7">
      <c r="E5145" s="237"/>
      <c r="F5145" s="237"/>
      <c r="G5145" s="237"/>
    </row>
    <row r="5146" spans="5:7">
      <c r="E5146" s="237"/>
      <c r="F5146" s="237"/>
      <c r="G5146" s="237"/>
    </row>
    <row r="5147" spans="5:7">
      <c r="E5147" s="237"/>
      <c r="F5147" s="237"/>
      <c r="G5147" s="237"/>
    </row>
    <row r="5148" spans="5:7">
      <c r="E5148" s="237"/>
      <c r="F5148" s="237"/>
      <c r="G5148" s="237"/>
    </row>
    <row r="5149" spans="5:7">
      <c r="E5149" s="237"/>
      <c r="F5149" s="237"/>
      <c r="G5149" s="237"/>
    </row>
    <row r="5150" spans="5:7">
      <c r="E5150" s="237"/>
      <c r="F5150" s="237"/>
      <c r="G5150" s="237"/>
    </row>
    <row r="5151" spans="5:7">
      <c r="E5151" s="237"/>
      <c r="F5151" s="237"/>
      <c r="G5151" s="237"/>
    </row>
    <row r="5152" spans="5:7">
      <c r="E5152" s="237"/>
      <c r="F5152" s="237"/>
      <c r="G5152" s="237"/>
    </row>
    <row r="5153" spans="5:7">
      <c r="E5153" s="237"/>
      <c r="F5153" s="237"/>
      <c r="G5153" s="237"/>
    </row>
    <row r="5154" spans="5:7">
      <c r="E5154" s="237"/>
      <c r="F5154" s="237"/>
      <c r="G5154" s="237"/>
    </row>
    <row r="5155" spans="5:7">
      <c r="E5155" s="237"/>
      <c r="F5155" s="237"/>
      <c r="G5155" s="237"/>
    </row>
    <row r="5156" spans="5:7">
      <c r="E5156" s="237"/>
      <c r="F5156" s="237"/>
      <c r="G5156" s="237"/>
    </row>
    <row r="5157" spans="5:7">
      <c r="E5157" s="237"/>
      <c r="F5157" s="237"/>
      <c r="G5157" s="237"/>
    </row>
    <row r="5158" spans="5:7">
      <c r="E5158" s="237"/>
      <c r="F5158" s="237"/>
      <c r="G5158" s="237"/>
    </row>
    <row r="5159" spans="5:7">
      <c r="E5159" s="237"/>
      <c r="F5159" s="237"/>
      <c r="G5159" s="237"/>
    </row>
    <row r="5160" spans="5:7">
      <c r="E5160" s="237"/>
      <c r="F5160" s="237"/>
      <c r="G5160" s="237"/>
    </row>
    <row r="5161" spans="5:7">
      <c r="E5161" s="237"/>
      <c r="F5161" s="237"/>
      <c r="G5161" s="237"/>
    </row>
    <row r="5162" spans="5:7">
      <c r="E5162" s="237"/>
      <c r="F5162" s="237"/>
      <c r="G5162" s="237"/>
    </row>
    <row r="5163" spans="5:7">
      <c r="E5163" s="237"/>
      <c r="F5163" s="237"/>
      <c r="G5163" s="237"/>
    </row>
    <row r="5164" spans="5:7">
      <c r="E5164" s="237"/>
      <c r="F5164" s="237"/>
      <c r="G5164" s="237"/>
    </row>
    <row r="5165" spans="5:7">
      <c r="E5165" s="237"/>
      <c r="F5165" s="237"/>
      <c r="G5165" s="237"/>
    </row>
    <row r="5166" spans="5:7">
      <c r="E5166" s="237"/>
      <c r="F5166" s="237"/>
      <c r="G5166" s="237"/>
    </row>
    <row r="5167" spans="5:7">
      <c r="E5167" s="237"/>
      <c r="F5167" s="237"/>
      <c r="G5167" s="237"/>
    </row>
    <row r="5168" spans="5:7">
      <c r="E5168" s="237"/>
      <c r="F5168" s="237"/>
      <c r="G5168" s="237"/>
    </row>
    <row r="5169" spans="5:7">
      <c r="E5169" s="237"/>
      <c r="F5169" s="237"/>
      <c r="G5169" s="237"/>
    </row>
    <row r="5170" spans="5:7">
      <c r="E5170" s="237"/>
      <c r="F5170" s="237"/>
      <c r="G5170" s="237"/>
    </row>
    <row r="5171" spans="5:7">
      <c r="E5171" s="237"/>
      <c r="F5171" s="237"/>
      <c r="G5171" s="237"/>
    </row>
    <row r="5172" spans="5:7">
      <c r="E5172" s="237"/>
      <c r="F5172" s="237"/>
      <c r="G5172" s="237"/>
    </row>
    <row r="5173" spans="5:7">
      <c r="E5173" s="237"/>
      <c r="F5173" s="237"/>
      <c r="G5173" s="237"/>
    </row>
    <row r="5174" spans="5:7">
      <c r="E5174" s="237"/>
      <c r="F5174" s="237"/>
      <c r="G5174" s="237"/>
    </row>
    <row r="5175" spans="5:7">
      <c r="E5175" s="237"/>
      <c r="F5175" s="237"/>
      <c r="G5175" s="237"/>
    </row>
    <row r="5176" spans="5:7">
      <c r="E5176" s="237"/>
      <c r="F5176" s="237"/>
      <c r="G5176" s="237"/>
    </row>
    <row r="5177" spans="5:7">
      <c r="E5177" s="237"/>
      <c r="F5177" s="237"/>
      <c r="G5177" s="237"/>
    </row>
    <row r="5178" spans="5:7">
      <c r="E5178" s="237"/>
      <c r="F5178" s="237"/>
      <c r="G5178" s="237"/>
    </row>
    <row r="5179" spans="5:7">
      <c r="E5179" s="237"/>
      <c r="F5179" s="237"/>
      <c r="G5179" s="237"/>
    </row>
    <row r="5180" spans="5:7">
      <c r="E5180" s="237"/>
      <c r="F5180" s="237"/>
      <c r="G5180" s="237"/>
    </row>
    <row r="5181" spans="5:7">
      <c r="E5181" s="237"/>
      <c r="F5181" s="237"/>
      <c r="G5181" s="237"/>
    </row>
    <row r="5182" spans="5:7">
      <c r="E5182" s="237"/>
      <c r="F5182" s="237"/>
      <c r="G5182" s="237"/>
    </row>
    <row r="5183" spans="5:7">
      <c r="E5183" s="237"/>
      <c r="F5183" s="237"/>
      <c r="G5183" s="237"/>
    </row>
    <row r="5184" spans="5:7">
      <c r="E5184" s="237"/>
      <c r="F5184" s="237"/>
      <c r="G5184" s="237"/>
    </row>
    <row r="5185" spans="5:7">
      <c r="E5185" s="237"/>
      <c r="F5185" s="237"/>
      <c r="G5185" s="237"/>
    </row>
    <row r="5186" spans="5:7">
      <c r="E5186" s="237"/>
      <c r="F5186" s="237"/>
      <c r="G5186" s="237"/>
    </row>
    <row r="5187" spans="5:7">
      <c r="E5187" s="237"/>
      <c r="F5187" s="237"/>
      <c r="G5187" s="237"/>
    </row>
    <row r="5188" spans="5:7">
      <c r="E5188" s="237"/>
      <c r="F5188" s="237"/>
      <c r="G5188" s="237"/>
    </row>
    <row r="5189" spans="5:7">
      <c r="E5189" s="237"/>
      <c r="F5189" s="237"/>
      <c r="G5189" s="237"/>
    </row>
    <row r="5190" spans="5:7">
      <c r="E5190" s="237"/>
      <c r="F5190" s="237"/>
      <c r="G5190" s="237"/>
    </row>
    <row r="5191" spans="5:7">
      <c r="E5191" s="237"/>
      <c r="F5191" s="237"/>
      <c r="G5191" s="237"/>
    </row>
    <row r="5192" spans="5:7">
      <c r="E5192" s="237"/>
      <c r="F5192" s="237"/>
      <c r="G5192" s="237"/>
    </row>
    <row r="5193" spans="5:7">
      <c r="E5193" s="237"/>
      <c r="F5193" s="237"/>
      <c r="G5193" s="237"/>
    </row>
    <row r="5194" spans="5:7">
      <c r="E5194" s="237"/>
      <c r="F5194" s="237"/>
      <c r="G5194" s="237"/>
    </row>
    <row r="5195" spans="5:7">
      <c r="E5195" s="237"/>
      <c r="F5195" s="237"/>
      <c r="G5195" s="237"/>
    </row>
    <row r="5196" spans="5:7">
      <c r="E5196" s="237"/>
      <c r="F5196" s="237"/>
      <c r="G5196" s="237"/>
    </row>
    <row r="5197" spans="5:7">
      <c r="E5197" s="237"/>
      <c r="F5197" s="237"/>
      <c r="G5197" s="237"/>
    </row>
    <row r="5198" spans="5:7">
      <c r="E5198" s="237"/>
      <c r="F5198" s="237"/>
      <c r="G5198" s="237"/>
    </row>
    <row r="5199" spans="5:7">
      <c r="E5199" s="237"/>
      <c r="F5199" s="237"/>
      <c r="G5199" s="237"/>
    </row>
    <row r="5200" spans="5:7">
      <c r="E5200" s="237"/>
      <c r="F5200" s="237"/>
      <c r="G5200" s="237"/>
    </row>
    <row r="5201" spans="5:7">
      <c r="E5201" s="237"/>
      <c r="F5201" s="237"/>
      <c r="G5201" s="237"/>
    </row>
    <row r="5202" spans="5:7">
      <c r="E5202" s="237"/>
      <c r="F5202" s="237"/>
      <c r="G5202" s="237"/>
    </row>
    <row r="5203" spans="5:7">
      <c r="E5203" s="237"/>
      <c r="F5203" s="237"/>
      <c r="G5203" s="237"/>
    </row>
    <row r="5204" spans="5:7">
      <c r="E5204" s="237"/>
      <c r="F5204" s="237"/>
      <c r="G5204" s="237"/>
    </row>
    <row r="5205" spans="5:7">
      <c r="E5205" s="237"/>
      <c r="F5205" s="237"/>
      <c r="G5205" s="237"/>
    </row>
    <row r="5206" spans="5:7">
      <c r="E5206" s="237"/>
      <c r="F5206" s="237"/>
      <c r="G5206" s="237"/>
    </row>
    <row r="5207" spans="5:7">
      <c r="E5207" s="237"/>
      <c r="F5207" s="237"/>
      <c r="G5207" s="237"/>
    </row>
    <row r="5208" spans="5:7">
      <c r="E5208" s="237"/>
      <c r="F5208" s="237"/>
      <c r="G5208" s="237"/>
    </row>
    <row r="5209" spans="5:7">
      <c r="E5209" s="237"/>
      <c r="F5209" s="237"/>
      <c r="G5209" s="237"/>
    </row>
    <row r="5210" spans="5:7">
      <c r="E5210" s="237"/>
      <c r="F5210" s="237"/>
      <c r="G5210" s="237"/>
    </row>
    <row r="5211" spans="5:7">
      <c r="E5211" s="237"/>
      <c r="F5211" s="237"/>
      <c r="G5211" s="237"/>
    </row>
    <row r="5212" spans="5:7">
      <c r="E5212" s="237"/>
      <c r="F5212" s="237"/>
      <c r="G5212" s="237"/>
    </row>
    <row r="5213" spans="5:7">
      <c r="E5213" s="237"/>
      <c r="F5213" s="237"/>
      <c r="G5213" s="237"/>
    </row>
    <row r="5214" spans="5:7">
      <c r="E5214" s="237"/>
      <c r="F5214" s="237"/>
      <c r="G5214" s="237"/>
    </row>
    <row r="5215" spans="5:7">
      <c r="E5215" s="237"/>
      <c r="F5215" s="237"/>
      <c r="G5215" s="237"/>
    </row>
    <row r="5216" spans="5:7">
      <c r="E5216" s="237"/>
      <c r="F5216" s="237"/>
      <c r="G5216" s="237"/>
    </row>
    <row r="5217" spans="5:7">
      <c r="E5217" s="237"/>
      <c r="F5217" s="237"/>
      <c r="G5217" s="237"/>
    </row>
    <row r="5218" spans="5:7">
      <c r="E5218" s="237"/>
      <c r="F5218" s="237"/>
      <c r="G5218" s="237"/>
    </row>
    <row r="5219" spans="5:7">
      <c r="E5219" s="237"/>
      <c r="F5219" s="237"/>
      <c r="G5219" s="237"/>
    </row>
    <row r="5220" spans="5:7">
      <c r="E5220" s="237"/>
      <c r="F5220" s="237"/>
      <c r="G5220" s="237"/>
    </row>
    <row r="5221" spans="5:7">
      <c r="E5221" s="237"/>
      <c r="F5221" s="237"/>
      <c r="G5221" s="237"/>
    </row>
    <row r="5222" spans="5:7">
      <c r="E5222" s="237"/>
      <c r="F5222" s="237"/>
      <c r="G5222" s="237"/>
    </row>
    <row r="5223" spans="5:7">
      <c r="E5223" s="237"/>
      <c r="F5223" s="237"/>
      <c r="G5223" s="237"/>
    </row>
    <row r="5224" spans="5:7">
      <c r="E5224" s="237"/>
      <c r="F5224" s="237"/>
      <c r="G5224" s="237"/>
    </row>
    <row r="5225" spans="5:7">
      <c r="E5225" s="237"/>
      <c r="F5225" s="237"/>
      <c r="G5225" s="237"/>
    </row>
    <row r="5226" spans="5:7">
      <c r="E5226" s="237"/>
      <c r="F5226" s="237"/>
      <c r="G5226" s="237"/>
    </row>
    <row r="5227" spans="5:7">
      <c r="E5227" s="237"/>
      <c r="F5227" s="237"/>
      <c r="G5227" s="237"/>
    </row>
    <row r="5228" spans="5:7">
      <c r="E5228" s="237"/>
      <c r="F5228" s="237"/>
      <c r="G5228" s="237"/>
    </row>
    <row r="5229" spans="5:7">
      <c r="E5229" s="237"/>
      <c r="F5229" s="237"/>
      <c r="G5229" s="237"/>
    </row>
    <row r="5230" spans="5:7">
      <c r="E5230" s="237"/>
      <c r="F5230" s="237"/>
      <c r="G5230" s="237"/>
    </row>
    <row r="5231" spans="5:7">
      <c r="E5231" s="237"/>
      <c r="F5231" s="237"/>
      <c r="G5231" s="237"/>
    </row>
    <row r="5232" spans="5:7">
      <c r="E5232" s="237"/>
      <c r="F5232" s="237"/>
      <c r="G5232" s="237"/>
    </row>
    <row r="5233" spans="5:7">
      <c r="E5233" s="237"/>
      <c r="F5233" s="237"/>
      <c r="G5233" s="237"/>
    </row>
    <row r="5234" spans="5:7">
      <c r="E5234" s="237"/>
      <c r="F5234" s="237"/>
      <c r="G5234" s="237"/>
    </row>
    <row r="5235" spans="5:7">
      <c r="E5235" s="237"/>
      <c r="F5235" s="237"/>
      <c r="G5235" s="237"/>
    </row>
    <row r="5236" spans="5:7">
      <c r="E5236" s="237"/>
      <c r="F5236" s="237"/>
      <c r="G5236" s="237"/>
    </row>
    <row r="5237" spans="5:7">
      <c r="E5237" s="237"/>
      <c r="F5237" s="237"/>
      <c r="G5237" s="237"/>
    </row>
    <row r="5238" spans="5:7">
      <c r="E5238" s="237"/>
      <c r="F5238" s="237"/>
      <c r="G5238" s="237"/>
    </row>
    <row r="5239" spans="5:7">
      <c r="E5239" s="237"/>
      <c r="F5239" s="237"/>
      <c r="G5239" s="237"/>
    </row>
    <row r="5240" spans="5:7">
      <c r="E5240" s="237"/>
      <c r="F5240" s="237"/>
      <c r="G5240" s="237"/>
    </row>
    <row r="5241" spans="5:7">
      <c r="E5241" s="237"/>
      <c r="F5241" s="237"/>
      <c r="G5241" s="237"/>
    </row>
    <row r="5242" spans="5:7">
      <c r="E5242" s="237"/>
      <c r="F5242" s="237"/>
      <c r="G5242" s="237"/>
    </row>
    <row r="5243" spans="5:7">
      <c r="E5243" s="237"/>
      <c r="F5243" s="237"/>
      <c r="G5243" s="237"/>
    </row>
    <row r="5244" spans="5:7">
      <c r="E5244" s="237"/>
      <c r="F5244" s="237"/>
      <c r="G5244" s="237"/>
    </row>
    <row r="5245" spans="5:7">
      <c r="E5245" s="237"/>
      <c r="F5245" s="237"/>
      <c r="G5245" s="237"/>
    </row>
    <row r="5246" spans="5:7">
      <c r="E5246" s="237"/>
      <c r="F5246" s="237"/>
      <c r="G5246" s="237"/>
    </row>
    <row r="5247" spans="5:7">
      <c r="E5247" s="237"/>
      <c r="F5247" s="237"/>
      <c r="G5247" s="237"/>
    </row>
    <row r="5248" spans="5:7">
      <c r="E5248" s="237"/>
      <c r="F5248" s="237"/>
      <c r="G5248" s="237"/>
    </row>
    <row r="5249" spans="5:7">
      <c r="E5249" s="237"/>
      <c r="F5249" s="237"/>
      <c r="G5249" s="237"/>
    </row>
    <row r="5250" spans="5:7">
      <c r="E5250" s="237"/>
      <c r="F5250" s="237"/>
      <c r="G5250" s="237"/>
    </row>
    <row r="5251" spans="5:7">
      <c r="E5251" s="237"/>
      <c r="F5251" s="237"/>
      <c r="G5251" s="237"/>
    </row>
    <row r="5252" spans="5:7">
      <c r="E5252" s="237"/>
      <c r="F5252" s="237"/>
      <c r="G5252" s="237"/>
    </row>
    <row r="5253" spans="5:7">
      <c r="E5253" s="237"/>
      <c r="F5253" s="237"/>
      <c r="G5253" s="237"/>
    </row>
    <row r="5254" spans="5:7">
      <c r="E5254" s="237"/>
      <c r="F5254" s="237"/>
      <c r="G5254" s="237"/>
    </row>
    <row r="5255" spans="5:7">
      <c r="E5255" s="237"/>
      <c r="F5255" s="237"/>
      <c r="G5255" s="237"/>
    </row>
    <row r="5256" spans="5:7">
      <c r="E5256" s="237"/>
      <c r="F5256" s="237"/>
      <c r="G5256" s="237"/>
    </row>
    <row r="5257" spans="5:7">
      <c r="E5257" s="237"/>
      <c r="F5257" s="237"/>
      <c r="G5257" s="237"/>
    </row>
    <row r="5258" spans="5:7">
      <c r="E5258" s="237"/>
      <c r="F5258" s="237"/>
      <c r="G5258" s="237"/>
    </row>
    <row r="5259" spans="5:7">
      <c r="E5259" s="237"/>
      <c r="F5259" s="237"/>
      <c r="G5259" s="237"/>
    </row>
    <row r="5260" spans="5:7">
      <c r="E5260" s="237"/>
      <c r="F5260" s="237"/>
      <c r="G5260" s="237"/>
    </row>
    <row r="5261" spans="5:7">
      <c r="E5261" s="237"/>
      <c r="F5261" s="237"/>
      <c r="G5261" s="237"/>
    </row>
    <row r="5262" spans="5:7">
      <c r="E5262" s="237"/>
      <c r="F5262" s="237"/>
      <c r="G5262" s="237"/>
    </row>
    <row r="5263" spans="5:7">
      <c r="E5263" s="237"/>
      <c r="F5263" s="237"/>
      <c r="G5263" s="237"/>
    </row>
    <row r="5264" spans="5:7">
      <c r="E5264" s="237"/>
      <c r="F5264" s="237"/>
      <c r="G5264" s="237"/>
    </row>
    <row r="5265" spans="5:7">
      <c r="E5265" s="237"/>
      <c r="F5265" s="237"/>
      <c r="G5265" s="237"/>
    </row>
    <row r="5266" spans="5:7">
      <c r="E5266" s="237"/>
      <c r="F5266" s="237"/>
      <c r="G5266" s="237"/>
    </row>
    <row r="5267" spans="5:7">
      <c r="E5267" s="237"/>
      <c r="F5267" s="237"/>
      <c r="G5267" s="237"/>
    </row>
    <row r="5268" spans="5:7">
      <c r="E5268" s="237"/>
      <c r="F5268" s="237"/>
      <c r="G5268" s="237"/>
    </row>
    <row r="5269" spans="5:7">
      <c r="E5269" s="237"/>
      <c r="F5269" s="237"/>
      <c r="G5269" s="237"/>
    </row>
    <row r="5270" spans="5:7">
      <c r="E5270" s="237"/>
      <c r="F5270" s="237"/>
      <c r="G5270" s="237"/>
    </row>
    <row r="5271" spans="5:7">
      <c r="E5271" s="237"/>
      <c r="F5271" s="237"/>
      <c r="G5271" s="237"/>
    </row>
    <row r="5272" spans="5:7">
      <c r="E5272" s="237"/>
      <c r="F5272" s="237"/>
      <c r="G5272" s="237"/>
    </row>
    <row r="5273" spans="5:7">
      <c r="E5273" s="237"/>
      <c r="F5273" s="237"/>
      <c r="G5273" s="237"/>
    </row>
    <row r="5274" spans="5:7">
      <c r="E5274" s="237"/>
      <c r="F5274" s="237"/>
      <c r="G5274" s="237"/>
    </row>
    <row r="5275" spans="5:7">
      <c r="E5275" s="237"/>
      <c r="F5275" s="237"/>
      <c r="G5275" s="237"/>
    </row>
    <row r="5276" spans="5:7">
      <c r="E5276" s="237"/>
      <c r="F5276" s="237"/>
      <c r="G5276" s="237"/>
    </row>
    <row r="5277" spans="5:7">
      <c r="E5277" s="237"/>
      <c r="F5277" s="237"/>
      <c r="G5277" s="237"/>
    </row>
    <row r="5278" spans="5:7">
      <c r="E5278" s="237"/>
      <c r="F5278" s="237"/>
      <c r="G5278" s="237"/>
    </row>
    <row r="5279" spans="5:7">
      <c r="E5279" s="237"/>
      <c r="F5279" s="237"/>
      <c r="G5279" s="237"/>
    </row>
    <row r="5280" spans="5:7">
      <c r="E5280" s="237"/>
      <c r="F5280" s="237"/>
      <c r="G5280" s="237"/>
    </row>
    <row r="5281" spans="5:7">
      <c r="E5281" s="237"/>
      <c r="F5281" s="237"/>
      <c r="G5281" s="237"/>
    </row>
    <row r="5282" spans="5:7">
      <c r="E5282" s="237"/>
      <c r="F5282" s="237"/>
      <c r="G5282" s="237"/>
    </row>
    <row r="5283" spans="5:7">
      <c r="E5283" s="237"/>
      <c r="F5283" s="237"/>
      <c r="G5283" s="237"/>
    </row>
    <row r="5284" spans="5:7">
      <c r="E5284" s="237"/>
      <c r="F5284" s="237"/>
      <c r="G5284" s="237"/>
    </row>
    <row r="5285" spans="5:7">
      <c r="E5285" s="237"/>
      <c r="F5285" s="237"/>
      <c r="G5285" s="237"/>
    </row>
    <row r="5286" spans="5:7">
      <c r="E5286" s="237"/>
      <c r="F5286" s="237"/>
      <c r="G5286" s="237"/>
    </row>
    <row r="5287" spans="5:7">
      <c r="E5287" s="237"/>
      <c r="F5287" s="237"/>
      <c r="G5287" s="237"/>
    </row>
    <row r="5288" spans="5:7">
      <c r="E5288" s="237"/>
      <c r="F5288" s="237"/>
      <c r="G5288" s="237"/>
    </row>
    <row r="5289" spans="5:7">
      <c r="E5289" s="237"/>
      <c r="F5289" s="237"/>
      <c r="G5289" s="237"/>
    </row>
    <row r="5290" spans="5:7">
      <c r="E5290" s="237"/>
      <c r="F5290" s="237"/>
      <c r="G5290" s="237"/>
    </row>
    <row r="5291" spans="5:7">
      <c r="E5291" s="237"/>
      <c r="F5291" s="237"/>
      <c r="G5291" s="237"/>
    </row>
    <row r="5292" spans="5:7">
      <c r="E5292" s="237"/>
      <c r="F5292" s="237"/>
      <c r="G5292" s="237"/>
    </row>
    <row r="5293" spans="5:7">
      <c r="E5293" s="237"/>
      <c r="F5293" s="237"/>
      <c r="G5293" s="237"/>
    </row>
    <row r="5294" spans="5:7">
      <c r="E5294" s="237"/>
      <c r="F5294" s="237"/>
      <c r="G5294" s="237"/>
    </row>
    <row r="5295" spans="5:7">
      <c r="E5295" s="237"/>
      <c r="F5295" s="237"/>
      <c r="G5295" s="237"/>
    </row>
    <row r="5296" spans="5:7">
      <c r="E5296" s="237"/>
      <c r="F5296" s="237"/>
      <c r="G5296" s="237"/>
    </row>
    <row r="5297" spans="5:7">
      <c r="E5297" s="237"/>
      <c r="F5297" s="237"/>
      <c r="G5297" s="237"/>
    </row>
    <row r="5298" spans="5:7">
      <c r="E5298" s="237"/>
      <c r="F5298" s="237"/>
      <c r="G5298" s="237"/>
    </row>
    <row r="5299" spans="5:7">
      <c r="E5299" s="237"/>
      <c r="F5299" s="237"/>
      <c r="G5299" s="237"/>
    </row>
    <row r="5300" spans="5:7">
      <c r="E5300" s="237"/>
      <c r="F5300" s="237"/>
      <c r="G5300" s="237"/>
    </row>
    <row r="5301" spans="5:7">
      <c r="E5301" s="237"/>
      <c r="F5301" s="237"/>
      <c r="G5301" s="237"/>
    </row>
    <row r="5302" spans="5:7">
      <c r="E5302" s="237"/>
      <c r="F5302" s="237"/>
      <c r="G5302" s="237"/>
    </row>
    <row r="5303" spans="5:7">
      <c r="E5303" s="237"/>
      <c r="F5303" s="237"/>
      <c r="G5303" s="237"/>
    </row>
    <row r="5304" spans="5:7">
      <c r="E5304" s="237"/>
      <c r="F5304" s="237"/>
      <c r="G5304" s="237"/>
    </row>
    <row r="5305" spans="5:7">
      <c r="E5305" s="237"/>
      <c r="F5305" s="237"/>
      <c r="G5305" s="237"/>
    </row>
    <row r="5306" spans="5:7">
      <c r="E5306" s="237"/>
      <c r="F5306" s="237"/>
      <c r="G5306" s="237"/>
    </row>
    <row r="5307" spans="5:7">
      <c r="E5307" s="237"/>
      <c r="F5307" s="237"/>
      <c r="G5307" s="237"/>
    </row>
    <row r="5308" spans="5:7">
      <c r="E5308" s="237"/>
      <c r="F5308" s="237"/>
      <c r="G5308" s="237"/>
    </row>
    <row r="5309" spans="5:7">
      <c r="E5309" s="237"/>
      <c r="F5309" s="237"/>
      <c r="G5309" s="237"/>
    </row>
    <row r="5310" spans="5:7">
      <c r="E5310" s="237"/>
      <c r="F5310" s="237"/>
      <c r="G5310" s="237"/>
    </row>
    <row r="5311" spans="5:7">
      <c r="E5311" s="237"/>
      <c r="F5311" s="237"/>
      <c r="G5311" s="237"/>
    </row>
    <row r="5312" spans="5:7">
      <c r="E5312" s="237"/>
      <c r="F5312" s="237"/>
      <c r="G5312" s="237"/>
    </row>
    <row r="5313" spans="5:7">
      <c r="E5313" s="237"/>
      <c r="F5313" s="237"/>
      <c r="G5313" s="237"/>
    </row>
    <row r="5314" spans="5:7">
      <c r="E5314" s="237"/>
      <c r="F5314" s="237"/>
      <c r="G5314" s="237"/>
    </row>
    <row r="5315" spans="5:7">
      <c r="E5315" s="237"/>
      <c r="F5315" s="237"/>
      <c r="G5315" s="237"/>
    </row>
    <row r="5316" spans="5:7">
      <c r="E5316" s="237"/>
      <c r="F5316" s="237"/>
      <c r="G5316" s="237"/>
    </row>
    <row r="5317" spans="5:7">
      <c r="E5317" s="237"/>
      <c r="F5317" s="237"/>
      <c r="G5317" s="237"/>
    </row>
    <row r="5318" spans="5:7">
      <c r="E5318" s="237"/>
      <c r="F5318" s="237"/>
      <c r="G5318" s="237"/>
    </row>
    <row r="5319" spans="5:7">
      <c r="E5319" s="237"/>
      <c r="F5319" s="237"/>
      <c r="G5319" s="237"/>
    </row>
    <row r="5320" spans="5:7">
      <c r="E5320" s="237"/>
      <c r="F5320" s="237"/>
      <c r="G5320" s="237"/>
    </row>
    <row r="5321" spans="5:7">
      <c r="E5321" s="237"/>
      <c r="F5321" s="237"/>
      <c r="G5321" s="237"/>
    </row>
    <row r="5322" spans="5:7">
      <c r="E5322" s="237"/>
      <c r="F5322" s="237"/>
      <c r="G5322" s="237"/>
    </row>
    <row r="5323" spans="5:7">
      <c r="E5323" s="237"/>
      <c r="F5323" s="237"/>
      <c r="G5323" s="237"/>
    </row>
    <row r="5324" spans="5:7">
      <c r="E5324" s="237"/>
      <c r="F5324" s="237"/>
      <c r="G5324" s="237"/>
    </row>
    <row r="5325" spans="5:7">
      <c r="E5325" s="237"/>
      <c r="F5325" s="237"/>
      <c r="G5325" s="237"/>
    </row>
    <row r="5326" spans="5:7">
      <c r="E5326" s="237"/>
      <c r="F5326" s="237"/>
      <c r="G5326" s="237"/>
    </row>
    <row r="5327" spans="5:7">
      <c r="E5327" s="237"/>
      <c r="F5327" s="237"/>
      <c r="G5327" s="237"/>
    </row>
    <row r="5328" spans="5:7">
      <c r="E5328" s="237"/>
      <c r="F5328" s="237"/>
      <c r="G5328" s="237"/>
    </row>
    <row r="5329" spans="5:7">
      <c r="E5329" s="237"/>
      <c r="F5329" s="237"/>
      <c r="G5329" s="237"/>
    </row>
    <row r="5330" spans="5:7">
      <c r="E5330" s="237"/>
      <c r="F5330" s="237"/>
      <c r="G5330" s="237"/>
    </row>
    <row r="5331" spans="5:7">
      <c r="E5331" s="237"/>
      <c r="F5331" s="237"/>
      <c r="G5331" s="237"/>
    </row>
    <row r="5332" spans="5:7">
      <c r="E5332" s="237"/>
      <c r="F5332" s="237"/>
      <c r="G5332" s="237"/>
    </row>
    <row r="5333" spans="5:7">
      <c r="E5333" s="237"/>
      <c r="F5333" s="237"/>
      <c r="G5333" s="237"/>
    </row>
    <row r="5334" spans="5:7">
      <c r="E5334" s="237"/>
      <c r="F5334" s="237"/>
      <c r="G5334" s="237"/>
    </row>
    <row r="5335" spans="5:7">
      <c r="E5335" s="237"/>
      <c r="F5335" s="237"/>
      <c r="G5335" s="237"/>
    </row>
    <row r="5336" spans="5:7">
      <c r="E5336" s="237"/>
      <c r="F5336" s="237"/>
      <c r="G5336" s="237"/>
    </row>
    <row r="5337" spans="5:7">
      <c r="E5337" s="237"/>
      <c r="F5337" s="237"/>
      <c r="G5337" s="237"/>
    </row>
    <row r="5338" spans="5:7">
      <c r="E5338" s="237"/>
      <c r="F5338" s="237"/>
      <c r="G5338" s="237"/>
    </row>
    <row r="5339" spans="5:7">
      <c r="E5339" s="237"/>
      <c r="F5339" s="237"/>
      <c r="G5339" s="237"/>
    </row>
    <row r="5340" spans="5:7">
      <c r="E5340" s="237"/>
      <c r="F5340" s="237"/>
      <c r="G5340" s="237"/>
    </row>
    <row r="5341" spans="5:7">
      <c r="E5341" s="237"/>
      <c r="F5341" s="237"/>
      <c r="G5341" s="237"/>
    </row>
    <row r="5342" spans="5:7">
      <c r="E5342" s="237"/>
      <c r="F5342" s="237"/>
      <c r="G5342" s="237"/>
    </row>
    <row r="5343" spans="5:7">
      <c r="E5343" s="237"/>
      <c r="F5343" s="237"/>
      <c r="G5343" s="237"/>
    </row>
    <row r="5344" spans="5:7">
      <c r="E5344" s="237"/>
      <c r="F5344" s="237"/>
      <c r="G5344" s="237"/>
    </row>
    <row r="5345" spans="5:7">
      <c r="E5345" s="237"/>
      <c r="F5345" s="237"/>
      <c r="G5345" s="237"/>
    </row>
    <row r="5346" spans="5:7">
      <c r="E5346" s="237"/>
      <c r="F5346" s="237"/>
      <c r="G5346" s="237"/>
    </row>
    <row r="5347" spans="5:7">
      <c r="E5347" s="237"/>
      <c r="F5347" s="237"/>
      <c r="G5347" s="237"/>
    </row>
    <row r="5348" spans="5:7">
      <c r="E5348" s="237"/>
      <c r="F5348" s="237"/>
      <c r="G5348" s="237"/>
    </row>
    <row r="5349" spans="5:7">
      <c r="E5349" s="237"/>
      <c r="F5349" s="237"/>
      <c r="G5349" s="237"/>
    </row>
    <row r="5350" spans="5:7">
      <c r="E5350" s="237"/>
      <c r="F5350" s="237"/>
      <c r="G5350" s="237"/>
    </row>
    <row r="5351" spans="5:7">
      <c r="E5351" s="237"/>
      <c r="F5351" s="237"/>
      <c r="G5351" s="237"/>
    </row>
    <row r="5352" spans="5:7">
      <c r="E5352" s="237"/>
      <c r="F5352" s="237"/>
      <c r="G5352" s="237"/>
    </row>
    <row r="5353" spans="5:7">
      <c r="E5353" s="237"/>
      <c r="F5353" s="237"/>
      <c r="G5353" s="237"/>
    </row>
    <row r="5354" spans="5:7">
      <c r="E5354" s="237"/>
      <c r="F5354" s="237"/>
      <c r="G5354" s="237"/>
    </row>
    <row r="5355" spans="5:7">
      <c r="E5355" s="237"/>
      <c r="F5355" s="237"/>
      <c r="G5355" s="237"/>
    </row>
    <row r="5356" spans="5:7">
      <c r="E5356" s="237"/>
      <c r="F5356" s="237"/>
      <c r="G5356" s="237"/>
    </row>
    <row r="5357" spans="5:7">
      <c r="E5357" s="237"/>
      <c r="F5357" s="237"/>
      <c r="G5357" s="237"/>
    </row>
    <row r="5358" spans="5:7">
      <c r="E5358" s="237"/>
      <c r="F5358" s="237"/>
      <c r="G5358" s="237"/>
    </row>
    <row r="5359" spans="5:7">
      <c r="E5359" s="237"/>
      <c r="F5359" s="237"/>
      <c r="G5359" s="237"/>
    </row>
    <row r="5360" spans="5:7">
      <c r="E5360" s="237"/>
      <c r="F5360" s="237"/>
      <c r="G5360" s="237"/>
    </row>
    <row r="5361" spans="5:7">
      <c r="E5361" s="237"/>
      <c r="F5361" s="237"/>
      <c r="G5361" s="237"/>
    </row>
    <row r="5362" spans="5:7">
      <c r="E5362" s="237"/>
      <c r="F5362" s="237"/>
      <c r="G5362" s="237"/>
    </row>
    <row r="5363" spans="5:7">
      <c r="E5363" s="237"/>
      <c r="F5363" s="237"/>
      <c r="G5363" s="237"/>
    </row>
    <row r="5364" spans="5:7">
      <c r="E5364" s="237"/>
      <c r="F5364" s="237"/>
      <c r="G5364" s="237"/>
    </row>
    <row r="5365" spans="5:7">
      <c r="E5365" s="237"/>
      <c r="F5365" s="237"/>
      <c r="G5365" s="237"/>
    </row>
    <row r="5366" spans="5:7">
      <c r="E5366" s="237"/>
      <c r="F5366" s="237"/>
      <c r="G5366" s="237"/>
    </row>
    <row r="5367" spans="5:7">
      <c r="E5367" s="237"/>
      <c r="F5367" s="237"/>
      <c r="G5367" s="237"/>
    </row>
    <row r="5368" spans="5:7">
      <c r="E5368" s="237"/>
      <c r="F5368" s="237"/>
      <c r="G5368" s="237"/>
    </row>
    <row r="5369" spans="5:7">
      <c r="E5369" s="237"/>
      <c r="F5369" s="237"/>
      <c r="G5369" s="237"/>
    </row>
    <row r="5370" spans="5:7">
      <c r="E5370" s="237"/>
      <c r="F5370" s="237"/>
      <c r="G5370" s="237"/>
    </row>
    <row r="5371" spans="5:7">
      <c r="E5371" s="237"/>
      <c r="F5371" s="237"/>
      <c r="G5371" s="237"/>
    </row>
    <row r="5372" spans="5:7">
      <c r="E5372" s="237"/>
      <c r="F5372" s="237"/>
      <c r="G5372" s="237"/>
    </row>
    <row r="5373" spans="5:7">
      <c r="E5373" s="237"/>
      <c r="F5373" s="237"/>
      <c r="G5373" s="237"/>
    </row>
    <row r="5374" spans="5:7">
      <c r="E5374" s="237"/>
      <c r="F5374" s="237"/>
      <c r="G5374" s="237"/>
    </row>
    <row r="5375" spans="5:7">
      <c r="E5375" s="237"/>
      <c r="F5375" s="237"/>
      <c r="G5375" s="237"/>
    </row>
    <row r="5376" spans="5:7">
      <c r="E5376" s="237"/>
      <c r="F5376" s="237"/>
      <c r="G5376" s="237"/>
    </row>
    <row r="5377" spans="5:7">
      <c r="E5377" s="237"/>
      <c r="F5377" s="237"/>
      <c r="G5377" s="237"/>
    </row>
    <row r="5378" spans="5:7">
      <c r="E5378" s="237"/>
      <c r="F5378" s="237"/>
      <c r="G5378" s="237"/>
    </row>
    <row r="5379" spans="5:7">
      <c r="E5379" s="237"/>
      <c r="F5379" s="237"/>
      <c r="G5379" s="237"/>
    </row>
    <row r="5380" spans="5:7">
      <c r="E5380" s="237"/>
      <c r="F5380" s="237"/>
      <c r="G5380" s="237"/>
    </row>
    <row r="5381" spans="5:7">
      <c r="E5381" s="237"/>
      <c r="F5381" s="237"/>
      <c r="G5381" s="237"/>
    </row>
    <row r="5382" spans="5:7">
      <c r="E5382" s="237"/>
      <c r="F5382" s="237"/>
      <c r="G5382" s="237"/>
    </row>
    <row r="5383" spans="5:7">
      <c r="E5383" s="237"/>
      <c r="F5383" s="237"/>
      <c r="G5383" s="237"/>
    </row>
    <row r="5384" spans="5:7">
      <c r="E5384" s="237"/>
      <c r="F5384" s="237"/>
      <c r="G5384" s="237"/>
    </row>
    <row r="5385" spans="5:7">
      <c r="E5385" s="237"/>
      <c r="F5385" s="237"/>
      <c r="G5385" s="237"/>
    </row>
    <row r="5386" spans="5:7">
      <c r="E5386" s="237"/>
      <c r="F5386" s="237"/>
      <c r="G5386" s="237"/>
    </row>
    <row r="5387" spans="5:7">
      <c r="E5387" s="237"/>
      <c r="F5387" s="237"/>
      <c r="G5387" s="237"/>
    </row>
    <row r="5388" spans="5:7">
      <c r="E5388" s="237"/>
      <c r="F5388" s="237"/>
      <c r="G5388" s="237"/>
    </row>
    <row r="5389" spans="5:7">
      <c r="E5389" s="237"/>
      <c r="F5389" s="237"/>
      <c r="G5389" s="237"/>
    </row>
    <row r="5390" spans="5:7">
      <c r="E5390" s="237"/>
      <c r="F5390" s="237"/>
      <c r="G5390" s="237"/>
    </row>
    <row r="5391" spans="5:7">
      <c r="E5391" s="237"/>
      <c r="F5391" s="237"/>
      <c r="G5391" s="237"/>
    </row>
    <row r="5392" spans="5:7">
      <c r="E5392" s="237"/>
      <c r="F5392" s="237"/>
      <c r="G5392" s="237"/>
    </row>
    <row r="5393" spans="5:7">
      <c r="E5393" s="237"/>
      <c r="F5393" s="237"/>
      <c r="G5393" s="237"/>
    </row>
    <row r="5394" spans="5:7">
      <c r="E5394" s="237"/>
      <c r="F5394" s="237"/>
      <c r="G5394" s="237"/>
    </row>
    <row r="5395" spans="5:7">
      <c r="E5395" s="237"/>
      <c r="F5395" s="237"/>
      <c r="G5395" s="237"/>
    </row>
    <row r="5396" spans="5:7">
      <c r="E5396" s="237"/>
      <c r="F5396" s="237"/>
      <c r="G5396" s="237"/>
    </row>
    <row r="5397" spans="5:7">
      <c r="E5397" s="237"/>
      <c r="F5397" s="237"/>
      <c r="G5397" s="237"/>
    </row>
    <row r="5398" spans="5:7">
      <c r="E5398" s="237"/>
      <c r="F5398" s="237"/>
      <c r="G5398" s="237"/>
    </row>
    <row r="5399" spans="5:7">
      <c r="E5399" s="237"/>
      <c r="F5399" s="237"/>
      <c r="G5399" s="237"/>
    </row>
    <row r="5400" spans="5:7">
      <c r="E5400" s="237"/>
      <c r="F5400" s="237"/>
      <c r="G5400" s="237"/>
    </row>
    <row r="5401" spans="5:7">
      <c r="E5401" s="237"/>
      <c r="F5401" s="237"/>
      <c r="G5401" s="237"/>
    </row>
    <row r="5402" spans="5:7">
      <c r="E5402" s="237"/>
      <c r="F5402" s="237"/>
      <c r="G5402" s="237"/>
    </row>
    <row r="5403" spans="5:7">
      <c r="E5403" s="237"/>
      <c r="F5403" s="237"/>
      <c r="G5403" s="237"/>
    </row>
    <row r="5404" spans="5:7">
      <c r="E5404" s="237"/>
      <c r="F5404" s="237"/>
      <c r="G5404" s="237"/>
    </row>
    <row r="5405" spans="5:7">
      <c r="E5405" s="237"/>
      <c r="F5405" s="237"/>
      <c r="G5405" s="237"/>
    </row>
    <row r="5406" spans="5:7">
      <c r="E5406" s="237"/>
      <c r="F5406" s="237"/>
      <c r="G5406" s="237"/>
    </row>
    <row r="5407" spans="5:7">
      <c r="E5407" s="237"/>
      <c r="F5407" s="237"/>
      <c r="G5407" s="237"/>
    </row>
    <row r="5408" spans="5:7">
      <c r="E5408" s="237"/>
      <c r="F5408" s="237"/>
      <c r="G5408" s="237"/>
    </row>
    <row r="5409" spans="5:7">
      <c r="E5409" s="237"/>
      <c r="F5409" s="237"/>
      <c r="G5409" s="237"/>
    </row>
    <row r="5410" spans="5:7">
      <c r="E5410" s="237"/>
      <c r="F5410" s="237"/>
      <c r="G5410" s="237"/>
    </row>
    <row r="5411" spans="5:7">
      <c r="E5411" s="237"/>
      <c r="F5411" s="237"/>
      <c r="G5411" s="237"/>
    </row>
    <row r="5412" spans="5:7">
      <c r="E5412" s="237"/>
      <c r="F5412" s="237"/>
      <c r="G5412" s="237"/>
    </row>
    <row r="5413" spans="5:7">
      <c r="E5413" s="237"/>
      <c r="F5413" s="237"/>
      <c r="G5413" s="237"/>
    </row>
    <row r="5414" spans="5:7">
      <c r="E5414" s="237"/>
      <c r="F5414" s="237"/>
      <c r="G5414" s="237"/>
    </row>
    <row r="5415" spans="5:7">
      <c r="E5415" s="237"/>
      <c r="F5415" s="237"/>
      <c r="G5415" s="237"/>
    </row>
    <row r="5416" spans="5:7">
      <c r="E5416" s="237"/>
      <c r="F5416" s="237"/>
      <c r="G5416" s="237"/>
    </row>
    <row r="5417" spans="5:7">
      <c r="E5417" s="237"/>
      <c r="F5417" s="237"/>
      <c r="G5417" s="237"/>
    </row>
    <row r="5418" spans="5:7">
      <c r="E5418" s="237"/>
      <c r="F5418" s="237"/>
      <c r="G5418" s="237"/>
    </row>
    <row r="5419" spans="5:7">
      <c r="E5419" s="237"/>
      <c r="F5419" s="237"/>
      <c r="G5419" s="237"/>
    </row>
    <row r="5420" spans="5:7">
      <c r="E5420" s="237"/>
      <c r="F5420" s="237"/>
      <c r="G5420" s="237"/>
    </row>
    <row r="5421" spans="5:7">
      <c r="E5421" s="237"/>
      <c r="F5421" s="237"/>
      <c r="G5421" s="237"/>
    </row>
    <row r="5422" spans="5:7">
      <c r="E5422" s="237"/>
      <c r="F5422" s="237"/>
      <c r="G5422" s="237"/>
    </row>
    <row r="5423" spans="5:7">
      <c r="E5423" s="237"/>
      <c r="F5423" s="237"/>
      <c r="G5423" s="237"/>
    </row>
    <row r="5424" spans="5:7">
      <c r="E5424" s="237"/>
      <c r="F5424" s="237"/>
      <c r="G5424" s="237"/>
    </row>
    <row r="5425" spans="5:7">
      <c r="E5425" s="237"/>
      <c r="F5425" s="237"/>
      <c r="G5425" s="237"/>
    </row>
    <row r="5426" spans="5:7">
      <c r="E5426" s="237"/>
      <c r="F5426" s="237"/>
      <c r="G5426" s="237"/>
    </row>
    <row r="5427" spans="5:7">
      <c r="E5427" s="237"/>
      <c r="F5427" s="237"/>
      <c r="G5427" s="237"/>
    </row>
    <row r="5428" spans="5:7">
      <c r="E5428" s="237"/>
      <c r="F5428" s="237"/>
      <c r="G5428" s="237"/>
    </row>
    <row r="5429" spans="5:7">
      <c r="E5429" s="237"/>
      <c r="F5429" s="237"/>
      <c r="G5429" s="237"/>
    </row>
    <row r="5430" spans="5:7">
      <c r="E5430" s="237"/>
      <c r="F5430" s="237"/>
      <c r="G5430" s="237"/>
    </row>
    <row r="5431" spans="5:7">
      <c r="E5431" s="237"/>
      <c r="F5431" s="237"/>
      <c r="G5431" s="237"/>
    </row>
    <row r="5432" spans="5:7">
      <c r="E5432" s="237"/>
      <c r="F5432" s="237"/>
      <c r="G5432" s="237"/>
    </row>
    <row r="5433" spans="5:7">
      <c r="E5433" s="237"/>
      <c r="F5433" s="237"/>
      <c r="G5433" s="237"/>
    </row>
    <row r="5434" spans="5:7">
      <c r="E5434" s="237"/>
      <c r="F5434" s="237"/>
      <c r="G5434" s="237"/>
    </row>
    <row r="5435" spans="5:7">
      <c r="E5435" s="237"/>
      <c r="F5435" s="237"/>
      <c r="G5435" s="237"/>
    </row>
    <row r="5436" spans="5:7">
      <c r="E5436" s="237"/>
      <c r="F5436" s="237"/>
      <c r="G5436" s="237"/>
    </row>
    <row r="5437" spans="5:7">
      <c r="E5437" s="237"/>
      <c r="F5437" s="237"/>
      <c r="G5437" s="237"/>
    </row>
    <row r="5438" spans="5:7">
      <c r="E5438" s="237"/>
      <c r="F5438" s="237"/>
      <c r="G5438" s="237"/>
    </row>
    <row r="5439" spans="5:7">
      <c r="E5439" s="237"/>
      <c r="F5439" s="237"/>
      <c r="G5439" s="237"/>
    </row>
    <row r="5440" spans="5:7">
      <c r="E5440" s="237"/>
      <c r="F5440" s="237"/>
      <c r="G5440" s="237"/>
    </row>
    <row r="5441" spans="5:7">
      <c r="E5441" s="237"/>
      <c r="F5441" s="237"/>
      <c r="G5441" s="237"/>
    </row>
    <row r="5442" spans="5:7">
      <c r="E5442" s="237"/>
      <c r="F5442" s="237"/>
      <c r="G5442" s="237"/>
    </row>
    <row r="5443" spans="5:7">
      <c r="E5443" s="237"/>
      <c r="F5443" s="237"/>
      <c r="G5443" s="237"/>
    </row>
    <row r="5444" spans="5:7">
      <c r="E5444" s="237"/>
      <c r="F5444" s="237"/>
      <c r="G5444" s="237"/>
    </row>
    <row r="5445" spans="5:7">
      <c r="E5445" s="237"/>
      <c r="F5445" s="237"/>
      <c r="G5445" s="237"/>
    </row>
    <row r="5446" spans="5:7">
      <c r="E5446" s="237"/>
      <c r="F5446" s="237"/>
      <c r="G5446" s="237"/>
    </row>
    <row r="5447" spans="5:7">
      <c r="E5447" s="237"/>
      <c r="F5447" s="237"/>
      <c r="G5447" s="237"/>
    </row>
    <row r="5448" spans="5:7">
      <c r="E5448" s="237"/>
      <c r="F5448" s="237"/>
      <c r="G5448" s="237"/>
    </row>
    <row r="5449" spans="5:7">
      <c r="E5449" s="237"/>
      <c r="F5449" s="237"/>
      <c r="G5449" s="237"/>
    </row>
    <row r="5450" spans="5:7">
      <c r="E5450" s="237"/>
      <c r="F5450" s="237"/>
      <c r="G5450" s="237"/>
    </row>
    <row r="5451" spans="5:7">
      <c r="E5451" s="237"/>
      <c r="F5451" s="237"/>
      <c r="G5451" s="237"/>
    </row>
    <row r="5452" spans="5:7">
      <c r="E5452" s="237"/>
      <c r="F5452" s="237"/>
      <c r="G5452" s="237"/>
    </row>
    <row r="5453" spans="5:7">
      <c r="E5453" s="237"/>
      <c r="F5453" s="237"/>
      <c r="G5453" s="237"/>
    </row>
    <row r="5454" spans="5:7">
      <c r="E5454" s="237"/>
      <c r="F5454" s="237"/>
      <c r="G5454" s="237"/>
    </row>
    <row r="5455" spans="5:7">
      <c r="E5455" s="237"/>
      <c r="F5455" s="237"/>
      <c r="G5455" s="237"/>
    </row>
    <row r="5456" spans="5:7">
      <c r="E5456" s="237"/>
      <c r="F5456" s="237"/>
      <c r="G5456" s="237"/>
    </row>
    <row r="5457" spans="5:7">
      <c r="E5457" s="237"/>
      <c r="F5457" s="237"/>
      <c r="G5457" s="237"/>
    </row>
    <row r="5458" spans="5:7">
      <c r="E5458" s="237"/>
      <c r="F5458" s="237"/>
      <c r="G5458" s="237"/>
    </row>
    <row r="5459" spans="5:7">
      <c r="E5459" s="237"/>
      <c r="F5459" s="237"/>
      <c r="G5459" s="237"/>
    </row>
    <row r="5460" spans="5:7">
      <c r="E5460" s="237"/>
      <c r="F5460" s="237"/>
      <c r="G5460" s="237"/>
    </row>
    <row r="5461" spans="5:7">
      <c r="E5461" s="237"/>
      <c r="F5461" s="237"/>
      <c r="G5461" s="237"/>
    </row>
    <row r="5462" spans="5:7">
      <c r="E5462" s="237"/>
      <c r="F5462" s="237"/>
      <c r="G5462" s="237"/>
    </row>
    <row r="5463" spans="5:7">
      <c r="E5463" s="237"/>
      <c r="F5463" s="237"/>
      <c r="G5463" s="237"/>
    </row>
    <row r="5464" spans="5:7">
      <c r="E5464" s="237"/>
      <c r="F5464" s="237"/>
      <c r="G5464" s="237"/>
    </row>
    <row r="5465" spans="5:7">
      <c r="E5465" s="237"/>
      <c r="F5465" s="237"/>
      <c r="G5465" s="237"/>
    </row>
    <row r="5466" spans="5:7">
      <c r="E5466" s="237"/>
      <c r="F5466" s="237"/>
      <c r="G5466" s="237"/>
    </row>
    <row r="5467" spans="5:7">
      <c r="E5467" s="237"/>
      <c r="F5467" s="237"/>
      <c r="G5467" s="237"/>
    </row>
    <row r="5468" spans="5:7">
      <c r="E5468" s="237"/>
      <c r="F5468" s="237"/>
      <c r="G5468" s="237"/>
    </row>
    <row r="5469" spans="5:7">
      <c r="E5469" s="237"/>
      <c r="F5469" s="237"/>
      <c r="G5469" s="237"/>
    </row>
    <row r="5470" spans="5:7">
      <c r="E5470" s="237"/>
      <c r="F5470" s="237"/>
      <c r="G5470" s="237"/>
    </row>
    <row r="5471" spans="5:7">
      <c r="E5471" s="237"/>
      <c r="F5471" s="237"/>
      <c r="G5471" s="237"/>
    </row>
    <row r="5472" spans="5:7">
      <c r="E5472" s="237"/>
      <c r="F5472" s="237"/>
      <c r="G5472" s="237"/>
    </row>
    <row r="5473" spans="5:7">
      <c r="E5473" s="237"/>
      <c r="F5473" s="237"/>
      <c r="G5473" s="237"/>
    </row>
    <row r="5474" spans="5:7">
      <c r="E5474" s="237"/>
      <c r="F5474" s="237"/>
      <c r="G5474" s="237"/>
    </row>
    <row r="5475" spans="5:7">
      <c r="E5475" s="237"/>
      <c r="F5475" s="237"/>
      <c r="G5475" s="237"/>
    </row>
    <row r="5476" spans="5:7">
      <c r="E5476" s="237"/>
      <c r="F5476" s="237"/>
      <c r="G5476" s="237"/>
    </row>
    <row r="5477" spans="5:7">
      <c r="E5477" s="237"/>
      <c r="F5477" s="237"/>
      <c r="G5477" s="237"/>
    </row>
    <row r="5478" spans="5:7">
      <c r="E5478" s="237"/>
      <c r="F5478" s="237"/>
      <c r="G5478" s="237"/>
    </row>
    <row r="5479" spans="5:7">
      <c r="E5479" s="237"/>
      <c r="F5479" s="237"/>
      <c r="G5479" s="237"/>
    </row>
    <row r="5480" spans="5:7">
      <c r="E5480" s="237"/>
      <c r="F5480" s="237"/>
      <c r="G5480" s="237"/>
    </row>
    <row r="5481" spans="5:7">
      <c r="E5481" s="237"/>
      <c r="F5481" s="237"/>
      <c r="G5481" s="237"/>
    </row>
    <row r="5482" spans="5:7">
      <c r="E5482" s="237"/>
      <c r="F5482" s="237"/>
      <c r="G5482" s="237"/>
    </row>
    <row r="5483" spans="5:7">
      <c r="E5483" s="237"/>
      <c r="F5483" s="237"/>
      <c r="G5483" s="237"/>
    </row>
    <row r="5484" spans="5:7">
      <c r="E5484" s="237"/>
      <c r="F5484" s="237"/>
      <c r="G5484" s="237"/>
    </row>
    <row r="5485" spans="5:7">
      <c r="E5485" s="237"/>
      <c r="F5485" s="237"/>
      <c r="G5485" s="237"/>
    </row>
    <row r="5486" spans="5:7">
      <c r="E5486" s="237"/>
      <c r="F5486" s="237"/>
      <c r="G5486" s="237"/>
    </row>
    <row r="5487" spans="5:7">
      <c r="E5487" s="237"/>
      <c r="F5487" s="237"/>
      <c r="G5487" s="237"/>
    </row>
    <row r="5488" spans="5:7">
      <c r="E5488" s="237"/>
      <c r="F5488" s="237"/>
      <c r="G5488" s="237"/>
    </row>
    <row r="5489" spans="5:7">
      <c r="E5489" s="237"/>
      <c r="F5489" s="237"/>
      <c r="G5489" s="237"/>
    </row>
    <row r="5490" spans="5:7">
      <c r="E5490" s="237"/>
      <c r="F5490" s="237"/>
      <c r="G5490" s="237"/>
    </row>
    <row r="5491" spans="5:7">
      <c r="E5491" s="237"/>
      <c r="F5491" s="237"/>
      <c r="G5491" s="237"/>
    </row>
    <row r="5492" spans="5:7">
      <c r="E5492" s="237"/>
      <c r="F5492" s="237"/>
      <c r="G5492" s="237"/>
    </row>
    <row r="5493" spans="5:7">
      <c r="E5493" s="237"/>
      <c r="F5493" s="237"/>
      <c r="G5493" s="237"/>
    </row>
    <row r="5494" spans="5:7">
      <c r="E5494" s="237"/>
      <c r="F5494" s="237"/>
      <c r="G5494" s="237"/>
    </row>
    <row r="5495" spans="5:7">
      <c r="E5495" s="237"/>
      <c r="F5495" s="237"/>
      <c r="G5495" s="237"/>
    </row>
    <row r="5496" spans="5:7">
      <c r="E5496" s="237"/>
      <c r="F5496" s="237"/>
      <c r="G5496" s="237"/>
    </row>
    <row r="5497" spans="5:7">
      <c r="E5497" s="237"/>
      <c r="F5497" s="237"/>
      <c r="G5497" s="237"/>
    </row>
    <row r="5498" spans="5:7">
      <c r="E5498" s="237"/>
      <c r="F5498" s="237"/>
      <c r="G5498" s="237"/>
    </row>
    <row r="5499" spans="5:7">
      <c r="E5499" s="237"/>
      <c r="F5499" s="237"/>
      <c r="G5499" s="237"/>
    </row>
    <row r="5500" spans="5:7">
      <c r="E5500" s="237"/>
      <c r="F5500" s="237"/>
      <c r="G5500" s="237"/>
    </row>
    <row r="5501" spans="5:7">
      <c r="E5501" s="237"/>
      <c r="F5501" s="237"/>
      <c r="G5501" s="237"/>
    </row>
    <row r="5502" spans="5:7">
      <c r="E5502" s="237"/>
      <c r="F5502" s="237"/>
      <c r="G5502" s="237"/>
    </row>
    <row r="5503" spans="5:7">
      <c r="E5503" s="237"/>
      <c r="F5503" s="237"/>
      <c r="G5503" s="237"/>
    </row>
    <row r="5504" spans="5:7">
      <c r="E5504" s="237"/>
      <c r="F5504" s="237"/>
      <c r="G5504" s="237"/>
    </row>
    <row r="5505" spans="5:7">
      <c r="E5505" s="237"/>
      <c r="F5505" s="237"/>
      <c r="G5505" s="237"/>
    </row>
    <row r="5506" spans="5:7">
      <c r="E5506" s="237"/>
      <c r="F5506" s="237"/>
      <c r="G5506" s="237"/>
    </row>
    <row r="5507" spans="5:7">
      <c r="E5507" s="237"/>
      <c r="F5507" s="237"/>
      <c r="G5507" s="237"/>
    </row>
    <row r="5508" spans="5:7">
      <c r="E5508" s="237"/>
      <c r="F5508" s="237"/>
      <c r="G5508" s="237"/>
    </row>
    <row r="5509" spans="5:7">
      <c r="E5509" s="237"/>
      <c r="F5509" s="237"/>
      <c r="G5509" s="237"/>
    </row>
    <row r="5510" spans="5:7">
      <c r="E5510" s="237"/>
      <c r="F5510" s="237"/>
      <c r="G5510" s="237"/>
    </row>
    <row r="5511" spans="5:7">
      <c r="E5511" s="237"/>
      <c r="F5511" s="237"/>
      <c r="G5511" s="237"/>
    </row>
    <row r="5512" spans="5:7">
      <c r="E5512" s="237"/>
      <c r="F5512" s="237"/>
      <c r="G5512" s="237"/>
    </row>
    <row r="5513" spans="5:7">
      <c r="E5513" s="237"/>
      <c r="F5513" s="237"/>
      <c r="G5513" s="237"/>
    </row>
    <row r="5514" spans="5:7">
      <c r="E5514" s="237"/>
      <c r="F5514" s="237"/>
      <c r="G5514" s="237"/>
    </row>
    <row r="5515" spans="5:7">
      <c r="E5515" s="237"/>
      <c r="F5515" s="237"/>
      <c r="G5515" s="237"/>
    </row>
    <row r="5516" spans="5:7">
      <c r="E5516" s="237"/>
      <c r="F5516" s="237"/>
      <c r="G5516" s="237"/>
    </row>
    <row r="5517" spans="5:7">
      <c r="E5517" s="237"/>
      <c r="F5517" s="237"/>
      <c r="G5517" s="237"/>
    </row>
    <row r="5518" spans="5:7">
      <c r="E5518" s="237"/>
      <c r="F5518" s="237"/>
      <c r="G5518" s="237"/>
    </row>
    <row r="5519" spans="5:7">
      <c r="E5519" s="237"/>
      <c r="F5519" s="237"/>
      <c r="G5519" s="237"/>
    </row>
    <row r="5520" spans="5:7">
      <c r="E5520" s="237"/>
      <c r="F5520" s="237"/>
      <c r="G5520" s="237"/>
    </row>
    <row r="5521" spans="5:7">
      <c r="E5521" s="237"/>
      <c r="F5521" s="237"/>
      <c r="G5521" s="237"/>
    </row>
    <row r="5522" spans="5:7">
      <c r="E5522" s="237"/>
      <c r="F5522" s="237"/>
      <c r="G5522" s="237"/>
    </row>
    <row r="5523" spans="5:7">
      <c r="E5523" s="237"/>
      <c r="F5523" s="237"/>
      <c r="G5523" s="237"/>
    </row>
    <row r="5524" spans="5:7">
      <c r="E5524" s="237"/>
      <c r="F5524" s="237"/>
      <c r="G5524" s="237"/>
    </row>
    <row r="5525" spans="5:7">
      <c r="E5525" s="237"/>
      <c r="F5525" s="237"/>
      <c r="G5525" s="237"/>
    </row>
    <row r="5526" spans="5:7">
      <c r="E5526" s="237"/>
      <c r="F5526" s="237"/>
      <c r="G5526" s="237"/>
    </row>
    <row r="5527" spans="5:7">
      <c r="E5527" s="237"/>
      <c r="F5527" s="237"/>
      <c r="G5527" s="237"/>
    </row>
    <row r="5528" spans="5:7">
      <c r="E5528" s="237"/>
      <c r="F5528" s="237"/>
      <c r="G5528" s="237"/>
    </row>
    <row r="5529" spans="5:7">
      <c r="E5529" s="237"/>
      <c r="F5529" s="237"/>
      <c r="G5529" s="237"/>
    </row>
    <row r="5530" spans="5:7">
      <c r="E5530" s="237"/>
      <c r="F5530" s="237"/>
      <c r="G5530" s="237"/>
    </row>
    <row r="5531" spans="5:7">
      <c r="E5531" s="237"/>
      <c r="F5531" s="237"/>
      <c r="G5531" s="237"/>
    </row>
    <row r="5532" spans="5:7">
      <c r="E5532" s="237"/>
      <c r="F5532" s="237"/>
      <c r="G5532" s="237"/>
    </row>
    <row r="5533" spans="5:7">
      <c r="E5533" s="237"/>
      <c r="F5533" s="237"/>
      <c r="G5533" s="237"/>
    </row>
    <row r="5534" spans="5:7">
      <c r="E5534" s="237"/>
      <c r="F5534" s="237"/>
      <c r="G5534" s="237"/>
    </row>
    <row r="5535" spans="5:7">
      <c r="E5535" s="237"/>
      <c r="F5535" s="237"/>
      <c r="G5535" s="237"/>
    </row>
    <row r="5536" spans="5:7">
      <c r="E5536" s="237"/>
      <c r="F5536" s="237"/>
      <c r="G5536" s="237"/>
    </row>
    <row r="5537" spans="5:7">
      <c r="E5537" s="237"/>
      <c r="F5537" s="237"/>
      <c r="G5537" s="237"/>
    </row>
    <row r="5538" spans="5:7">
      <c r="E5538" s="237"/>
      <c r="F5538" s="237"/>
      <c r="G5538" s="237"/>
    </row>
    <row r="5539" spans="5:7">
      <c r="E5539" s="237"/>
      <c r="F5539" s="237"/>
      <c r="G5539" s="237"/>
    </row>
    <row r="5540" spans="5:7">
      <c r="E5540" s="237"/>
      <c r="F5540" s="237"/>
      <c r="G5540" s="237"/>
    </row>
    <row r="5541" spans="5:7">
      <c r="E5541" s="237"/>
      <c r="F5541" s="237"/>
      <c r="G5541" s="237"/>
    </row>
    <row r="5542" spans="5:7">
      <c r="E5542" s="237"/>
      <c r="F5542" s="237"/>
      <c r="G5542" s="237"/>
    </row>
    <row r="5543" spans="5:7">
      <c r="E5543" s="237"/>
      <c r="F5543" s="237"/>
      <c r="G5543" s="237"/>
    </row>
    <row r="5544" spans="5:7">
      <c r="E5544" s="237"/>
      <c r="F5544" s="237"/>
      <c r="G5544" s="237"/>
    </row>
    <row r="5545" spans="5:7">
      <c r="E5545" s="237"/>
      <c r="F5545" s="237"/>
      <c r="G5545" s="237"/>
    </row>
    <row r="5546" spans="5:7">
      <c r="E5546" s="237"/>
      <c r="F5546" s="237"/>
      <c r="G5546" s="237"/>
    </row>
    <row r="5547" spans="5:7">
      <c r="E5547" s="237"/>
      <c r="F5547" s="237"/>
      <c r="G5547" s="237"/>
    </row>
    <row r="5548" spans="5:7">
      <c r="E5548" s="237"/>
      <c r="F5548" s="237"/>
      <c r="G5548" s="237"/>
    </row>
    <row r="5549" spans="5:7">
      <c r="E5549" s="237"/>
      <c r="F5549" s="237"/>
      <c r="G5549" s="237"/>
    </row>
    <row r="5550" spans="5:7">
      <c r="E5550" s="237"/>
      <c r="F5550" s="237"/>
      <c r="G5550" s="237"/>
    </row>
    <row r="5551" spans="5:7">
      <c r="E5551" s="237"/>
      <c r="F5551" s="237"/>
      <c r="G5551" s="237"/>
    </row>
    <row r="5552" spans="5:7">
      <c r="E5552" s="237"/>
      <c r="F5552" s="237"/>
      <c r="G5552" s="237"/>
    </row>
    <row r="5553" spans="5:7">
      <c r="E5553" s="237"/>
      <c r="F5553" s="237"/>
      <c r="G5553" s="237"/>
    </row>
    <row r="5554" spans="5:7">
      <c r="E5554" s="237"/>
      <c r="F5554" s="237"/>
      <c r="G5554" s="237"/>
    </row>
    <row r="5555" spans="5:7">
      <c r="E5555" s="237"/>
      <c r="F5555" s="237"/>
      <c r="G5555" s="237"/>
    </row>
    <row r="5556" spans="5:7">
      <c r="E5556" s="237"/>
      <c r="F5556" s="237"/>
      <c r="G5556" s="237"/>
    </row>
    <row r="5557" spans="5:7">
      <c r="E5557" s="237"/>
      <c r="F5557" s="237"/>
      <c r="G5557" s="237"/>
    </row>
    <row r="5558" spans="5:7">
      <c r="E5558" s="237"/>
      <c r="F5558" s="237"/>
      <c r="G5558" s="237"/>
    </row>
    <row r="5559" spans="5:7">
      <c r="E5559" s="237"/>
      <c r="F5559" s="237"/>
      <c r="G5559" s="237"/>
    </row>
    <row r="5560" spans="5:7">
      <c r="E5560" s="237"/>
      <c r="F5560" s="237"/>
      <c r="G5560" s="237"/>
    </row>
    <row r="5561" spans="5:7">
      <c r="E5561" s="237"/>
      <c r="F5561" s="237"/>
      <c r="G5561" s="237"/>
    </row>
    <row r="5562" spans="5:7">
      <c r="E5562" s="237"/>
      <c r="F5562" s="237"/>
      <c r="G5562" s="237"/>
    </row>
    <row r="5563" spans="5:7">
      <c r="E5563" s="237"/>
      <c r="F5563" s="237"/>
      <c r="G5563" s="237"/>
    </row>
    <row r="5564" spans="5:7">
      <c r="E5564" s="237"/>
      <c r="F5564" s="237"/>
      <c r="G5564" s="237"/>
    </row>
    <row r="5565" spans="5:7">
      <c r="E5565" s="237"/>
      <c r="F5565" s="237"/>
      <c r="G5565" s="237"/>
    </row>
    <row r="5566" spans="5:7">
      <c r="E5566" s="237"/>
      <c r="F5566" s="237"/>
      <c r="G5566" s="237"/>
    </row>
    <row r="5567" spans="5:7">
      <c r="E5567" s="237"/>
      <c r="F5567" s="237"/>
      <c r="G5567" s="237"/>
    </row>
    <row r="5568" spans="5:7">
      <c r="E5568" s="237"/>
      <c r="F5568" s="237"/>
      <c r="G5568" s="237"/>
    </row>
    <row r="5569" spans="5:7">
      <c r="E5569" s="237"/>
      <c r="F5569" s="237"/>
      <c r="G5569" s="237"/>
    </row>
    <row r="5570" spans="5:7">
      <c r="E5570" s="237"/>
      <c r="F5570" s="237"/>
      <c r="G5570" s="237"/>
    </row>
    <row r="5571" spans="5:7">
      <c r="E5571" s="237"/>
      <c r="F5571" s="237"/>
      <c r="G5571" s="237"/>
    </row>
    <row r="5572" spans="5:7">
      <c r="E5572" s="237"/>
      <c r="F5572" s="237"/>
      <c r="G5572" s="237"/>
    </row>
    <row r="5573" spans="5:7">
      <c r="E5573" s="237"/>
      <c r="F5573" s="237"/>
      <c r="G5573" s="237"/>
    </row>
    <row r="5574" spans="5:7">
      <c r="E5574" s="237"/>
      <c r="F5574" s="237"/>
      <c r="G5574" s="237"/>
    </row>
    <row r="5575" spans="5:7">
      <c r="E5575" s="237"/>
      <c r="F5575" s="237"/>
      <c r="G5575" s="237"/>
    </row>
    <row r="5576" spans="5:7">
      <c r="E5576" s="237"/>
      <c r="F5576" s="237"/>
      <c r="G5576" s="237"/>
    </row>
    <row r="5577" spans="5:7">
      <c r="E5577" s="237"/>
      <c r="F5577" s="237"/>
      <c r="G5577" s="237"/>
    </row>
    <row r="5578" spans="5:7">
      <c r="E5578" s="237"/>
      <c r="F5578" s="237"/>
      <c r="G5578" s="237"/>
    </row>
    <row r="5579" spans="5:7">
      <c r="E5579" s="237"/>
      <c r="F5579" s="237"/>
      <c r="G5579" s="237"/>
    </row>
    <row r="5580" spans="5:7">
      <c r="E5580" s="237"/>
      <c r="F5580" s="237"/>
      <c r="G5580" s="237"/>
    </row>
    <row r="5581" spans="5:7">
      <c r="E5581" s="237"/>
      <c r="F5581" s="237"/>
      <c r="G5581" s="237"/>
    </row>
    <row r="5582" spans="5:7">
      <c r="E5582" s="237"/>
      <c r="F5582" s="237"/>
      <c r="G5582" s="237"/>
    </row>
    <row r="5583" spans="5:7">
      <c r="E5583" s="237"/>
      <c r="F5583" s="237"/>
      <c r="G5583" s="237"/>
    </row>
    <row r="5584" spans="5:7">
      <c r="E5584" s="237"/>
      <c r="F5584" s="237"/>
      <c r="G5584" s="237"/>
    </row>
    <row r="5585" spans="5:7">
      <c r="E5585" s="237"/>
      <c r="F5585" s="237"/>
      <c r="G5585" s="237"/>
    </row>
    <row r="5586" spans="5:7">
      <c r="E5586" s="237"/>
      <c r="F5586" s="237"/>
      <c r="G5586" s="237"/>
    </row>
    <row r="5587" spans="5:7">
      <c r="E5587" s="237"/>
      <c r="F5587" s="237"/>
      <c r="G5587" s="237"/>
    </row>
    <row r="5588" spans="5:7">
      <c r="E5588" s="237"/>
      <c r="F5588" s="237"/>
      <c r="G5588" s="237"/>
    </row>
    <row r="5589" spans="5:7">
      <c r="E5589" s="237"/>
      <c r="F5589" s="237"/>
      <c r="G5589" s="237"/>
    </row>
    <row r="5590" spans="5:7">
      <c r="E5590" s="237"/>
      <c r="F5590" s="237"/>
      <c r="G5590" s="237"/>
    </row>
    <row r="5591" spans="5:7">
      <c r="E5591" s="237"/>
      <c r="F5591" s="237"/>
      <c r="G5591" s="237"/>
    </row>
    <row r="5592" spans="5:7">
      <c r="E5592" s="237"/>
      <c r="F5592" s="237"/>
      <c r="G5592" s="237"/>
    </row>
    <row r="5593" spans="5:7">
      <c r="E5593" s="237"/>
      <c r="F5593" s="237"/>
      <c r="G5593" s="237"/>
    </row>
    <row r="5594" spans="5:7">
      <c r="E5594" s="237"/>
      <c r="F5594" s="237"/>
      <c r="G5594" s="237"/>
    </row>
    <row r="5595" spans="5:7">
      <c r="E5595" s="237"/>
      <c r="F5595" s="237"/>
      <c r="G5595" s="237"/>
    </row>
    <row r="5596" spans="5:7">
      <c r="E5596" s="237"/>
      <c r="F5596" s="237"/>
      <c r="G5596" s="237"/>
    </row>
    <row r="5597" spans="5:7">
      <c r="E5597" s="237"/>
      <c r="F5597" s="237"/>
      <c r="G5597" s="237"/>
    </row>
    <row r="5598" spans="5:7">
      <c r="E5598" s="237"/>
      <c r="F5598" s="237"/>
      <c r="G5598" s="237"/>
    </row>
    <row r="5599" spans="5:7">
      <c r="E5599" s="237"/>
      <c r="F5599" s="237"/>
      <c r="G5599" s="237"/>
    </row>
    <row r="5600" spans="5:7">
      <c r="E5600" s="237"/>
      <c r="F5600" s="237"/>
      <c r="G5600" s="237"/>
    </row>
    <row r="5601" spans="5:7">
      <c r="E5601" s="237"/>
      <c r="F5601" s="237"/>
      <c r="G5601" s="237"/>
    </row>
    <row r="5602" spans="5:7">
      <c r="E5602" s="237"/>
      <c r="F5602" s="237"/>
      <c r="G5602" s="237"/>
    </row>
    <row r="5603" spans="5:7">
      <c r="E5603" s="237"/>
      <c r="F5603" s="237"/>
      <c r="G5603" s="237"/>
    </row>
    <row r="5604" spans="5:7">
      <c r="E5604" s="237"/>
      <c r="F5604" s="237"/>
      <c r="G5604" s="237"/>
    </row>
    <row r="5605" spans="5:7">
      <c r="E5605" s="237"/>
      <c r="F5605" s="237"/>
      <c r="G5605" s="237"/>
    </row>
    <row r="5606" spans="5:7">
      <c r="E5606" s="237"/>
      <c r="F5606" s="237"/>
      <c r="G5606" s="237"/>
    </row>
    <row r="5607" spans="5:7">
      <c r="E5607" s="237"/>
      <c r="F5607" s="237"/>
      <c r="G5607" s="237"/>
    </row>
    <row r="5608" spans="5:7">
      <c r="E5608" s="237"/>
      <c r="F5608" s="237"/>
      <c r="G5608" s="237"/>
    </row>
    <row r="5609" spans="5:7">
      <c r="E5609" s="237"/>
      <c r="F5609" s="237"/>
      <c r="G5609" s="237"/>
    </row>
    <row r="5610" spans="5:7">
      <c r="E5610" s="237"/>
      <c r="F5610" s="237"/>
      <c r="G5610" s="237"/>
    </row>
    <row r="5611" spans="5:7">
      <c r="E5611" s="237"/>
      <c r="F5611" s="237"/>
      <c r="G5611" s="237"/>
    </row>
    <row r="5612" spans="5:7">
      <c r="E5612" s="237"/>
      <c r="F5612" s="237"/>
      <c r="G5612" s="237"/>
    </row>
    <row r="5613" spans="5:7">
      <c r="E5613" s="237"/>
      <c r="F5613" s="237"/>
      <c r="G5613" s="237"/>
    </row>
    <row r="5614" spans="5:7">
      <c r="E5614" s="237"/>
      <c r="F5614" s="237"/>
      <c r="G5614" s="237"/>
    </row>
    <row r="5615" spans="5:7">
      <c r="E5615" s="237"/>
      <c r="F5615" s="237"/>
      <c r="G5615" s="237"/>
    </row>
    <row r="5616" spans="5:7">
      <c r="E5616" s="237"/>
      <c r="F5616" s="237"/>
      <c r="G5616" s="237"/>
    </row>
    <row r="5617" spans="5:7">
      <c r="E5617" s="237"/>
      <c r="F5617" s="237"/>
      <c r="G5617" s="237"/>
    </row>
    <row r="5618" spans="5:7">
      <c r="E5618" s="237"/>
      <c r="F5618" s="237"/>
      <c r="G5618" s="237"/>
    </row>
    <row r="5619" spans="5:7">
      <c r="E5619" s="237"/>
      <c r="F5619" s="237"/>
      <c r="G5619" s="237"/>
    </row>
    <row r="5620" spans="5:7">
      <c r="E5620" s="237"/>
      <c r="F5620" s="237"/>
      <c r="G5620" s="237"/>
    </row>
    <row r="5621" spans="5:7">
      <c r="E5621" s="237"/>
      <c r="F5621" s="237"/>
      <c r="G5621" s="237"/>
    </row>
    <row r="5622" spans="5:7">
      <c r="E5622" s="237"/>
      <c r="F5622" s="237"/>
      <c r="G5622" s="237"/>
    </row>
    <row r="5623" spans="5:7">
      <c r="E5623" s="237"/>
      <c r="F5623" s="237"/>
      <c r="G5623" s="237"/>
    </row>
    <row r="5624" spans="5:7">
      <c r="E5624" s="237"/>
      <c r="F5624" s="237"/>
      <c r="G5624" s="237"/>
    </row>
    <row r="5625" spans="5:7">
      <c r="E5625" s="237"/>
      <c r="F5625" s="237"/>
      <c r="G5625" s="237"/>
    </row>
    <row r="5626" spans="5:7">
      <c r="E5626" s="237"/>
      <c r="F5626" s="237"/>
      <c r="G5626" s="237"/>
    </row>
    <row r="5627" spans="5:7">
      <c r="E5627" s="237"/>
      <c r="F5627" s="237"/>
      <c r="G5627" s="237"/>
    </row>
    <row r="5628" spans="5:7">
      <c r="E5628" s="237"/>
      <c r="F5628" s="237"/>
      <c r="G5628" s="237"/>
    </row>
    <row r="5629" spans="5:7">
      <c r="E5629" s="237"/>
      <c r="F5629" s="237"/>
      <c r="G5629" s="237"/>
    </row>
    <row r="5630" spans="5:7">
      <c r="E5630" s="237"/>
      <c r="F5630" s="237"/>
      <c r="G5630" s="237"/>
    </row>
    <row r="5631" spans="5:7">
      <c r="E5631" s="237"/>
      <c r="F5631" s="237"/>
      <c r="G5631" s="237"/>
    </row>
    <row r="5632" spans="5:7">
      <c r="E5632" s="237"/>
      <c r="F5632" s="237"/>
      <c r="G5632" s="237"/>
    </row>
    <row r="5633" spans="5:7">
      <c r="E5633" s="237"/>
      <c r="F5633" s="237"/>
      <c r="G5633" s="237"/>
    </row>
    <row r="5634" spans="5:7">
      <c r="E5634" s="237"/>
      <c r="F5634" s="237"/>
      <c r="G5634" s="237"/>
    </row>
    <row r="5635" spans="5:7">
      <c r="E5635" s="237"/>
      <c r="F5635" s="237"/>
      <c r="G5635" s="237"/>
    </row>
    <row r="5636" spans="5:7">
      <c r="E5636" s="237"/>
      <c r="F5636" s="237"/>
      <c r="G5636" s="237"/>
    </row>
    <row r="5637" spans="5:7">
      <c r="E5637" s="237"/>
      <c r="F5637" s="237"/>
      <c r="G5637" s="237"/>
    </row>
    <row r="5638" spans="5:7">
      <c r="E5638" s="237"/>
      <c r="F5638" s="237"/>
      <c r="G5638" s="237"/>
    </row>
    <row r="5639" spans="5:7">
      <c r="E5639" s="237"/>
      <c r="F5639" s="237"/>
      <c r="G5639" s="237"/>
    </row>
    <row r="5640" spans="5:7">
      <c r="E5640" s="237"/>
      <c r="F5640" s="237"/>
      <c r="G5640" s="237"/>
    </row>
    <row r="5641" spans="5:7">
      <c r="E5641" s="237"/>
      <c r="F5641" s="237"/>
      <c r="G5641" s="237"/>
    </row>
    <row r="5642" spans="5:7">
      <c r="E5642" s="237"/>
      <c r="F5642" s="237"/>
      <c r="G5642" s="237"/>
    </row>
    <row r="5643" spans="5:7">
      <c r="E5643" s="237"/>
      <c r="F5643" s="237"/>
      <c r="G5643" s="237"/>
    </row>
    <row r="5644" spans="5:7">
      <c r="E5644" s="237"/>
      <c r="F5644" s="237"/>
      <c r="G5644" s="237"/>
    </row>
    <row r="5645" spans="5:7">
      <c r="E5645" s="237"/>
      <c r="F5645" s="237"/>
      <c r="G5645" s="237"/>
    </row>
    <row r="5646" spans="5:7">
      <c r="E5646" s="237"/>
      <c r="F5646" s="237"/>
      <c r="G5646" s="237"/>
    </row>
    <row r="5647" spans="5:7">
      <c r="E5647" s="237"/>
      <c r="F5647" s="237"/>
      <c r="G5647" s="237"/>
    </row>
    <row r="5648" spans="5:7">
      <c r="E5648" s="237"/>
      <c r="F5648" s="237"/>
      <c r="G5648" s="237"/>
    </row>
    <row r="5649" spans="5:7">
      <c r="E5649" s="237"/>
      <c r="F5649" s="237"/>
      <c r="G5649" s="237"/>
    </row>
    <row r="5650" spans="5:7">
      <c r="E5650" s="237"/>
      <c r="F5650" s="237"/>
      <c r="G5650" s="237"/>
    </row>
    <row r="5651" spans="5:7">
      <c r="E5651" s="237"/>
      <c r="F5651" s="237"/>
      <c r="G5651" s="237"/>
    </row>
    <row r="5652" spans="5:7">
      <c r="E5652" s="237"/>
      <c r="F5652" s="237"/>
      <c r="G5652" s="237"/>
    </row>
    <row r="5653" spans="5:7">
      <c r="E5653" s="237"/>
      <c r="F5653" s="237"/>
      <c r="G5653" s="237"/>
    </row>
    <row r="5654" spans="5:7">
      <c r="E5654" s="237"/>
      <c r="F5654" s="237"/>
      <c r="G5654" s="237"/>
    </row>
    <row r="5655" spans="5:7">
      <c r="E5655" s="237"/>
      <c r="F5655" s="237"/>
      <c r="G5655" s="237"/>
    </row>
    <row r="5656" spans="5:7">
      <c r="E5656" s="237"/>
      <c r="F5656" s="237"/>
      <c r="G5656" s="237"/>
    </row>
    <row r="5657" spans="5:7">
      <c r="E5657" s="237"/>
      <c r="F5657" s="237"/>
      <c r="G5657" s="237"/>
    </row>
    <row r="5658" spans="5:7">
      <c r="E5658" s="237"/>
      <c r="F5658" s="237"/>
      <c r="G5658" s="237"/>
    </row>
    <row r="5659" spans="5:7">
      <c r="E5659" s="237"/>
      <c r="F5659" s="237"/>
      <c r="G5659" s="237"/>
    </row>
    <row r="5660" spans="5:7">
      <c r="E5660" s="237"/>
      <c r="F5660" s="237"/>
      <c r="G5660" s="237"/>
    </row>
    <row r="5661" spans="5:7">
      <c r="E5661" s="237"/>
      <c r="F5661" s="237"/>
      <c r="G5661" s="237"/>
    </row>
    <row r="5662" spans="5:7">
      <c r="E5662" s="237"/>
      <c r="F5662" s="237"/>
      <c r="G5662" s="237"/>
    </row>
    <row r="5663" spans="5:7">
      <c r="E5663" s="237"/>
      <c r="F5663" s="237"/>
      <c r="G5663" s="237"/>
    </row>
    <row r="5664" spans="5:7">
      <c r="E5664" s="237"/>
      <c r="F5664" s="237"/>
      <c r="G5664" s="237"/>
    </row>
    <row r="5665" spans="5:7">
      <c r="E5665" s="237"/>
      <c r="F5665" s="237"/>
      <c r="G5665" s="237"/>
    </row>
    <row r="5666" spans="5:7">
      <c r="E5666" s="237"/>
      <c r="F5666" s="237"/>
      <c r="G5666" s="237"/>
    </row>
    <row r="5667" spans="5:7">
      <c r="E5667" s="237"/>
      <c r="F5667" s="237"/>
      <c r="G5667" s="237"/>
    </row>
    <row r="5668" spans="5:7">
      <c r="E5668" s="237"/>
      <c r="F5668" s="237"/>
      <c r="G5668" s="237"/>
    </row>
    <row r="5669" spans="5:7">
      <c r="E5669" s="237"/>
      <c r="F5669" s="237"/>
      <c r="G5669" s="237"/>
    </row>
    <row r="5670" spans="5:7">
      <c r="E5670" s="237"/>
      <c r="F5670" s="237"/>
      <c r="G5670" s="237"/>
    </row>
    <row r="5671" spans="5:7">
      <c r="E5671" s="237"/>
      <c r="F5671" s="237"/>
      <c r="G5671" s="237"/>
    </row>
    <row r="5672" spans="5:7">
      <c r="E5672" s="237"/>
      <c r="F5672" s="237"/>
      <c r="G5672" s="237"/>
    </row>
    <row r="5673" spans="5:7">
      <c r="E5673" s="237"/>
      <c r="F5673" s="237"/>
      <c r="G5673" s="237"/>
    </row>
    <row r="5674" spans="5:7">
      <c r="E5674" s="237"/>
      <c r="F5674" s="237"/>
      <c r="G5674" s="237"/>
    </row>
    <row r="5675" spans="5:7">
      <c r="E5675" s="237"/>
      <c r="F5675" s="237"/>
      <c r="G5675" s="237"/>
    </row>
    <row r="5676" spans="5:7">
      <c r="E5676" s="237"/>
      <c r="F5676" s="237"/>
      <c r="G5676" s="237"/>
    </row>
    <row r="5677" spans="5:7">
      <c r="E5677" s="237"/>
      <c r="F5677" s="237"/>
      <c r="G5677" s="237"/>
    </row>
    <row r="5678" spans="5:7">
      <c r="E5678" s="237"/>
      <c r="F5678" s="237"/>
      <c r="G5678" s="237"/>
    </row>
    <row r="5679" spans="5:7">
      <c r="E5679" s="237"/>
      <c r="F5679" s="237"/>
      <c r="G5679" s="237"/>
    </row>
    <row r="5680" spans="5:7">
      <c r="E5680" s="237"/>
      <c r="F5680" s="237"/>
      <c r="G5680" s="237"/>
    </row>
    <row r="5681" spans="5:7">
      <c r="E5681" s="237"/>
      <c r="F5681" s="237"/>
      <c r="G5681" s="237"/>
    </row>
    <row r="5682" spans="5:7">
      <c r="E5682" s="237"/>
      <c r="F5682" s="237"/>
      <c r="G5682" s="237"/>
    </row>
    <row r="5683" spans="5:7">
      <c r="E5683" s="237"/>
      <c r="F5683" s="237"/>
      <c r="G5683" s="237"/>
    </row>
    <row r="5684" spans="5:7">
      <c r="E5684" s="237"/>
      <c r="F5684" s="237"/>
      <c r="G5684" s="237"/>
    </row>
    <row r="5685" spans="5:7">
      <c r="E5685" s="237"/>
      <c r="F5685" s="237"/>
      <c r="G5685" s="237"/>
    </row>
    <row r="5686" spans="5:7">
      <c r="E5686" s="237"/>
      <c r="F5686" s="237"/>
      <c r="G5686" s="237"/>
    </row>
    <row r="5687" spans="5:7">
      <c r="E5687" s="237"/>
      <c r="F5687" s="237"/>
      <c r="G5687" s="237"/>
    </row>
    <row r="5688" spans="5:7">
      <c r="E5688" s="237"/>
      <c r="F5688" s="237"/>
      <c r="G5688" s="237"/>
    </row>
    <row r="5689" spans="5:7">
      <c r="E5689" s="237"/>
      <c r="F5689" s="237"/>
      <c r="G5689" s="237"/>
    </row>
    <row r="5690" spans="5:7">
      <c r="E5690" s="237"/>
      <c r="F5690" s="237"/>
      <c r="G5690" s="237"/>
    </row>
    <row r="5691" spans="5:7">
      <c r="E5691" s="237"/>
      <c r="F5691" s="237"/>
      <c r="G5691" s="237"/>
    </row>
    <row r="5692" spans="5:7">
      <c r="E5692" s="237"/>
      <c r="F5692" s="237"/>
      <c r="G5692" s="237"/>
    </row>
    <row r="5693" spans="5:7">
      <c r="E5693" s="237"/>
      <c r="F5693" s="237"/>
      <c r="G5693" s="237"/>
    </row>
    <row r="5694" spans="5:7">
      <c r="E5694" s="237"/>
      <c r="F5694" s="237"/>
      <c r="G5694" s="237"/>
    </row>
    <row r="5695" spans="5:7">
      <c r="E5695" s="237"/>
      <c r="F5695" s="237"/>
      <c r="G5695" s="237"/>
    </row>
    <row r="5696" spans="5:7">
      <c r="E5696" s="237"/>
      <c r="F5696" s="237"/>
      <c r="G5696" s="237"/>
    </row>
    <row r="5697" spans="5:7">
      <c r="E5697" s="237"/>
      <c r="F5697" s="237"/>
      <c r="G5697" s="237"/>
    </row>
    <row r="5698" spans="5:7">
      <c r="E5698" s="237"/>
      <c r="F5698" s="237"/>
      <c r="G5698" s="237"/>
    </row>
    <row r="5699" spans="5:7">
      <c r="E5699" s="237"/>
      <c r="F5699" s="237"/>
      <c r="G5699" s="237"/>
    </row>
    <row r="5700" spans="5:7">
      <c r="E5700" s="237"/>
      <c r="F5700" s="237"/>
      <c r="G5700" s="237"/>
    </row>
    <row r="5701" spans="5:7">
      <c r="E5701" s="237"/>
      <c r="F5701" s="237"/>
      <c r="G5701" s="237"/>
    </row>
    <row r="5702" spans="5:7">
      <c r="E5702" s="237"/>
      <c r="F5702" s="237"/>
      <c r="G5702" s="237"/>
    </row>
    <row r="5703" spans="5:7">
      <c r="E5703" s="237"/>
      <c r="F5703" s="237"/>
      <c r="G5703" s="237"/>
    </row>
    <row r="5704" spans="5:7">
      <c r="E5704" s="237"/>
      <c r="F5704" s="237"/>
      <c r="G5704" s="237"/>
    </row>
    <row r="5705" spans="5:7">
      <c r="E5705" s="237"/>
      <c r="F5705" s="237"/>
      <c r="G5705" s="237"/>
    </row>
    <row r="5706" spans="5:7">
      <c r="E5706" s="237"/>
      <c r="F5706" s="237"/>
      <c r="G5706" s="237"/>
    </row>
    <row r="5707" spans="5:7">
      <c r="E5707" s="237"/>
      <c r="F5707" s="237"/>
      <c r="G5707" s="237"/>
    </row>
    <row r="5708" spans="5:7">
      <c r="E5708" s="237"/>
      <c r="F5708" s="237"/>
      <c r="G5708" s="237"/>
    </row>
    <row r="5709" spans="5:7">
      <c r="E5709" s="237"/>
      <c r="F5709" s="237"/>
      <c r="G5709" s="237"/>
    </row>
    <row r="5710" spans="5:7">
      <c r="E5710" s="237"/>
      <c r="F5710" s="237"/>
      <c r="G5710" s="237"/>
    </row>
    <row r="5711" spans="5:7">
      <c r="E5711" s="237"/>
      <c r="F5711" s="237"/>
      <c r="G5711" s="237"/>
    </row>
    <row r="5712" spans="5:7">
      <c r="E5712" s="237"/>
      <c r="F5712" s="237"/>
      <c r="G5712" s="237"/>
    </row>
    <row r="5713" spans="5:7">
      <c r="E5713" s="237"/>
      <c r="F5713" s="237"/>
      <c r="G5713" s="237"/>
    </row>
    <row r="5714" spans="5:7">
      <c r="E5714" s="237"/>
      <c r="F5714" s="237"/>
      <c r="G5714" s="237"/>
    </row>
    <row r="5715" spans="5:7">
      <c r="E5715" s="237"/>
      <c r="F5715" s="237"/>
      <c r="G5715" s="237"/>
    </row>
    <row r="5716" spans="5:7">
      <c r="E5716" s="237"/>
      <c r="F5716" s="237"/>
      <c r="G5716" s="237"/>
    </row>
    <row r="5717" spans="5:7">
      <c r="E5717" s="237"/>
      <c r="F5717" s="237"/>
      <c r="G5717" s="237"/>
    </row>
    <row r="5718" spans="5:7">
      <c r="E5718" s="237"/>
      <c r="F5718" s="237"/>
      <c r="G5718" s="237"/>
    </row>
    <row r="5719" spans="5:7">
      <c r="E5719" s="237"/>
      <c r="F5719" s="237"/>
      <c r="G5719" s="237"/>
    </row>
    <row r="5720" spans="5:7">
      <c r="E5720" s="237"/>
      <c r="F5720" s="237"/>
      <c r="G5720" s="237"/>
    </row>
    <row r="5721" spans="5:7">
      <c r="E5721" s="237"/>
      <c r="F5721" s="237"/>
      <c r="G5721" s="237"/>
    </row>
    <row r="5722" spans="5:7">
      <c r="E5722" s="237"/>
      <c r="F5722" s="237"/>
      <c r="G5722" s="237"/>
    </row>
    <row r="5723" spans="5:7">
      <c r="E5723" s="237"/>
      <c r="F5723" s="237"/>
      <c r="G5723" s="237"/>
    </row>
    <row r="5724" spans="5:7">
      <c r="E5724" s="237"/>
      <c r="F5724" s="237"/>
      <c r="G5724" s="237"/>
    </row>
    <row r="5725" spans="5:7">
      <c r="E5725" s="237"/>
      <c r="F5725" s="237"/>
      <c r="G5725" s="237"/>
    </row>
    <row r="5726" spans="5:7">
      <c r="E5726" s="237"/>
      <c r="F5726" s="237"/>
      <c r="G5726" s="237"/>
    </row>
    <row r="5727" spans="5:7">
      <c r="E5727" s="237"/>
      <c r="F5727" s="237"/>
      <c r="G5727" s="237"/>
    </row>
    <row r="5728" spans="5:7">
      <c r="E5728" s="237"/>
      <c r="F5728" s="237"/>
      <c r="G5728" s="237"/>
    </row>
    <row r="5729" spans="5:7">
      <c r="E5729" s="237"/>
      <c r="F5729" s="237"/>
      <c r="G5729" s="237"/>
    </row>
    <row r="5730" spans="5:7">
      <c r="E5730" s="237"/>
      <c r="F5730" s="237"/>
      <c r="G5730" s="237"/>
    </row>
    <row r="5731" spans="5:7">
      <c r="E5731" s="237"/>
      <c r="F5731" s="237"/>
      <c r="G5731" s="237"/>
    </row>
    <row r="5732" spans="5:7">
      <c r="E5732" s="237"/>
      <c r="F5732" s="237"/>
      <c r="G5732" s="237"/>
    </row>
    <row r="5733" spans="5:7">
      <c r="E5733" s="237"/>
      <c r="F5733" s="237"/>
      <c r="G5733" s="237"/>
    </row>
    <row r="5734" spans="5:7">
      <c r="E5734" s="237"/>
      <c r="F5734" s="237"/>
      <c r="G5734" s="237"/>
    </row>
    <row r="5735" spans="5:7">
      <c r="E5735" s="237"/>
      <c r="F5735" s="237"/>
      <c r="G5735" s="237"/>
    </row>
    <row r="5736" spans="5:7">
      <c r="E5736" s="237"/>
      <c r="F5736" s="237"/>
      <c r="G5736" s="237"/>
    </row>
    <row r="5737" spans="5:7">
      <c r="E5737" s="237"/>
      <c r="F5737" s="237"/>
      <c r="G5737" s="237"/>
    </row>
    <row r="5738" spans="5:7">
      <c r="E5738" s="237"/>
      <c r="F5738" s="237"/>
      <c r="G5738" s="237"/>
    </row>
    <row r="5739" spans="5:7">
      <c r="E5739" s="237"/>
      <c r="F5739" s="237"/>
      <c r="G5739" s="237"/>
    </row>
    <row r="5740" spans="5:7">
      <c r="E5740" s="237"/>
      <c r="F5740" s="237"/>
      <c r="G5740" s="237"/>
    </row>
    <row r="5741" spans="5:7">
      <c r="E5741" s="237"/>
      <c r="F5741" s="237"/>
      <c r="G5741" s="237"/>
    </row>
    <row r="5742" spans="5:7">
      <c r="E5742" s="237"/>
      <c r="F5742" s="237"/>
      <c r="G5742" s="237"/>
    </row>
    <row r="5743" spans="5:7">
      <c r="E5743" s="237"/>
      <c r="F5743" s="237"/>
      <c r="G5743" s="237"/>
    </row>
    <row r="5744" spans="5:7">
      <c r="E5744" s="237"/>
      <c r="F5744" s="237"/>
      <c r="G5744" s="237"/>
    </row>
    <row r="5745" spans="5:7">
      <c r="E5745" s="237"/>
      <c r="F5745" s="237"/>
      <c r="G5745" s="237"/>
    </row>
    <row r="5746" spans="5:7">
      <c r="E5746" s="237"/>
      <c r="F5746" s="237"/>
      <c r="G5746" s="237"/>
    </row>
    <row r="5747" spans="5:7">
      <c r="E5747" s="237"/>
      <c r="F5747" s="237"/>
      <c r="G5747" s="237"/>
    </row>
    <row r="5748" spans="5:7">
      <c r="E5748" s="237"/>
      <c r="F5748" s="237"/>
      <c r="G5748" s="237"/>
    </row>
    <row r="5749" spans="5:7">
      <c r="E5749" s="237"/>
      <c r="F5749" s="237"/>
      <c r="G5749" s="237"/>
    </row>
    <row r="5750" spans="5:7">
      <c r="E5750" s="237"/>
      <c r="F5750" s="237"/>
      <c r="G5750" s="237"/>
    </row>
    <row r="5751" spans="5:7">
      <c r="E5751" s="237"/>
      <c r="F5751" s="237"/>
      <c r="G5751" s="237"/>
    </row>
    <row r="5752" spans="5:7">
      <c r="E5752" s="237"/>
      <c r="F5752" s="237"/>
      <c r="G5752" s="237"/>
    </row>
    <row r="5753" spans="5:7">
      <c r="E5753" s="237"/>
      <c r="F5753" s="237"/>
      <c r="G5753" s="237"/>
    </row>
    <row r="5754" spans="5:7">
      <c r="E5754" s="237"/>
      <c r="F5754" s="237"/>
      <c r="G5754" s="237"/>
    </row>
    <row r="5755" spans="5:7">
      <c r="E5755" s="237"/>
      <c r="F5755" s="237"/>
      <c r="G5755" s="237"/>
    </row>
    <row r="5756" spans="5:7">
      <c r="E5756" s="237"/>
      <c r="F5756" s="237"/>
      <c r="G5756" s="237"/>
    </row>
    <row r="5757" spans="5:7">
      <c r="E5757" s="237"/>
      <c r="F5757" s="237"/>
      <c r="G5757" s="237"/>
    </row>
    <row r="5758" spans="5:7">
      <c r="E5758" s="237"/>
      <c r="F5758" s="237"/>
      <c r="G5758" s="237"/>
    </row>
    <row r="5759" spans="5:7">
      <c r="E5759" s="237"/>
      <c r="F5759" s="237"/>
      <c r="G5759" s="237"/>
    </row>
    <row r="5760" spans="5:7">
      <c r="E5760" s="237"/>
      <c r="F5760" s="237"/>
      <c r="G5760" s="237"/>
    </row>
    <row r="5761" spans="5:7">
      <c r="E5761" s="237"/>
      <c r="F5761" s="237"/>
      <c r="G5761" s="237"/>
    </row>
    <row r="5762" spans="5:7">
      <c r="E5762" s="237"/>
      <c r="F5762" s="237"/>
      <c r="G5762" s="237"/>
    </row>
    <row r="5763" spans="5:7">
      <c r="E5763" s="237"/>
      <c r="F5763" s="237"/>
      <c r="G5763" s="237"/>
    </row>
    <row r="5764" spans="5:7">
      <c r="E5764" s="237"/>
      <c r="F5764" s="237"/>
      <c r="G5764" s="237"/>
    </row>
    <row r="5765" spans="5:7">
      <c r="E5765" s="237"/>
      <c r="F5765" s="237"/>
      <c r="G5765" s="237"/>
    </row>
    <row r="5766" spans="5:7">
      <c r="E5766" s="237"/>
      <c r="F5766" s="237"/>
      <c r="G5766" s="237"/>
    </row>
    <row r="5767" spans="5:7">
      <c r="E5767" s="237"/>
      <c r="F5767" s="237"/>
      <c r="G5767" s="237"/>
    </row>
    <row r="5768" spans="5:7">
      <c r="E5768" s="237"/>
      <c r="F5768" s="237"/>
      <c r="G5768" s="237"/>
    </row>
    <row r="5769" spans="5:7">
      <c r="E5769" s="237"/>
      <c r="F5769" s="237"/>
      <c r="G5769" s="237"/>
    </row>
    <row r="5770" spans="5:7">
      <c r="E5770" s="237"/>
      <c r="F5770" s="237"/>
      <c r="G5770" s="237"/>
    </row>
    <row r="5771" spans="5:7">
      <c r="E5771" s="237"/>
      <c r="F5771" s="237"/>
      <c r="G5771" s="237"/>
    </row>
    <row r="5772" spans="5:7">
      <c r="E5772" s="237"/>
      <c r="F5772" s="237"/>
      <c r="G5772" s="237"/>
    </row>
    <row r="5773" spans="5:7">
      <c r="E5773" s="237"/>
      <c r="F5773" s="237"/>
      <c r="G5773" s="237"/>
    </row>
    <row r="5774" spans="5:7">
      <c r="E5774" s="237"/>
      <c r="F5774" s="237"/>
      <c r="G5774" s="237"/>
    </row>
    <row r="5775" spans="5:7">
      <c r="E5775" s="237"/>
      <c r="F5775" s="237"/>
      <c r="G5775" s="237"/>
    </row>
    <row r="5776" spans="5:7">
      <c r="E5776" s="237"/>
      <c r="F5776" s="237"/>
      <c r="G5776" s="237"/>
    </row>
    <row r="5777" spans="5:7">
      <c r="E5777" s="237"/>
      <c r="F5777" s="237"/>
      <c r="G5777" s="237"/>
    </row>
    <row r="5778" spans="5:7">
      <c r="E5778" s="237"/>
      <c r="F5778" s="237"/>
      <c r="G5778" s="237"/>
    </row>
    <row r="5779" spans="5:7">
      <c r="E5779" s="237"/>
      <c r="F5779" s="237"/>
      <c r="G5779" s="237"/>
    </row>
    <row r="5780" spans="5:7">
      <c r="E5780" s="237"/>
      <c r="F5780" s="237"/>
      <c r="G5780" s="237"/>
    </row>
    <row r="5781" spans="5:7">
      <c r="E5781" s="237"/>
      <c r="F5781" s="237"/>
      <c r="G5781" s="237"/>
    </row>
    <row r="5782" spans="5:7">
      <c r="E5782" s="237"/>
      <c r="F5782" s="237"/>
      <c r="G5782" s="237"/>
    </row>
    <row r="5783" spans="5:7">
      <c r="E5783" s="237"/>
      <c r="F5783" s="237"/>
      <c r="G5783" s="237"/>
    </row>
    <row r="5784" spans="5:7">
      <c r="E5784" s="237"/>
      <c r="F5784" s="237"/>
      <c r="G5784" s="237"/>
    </row>
    <row r="5785" spans="5:7">
      <c r="E5785" s="237"/>
      <c r="F5785" s="237"/>
      <c r="G5785" s="237"/>
    </row>
    <row r="5786" spans="5:7">
      <c r="E5786" s="237"/>
      <c r="F5786" s="237"/>
      <c r="G5786" s="237"/>
    </row>
    <row r="5787" spans="5:7">
      <c r="E5787" s="237"/>
      <c r="F5787" s="237"/>
      <c r="G5787" s="237"/>
    </row>
    <row r="5788" spans="5:7">
      <c r="E5788" s="237"/>
      <c r="F5788" s="237"/>
      <c r="G5788" s="237"/>
    </row>
    <row r="5789" spans="5:7">
      <c r="E5789" s="237"/>
      <c r="F5789" s="237"/>
      <c r="G5789" s="237"/>
    </row>
    <row r="5790" spans="5:7">
      <c r="E5790" s="237"/>
      <c r="F5790" s="237"/>
      <c r="G5790" s="237"/>
    </row>
    <row r="5791" spans="5:7">
      <c r="E5791" s="237"/>
      <c r="F5791" s="237"/>
      <c r="G5791" s="237"/>
    </row>
    <row r="5792" spans="5:7">
      <c r="E5792" s="237"/>
      <c r="F5792" s="237"/>
      <c r="G5792" s="237"/>
    </row>
    <row r="5793" spans="5:7">
      <c r="E5793" s="237"/>
      <c r="F5793" s="237"/>
      <c r="G5793" s="237"/>
    </row>
    <row r="5794" spans="5:7">
      <c r="E5794" s="237"/>
      <c r="F5794" s="237"/>
      <c r="G5794" s="237"/>
    </row>
    <row r="5795" spans="5:7">
      <c r="E5795" s="237"/>
      <c r="F5795" s="237"/>
      <c r="G5795" s="237"/>
    </row>
    <row r="5796" spans="5:7">
      <c r="E5796" s="237"/>
      <c r="F5796" s="237"/>
      <c r="G5796" s="237"/>
    </row>
    <row r="5797" spans="5:7">
      <c r="E5797" s="237"/>
      <c r="F5797" s="237"/>
      <c r="G5797" s="237"/>
    </row>
    <row r="5798" spans="5:7">
      <c r="E5798" s="237"/>
      <c r="F5798" s="237"/>
      <c r="G5798" s="237"/>
    </row>
    <row r="5799" spans="5:7">
      <c r="E5799" s="237"/>
      <c r="F5799" s="237"/>
      <c r="G5799" s="237"/>
    </row>
    <row r="5800" spans="5:7">
      <c r="E5800" s="237"/>
      <c r="F5800" s="237"/>
      <c r="G5800" s="237"/>
    </row>
    <row r="5801" spans="5:7">
      <c r="E5801" s="237"/>
      <c r="F5801" s="237"/>
      <c r="G5801" s="237"/>
    </row>
    <row r="5802" spans="5:7">
      <c r="E5802" s="237"/>
      <c r="F5802" s="237"/>
      <c r="G5802" s="237"/>
    </row>
    <row r="5803" spans="5:7">
      <c r="E5803" s="237"/>
      <c r="F5803" s="237"/>
      <c r="G5803" s="237"/>
    </row>
    <row r="5804" spans="5:7">
      <c r="E5804" s="237"/>
      <c r="F5804" s="237"/>
      <c r="G5804" s="237"/>
    </row>
    <row r="5805" spans="5:7">
      <c r="E5805" s="237"/>
      <c r="F5805" s="237"/>
      <c r="G5805" s="237"/>
    </row>
    <row r="5806" spans="5:7">
      <c r="E5806" s="237"/>
      <c r="F5806" s="237"/>
      <c r="G5806" s="237"/>
    </row>
    <row r="5807" spans="5:7">
      <c r="E5807" s="237"/>
      <c r="F5807" s="237"/>
      <c r="G5807" s="237"/>
    </row>
    <row r="5808" spans="5:7">
      <c r="E5808" s="237"/>
      <c r="F5808" s="237"/>
      <c r="G5808" s="237"/>
    </row>
    <row r="5809" spans="5:7">
      <c r="E5809" s="237"/>
      <c r="F5809" s="237"/>
      <c r="G5809" s="237"/>
    </row>
    <row r="5810" spans="5:7">
      <c r="E5810" s="237"/>
      <c r="F5810" s="237"/>
      <c r="G5810" s="237"/>
    </row>
    <row r="5811" spans="5:7">
      <c r="E5811" s="237"/>
      <c r="F5811" s="237"/>
      <c r="G5811" s="237"/>
    </row>
    <row r="5812" spans="5:7">
      <c r="E5812" s="237"/>
      <c r="F5812" s="237"/>
      <c r="G5812" s="237"/>
    </row>
    <row r="5813" spans="5:7">
      <c r="E5813" s="237"/>
      <c r="F5813" s="237"/>
      <c r="G5813" s="237"/>
    </row>
    <row r="5814" spans="5:7">
      <c r="E5814" s="237"/>
      <c r="F5814" s="237"/>
      <c r="G5814" s="237"/>
    </row>
    <row r="5815" spans="5:7">
      <c r="E5815" s="237"/>
      <c r="F5815" s="237"/>
      <c r="G5815" s="237"/>
    </row>
    <row r="5816" spans="5:7">
      <c r="E5816" s="237"/>
      <c r="F5816" s="237"/>
      <c r="G5816" s="237"/>
    </row>
    <row r="5817" spans="5:7">
      <c r="E5817" s="237"/>
      <c r="F5817" s="237"/>
      <c r="G5817" s="237"/>
    </row>
    <row r="5818" spans="5:7">
      <c r="E5818" s="237"/>
      <c r="F5818" s="237"/>
      <c r="G5818" s="237"/>
    </row>
    <row r="5819" spans="5:7">
      <c r="E5819" s="237"/>
      <c r="F5819" s="237"/>
      <c r="G5819" s="237"/>
    </row>
    <row r="5820" spans="5:7">
      <c r="E5820" s="237"/>
      <c r="F5820" s="237"/>
      <c r="G5820" s="237"/>
    </row>
    <row r="5821" spans="5:7">
      <c r="E5821" s="237"/>
      <c r="F5821" s="237"/>
      <c r="G5821" s="237"/>
    </row>
    <row r="5822" spans="5:7">
      <c r="E5822" s="237"/>
      <c r="F5822" s="237"/>
      <c r="G5822" s="237"/>
    </row>
    <row r="5823" spans="5:7">
      <c r="E5823" s="237"/>
      <c r="F5823" s="237"/>
      <c r="G5823" s="237"/>
    </row>
    <row r="5824" spans="5:7">
      <c r="E5824" s="237"/>
      <c r="F5824" s="237"/>
      <c r="G5824" s="237"/>
    </row>
    <row r="5825" spans="5:7">
      <c r="E5825" s="237"/>
      <c r="F5825" s="237"/>
      <c r="G5825" s="237"/>
    </row>
    <row r="5826" spans="5:7">
      <c r="E5826" s="237"/>
      <c r="F5826" s="237"/>
      <c r="G5826" s="237"/>
    </row>
    <row r="5827" spans="5:7">
      <c r="E5827" s="237"/>
      <c r="F5827" s="237"/>
      <c r="G5827" s="237"/>
    </row>
    <row r="5828" spans="5:7">
      <c r="E5828" s="237"/>
      <c r="F5828" s="237"/>
      <c r="G5828" s="237"/>
    </row>
    <row r="5829" spans="5:7">
      <c r="E5829" s="237"/>
      <c r="F5829" s="237"/>
      <c r="G5829" s="237"/>
    </row>
    <row r="5830" spans="5:7">
      <c r="E5830" s="237"/>
      <c r="F5830" s="237"/>
      <c r="G5830" s="237"/>
    </row>
    <row r="5831" spans="5:7">
      <c r="E5831" s="237"/>
      <c r="F5831" s="237"/>
      <c r="G5831" s="237"/>
    </row>
    <row r="5832" spans="5:7">
      <c r="E5832" s="237"/>
      <c r="F5832" s="237"/>
      <c r="G5832" s="237"/>
    </row>
    <row r="5833" spans="5:7">
      <c r="E5833" s="237"/>
      <c r="F5833" s="237"/>
      <c r="G5833" s="237"/>
    </row>
    <row r="5834" spans="5:7">
      <c r="E5834" s="237"/>
      <c r="F5834" s="237"/>
      <c r="G5834" s="237"/>
    </row>
    <row r="5835" spans="5:7">
      <c r="E5835" s="237"/>
      <c r="F5835" s="237"/>
      <c r="G5835" s="237"/>
    </row>
    <row r="5836" spans="5:7">
      <c r="E5836" s="237"/>
      <c r="F5836" s="237"/>
      <c r="G5836" s="237"/>
    </row>
    <row r="5837" spans="5:7">
      <c r="E5837" s="237"/>
      <c r="F5837" s="237"/>
      <c r="G5837" s="237"/>
    </row>
    <row r="5838" spans="5:7">
      <c r="E5838" s="237"/>
      <c r="F5838" s="237"/>
      <c r="G5838" s="237"/>
    </row>
    <row r="5839" spans="5:7">
      <c r="E5839" s="237"/>
      <c r="F5839" s="237"/>
      <c r="G5839" s="237"/>
    </row>
    <row r="5840" spans="5:7">
      <c r="E5840" s="237"/>
      <c r="F5840" s="237"/>
      <c r="G5840" s="237"/>
    </row>
    <row r="5841" spans="5:7">
      <c r="E5841" s="237"/>
      <c r="F5841" s="237"/>
      <c r="G5841" s="237"/>
    </row>
    <row r="5842" spans="5:7">
      <c r="E5842" s="237"/>
      <c r="F5842" s="237"/>
      <c r="G5842" s="237"/>
    </row>
    <row r="5843" spans="5:7">
      <c r="E5843" s="237"/>
      <c r="F5843" s="237"/>
      <c r="G5843" s="237"/>
    </row>
    <row r="5844" spans="5:7">
      <c r="E5844" s="237"/>
      <c r="F5844" s="237"/>
      <c r="G5844" s="237"/>
    </row>
    <row r="5845" spans="5:7">
      <c r="E5845" s="237"/>
      <c r="F5845" s="237"/>
      <c r="G5845" s="237"/>
    </row>
    <row r="5846" spans="5:7">
      <c r="E5846" s="237"/>
      <c r="F5846" s="237"/>
      <c r="G5846" s="237"/>
    </row>
    <row r="5847" spans="5:7">
      <c r="E5847" s="237"/>
      <c r="F5847" s="237"/>
      <c r="G5847" s="237"/>
    </row>
    <row r="5848" spans="5:7">
      <c r="E5848" s="237"/>
      <c r="F5848" s="237"/>
      <c r="G5848" s="237"/>
    </row>
    <row r="5849" spans="5:7">
      <c r="E5849" s="237"/>
      <c r="F5849" s="237"/>
      <c r="G5849" s="237"/>
    </row>
    <row r="5850" spans="5:7">
      <c r="E5850" s="237"/>
      <c r="F5850" s="237"/>
      <c r="G5850" s="237"/>
    </row>
    <row r="5851" spans="5:7">
      <c r="E5851" s="237"/>
      <c r="F5851" s="237"/>
      <c r="G5851" s="237"/>
    </row>
    <row r="5852" spans="5:7">
      <c r="E5852" s="237"/>
      <c r="F5852" s="237"/>
      <c r="G5852" s="237"/>
    </row>
    <row r="5853" spans="5:7">
      <c r="E5853" s="237"/>
      <c r="F5853" s="237"/>
      <c r="G5853" s="237"/>
    </row>
    <row r="5854" spans="5:7">
      <c r="E5854" s="237"/>
      <c r="F5854" s="237"/>
      <c r="G5854" s="237"/>
    </row>
    <row r="5855" spans="5:7">
      <c r="E5855" s="237"/>
      <c r="F5855" s="237"/>
      <c r="G5855" s="237"/>
    </row>
    <row r="5856" spans="5:7">
      <c r="E5856" s="237"/>
      <c r="F5856" s="237"/>
      <c r="G5856" s="237"/>
    </row>
    <row r="5857" spans="5:7">
      <c r="E5857" s="237"/>
      <c r="F5857" s="237"/>
      <c r="G5857" s="237"/>
    </row>
    <row r="5858" spans="5:7">
      <c r="E5858" s="237"/>
      <c r="F5858" s="237"/>
      <c r="G5858" s="237"/>
    </row>
    <row r="5859" spans="5:7">
      <c r="E5859" s="237"/>
      <c r="F5859" s="237"/>
      <c r="G5859" s="237"/>
    </row>
    <row r="5860" spans="5:7">
      <c r="E5860" s="237"/>
      <c r="F5860" s="237"/>
      <c r="G5860" s="237"/>
    </row>
    <row r="5861" spans="5:7">
      <c r="E5861" s="237"/>
      <c r="F5861" s="237"/>
      <c r="G5861" s="237"/>
    </row>
    <row r="5862" spans="5:7">
      <c r="E5862" s="237"/>
      <c r="F5862" s="237"/>
      <c r="G5862" s="237"/>
    </row>
    <row r="5863" spans="5:7">
      <c r="E5863" s="237"/>
      <c r="F5863" s="237"/>
      <c r="G5863" s="237"/>
    </row>
    <row r="5864" spans="5:7">
      <c r="E5864" s="237"/>
      <c r="F5864" s="237"/>
      <c r="G5864" s="237"/>
    </row>
    <row r="5865" spans="5:7">
      <c r="E5865" s="237"/>
      <c r="F5865" s="237"/>
      <c r="G5865" s="237"/>
    </row>
    <row r="5866" spans="5:7">
      <c r="E5866" s="237"/>
      <c r="F5866" s="237"/>
      <c r="G5866" s="237"/>
    </row>
    <row r="5867" spans="5:7">
      <c r="E5867" s="237"/>
      <c r="F5867" s="237"/>
      <c r="G5867" s="237"/>
    </row>
    <row r="5868" spans="5:7">
      <c r="E5868" s="237"/>
      <c r="F5868" s="237"/>
      <c r="G5868" s="237"/>
    </row>
    <row r="5869" spans="5:7">
      <c r="E5869" s="237"/>
      <c r="F5869" s="237"/>
      <c r="G5869" s="237"/>
    </row>
    <row r="5870" spans="5:7">
      <c r="E5870" s="237"/>
      <c r="F5870" s="237"/>
      <c r="G5870" s="237"/>
    </row>
    <row r="5871" spans="5:7">
      <c r="E5871" s="237"/>
      <c r="F5871" s="237"/>
      <c r="G5871" s="237"/>
    </row>
    <row r="5872" spans="5:7">
      <c r="E5872" s="237"/>
      <c r="F5872" s="237"/>
      <c r="G5872" s="237"/>
    </row>
    <row r="5873" spans="5:7">
      <c r="E5873" s="237"/>
      <c r="F5873" s="237"/>
      <c r="G5873" s="237"/>
    </row>
    <row r="5874" spans="5:7">
      <c r="E5874" s="237"/>
      <c r="F5874" s="237"/>
      <c r="G5874" s="237"/>
    </row>
    <row r="5875" spans="5:7">
      <c r="E5875" s="237"/>
      <c r="F5875" s="237"/>
      <c r="G5875" s="237"/>
    </row>
    <row r="5876" spans="5:7">
      <c r="E5876" s="237"/>
      <c r="F5876" s="237"/>
      <c r="G5876" s="237"/>
    </row>
    <row r="5877" spans="5:7">
      <c r="E5877" s="237"/>
      <c r="F5877" s="237"/>
      <c r="G5877" s="237"/>
    </row>
    <row r="5878" spans="5:7">
      <c r="E5878" s="237"/>
      <c r="F5878" s="237"/>
      <c r="G5878" s="237"/>
    </row>
    <row r="5879" spans="5:7">
      <c r="E5879" s="237"/>
      <c r="F5879" s="237"/>
      <c r="G5879" s="237"/>
    </row>
    <row r="5880" spans="5:7">
      <c r="E5880" s="237"/>
      <c r="F5880" s="237"/>
      <c r="G5880" s="237"/>
    </row>
    <row r="5881" spans="5:7">
      <c r="E5881" s="237"/>
      <c r="F5881" s="237"/>
      <c r="G5881" s="237"/>
    </row>
    <row r="5882" spans="5:7">
      <c r="E5882" s="237"/>
      <c r="F5882" s="237"/>
      <c r="G5882" s="237"/>
    </row>
    <row r="5883" spans="5:7">
      <c r="E5883" s="237"/>
      <c r="F5883" s="237"/>
      <c r="G5883" s="237"/>
    </row>
    <row r="5884" spans="5:7">
      <c r="E5884" s="237"/>
      <c r="F5884" s="237"/>
      <c r="G5884" s="237"/>
    </row>
    <row r="5885" spans="5:7">
      <c r="E5885" s="237"/>
      <c r="F5885" s="237"/>
      <c r="G5885" s="237"/>
    </row>
    <row r="5886" spans="5:7">
      <c r="E5886" s="237"/>
      <c r="F5886" s="237"/>
      <c r="G5886" s="237"/>
    </row>
    <row r="5887" spans="5:7">
      <c r="E5887" s="237"/>
      <c r="F5887" s="237"/>
      <c r="G5887" s="237"/>
    </row>
    <row r="5888" spans="5:7">
      <c r="E5888" s="237"/>
      <c r="F5888" s="237"/>
      <c r="G5888" s="237"/>
    </row>
    <row r="5889" spans="5:7">
      <c r="E5889" s="237"/>
      <c r="F5889" s="237"/>
      <c r="G5889" s="237"/>
    </row>
    <row r="5890" spans="5:7">
      <c r="E5890" s="237"/>
      <c r="F5890" s="237"/>
      <c r="G5890" s="237"/>
    </row>
    <row r="5891" spans="5:7">
      <c r="E5891" s="237"/>
      <c r="F5891" s="237"/>
      <c r="G5891" s="237"/>
    </row>
    <row r="5892" spans="5:7">
      <c r="E5892" s="237"/>
      <c r="F5892" s="237"/>
      <c r="G5892" s="237"/>
    </row>
    <row r="5893" spans="5:7">
      <c r="E5893" s="237"/>
      <c r="F5893" s="237"/>
      <c r="G5893" s="237"/>
    </row>
    <row r="5894" spans="5:7">
      <c r="E5894" s="237"/>
      <c r="F5894" s="237"/>
      <c r="G5894" s="237"/>
    </row>
    <row r="5895" spans="5:7">
      <c r="E5895" s="237"/>
      <c r="F5895" s="237"/>
      <c r="G5895" s="237"/>
    </row>
    <row r="5896" spans="5:7">
      <c r="E5896" s="237"/>
      <c r="F5896" s="237"/>
      <c r="G5896" s="237"/>
    </row>
    <row r="5897" spans="5:7">
      <c r="E5897" s="237"/>
      <c r="F5897" s="237"/>
      <c r="G5897" s="237"/>
    </row>
    <row r="5898" spans="5:7">
      <c r="E5898" s="237"/>
      <c r="F5898" s="237"/>
      <c r="G5898" s="237"/>
    </row>
    <row r="5899" spans="5:7">
      <c r="E5899" s="237"/>
      <c r="F5899" s="237"/>
      <c r="G5899" s="237"/>
    </row>
    <row r="5900" spans="5:7">
      <c r="E5900" s="237"/>
      <c r="F5900" s="237"/>
      <c r="G5900" s="237"/>
    </row>
    <row r="5901" spans="5:7">
      <c r="E5901" s="237"/>
      <c r="F5901" s="237"/>
      <c r="G5901" s="237"/>
    </row>
    <row r="5902" spans="5:7">
      <c r="E5902" s="237"/>
      <c r="F5902" s="237"/>
      <c r="G5902" s="237"/>
    </row>
    <row r="5903" spans="5:7">
      <c r="E5903" s="237"/>
      <c r="F5903" s="237"/>
      <c r="G5903" s="237"/>
    </row>
    <row r="5904" spans="5:7">
      <c r="E5904" s="237"/>
      <c r="F5904" s="237"/>
      <c r="G5904" s="237"/>
    </row>
    <row r="5905" spans="5:7">
      <c r="E5905" s="237"/>
      <c r="F5905" s="237"/>
      <c r="G5905" s="237"/>
    </row>
    <row r="5906" spans="5:7">
      <c r="E5906" s="237"/>
      <c r="F5906" s="237"/>
      <c r="G5906" s="237"/>
    </row>
    <row r="5907" spans="5:7">
      <c r="E5907" s="237"/>
      <c r="F5907" s="237"/>
      <c r="G5907" s="237"/>
    </row>
    <row r="5908" spans="5:7">
      <c r="E5908" s="237"/>
      <c r="F5908" s="237"/>
      <c r="G5908" s="237"/>
    </row>
    <row r="5909" spans="5:7">
      <c r="E5909" s="237"/>
      <c r="F5909" s="237"/>
      <c r="G5909" s="237"/>
    </row>
    <row r="5910" spans="5:7">
      <c r="E5910" s="237"/>
      <c r="F5910" s="237"/>
      <c r="G5910" s="237"/>
    </row>
    <row r="5911" spans="5:7">
      <c r="E5911" s="237"/>
      <c r="F5911" s="237"/>
      <c r="G5911" s="237"/>
    </row>
    <row r="5912" spans="5:7">
      <c r="E5912" s="237"/>
      <c r="F5912" s="237"/>
      <c r="G5912" s="237"/>
    </row>
    <row r="5913" spans="5:7">
      <c r="E5913" s="237"/>
      <c r="F5913" s="237"/>
      <c r="G5913" s="237"/>
    </row>
    <row r="5914" spans="5:7">
      <c r="E5914" s="237"/>
      <c r="F5914" s="237"/>
      <c r="G5914" s="237"/>
    </row>
    <row r="5915" spans="5:7">
      <c r="E5915" s="237"/>
      <c r="F5915" s="237"/>
      <c r="G5915" s="237"/>
    </row>
    <row r="5916" spans="5:7">
      <c r="E5916" s="237"/>
      <c r="F5916" s="237"/>
      <c r="G5916" s="237"/>
    </row>
    <row r="5917" spans="5:7">
      <c r="E5917" s="237"/>
      <c r="F5917" s="237"/>
      <c r="G5917" s="237"/>
    </row>
    <row r="5918" spans="5:7">
      <c r="E5918" s="237"/>
      <c r="F5918" s="237"/>
      <c r="G5918" s="237"/>
    </row>
    <row r="5919" spans="5:7">
      <c r="E5919" s="237"/>
      <c r="F5919" s="237"/>
      <c r="G5919" s="237"/>
    </row>
    <row r="5920" spans="5:7">
      <c r="E5920" s="237"/>
      <c r="F5920" s="237"/>
      <c r="G5920" s="237"/>
    </row>
    <row r="5921" spans="5:7">
      <c r="E5921" s="237"/>
      <c r="F5921" s="237"/>
      <c r="G5921" s="237"/>
    </row>
    <row r="5922" spans="5:7">
      <c r="E5922" s="237"/>
      <c r="F5922" s="237"/>
      <c r="G5922" s="237"/>
    </row>
    <row r="5923" spans="5:7">
      <c r="E5923" s="237"/>
      <c r="F5923" s="237"/>
      <c r="G5923" s="237"/>
    </row>
    <row r="5924" spans="5:7">
      <c r="E5924" s="237"/>
      <c r="F5924" s="237"/>
      <c r="G5924" s="237"/>
    </row>
    <row r="5925" spans="5:7">
      <c r="E5925" s="237"/>
      <c r="F5925" s="237"/>
      <c r="G5925" s="237"/>
    </row>
    <row r="5926" spans="5:7">
      <c r="E5926" s="237"/>
      <c r="F5926" s="237"/>
      <c r="G5926" s="237"/>
    </row>
    <row r="5927" spans="5:7">
      <c r="E5927" s="237"/>
      <c r="F5927" s="237"/>
      <c r="G5927" s="237"/>
    </row>
    <row r="5928" spans="5:7">
      <c r="E5928" s="237"/>
      <c r="F5928" s="237"/>
      <c r="G5928" s="237"/>
    </row>
    <row r="5929" spans="5:7">
      <c r="E5929" s="237"/>
      <c r="F5929" s="237"/>
      <c r="G5929" s="237"/>
    </row>
    <row r="5930" spans="5:7">
      <c r="E5930" s="237"/>
      <c r="F5930" s="237"/>
      <c r="G5930" s="237"/>
    </row>
    <row r="5931" spans="5:7">
      <c r="E5931" s="237"/>
      <c r="F5931" s="237"/>
      <c r="G5931" s="237"/>
    </row>
    <row r="5932" spans="5:7">
      <c r="E5932" s="237"/>
      <c r="F5932" s="237"/>
      <c r="G5932" s="237"/>
    </row>
    <row r="5933" spans="5:7">
      <c r="E5933" s="237"/>
      <c r="F5933" s="237"/>
      <c r="G5933" s="237"/>
    </row>
    <row r="5934" spans="5:7">
      <c r="E5934" s="237"/>
      <c r="F5934" s="237"/>
      <c r="G5934" s="237"/>
    </row>
    <row r="5935" spans="5:7">
      <c r="E5935" s="237"/>
      <c r="F5935" s="237"/>
      <c r="G5935" s="237"/>
    </row>
    <row r="5936" spans="5:7">
      <c r="E5936" s="237"/>
      <c r="F5936" s="237"/>
      <c r="G5936" s="237"/>
    </row>
    <row r="5937" spans="5:7">
      <c r="E5937" s="237"/>
      <c r="F5937" s="237"/>
      <c r="G5937" s="237"/>
    </row>
    <row r="5938" spans="5:7">
      <c r="E5938" s="237"/>
      <c r="F5938" s="237"/>
      <c r="G5938" s="237"/>
    </row>
    <row r="5939" spans="5:7">
      <c r="E5939" s="237"/>
      <c r="F5939" s="237"/>
      <c r="G5939" s="237"/>
    </row>
    <row r="5940" spans="5:7">
      <c r="E5940" s="237"/>
      <c r="F5940" s="237"/>
      <c r="G5940" s="237"/>
    </row>
    <row r="5941" spans="5:7">
      <c r="E5941" s="237"/>
      <c r="F5941" s="237"/>
      <c r="G5941" s="237"/>
    </row>
    <row r="5942" spans="5:7">
      <c r="E5942" s="237"/>
      <c r="F5942" s="237"/>
      <c r="G5942" s="237"/>
    </row>
    <row r="5943" spans="5:7">
      <c r="E5943" s="237"/>
      <c r="F5943" s="237"/>
      <c r="G5943" s="237"/>
    </row>
    <row r="5944" spans="5:7">
      <c r="E5944" s="237"/>
      <c r="F5944" s="237"/>
      <c r="G5944" s="237"/>
    </row>
    <row r="5945" spans="5:7">
      <c r="E5945" s="237"/>
      <c r="F5945" s="237"/>
      <c r="G5945" s="237"/>
    </row>
    <row r="5946" spans="5:7">
      <c r="E5946" s="237"/>
      <c r="F5946" s="237"/>
      <c r="G5946" s="237"/>
    </row>
    <row r="5947" spans="5:7">
      <c r="E5947" s="237"/>
      <c r="F5947" s="237"/>
      <c r="G5947" s="237"/>
    </row>
    <row r="5948" spans="5:7">
      <c r="E5948" s="237"/>
      <c r="F5948" s="237"/>
      <c r="G5948" s="237"/>
    </row>
    <row r="5949" spans="5:7">
      <c r="E5949" s="237"/>
      <c r="F5949" s="237"/>
      <c r="G5949" s="237"/>
    </row>
    <row r="5950" spans="5:7">
      <c r="E5950" s="237"/>
      <c r="F5950" s="237"/>
      <c r="G5950" s="237"/>
    </row>
    <row r="5951" spans="5:7">
      <c r="E5951" s="237"/>
      <c r="F5951" s="237"/>
      <c r="G5951" s="237"/>
    </row>
    <row r="5952" spans="5:7">
      <c r="E5952" s="237"/>
      <c r="F5952" s="237"/>
      <c r="G5952" s="237"/>
    </row>
    <row r="5953" spans="5:7">
      <c r="E5953" s="237"/>
      <c r="F5953" s="237"/>
      <c r="G5953" s="237"/>
    </row>
    <row r="5954" spans="5:7">
      <c r="E5954" s="237"/>
      <c r="F5954" s="237"/>
      <c r="G5954" s="237"/>
    </row>
    <row r="5955" spans="5:7">
      <c r="E5955" s="237"/>
      <c r="F5955" s="237"/>
      <c r="G5955" s="237"/>
    </row>
    <row r="5956" spans="5:7">
      <c r="E5956" s="237"/>
      <c r="F5956" s="237"/>
      <c r="G5956" s="237"/>
    </row>
    <row r="5957" spans="5:7">
      <c r="E5957" s="237"/>
      <c r="F5957" s="237"/>
      <c r="G5957" s="237"/>
    </row>
    <row r="5958" spans="5:7">
      <c r="E5958" s="237"/>
      <c r="F5958" s="237"/>
      <c r="G5958" s="237"/>
    </row>
    <row r="5959" spans="5:7">
      <c r="E5959" s="237"/>
      <c r="F5959" s="237"/>
      <c r="G5959" s="237"/>
    </row>
    <row r="5960" spans="5:7">
      <c r="E5960" s="237"/>
      <c r="F5960" s="237"/>
      <c r="G5960" s="237"/>
    </row>
    <row r="5961" spans="5:7">
      <c r="E5961" s="237"/>
      <c r="F5961" s="237"/>
      <c r="G5961" s="237"/>
    </row>
    <row r="5962" spans="5:7">
      <c r="E5962" s="237"/>
      <c r="F5962" s="237"/>
      <c r="G5962" s="237"/>
    </row>
    <row r="5963" spans="5:7">
      <c r="E5963" s="237"/>
      <c r="F5963" s="237"/>
      <c r="G5963" s="237"/>
    </row>
    <row r="5964" spans="5:7">
      <c r="E5964" s="237"/>
      <c r="F5964" s="237"/>
      <c r="G5964" s="237"/>
    </row>
    <row r="5965" spans="5:7">
      <c r="E5965" s="237"/>
      <c r="F5965" s="237"/>
      <c r="G5965" s="237"/>
    </row>
    <row r="5966" spans="5:7">
      <c r="E5966" s="237"/>
      <c r="F5966" s="237"/>
      <c r="G5966" s="237"/>
    </row>
    <row r="5967" spans="5:7">
      <c r="E5967" s="237"/>
      <c r="F5967" s="237"/>
      <c r="G5967" s="237"/>
    </row>
    <row r="5968" spans="5:7">
      <c r="E5968" s="237"/>
      <c r="F5968" s="237"/>
      <c r="G5968" s="237"/>
    </row>
    <row r="5969" spans="5:7">
      <c r="E5969" s="237"/>
      <c r="F5969" s="237"/>
      <c r="G5969" s="237"/>
    </row>
    <row r="5970" spans="5:7">
      <c r="E5970" s="237"/>
      <c r="F5970" s="237"/>
      <c r="G5970" s="237"/>
    </row>
    <row r="5971" spans="5:7">
      <c r="E5971" s="237"/>
      <c r="F5971" s="237"/>
      <c r="G5971" s="237"/>
    </row>
    <row r="5972" spans="5:7">
      <c r="E5972" s="237"/>
      <c r="F5972" s="237"/>
      <c r="G5972" s="237"/>
    </row>
    <row r="5973" spans="5:7">
      <c r="E5973" s="237"/>
      <c r="F5973" s="237"/>
      <c r="G5973" s="237"/>
    </row>
    <row r="5974" spans="5:7">
      <c r="E5974" s="237"/>
      <c r="F5974" s="237"/>
      <c r="G5974" s="237"/>
    </row>
    <row r="5975" spans="5:7">
      <c r="E5975" s="237"/>
      <c r="F5975" s="237"/>
      <c r="G5975" s="237"/>
    </row>
    <row r="5976" spans="5:7">
      <c r="E5976" s="237"/>
      <c r="F5976" s="237"/>
      <c r="G5976" s="237"/>
    </row>
    <row r="5977" spans="5:7">
      <c r="E5977" s="237"/>
      <c r="F5977" s="237"/>
      <c r="G5977" s="237"/>
    </row>
    <row r="5978" spans="5:7">
      <c r="E5978" s="237"/>
      <c r="F5978" s="237"/>
      <c r="G5978" s="237"/>
    </row>
    <row r="5979" spans="5:7">
      <c r="E5979" s="237"/>
      <c r="F5979" s="237"/>
      <c r="G5979" s="237"/>
    </row>
    <row r="5980" spans="5:7">
      <c r="E5980" s="237"/>
      <c r="F5980" s="237"/>
      <c r="G5980" s="237"/>
    </row>
    <row r="5981" spans="5:7">
      <c r="E5981" s="237"/>
      <c r="F5981" s="237"/>
      <c r="G5981" s="237"/>
    </row>
    <row r="5982" spans="5:7">
      <c r="E5982" s="237"/>
      <c r="F5982" s="237"/>
      <c r="G5982" s="237"/>
    </row>
    <row r="5983" spans="5:7">
      <c r="E5983" s="237"/>
      <c r="F5983" s="237"/>
      <c r="G5983" s="237"/>
    </row>
    <row r="5984" spans="5:7">
      <c r="E5984" s="237"/>
      <c r="F5984" s="237"/>
      <c r="G5984" s="237"/>
    </row>
    <row r="5985" spans="5:7">
      <c r="E5985" s="237"/>
      <c r="F5985" s="237"/>
      <c r="G5985" s="237"/>
    </row>
    <row r="5986" spans="5:7">
      <c r="E5986" s="237"/>
      <c r="F5986" s="237"/>
      <c r="G5986" s="237"/>
    </row>
    <row r="5987" spans="5:7">
      <c r="E5987" s="237"/>
      <c r="F5987" s="237"/>
      <c r="G5987" s="237"/>
    </row>
    <row r="5988" spans="5:7">
      <c r="E5988" s="237"/>
      <c r="F5988" s="237"/>
      <c r="G5988" s="237"/>
    </row>
    <row r="5989" spans="5:7">
      <c r="E5989" s="237"/>
      <c r="F5989" s="237"/>
      <c r="G5989" s="237"/>
    </row>
    <row r="5990" spans="5:7">
      <c r="E5990" s="237"/>
      <c r="F5990" s="237"/>
      <c r="G5990" s="237"/>
    </row>
    <row r="5991" spans="5:7">
      <c r="E5991" s="237"/>
      <c r="F5991" s="237"/>
      <c r="G5991" s="237"/>
    </row>
    <row r="5992" spans="5:7">
      <c r="E5992" s="237"/>
      <c r="F5992" s="237"/>
      <c r="G5992" s="237"/>
    </row>
    <row r="5993" spans="5:7">
      <c r="E5993" s="237"/>
      <c r="F5993" s="237"/>
      <c r="G5993" s="237"/>
    </row>
    <row r="5994" spans="5:7">
      <c r="E5994" s="237"/>
      <c r="F5994" s="237"/>
      <c r="G5994" s="237"/>
    </row>
    <row r="5995" spans="5:7">
      <c r="E5995" s="237"/>
      <c r="F5995" s="237"/>
      <c r="G5995" s="237"/>
    </row>
    <row r="5996" spans="5:7">
      <c r="E5996" s="237"/>
      <c r="F5996" s="237"/>
      <c r="G5996" s="237"/>
    </row>
    <row r="5997" spans="5:7">
      <c r="E5997" s="237"/>
      <c r="F5997" s="237"/>
      <c r="G5997" s="237"/>
    </row>
    <row r="5998" spans="5:7">
      <c r="E5998" s="237"/>
      <c r="F5998" s="237"/>
      <c r="G5998" s="237"/>
    </row>
    <row r="5999" spans="5:7">
      <c r="E5999" s="237"/>
      <c r="F5999" s="237"/>
      <c r="G5999" s="237"/>
    </row>
    <row r="6000" spans="5:7">
      <c r="E6000" s="237"/>
      <c r="F6000" s="237"/>
      <c r="G6000" s="237"/>
    </row>
    <row r="6001" spans="5:7">
      <c r="E6001" s="237"/>
      <c r="F6001" s="237"/>
      <c r="G6001" s="237"/>
    </row>
    <row r="6002" spans="5:7">
      <c r="E6002" s="237"/>
      <c r="F6002" s="237"/>
      <c r="G6002" s="237"/>
    </row>
    <row r="6003" spans="5:7">
      <c r="E6003" s="237"/>
      <c r="F6003" s="237"/>
      <c r="G6003" s="237"/>
    </row>
    <row r="6004" spans="5:7">
      <c r="E6004" s="237"/>
      <c r="F6004" s="237"/>
      <c r="G6004" s="237"/>
    </row>
    <row r="6005" spans="5:7">
      <c r="E6005" s="237"/>
      <c r="F6005" s="237"/>
      <c r="G6005" s="237"/>
    </row>
    <row r="6006" spans="5:7">
      <c r="E6006" s="237"/>
      <c r="F6006" s="237"/>
      <c r="G6006" s="237"/>
    </row>
    <row r="6007" spans="5:7">
      <c r="E6007" s="237"/>
      <c r="F6007" s="237"/>
      <c r="G6007" s="237"/>
    </row>
    <row r="6008" spans="5:7">
      <c r="E6008" s="237"/>
      <c r="F6008" s="237"/>
      <c r="G6008" s="237"/>
    </row>
    <row r="6009" spans="5:7">
      <c r="E6009" s="237"/>
      <c r="F6009" s="237"/>
      <c r="G6009" s="237"/>
    </row>
    <row r="6010" spans="5:7">
      <c r="E6010" s="237"/>
      <c r="F6010" s="237"/>
      <c r="G6010" s="237"/>
    </row>
    <row r="6011" spans="5:7">
      <c r="E6011" s="237"/>
      <c r="F6011" s="237"/>
      <c r="G6011" s="237"/>
    </row>
    <row r="6012" spans="5:7">
      <c r="E6012" s="237"/>
      <c r="F6012" s="237"/>
      <c r="G6012" s="237"/>
    </row>
    <row r="6013" spans="5:7">
      <c r="E6013" s="237"/>
      <c r="F6013" s="237"/>
      <c r="G6013" s="237"/>
    </row>
    <row r="6014" spans="5:7">
      <c r="E6014" s="237"/>
      <c r="F6014" s="237"/>
      <c r="G6014" s="237"/>
    </row>
    <row r="6015" spans="5:7">
      <c r="E6015" s="237"/>
      <c r="F6015" s="237"/>
      <c r="G6015" s="237"/>
    </row>
    <row r="6016" spans="5:7">
      <c r="E6016" s="237"/>
      <c r="F6016" s="237"/>
      <c r="G6016" s="237"/>
    </row>
    <row r="6017" spans="5:7">
      <c r="E6017" s="237"/>
      <c r="F6017" s="237"/>
      <c r="G6017" s="237"/>
    </row>
    <row r="6018" spans="5:7">
      <c r="E6018" s="237"/>
      <c r="F6018" s="237"/>
      <c r="G6018" s="237"/>
    </row>
    <row r="6019" spans="5:7">
      <c r="E6019" s="237"/>
      <c r="F6019" s="237"/>
      <c r="G6019" s="237"/>
    </row>
    <row r="6020" spans="5:7">
      <c r="E6020" s="237"/>
      <c r="F6020" s="237"/>
      <c r="G6020" s="237"/>
    </row>
    <row r="6021" spans="5:7">
      <c r="E6021" s="237"/>
      <c r="F6021" s="237"/>
      <c r="G6021" s="237"/>
    </row>
    <row r="6022" spans="5:7">
      <c r="E6022" s="237"/>
      <c r="F6022" s="237"/>
      <c r="G6022" s="237"/>
    </row>
    <row r="6023" spans="5:7">
      <c r="E6023" s="237"/>
      <c r="F6023" s="237"/>
      <c r="G6023" s="237"/>
    </row>
    <row r="6024" spans="5:7">
      <c r="E6024" s="237"/>
      <c r="F6024" s="237"/>
      <c r="G6024" s="237"/>
    </row>
    <row r="6025" spans="5:7">
      <c r="E6025" s="237"/>
      <c r="F6025" s="237"/>
      <c r="G6025" s="237"/>
    </row>
    <row r="6026" spans="5:7">
      <c r="E6026" s="237"/>
      <c r="F6026" s="237"/>
      <c r="G6026" s="237"/>
    </row>
    <row r="6027" spans="5:7">
      <c r="E6027" s="237"/>
      <c r="F6027" s="237"/>
      <c r="G6027" s="237"/>
    </row>
    <row r="6028" spans="5:7">
      <c r="E6028" s="237"/>
      <c r="F6028" s="237"/>
      <c r="G6028" s="237"/>
    </row>
    <row r="6029" spans="5:7">
      <c r="E6029" s="237"/>
      <c r="F6029" s="237"/>
      <c r="G6029" s="237"/>
    </row>
    <row r="6030" spans="5:7">
      <c r="E6030" s="237"/>
      <c r="F6030" s="237"/>
      <c r="G6030" s="237"/>
    </row>
    <row r="6031" spans="5:7">
      <c r="E6031" s="237"/>
      <c r="F6031" s="237"/>
      <c r="G6031" s="237"/>
    </row>
    <row r="6032" spans="5:7">
      <c r="E6032" s="237"/>
      <c r="F6032" s="237"/>
      <c r="G6032" s="237"/>
    </row>
    <row r="6033" spans="5:7">
      <c r="E6033" s="237"/>
      <c r="F6033" s="237"/>
      <c r="G6033" s="237"/>
    </row>
    <row r="6034" spans="5:7">
      <c r="E6034" s="237"/>
      <c r="F6034" s="237"/>
      <c r="G6034" s="237"/>
    </row>
    <row r="6035" spans="5:7">
      <c r="E6035" s="237"/>
      <c r="F6035" s="237"/>
      <c r="G6035" s="237"/>
    </row>
    <row r="6036" spans="5:7">
      <c r="E6036" s="237"/>
      <c r="F6036" s="237"/>
      <c r="G6036" s="237"/>
    </row>
    <row r="6037" spans="5:7">
      <c r="E6037" s="237"/>
      <c r="F6037" s="237"/>
      <c r="G6037" s="237"/>
    </row>
    <row r="6038" spans="5:7">
      <c r="E6038" s="237"/>
      <c r="F6038" s="237"/>
      <c r="G6038" s="237"/>
    </row>
    <row r="6039" spans="5:7">
      <c r="E6039" s="237"/>
      <c r="F6039" s="237"/>
      <c r="G6039" s="237"/>
    </row>
    <row r="6040" spans="5:7">
      <c r="E6040" s="237"/>
      <c r="F6040" s="237"/>
      <c r="G6040" s="237"/>
    </row>
    <row r="6041" spans="5:7">
      <c r="E6041" s="237"/>
      <c r="F6041" s="237"/>
      <c r="G6041" s="237"/>
    </row>
    <row r="6042" spans="5:7">
      <c r="E6042" s="237"/>
      <c r="F6042" s="237"/>
      <c r="G6042" s="237"/>
    </row>
    <row r="6043" spans="5:7">
      <c r="E6043" s="237"/>
      <c r="F6043" s="237"/>
      <c r="G6043" s="237"/>
    </row>
    <row r="6044" spans="5:7">
      <c r="E6044" s="237"/>
      <c r="F6044" s="237"/>
      <c r="G6044" s="237"/>
    </row>
    <row r="6045" spans="5:7">
      <c r="E6045" s="237"/>
      <c r="F6045" s="237"/>
      <c r="G6045" s="237"/>
    </row>
    <row r="6046" spans="5:7">
      <c r="E6046" s="237"/>
      <c r="F6046" s="237"/>
      <c r="G6046" s="237"/>
    </row>
    <row r="6047" spans="5:7">
      <c r="E6047" s="237"/>
      <c r="F6047" s="237"/>
      <c r="G6047" s="237"/>
    </row>
    <row r="6048" spans="5:7">
      <c r="E6048" s="237"/>
      <c r="F6048" s="237"/>
      <c r="G6048" s="237"/>
    </row>
    <row r="6049" spans="5:7">
      <c r="E6049" s="237"/>
      <c r="F6049" s="237"/>
      <c r="G6049" s="237"/>
    </row>
    <row r="6050" spans="5:7">
      <c r="E6050" s="237"/>
      <c r="F6050" s="237"/>
      <c r="G6050" s="237"/>
    </row>
    <row r="6051" spans="5:7">
      <c r="E6051" s="237"/>
      <c r="F6051" s="237"/>
      <c r="G6051" s="237"/>
    </row>
    <row r="6052" spans="5:7">
      <c r="E6052" s="237"/>
      <c r="F6052" s="237"/>
      <c r="G6052" s="237"/>
    </row>
    <row r="6053" spans="5:7">
      <c r="E6053" s="237"/>
      <c r="F6053" s="237"/>
      <c r="G6053" s="237"/>
    </row>
    <row r="6054" spans="5:7">
      <c r="E6054" s="237"/>
      <c r="F6054" s="237"/>
      <c r="G6054" s="237"/>
    </row>
    <row r="6055" spans="5:7">
      <c r="E6055" s="237"/>
      <c r="F6055" s="237"/>
      <c r="G6055" s="237"/>
    </row>
    <row r="6056" spans="5:7">
      <c r="E6056" s="237"/>
      <c r="F6056" s="237"/>
      <c r="G6056" s="237"/>
    </row>
    <row r="6057" spans="5:7">
      <c r="E6057" s="237"/>
      <c r="F6057" s="237"/>
      <c r="G6057" s="237"/>
    </row>
    <row r="6058" spans="5:7">
      <c r="E6058" s="237"/>
      <c r="F6058" s="237"/>
      <c r="G6058" s="237"/>
    </row>
    <row r="6059" spans="5:7">
      <c r="E6059" s="237"/>
      <c r="F6059" s="237"/>
      <c r="G6059" s="237"/>
    </row>
    <row r="6060" spans="5:7">
      <c r="E6060" s="237"/>
      <c r="F6060" s="237"/>
      <c r="G6060" s="237"/>
    </row>
    <row r="6061" spans="5:7">
      <c r="E6061" s="237"/>
      <c r="F6061" s="237"/>
      <c r="G6061" s="237"/>
    </row>
    <row r="6062" spans="5:7">
      <c r="E6062" s="237"/>
      <c r="F6062" s="237"/>
      <c r="G6062" s="237"/>
    </row>
    <row r="6063" spans="5:7">
      <c r="E6063" s="237"/>
      <c r="F6063" s="237"/>
      <c r="G6063" s="237"/>
    </row>
    <row r="6064" spans="5:7">
      <c r="E6064" s="237"/>
      <c r="F6064" s="237"/>
      <c r="G6064" s="237"/>
    </row>
    <row r="6065" spans="5:7">
      <c r="E6065" s="237"/>
      <c r="F6065" s="237"/>
      <c r="G6065" s="237"/>
    </row>
    <row r="6066" spans="5:7">
      <c r="E6066" s="237"/>
      <c r="F6066" s="237"/>
      <c r="G6066" s="237"/>
    </row>
    <row r="6067" spans="5:7">
      <c r="E6067" s="237"/>
      <c r="F6067" s="237"/>
      <c r="G6067" s="237"/>
    </row>
    <row r="6068" spans="5:7">
      <c r="E6068" s="237"/>
      <c r="F6068" s="237"/>
      <c r="G6068" s="237"/>
    </row>
    <row r="6069" spans="5:7">
      <c r="E6069" s="237"/>
      <c r="F6069" s="237"/>
      <c r="G6069" s="237"/>
    </row>
    <row r="6070" spans="5:7">
      <c r="E6070" s="237"/>
      <c r="F6070" s="237"/>
      <c r="G6070" s="237"/>
    </row>
    <row r="6071" spans="5:7">
      <c r="E6071" s="237"/>
      <c r="F6071" s="237"/>
      <c r="G6071" s="237"/>
    </row>
    <row r="6072" spans="5:7">
      <c r="E6072" s="237"/>
      <c r="F6072" s="237"/>
      <c r="G6072" s="237"/>
    </row>
    <row r="6073" spans="5:7">
      <c r="E6073" s="237"/>
      <c r="F6073" s="237"/>
      <c r="G6073" s="237"/>
    </row>
    <row r="6074" spans="5:7">
      <c r="E6074" s="237"/>
      <c r="F6074" s="237"/>
      <c r="G6074" s="237"/>
    </row>
    <row r="6075" spans="5:7">
      <c r="E6075" s="237"/>
      <c r="F6075" s="237"/>
      <c r="G6075" s="237"/>
    </row>
    <row r="6076" spans="5:7">
      <c r="E6076" s="237"/>
      <c r="F6076" s="237"/>
      <c r="G6076" s="237"/>
    </row>
    <row r="6077" spans="5:7">
      <c r="E6077" s="237"/>
      <c r="F6077" s="237"/>
      <c r="G6077" s="237"/>
    </row>
    <row r="6078" spans="5:7">
      <c r="E6078" s="237"/>
      <c r="F6078" s="237"/>
      <c r="G6078" s="237"/>
    </row>
    <row r="6079" spans="5:7">
      <c r="E6079" s="237"/>
      <c r="F6079" s="237"/>
      <c r="G6079" s="237"/>
    </row>
    <row r="6080" spans="5:7">
      <c r="E6080" s="237"/>
      <c r="F6080" s="237"/>
      <c r="G6080" s="237"/>
    </row>
    <row r="6081" spans="5:7">
      <c r="E6081" s="237"/>
      <c r="F6081" s="237"/>
      <c r="G6081" s="237"/>
    </row>
    <row r="6082" spans="5:7">
      <c r="E6082" s="237"/>
      <c r="F6082" s="237"/>
      <c r="G6082" s="237"/>
    </row>
    <row r="6083" spans="5:7">
      <c r="E6083" s="237"/>
      <c r="F6083" s="237"/>
      <c r="G6083" s="237"/>
    </row>
    <row r="6084" spans="5:7">
      <c r="E6084" s="237"/>
      <c r="F6084" s="237"/>
      <c r="G6084" s="237"/>
    </row>
    <row r="6085" spans="5:7">
      <c r="E6085" s="237"/>
      <c r="F6085" s="237"/>
      <c r="G6085" s="237"/>
    </row>
    <row r="6086" spans="5:7">
      <c r="E6086" s="237"/>
      <c r="F6086" s="237"/>
      <c r="G6086" s="237"/>
    </row>
    <row r="6087" spans="5:7">
      <c r="E6087" s="237"/>
      <c r="F6087" s="237"/>
      <c r="G6087" s="237"/>
    </row>
    <row r="6088" spans="5:7">
      <c r="E6088" s="237"/>
      <c r="F6088" s="237"/>
      <c r="G6088" s="237"/>
    </row>
    <row r="6089" spans="5:7">
      <c r="E6089" s="237"/>
      <c r="F6089" s="237"/>
      <c r="G6089" s="237"/>
    </row>
    <row r="6090" spans="5:7">
      <c r="E6090" s="237"/>
      <c r="F6090" s="237"/>
      <c r="G6090" s="237"/>
    </row>
    <row r="6091" spans="5:7">
      <c r="E6091" s="237"/>
      <c r="F6091" s="237"/>
      <c r="G6091" s="237"/>
    </row>
    <row r="6092" spans="5:7">
      <c r="E6092" s="237"/>
      <c r="F6092" s="237"/>
      <c r="G6092" s="237"/>
    </row>
    <row r="6093" spans="5:7">
      <c r="E6093" s="237"/>
      <c r="F6093" s="237"/>
      <c r="G6093" s="237"/>
    </row>
    <row r="6094" spans="5:7">
      <c r="E6094" s="237"/>
      <c r="F6094" s="237"/>
      <c r="G6094" s="237"/>
    </row>
    <row r="6095" spans="5:7">
      <c r="E6095" s="237"/>
      <c r="F6095" s="237"/>
      <c r="G6095" s="237"/>
    </row>
    <row r="6096" spans="5:7">
      <c r="E6096" s="237"/>
      <c r="F6096" s="237"/>
      <c r="G6096" s="237"/>
    </row>
    <row r="6097" spans="5:7">
      <c r="E6097" s="237"/>
      <c r="F6097" s="237"/>
      <c r="G6097" s="237"/>
    </row>
    <row r="6098" spans="5:7">
      <c r="E6098" s="237"/>
      <c r="F6098" s="237"/>
      <c r="G6098" s="237"/>
    </row>
    <row r="6099" spans="5:7">
      <c r="E6099" s="237"/>
      <c r="F6099" s="237"/>
      <c r="G6099" s="237"/>
    </row>
    <row r="6100" spans="5:7">
      <c r="E6100" s="237"/>
      <c r="F6100" s="237"/>
      <c r="G6100" s="237"/>
    </row>
    <row r="6101" spans="5:7">
      <c r="E6101" s="237"/>
      <c r="F6101" s="237"/>
      <c r="G6101" s="237"/>
    </row>
    <row r="6102" spans="5:7">
      <c r="E6102" s="237"/>
      <c r="F6102" s="237"/>
      <c r="G6102" s="237"/>
    </row>
    <row r="6103" spans="5:7">
      <c r="E6103" s="237"/>
      <c r="F6103" s="237"/>
      <c r="G6103" s="237"/>
    </row>
    <row r="6104" spans="5:7">
      <c r="E6104" s="237"/>
      <c r="F6104" s="237"/>
      <c r="G6104" s="237"/>
    </row>
    <row r="6105" spans="5:7">
      <c r="E6105" s="237"/>
      <c r="F6105" s="237"/>
      <c r="G6105" s="237"/>
    </row>
    <row r="6106" spans="5:7">
      <c r="E6106" s="237"/>
      <c r="F6106" s="237"/>
      <c r="G6106" s="237"/>
    </row>
    <row r="6107" spans="5:7">
      <c r="E6107" s="237"/>
      <c r="F6107" s="237"/>
      <c r="G6107" s="237"/>
    </row>
    <row r="6108" spans="5:7">
      <c r="E6108" s="237"/>
      <c r="F6108" s="237"/>
      <c r="G6108" s="237"/>
    </row>
    <row r="6109" spans="5:7">
      <c r="E6109" s="237"/>
      <c r="F6109" s="237"/>
      <c r="G6109" s="237"/>
    </row>
    <row r="6110" spans="5:7">
      <c r="E6110" s="237"/>
      <c r="F6110" s="237"/>
      <c r="G6110" s="237"/>
    </row>
    <row r="6111" spans="5:7">
      <c r="E6111" s="237"/>
      <c r="F6111" s="237"/>
      <c r="G6111" s="237"/>
    </row>
    <row r="6112" spans="5:7">
      <c r="E6112" s="237"/>
      <c r="F6112" s="237"/>
      <c r="G6112" s="237"/>
    </row>
    <row r="6113" spans="5:7">
      <c r="E6113" s="237"/>
      <c r="F6113" s="237"/>
      <c r="G6113" s="237"/>
    </row>
    <row r="6114" spans="5:7">
      <c r="E6114" s="237"/>
      <c r="F6114" s="237"/>
      <c r="G6114" s="237"/>
    </row>
    <row r="6115" spans="5:7">
      <c r="E6115" s="237"/>
      <c r="F6115" s="237"/>
      <c r="G6115" s="237"/>
    </row>
    <row r="6116" spans="5:7">
      <c r="E6116" s="237"/>
      <c r="F6116" s="237"/>
      <c r="G6116" s="237"/>
    </row>
    <row r="6117" spans="5:7">
      <c r="E6117" s="237"/>
      <c r="F6117" s="237"/>
      <c r="G6117" s="237"/>
    </row>
    <row r="6118" spans="5:7">
      <c r="E6118" s="237"/>
      <c r="F6118" s="237"/>
      <c r="G6118" s="237"/>
    </row>
    <row r="6119" spans="5:7">
      <c r="E6119" s="237"/>
      <c r="F6119" s="237"/>
      <c r="G6119" s="237"/>
    </row>
    <row r="6120" spans="5:7">
      <c r="E6120" s="237"/>
      <c r="F6120" s="237"/>
      <c r="G6120" s="237"/>
    </row>
    <row r="6121" spans="5:7">
      <c r="E6121" s="237"/>
      <c r="F6121" s="237"/>
      <c r="G6121" s="237"/>
    </row>
    <row r="6122" spans="5:7">
      <c r="E6122" s="237"/>
      <c r="F6122" s="237"/>
      <c r="G6122" s="237"/>
    </row>
    <row r="6123" spans="5:7">
      <c r="E6123" s="237"/>
      <c r="F6123" s="237"/>
      <c r="G6123" s="237"/>
    </row>
    <row r="6124" spans="5:7">
      <c r="E6124" s="237"/>
      <c r="F6124" s="237"/>
      <c r="G6124" s="237"/>
    </row>
    <row r="6125" spans="5:7">
      <c r="E6125" s="237"/>
      <c r="F6125" s="237"/>
      <c r="G6125" s="237"/>
    </row>
    <row r="6126" spans="5:7">
      <c r="E6126" s="237"/>
      <c r="F6126" s="237"/>
      <c r="G6126" s="237"/>
    </row>
    <row r="6127" spans="5:7">
      <c r="E6127" s="237"/>
      <c r="F6127" s="237"/>
      <c r="G6127" s="237"/>
    </row>
    <row r="6128" spans="5:7">
      <c r="E6128" s="237"/>
      <c r="F6128" s="237"/>
      <c r="G6128" s="237"/>
    </row>
    <row r="6129" spans="5:7">
      <c r="E6129" s="237"/>
      <c r="F6129" s="237"/>
      <c r="G6129" s="237"/>
    </row>
    <row r="6130" spans="5:7">
      <c r="E6130" s="237"/>
      <c r="F6130" s="237"/>
      <c r="G6130" s="237"/>
    </row>
    <row r="6131" spans="5:7">
      <c r="E6131" s="237"/>
      <c r="F6131" s="237"/>
      <c r="G6131" s="237"/>
    </row>
    <row r="6132" spans="5:7">
      <c r="E6132" s="237"/>
      <c r="F6132" s="237"/>
      <c r="G6132" s="237"/>
    </row>
    <row r="6133" spans="5:7">
      <c r="E6133" s="237"/>
      <c r="F6133" s="237"/>
      <c r="G6133" s="237"/>
    </row>
    <row r="6134" spans="5:7">
      <c r="E6134" s="237"/>
      <c r="F6134" s="237"/>
      <c r="G6134" s="237"/>
    </row>
    <row r="6135" spans="5:7">
      <c r="E6135" s="237"/>
      <c r="F6135" s="237"/>
      <c r="G6135" s="237"/>
    </row>
    <row r="6136" spans="5:7">
      <c r="E6136" s="237"/>
      <c r="F6136" s="237"/>
      <c r="G6136" s="237"/>
    </row>
    <row r="6137" spans="5:7">
      <c r="E6137" s="237"/>
      <c r="F6137" s="237"/>
      <c r="G6137" s="237"/>
    </row>
    <row r="6138" spans="5:7">
      <c r="E6138" s="237"/>
      <c r="F6138" s="237"/>
      <c r="G6138" s="237"/>
    </row>
    <row r="6139" spans="5:7">
      <c r="E6139" s="237"/>
      <c r="F6139" s="237"/>
      <c r="G6139" s="237"/>
    </row>
    <row r="6140" spans="5:7">
      <c r="E6140" s="237"/>
      <c r="F6140" s="237"/>
      <c r="G6140" s="237"/>
    </row>
    <row r="6141" spans="5:7">
      <c r="E6141" s="237"/>
      <c r="F6141" s="237"/>
      <c r="G6141" s="237"/>
    </row>
    <row r="6142" spans="5:7">
      <c r="E6142" s="237"/>
      <c r="F6142" s="237"/>
      <c r="G6142" s="237"/>
    </row>
    <row r="6143" spans="5:7">
      <c r="E6143" s="237"/>
      <c r="F6143" s="237"/>
      <c r="G6143" s="237"/>
    </row>
    <row r="6144" spans="5:7">
      <c r="E6144" s="237"/>
      <c r="F6144" s="237"/>
      <c r="G6144" s="237"/>
    </row>
    <row r="6145" spans="5:7">
      <c r="E6145" s="237"/>
      <c r="F6145" s="237"/>
      <c r="G6145" s="237"/>
    </row>
    <row r="6146" spans="5:7">
      <c r="E6146" s="237"/>
      <c r="F6146" s="237"/>
      <c r="G6146" s="237"/>
    </row>
    <row r="6147" spans="5:7">
      <c r="E6147" s="237"/>
      <c r="F6147" s="237"/>
      <c r="G6147" s="237"/>
    </row>
    <row r="6148" spans="5:7">
      <c r="E6148" s="237"/>
      <c r="F6148" s="237"/>
      <c r="G6148" s="237"/>
    </row>
    <row r="6149" spans="5:7">
      <c r="E6149" s="237"/>
      <c r="F6149" s="237"/>
      <c r="G6149" s="237"/>
    </row>
    <row r="6150" spans="5:7">
      <c r="E6150" s="237"/>
      <c r="F6150" s="237"/>
      <c r="G6150" s="237"/>
    </row>
    <row r="6151" spans="5:7">
      <c r="E6151" s="237"/>
      <c r="F6151" s="237"/>
      <c r="G6151" s="237"/>
    </row>
    <row r="6152" spans="5:7">
      <c r="E6152" s="237"/>
      <c r="F6152" s="237"/>
      <c r="G6152" s="237"/>
    </row>
    <row r="6153" spans="5:7">
      <c r="E6153" s="237"/>
      <c r="F6153" s="237"/>
      <c r="G6153" s="237"/>
    </row>
    <row r="6154" spans="5:7">
      <c r="E6154" s="237"/>
      <c r="F6154" s="237"/>
      <c r="G6154" s="237"/>
    </row>
    <row r="6155" spans="5:7">
      <c r="E6155" s="237"/>
      <c r="F6155" s="237"/>
      <c r="G6155" s="237"/>
    </row>
    <row r="6156" spans="5:7">
      <c r="E6156" s="237"/>
      <c r="F6156" s="237"/>
      <c r="G6156" s="237"/>
    </row>
    <row r="6157" spans="5:7">
      <c r="E6157" s="237"/>
      <c r="F6157" s="237"/>
      <c r="G6157" s="237"/>
    </row>
    <row r="6158" spans="5:7">
      <c r="E6158" s="237"/>
      <c r="F6158" s="237"/>
      <c r="G6158" s="237"/>
    </row>
    <row r="6159" spans="5:7">
      <c r="E6159" s="237"/>
      <c r="F6159" s="237"/>
      <c r="G6159" s="237"/>
    </row>
    <row r="6160" spans="5:7">
      <c r="E6160" s="237"/>
      <c r="F6160" s="237"/>
      <c r="G6160" s="237"/>
    </row>
    <row r="6161" spans="5:7">
      <c r="E6161" s="237"/>
      <c r="F6161" s="237"/>
      <c r="G6161" s="237"/>
    </row>
    <row r="6162" spans="5:7">
      <c r="E6162" s="237"/>
      <c r="F6162" s="237"/>
      <c r="G6162" s="237"/>
    </row>
    <row r="6163" spans="5:7">
      <c r="E6163" s="237"/>
      <c r="F6163" s="237"/>
      <c r="G6163" s="237"/>
    </row>
    <row r="6164" spans="5:7">
      <c r="E6164" s="237"/>
      <c r="F6164" s="237"/>
      <c r="G6164" s="237"/>
    </row>
    <row r="6165" spans="5:7">
      <c r="E6165" s="237"/>
      <c r="F6165" s="237"/>
      <c r="G6165" s="237"/>
    </row>
    <row r="6166" spans="5:7">
      <c r="E6166" s="237"/>
      <c r="F6166" s="237"/>
      <c r="G6166" s="237"/>
    </row>
    <row r="6167" spans="5:7">
      <c r="E6167" s="237"/>
      <c r="F6167" s="237"/>
      <c r="G6167" s="237"/>
    </row>
    <row r="6168" spans="5:7">
      <c r="E6168" s="237"/>
      <c r="F6168" s="237"/>
      <c r="G6168" s="237"/>
    </row>
    <row r="6169" spans="5:7">
      <c r="E6169" s="237"/>
      <c r="F6169" s="237"/>
      <c r="G6169" s="237"/>
    </row>
    <row r="6170" spans="5:7">
      <c r="E6170" s="237"/>
      <c r="F6170" s="237"/>
      <c r="G6170" s="237"/>
    </row>
    <row r="6171" spans="5:7">
      <c r="E6171" s="237"/>
      <c r="F6171" s="237"/>
      <c r="G6171" s="237"/>
    </row>
    <row r="6172" spans="5:7">
      <c r="E6172" s="237"/>
      <c r="F6172" s="237"/>
      <c r="G6172" s="237"/>
    </row>
    <row r="6173" spans="5:7">
      <c r="E6173" s="237"/>
      <c r="F6173" s="237"/>
      <c r="G6173" s="237"/>
    </row>
    <row r="6174" spans="5:7">
      <c r="E6174" s="237"/>
      <c r="F6174" s="237"/>
      <c r="G6174" s="237"/>
    </row>
    <row r="6175" spans="5:7">
      <c r="E6175" s="237"/>
      <c r="F6175" s="237"/>
      <c r="G6175" s="237"/>
    </row>
    <row r="6176" spans="5:7">
      <c r="E6176" s="237"/>
      <c r="F6176" s="237"/>
      <c r="G6176" s="237"/>
    </row>
    <row r="6177" spans="5:7">
      <c r="E6177" s="237"/>
      <c r="F6177" s="237"/>
      <c r="G6177" s="237"/>
    </row>
    <row r="6178" spans="5:7">
      <c r="E6178" s="237"/>
      <c r="F6178" s="237"/>
      <c r="G6178" s="237"/>
    </row>
    <row r="6179" spans="5:7">
      <c r="E6179" s="237"/>
      <c r="F6179" s="237"/>
      <c r="G6179" s="237"/>
    </row>
    <row r="6180" spans="5:7">
      <c r="E6180" s="237"/>
      <c r="F6180" s="237"/>
      <c r="G6180" s="237"/>
    </row>
    <row r="6181" spans="5:7">
      <c r="E6181" s="237"/>
      <c r="F6181" s="237"/>
      <c r="G6181" s="237"/>
    </row>
    <row r="6182" spans="5:7">
      <c r="E6182" s="237"/>
      <c r="F6182" s="237"/>
      <c r="G6182" s="237"/>
    </row>
    <row r="6183" spans="5:7">
      <c r="E6183" s="237"/>
      <c r="F6183" s="237"/>
      <c r="G6183" s="237"/>
    </row>
    <row r="6184" spans="5:7">
      <c r="E6184" s="237"/>
      <c r="F6184" s="237"/>
      <c r="G6184" s="237"/>
    </row>
    <row r="6185" spans="5:7">
      <c r="E6185" s="237"/>
      <c r="F6185" s="237"/>
      <c r="G6185" s="237"/>
    </row>
    <row r="6186" spans="5:7">
      <c r="E6186" s="237"/>
      <c r="F6186" s="237"/>
      <c r="G6186" s="237"/>
    </row>
    <row r="6187" spans="5:7">
      <c r="E6187" s="237"/>
      <c r="F6187" s="237"/>
      <c r="G6187" s="237"/>
    </row>
    <row r="6188" spans="5:7">
      <c r="E6188" s="237"/>
      <c r="F6188" s="237"/>
      <c r="G6188" s="237"/>
    </row>
    <row r="6189" spans="5:7">
      <c r="E6189" s="237"/>
      <c r="F6189" s="237"/>
      <c r="G6189" s="237"/>
    </row>
    <row r="6190" spans="5:7">
      <c r="E6190" s="237"/>
      <c r="F6190" s="237"/>
      <c r="G6190" s="237"/>
    </row>
    <row r="6191" spans="5:7">
      <c r="E6191" s="237"/>
      <c r="F6191" s="237"/>
      <c r="G6191" s="237"/>
    </row>
    <row r="6192" spans="5:7">
      <c r="E6192" s="237"/>
      <c r="F6192" s="237"/>
      <c r="G6192" s="237"/>
    </row>
    <row r="6193" spans="5:7">
      <c r="E6193" s="237"/>
      <c r="F6193" s="237"/>
      <c r="G6193" s="237"/>
    </row>
    <row r="6194" spans="5:7">
      <c r="E6194" s="237"/>
      <c r="F6194" s="237"/>
      <c r="G6194" s="237"/>
    </row>
    <row r="6195" spans="5:7">
      <c r="E6195" s="237"/>
      <c r="F6195" s="237"/>
      <c r="G6195" s="237"/>
    </row>
    <row r="6196" spans="5:7">
      <c r="E6196" s="237"/>
      <c r="F6196" s="237"/>
      <c r="G6196" s="237"/>
    </row>
    <row r="6197" spans="5:7">
      <c r="E6197" s="237"/>
      <c r="F6197" s="237"/>
      <c r="G6197" s="237"/>
    </row>
    <row r="6198" spans="5:7">
      <c r="E6198" s="237"/>
      <c r="F6198" s="237"/>
      <c r="G6198" s="237"/>
    </row>
    <row r="6199" spans="5:7">
      <c r="E6199" s="237"/>
      <c r="F6199" s="237"/>
      <c r="G6199" s="237"/>
    </row>
    <row r="6200" spans="5:7">
      <c r="E6200" s="237"/>
      <c r="F6200" s="237"/>
      <c r="G6200" s="237"/>
    </row>
    <row r="6201" spans="5:7">
      <c r="E6201" s="237"/>
      <c r="F6201" s="237"/>
      <c r="G6201" s="237"/>
    </row>
    <row r="6202" spans="5:7">
      <c r="E6202" s="237"/>
      <c r="F6202" s="237"/>
      <c r="G6202" s="237"/>
    </row>
    <row r="6203" spans="5:7">
      <c r="E6203" s="237"/>
      <c r="F6203" s="237"/>
      <c r="G6203" s="237"/>
    </row>
    <row r="6204" spans="5:7">
      <c r="E6204" s="237"/>
      <c r="F6204" s="237"/>
      <c r="G6204" s="237"/>
    </row>
    <row r="6205" spans="5:7">
      <c r="E6205" s="237"/>
      <c r="F6205" s="237"/>
      <c r="G6205" s="237"/>
    </row>
    <row r="6206" spans="5:7">
      <c r="E6206" s="237"/>
      <c r="F6206" s="237"/>
      <c r="G6206" s="237"/>
    </row>
    <row r="6207" spans="5:7">
      <c r="E6207" s="237"/>
      <c r="F6207" s="237"/>
      <c r="G6207" s="237"/>
    </row>
    <row r="6208" spans="5:7">
      <c r="E6208" s="237"/>
      <c r="F6208" s="237"/>
      <c r="G6208" s="237"/>
    </row>
    <row r="6209" spans="5:7">
      <c r="E6209" s="237"/>
      <c r="F6209" s="237"/>
      <c r="G6209" s="237"/>
    </row>
    <row r="6210" spans="5:7">
      <c r="E6210" s="237"/>
      <c r="F6210" s="237"/>
      <c r="G6210" s="237"/>
    </row>
    <row r="6211" spans="5:7">
      <c r="E6211" s="237"/>
      <c r="F6211" s="237"/>
      <c r="G6211" s="237"/>
    </row>
    <row r="6212" spans="5:7">
      <c r="E6212" s="237"/>
      <c r="F6212" s="237"/>
      <c r="G6212" s="237"/>
    </row>
    <row r="6213" spans="5:7">
      <c r="E6213" s="237"/>
      <c r="F6213" s="237"/>
      <c r="G6213" s="237"/>
    </row>
    <row r="6214" spans="5:7">
      <c r="E6214" s="237"/>
      <c r="F6214" s="237"/>
      <c r="G6214" s="237"/>
    </row>
    <row r="6215" spans="5:7">
      <c r="E6215" s="237"/>
      <c r="F6215" s="237"/>
      <c r="G6215" s="237"/>
    </row>
    <row r="6216" spans="5:7">
      <c r="E6216" s="237"/>
      <c r="F6216" s="237"/>
      <c r="G6216" s="237"/>
    </row>
    <row r="6217" spans="5:7">
      <c r="E6217" s="237"/>
      <c r="F6217" s="237"/>
      <c r="G6217" s="237"/>
    </row>
    <row r="6218" spans="5:7">
      <c r="E6218" s="237"/>
      <c r="F6218" s="237"/>
      <c r="G6218" s="237"/>
    </row>
    <row r="6219" spans="5:7">
      <c r="E6219" s="237"/>
      <c r="F6219" s="237"/>
      <c r="G6219" s="237"/>
    </row>
    <row r="6220" spans="5:7">
      <c r="E6220" s="237"/>
      <c r="F6220" s="237"/>
      <c r="G6220" s="237"/>
    </row>
    <row r="6221" spans="5:7">
      <c r="E6221" s="237"/>
      <c r="F6221" s="237"/>
      <c r="G6221" s="237"/>
    </row>
    <row r="6222" spans="5:7">
      <c r="E6222" s="237"/>
      <c r="F6222" s="237"/>
      <c r="G6222" s="237"/>
    </row>
    <row r="6223" spans="5:7">
      <c r="E6223" s="237"/>
      <c r="F6223" s="237"/>
      <c r="G6223" s="237"/>
    </row>
    <row r="6224" spans="5:7">
      <c r="E6224" s="237"/>
      <c r="F6224" s="237"/>
      <c r="G6224" s="237"/>
    </row>
    <row r="6225" spans="5:7">
      <c r="E6225" s="237"/>
      <c r="F6225" s="237"/>
      <c r="G6225" s="237"/>
    </row>
    <row r="6226" spans="5:7">
      <c r="E6226" s="237"/>
      <c r="F6226" s="237"/>
      <c r="G6226" s="237"/>
    </row>
    <row r="6227" spans="5:7">
      <c r="E6227" s="237"/>
      <c r="F6227" s="237"/>
      <c r="G6227" s="237"/>
    </row>
    <row r="6228" spans="5:7">
      <c r="E6228" s="237"/>
      <c r="F6228" s="237"/>
      <c r="G6228" s="237"/>
    </row>
    <row r="6229" spans="5:7">
      <c r="E6229" s="237"/>
      <c r="F6229" s="237"/>
      <c r="G6229" s="237"/>
    </row>
    <row r="6230" spans="5:7">
      <c r="E6230" s="237"/>
      <c r="F6230" s="237"/>
      <c r="G6230" s="237"/>
    </row>
    <row r="6231" spans="5:7">
      <c r="E6231" s="237"/>
      <c r="F6231" s="237"/>
      <c r="G6231" s="237"/>
    </row>
    <row r="6232" spans="5:7">
      <c r="E6232" s="237"/>
      <c r="F6232" s="237"/>
      <c r="G6232" s="237"/>
    </row>
    <row r="6233" spans="5:7">
      <c r="E6233" s="237"/>
      <c r="F6233" s="237"/>
      <c r="G6233" s="237"/>
    </row>
    <row r="6234" spans="5:7">
      <c r="E6234" s="237"/>
      <c r="F6234" s="237"/>
      <c r="G6234" s="237"/>
    </row>
    <row r="6235" spans="5:7">
      <c r="E6235" s="237"/>
      <c r="F6235" s="237"/>
      <c r="G6235" s="237"/>
    </row>
    <row r="6236" spans="5:7">
      <c r="E6236" s="237"/>
      <c r="F6236" s="237"/>
      <c r="G6236" s="237"/>
    </row>
    <row r="6237" spans="5:7">
      <c r="E6237" s="237"/>
      <c r="F6237" s="237"/>
      <c r="G6237" s="237"/>
    </row>
    <row r="6238" spans="5:7">
      <c r="E6238" s="237"/>
      <c r="F6238" s="237"/>
      <c r="G6238" s="237"/>
    </row>
    <row r="6239" spans="5:7">
      <c r="E6239" s="237"/>
      <c r="F6239" s="237"/>
      <c r="G6239" s="237"/>
    </row>
    <row r="6240" spans="5:7">
      <c r="E6240" s="237"/>
      <c r="F6240" s="237"/>
      <c r="G6240" s="237"/>
    </row>
    <row r="6241" spans="5:7">
      <c r="E6241" s="237"/>
      <c r="F6241" s="237"/>
      <c r="G6241" s="237"/>
    </row>
    <row r="6242" spans="5:7">
      <c r="E6242" s="237"/>
      <c r="F6242" s="237"/>
      <c r="G6242" s="237"/>
    </row>
    <row r="6243" spans="5:7">
      <c r="E6243" s="237"/>
      <c r="F6243" s="237"/>
      <c r="G6243" s="237"/>
    </row>
    <row r="6244" spans="5:7">
      <c r="E6244" s="237"/>
      <c r="F6244" s="237"/>
      <c r="G6244" s="237"/>
    </row>
    <row r="6245" spans="5:7">
      <c r="E6245" s="237"/>
      <c r="F6245" s="237"/>
      <c r="G6245" s="237"/>
    </row>
    <row r="6246" spans="5:7">
      <c r="E6246" s="237"/>
      <c r="F6246" s="237"/>
      <c r="G6246" s="237"/>
    </row>
    <row r="6247" spans="5:7">
      <c r="E6247" s="237"/>
      <c r="F6247" s="237"/>
      <c r="G6247" s="237"/>
    </row>
    <row r="6248" spans="5:7">
      <c r="E6248" s="237"/>
      <c r="F6248" s="237"/>
      <c r="G6248" s="237"/>
    </row>
    <row r="6249" spans="5:7">
      <c r="E6249" s="237"/>
      <c r="F6249" s="237"/>
      <c r="G6249" s="237"/>
    </row>
    <row r="6250" spans="5:7">
      <c r="E6250" s="237"/>
      <c r="F6250" s="237"/>
      <c r="G6250" s="237"/>
    </row>
    <row r="6251" spans="5:7">
      <c r="E6251" s="237"/>
      <c r="F6251" s="237"/>
      <c r="G6251" s="237"/>
    </row>
    <row r="6252" spans="5:7">
      <c r="E6252" s="237"/>
      <c r="F6252" s="237"/>
      <c r="G6252" s="237"/>
    </row>
    <row r="6253" spans="5:7">
      <c r="E6253" s="237"/>
      <c r="F6253" s="237"/>
      <c r="G6253" s="237"/>
    </row>
    <row r="6254" spans="5:7">
      <c r="E6254" s="237"/>
      <c r="F6254" s="237"/>
      <c r="G6254" s="237"/>
    </row>
    <row r="6255" spans="5:7">
      <c r="E6255" s="237"/>
      <c r="F6255" s="237"/>
      <c r="G6255" s="237"/>
    </row>
    <row r="6256" spans="5:7">
      <c r="E6256" s="237"/>
      <c r="F6256" s="237"/>
      <c r="G6256" s="237"/>
    </row>
    <row r="6257" spans="5:7">
      <c r="E6257" s="237"/>
      <c r="F6257" s="237"/>
      <c r="G6257" s="237"/>
    </row>
    <row r="6258" spans="5:7">
      <c r="E6258" s="237"/>
      <c r="F6258" s="237"/>
      <c r="G6258" s="237"/>
    </row>
    <row r="6259" spans="5:7">
      <c r="E6259" s="237"/>
      <c r="F6259" s="237"/>
      <c r="G6259" s="237"/>
    </row>
    <row r="6260" spans="5:7">
      <c r="E6260" s="237"/>
      <c r="F6260" s="237"/>
      <c r="G6260" s="237"/>
    </row>
    <row r="6261" spans="5:7">
      <c r="E6261" s="237"/>
      <c r="F6261" s="237"/>
      <c r="G6261" s="237"/>
    </row>
    <row r="6262" spans="5:7">
      <c r="E6262" s="237"/>
      <c r="F6262" s="237"/>
      <c r="G6262" s="237"/>
    </row>
    <row r="6263" spans="5:7">
      <c r="E6263" s="237"/>
      <c r="F6263" s="237"/>
      <c r="G6263" s="237"/>
    </row>
    <row r="6264" spans="5:7">
      <c r="E6264" s="237"/>
      <c r="F6264" s="237"/>
      <c r="G6264" s="237"/>
    </row>
    <row r="6265" spans="5:7">
      <c r="E6265" s="237"/>
      <c r="F6265" s="237"/>
      <c r="G6265" s="237"/>
    </row>
    <row r="6266" spans="5:7">
      <c r="E6266" s="237"/>
      <c r="F6266" s="237"/>
      <c r="G6266" s="237"/>
    </row>
    <row r="6267" spans="5:7">
      <c r="E6267" s="237"/>
      <c r="F6267" s="237"/>
      <c r="G6267" s="237"/>
    </row>
    <row r="6268" spans="5:7">
      <c r="E6268" s="237"/>
      <c r="F6268" s="237"/>
      <c r="G6268" s="237"/>
    </row>
    <row r="6269" spans="5:7">
      <c r="E6269" s="237"/>
      <c r="F6269" s="237"/>
      <c r="G6269" s="237"/>
    </row>
    <row r="6270" spans="5:7">
      <c r="E6270" s="237"/>
      <c r="F6270" s="237"/>
      <c r="G6270" s="237"/>
    </row>
    <row r="6271" spans="5:7">
      <c r="E6271" s="237"/>
      <c r="F6271" s="237"/>
      <c r="G6271" s="237"/>
    </row>
    <row r="6272" spans="5:7">
      <c r="E6272" s="237"/>
      <c r="F6272" s="237"/>
      <c r="G6272" s="237"/>
    </row>
    <row r="6273" spans="5:7">
      <c r="E6273" s="237"/>
      <c r="F6273" s="237"/>
      <c r="G6273" s="237"/>
    </row>
    <row r="6274" spans="5:7">
      <c r="E6274" s="237"/>
      <c r="F6274" s="237"/>
      <c r="G6274" s="237"/>
    </row>
    <row r="6275" spans="5:7">
      <c r="E6275" s="237"/>
      <c r="F6275" s="237"/>
      <c r="G6275" s="237"/>
    </row>
    <row r="6276" spans="5:7">
      <c r="E6276" s="237"/>
      <c r="F6276" s="237"/>
      <c r="G6276" s="237"/>
    </row>
    <row r="6277" spans="5:7">
      <c r="E6277" s="237"/>
      <c r="F6277" s="237"/>
      <c r="G6277" s="237"/>
    </row>
    <row r="6278" spans="5:7">
      <c r="E6278" s="237"/>
      <c r="F6278" s="237"/>
      <c r="G6278" s="237"/>
    </row>
    <row r="6279" spans="5:7">
      <c r="E6279" s="237"/>
      <c r="F6279" s="237"/>
      <c r="G6279" s="237"/>
    </row>
    <row r="6280" spans="5:7">
      <c r="E6280" s="237"/>
      <c r="F6280" s="237"/>
      <c r="G6280" s="237"/>
    </row>
    <row r="6281" spans="5:7">
      <c r="E6281" s="237"/>
      <c r="F6281" s="237"/>
      <c r="G6281" s="237"/>
    </row>
    <row r="6282" spans="5:7">
      <c r="E6282" s="237"/>
      <c r="F6282" s="237"/>
      <c r="G6282" s="237"/>
    </row>
    <row r="6283" spans="5:7">
      <c r="E6283" s="237"/>
      <c r="F6283" s="237"/>
      <c r="G6283" s="237"/>
    </row>
    <row r="6284" spans="5:7">
      <c r="E6284" s="237"/>
      <c r="F6284" s="237"/>
      <c r="G6284" s="237"/>
    </row>
    <row r="6285" spans="5:7">
      <c r="E6285" s="237"/>
      <c r="F6285" s="237"/>
      <c r="G6285" s="237"/>
    </row>
    <row r="6286" spans="5:7">
      <c r="E6286" s="237"/>
      <c r="F6286" s="237"/>
      <c r="G6286" s="237"/>
    </row>
    <row r="6287" spans="5:7">
      <c r="E6287" s="237"/>
      <c r="F6287" s="237"/>
      <c r="G6287" s="237"/>
    </row>
    <row r="6288" spans="5:7">
      <c r="E6288" s="237"/>
      <c r="F6288" s="237"/>
      <c r="G6288" s="237"/>
    </row>
    <row r="6289" spans="5:7">
      <c r="E6289" s="237"/>
      <c r="F6289" s="237"/>
      <c r="G6289" s="237"/>
    </row>
    <row r="6290" spans="5:7">
      <c r="E6290" s="237"/>
      <c r="F6290" s="237"/>
      <c r="G6290" s="237"/>
    </row>
    <row r="6291" spans="5:7">
      <c r="E6291" s="237"/>
      <c r="F6291" s="237"/>
      <c r="G6291" s="237"/>
    </row>
    <row r="6292" spans="5:7">
      <c r="E6292" s="237"/>
      <c r="F6292" s="237"/>
      <c r="G6292" s="237"/>
    </row>
    <row r="6293" spans="5:7">
      <c r="E6293" s="237"/>
      <c r="F6293" s="237"/>
      <c r="G6293" s="237"/>
    </row>
    <row r="6294" spans="5:7">
      <c r="E6294" s="237"/>
      <c r="F6294" s="237"/>
      <c r="G6294" s="237"/>
    </row>
    <row r="6295" spans="5:7">
      <c r="E6295" s="237"/>
      <c r="F6295" s="237"/>
      <c r="G6295" s="237"/>
    </row>
    <row r="6296" spans="5:7">
      <c r="E6296" s="237"/>
      <c r="F6296" s="237"/>
      <c r="G6296" s="237"/>
    </row>
    <row r="6297" spans="5:7">
      <c r="E6297" s="237"/>
      <c r="F6297" s="237"/>
      <c r="G6297" s="237"/>
    </row>
    <row r="6298" spans="5:7">
      <c r="E6298" s="237"/>
      <c r="F6298" s="237"/>
      <c r="G6298" s="237"/>
    </row>
    <row r="6299" spans="5:7">
      <c r="E6299" s="237"/>
      <c r="F6299" s="237"/>
      <c r="G6299" s="237"/>
    </row>
    <row r="6300" spans="5:7">
      <c r="E6300" s="237"/>
      <c r="F6300" s="237"/>
      <c r="G6300" s="237"/>
    </row>
    <row r="6301" spans="5:7">
      <c r="E6301" s="237"/>
      <c r="F6301" s="237"/>
      <c r="G6301" s="237"/>
    </row>
    <row r="6302" spans="5:7">
      <c r="E6302" s="237"/>
      <c r="F6302" s="237"/>
      <c r="G6302" s="237"/>
    </row>
    <row r="6303" spans="5:7">
      <c r="E6303" s="237"/>
      <c r="F6303" s="237"/>
      <c r="G6303" s="237"/>
    </row>
    <row r="6304" spans="5:7">
      <c r="E6304" s="237"/>
      <c r="F6304" s="237"/>
      <c r="G6304" s="237"/>
    </row>
    <row r="6305" spans="5:7">
      <c r="E6305" s="237"/>
      <c r="F6305" s="237"/>
      <c r="G6305" s="237"/>
    </row>
    <row r="6306" spans="5:7">
      <c r="E6306" s="237"/>
      <c r="F6306" s="237"/>
      <c r="G6306" s="237"/>
    </row>
    <row r="6307" spans="5:7">
      <c r="E6307" s="237"/>
      <c r="F6307" s="237"/>
      <c r="G6307" s="237"/>
    </row>
    <row r="6308" spans="5:7">
      <c r="E6308" s="237"/>
      <c r="F6308" s="237"/>
      <c r="G6308" s="237"/>
    </row>
    <row r="6309" spans="5:7">
      <c r="E6309" s="237"/>
      <c r="F6309" s="237"/>
      <c r="G6309" s="237"/>
    </row>
    <row r="6310" spans="5:7">
      <c r="E6310" s="237"/>
      <c r="F6310" s="237"/>
      <c r="G6310" s="237"/>
    </row>
    <row r="6311" spans="5:7">
      <c r="E6311" s="237"/>
      <c r="F6311" s="237"/>
      <c r="G6311" s="237"/>
    </row>
    <row r="6312" spans="5:7">
      <c r="E6312" s="237"/>
      <c r="F6312" s="237"/>
      <c r="G6312" s="237"/>
    </row>
    <row r="6313" spans="5:7">
      <c r="E6313" s="237"/>
      <c r="F6313" s="237"/>
      <c r="G6313" s="237"/>
    </row>
    <row r="6314" spans="5:7">
      <c r="E6314" s="237"/>
      <c r="F6314" s="237"/>
      <c r="G6314" s="237"/>
    </row>
    <row r="6315" spans="5:7">
      <c r="E6315" s="237"/>
      <c r="F6315" s="237"/>
      <c r="G6315" s="237"/>
    </row>
    <row r="6316" spans="5:7">
      <c r="E6316" s="237"/>
      <c r="F6316" s="237"/>
      <c r="G6316" s="237"/>
    </row>
    <row r="6317" spans="5:7">
      <c r="E6317" s="237"/>
      <c r="F6317" s="237"/>
      <c r="G6317" s="237"/>
    </row>
    <row r="6318" spans="5:7">
      <c r="E6318" s="237"/>
      <c r="F6318" s="237"/>
      <c r="G6318" s="237"/>
    </row>
    <row r="6319" spans="5:7">
      <c r="E6319" s="237"/>
      <c r="F6319" s="237"/>
      <c r="G6319" s="237"/>
    </row>
    <row r="6320" spans="5:7">
      <c r="E6320" s="237"/>
      <c r="F6320" s="237"/>
      <c r="G6320" s="237"/>
    </row>
    <row r="6321" spans="5:7">
      <c r="E6321" s="237"/>
      <c r="F6321" s="237"/>
      <c r="G6321" s="237"/>
    </row>
    <row r="6322" spans="5:7">
      <c r="E6322" s="237"/>
      <c r="F6322" s="237"/>
      <c r="G6322" s="237"/>
    </row>
    <row r="6323" spans="5:7">
      <c r="E6323" s="237"/>
      <c r="F6323" s="237"/>
      <c r="G6323" s="237"/>
    </row>
    <row r="6324" spans="5:7">
      <c r="E6324" s="237"/>
      <c r="F6324" s="237"/>
      <c r="G6324" s="237"/>
    </row>
    <row r="6325" spans="5:7">
      <c r="E6325" s="237"/>
      <c r="F6325" s="237"/>
      <c r="G6325" s="237"/>
    </row>
    <row r="6326" spans="5:7">
      <c r="E6326" s="237"/>
      <c r="F6326" s="237"/>
      <c r="G6326" s="237"/>
    </row>
    <row r="6327" spans="5:7">
      <c r="E6327" s="237"/>
      <c r="F6327" s="237"/>
      <c r="G6327" s="237"/>
    </row>
    <row r="6328" spans="5:7">
      <c r="E6328" s="237"/>
      <c r="F6328" s="237"/>
      <c r="G6328" s="237"/>
    </row>
    <row r="6329" spans="5:7">
      <c r="E6329" s="237"/>
      <c r="F6329" s="237"/>
      <c r="G6329" s="237"/>
    </row>
    <row r="6330" spans="5:7">
      <c r="E6330" s="237"/>
      <c r="F6330" s="237"/>
      <c r="G6330" s="237"/>
    </row>
    <row r="6331" spans="5:7">
      <c r="E6331" s="237"/>
      <c r="F6331" s="237"/>
      <c r="G6331" s="237"/>
    </row>
    <row r="6332" spans="5:7">
      <c r="E6332" s="237"/>
      <c r="F6332" s="237"/>
      <c r="G6332" s="237"/>
    </row>
    <row r="6333" spans="5:7">
      <c r="E6333" s="237"/>
      <c r="F6333" s="237"/>
      <c r="G6333" s="237"/>
    </row>
    <row r="6334" spans="5:7">
      <c r="E6334" s="237"/>
      <c r="F6334" s="237"/>
      <c r="G6334" s="237"/>
    </row>
    <row r="6335" spans="5:7">
      <c r="E6335" s="237"/>
      <c r="F6335" s="237"/>
      <c r="G6335" s="237"/>
    </row>
    <row r="6336" spans="5:7">
      <c r="E6336" s="237"/>
      <c r="F6336" s="237"/>
      <c r="G6336" s="237"/>
    </row>
    <row r="6337" spans="5:7">
      <c r="E6337" s="237"/>
      <c r="F6337" s="237"/>
      <c r="G6337" s="237"/>
    </row>
    <row r="6338" spans="5:7">
      <c r="E6338" s="237"/>
      <c r="F6338" s="237"/>
      <c r="G6338" s="237"/>
    </row>
    <row r="6339" spans="5:7">
      <c r="E6339" s="237"/>
      <c r="F6339" s="237"/>
      <c r="G6339" s="237"/>
    </row>
    <row r="6340" spans="5:7">
      <c r="E6340" s="237"/>
      <c r="F6340" s="237"/>
      <c r="G6340" s="237"/>
    </row>
    <row r="6341" spans="5:7">
      <c r="E6341" s="237"/>
      <c r="F6341" s="237"/>
      <c r="G6341" s="237"/>
    </row>
    <row r="6342" spans="5:7">
      <c r="E6342" s="237"/>
      <c r="F6342" s="237"/>
      <c r="G6342" s="237"/>
    </row>
    <row r="6343" spans="5:7">
      <c r="E6343" s="237"/>
      <c r="F6343" s="237"/>
      <c r="G6343" s="237"/>
    </row>
    <row r="6344" spans="5:7">
      <c r="E6344" s="237"/>
      <c r="F6344" s="237"/>
      <c r="G6344" s="237"/>
    </row>
    <row r="6345" spans="5:7">
      <c r="E6345" s="237"/>
      <c r="F6345" s="237"/>
      <c r="G6345" s="237"/>
    </row>
    <row r="6346" spans="5:7">
      <c r="E6346" s="237"/>
      <c r="F6346" s="237"/>
      <c r="G6346" s="237"/>
    </row>
    <row r="6347" spans="5:7">
      <c r="E6347" s="237"/>
      <c r="F6347" s="237"/>
      <c r="G6347" s="237"/>
    </row>
    <row r="6348" spans="5:7">
      <c r="E6348" s="237"/>
      <c r="F6348" s="237"/>
      <c r="G6348" s="237"/>
    </row>
    <row r="6349" spans="5:7">
      <c r="E6349" s="237"/>
      <c r="F6349" s="237"/>
      <c r="G6349" s="237"/>
    </row>
    <row r="6350" spans="5:7">
      <c r="E6350" s="237"/>
      <c r="F6350" s="237"/>
      <c r="G6350" s="237"/>
    </row>
    <row r="6351" spans="5:7">
      <c r="E6351" s="237"/>
      <c r="F6351" s="237"/>
      <c r="G6351" s="237"/>
    </row>
    <row r="6352" spans="5:7">
      <c r="E6352" s="237"/>
      <c r="F6352" s="237"/>
      <c r="G6352" s="237"/>
    </row>
    <row r="6353" spans="5:7">
      <c r="E6353" s="237"/>
      <c r="F6353" s="237"/>
      <c r="G6353" s="237"/>
    </row>
    <row r="6354" spans="5:7">
      <c r="E6354" s="237"/>
      <c r="F6354" s="237"/>
      <c r="G6354" s="237"/>
    </row>
    <row r="6355" spans="5:7">
      <c r="E6355" s="237"/>
      <c r="F6355" s="237"/>
      <c r="G6355" s="237"/>
    </row>
    <row r="6356" spans="5:7">
      <c r="E6356" s="237"/>
      <c r="F6356" s="237"/>
      <c r="G6356" s="237"/>
    </row>
    <row r="6357" spans="5:7">
      <c r="E6357" s="237"/>
      <c r="F6357" s="237"/>
      <c r="G6357" s="237"/>
    </row>
    <row r="6358" spans="5:7">
      <c r="E6358" s="237"/>
      <c r="F6358" s="237"/>
      <c r="G6358" s="237"/>
    </row>
    <row r="6359" spans="5:7">
      <c r="E6359" s="237"/>
      <c r="F6359" s="237"/>
      <c r="G6359" s="237"/>
    </row>
    <row r="6360" spans="5:7">
      <c r="E6360" s="237"/>
      <c r="F6360" s="237"/>
      <c r="G6360" s="237"/>
    </row>
    <row r="6361" spans="5:7">
      <c r="E6361" s="237"/>
      <c r="F6361" s="237"/>
      <c r="G6361" s="237"/>
    </row>
    <row r="6362" spans="5:7">
      <c r="E6362" s="237"/>
      <c r="F6362" s="237"/>
      <c r="G6362" s="237"/>
    </row>
    <row r="6363" spans="5:7">
      <c r="E6363" s="237"/>
      <c r="F6363" s="237"/>
      <c r="G6363" s="237"/>
    </row>
    <row r="6364" spans="5:7">
      <c r="E6364" s="237"/>
      <c r="F6364" s="237"/>
      <c r="G6364" s="237"/>
    </row>
    <row r="6365" spans="5:7">
      <c r="E6365" s="237"/>
      <c r="F6365" s="237"/>
      <c r="G6365" s="237"/>
    </row>
    <row r="6366" spans="5:7">
      <c r="E6366" s="237"/>
      <c r="F6366" s="237"/>
      <c r="G6366" s="237"/>
    </row>
    <row r="6367" spans="5:7">
      <c r="E6367" s="237"/>
      <c r="F6367" s="237"/>
      <c r="G6367" s="237"/>
    </row>
    <row r="6368" spans="5:7">
      <c r="E6368" s="237"/>
      <c r="F6368" s="237"/>
      <c r="G6368" s="237"/>
    </row>
    <row r="6369" spans="5:7">
      <c r="E6369" s="237"/>
      <c r="F6369" s="237"/>
      <c r="G6369" s="237"/>
    </row>
    <row r="6370" spans="5:7">
      <c r="E6370" s="237"/>
      <c r="F6370" s="237"/>
      <c r="G6370" s="237"/>
    </row>
    <row r="6371" spans="5:7">
      <c r="E6371" s="237"/>
      <c r="F6371" s="237"/>
      <c r="G6371" s="237"/>
    </row>
    <row r="6372" spans="5:7">
      <c r="E6372" s="237"/>
      <c r="F6372" s="237"/>
      <c r="G6372" s="237"/>
    </row>
    <row r="6373" spans="5:7">
      <c r="E6373" s="237"/>
      <c r="F6373" s="237"/>
      <c r="G6373" s="237"/>
    </row>
    <row r="6374" spans="5:7">
      <c r="E6374" s="237"/>
      <c r="F6374" s="237"/>
      <c r="G6374" s="237"/>
    </row>
    <row r="6375" spans="5:7">
      <c r="E6375" s="237"/>
      <c r="F6375" s="237"/>
      <c r="G6375" s="237"/>
    </row>
    <row r="6376" spans="5:7">
      <c r="E6376" s="237"/>
      <c r="F6376" s="237"/>
      <c r="G6376" s="237"/>
    </row>
    <row r="6377" spans="5:7">
      <c r="E6377" s="237"/>
      <c r="F6377" s="237"/>
      <c r="G6377" s="237"/>
    </row>
    <row r="6378" spans="5:7">
      <c r="E6378" s="237"/>
      <c r="F6378" s="237"/>
      <c r="G6378" s="237"/>
    </row>
    <row r="6379" spans="5:7">
      <c r="E6379" s="237"/>
      <c r="F6379" s="237"/>
      <c r="G6379" s="237"/>
    </row>
    <row r="6380" spans="5:7">
      <c r="E6380" s="237"/>
      <c r="F6380" s="237"/>
      <c r="G6380" s="237"/>
    </row>
    <row r="6381" spans="5:7">
      <c r="E6381" s="237"/>
      <c r="F6381" s="237"/>
      <c r="G6381" s="237"/>
    </row>
    <row r="6382" spans="5:7">
      <c r="E6382" s="237"/>
      <c r="F6382" s="237"/>
      <c r="G6382" s="237"/>
    </row>
    <row r="6383" spans="5:7">
      <c r="E6383" s="237"/>
      <c r="F6383" s="237"/>
      <c r="G6383" s="237"/>
    </row>
    <row r="6384" spans="5:7">
      <c r="E6384" s="237"/>
      <c r="F6384" s="237"/>
      <c r="G6384" s="237"/>
    </row>
    <row r="6385" spans="5:7">
      <c r="E6385" s="237"/>
      <c r="F6385" s="237"/>
      <c r="G6385" s="237"/>
    </row>
    <row r="6386" spans="5:7">
      <c r="E6386" s="237"/>
      <c r="F6386" s="237"/>
      <c r="G6386" s="237"/>
    </row>
    <row r="6387" spans="5:7">
      <c r="E6387" s="237"/>
      <c r="F6387" s="237"/>
      <c r="G6387" s="237"/>
    </row>
    <row r="6388" spans="5:7">
      <c r="E6388" s="237"/>
      <c r="F6388" s="237"/>
      <c r="G6388" s="237"/>
    </row>
    <row r="6389" spans="5:7">
      <c r="E6389" s="237"/>
      <c r="F6389" s="237"/>
      <c r="G6389" s="237"/>
    </row>
    <row r="6390" spans="5:7">
      <c r="E6390" s="237"/>
      <c r="F6390" s="237"/>
      <c r="G6390" s="237"/>
    </row>
    <row r="6391" spans="5:7">
      <c r="E6391" s="237"/>
      <c r="F6391" s="237"/>
      <c r="G6391" s="237"/>
    </row>
    <row r="6392" spans="5:7">
      <c r="E6392" s="237"/>
      <c r="F6392" s="237"/>
      <c r="G6392" s="237"/>
    </row>
    <row r="6393" spans="5:7">
      <c r="E6393" s="237"/>
      <c r="F6393" s="237"/>
      <c r="G6393" s="237"/>
    </row>
    <row r="6394" spans="5:7">
      <c r="E6394" s="237"/>
      <c r="F6394" s="237"/>
      <c r="G6394" s="237"/>
    </row>
    <row r="6395" spans="5:7">
      <c r="E6395" s="237"/>
      <c r="F6395" s="237"/>
      <c r="G6395" s="237"/>
    </row>
    <row r="6396" spans="5:7">
      <c r="E6396" s="237"/>
      <c r="F6396" s="237"/>
      <c r="G6396" s="237"/>
    </row>
    <row r="6397" spans="5:7">
      <c r="E6397" s="237"/>
      <c r="F6397" s="237"/>
      <c r="G6397" s="237"/>
    </row>
    <row r="6398" spans="5:7">
      <c r="E6398" s="237"/>
      <c r="F6398" s="237"/>
      <c r="G6398" s="237"/>
    </row>
    <row r="6399" spans="5:7">
      <c r="E6399" s="237"/>
      <c r="F6399" s="237"/>
      <c r="G6399" s="237"/>
    </row>
    <row r="6400" spans="5:7">
      <c r="E6400" s="237"/>
      <c r="F6400" s="237"/>
      <c r="G6400" s="237"/>
    </row>
    <row r="6401" spans="5:7">
      <c r="E6401" s="237"/>
      <c r="F6401" s="237"/>
      <c r="G6401" s="237"/>
    </row>
    <row r="6402" spans="5:7">
      <c r="E6402" s="237"/>
      <c r="F6402" s="237"/>
      <c r="G6402" s="237"/>
    </row>
    <row r="6403" spans="5:7">
      <c r="E6403" s="237"/>
      <c r="F6403" s="237"/>
      <c r="G6403" s="237"/>
    </row>
    <row r="6404" spans="5:7">
      <c r="E6404" s="237"/>
      <c r="F6404" s="237"/>
      <c r="G6404" s="237"/>
    </row>
    <row r="6405" spans="5:7">
      <c r="E6405" s="237"/>
      <c r="F6405" s="237"/>
      <c r="G6405" s="237"/>
    </row>
    <row r="6406" spans="5:7">
      <c r="E6406" s="237"/>
      <c r="F6406" s="237"/>
      <c r="G6406" s="237"/>
    </row>
    <row r="6407" spans="5:7">
      <c r="E6407" s="237"/>
      <c r="F6407" s="237"/>
      <c r="G6407" s="237"/>
    </row>
    <row r="6408" spans="5:7">
      <c r="E6408" s="237"/>
      <c r="F6408" s="237"/>
      <c r="G6408" s="237"/>
    </row>
    <row r="6409" spans="5:7">
      <c r="E6409" s="237"/>
      <c r="F6409" s="237"/>
      <c r="G6409" s="237"/>
    </row>
    <row r="6410" spans="5:7">
      <c r="E6410" s="237"/>
      <c r="F6410" s="237"/>
      <c r="G6410" s="237"/>
    </row>
    <row r="6411" spans="5:7">
      <c r="E6411" s="237"/>
      <c r="F6411" s="237"/>
      <c r="G6411" s="237"/>
    </row>
    <row r="6412" spans="5:7">
      <c r="E6412" s="237"/>
      <c r="F6412" s="237"/>
      <c r="G6412" s="237"/>
    </row>
    <row r="6413" spans="5:7">
      <c r="E6413" s="237"/>
      <c r="F6413" s="237"/>
      <c r="G6413" s="237"/>
    </row>
    <row r="6414" spans="5:7">
      <c r="E6414" s="237"/>
      <c r="F6414" s="237"/>
      <c r="G6414" s="237"/>
    </row>
    <row r="6415" spans="5:7">
      <c r="E6415" s="237"/>
      <c r="F6415" s="237"/>
      <c r="G6415" s="237"/>
    </row>
    <row r="6416" spans="5:7">
      <c r="E6416" s="237"/>
      <c r="F6416" s="237"/>
      <c r="G6416" s="237"/>
    </row>
    <row r="6417" spans="5:7">
      <c r="E6417" s="237"/>
      <c r="F6417" s="237"/>
      <c r="G6417" s="237"/>
    </row>
    <row r="6418" spans="5:7">
      <c r="E6418" s="237"/>
      <c r="F6418" s="237"/>
      <c r="G6418" s="237"/>
    </row>
    <row r="6419" spans="5:7">
      <c r="E6419" s="237"/>
      <c r="F6419" s="237"/>
      <c r="G6419" s="237"/>
    </row>
    <row r="6420" spans="5:7">
      <c r="E6420" s="237"/>
      <c r="F6420" s="237"/>
      <c r="G6420" s="237"/>
    </row>
    <row r="6421" spans="5:7">
      <c r="E6421" s="237"/>
      <c r="F6421" s="237"/>
      <c r="G6421" s="237"/>
    </row>
    <row r="6422" spans="5:7">
      <c r="E6422" s="237"/>
      <c r="F6422" s="237"/>
      <c r="G6422" s="237"/>
    </row>
    <row r="6423" spans="5:7">
      <c r="E6423" s="237"/>
      <c r="F6423" s="237"/>
      <c r="G6423" s="237"/>
    </row>
    <row r="6424" spans="5:7">
      <c r="E6424" s="237"/>
      <c r="F6424" s="237"/>
      <c r="G6424" s="237"/>
    </row>
    <row r="6425" spans="5:7">
      <c r="E6425" s="237"/>
      <c r="F6425" s="237"/>
      <c r="G6425" s="237"/>
    </row>
    <row r="6426" spans="5:7">
      <c r="E6426" s="237"/>
      <c r="F6426" s="237"/>
      <c r="G6426" s="237"/>
    </row>
    <row r="6427" spans="5:7">
      <c r="E6427" s="237"/>
      <c r="F6427" s="237"/>
      <c r="G6427" s="237"/>
    </row>
    <row r="6428" spans="5:7">
      <c r="E6428" s="237"/>
      <c r="F6428" s="237"/>
      <c r="G6428" s="237"/>
    </row>
    <row r="6429" spans="5:7">
      <c r="E6429" s="237"/>
      <c r="F6429" s="237"/>
      <c r="G6429" s="237"/>
    </row>
    <row r="6430" spans="5:7">
      <c r="E6430" s="237"/>
      <c r="F6430" s="237"/>
      <c r="G6430" s="237"/>
    </row>
    <row r="6431" spans="5:7">
      <c r="E6431" s="237"/>
      <c r="F6431" s="237"/>
      <c r="G6431" s="237"/>
    </row>
    <row r="6432" spans="5:7">
      <c r="E6432" s="237"/>
      <c r="F6432" s="237"/>
      <c r="G6432" s="237"/>
    </row>
    <row r="6433" spans="5:7">
      <c r="E6433" s="237"/>
      <c r="F6433" s="237"/>
      <c r="G6433" s="237"/>
    </row>
    <row r="6434" spans="5:7">
      <c r="E6434" s="237"/>
      <c r="F6434" s="237"/>
      <c r="G6434" s="237"/>
    </row>
    <row r="6435" spans="5:7">
      <c r="E6435" s="237"/>
      <c r="F6435" s="237"/>
      <c r="G6435" s="237"/>
    </row>
    <row r="6436" spans="5:7">
      <c r="E6436" s="237"/>
      <c r="F6436" s="237"/>
      <c r="G6436" s="237"/>
    </row>
    <row r="6437" spans="5:7">
      <c r="E6437" s="237"/>
      <c r="F6437" s="237"/>
      <c r="G6437" s="237"/>
    </row>
    <row r="6438" spans="5:7">
      <c r="E6438" s="237"/>
      <c r="F6438" s="237"/>
      <c r="G6438" s="237"/>
    </row>
    <row r="6439" spans="5:7">
      <c r="E6439" s="237"/>
      <c r="F6439" s="237"/>
      <c r="G6439" s="237"/>
    </row>
    <row r="6440" spans="5:7">
      <c r="E6440" s="237"/>
      <c r="F6440" s="237"/>
      <c r="G6440" s="237"/>
    </row>
    <row r="6441" spans="5:7">
      <c r="E6441" s="237"/>
      <c r="F6441" s="237"/>
      <c r="G6441" s="237"/>
    </row>
    <row r="6442" spans="5:7">
      <c r="E6442" s="237"/>
      <c r="F6442" s="237"/>
      <c r="G6442" s="237"/>
    </row>
    <row r="6443" spans="5:7">
      <c r="E6443" s="237"/>
      <c r="F6443" s="237"/>
      <c r="G6443" s="237"/>
    </row>
    <row r="6444" spans="5:7">
      <c r="E6444" s="237"/>
      <c r="F6444" s="237"/>
      <c r="G6444" s="237"/>
    </row>
    <row r="6445" spans="5:7">
      <c r="E6445" s="237"/>
      <c r="F6445" s="237"/>
      <c r="G6445" s="237"/>
    </row>
    <row r="6446" spans="5:7">
      <c r="E6446" s="237"/>
      <c r="F6446" s="237"/>
      <c r="G6446" s="237"/>
    </row>
    <row r="6447" spans="5:7">
      <c r="E6447" s="237"/>
      <c r="F6447" s="237"/>
      <c r="G6447" s="237"/>
    </row>
    <row r="6448" spans="5:7">
      <c r="E6448" s="237"/>
      <c r="F6448" s="237"/>
      <c r="G6448" s="237"/>
    </row>
    <row r="6449" spans="5:7">
      <c r="E6449" s="237"/>
      <c r="F6449" s="237"/>
      <c r="G6449" s="237"/>
    </row>
    <row r="6450" spans="5:7">
      <c r="E6450" s="237"/>
      <c r="F6450" s="237"/>
      <c r="G6450" s="237"/>
    </row>
    <row r="6451" spans="5:7">
      <c r="E6451" s="237"/>
      <c r="F6451" s="237"/>
      <c r="G6451" s="237"/>
    </row>
    <row r="6452" spans="5:7">
      <c r="E6452" s="237"/>
      <c r="F6452" s="237"/>
      <c r="G6452" s="237"/>
    </row>
    <row r="6453" spans="5:7">
      <c r="E6453" s="237"/>
      <c r="F6453" s="237"/>
      <c r="G6453" s="237"/>
    </row>
    <row r="6454" spans="5:7">
      <c r="E6454" s="237"/>
      <c r="F6454" s="237"/>
      <c r="G6454" s="237"/>
    </row>
    <row r="6455" spans="5:7">
      <c r="E6455" s="237"/>
      <c r="F6455" s="237"/>
      <c r="G6455" s="237"/>
    </row>
    <row r="6456" spans="5:7">
      <c r="E6456" s="237"/>
      <c r="F6456" s="237"/>
      <c r="G6456" s="237"/>
    </row>
    <row r="6457" spans="5:7">
      <c r="E6457" s="237"/>
      <c r="F6457" s="237"/>
      <c r="G6457" s="237"/>
    </row>
    <row r="6458" spans="5:7">
      <c r="E6458" s="237"/>
      <c r="F6458" s="237"/>
      <c r="G6458" s="237"/>
    </row>
    <row r="6459" spans="5:7">
      <c r="E6459" s="237"/>
      <c r="F6459" s="237"/>
      <c r="G6459" s="237"/>
    </row>
    <row r="6460" spans="5:7">
      <c r="E6460" s="237"/>
      <c r="F6460" s="237"/>
      <c r="G6460" s="237"/>
    </row>
    <row r="6461" spans="5:7">
      <c r="E6461" s="237"/>
      <c r="F6461" s="237"/>
      <c r="G6461" s="237"/>
    </row>
    <row r="6462" spans="5:7">
      <c r="E6462" s="237"/>
      <c r="F6462" s="237"/>
      <c r="G6462" s="237"/>
    </row>
    <row r="6463" spans="5:7">
      <c r="E6463" s="237"/>
      <c r="F6463" s="237"/>
      <c r="G6463" s="237"/>
    </row>
    <row r="6464" spans="5:7">
      <c r="E6464" s="237"/>
      <c r="F6464" s="237"/>
      <c r="G6464" s="237"/>
    </row>
    <row r="6465" spans="5:7">
      <c r="E6465" s="237"/>
      <c r="F6465" s="237"/>
      <c r="G6465" s="237"/>
    </row>
    <row r="6466" spans="5:7">
      <c r="E6466" s="237"/>
      <c r="F6466" s="237"/>
      <c r="G6466" s="237"/>
    </row>
    <row r="6467" spans="5:7">
      <c r="E6467" s="237"/>
      <c r="F6467" s="237"/>
      <c r="G6467" s="237"/>
    </row>
    <row r="6468" spans="5:7">
      <c r="E6468" s="237"/>
      <c r="F6468" s="237"/>
      <c r="G6468" s="237"/>
    </row>
    <row r="6469" spans="5:7">
      <c r="E6469" s="237"/>
      <c r="F6469" s="237"/>
      <c r="G6469" s="237"/>
    </row>
    <row r="6470" spans="5:7">
      <c r="E6470" s="237"/>
      <c r="F6470" s="237"/>
      <c r="G6470" s="237"/>
    </row>
    <row r="6471" spans="5:7">
      <c r="E6471" s="237"/>
      <c r="F6471" s="237"/>
      <c r="G6471" s="237"/>
    </row>
    <row r="6472" spans="5:7">
      <c r="E6472" s="237"/>
      <c r="F6472" s="237"/>
      <c r="G6472" s="237"/>
    </row>
    <row r="6473" spans="5:7">
      <c r="E6473" s="237"/>
      <c r="F6473" s="237"/>
      <c r="G6473" s="237"/>
    </row>
    <row r="6474" spans="5:7">
      <c r="E6474" s="237"/>
      <c r="F6474" s="237"/>
      <c r="G6474" s="237"/>
    </row>
    <row r="6475" spans="5:7">
      <c r="E6475" s="237"/>
      <c r="F6475" s="237"/>
      <c r="G6475" s="237"/>
    </row>
    <row r="6476" spans="5:7">
      <c r="E6476" s="237"/>
      <c r="F6476" s="237"/>
      <c r="G6476" s="237"/>
    </row>
    <row r="6477" spans="5:7">
      <c r="E6477" s="237"/>
      <c r="F6477" s="237"/>
      <c r="G6477" s="237"/>
    </row>
    <row r="6478" spans="5:7">
      <c r="E6478" s="237"/>
      <c r="F6478" s="237"/>
      <c r="G6478" s="237"/>
    </row>
    <row r="6479" spans="5:7">
      <c r="E6479" s="237"/>
      <c r="F6479" s="237"/>
      <c r="G6479" s="237"/>
    </row>
    <row r="6480" spans="5:7">
      <c r="E6480" s="237"/>
      <c r="F6480" s="237"/>
      <c r="G6480" s="237"/>
    </row>
    <row r="6481" spans="5:7">
      <c r="E6481" s="237"/>
      <c r="F6481" s="237"/>
      <c r="G6481" s="237"/>
    </row>
    <row r="6482" spans="5:7">
      <c r="E6482" s="237"/>
      <c r="F6482" s="237"/>
      <c r="G6482" s="237"/>
    </row>
    <row r="6483" spans="5:7">
      <c r="E6483" s="237"/>
      <c r="F6483" s="237"/>
      <c r="G6483" s="237"/>
    </row>
    <row r="6484" spans="5:7">
      <c r="E6484" s="237"/>
      <c r="F6484" s="237"/>
      <c r="G6484" s="237"/>
    </row>
    <row r="6485" spans="5:7">
      <c r="E6485" s="237"/>
      <c r="F6485" s="237"/>
      <c r="G6485" s="237"/>
    </row>
    <row r="6486" spans="5:7">
      <c r="E6486" s="237"/>
      <c r="F6486" s="237"/>
      <c r="G6486" s="237"/>
    </row>
    <row r="6487" spans="5:7">
      <c r="E6487" s="237"/>
      <c r="F6487" s="237"/>
      <c r="G6487" s="237"/>
    </row>
    <row r="6488" spans="5:7">
      <c r="E6488" s="237"/>
      <c r="F6488" s="237"/>
      <c r="G6488" s="237"/>
    </row>
    <row r="6489" spans="5:7">
      <c r="E6489" s="237"/>
      <c r="F6489" s="237"/>
      <c r="G6489" s="237"/>
    </row>
    <row r="6490" spans="5:7">
      <c r="E6490" s="237"/>
      <c r="F6490" s="237"/>
      <c r="G6490" s="237"/>
    </row>
    <row r="6491" spans="5:7">
      <c r="E6491" s="237"/>
      <c r="F6491" s="237"/>
      <c r="G6491" s="237"/>
    </row>
    <row r="6492" spans="5:7">
      <c r="E6492" s="237"/>
      <c r="F6492" s="237"/>
      <c r="G6492" s="237"/>
    </row>
    <row r="6493" spans="5:7">
      <c r="E6493" s="237"/>
      <c r="F6493" s="237"/>
      <c r="G6493" s="237"/>
    </row>
    <row r="6494" spans="5:7">
      <c r="E6494" s="237"/>
      <c r="F6494" s="237"/>
      <c r="G6494" s="237"/>
    </row>
    <row r="6495" spans="5:7">
      <c r="E6495" s="237"/>
      <c r="F6495" s="237"/>
      <c r="G6495" s="237"/>
    </row>
    <row r="6496" spans="5:7">
      <c r="E6496" s="237"/>
      <c r="F6496" s="237"/>
      <c r="G6496" s="237"/>
    </row>
    <row r="6497" spans="5:7">
      <c r="E6497" s="237"/>
      <c r="F6497" s="237"/>
      <c r="G6497" s="237"/>
    </row>
    <row r="6498" spans="5:7">
      <c r="E6498" s="237"/>
      <c r="F6498" s="237"/>
      <c r="G6498" s="237"/>
    </row>
    <row r="6499" spans="5:7">
      <c r="E6499" s="237"/>
      <c r="F6499" s="237"/>
      <c r="G6499" s="237"/>
    </row>
    <row r="6500" spans="5:7">
      <c r="E6500" s="237"/>
      <c r="F6500" s="237"/>
      <c r="G6500" s="237"/>
    </row>
    <row r="6501" spans="5:7">
      <c r="E6501" s="237"/>
      <c r="F6501" s="237"/>
      <c r="G6501" s="237"/>
    </row>
    <row r="6502" spans="5:7">
      <c r="E6502" s="237"/>
      <c r="F6502" s="237"/>
      <c r="G6502" s="237"/>
    </row>
    <row r="6503" spans="5:7">
      <c r="E6503" s="237"/>
      <c r="F6503" s="237"/>
      <c r="G6503" s="237"/>
    </row>
    <row r="6504" spans="5:7">
      <c r="E6504" s="237"/>
      <c r="F6504" s="237"/>
      <c r="G6504" s="237"/>
    </row>
    <row r="6505" spans="5:7">
      <c r="E6505" s="237"/>
      <c r="F6505" s="237"/>
      <c r="G6505" s="237"/>
    </row>
    <row r="6506" spans="5:7">
      <c r="E6506" s="237"/>
      <c r="F6506" s="237"/>
      <c r="G6506" s="237"/>
    </row>
    <row r="6507" spans="5:7">
      <c r="E6507" s="237"/>
      <c r="F6507" s="237"/>
      <c r="G6507" s="237"/>
    </row>
    <row r="6508" spans="5:7">
      <c r="E6508" s="237"/>
      <c r="F6508" s="237"/>
      <c r="G6508" s="237"/>
    </row>
    <row r="6509" spans="5:7">
      <c r="E6509" s="237"/>
      <c r="F6509" s="237"/>
      <c r="G6509" s="237"/>
    </row>
    <row r="6510" spans="5:7">
      <c r="E6510" s="237"/>
      <c r="F6510" s="237"/>
      <c r="G6510" s="237"/>
    </row>
    <row r="6511" spans="5:7">
      <c r="E6511" s="237"/>
      <c r="F6511" s="237"/>
      <c r="G6511" s="237"/>
    </row>
    <row r="6512" spans="5:7">
      <c r="E6512" s="237"/>
      <c r="F6512" s="237"/>
      <c r="G6512" s="237"/>
    </row>
    <row r="6513" spans="5:7">
      <c r="E6513" s="237"/>
      <c r="F6513" s="237"/>
      <c r="G6513" s="237"/>
    </row>
    <row r="6514" spans="5:7">
      <c r="E6514" s="237"/>
      <c r="F6514" s="237"/>
      <c r="G6514" s="237"/>
    </row>
    <row r="6515" spans="5:7">
      <c r="E6515" s="237"/>
      <c r="F6515" s="237"/>
      <c r="G6515" s="237"/>
    </row>
    <row r="6516" spans="5:7">
      <c r="E6516" s="237"/>
      <c r="F6516" s="237"/>
      <c r="G6516" s="237"/>
    </row>
    <row r="6517" spans="5:7">
      <c r="E6517" s="237"/>
      <c r="F6517" s="237"/>
      <c r="G6517" s="237"/>
    </row>
    <row r="6518" spans="5:7">
      <c r="E6518" s="237"/>
      <c r="F6518" s="237"/>
      <c r="G6518" s="237"/>
    </row>
    <row r="6519" spans="5:7">
      <c r="E6519" s="237"/>
      <c r="F6519" s="237"/>
      <c r="G6519" s="237"/>
    </row>
    <row r="6520" spans="5:7">
      <c r="E6520" s="237"/>
      <c r="F6520" s="237"/>
      <c r="G6520" s="237"/>
    </row>
    <row r="6521" spans="5:7">
      <c r="E6521" s="237"/>
      <c r="F6521" s="237"/>
      <c r="G6521" s="237"/>
    </row>
    <row r="6522" spans="5:7">
      <c r="E6522" s="237"/>
      <c r="F6522" s="237"/>
      <c r="G6522" s="237"/>
    </row>
    <row r="6523" spans="5:7">
      <c r="E6523" s="237"/>
      <c r="F6523" s="237"/>
      <c r="G6523" s="237"/>
    </row>
    <row r="6524" spans="5:7">
      <c r="E6524" s="237"/>
      <c r="F6524" s="237"/>
      <c r="G6524" s="237"/>
    </row>
    <row r="6525" spans="5:7">
      <c r="E6525" s="237"/>
      <c r="F6525" s="237"/>
      <c r="G6525" s="237"/>
    </row>
    <row r="6526" spans="5:7">
      <c r="E6526" s="237"/>
      <c r="F6526" s="237"/>
      <c r="G6526" s="237"/>
    </row>
    <row r="6527" spans="5:7">
      <c r="E6527" s="237"/>
      <c r="F6527" s="237"/>
      <c r="G6527" s="237"/>
    </row>
    <row r="6528" spans="5:7">
      <c r="E6528" s="237"/>
      <c r="F6528" s="237"/>
      <c r="G6528" s="237"/>
    </row>
    <row r="6529" spans="5:7">
      <c r="E6529" s="237"/>
      <c r="F6529" s="237"/>
      <c r="G6529" s="237"/>
    </row>
    <row r="6530" spans="5:7">
      <c r="E6530" s="237"/>
      <c r="F6530" s="237"/>
      <c r="G6530" s="237"/>
    </row>
    <row r="6531" spans="5:7">
      <c r="E6531" s="237"/>
      <c r="F6531" s="237"/>
      <c r="G6531" s="237"/>
    </row>
    <row r="6532" spans="5:7">
      <c r="E6532" s="237"/>
      <c r="F6532" s="237"/>
      <c r="G6532" s="237"/>
    </row>
    <row r="6533" spans="5:7">
      <c r="E6533" s="237"/>
      <c r="F6533" s="237"/>
      <c r="G6533" s="237"/>
    </row>
    <row r="6534" spans="5:7">
      <c r="E6534" s="237"/>
      <c r="F6534" s="237"/>
      <c r="G6534" s="237"/>
    </row>
    <row r="6535" spans="5:7">
      <c r="E6535" s="237"/>
      <c r="F6535" s="237"/>
      <c r="G6535" s="237"/>
    </row>
    <row r="6536" spans="5:7">
      <c r="E6536" s="237"/>
      <c r="F6536" s="237"/>
      <c r="G6536" s="237"/>
    </row>
    <row r="6537" spans="5:7">
      <c r="E6537" s="237"/>
      <c r="F6537" s="237"/>
      <c r="G6537" s="237"/>
    </row>
    <row r="6538" spans="5:7">
      <c r="E6538" s="237"/>
      <c r="F6538" s="237"/>
      <c r="G6538" s="237"/>
    </row>
    <row r="6539" spans="5:7">
      <c r="E6539" s="237"/>
      <c r="F6539" s="237"/>
      <c r="G6539" s="237"/>
    </row>
    <row r="6540" spans="5:7">
      <c r="E6540" s="237"/>
      <c r="F6540" s="237"/>
      <c r="G6540" s="237"/>
    </row>
    <row r="6541" spans="5:7">
      <c r="E6541" s="237"/>
      <c r="F6541" s="237"/>
      <c r="G6541" s="237"/>
    </row>
    <row r="6542" spans="5:7">
      <c r="E6542" s="237"/>
      <c r="F6542" s="237"/>
      <c r="G6542" s="237"/>
    </row>
    <row r="6543" spans="5:7">
      <c r="E6543" s="237"/>
      <c r="F6543" s="237"/>
      <c r="G6543" s="237"/>
    </row>
    <row r="6544" spans="5:7">
      <c r="E6544" s="237"/>
      <c r="F6544" s="237"/>
      <c r="G6544" s="237"/>
    </row>
    <row r="6545" spans="5:7">
      <c r="E6545" s="237"/>
      <c r="F6545" s="237"/>
      <c r="G6545" s="237"/>
    </row>
    <row r="6546" spans="5:7">
      <c r="E6546" s="237"/>
      <c r="F6546" s="237"/>
      <c r="G6546" s="237"/>
    </row>
    <row r="6547" spans="5:7">
      <c r="E6547" s="237"/>
      <c r="F6547" s="237"/>
      <c r="G6547" s="237"/>
    </row>
    <row r="6548" spans="5:7">
      <c r="E6548" s="237"/>
      <c r="F6548" s="237"/>
      <c r="G6548" s="237"/>
    </row>
    <row r="6549" spans="5:7">
      <c r="E6549" s="237"/>
      <c r="F6549" s="237"/>
      <c r="G6549" s="237"/>
    </row>
    <row r="6550" spans="5:7">
      <c r="E6550" s="237"/>
      <c r="F6550" s="237"/>
      <c r="G6550" s="237"/>
    </row>
    <row r="6551" spans="5:7">
      <c r="E6551" s="237"/>
      <c r="F6551" s="237"/>
      <c r="G6551" s="237"/>
    </row>
    <row r="6552" spans="5:7">
      <c r="E6552" s="237"/>
      <c r="F6552" s="237"/>
      <c r="G6552" s="237"/>
    </row>
    <row r="6553" spans="5:7">
      <c r="E6553" s="237"/>
      <c r="F6553" s="237"/>
      <c r="G6553" s="237"/>
    </row>
    <row r="6554" spans="5:7">
      <c r="E6554" s="237"/>
      <c r="F6554" s="237"/>
      <c r="G6554" s="237"/>
    </row>
    <row r="6555" spans="5:7">
      <c r="E6555" s="237"/>
      <c r="F6555" s="237"/>
      <c r="G6555" s="237"/>
    </row>
    <row r="6556" spans="5:7">
      <c r="E6556" s="237"/>
      <c r="F6556" s="237"/>
      <c r="G6556" s="237"/>
    </row>
    <row r="6557" spans="5:7">
      <c r="E6557" s="237"/>
      <c r="F6557" s="237"/>
      <c r="G6557" s="237"/>
    </row>
    <row r="6558" spans="5:7">
      <c r="E6558" s="237"/>
      <c r="F6558" s="237"/>
      <c r="G6558" s="237"/>
    </row>
    <row r="6559" spans="5:7">
      <c r="E6559" s="237"/>
      <c r="F6559" s="237"/>
      <c r="G6559" s="237"/>
    </row>
    <row r="6560" spans="5:7">
      <c r="E6560" s="237"/>
      <c r="F6560" s="237"/>
      <c r="G6560" s="237"/>
    </row>
    <row r="6561" spans="5:7">
      <c r="E6561" s="237"/>
      <c r="F6561" s="237"/>
      <c r="G6561" s="237"/>
    </row>
    <row r="6562" spans="5:7">
      <c r="E6562" s="237"/>
      <c r="F6562" s="237"/>
      <c r="G6562" s="237"/>
    </row>
    <row r="6563" spans="5:7">
      <c r="E6563" s="237"/>
      <c r="F6563" s="237"/>
      <c r="G6563" s="237"/>
    </row>
    <row r="6564" spans="5:7">
      <c r="E6564" s="237"/>
      <c r="F6564" s="237"/>
      <c r="G6564" s="237"/>
    </row>
    <row r="6565" spans="5:7">
      <c r="E6565" s="237"/>
      <c r="F6565" s="237"/>
      <c r="G6565" s="237"/>
    </row>
    <row r="6566" spans="5:7">
      <c r="E6566" s="237"/>
      <c r="F6566" s="237"/>
      <c r="G6566" s="237"/>
    </row>
    <row r="6567" spans="5:7">
      <c r="E6567" s="237"/>
      <c r="F6567" s="237"/>
      <c r="G6567" s="237"/>
    </row>
    <row r="6568" spans="5:7">
      <c r="E6568" s="237"/>
      <c r="F6568" s="237"/>
      <c r="G6568" s="237"/>
    </row>
    <row r="6569" spans="5:7">
      <c r="E6569" s="237"/>
      <c r="F6569" s="237"/>
      <c r="G6569" s="237"/>
    </row>
    <row r="6570" spans="5:7">
      <c r="E6570" s="237"/>
      <c r="F6570" s="237"/>
      <c r="G6570" s="237"/>
    </row>
    <row r="6571" spans="5:7">
      <c r="E6571" s="237"/>
      <c r="F6571" s="237"/>
      <c r="G6571" s="237"/>
    </row>
    <row r="6572" spans="5:7">
      <c r="E6572" s="237"/>
      <c r="F6572" s="237"/>
      <c r="G6572" s="237"/>
    </row>
    <row r="6573" spans="5:7">
      <c r="E6573" s="237"/>
      <c r="F6573" s="237"/>
      <c r="G6573" s="237"/>
    </row>
    <row r="6574" spans="5:7">
      <c r="E6574" s="237"/>
      <c r="F6574" s="237"/>
      <c r="G6574" s="237"/>
    </row>
    <row r="6575" spans="5:7">
      <c r="E6575" s="237"/>
      <c r="F6575" s="237"/>
      <c r="G6575" s="237"/>
    </row>
    <row r="6576" spans="5:7">
      <c r="E6576" s="237"/>
      <c r="F6576" s="237"/>
      <c r="G6576" s="237"/>
    </row>
    <row r="6577" spans="5:7">
      <c r="E6577" s="237"/>
      <c r="F6577" s="237"/>
      <c r="G6577" s="237"/>
    </row>
    <row r="6578" spans="5:7">
      <c r="E6578" s="237"/>
      <c r="F6578" s="237"/>
      <c r="G6578" s="237"/>
    </row>
    <row r="6579" spans="5:7">
      <c r="E6579" s="237"/>
      <c r="F6579" s="237"/>
      <c r="G6579" s="237"/>
    </row>
    <row r="6580" spans="5:7">
      <c r="E6580" s="237"/>
      <c r="F6580" s="237"/>
      <c r="G6580" s="237"/>
    </row>
    <row r="6581" spans="5:7">
      <c r="E6581" s="237"/>
      <c r="F6581" s="237"/>
      <c r="G6581" s="237"/>
    </row>
    <row r="6582" spans="5:7">
      <c r="E6582" s="237"/>
      <c r="F6582" s="237"/>
      <c r="G6582" s="237"/>
    </row>
    <row r="6583" spans="5:7">
      <c r="E6583" s="237"/>
      <c r="F6583" s="237"/>
      <c r="G6583" s="237"/>
    </row>
    <row r="6584" spans="5:7">
      <c r="E6584" s="237"/>
      <c r="F6584" s="237"/>
      <c r="G6584" s="237"/>
    </row>
    <row r="6585" spans="5:7">
      <c r="E6585" s="237"/>
      <c r="F6585" s="237"/>
      <c r="G6585" s="237"/>
    </row>
    <row r="6586" spans="5:7">
      <c r="E6586" s="237"/>
      <c r="F6586" s="237"/>
      <c r="G6586" s="237"/>
    </row>
    <row r="6587" spans="5:7">
      <c r="E6587" s="237"/>
      <c r="F6587" s="237"/>
      <c r="G6587" s="237"/>
    </row>
    <row r="6588" spans="5:7">
      <c r="E6588" s="237"/>
      <c r="F6588" s="237"/>
      <c r="G6588" s="237"/>
    </row>
    <row r="6589" spans="5:7">
      <c r="E6589" s="237"/>
      <c r="F6589" s="237"/>
      <c r="G6589" s="237"/>
    </row>
    <row r="6590" spans="5:7">
      <c r="E6590" s="237"/>
      <c r="F6590" s="237"/>
      <c r="G6590" s="237"/>
    </row>
    <row r="6591" spans="5:7">
      <c r="E6591" s="237"/>
      <c r="F6591" s="237"/>
      <c r="G6591" s="237"/>
    </row>
    <row r="6592" spans="5:7">
      <c r="E6592" s="237"/>
      <c r="F6592" s="237"/>
      <c r="G6592" s="237"/>
    </row>
    <row r="6593" spans="5:7">
      <c r="E6593" s="237"/>
      <c r="F6593" s="237"/>
      <c r="G6593" s="237"/>
    </row>
    <row r="6594" spans="5:7">
      <c r="E6594" s="237"/>
      <c r="F6594" s="237"/>
      <c r="G6594" s="237"/>
    </row>
    <row r="6595" spans="5:7">
      <c r="E6595" s="237"/>
      <c r="F6595" s="237"/>
      <c r="G6595" s="237"/>
    </row>
    <row r="6596" spans="5:7">
      <c r="E6596" s="237"/>
      <c r="F6596" s="237"/>
      <c r="G6596" s="237"/>
    </row>
    <row r="6597" spans="5:7">
      <c r="E6597" s="237"/>
      <c r="F6597" s="237"/>
      <c r="G6597" s="237"/>
    </row>
    <row r="6598" spans="5:7">
      <c r="E6598" s="237"/>
      <c r="F6598" s="237"/>
      <c r="G6598" s="237"/>
    </row>
    <row r="6599" spans="5:7">
      <c r="E6599" s="237"/>
      <c r="F6599" s="237"/>
      <c r="G6599" s="237"/>
    </row>
    <row r="6600" spans="5:7">
      <c r="E6600" s="237"/>
      <c r="F6600" s="237"/>
      <c r="G6600" s="237"/>
    </row>
    <row r="6601" spans="5:7">
      <c r="E6601" s="237"/>
      <c r="F6601" s="237"/>
      <c r="G6601" s="237"/>
    </row>
    <row r="6602" spans="5:7">
      <c r="E6602" s="237"/>
      <c r="F6602" s="237"/>
      <c r="G6602" s="237"/>
    </row>
    <row r="6603" spans="5:7">
      <c r="E6603" s="237"/>
      <c r="F6603" s="237"/>
      <c r="G6603" s="237"/>
    </row>
    <row r="6604" spans="5:7">
      <c r="E6604" s="237"/>
      <c r="F6604" s="237"/>
      <c r="G6604" s="237"/>
    </row>
    <row r="6605" spans="5:7">
      <c r="E6605" s="237"/>
      <c r="F6605" s="237"/>
      <c r="G6605" s="237"/>
    </row>
    <row r="6606" spans="5:7">
      <c r="E6606" s="237"/>
      <c r="F6606" s="237"/>
      <c r="G6606" s="237"/>
    </row>
    <row r="6607" spans="5:7">
      <c r="E6607" s="237"/>
      <c r="F6607" s="237"/>
      <c r="G6607" s="237"/>
    </row>
    <row r="6608" spans="5:7">
      <c r="E6608" s="237"/>
      <c r="F6608" s="237"/>
      <c r="G6608" s="237"/>
    </row>
    <row r="6609" spans="5:7">
      <c r="E6609" s="237"/>
      <c r="F6609" s="237"/>
      <c r="G6609" s="237"/>
    </row>
    <row r="6610" spans="5:7">
      <c r="E6610" s="237"/>
      <c r="F6610" s="237"/>
      <c r="G6610" s="237"/>
    </row>
    <row r="6611" spans="5:7">
      <c r="E6611" s="237"/>
      <c r="F6611" s="237"/>
      <c r="G6611" s="237"/>
    </row>
    <row r="6612" spans="5:7">
      <c r="E6612" s="237"/>
      <c r="F6612" s="237"/>
      <c r="G6612" s="237"/>
    </row>
    <row r="6613" spans="5:7">
      <c r="E6613" s="237"/>
      <c r="F6613" s="237"/>
      <c r="G6613" s="237"/>
    </row>
    <row r="6614" spans="5:7">
      <c r="E6614" s="237"/>
      <c r="F6614" s="237"/>
      <c r="G6614" s="237"/>
    </row>
    <row r="6615" spans="5:7">
      <c r="E6615" s="237"/>
      <c r="F6615" s="237"/>
      <c r="G6615" s="237"/>
    </row>
    <row r="6616" spans="5:7">
      <c r="E6616" s="237"/>
      <c r="F6616" s="237"/>
      <c r="G6616" s="237"/>
    </row>
    <row r="6617" spans="5:7">
      <c r="E6617" s="237"/>
      <c r="F6617" s="237"/>
      <c r="G6617" s="237"/>
    </row>
    <row r="6618" spans="5:7">
      <c r="E6618" s="237"/>
      <c r="F6618" s="237"/>
      <c r="G6618" s="237"/>
    </row>
    <row r="6619" spans="5:7">
      <c r="E6619" s="237"/>
      <c r="F6619" s="237"/>
      <c r="G6619" s="237"/>
    </row>
    <row r="6620" spans="5:7">
      <c r="E6620" s="237"/>
      <c r="F6620" s="237"/>
      <c r="G6620" s="237"/>
    </row>
    <row r="6621" spans="5:7">
      <c r="E6621" s="237"/>
      <c r="F6621" s="237"/>
      <c r="G6621" s="237"/>
    </row>
    <row r="6622" spans="5:7">
      <c r="E6622" s="237"/>
      <c r="F6622" s="237"/>
      <c r="G6622" s="237"/>
    </row>
    <row r="6623" spans="5:7">
      <c r="E6623" s="237"/>
      <c r="F6623" s="237"/>
      <c r="G6623" s="237"/>
    </row>
    <row r="6624" spans="5:7">
      <c r="E6624" s="237"/>
      <c r="F6624" s="237"/>
      <c r="G6624" s="237"/>
    </row>
    <row r="6625" spans="5:7">
      <c r="E6625" s="237"/>
      <c r="F6625" s="237"/>
      <c r="G6625" s="237"/>
    </row>
    <row r="6626" spans="5:7">
      <c r="E6626" s="237"/>
      <c r="F6626" s="237"/>
      <c r="G6626" s="237"/>
    </row>
    <row r="6627" spans="5:7">
      <c r="E6627" s="237"/>
      <c r="F6627" s="237"/>
      <c r="G6627" s="237"/>
    </row>
    <row r="6628" spans="5:7">
      <c r="E6628" s="237"/>
      <c r="F6628" s="237"/>
      <c r="G6628" s="237"/>
    </row>
    <row r="6629" spans="5:7">
      <c r="E6629" s="237"/>
      <c r="F6629" s="237"/>
      <c r="G6629" s="237"/>
    </row>
    <row r="6630" spans="5:7">
      <c r="E6630" s="237"/>
      <c r="F6630" s="237"/>
      <c r="G6630" s="237"/>
    </row>
    <row r="6631" spans="5:7">
      <c r="E6631" s="237"/>
      <c r="F6631" s="237"/>
      <c r="G6631" s="237"/>
    </row>
    <row r="6632" spans="5:7">
      <c r="E6632" s="237"/>
      <c r="F6632" s="237"/>
      <c r="G6632" s="237"/>
    </row>
    <row r="6633" spans="5:7">
      <c r="E6633" s="237"/>
      <c r="F6633" s="237"/>
      <c r="G6633" s="237"/>
    </row>
    <row r="6634" spans="5:7">
      <c r="E6634" s="237"/>
      <c r="F6634" s="237"/>
      <c r="G6634" s="237"/>
    </row>
    <row r="6635" spans="5:7">
      <c r="E6635" s="237"/>
      <c r="F6635" s="237"/>
      <c r="G6635" s="237"/>
    </row>
    <row r="6636" spans="5:7">
      <c r="E6636" s="237"/>
      <c r="F6636" s="237"/>
      <c r="G6636" s="237"/>
    </row>
    <row r="6637" spans="5:7">
      <c r="E6637" s="237"/>
      <c r="F6637" s="237"/>
      <c r="G6637" s="237"/>
    </row>
    <row r="6638" spans="5:7">
      <c r="E6638" s="237"/>
      <c r="F6638" s="237"/>
      <c r="G6638" s="237"/>
    </row>
    <row r="6639" spans="5:7">
      <c r="E6639" s="237"/>
      <c r="F6639" s="237"/>
      <c r="G6639" s="237"/>
    </row>
    <row r="6640" spans="5:7">
      <c r="E6640" s="237"/>
      <c r="F6640" s="237"/>
      <c r="G6640" s="237"/>
    </row>
    <row r="6641" spans="5:7">
      <c r="E6641" s="237"/>
      <c r="F6641" s="237"/>
      <c r="G6641" s="237"/>
    </row>
    <row r="6642" spans="5:7">
      <c r="E6642" s="237"/>
      <c r="F6642" s="237"/>
      <c r="G6642" s="237"/>
    </row>
    <row r="6643" spans="5:7">
      <c r="E6643" s="237"/>
      <c r="F6643" s="237"/>
      <c r="G6643" s="237"/>
    </row>
    <row r="6644" spans="5:7">
      <c r="E6644" s="237"/>
      <c r="F6644" s="237"/>
      <c r="G6644" s="237"/>
    </row>
    <row r="6645" spans="5:7">
      <c r="E6645" s="237"/>
      <c r="F6645" s="237"/>
      <c r="G6645" s="237"/>
    </row>
    <row r="6646" spans="5:7">
      <c r="E6646" s="237"/>
      <c r="F6646" s="237"/>
      <c r="G6646" s="237"/>
    </row>
    <row r="6647" spans="5:7">
      <c r="E6647" s="237"/>
      <c r="F6647" s="237"/>
      <c r="G6647" s="237"/>
    </row>
    <row r="6648" spans="5:7">
      <c r="E6648" s="237"/>
      <c r="F6648" s="237"/>
      <c r="G6648" s="237"/>
    </row>
    <row r="6649" spans="5:7">
      <c r="E6649" s="237"/>
      <c r="F6649" s="237"/>
      <c r="G6649" s="237"/>
    </row>
    <row r="6650" spans="5:7">
      <c r="E6650" s="237"/>
      <c r="F6650" s="237"/>
      <c r="G6650" s="237"/>
    </row>
    <row r="6651" spans="5:7">
      <c r="E6651" s="237"/>
      <c r="F6651" s="237"/>
      <c r="G6651" s="237"/>
    </row>
    <row r="6652" spans="5:7">
      <c r="E6652" s="237"/>
      <c r="F6652" s="237"/>
      <c r="G6652" s="237"/>
    </row>
    <row r="6653" spans="5:7">
      <c r="E6653" s="237"/>
      <c r="F6653" s="237"/>
      <c r="G6653" s="237"/>
    </row>
    <row r="6654" spans="5:7">
      <c r="E6654" s="237"/>
      <c r="F6654" s="237"/>
      <c r="G6654" s="237"/>
    </row>
    <row r="6655" spans="5:7">
      <c r="E6655" s="237"/>
      <c r="F6655" s="237"/>
      <c r="G6655" s="237"/>
    </row>
    <row r="6656" spans="5:7">
      <c r="E6656" s="237"/>
      <c r="F6656" s="237"/>
      <c r="G6656" s="237"/>
    </row>
    <row r="6657" spans="5:7">
      <c r="E6657" s="237"/>
      <c r="F6657" s="237"/>
      <c r="G6657" s="237"/>
    </row>
    <row r="6658" spans="5:7">
      <c r="E6658" s="237"/>
      <c r="F6658" s="237"/>
      <c r="G6658" s="237"/>
    </row>
    <row r="6659" spans="5:7">
      <c r="E6659" s="237"/>
      <c r="F6659" s="237"/>
      <c r="G6659" s="237"/>
    </row>
    <row r="6660" spans="5:7">
      <c r="E6660" s="237"/>
      <c r="F6660" s="237"/>
      <c r="G6660" s="237"/>
    </row>
    <row r="6661" spans="5:7">
      <c r="E6661" s="237"/>
      <c r="F6661" s="237"/>
      <c r="G6661" s="237"/>
    </row>
    <row r="6662" spans="5:7">
      <c r="E6662" s="237"/>
      <c r="F6662" s="237"/>
      <c r="G6662" s="237"/>
    </row>
    <row r="6663" spans="5:7">
      <c r="E6663" s="237"/>
      <c r="F6663" s="237"/>
      <c r="G6663" s="237"/>
    </row>
    <row r="6664" spans="5:7">
      <c r="E6664" s="237"/>
      <c r="F6664" s="237"/>
      <c r="G6664" s="237"/>
    </row>
    <row r="6665" spans="5:7">
      <c r="E6665" s="237"/>
      <c r="F6665" s="237"/>
      <c r="G6665" s="237"/>
    </row>
    <row r="6666" spans="5:7">
      <c r="E6666" s="237"/>
      <c r="F6666" s="237"/>
      <c r="G6666" s="237"/>
    </row>
    <row r="6667" spans="5:7">
      <c r="E6667" s="237"/>
      <c r="F6667" s="237"/>
      <c r="G6667" s="237"/>
    </row>
    <row r="6668" spans="5:7">
      <c r="E6668" s="237"/>
      <c r="F6668" s="237"/>
      <c r="G6668" s="237"/>
    </row>
    <row r="6669" spans="5:7">
      <c r="E6669" s="237"/>
      <c r="F6669" s="237"/>
      <c r="G6669" s="237"/>
    </row>
    <row r="6670" spans="5:7">
      <c r="E6670" s="237"/>
      <c r="F6670" s="237"/>
      <c r="G6670" s="237"/>
    </row>
    <row r="6671" spans="5:7">
      <c r="E6671" s="237"/>
      <c r="F6671" s="237"/>
      <c r="G6671" s="237"/>
    </row>
    <row r="6672" spans="5:7">
      <c r="E6672" s="237"/>
      <c r="F6672" s="237"/>
      <c r="G6672" s="237"/>
    </row>
    <row r="6673" spans="5:7">
      <c r="E6673" s="237"/>
      <c r="F6673" s="237"/>
      <c r="G6673" s="237"/>
    </row>
    <row r="6674" spans="5:7">
      <c r="E6674" s="237"/>
      <c r="F6674" s="237"/>
      <c r="G6674" s="237"/>
    </row>
    <row r="6675" spans="5:7">
      <c r="E6675" s="237"/>
      <c r="F6675" s="237"/>
      <c r="G6675" s="237"/>
    </row>
    <row r="6676" spans="5:7">
      <c r="E6676" s="237"/>
      <c r="F6676" s="237"/>
      <c r="G6676" s="237"/>
    </row>
    <row r="6677" spans="5:7">
      <c r="E6677" s="237"/>
      <c r="F6677" s="237"/>
      <c r="G6677" s="237"/>
    </row>
    <row r="6678" spans="5:7">
      <c r="E6678" s="237"/>
      <c r="F6678" s="237"/>
      <c r="G6678" s="237"/>
    </row>
    <row r="6679" spans="5:7">
      <c r="E6679" s="237"/>
      <c r="F6679" s="237"/>
      <c r="G6679" s="237"/>
    </row>
    <row r="6680" spans="5:7">
      <c r="E6680" s="237"/>
      <c r="F6680" s="237"/>
      <c r="G6680" s="237"/>
    </row>
    <row r="6681" spans="5:7">
      <c r="E6681" s="237"/>
      <c r="F6681" s="237"/>
      <c r="G6681" s="237"/>
    </row>
    <row r="6682" spans="5:7">
      <c r="E6682" s="237"/>
      <c r="F6682" s="237"/>
      <c r="G6682" s="237"/>
    </row>
    <row r="6683" spans="5:7">
      <c r="E6683" s="237"/>
      <c r="F6683" s="237"/>
      <c r="G6683" s="237"/>
    </row>
    <row r="6684" spans="5:7">
      <c r="E6684" s="237"/>
      <c r="F6684" s="237"/>
      <c r="G6684" s="237"/>
    </row>
    <row r="6685" spans="5:7">
      <c r="E6685" s="237"/>
      <c r="F6685" s="237"/>
      <c r="G6685" s="237"/>
    </row>
    <row r="6686" spans="5:7">
      <c r="E6686" s="237"/>
      <c r="F6686" s="237"/>
      <c r="G6686" s="237"/>
    </row>
    <row r="6687" spans="5:7">
      <c r="E6687" s="237"/>
      <c r="F6687" s="237"/>
      <c r="G6687" s="237"/>
    </row>
    <row r="6688" spans="5:7">
      <c r="E6688" s="237"/>
      <c r="F6688" s="237"/>
      <c r="G6688" s="237"/>
    </row>
    <row r="6689" spans="5:7">
      <c r="E6689" s="237"/>
      <c r="F6689" s="237"/>
      <c r="G6689" s="237"/>
    </row>
    <row r="6690" spans="5:7">
      <c r="E6690" s="237"/>
      <c r="F6690" s="237"/>
      <c r="G6690" s="237"/>
    </row>
    <row r="6691" spans="5:7">
      <c r="E6691" s="237"/>
      <c r="F6691" s="237"/>
      <c r="G6691" s="237"/>
    </row>
    <row r="6692" spans="5:7">
      <c r="E6692" s="237"/>
      <c r="F6692" s="237"/>
      <c r="G6692" s="237"/>
    </row>
    <row r="6693" spans="5:7">
      <c r="E6693" s="237"/>
      <c r="F6693" s="237"/>
      <c r="G6693" s="237"/>
    </row>
    <row r="6694" spans="5:7">
      <c r="E6694" s="237"/>
      <c r="F6694" s="237"/>
      <c r="G6694" s="237"/>
    </row>
    <row r="6695" spans="5:7">
      <c r="E6695" s="237"/>
      <c r="F6695" s="237"/>
      <c r="G6695" s="237"/>
    </row>
    <row r="6696" spans="5:7">
      <c r="E6696" s="237"/>
      <c r="F6696" s="237"/>
      <c r="G6696" s="237"/>
    </row>
    <row r="6697" spans="5:7">
      <c r="E6697" s="237"/>
      <c r="F6697" s="237"/>
      <c r="G6697" s="237"/>
    </row>
    <row r="6698" spans="5:7">
      <c r="E6698" s="237"/>
      <c r="F6698" s="237"/>
      <c r="G6698" s="237"/>
    </row>
    <row r="6699" spans="5:7">
      <c r="E6699" s="237"/>
      <c r="F6699" s="237"/>
      <c r="G6699" s="237"/>
    </row>
    <row r="6700" spans="5:7">
      <c r="E6700" s="237"/>
      <c r="F6700" s="237"/>
      <c r="G6700" s="237"/>
    </row>
    <row r="6701" spans="5:7">
      <c r="E6701" s="237"/>
      <c r="F6701" s="237"/>
      <c r="G6701" s="237"/>
    </row>
    <row r="6702" spans="5:7">
      <c r="E6702" s="237"/>
      <c r="F6702" s="237"/>
      <c r="G6702" s="237"/>
    </row>
    <row r="6703" spans="5:7">
      <c r="E6703" s="237"/>
      <c r="F6703" s="237"/>
      <c r="G6703" s="237"/>
    </row>
    <row r="6704" spans="5:7">
      <c r="E6704" s="237"/>
      <c r="F6704" s="237"/>
      <c r="G6704" s="237"/>
    </row>
    <row r="6705" spans="5:7">
      <c r="E6705" s="237"/>
      <c r="F6705" s="237"/>
      <c r="G6705" s="237"/>
    </row>
    <row r="6706" spans="5:7">
      <c r="E6706" s="237"/>
      <c r="F6706" s="237"/>
      <c r="G6706" s="237"/>
    </row>
    <row r="6707" spans="5:7">
      <c r="E6707" s="237"/>
      <c r="F6707" s="237"/>
      <c r="G6707" s="237"/>
    </row>
    <row r="6708" spans="5:7">
      <c r="E6708" s="237"/>
      <c r="F6708" s="237"/>
      <c r="G6708" s="237"/>
    </row>
    <row r="6709" spans="5:7">
      <c r="E6709" s="237"/>
      <c r="F6709" s="237"/>
      <c r="G6709" s="237"/>
    </row>
    <row r="6710" spans="5:7">
      <c r="E6710" s="237"/>
      <c r="F6710" s="237"/>
      <c r="G6710" s="237"/>
    </row>
    <row r="6711" spans="5:7">
      <c r="E6711" s="237"/>
      <c r="F6711" s="237"/>
      <c r="G6711" s="237"/>
    </row>
    <row r="6712" spans="5:7">
      <c r="E6712" s="237"/>
      <c r="F6712" s="237"/>
      <c r="G6712" s="237"/>
    </row>
    <row r="6713" spans="5:7">
      <c r="E6713" s="237"/>
      <c r="F6713" s="237"/>
      <c r="G6713" s="237"/>
    </row>
    <row r="6714" spans="5:7">
      <c r="E6714" s="237"/>
      <c r="F6714" s="237"/>
      <c r="G6714" s="237"/>
    </row>
    <row r="6715" spans="5:7">
      <c r="E6715" s="237"/>
      <c r="F6715" s="237"/>
      <c r="G6715" s="237"/>
    </row>
    <row r="6716" spans="5:7">
      <c r="E6716" s="237"/>
      <c r="F6716" s="237"/>
      <c r="G6716" s="237"/>
    </row>
    <row r="6717" spans="5:7">
      <c r="E6717" s="237"/>
      <c r="F6717" s="237"/>
      <c r="G6717" s="237"/>
    </row>
    <row r="6718" spans="5:7">
      <c r="E6718" s="237"/>
      <c r="F6718" s="237"/>
      <c r="G6718" s="237"/>
    </row>
    <row r="6719" spans="5:7">
      <c r="E6719" s="237"/>
      <c r="F6719" s="237"/>
      <c r="G6719" s="237"/>
    </row>
    <row r="6720" spans="5:7">
      <c r="E6720" s="237"/>
      <c r="F6720" s="237"/>
      <c r="G6720" s="237"/>
    </row>
    <row r="6721" spans="5:7">
      <c r="E6721" s="237"/>
      <c r="F6721" s="237"/>
      <c r="G6721" s="237"/>
    </row>
    <row r="6722" spans="5:7">
      <c r="E6722" s="237"/>
      <c r="F6722" s="237"/>
      <c r="G6722" s="237"/>
    </row>
    <row r="6723" spans="5:7">
      <c r="E6723" s="237"/>
      <c r="F6723" s="237"/>
      <c r="G6723" s="237"/>
    </row>
    <row r="6724" spans="5:7">
      <c r="E6724" s="237"/>
      <c r="F6724" s="237"/>
      <c r="G6724" s="237"/>
    </row>
    <row r="6725" spans="5:7">
      <c r="E6725" s="237"/>
      <c r="F6725" s="237"/>
      <c r="G6725" s="237"/>
    </row>
    <row r="6726" spans="5:7">
      <c r="E6726" s="237"/>
      <c r="F6726" s="237"/>
      <c r="G6726" s="237"/>
    </row>
    <row r="6727" spans="5:7">
      <c r="E6727" s="237"/>
      <c r="F6727" s="237"/>
      <c r="G6727" s="237"/>
    </row>
    <row r="6728" spans="5:7">
      <c r="E6728" s="237"/>
      <c r="F6728" s="237"/>
      <c r="G6728" s="237"/>
    </row>
    <row r="6729" spans="5:7">
      <c r="E6729" s="237"/>
      <c r="F6729" s="237"/>
      <c r="G6729" s="237"/>
    </row>
    <row r="6730" spans="5:7">
      <c r="E6730" s="237"/>
      <c r="F6730" s="237"/>
      <c r="G6730" s="237"/>
    </row>
    <row r="6731" spans="5:7">
      <c r="E6731" s="237"/>
      <c r="F6731" s="237"/>
      <c r="G6731" s="237"/>
    </row>
    <row r="6732" spans="5:7">
      <c r="E6732" s="237"/>
      <c r="F6732" s="237"/>
      <c r="G6732" s="237"/>
    </row>
    <row r="6733" spans="5:7">
      <c r="E6733" s="237"/>
      <c r="F6733" s="237"/>
      <c r="G6733" s="237"/>
    </row>
    <row r="6734" spans="5:7">
      <c r="E6734" s="237"/>
      <c r="F6734" s="237"/>
      <c r="G6734" s="237"/>
    </row>
    <row r="6735" spans="5:7">
      <c r="E6735" s="237"/>
      <c r="F6735" s="237"/>
      <c r="G6735" s="237"/>
    </row>
    <row r="6736" spans="5:7">
      <c r="E6736" s="237"/>
      <c r="F6736" s="237"/>
      <c r="G6736" s="237"/>
    </row>
    <row r="6737" spans="5:7">
      <c r="E6737" s="237"/>
      <c r="F6737" s="237"/>
      <c r="G6737" s="237"/>
    </row>
    <row r="6738" spans="5:7">
      <c r="E6738" s="237"/>
      <c r="F6738" s="237"/>
      <c r="G6738" s="237"/>
    </row>
    <row r="6739" spans="5:7">
      <c r="E6739" s="237"/>
      <c r="F6739" s="237"/>
      <c r="G6739" s="237"/>
    </row>
    <row r="6740" spans="5:7">
      <c r="E6740" s="237"/>
      <c r="F6740" s="237"/>
      <c r="G6740" s="237"/>
    </row>
    <row r="6741" spans="5:7">
      <c r="E6741" s="237"/>
      <c r="F6741" s="237"/>
      <c r="G6741" s="237"/>
    </row>
    <row r="6742" spans="5:7">
      <c r="E6742" s="237"/>
      <c r="F6742" s="237"/>
      <c r="G6742" s="237"/>
    </row>
    <row r="6743" spans="5:7">
      <c r="E6743" s="237"/>
      <c r="F6743" s="237"/>
      <c r="G6743" s="237"/>
    </row>
    <row r="6744" spans="5:7">
      <c r="E6744" s="237"/>
      <c r="F6744" s="237"/>
      <c r="G6744" s="237"/>
    </row>
    <row r="6745" spans="5:7">
      <c r="E6745" s="237"/>
      <c r="F6745" s="237"/>
      <c r="G6745" s="237"/>
    </row>
    <row r="6746" spans="5:7">
      <c r="E6746" s="237"/>
      <c r="F6746" s="237"/>
      <c r="G6746" s="237"/>
    </row>
    <row r="6747" spans="5:7">
      <c r="E6747" s="237"/>
      <c r="F6747" s="237"/>
      <c r="G6747" s="237"/>
    </row>
    <row r="6748" spans="5:7">
      <c r="E6748" s="237"/>
      <c r="F6748" s="237"/>
      <c r="G6748" s="237"/>
    </row>
    <row r="6749" spans="5:7">
      <c r="E6749" s="237"/>
      <c r="F6749" s="237"/>
      <c r="G6749" s="237"/>
    </row>
    <row r="6750" spans="5:7">
      <c r="E6750" s="237"/>
      <c r="F6750" s="237"/>
      <c r="G6750" s="237"/>
    </row>
    <row r="6751" spans="5:7">
      <c r="E6751" s="237"/>
      <c r="F6751" s="237"/>
      <c r="G6751" s="237"/>
    </row>
    <row r="6752" spans="5:7">
      <c r="E6752" s="237"/>
      <c r="F6752" s="237"/>
      <c r="G6752" s="237"/>
    </row>
    <row r="6753" spans="5:7">
      <c r="E6753" s="237"/>
      <c r="F6753" s="237"/>
      <c r="G6753" s="237"/>
    </row>
    <row r="6754" spans="5:7">
      <c r="E6754" s="237"/>
      <c r="F6754" s="237"/>
      <c r="G6754" s="237"/>
    </row>
    <row r="6755" spans="5:7">
      <c r="E6755" s="237"/>
      <c r="F6755" s="237"/>
      <c r="G6755" s="237"/>
    </row>
    <row r="6756" spans="5:7">
      <c r="E6756" s="237"/>
      <c r="F6756" s="237"/>
      <c r="G6756" s="237"/>
    </row>
    <row r="6757" spans="5:7">
      <c r="E6757" s="237"/>
      <c r="F6757" s="237"/>
      <c r="G6757" s="237"/>
    </row>
    <row r="6758" spans="5:7">
      <c r="E6758" s="237"/>
      <c r="F6758" s="237"/>
      <c r="G6758" s="237"/>
    </row>
    <row r="6759" spans="5:7">
      <c r="E6759" s="237"/>
      <c r="F6759" s="237"/>
      <c r="G6759" s="237"/>
    </row>
    <row r="6760" spans="5:7">
      <c r="E6760" s="237"/>
      <c r="F6760" s="237"/>
      <c r="G6760" s="237"/>
    </row>
    <row r="6761" spans="5:7">
      <c r="E6761" s="237"/>
      <c r="F6761" s="237"/>
      <c r="G6761" s="237"/>
    </row>
    <row r="6762" spans="5:7">
      <c r="E6762" s="237"/>
      <c r="F6762" s="237"/>
      <c r="G6762" s="237"/>
    </row>
    <row r="6763" spans="5:7">
      <c r="E6763" s="237"/>
      <c r="F6763" s="237"/>
      <c r="G6763" s="237"/>
    </row>
    <row r="6764" spans="5:7">
      <c r="E6764" s="237"/>
      <c r="F6764" s="237"/>
      <c r="G6764" s="237"/>
    </row>
    <row r="6765" spans="5:7">
      <c r="E6765" s="237"/>
      <c r="F6765" s="237"/>
      <c r="G6765" s="237"/>
    </row>
    <row r="6766" spans="5:7">
      <c r="E6766" s="237"/>
      <c r="F6766" s="237"/>
      <c r="G6766" s="237"/>
    </row>
    <row r="6767" spans="5:7">
      <c r="E6767" s="237"/>
      <c r="F6767" s="237"/>
      <c r="G6767" s="237"/>
    </row>
    <row r="6768" spans="5:7">
      <c r="E6768" s="237"/>
      <c r="F6768" s="237"/>
      <c r="G6768" s="237"/>
    </row>
    <row r="6769" spans="5:7">
      <c r="E6769" s="237"/>
      <c r="F6769" s="237"/>
      <c r="G6769" s="237"/>
    </row>
    <row r="6770" spans="5:7">
      <c r="E6770" s="237"/>
      <c r="F6770" s="237"/>
      <c r="G6770" s="237"/>
    </row>
    <row r="6771" spans="5:7">
      <c r="E6771" s="237"/>
      <c r="F6771" s="237"/>
      <c r="G6771" s="237"/>
    </row>
    <row r="6772" spans="5:7">
      <c r="E6772" s="237"/>
      <c r="F6772" s="237"/>
      <c r="G6772" s="237"/>
    </row>
    <row r="6773" spans="5:7">
      <c r="E6773" s="237"/>
      <c r="F6773" s="237"/>
      <c r="G6773" s="237"/>
    </row>
    <row r="6774" spans="5:7">
      <c r="E6774" s="237"/>
      <c r="F6774" s="237"/>
      <c r="G6774" s="237"/>
    </row>
    <row r="6775" spans="5:7">
      <c r="E6775" s="237"/>
      <c r="F6775" s="237"/>
      <c r="G6775" s="237"/>
    </row>
    <row r="6776" spans="5:7">
      <c r="E6776" s="237"/>
      <c r="F6776" s="237"/>
      <c r="G6776" s="237"/>
    </row>
    <row r="6777" spans="5:7">
      <c r="E6777" s="237"/>
      <c r="F6777" s="237"/>
      <c r="G6777" s="237"/>
    </row>
    <row r="6778" spans="5:7">
      <c r="E6778" s="237"/>
      <c r="F6778" s="237"/>
      <c r="G6778" s="237"/>
    </row>
    <row r="6779" spans="5:7">
      <c r="E6779" s="237"/>
      <c r="F6779" s="237"/>
      <c r="G6779" s="237"/>
    </row>
    <row r="6780" spans="5:7">
      <c r="E6780" s="237"/>
      <c r="F6780" s="237"/>
      <c r="G6780" s="237"/>
    </row>
    <row r="6781" spans="5:7">
      <c r="E6781" s="237"/>
      <c r="F6781" s="237"/>
      <c r="G6781" s="237"/>
    </row>
    <row r="6782" spans="5:7">
      <c r="E6782" s="237"/>
      <c r="F6782" s="237"/>
      <c r="G6782" s="237"/>
    </row>
    <row r="6783" spans="5:7">
      <c r="E6783" s="237"/>
      <c r="F6783" s="237"/>
      <c r="G6783" s="237"/>
    </row>
    <row r="6784" spans="5:7">
      <c r="E6784" s="237"/>
      <c r="F6784" s="237"/>
      <c r="G6784" s="237"/>
    </row>
    <row r="6785" spans="5:7">
      <c r="E6785" s="237"/>
      <c r="F6785" s="237"/>
      <c r="G6785" s="237"/>
    </row>
    <row r="6786" spans="5:7">
      <c r="E6786" s="237"/>
      <c r="F6786" s="237"/>
      <c r="G6786" s="237"/>
    </row>
    <row r="6787" spans="5:7">
      <c r="E6787" s="237"/>
      <c r="F6787" s="237"/>
      <c r="G6787" s="237"/>
    </row>
    <row r="6788" spans="5:7">
      <c r="E6788" s="237"/>
      <c r="F6788" s="237"/>
      <c r="G6788" s="237"/>
    </row>
    <row r="6789" spans="5:7">
      <c r="E6789" s="237"/>
      <c r="F6789" s="237"/>
      <c r="G6789" s="237"/>
    </row>
    <row r="6790" spans="5:7">
      <c r="E6790" s="237"/>
      <c r="F6790" s="237"/>
      <c r="G6790" s="237"/>
    </row>
    <row r="6791" spans="5:7">
      <c r="E6791" s="237"/>
      <c r="F6791" s="237"/>
      <c r="G6791" s="237"/>
    </row>
    <row r="6792" spans="5:7">
      <c r="E6792" s="237"/>
      <c r="F6792" s="237"/>
      <c r="G6792" s="237"/>
    </row>
    <row r="6793" spans="5:7">
      <c r="E6793" s="237"/>
      <c r="F6793" s="237"/>
      <c r="G6793" s="237"/>
    </row>
    <row r="6794" spans="5:7">
      <c r="E6794" s="237"/>
      <c r="F6794" s="237"/>
      <c r="G6794" s="237"/>
    </row>
    <row r="6795" spans="5:7">
      <c r="E6795" s="237"/>
      <c r="F6795" s="237"/>
      <c r="G6795" s="237"/>
    </row>
    <row r="6796" spans="5:7">
      <c r="E6796" s="237"/>
      <c r="F6796" s="237"/>
      <c r="G6796" s="237"/>
    </row>
    <row r="6797" spans="5:7">
      <c r="E6797" s="237"/>
      <c r="F6797" s="237"/>
      <c r="G6797" s="237"/>
    </row>
    <row r="6798" spans="5:7">
      <c r="E6798" s="237"/>
      <c r="F6798" s="237"/>
      <c r="G6798" s="237"/>
    </row>
    <row r="6799" spans="5:7">
      <c r="E6799" s="237"/>
      <c r="F6799" s="237"/>
      <c r="G6799" s="237"/>
    </row>
    <row r="6800" spans="5:7">
      <c r="E6800" s="237"/>
      <c r="F6800" s="237"/>
      <c r="G6800" s="237"/>
    </row>
    <row r="6801" spans="5:7">
      <c r="E6801" s="237"/>
      <c r="F6801" s="237"/>
      <c r="G6801" s="237"/>
    </row>
    <row r="6802" spans="5:7">
      <c r="E6802" s="237"/>
      <c r="F6802" s="237"/>
      <c r="G6802" s="237"/>
    </row>
    <row r="6803" spans="5:7">
      <c r="E6803" s="237"/>
      <c r="F6803" s="237"/>
      <c r="G6803" s="237"/>
    </row>
    <row r="6804" spans="5:7">
      <c r="E6804" s="237"/>
      <c r="F6804" s="237"/>
      <c r="G6804" s="237"/>
    </row>
    <row r="6805" spans="5:7">
      <c r="E6805" s="237"/>
      <c r="F6805" s="237"/>
      <c r="G6805" s="237"/>
    </row>
    <row r="6806" spans="5:7">
      <c r="E6806" s="237"/>
      <c r="F6806" s="237"/>
      <c r="G6806" s="237"/>
    </row>
    <row r="6807" spans="5:7">
      <c r="E6807" s="237"/>
      <c r="F6807" s="237"/>
      <c r="G6807" s="237"/>
    </row>
    <row r="6808" spans="5:7">
      <c r="E6808" s="237"/>
      <c r="F6808" s="237"/>
      <c r="G6808" s="237"/>
    </row>
    <row r="6809" spans="5:7">
      <c r="E6809" s="237"/>
      <c r="F6809" s="237"/>
      <c r="G6809" s="237"/>
    </row>
    <row r="6810" spans="5:7">
      <c r="E6810" s="237"/>
      <c r="F6810" s="237"/>
      <c r="G6810" s="237"/>
    </row>
    <row r="6811" spans="5:7">
      <c r="E6811" s="237"/>
      <c r="F6811" s="237"/>
      <c r="G6811" s="237"/>
    </row>
    <row r="6812" spans="5:7">
      <c r="E6812" s="237"/>
      <c r="F6812" s="237"/>
      <c r="G6812" s="237"/>
    </row>
    <row r="6813" spans="5:7">
      <c r="E6813" s="237"/>
      <c r="F6813" s="237"/>
      <c r="G6813" s="237"/>
    </row>
    <row r="6814" spans="5:7">
      <c r="E6814" s="237"/>
      <c r="F6814" s="237"/>
      <c r="G6814" s="237"/>
    </row>
    <row r="6815" spans="5:7">
      <c r="E6815" s="237"/>
      <c r="F6815" s="237"/>
      <c r="G6815" s="237"/>
    </row>
    <row r="6816" spans="5:7">
      <c r="E6816" s="237"/>
      <c r="F6816" s="237"/>
      <c r="G6816" s="237"/>
    </row>
    <row r="6817" spans="5:7">
      <c r="E6817" s="237"/>
      <c r="F6817" s="237"/>
      <c r="G6817" s="237"/>
    </row>
    <row r="6818" spans="5:7">
      <c r="E6818" s="237"/>
      <c r="F6818" s="237"/>
      <c r="G6818" s="237"/>
    </row>
    <row r="6819" spans="5:7">
      <c r="E6819" s="237"/>
      <c r="F6819" s="237"/>
      <c r="G6819" s="237"/>
    </row>
    <row r="6820" spans="5:7">
      <c r="E6820" s="237"/>
      <c r="F6820" s="237"/>
      <c r="G6820" s="237"/>
    </row>
    <row r="6821" spans="5:7">
      <c r="E6821" s="237"/>
      <c r="F6821" s="237"/>
      <c r="G6821" s="237"/>
    </row>
    <row r="6822" spans="5:7">
      <c r="E6822" s="237"/>
      <c r="F6822" s="237"/>
      <c r="G6822" s="237"/>
    </row>
    <row r="6823" spans="5:7">
      <c r="E6823" s="237"/>
      <c r="F6823" s="237"/>
      <c r="G6823" s="237"/>
    </row>
    <row r="6824" spans="5:7">
      <c r="E6824" s="237"/>
      <c r="F6824" s="237"/>
      <c r="G6824" s="237"/>
    </row>
    <row r="6825" spans="5:7">
      <c r="E6825" s="237"/>
      <c r="F6825" s="237"/>
      <c r="G6825" s="237"/>
    </row>
    <row r="6826" spans="5:7">
      <c r="E6826" s="237"/>
      <c r="F6826" s="237"/>
      <c r="G6826" s="237"/>
    </row>
    <row r="6827" spans="5:7">
      <c r="E6827" s="237"/>
      <c r="F6827" s="237"/>
      <c r="G6827" s="237"/>
    </row>
    <row r="6828" spans="5:7">
      <c r="E6828" s="237"/>
      <c r="F6828" s="237"/>
      <c r="G6828" s="237"/>
    </row>
    <row r="6829" spans="5:7">
      <c r="E6829" s="237"/>
      <c r="F6829" s="237"/>
      <c r="G6829" s="237"/>
    </row>
    <row r="6830" spans="5:7">
      <c r="E6830" s="237"/>
      <c r="F6830" s="237"/>
      <c r="G6830" s="237"/>
    </row>
    <row r="6831" spans="5:7">
      <c r="E6831" s="237"/>
      <c r="F6831" s="237"/>
      <c r="G6831" s="237"/>
    </row>
    <row r="6832" spans="5:7">
      <c r="E6832" s="237"/>
      <c r="F6832" s="237"/>
      <c r="G6832" s="237"/>
    </row>
    <row r="6833" spans="5:7">
      <c r="E6833" s="237"/>
      <c r="F6833" s="237"/>
      <c r="G6833" s="237"/>
    </row>
    <row r="6834" spans="5:7">
      <c r="E6834" s="237"/>
      <c r="F6834" s="237"/>
      <c r="G6834" s="237"/>
    </row>
    <row r="6835" spans="5:7">
      <c r="E6835" s="237"/>
      <c r="F6835" s="237"/>
      <c r="G6835" s="237"/>
    </row>
    <row r="6836" spans="5:7">
      <c r="E6836" s="237"/>
      <c r="F6836" s="237"/>
      <c r="G6836" s="237"/>
    </row>
    <row r="6837" spans="5:7">
      <c r="E6837" s="237"/>
      <c r="F6837" s="237"/>
      <c r="G6837" s="237"/>
    </row>
    <row r="6838" spans="5:7">
      <c r="E6838" s="237"/>
      <c r="F6838" s="237"/>
      <c r="G6838" s="237"/>
    </row>
    <row r="6839" spans="5:7">
      <c r="E6839" s="237"/>
      <c r="F6839" s="237"/>
      <c r="G6839" s="237"/>
    </row>
    <row r="6840" spans="5:7">
      <c r="E6840" s="237"/>
      <c r="F6840" s="237"/>
      <c r="G6840" s="237"/>
    </row>
    <row r="6841" spans="5:7">
      <c r="E6841" s="237"/>
      <c r="F6841" s="237"/>
      <c r="G6841" s="237"/>
    </row>
    <row r="6842" spans="5:7">
      <c r="E6842" s="237"/>
      <c r="F6842" s="237"/>
      <c r="G6842" s="237"/>
    </row>
    <row r="6843" spans="5:7">
      <c r="E6843" s="237"/>
      <c r="F6843" s="237"/>
      <c r="G6843" s="237"/>
    </row>
    <row r="6844" spans="5:7">
      <c r="E6844" s="237"/>
      <c r="F6844" s="237"/>
      <c r="G6844" s="237"/>
    </row>
    <row r="6845" spans="5:7">
      <c r="E6845" s="237"/>
      <c r="F6845" s="237"/>
      <c r="G6845" s="237"/>
    </row>
    <row r="6846" spans="5:7">
      <c r="E6846" s="237"/>
      <c r="F6846" s="237"/>
      <c r="G6846" s="237"/>
    </row>
    <row r="6847" spans="5:7">
      <c r="E6847" s="237"/>
      <c r="F6847" s="237"/>
      <c r="G6847" s="237"/>
    </row>
    <row r="6848" spans="5:7">
      <c r="E6848" s="237"/>
      <c r="F6848" s="237"/>
      <c r="G6848" s="237"/>
    </row>
    <row r="6849" spans="5:7">
      <c r="E6849" s="237"/>
      <c r="F6849" s="237"/>
      <c r="G6849" s="237"/>
    </row>
    <row r="6850" spans="5:7">
      <c r="E6850" s="237"/>
      <c r="F6850" s="237"/>
      <c r="G6850" s="237"/>
    </row>
    <row r="6851" spans="5:7">
      <c r="E6851" s="237"/>
      <c r="F6851" s="237"/>
      <c r="G6851" s="237"/>
    </row>
    <row r="6852" spans="5:7">
      <c r="E6852" s="237"/>
      <c r="F6852" s="237"/>
      <c r="G6852" s="237"/>
    </row>
    <row r="6853" spans="5:7">
      <c r="E6853" s="237"/>
      <c r="F6853" s="237"/>
      <c r="G6853" s="237"/>
    </row>
    <row r="6854" spans="5:7">
      <c r="E6854" s="237"/>
      <c r="F6854" s="237"/>
      <c r="G6854" s="237"/>
    </row>
    <row r="6855" spans="5:7">
      <c r="E6855" s="237"/>
      <c r="F6855" s="237"/>
      <c r="G6855" s="237"/>
    </row>
    <row r="6856" spans="5:7">
      <c r="E6856" s="237"/>
      <c r="F6856" s="237"/>
      <c r="G6856" s="237"/>
    </row>
    <row r="6857" spans="5:7">
      <c r="E6857" s="237"/>
      <c r="F6857" s="237"/>
      <c r="G6857" s="237"/>
    </row>
    <row r="6858" spans="5:7">
      <c r="E6858" s="237"/>
      <c r="F6858" s="237"/>
      <c r="G6858" s="237"/>
    </row>
    <row r="6859" spans="5:7">
      <c r="E6859" s="237"/>
      <c r="F6859" s="237"/>
      <c r="G6859" s="237"/>
    </row>
    <row r="6860" spans="5:7">
      <c r="E6860" s="237"/>
      <c r="F6860" s="237"/>
      <c r="G6860" s="237"/>
    </row>
    <row r="6861" spans="5:7">
      <c r="E6861" s="237"/>
      <c r="F6861" s="237"/>
      <c r="G6861" s="237"/>
    </row>
    <row r="6862" spans="5:7">
      <c r="E6862" s="237"/>
      <c r="F6862" s="237"/>
      <c r="G6862" s="237"/>
    </row>
    <row r="6863" spans="5:7">
      <c r="E6863" s="237"/>
      <c r="F6863" s="237"/>
      <c r="G6863" s="237"/>
    </row>
    <row r="6864" spans="5:7">
      <c r="E6864" s="237"/>
      <c r="F6864" s="237"/>
      <c r="G6864" s="237"/>
    </row>
    <row r="6865" spans="5:7">
      <c r="E6865" s="237"/>
      <c r="F6865" s="237"/>
      <c r="G6865" s="237"/>
    </row>
    <row r="6866" spans="5:7">
      <c r="E6866" s="237"/>
      <c r="F6866" s="237"/>
      <c r="G6866" s="237"/>
    </row>
    <row r="6867" spans="5:7">
      <c r="E6867" s="237"/>
      <c r="F6867" s="237"/>
      <c r="G6867" s="237"/>
    </row>
    <row r="6868" spans="5:7">
      <c r="E6868" s="237"/>
      <c r="F6868" s="237"/>
      <c r="G6868" s="237"/>
    </row>
    <row r="6869" spans="5:7">
      <c r="E6869" s="237"/>
      <c r="F6869" s="237"/>
      <c r="G6869" s="237"/>
    </row>
    <row r="6870" spans="5:7">
      <c r="E6870" s="237"/>
      <c r="F6870" s="237"/>
      <c r="G6870" s="237"/>
    </row>
    <row r="6871" spans="5:7">
      <c r="E6871" s="237"/>
      <c r="F6871" s="237"/>
      <c r="G6871" s="237"/>
    </row>
    <row r="6872" spans="5:7">
      <c r="E6872" s="237"/>
      <c r="F6872" s="237"/>
      <c r="G6872" s="237"/>
    </row>
    <row r="6873" spans="5:7">
      <c r="E6873" s="237"/>
      <c r="F6873" s="237"/>
      <c r="G6873" s="237"/>
    </row>
    <row r="6874" spans="5:7">
      <c r="E6874" s="237"/>
      <c r="F6874" s="237"/>
      <c r="G6874" s="237"/>
    </row>
    <row r="6875" spans="5:7">
      <c r="E6875" s="237"/>
      <c r="F6875" s="237"/>
      <c r="G6875" s="237"/>
    </row>
    <row r="6876" spans="5:7">
      <c r="E6876" s="237"/>
      <c r="F6876" s="237"/>
      <c r="G6876" s="237"/>
    </row>
    <row r="6877" spans="5:7">
      <c r="E6877" s="237"/>
      <c r="F6877" s="237"/>
      <c r="G6877" s="237"/>
    </row>
    <row r="6878" spans="5:7">
      <c r="E6878" s="237"/>
      <c r="F6878" s="237"/>
      <c r="G6878" s="237"/>
    </row>
    <row r="6879" spans="5:7">
      <c r="E6879" s="237"/>
      <c r="F6879" s="237"/>
      <c r="G6879" s="237"/>
    </row>
    <row r="6880" spans="5:7">
      <c r="E6880" s="237"/>
      <c r="F6880" s="237"/>
      <c r="G6880" s="237"/>
    </row>
    <row r="6881" spans="5:7">
      <c r="E6881" s="237"/>
      <c r="F6881" s="237"/>
      <c r="G6881" s="237"/>
    </row>
    <row r="6882" spans="5:7">
      <c r="E6882" s="237"/>
      <c r="F6882" s="237"/>
      <c r="G6882" s="237"/>
    </row>
    <row r="6883" spans="5:7">
      <c r="E6883" s="237"/>
      <c r="F6883" s="237"/>
      <c r="G6883" s="237"/>
    </row>
    <row r="6884" spans="5:7">
      <c r="E6884" s="237"/>
      <c r="F6884" s="237"/>
      <c r="G6884" s="237"/>
    </row>
    <row r="6885" spans="5:7">
      <c r="E6885" s="237"/>
      <c r="F6885" s="237"/>
      <c r="G6885" s="237"/>
    </row>
    <row r="6886" spans="5:7">
      <c r="E6886" s="237"/>
      <c r="F6886" s="237"/>
      <c r="G6886" s="237"/>
    </row>
    <row r="6887" spans="5:7">
      <c r="E6887" s="237"/>
      <c r="F6887" s="237"/>
      <c r="G6887" s="237"/>
    </row>
    <row r="6888" spans="5:7">
      <c r="E6888" s="237"/>
      <c r="F6888" s="237"/>
      <c r="G6888" s="237"/>
    </row>
    <row r="6889" spans="5:7">
      <c r="E6889" s="237"/>
      <c r="F6889" s="237"/>
      <c r="G6889" s="237"/>
    </row>
    <row r="6890" spans="5:7">
      <c r="E6890" s="237"/>
      <c r="F6890" s="237"/>
      <c r="G6890" s="237"/>
    </row>
    <row r="6891" spans="5:7">
      <c r="E6891" s="237"/>
      <c r="F6891" s="237"/>
      <c r="G6891" s="237"/>
    </row>
    <row r="6892" spans="5:7">
      <c r="E6892" s="237"/>
      <c r="F6892" s="237"/>
      <c r="G6892" s="237"/>
    </row>
    <row r="6893" spans="5:7">
      <c r="E6893" s="237"/>
      <c r="F6893" s="237"/>
      <c r="G6893" s="237"/>
    </row>
    <row r="6894" spans="5:7">
      <c r="E6894" s="237"/>
      <c r="F6894" s="237"/>
      <c r="G6894" s="237"/>
    </row>
    <row r="6895" spans="5:7">
      <c r="E6895" s="237"/>
      <c r="F6895" s="237"/>
      <c r="G6895" s="237"/>
    </row>
    <row r="6896" spans="5:7">
      <c r="E6896" s="237"/>
      <c r="F6896" s="237"/>
      <c r="G6896" s="237"/>
    </row>
    <row r="6897" spans="5:7">
      <c r="E6897" s="237"/>
      <c r="F6897" s="237"/>
      <c r="G6897" s="237"/>
    </row>
    <row r="6898" spans="5:7">
      <c r="E6898" s="237"/>
      <c r="F6898" s="237"/>
      <c r="G6898" s="237"/>
    </row>
    <row r="6899" spans="5:7">
      <c r="E6899" s="237"/>
      <c r="F6899" s="237"/>
      <c r="G6899" s="237"/>
    </row>
    <row r="6900" spans="5:7">
      <c r="E6900" s="237"/>
      <c r="F6900" s="237"/>
      <c r="G6900" s="237"/>
    </row>
    <row r="6901" spans="5:7">
      <c r="E6901" s="237"/>
      <c r="F6901" s="237"/>
      <c r="G6901" s="237"/>
    </row>
    <row r="6902" spans="5:7">
      <c r="E6902" s="237"/>
      <c r="F6902" s="237"/>
      <c r="G6902" s="237"/>
    </row>
    <row r="6903" spans="5:7">
      <c r="E6903" s="237"/>
      <c r="F6903" s="237"/>
      <c r="G6903" s="237"/>
    </row>
    <row r="6904" spans="5:7">
      <c r="E6904" s="237"/>
      <c r="F6904" s="237"/>
      <c r="G6904" s="237"/>
    </row>
    <row r="6905" spans="5:7">
      <c r="E6905" s="237"/>
      <c r="F6905" s="237"/>
      <c r="G6905" s="237"/>
    </row>
    <row r="6906" spans="5:7">
      <c r="E6906" s="237"/>
      <c r="F6906" s="237"/>
      <c r="G6906" s="237"/>
    </row>
    <row r="6907" spans="5:7">
      <c r="E6907" s="237"/>
      <c r="F6907" s="237"/>
      <c r="G6907" s="237"/>
    </row>
    <row r="6908" spans="5:7">
      <c r="E6908" s="237"/>
      <c r="F6908" s="237"/>
      <c r="G6908" s="237"/>
    </row>
    <row r="6909" spans="5:7">
      <c r="E6909" s="237"/>
      <c r="F6909" s="237"/>
      <c r="G6909" s="237"/>
    </row>
    <row r="6910" spans="5:7">
      <c r="E6910" s="237"/>
      <c r="F6910" s="237"/>
      <c r="G6910" s="237"/>
    </row>
    <row r="6911" spans="5:7">
      <c r="E6911" s="237"/>
      <c r="F6911" s="237"/>
      <c r="G6911" s="237"/>
    </row>
    <row r="6912" spans="5:7">
      <c r="E6912" s="237"/>
      <c r="F6912" s="237"/>
      <c r="G6912" s="237"/>
    </row>
    <row r="6913" spans="5:7">
      <c r="E6913" s="237"/>
      <c r="F6913" s="237"/>
      <c r="G6913" s="237"/>
    </row>
    <row r="6914" spans="5:7">
      <c r="E6914" s="237"/>
      <c r="F6914" s="237"/>
      <c r="G6914" s="237"/>
    </row>
    <row r="6915" spans="5:7">
      <c r="E6915" s="237"/>
      <c r="F6915" s="237"/>
      <c r="G6915" s="237"/>
    </row>
    <row r="6916" spans="5:7">
      <c r="E6916" s="237"/>
      <c r="F6916" s="237"/>
      <c r="G6916" s="237"/>
    </row>
    <row r="6917" spans="5:7">
      <c r="E6917" s="237"/>
      <c r="F6917" s="237"/>
      <c r="G6917" s="237"/>
    </row>
    <row r="6918" spans="5:7">
      <c r="E6918" s="237"/>
      <c r="F6918" s="237"/>
      <c r="G6918" s="237"/>
    </row>
    <row r="6919" spans="5:7">
      <c r="E6919" s="237"/>
      <c r="F6919" s="237"/>
      <c r="G6919" s="237"/>
    </row>
    <row r="6920" spans="5:7">
      <c r="E6920" s="237"/>
      <c r="F6920" s="237"/>
      <c r="G6920" s="237"/>
    </row>
    <row r="6921" spans="5:7">
      <c r="E6921" s="237"/>
      <c r="F6921" s="237"/>
      <c r="G6921" s="237"/>
    </row>
    <row r="6922" spans="5:7">
      <c r="E6922" s="237"/>
      <c r="F6922" s="237"/>
      <c r="G6922" s="237"/>
    </row>
    <row r="6923" spans="5:7">
      <c r="E6923" s="237"/>
      <c r="F6923" s="237"/>
      <c r="G6923" s="237"/>
    </row>
    <row r="6924" spans="5:7">
      <c r="E6924" s="237"/>
      <c r="F6924" s="237"/>
      <c r="G6924" s="237"/>
    </row>
    <row r="6925" spans="5:7">
      <c r="E6925" s="237"/>
      <c r="F6925" s="237"/>
      <c r="G6925" s="237"/>
    </row>
    <row r="6926" spans="5:7">
      <c r="E6926" s="237"/>
      <c r="F6926" s="237"/>
      <c r="G6926" s="237"/>
    </row>
    <row r="6927" spans="5:7">
      <c r="E6927" s="237"/>
      <c r="F6927" s="237"/>
      <c r="G6927" s="237"/>
    </row>
    <row r="6928" spans="5:7">
      <c r="E6928" s="237"/>
      <c r="F6928" s="237"/>
      <c r="G6928" s="237"/>
    </row>
    <row r="6929" spans="5:7">
      <c r="E6929" s="237"/>
      <c r="F6929" s="237"/>
      <c r="G6929" s="237"/>
    </row>
    <row r="6930" spans="5:7">
      <c r="E6930" s="237"/>
      <c r="F6930" s="237"/>
      <c r="G6930" s="237"/>
    </row>
    <row r="6931" spans="5:7">
      <c r="E6931" s="237"/>
      <c r="F6931" s="237"/>
      <c r="G6931" s="237"/>
    </row>
    <row r="6932" spans="5:7">
      <c r="E6932" s="237"/>
      <c r="F6932" s="237"/>
      <c r="G6932" s="237"/>
    </row>
    <row r="6933" spans="5:7">
      <c r="E6933" s="237"/>
      <c r="F6933" s="237"/>
      <c r="G6933" s="237"/>
    </row>
    <row r="6934" spans="5:7">
      <c r="E6934" s="237"/>
      <c r="F6934" s="237"/>
      <c r="G6934" s="237"/>
    </row>
    <row r="6935" spans="5:7">
      <c r="E6935" s="237"/>
      <c r="F6935" s="237"/>
      <c r="G6935" s="237"/>
    </row>
    <row r="6936" spans="5:7">
      <c r="E6936" s="237"/>
      <c r="F6936" s="237"/>
      <c r="G6936" s="237"/>
    </row>
    <row r="6937" spans="5:7">
      <c r="E6937" s="237"/>
      <c r="F6937" s="237"/>
      <c r="G6937" s="237"/>
    </row>
    <row r="6938" spans="5:7">
      <c r="E6938" s="237"/>
      <c r="F6938" s="237"/>
      <c r="G6938" s="237"/>
    </row>
    <row r="6939" spans="5:7">
      <c r="E6939" s="237"/>
      <c r="F6939" s="237"/>
      <c r="G6939" s="237"/>
    </row>
    <row r="6940" spans="5:7">
      <c r="E6940" s="237"/>
      <c r="F6940" s="237"/>
      <c r="G6940" s="237"/>
    </row>
    <row r="6941" spans="5:7">
      <c r="E6941" s="237"/>
      <c r="F6941" s="237"/>
      <c r="G6941" s="237"/>
    </row>
    <row r="6942" spans="5:7">
      <c r="E6942" s="237"/>
      <c r="F6942" s="237"/>
      <c r="G6942" s="237"/>
    </row>
    <row r="6943" spans="5:7">
      <c r="E6943" s="237"/>
      <c r="F6943" s="237"/>
      <c r="G6943" s="237"/>
    </row>
    <row r="6944" spans="5:7">
      <c r="E6944" s="237"/>
      <c r="F6944" s="237"/>
      <c r="G6944" s="237"/>
    </row>
    <row r="6945" spans="5:7">
      <c r="E6945" s="237"/>
      <c r="F6945" s="237"/>
      <c r="G6945" s="237"/>
    </row>
    <row r="6946" spans="5:7">
      <c r="E6946" s="237"/>
      <c r="F6946" s="237"/>
      <c r="G6946" s="237"/>
    </row>
    <row r="6947" spans="5:7">
      <c r="E6947" s="237"/>
      <c r="F6947" s="237"/>
      <c r="G6947" s="237"/>
    </row>
    <row r="6948" spans="5:7">
      <c r="E6948" s="237"/>
      <c r="F6948" s="237"/>
      <c r="G6948" s="237"/>
    </row>
    <row r="6949" spans="5:7">
      <c r="E6949" s="237"/>
      <c r="F6949" s="237"/>
      <c r="G6949" s="237"/>
    </row>
    <row r="6950" spans="5:7">
      <c r="E6950" s="237"/>
      <c r="F6950" s="237"/>
      <c r="G6950" s="237"/>
    </row>
    <row r="6951" spans="5:7">
      <c r="E6951" s="237"/>
      <c r="F6951" s="237"/>
      <c r="G6951" s="237"/>
    </row>
    <row r="6952" spans="5:7">
      <c r="E6952" s="237"/>
      <c r="F6952" s="237"/>
      <c r="G6952" s="237"/>
    </row>
    <row r="6953" spans="5:7">
      <c r="E6953" s="237"/>
      <c r="F6953" s="237"/>
      <c r="G6953" s="237"/>
    </row>
    <row r="6954" spans="5:7">
      <c r="E6954" s="237"/>
      <c r="F6954" s="237"/>
      <c r="G6954" s="237"/>
    </row>
    <row r="6955" spans="5:7">
      <c r="E6955" s="237"/>
      <c r="F6955" s="237"/>
      <c r="G6955" s="237"/>
    </row>
    <row r="6956" spans="5:7">
      <c r="E6956" s="237"/>
      <c r="F6956" s="237"/>
      <c r="G6956" s="237"/>
    </row>
    <row r="6957" spans="5:7">
      <c r="E6957" s="237"/>
      <c r="F6957" s="237"/>
      <c r="G6957" s="237"/>
    </row>
    <row r="6958" spans="5:7">
      <c r="E6958" s="237"/>
      <c r="F6958" s="237"/>
      <c r="G6958" s="237"/>
    </row>
    <row r="6959" spans="5:7">
      <c r="E6959" s="237"/>
      <c r="F6959" s="237"/>
      <c r="G6959" s="237"/>
    </row>
    <row r="6960" spans="5:7">
      <c r="E6960" s="237"/>
      <c r="F6960" s="237"/>
      <c r="G6960" s="237"/>
    </row>
    <row r="6961" spans="5:7">
      <c r="E6961" s="237"/>
      <c r="F6961" s="237"/>
      <c r="G6961" s="237"/>
    </row>
    <row r="6962" spans="5:7">
      <c r="E6962" s="237"/>
      <c r="F6962" s="237"/>
      <c r="G6962" s="237"/>
    </row>
    <row r="6963" spans="5:7">
      <c r="E6963" s="237"/>
      <c r="F6963" s="237"/>
      <c r="G6963" s="237"/>
    </row>
    <row r="6964" spans="5:7">
      <c r="E6964" s="237"/>
      <c r="F6964" s="237"/>
      <c r="G6964" s="237"/>
    </row>
    <row r="6965" spans="5:7">
      <c r="E6965" s="237"/>
      <c r="F6965" s="237"/>
      <c r="G6965" s="237"/>
    </row>
    <row r="6966" spans="5:7">
      <c r="E6966" s="237"/>
      <c r="F6966" s="237"/>
      <c r="G6966" s="237"/>
    </row>
    <row r="6967" spans="5:7">
      <c r="E6967" s="237"/>
      <c r="F6967" s="237"/>
      <c r="G6967" s="237"/>
    </row>
    <row r="6968" spans="5:7">
      <c r="E6968" s="237"/>
      <c r="F6968" s="237"/>
      <c r="G6968" s="237"/>
    </row>
    <row r="6969" spans="5:7">
      <c r="E6969" s="237"/>
      <c r="F6969" s="237"/>
      <c r="G6969" s="237"/>
    </row>
    <row r="6970" spans="5:7">
      <c r="E6970" s="237"/>
      <c r="F6970" s="237"/>
      <c r="G6970" s="237"/>
    </row>
    <row r="6971" spans="5:7">
      <c r="E6971" s="237"/>
      <c r="F6971" s="237"/>
      <c r="G6971" s="237"/>
    </row>
    <row r="6972" spans="5:7">
      <c r="E6972" s="237"/>
      <c r="F6972" s="237"/>
      <c r="G6972" s="237"/>
    </row>
    <row r="6973" spans="5:7">
      <c r="E6973" s="237"/>
      <c r="F6973" s="237"/>
      <c r="G6973" s="237"/>
    </row>
    <row r="6974" spans="5:7">
      <c r="E6974" s="237"/>
      <c r="F6974" s="237"/>
      <c r="G6974" s="237"/>
    </row>
    <row r="6975" spans="5:7">
      <c r="E6975" s="237"/>
      <c r="F6975" s="237"/>
      <c r="G6975" s="237"/>
    </row>
    <row r="6976" spans="5:7">
      <c r="E6976" s="237"/>
      <c r="F6976" s="237"/>
      <c r="G6976" s="237"/>
    </row>
    <row r="6977" spans="5:7">
      <c r="E6977" s="237"/>
      <c r="F6977" s="237"/>
      <c r="G6977" s="237"/>
    </row>
    <row r="6978" spans="5:7">
      <c r="E6978" s="237"/>
      <c r="F6978" s="237"/>
      <c r="G6978" s="237"/>
    </row>
    <row r="6979" spans="5:7">
      <c r="E6979" s="237"/>
      <c r="F6979" s="237"/>
      <c r="G6979" s="237"/>
    </row>
    <row r="6980" spans="5:7">
      <c r="E6980" s="237"/>
      <c r="F6980" s="237"/>
      <c r="G6980" s="237"/>
    </row>
    <row r="6981" spans="5:7">
      <c r="E6981" s="237"/>
      <c r="F6981" s="237"/>
      <c r="G6981" s="237"/>
    </row>
    <row r="6982" spans="5:7">
      <c r="E6982" s="237"/>
      <c r="F6982" s="237"/>
      <c r="G6982" s="237"/>
    </row>
    <row r="6983" spans="5:7">
      <c r="E6983" s="237"/>
      <c r="F6983" s="237"/>
      <c r="G6983" s="237"/>
    </row>
    <row r="6984" spans="5:7">
      <c r="E6984" s="237"/>
      <c r="F6984" s="237"/>
      <c r="G6984" s="237"/>
    </row>
    <row r="6985" spans="5:7">
      <c r="E6985" s="237"/>
      <c r="F6985" s="237"/>
      <c r="G6985" s="237"/>
    </row>
    <row r="6986" spans="5:7">
      <c r="E6986" s="237"/>
      <c r="F6986" s="237"/>
      <c r="G6986" s="237"/>
    </row>
    <row r="6987" spans="5:7">
      <c r="E6987" s="237"/>
      <c r="F6987" s="237"/>
      <c r="G6987" s="237"/>
    </row>
    <row r="6988" spans="5:7">
      <c r="E6988" s="237"/>
      <c r="F6988" s="237"/>
      <c r="G6988" s="237"/>
    </row>
    <row r="6989" spans="5:7">
      <c r="E6989" s="237"/>
      <c r="F6989" s="237"/>
      <c r="G6989" s="237"/>
    </row>
    <row r="6990" spans="5:7">
      <c r="E6990" s="237"/>
      <c r="F6990" s="237"/>
      <c r="G6990" s="237"/>
    </row>
    <row r="6991" spans="5:7">
      <c r="E6991" s="237"/>
      <c r="F6991" s="237"/>
      <c r="G6991" s="237"/>
    </row>
    <row r="6992" spans="5:7">
      <c r="E6992" s="237"/>
      <c r="F6992" s="237"/>
      <c r="G6992" s="237"/>
    </row>
    <row r="6993" spans="5:7">
      <c r="E6993" s="237"/>
      <c r="F6993" s="237"/>
      <c r="G6993" s="237"/>
    </row>
    <row r="6994" spans="5:7">
      <c r="E6994" s="237"/>
      <c r="F6994" s="237"/>
      <c r="G6994" s="237"/>
    </row>
    <row r="6995" spans="5:7">
      <c r="E6995" s="237"/>
      <c r="F6995" s="237"/>
      <c r="G6995" s="237"/>
    </row>
    <row r="6996" spans="5:7">
      <c r="E6996" s="237"/>
      <c r="F6996" s="237"/>
      <c r="G6996" s="237"/>
    </row>
    <row r="6997" spans="5:7">
      <c r="E6997" s="237"/>
      <c r="F6997" s="237"/>
      <c r="G6997" s="237"/>
    </row>
    <row r="6998" spans="5:7">
      <c r="E6998" s="237"/>
      <c r="F6998" s="237"/>
      <c r="G6998" s="237"/>
    </row>
    <row r="6999" spans="5:7">
      <c r="E6999" s="237"/>
      <c r="F6999" s="237"/>
      <c r="G6999" s="237"/>
    </row>
    <row r="7000" spans="5:7">
      <c r="E7000" s="237"/>
      <c r="F7000" s="237"/>
      <c r="G7000" s="237"/>
    </row>
    <row r="7001" spans="5:7">
      <c r="E7001" s="237"/>
      <c r="F7001" s="237"/>
      <c r="G7001" s="237"/>
    </row>
    <row r="7002" spans="5:7">
      <c r="E7002" s="237"/>
      <c r="F7002" s="237"/>
      <c r="G7002" s="237"/>
    </row>
    <row r="7003" spans="5:7">
      <c r="E7003" s="237"/>
      <c r="F7003" s="237"/>
      <c r="G7003" s="237"/>
    </row>
    <row r="7004" spans="5:7">
      <c r="E7004" s="237"/>
      <c r="F7004" s="237"/>
      <c r="G7004" s="237"/>
    </row>
    <row r="7005" spans="5:7">
      <c r="E7005" s="237"/>
      <c r="F7005" s="237"/>
      <c r="G7005" s="237"/>
    </row>
    <row r="7006" spans="5:7">
      <c r="E7006" s="237"/>
      <c r="F7006" s="237"/>
      <c r="G7006" s="237"/>
    </row>
    <row r="7007" spans="5:7">
      <c r="E7007" s="237"/>
      <c r="F7007" s="237"/>
      <c r="G7007" s="237"/>
    </row>
    <row r="7008" spans="5:7">
      <c r="E7008" s="237"/>
      <c r="F7008" s="237"/>
      <c r="G7008" s="237"/>
    </row>
    <row r="7009" spans="5:7">
      <c r="E7009" s="237"/>
      <c r="F7009" s="237"/>
      <c r="G7009" s="237"/>
    </row>
    <row r="7010" spans="5:7">
      <c r="E7010" s="237"/>
      <c r="F7010" s="237"/>
      <c r="G7010" s="237"/>
    </row>
    <row r="7011" spans="5:7">
      <c r="E7011" s="237"/>
      <c r="F7011" s="237"/>
      <c r="G7011" s="237"/>
    </row>
    <row r="7012" spans="5:7">
      <c r="E7012" s="237"/>
      <c r="F7012" s="237"/>
      <c r="G7012" s="237"/>
    </row>
    <row r="7013" spans="5:7">
      <c r="E7013" s="237"/>
      <c r="F7013" s="237"/>
      <c r="G7013" s="237"/>
    </row>
    <row r="7014" spans="5:7">
      <c r="E7014" s="237"/>
      <c r="F7014" s="237"/>
      <c r="G7014" s="237"/>
    </row>
    <row r="7015" spans="5:7">
      <c r="E7015" s="237"/>
      <c r="F7015" s="237"/>
      <c r="G7015" s="237"/>
    </row>
    <row r="7016" spans="5:7">
      <c r="E7016" s="237"/>
      <c r="F7016" s="237"/>
      <c r="G7016" s="237"/>
    </row>
    <row r="7017" spans="5:7">
      <c r="E7017" s="237"/>
      <c r="F7017" s="237"/>
      <c r="G7017" s="237"/>
    </row>
    <row r="7018" spans="5:7">
      <c r="E7018" s="237"/>
      <c r="F7018" s="237"/>
      <c r="G7018" s="237"/>
    </row>
    <row r="7019" spans="5:7">
      <c r="E7019" s="237"/>
      <c r="F7019" s="237"/>
      <c r="G7019" s="237"/>
    </row>
    <row r="7020" spans="5:7">
      <c r="E7020" s="237"/>
      <c r="F7020" s="237"/>
      <c r="G7020" s="237"/>
    </row>
    <row r="7021" spans="5:7">
      <c r="E7021" s="237"/>
      <c r="F7021" s="237"/>
      <c r="G7021" s="237"/>
    </row>
    <row r="7022" spans="5:7">
      <c r="E7022" s="237"/>
      <c r="F7022" s="237"/>
      <c r="G7022" s="237"/>
    </row>
    <row r="7023" spans="5:7">
      <c r="E7023" s="237"/>
      <c r="F7023" s="237"/>
      <c r="G7023" s="237"/>
    </row>
    <row r="7024" spans="5:7">
      <c r="E7024" s="237"/>
      <c r="F7024" s="237"/>
      <c r="G7024" s="237"/>
    </row>
    <row r="7025" spans="5:7">
      <c r="E7025" s="237"/>
      <c r="F7025" s="237"/>
      <c r="G7025" s="237"/>
    </row>
    <row r="7026" spans="5:7">
      <c r="E7026" s="237"/>
      <c r="F7026" s="237"/>
      <c r="G7026" s="237"/>
    </row>
    <row r="7027" spans="5:7">
      <c r="E7027" s="237"/>
      <c r="F7027" s="237"/>
      <c r="G7027" s="237"/>
    </row>
    <row r="7028" spans="5:7">
      <c r="E7028" s="237"/>
      <c r="F7028" s="237"/>
      <c r="G7028" s="237"/>
    </row>
    <row r="7029" spans="5:7">
      <c r="E7029" s="237"/>
      <c r="F7029" s="237"/>
      <c r="G7029" s="237"/>
    </row>
    <row r="7030" spans="5:7">
      <c r="E7030" s="237"/>
      <c r="F7030" s="237"/>
      <c r="G7030" s="237"/>
    </row>
    <row r="7031" spans="5:7">
      <c r="E7031" s="237"/>
      <c r="F7031" s="237"/>
      <c r="G7031" s="237"/>
    </row>
    <row r="7032" spans="5:7">
      <c r="E7032" s="237"/>
      <c r="F7032" s="237"/>
      <c r="G7032" s="237"/>
    </row>
    <row r="7033" spans="5:7">
      <c r="E7033" s="237"/>
      <c r="F7033" s="237"/>
      <c r="G7033" s="237"/>
    </row>
    <row r="7034" spans="5:7">
      <c r="E7034" s="237"/>
      <c r="F7034" s="237"/>
      <c r="G7034" s="237"/>
    </row>
    <row r="7035" spans="5:7">
      <c r="E7035" s="237"/>
      <c r="F7035" s="237"/>
      <c r="G7035" s="237"/>
    </row>
    <row r="7036" spans="5:7">
      <c r="E7036" s="237"/>
      <c r="F7036" s="237"/>
      <c r="G7036" s="237"/>
    </row>
    <row r="7037" spans="5:7">
      <c r="E7037" s="237"/>
      <c r="F7037" s="237"/>
      <c r="G7037" s="237"/>
    </row>
    <row r="7038" spans="5:7">
      <c r="E7038" s="237"/>
      <c r="F7038" s="237"/>
      <c r="G7038" s="237"/>
    </row>
    <row r="7039" spans="5:7">
      <c r="E7039" s="237"/>
      <c r="F7039" s="237"/>
      <c r="G7039" s="237"/>
    </row>
    <row r="7040" spans="5:7">
      <c r="E7040" s="237"/>
      <c r="F7040" s="237"/>
      <c r="G7040" s="237"/>
    </row>
    <row r="7041" spans="5:7">
      <c r="E7041" s="237"/>
      <c r="F7041" s="237"/>
      <c r="G7041" s="237"/>
    </row>
    <row r="7042" spans="5:7">
      <c r="E7042" s="237"/>
      <c r="F7042" s="237"/>
      <c r="G7042" s="237"/>
    </row>
    <row r="7043" spans="5:7">
      <c r="E7043" s="237"/>
      <c r="F7043" s="237"/>
      <c r="G7043" s="237"/>
    </row>
    <row r="7044" spans="5:7">
      <c r="E7044" s="237"/>
      <c r="F7044" s="237"/>
      <c r="G7044" s="237"/>
    </row>
    <row r="7045" spans="5:7">
      <c r="E7045" s="237"/>
      <c r="F7045" s="237"/>
      <c r="G7045" s="237"/>
    </row>
    <row r="7046" spans="5:7">
      <c r="E7046" s="237"/>
      <c r="F7046" s="237"/>
      <c r="G7046" s="237"/>
    </row>
    <row r="7047" spans="5:7">
      <c r="E7047" s="237"/>
      <c r="F7047" s="237"/>
      <c r="G7047" s="237"/>
    </row>
    <row r="7048" spans="5:7">
      <c r="E7048" s="237"/>
      <c r="F7048" s="237"/>
      <c r="G7048" s="237"/>
    </row>
    <row r="7049" spans="5:7">
      <c r="E7049" s="237"/>
      <c r="F7049" s="237"/>
      <c r="G7049" s="237"/>
    </row>
    <row r="7050" spans="5:7">
      <c r="E7050" s="237"/>
      <c r="F7050" s="237"/>
      <c r="G7050" s="237"/>
    </row>
    <row r="7051" spans="5:7">
      <c r="E7051" s="237"/>
      <c r="F7051" s="237"/>
      <c r="G7051" s="237"/>
    </row>
    <row r="7052" spans="5:7">
      <c r="E7052" s="237"/>
      <c r="F7052" s="237"/>
      <c r="G7052" s="237"/>
    </row>
    <row r="7053" spans="5:7">
      <c r="E7053" s="237"/>
      <c r="F7053" s="237"/>
      <c r="G7053" s="237"/>
    </row>
    <row r="7054" spans="5:7">
      <c r="E7054" s="237"/>
      <c r="F7054" s="237"/>
      <c r="G7054" s="237"/>
    </row>
    <row r="7055" spans="5:7">
      <c r="E7055" s="237"/>
      <c r="F7055" s="237"/>
      <c r="G7055" s="237"/>
    </row>
    <row r="7056" spans="5:7">
      <c r="E7056" s="237"/>
      <c r="F7056" s="237"/>
      <c r="G7056" s="237"/>
    </row>
    <row r="7057" spans="5:7">
      <c r="E7057" s="237"/>
      <c r="F7057" s="237"/>
      <c r="G7057" s="237"/>
    </row>
    <row r="7058" spans="5:7">
      <c r="E7058" s="237"/>
      <c r="F7058" s="237"/>
      <c r="G7058" s="237"/>
    </row>
    <row r="7059" spans="5:7">
      <c r="E7059" s="237"/>
      <c r="F7059" s="237"/>
      <c r="G7059" s="237"/>
    </row>
    <row r="7060" spans="5:7">
      <c r="E7060" s="237"/>
      <c r="F7060" s="237"/>
      <c r="G7060" s="237"/>
    </row>
    <row r="7061" spans="5:7">
      <c r="E7061" s="237"/>
      <c r="F7061" s="237"/>
      <c r="G7061" s="237"/>
    </row>
    <row r="7062" spans="5:7">
      <c r="E7062" s="237"/>
      <c r="F7062" s="237"/>
      <c r="G7062" s="237"/>
    </row>
    <row r="7063" spans="5:7">
      <c r="E7063" s="237"/>
      <c r="F7063" s="237"/>
      <c r="G7063" s="237"/>
    </row>
    <row r="7064" spans="5:7">
      <c r="E7064" s="237"/>
      <c r="F7064" s="237"/>
      <c r="G7064" s="237"/>
    </row>
    <row r="7065" spans="5:7">
      <c r="E7065" s="237"/>
      <c r="F7065" s="237"/>
      <c r="G7065" s="237"/>
    </row>
    <row r="7066" spans="5:7">
      <c r="E7066" s="237"/>
      <c r="F7066" s="237"/>
      <c r="G7066" s="237"/>
    </row>
    <row r="7067" spans="5:7">
      <c r="E7067" s="237"/>
      <c r="F7067" s="237"/>
      <c r="G7067" s="237"/>
    </row>
    <row r="7068" spans="5:7">
      <c r="E7068" s="237"/>
      <c r="F7068" s="237"/>
      <c r="G7068" s="237"/>
    </row>
    <row r="7069" spans="5:7">
      <c r="E7069" s="237"/>
      <c r="F7069" s="237"/>
      <c r="G7069" s="237"/>
    </row>
    <row r="7070" spans="5:7">
      <c r="E7070" s="237"/>
      <c r="F7070" s="237"/>
      <c r="G7070" s="237"/>
    </row>
    <row r="7071" spans="5:7">
      <c r="E7071" s="237"/>
      <c r="F7071" s="237"/>
      <c r="G7071" s="237"/>
    </row>
    <row r="7072" spans="5:7">
      <c r="E7072" s="237"/>
      <c r="F7072" s="237"/>
      <c r="G7072" s="237"/>
    </row>
    <row r="7073" spans="5:7">
      <c r="E7073" s="237"/>
      <c r="F7073" s="237"/>
      <c r="G7073" s="237"/>
    </row>
    <row r="7074" spans="5:7">
      <c r="E7074" s="237"/>
      <c r="F7074" s="237"/>
      <c r="G7074" s="237"/>
    </row>
    <row r="7075" spans="5:7">
      <c r="E7075" s="237"/>
      <c r="F7075" s="237"/>
      <c r="G7075" s="237"/>
    </row>
    <row r="7076" spans="5:7">
      <c r="E7076" s="237"/>
      <c r="F7076" s="237"/>
      <c r="G7076" s="237"/>
    </row>
    <row r="7077" spans="5:7">
      <c r="E7077" s="237"/>
      <c r="F7077" s="237"/>
      <c r="G7077" s="237"/>
    </row>
    <row r="7078" spans="5:7">
      <c r="E7078" s="237"/>
      <c r="F7078" s="237"/>
      <c r="G7078" s="237"/>
    </row>
    <row r="7079" spans="5:7">
      <c r="E7079" s="237"/>
      <c r="F7079" s="237"/>
      <c r="G7079" s="237"/>
    </row>
    <row r="7080" spans="5:7">
      <c r="E7080" s="237"/>
      <c r="F7080" s="237"/>
      <c r="G7080" s="237"/>
    </row>
    <row r="7081" spans="5:7">
      <c r="E7081" s="237"/>
      <c r="F7081" s="237"/>
      <c r="G7081" s="237"/>
    </row>
    <row r="7082" spans="5:7">
      <c r="E7082" s="237"/>
      <c r="F7082" s="237"/>
      <c r="G7082" s="237"/>
    </row>
    <row r="7083" spans="5:7">
      <c r="E7083" s="237"/>
      <c r="F7083" s="237"/>
      <c r="G7083" s="237"/>
    </row>
    <row r="7084" spans="5:7">
      <c r="E7084" s="237"/>
      <c r="F7084" s="237"/>
      <c r="G7084" s="237"/>
    </row>
    <row r="7085" spans="5:7">
      <c r="E7085" s="237"/>
      <c r="F7085" s="237"/>
      <c r="G7085" s="237"/>
    </row>
    <row r="7086" spans="5:7">
      <c r="E7086" s="237"/>
      <c r="F7086" s="237"/>
      <c r="G7086" s="237"/>
    </row>
    <row r="7087" spans="5:7">
      <c r="E7087" s="237"/>
      <c r="F7087" s="237"/>
      <c r="G7087" s="237"/>
    </row>
    <row r="7088" spans="5:7">
      <c r="E7088" s="237"/>
      <c r="F7088" s="237"/>
      <c r="G7088" s="237"/>
    </row>
    <row r="7089" spans="5:7">
      <c r="E7089" s="237"/>
      <c r="F7089" s="237"/>
      <c r="G7089" s="237"/>
    </row>
    <row r="7090" spans="5:7">
      <c r="E7090" s="237"/>
      <c r="F7090" s="237"/>
      <c r="G7090" s="237"/>
    </row>
    <row r="7091" spans="5:7">
      <c r="E7091" s="237"/>
      <c r="F7091" s="237"/>
      <c r="G7091" s="237"/>
    </row>
    <row r="7092" spans="5:7">
      <c r="E7092" s="237"/>
      <c r="F7092" s="237"/>
      <c r="G7092" s="237"/>
    </row>
    <row r="7093" spans="5:7">
      <c r="E7093" s="237"/>
      <c r="F7093" s="237"/>
      <c r="G7093" s="237"/>
    </row>
    <row r="7094" spans="5:7">
      <c r="E7094" s="237"/>
      <c r="F7094" s="237"/>
      <c r="G7094" s="237"/>
    </row>
    <row r="7095" spans="5:7">
      <c r="E7095" s="237"/>
      <c r="F7095" s="237"/>
      <c r="G7095" s="237"/>
    </row>
    <row r="7096" spans="5:7">
      <c r="E7096" s="237"/>
      <c r="F7096" s="237"/>
      <c r="G7096" s="237"/>
    </row>
    <row r="7097" spans="5:7">
      <c r="E7097" s="237"/>
      <c r="F7097" s="237"/>
      <c r="G7097" s="237"/>
    </row>
    <row r="7098" spans="5:7">
      <c r="E7098" s="237"/>
      <c r="F7098" s="237"/>
      <c r="G7098" s="237"/>
    </row>
    <row r="7099" spans="5:7">
      <c r="E7099" s="237"/>
      <c r="F7099" s="237"/>
      <c r="G7099" s="237"/>
    </row>
    <row r="7100" spans="5:7">
      <c r="E7100" s="237"/>
      <c r="F7100" s="237"/>
      <c r="G7100" s="237"/>
    </row>
    <row r="7101" spans="5:7">
      <c r="E7101" s="237"/>
      <c r="F7101" s="237"/>
      <c r="G7101" s="237"/>
    </row>
    <row r="7102" spans="5:7">
      <c r="E7102" s="237"/>
      <c r="F7102" s="237"/>
      <c r="G7102" s="237"/>
    </row>
    <row r="7103" spans="5:7">
      <c r="E7103" s="237"/>
      <c r="F7103" s="237"/>
      <c r="G7103" s="237"/>
    </row>
    <row r="7104" spans="5:7">
      <c r="E7104" s="237"/>
      <c r="F7104" s="237"/>
      <c r="G7104" s="237"/>
    </row>
    <row r="7105" spans="5:7">
      <c r="E7105" s="237"/>
      <c r="F7105" s="237"/>
      <c r="G7105" s="237"/>
    </row>
    <row r="7106" spans="5:7">
      <c r="E7106" s="237"/>
      <c r="F7106" s="237"/>
      <c r="G7106" s="237"/>
    </row>
    <row r="7107" spans="5:7">
      <c r="E7107" s="237"/>
      <c r="F7107" s="237"/>
      <c r="G7107" s="237"/>
    </row>
    <row r="7108" spans="5:7">
      <c r="E7108" s="237"/>
      <c r="F7108" s="237"/>
      <c r="G7108" s="237"/>
    </row>
    <row r="7109" spans="5:7">
      <c r="E7109" s="237"/>
      <c r="F7109" s="237"/>
      <c r="G7109" s="237"/>
    </row>
    <row r="7110" spans="5:7">
      <c r="E7110" s="237"/>
      <c r="F7110" s="237"/>
      <c r="G7110" s="237"/>
    </row>
    <row r="7111" spans="5:7">
      <c r="E7111" s="237"/>
      <c r="F7111" s="237"/>
      <c r="G7111" s="237"/>
    </row>
    <row r="7112" spans="5:7">
      <c r="E7112" s="237"/>
      <c r="F7112" s="237"/>
      <c r="G7112" s="237"/>
    </row>
    <row r="7113" spans="5:7">
      <c r="E7113" s="237"/>
      <c r="F7113" s="237"/>
      <c r="G7113" s="237"/>
    </row>
    <row r="7114" spans="5:7">
      <c r="E7114" s="237"/>
      <c r="F7114" s="237"/>
      <c r="G7114" s="237"/>
    </row>
    <row r="7115" spans="5:7">
      <c r="E7115" s="237"/>
      <c r="F7115" s="237"/>
      <c r="G7115" s="237"/>
    </row>
    <row r="7116" spans="5:7">
      <c r="E7116" s="237"/>
      <c r="F7116" s="237"/>
      <c r="G7116" s="237"/>
    </row>
    <row r="7117" spans="5:7">
      <c r="E7117" s="237"/>
      <c r="F7117" s="237"/>
      <c r="G7117" s="237"/>
    </row>
    <row r="7118" spans="5:7">
      <c r="E7118" s="237"/>
      <c r="F7118" s="237"/>
      <c r="G7118" s="237"/>
    </row>
    <row r="7119" spans="5:7">
      <c r="E7119" s="237"/>
      <c r="F7119" s="237"/>
      <c r="G7119" s="237"/>
    </row>
    <row r="7120" spans="5:7">
      <c r="E7120" s="237"/>
      <c r="F7120" s="237"/>
      <c r="G7120" s="237"/>
    </row>
    <row r="7121" spans="5:7">
      <c r="E7121" s="237"/>
      <c r="F7121" s="237"/>
      <c r="G7121" s="237"/>
    </row>
    <row r="7122" spans="5:7">
      <c r="E7122" s="237"/>
      <c r="F7122" s="237"/>
      <c r="G7122" s="237"/>
    </row>
    <row r="7123" spans="5:7">
      <c r="E7123" s="237"/>
      <c r="F7123" s="237"/>
      <c r="G7123" s="237"/>
    </row>
    <row r="7124" spans="5:7">
      <c r="E7124" s="237"/>
      <c r="F7124" s="237"/>
      <c r="G7124" s="237"/>
    </row>
    <row r="7125" spans="5:7">
      <c r="E7125" s="237"/>
      <c r="F7125" s="237"/>
      <c r="G7125" s="237"/>
    </row>
    <row r="7126" spans="5:7">
      <c r="E7126" s="237"/>
      <c r="F7126" s="237"/>
      <c r="G7126" s="237"/>
    </row>
    <row r="7127" spans="5:7">
      <c r="E7127" s="237"/>
      <c r="F7127" s="237"/>
      <c r="G7127" s="237"/>
    </row>
    <row r="7128" spans="5:7">
      <c r="E7128" s="237"/>
      <c r="F7128" s="237"/>
      <c r="G7128" s="237"/>
    </row>
    <row r="7129" spans="5:7">
      <c r="E7129" s="237"/>
      <c r="F7129" s="237"/>
      <c r="G7129" s="237"/>
    </row>
    <row r="7130" spans="5:7">
      <c r="E7130" s="237"/>
      <c r="F7130" s="237"/>
      <c r="G7130" s="237"/>
    </row>
    <row r="7131" spans="5:7">
      <c r="E7131" s="237"/>
      <c r="F7131" s="237"/>
      <c r="G7131" s="237"/>
    </row>
    <row r="7132" spans="5:7">
      <c r="E7132" s="237"/>
      <c r="F7132" s="237"/>
      <c r="G7132" s="237"/>
    </row>
    <row r="7133" spans="5:7">
      <c r="E7133" s="237"/>
      <c r="F7133" s="237"/>
      <c r="G7133" s="237"/>
    </row>
    <row r="7134" spans="5:7">
      <c r="E7134" s="237"/>
      <c r="F7134" s="237"/>
      <c r="G7134" s="237"/>
    </row>
    <row r="7135" spans="5:7">
      <c r="E7135" s="237"/>
      <c r="F7135" s="237"/>
      <c r="G7135" s="237"/>
    </row>
    <row r="7136" spans="5:7">
      <c r="E7136" s="237"/>
      <c r="F7136" s="237"/>
      <c r="G7136" s="237"/>
    </row>
    <row r="7137" spans="5:7">
      <c r="E7137" s="237"/>
      <c r="F7137" s="237"/>
      <c r="G7137" s="237"/>
    </row>
    <row r="7138" spans="5:7">
      <c r="E7138" s="237"/>
      <c r="F7138" s="237"/>
      <c r="G7138" s="237"/>
    </row>
    <row r="7139" spans="5:7">
      <c r="E7139" s="237"/>
      <c r="F7139" s="237"/>
      <c r="G7139" s="237"/>
    </row>
    <row r="7140" spans="5:7">
      <c r="E7140" s="237"/>
      <c r="F7140" s="237"/>
      <c r="G7140" s="237"/>
    </row>
    <row r="7141" spans="5:7">
      <c r="E7141" s="237"/>
      <c r="F7141" s="237"/>
      <c r="G7141" s="237"/>
    </row>
    <row r="7142" spans="5:7">
      <c r="E7142" s="237"/>
      <c r="F7142" s="237"/>
      <c r="G7142" s="237"/>
    </row>
    <row r="7143" spans="5:7">
      <c r="E7143" s="237"/>
      <c r="F7143" s="237"/>
      <c r="G7143" s="237"/>
    </row>
    <row r="7144" spans="5:7">
      <c r="E7144" s="237"/>
      <c r="F7144" s="237"/>
      <c r="G7144" s="237"/>
    </row>
    <row r="7145" spans="5:7">
      <c r="E7145" s="237"/>
      <c r="F7145" s="237"/>
      <c r="G7145" s="237"/>
    </row>
    <row r="7146" spans="5:7">
      <c r="E7146" s="237"/>
      <c r="F7146" s="237"/>
      <c r="G7146" s="237"/>
    </row>
    <row r="7147" spans="5:7">
      <c r="E7147" s="237"/>
      <c r="F7147" s="237"/>
      <c r="G7147" s="237"/>
    </row>
    <row r="7148" spans="5:7">
      <c r="E7148" s="237"/>
      <c r="F7148" s="237"/>
      <c r="G7148" s="237"/>
    </row>
    <row r="7149" spans="5:7">
      <c r="E7149" s="237"/>
      <c r="F7149" s="237"/>
      <c r="G7149" s="237"/>
    </row>
    <row r="7150" spans="5:7">
      <c r="E7150" s="237"/>
      <c r="F7150" s="237"/>
      <c r="G7150" s="237"/>
    </row>
    <row r="7151" spans="5:7">
      <c r="E7151" s="237"/>
      <c r="F7151" s="237"/>
      <c r="G7151" s="237"/>
    </row>
    <row r="7152" spans="5:7">
      <c r="E7152" s="237"/>
      <c r="F7152" s="237"/>
      <c r="G7152" s="237"/>
    </row>
    <row r="7153" spans="5:7">
      <c r="E7153" s="237"/>
      <c r="F7153" s="237"/>
      <c r="G7153" s="237"/>
    </row>
    <row r="7154" spans="5:7">
      <c r="E7154" s="237"/>
      <c r="F7154" s="237"/>
      <c r="G7154" s="237"/>
    </row>
    <row r="7155" spans="5:7">
      <c r="E7155" s="237"/>
      <c r="F7155" s="237"/>
      <c r="G7155" s="237"/>
    </row>
    <row r="7156" spans="5:7">
      <c r="E7156" s="237"/>
      <c r="F7156" s="237"/>
      <c r="G7156" s="237"/>
    </row>
    <row r="7157" spans="5:7">
      <c r="E7157" s="237"/>
      <c r="F7157" s="237"/>
      <c r="G7157" s="237"/>
    </row>
    <row r="7158" spans="5:7">
      <c r="E7158" s="237"/>
      <c r="F7158" s="237"/>
      <c r="G7158" s="237"/>
    </row>
    <row r="7159" spans="5:7">
      <c r="E7159" s="237"/>
      <c r="F7159" s="237"/>
      <c r="G7159" s="237"/>
    </row>
    <row r="7160" spans="5:7">
      <c r="E7160" s="237"/>
      <c r="F7160" s="237"/>
      <c r="G7160" s="237"/>
    </row>
    <row r="7161" spans="5:7">
      <c r="E7161" s="237"/>
      <c r="F7161" s="237"/>
      <c r="G7161" s="237"/>
    </row>
    <row r="7162" spans="5:7">
      <c r="E7162" s="237"/>
      <c r="F7162" s="237"/>
      <c r="G7162" s="237"/>
    </row>
    <row r="7163" spans="5:7">
      <c r="E7163" s="237"/>
      <c r="F7163" s="237"/>
      <c r="G7163" s="237"/>
    </row>
    <row r="7164" spans="5:7">
      <c r="E7164" s="237"/>
      <c r="F7164" s="237"/>
      <c r="G7164" s="237"/>
    </row>
    <row r="7165" spans="5:7">
      <c r="E7165" s="237"/>
      <c r="F7165" s="237"/>
      <c r="G7165" s="237"/>
    </row>
    <row r="7166" spans="5:7">
      <c r="E7166" s="237"/>
      <c r="F7166" s="237"/>
      <c r="G7166" s="237"/>
    </row>
    <row r="7167" spans="5:7">
      <c r="E7167" s="237"/>
      <c r="F7167" s="237"/>
      <c r="G7167" s="237"/>
    </row>
    <row r="7168" spans="5:7">
      <c r="E7168" s="237"/>
      <c r="F7168" s="237"/>
      <c r="G7168" s="237"/>
    </row>
    <row r="7169" spans="5:7">
      <c r="E7169" s="237"/>
      <c r="F7169" s="237"/>
      <c r="G7169" s="237"/>
    </row>
    <row r="7170" spans="5:7">
      <c r="E7170" s="237"/>
      <c r="F7170" s="237"/>
      <c r="G7170" s="237"/>
    </row>
    <row r="7171" spans="5:7">
      <c r="E7171" s="237"/>
      <c r="F7171" s="237"/>
      <c r="G7171" s="237"/>
    </row>
    <row r="7172" spans="5:7">
      <c r="E7172" s="237"/>
      <c r="F7172" s="237"/>
      <c r="G7172" s="237"/>
    </row>
    <row r="7173" spans="5:7">
      <c r="E7173" s="237"/>
      <c r="F7173" s="237"/>
      <c r="G7173" s="237"/>
    </row>
    <row r="7174" spans="5:7">
      <c r="E7174" s="237"/>
      <c r="F7174" s="237"/>
      <c r="G7174" s="237"/>
    </row>
    <row r="7175" spans="5:7">
      <c r="E7175" s="237"/>
      <c r="F7175" s="237"/>
      <c r="G7175" s="237"/>
    </row>
    <row r="7176" spans="5:7">
      <c r="E7176" s="237"/>
      <c r="F7176" s="237"/>
      <c r="G7176" s="237"/>
    </row>
    <row r="7177" spans="5:7">
      <c r="E7177" s="237"/>
      <c r="F7177" s="237"/>
      <c r="G7177" s="237"/>
    </row>
    <row r="7178" spans="5:7">
      <c r="E7178" s="237"/>
      <c r="F7178" s="237"/>
      <c r="G7178" s="237"/>
    </row>
    <row r="7179" spans="5:7">
      <c r="E7179" s="237"/>
      <c r="F7179" s="237"/>
      <c r="G7179" s="237"/>
    </row>
    <row r="7180" spans="5:7">
      <c r="E7180" s="237"/>
      <c r="F7180" s="237"/>
      <c r="G7180" s="237"/>
    </row>
    <row r="7181" spans="5:7">
      <c r="E7181" s="237"/>
      <c r="F7181" s="237"/>
      <c r="G7181" s="237"/>
    </row>
    <row r="7182" spans="5:7">
      <c r="E7182" s="237"/>
      <c r="F7182" s="237"/>
      <c r="G7182" s="237"/>
    </row>
    <row r="7183" spans="5:7">
      <c r="E7183" s="237"/>
      <c r="F7183" s="237"/>
      <c r="G7183" s="237"/>
    </row>
    <row r="7184" spans="5:7">
      <c r="E7184" s="237"/>
      <c r="F7184" s="237"/>
      <c r="G7184" s="237"/>
    </row>
    <row r="7185" spans="5:7">
      <c r="E7185" s="237"/>
      <c r="F7185" s="237"/>
      <c r="G7185" s="237"/>
    </row>
    <row r="7186" spans="5:7">
      <c r="E7186" s="237"/>
      <c r="F7186" s="237"/>
      <c r="G7186" s="237"/>
    </row>
    <row r="7187" spans="5:7">
      <c r="E7187" s="237"/>
      <c r="F7187" s="237"/>
      <c r="G7187" s="237"/>
    </row>
    <row r="7188" spans="5:7">
      <c r="E7188" s="237"/>
      <c r="F7188" s="237"/>
      <c r="G7188" s="237"/>
    </row>
    <row r="7189" spans="5:7">
      <c r="E7189" s="237"/>
      <c r="F7189" s="237"/>
      <c r="G7189" s="237"/>
    </row>
    <row r="7190" spans="5:7">
      <c r="E7190" s="237"/>
      <c r="F7190" s="237"/>
      <c r="G7190" s="237"/>
    </row>
    <row r="7191" spans="5:7">
      <c r="E7191" s="237"/>
      <c r="F7191" s="237"/>
      <c r="G7191" s="237"/>
    </row>
    <row r="7192" spans="5:7">
      <c r="E7192" s="237"/>
      <c r="F7192" s="237"/>
      <c r="G7192" s="237"/>
    </row>
    <row r="7193" spans="5:7">
      <c r="E7193" s="237"/>
      <c r="F7193" s="237"/>
      <c r="G7193" s="237"/>
    </row>
    <row r="7194" spans="5:7">
      <c r="E7194" s="237"/>
      <c r="F7194" s="237"/>
      <c r="G7194" s="237"/>
    </row>
    <row r="7195" spans="5:7">
      <c r="E7195" s="237"/>
      <c r="F7195" s="237"/>
      <c r="G7195" s="237"/>
    </row>
    <row r="7196" spans="5:7">
      <c r="E7196" s="237"/>
      <c r="F7196" s="237"/>
      <c r="G7196" s="237"/>
    </row>
    <row r="7197" spans="5:7">
      <c r="E7197" s="237"/>
      <c r="F7197" s="237"/>
      <c r="G7197" s="237"/>
    </row>
    <row r="7198" spans="5:7">
      <c r="E7198" s="237"/>
      <c r="F7198" s="237"/>
      <c r="G7198" s="237"/>
    </row>
    <row r="7199" spans="5:7">
      <c r="E7199" s="237"/>
      <c r="F7199" s="237"/>
      <c r="G7199" s="237"/>
    </row>
    <row r="7200" spans="5:7">
      <c r="E7200" s="237"/>
      <c r="F7200" s="237"/>
      <c r="G7200" s="237"/>
    </row>
    <row r="7201" spans="5:7">
      <c r="E7201" s="237"/>
      <c r="F7201" s="237"/>
      <c r="G7201" s="237"/>
    </row>
    <row r="7202" spans="5:7">
      <c r="E7202" s="237"/>
      <c r="F7202" s="237"/>
      <c r="G7202" s="237"/>
    </row>
    <row r="7203" spans="5:7">
      <c r="E7203" s="237"/>
      <c r="F7203" s="237"/>
      <c r="G7203" s="237"/>
    </row>
    <row r="7204" spans="5:7">
      <c r="E7204" s="237"/>
      <c r="F7204" s="237"/>
      <c r="G7204" s="237"/>
    </row>
    <row r="7205" spans="5:7">
      <c r="E7205" s="237"/>
      <c r="F7205" s="237"/>
      <c r="G7205" s="237"/>
    </row>
    <row r="7206" spans="5:7">
      <c r="E7206" s="237"/>
      <c r="F7206" s="237"/>
      <c r="G7206" s="237"/>
    </row>
    <row r="7207" spans="5:7">
      <c r="E7207" s="237"/>
      <c r="F7207" s="237"/>
      <c r="G7207" s="237"/>
    </row>
    <row r="7208" spans="5:7">
      <c r="E7208" s="237"/>
      <c r="F7208" s="237"/>
      <c r="G7208" s="237"/>
    </row>
    <row r="7209" spans="5:7">
      <c r="E7209" s="237"/>
      <c r="F7209" s="237"/>
      <c r="G7209" s="237"/>
    </row>
    <row r="7210" spans="5:7">
      <c r="E7210" s="237"/>
      <c r="F7210" s="237"/>
      <c r="G7210" s="237"/>
    </row>
    <row r="7211" spans="5:7">
      <c r="E7211" s="237"/>
      <c r="F7211" s="237"/>
      <c r="G7211" s="237"/>
    </row>
    <row r="7212" spans="5:7">
      <c r="E7212" s="237"/>
      <c r="F7212" s="237"/>
      <c r="G7212" s="237"/>
    </row>
    <row r="7213" spans="5:7">
      <c r="E7213" s="237"/>
      <c r="F7213" s="237"/>
      <c r="G7213" s="237"/>
    </row>
    <row r="7214" spans="5:7">
      <c r="E7214" s="237"/>
      <c r="F7214" s="237"/>
      <c r="G7214" s="237"/>
    </row>
    <row r="7215" spans="5:7">
      <c r="E7215" s="237"/>
      <c r="F7215" s="237"/>
      <c r="G7215" s="237"/>
    </row>
    <row r="7216" spans="5:7">
      <c r="E7216" s="237"/>
      <c r="F7216" s="237"/>
      <c r="G7216" s="237"/>
    </row>
    <row r="7217" spans="5:7">
      <c r="E7217" s="237"/>
      <c r="F7217" s="237"/>
      <c r="G7217" s="237"/>
    </row>
    <row r="7218" spans="5:7">
      <c r="E7218" s="237"/>
      <c r="F7218" s="237"/>
      <c r="G7218" s="237"/>
    </row>
    <row r="7219" spans="5:7">
      <c r="E7219" s="237"/>
      <c r="F7219" s="237"/>
      <c r="G7219" s="237"/>
    </row>
    <row r="7220" spans="5:7">
      <c r="E7220" s="237"/>
      <c r="F7220" s="237"/>
      <c r="G7220" s="237"/>
    </row>
    <row r="7221" spans="5:7">
      <c r="E7221" s="237"/>
      <c r="F7221" s="237"/>
      <c r="G7221" s="237"/>
    </row>
    <row r="7222" spans="5:7">
      <c r="E7222" s="237"/>
      <c r="F7222" s="237"/>
      <c r="G7222" s="237"/>
    </row>
    <row r="7223" spans="5:7">
      <c r="E7223" s="237"/>
      <c r="F7223" s="237"/>
      <c r="G7223" s="237"/>
    </row>
    <row r="7224" spans="5:7">
      <c r="E7224" s="237"/>
      <c r="F7224" s="237"/>
      <c r="G7224" s="237"/>
    </row>
    <row r="7225" spans="5:7">
      <c r="E7225" s="237"/>
      <c r="F7225" s="237"/>
      <c r="G7225" s="237"/>
    </row>
    <row r="7226" spans="5:7">
      <c r="E7226" s="237"/>
      <c r="F7226" s="237"/>
      <c r="G7226" s="237"/>
    </row>
    <row r="7227" spans="5:7">
      <c r="E7227" s="237"/>
      <c r="F7227" s="237"/>
      <c r="G7227" s="237"/>
    </row>
    <row r="7228" spans="5:7">
      <c r="E7228" s="237"/>
      <c r="F7228" s="237"/>
      <c r="G7228" s="237"/>
    </row>
    <row r="7229" spans="5:7">
      <c r="E7229" s="237"/>
      <c r="F7229" s="237"/>
      <c r="G7229" s="237"/>
    </row>
    <row r="7230" spans="5:7">
      <c r="E7230" s="237"/>
      <c r="F7230" s="237"/>
      <c r="G7230" s="237"/>
    </row>
    <row r="7231" spans="5:7">
      <c r="E7231" s="237"/>
      <c r="F7231" s="237"/>
      <c r="G7231" s="237"/>
    </row>
    <row r="7232" spans="5:7">
      <c r="E7232" s="237"/>
      <c r="F7232" s="237"/>
      <c r="G7232" s="237"/>
    </row>
    <row r="7233" spans="5:7">
      <c r="E7233" s="237"/>
      <c r="F7233" s="237"/>
      <c r="G7233" s="237"/>
    </row>
    <row r="7234" spans="5:7">
      <c r="E7234" s="237"/>
      <c r="F7234" s="237"/>
      <c r="G7234" s="237"/>
    </row>
    <row r="7235" spans="5:7">
      <c r="E7235" s="237"/>
      <c r="F7235" s="237"/>
      <c r="G7235" s="237"/>
    </row>
    <row r="7236" spans="5:7">
      <c r="E7236" s="237"/>
      <c r="F7236" s="237"/>
      <c r="G7236" s="237"/>
    </row>
    <row r="7237" spans="5:7">
      <c r="E7237" s="237"/>
      <c r="F7237" s="237"/>
      <c r="G7237" s="237"/>
    </row>
    <row r="7238" spans="5:7">
      <c r="E7238" s="237"/>
      <c r="F7238" s="237"/>
      <c r="G7238" s="237"/>
    </row>
    <row r="7239" spans="5:7">
      <c r="E7239" s="237"/>
      <c r="F7239" s="237"/>
      <c r="G7239" s="237"/>
    </row>
    <row r="7240" spans="5:7">
      <c r="E7240" s="237"/>
      <c r="F7240" s="237"/>
      <c r="G7240" s="237"/>
    </row>
    <row r="7241" spans="5:7">
      <c r="E7241" s="237"/>
      <c r="F7241" s="237"/>
      <c r="G7241" s="237"/>
    </row>
    <row r="7242" spans="5:7">
      <c r="E7242" s="237"/>
      <c r="F7242" s="237"/>
      <c r="G7242" s="237"/>
    </row>
    <row r="7243" spans="5:7">
      <c r="E7243" s="237"/>
      <c r="F7243" s="237"/>
      <c r="G7243" s="237"/>
    </row>
    <row r="7244" spans="5:7">
      <c r="E7244" s="237"/>
      <c r="F7244" s="237"/>
      <c r="G7244" s="237"/>
    </row>
    <row r="7245" spans="5:7">
      <c r="E7245" s="237"/>
      <c r="F7245" s="237"/>
      <c r="G7245" s="237"/>
    </row>
    <row r="7246" spans="5:7">
      <c r="E7246" s="237"/>
      <c r="F7246" s="237"/>
      <c r="G7246" s="237"/>
    </row>
    <row r="7247" spans="5:7">
      <c r="E7247" s="237"/>
      <c r="F7247" s="237"/>
      <c r="G7247" s="237"/>
    </row>
    <row r="7248" spans="5:7">
      <c r="E7248" s="237"/>
      <c r="F7248" s="237"/>
      <c r="G7248" s="237"/>
    </row>
    <row r="7249" spans="5:7">
      <c r="E7249" s="237"/>
      <c r="F7249" s="237"/>
      <c r="G7249" s="237"/>
    </row>
    <row r="7250" spans="5:7">
      <c r="E7250" s="237"/>
      <c r="F7250" s="237"/>
      <c r="G7250" s="237"/>
    </row>
    <row r="7251" spans="5:7">
      <c r="E7251" s="237"/>
      <c r="F7251" s="237"/>
      <c r="G7251" s="237"/>
    </row>
    <row r="7252" spans="5:7">
      <c r="E7252" s="237"/>
      <c r="F7252" s="237"/>
      <c r="G7252" s="237"/>
    </row>
    <row r="7253" spans="5:7">
      <c r="E7253" s="237"/>
      <c r="F7253" s="237"/>
      <c r="G7253" s="237"/>
    </row>
    <row r="7254" spans="5:7">
      <c r="E7254" s="237"/>
      <c r="F7254" s="237"/>
      <c r="G7254" s="237"/>
    </row>
    <row r="7255" spans="5:7">
      <c r="E7255" s="237"/>
      <c r="F7255" s="237"/>
      <c r="G7255" s="237"/>
    </row>
    <row r="7256" spans="5:7">
      <c r="E7256" s="237"/>
      <c r="F7256" s="237"/>
      <c r="G7256" s="237"/>
    </row>
    <row r="7257" spans="5:7">
      <c r="E7257" s="237"/>
      <c r="F7257" s="237"/>
      <c r="G7257" s="237"/>
    </row>
    <row r="7258" spans="5:7">
      <c r="E7258" s="237"/>
      <c r="F7258" s="237"/>
      <c r="G7258" s="237"/>
    </row>
    <row r="7259" spans="5:7">
      <c r="E7259" s="237"/>
      <c r="F7259" s="237"/>
      <c r="G7259" s="237"/>
    </row>
    <row r="7260" spans="5:7">
      <c r="E7260" s="237"/>
      <c r="F7260" s="237"/>
      <c r="G7260" s="237"/>
    </row>
    <row r="7261" spans="5:7">
      <c r="E7261" s="237"/>
      <c r="F7261" s="237"/>
      <c r="G7261" s="237"/>
    </row>
    <row r="7262" spans="5:7">
      <c r="E7262" s="237"/>
      <c r="F7262" s="237"/>
      <c r="G7262" s="237"/>
    </row>
    <row r="7263" spans="5:7">
      <c r="E7263" s="237"/>
      <c r="F7263" s="237"/>
      <c r="G7263" s="237"/>
    </row>
    <row r="7264" spans="5:7">
      <c r="E7264" s="237"/>
      <c r="F7264" s="237"/>
      <c r="G7264" s="237"/>
    </row>
    <row r="7265" spans="5:7">
      <c r="E7265" s="237"/>
      <c r="F7265" s="237"/>
      <c r="G7265" s="237"/>
    </row>
    <row r="7266" spans="5:7">
      <c r="E7266" s="237"/>
      <c r="F7266" s="237"/>
      <c r="G7266" s="237"/>
    </row>
    <row r="7267" spans="5:7">
      <c r="E7267" s="237"/>
      <c r="F7267" s="237"/>
      <c r="G7267" s="237"/>
    </row>
    <row r="7268" spans="5:7">
      <c r="E7268" s="237"/>
      <c r="F7268" s="237"/>
      <c r="G7268" s="237"/>
    </row>
    <row r="7269" spans="5:7">
      <c r="E7269" s="237"/>
      <c r="F7269" s="237"/>
      <c r="G7269" s="237"/>
    </row>
    <row r="7270" spans="5:7">
      <c r="E7270" s="237"/>
      <c r="F7270" s="237"/>
      <c r="G7270" s="237"/>
    </row>
    <row r="7271" spans="5:7">
      <c r="E7271" s="237"/>
      <c r="F7271" s="237"/>
      <c r="G7271" s="237"/>
    </row>
    <row r="7272" spans="5:7">
      <c r="E7272" s="237"/>
      <c r="F7272" s="237"/>
      <c r="G7272" s="237"/>
    </row>
    <row r="7273" spans="5:7">
      <c r="E7273" s="237"/>
      <c r="F7273" s="237"/>
      <c r="G7273" s="237"/>
    </row>
    <row r="7274" spans="5:7">
      <c r="E7274" s="237"/>
      <c r="F7274" s="237"/>
      <c r="G7274" s="237"/>
    </row>
    <row r="7275" spans="5:7">
      <c r="E7275" s="237"/>
      <c r="F7275" s="237"/>
      <c r="G7275" s="237"/>
    </row>
    <row r="7276" spans="5:7">
      <c r="E7276" s="237"/>
      <c r="F7276" s="237"/>
      <c r="G7276" s="237"/>
    </row>
    <row r="7277" spans="5:7">
      <c r="E7277" s="237"/>
      <c r="F7277" s="237"/>
      <c r="G7277" s="237"/>
    </row>
    <row r="7278" spans="5:7">
      <c r="E7278" s="237"/>
      <c r="F7278" s="237"/>
      <c r="G7278" s="237"/>
    </row>
    <row r="7279" spans="5:7">
      <c r="E7279" s="237"/>
      <c r="F7279" s="237"/>
      <c r="G7279" s="237"/>
    </row>
    <row r="7280" spans="5:7">
      <c r="E7280" s="237"/>
      <c r="F7280" s="237"/>
      <c r="G7280" s="237"/>
    </row>
    <row r="7281" spans="5:7">
      <c r="E7281" s="237"/>
      <c r="F7281" s="237"/>
      <c r="G7281" s="237"/>
    </row>
    <row r="7282" spans="5:7">
      <c r="E7282" s="237"/>
      <c r="F7282" s="237"/>
      <c r="G7282" s="237"/>
    </row>
    <row r="7283" spans="5:7">
      <c r="E7283" s="237"/>
      <c r="F7283" s="237"/>
      <c r="G7283" s="237"/>
    </row>
    <row r="7284" spans="5:7">
      <c r="E7284" s="237"/>
      <c r="F7284" s="237"/>
      <c r="G7284" s="237"/>
    </row>
    <row r="7285" spans="5:7">
      <c r="E7285" s="237"/>
      <c r="F7285" s="237"/>
      <c r="G7285" s="237"/>
    </row>
    <row r="7286" spans="5:7">
      <c r="E7286" s="237"/>
      <c r="F7286" s="237"/>
      <c r="G7286" s="237"/>
    </row>
    <row r="7287" spans="5:7">
      <c r="E7287" s="237"/>
      <c r="F7287" s="237"/>
      <c r="G7287" s="237"/>
    </row>
    <row r="7288" spans="5:7">
      <c r="E7288" s="237"/>
      <c r="F7288" s="237"/>
      <c r="G7288" s="237"/>
    </row>
    <row r="7289" spans="5:7">
      <c r="E7289" s="237"/>
      <c r="F7289" s="237"/>
      <c r="G7289" s="237"/>
    </row>
    <row r="7290" spans="5:7">
      <c r="E7290" s="237"/>
      <c r="F7290" s="237"/>
      <c r="G7290" s="237"/>
    </row>
    <row r="7291" spans="5:7">
      <c r="E7291" s="237"/>
      <c r="F7291" s="237"/>
      <c r="G7291" s="237"/>
    </row>
    <row r="7292" spans="5:7">
      <c r="E7292" s="237"/>
      <c r="F7292" s="237"/>
      <c r="G7292" s="237"/>
    </row>
    <row r="7293" spans="5:7">
      <c r="E7293" s="237"/>
      <c r="F7293" s="237"/>
      <c r="G7293" s="237"/>
    </row>
    <row r="7294" spans="5:7">
      <c r="E7294" s="237"/>
      <c r="F7294" s="237"/>
      <c r="G7294" s="237"/>
    </row>
    <row r="7295" spans="5:7">
      <c r="E7295" s="237"/>
      <c r="F7295" s="237"/>
      <c r="G7295" s="237"/>
    </row>
    <row r="7296" spans="5:7">
      <c r="E7296" s="237"/>
      <c r="F7296" s="237"/>
      <c r="G7296" s="237"/>
    </row>
    <row r="7297" spans="5:7">
      <c r="E7297" s="237"/>
      <c r="F7297" s="237"/>
      <c r="G7297" s="237"/>
    </row>
    <row r="7298" spans="5:7">
      <c r="E7298" s="237"/>
      <c r="F7298" s="237"/>
      <c r="G7298" s="237"/>
    </row>
    <row r="7299" spans="5:7">
      <c r="E7299" s="237"/>
      <c r="F7299" s="237"/>
      <c r="G7299" s="237"/>
    </row>
    <row r="7300" spans="5:7">
      <c r="E7300" s="237"/>
      <c r="F7300" s="237"/>
      <c r="G7300" s="237"/>
    </row>
    <row r="7301" spans="5:7">
      <c r="E7301" s="237"/>
      <c r="F7301" s="237"/>
      <c r="G7301" s="237"/>
    </row>
    <row r="7302" spans="5:7">
      <c r="E7302" s="237"/>
      <c r="F7302" s="237"/>
      <c r="G7302" s="237"/>
    </row>
    <row r="7303" spans="5:7">
      <c r="E7303" s="237"/>
      <c r="F7303" s="237"/>
      <c r="G7303" s="237"/>
    </row>
    <row r="7304" spans="5:7">
      <c r="E7304" s="237"/>
      <c r="F7304" s="237"/>
      <c r="G7304" s="237"/>
    </row>
    <row r="7305" spans="5:7">
      <c r="E7305" s="237"/>
      <c r="F7305" s="237"/>
      <c r="G7305" s="237"/>
    </row>
    <row r="7306" spans="5:7">
      <c r="E7306" s="237"/>
      <c r="F7306" s="237"/>
      <c r="G7306" s="237"/>
    </row>
    <row r="7307" spans="5:7">
      <c r="E7307" s="237"/>
      <c r="F7307" s="237"/>
      <c r="G7307" s="237"/>
    </row>
    <row r="7308" spans="5:7">
      <c r="E7308" s="237"/>
      <c r="F7308" s="237"/>
      <c r="G7308" s="237"/>
    </row>
    <row r="7309" spans="5:7">
      <c r="E7309" s="237"/>
      <c r="F7309" s="237"/>
      <c r="G7309" s="237"/>
    </row>
    <row r="7310" spans="5:7">
      <c r="E7310" s="237"/>
      <c r="F7310" s="237"/>
      <c r="G7310" s="237"/>
    </row>
    <row r="7311" spans="5:7">
      <c r="E7311" s="237"/>
      <c r="F7311" s="237"/>
      <c r="G7311" s="237"/>
    </row>
    <row r="7312" spans="5:7">
      <c r="E7312" s="237"/>
      <c r="F7312" s="237"/>
      <c r="G7312" s="237"/>
    </row>
    <row r="7313" spans="5:7">
      <c r="E7313" s="237"/>
      <c r="F7313" s="237"/>
      <c r="G7313" s="237"/>
    </row>
    <row r="7314" spans="5:7">
      <c r="E7314" s="237"/>
      <c r="F7314" s="237"/>
      <c r="G7314" s="237"/>
    </row>
    <row r="7315" spans="5:7">
      <c r="E7315" s="237"/>
      <c r="F7315" s="237"/>
      <c r="G7315" s="237"/>
    </row>
    <row r="7316" spans="5:7">
      <c r="E7316" s="237"/>
      <c r="F7316" s="237"/>
      <c r="G7316" s="237"/>
    </row>
    <row r="7317" spans="5:7">
      <c r="E7317" s="237"/>
      <c r="F7317" s="237"/>
      <c r="G7317" s="237"/>
    </row>
    <row r="7318" spans="5:7">
      <c r="E7318" s="237"/>
      <c r="F7318" s="237"/>
      <c r="G7318" s="237"/>
    </row>
    <row r="7319" spans="5:7">
      <c r="E7319" s="237"/>
      <c r="F7319" s="237"/>
      <c r="G7319" s="237"/>
    </row>
    <row r="7320" spans="5:7">
      <c r="E7320" s="237"/>
      <c r="F7320" s="237"/>
      <c r="G7320" s="237"/>
    </row>
    <row r="7321" spans="5:7">
      <c r="E7321" s="237"/>
      <c r="F7321" s="237"/>
      <c r="G7321" s="237"/>
    </row>
    <row r="7322" spans="5:7">
      <c r="E7322" s="237"/>
      <c r="F7322" s="237"/>
      <c r="G7322" s="237"/>
    </row>
    <row r="7323" spans="5:7">
      <c r="E7323" s="237"/>
      <c r="F7323" s="237"/>
      <c r="G7323" s="237"/>
    </row>
    <row r="7324" spans="5:7">
      <c r="E7324" s="237"/>
      <c r="F7324" s="237"/>
      <c r="G7324" s="237"/>
    </row>
    <row r="7325" spans="5:7">
      <c r="E7325" s="237"/>
      <c r="F7325" s="237"/>
      <c r="G7325" s="237"/>
    </row>
    <row r="7326" spans="5:7">
      <c r="E7326" s="237"/>
      <c r="F7326" s="237"/>
      <c r="G7326" s="237"/>
    </row>
    <row r="7327" spans="5:7">
      <c r="E7327" s="237"/>
      <c r="F7327" s="237"/>
      <c r="G7327" s="237"/>
    </row>
    <row r="7328" spans="5:7">
      <c r="E7328" s="237"/>
      <c r="F7328" s="237"/>
      <c r="G7328" s="237"/>
    </row>
    <row r="7329" spans="5:7">
      <c r="E7329" s="237"/>
      <c r="F7329" s="237"/>
      <c r="G7329" s="237"/>
    </row>
    <row r="7330" spans="5:7">
      <c r="E7330" s="237"/>
      <c r="F7330" s="237"/>
      <c r="G7330" s="237"/>
    </row>
    <row r="7331" spans="5:7">
      <c r="E7331" s="237"/>
      <c r="F7331" s="237"/>
      <c r="G7331" s="237"/>
    </row>
    <row r="7332" spans="5:7">
      <c r="E7332" s="237"/>
      <c r="F7332" s="237"/>
      <c r="G7332" s="237"/>
    </row>
    <row r="7333" spans="5:7">
      <c r="E7333" s="237"/>
      <c r="F7333" s="237"/>
      <c r="G7333" s="237"/>
    </row>
    <row r="7334" spans="5:7">
      <c r="E7334" s="237"/>
      <c r="F7334" s="237"/>
      <c r="G7334" s="237"/>
    </row>
    <row r="7335" spans="5:7">
      <c r="E7335" s="237"/>
      <c r="F7335" s="237"/>
      <c r="G7335" s="237"/>
    </row>
    <row r="7336" spans="5:7">
      <c r="E7336" s="237"/>
      <c r="F7336" s="237"/>
      <c r="G7336" s="237"/>
    </row>
    <row r="7337" spans="5:7">
      <c r="E7337" s="237"/>
      <c r="F7337" s="237"/>
      <c r="G7337" s="237"/>
    </row>
    <row r="7338" spans="5:7">
      <c r="E7338" s="237"/>
      <c r="F7338" s="237"/>
      <c r="G7338" s="237"/>
    </row>
    <row r="7339" spans="5:7">
      <c r="E7339" s="237"/>
      <c r="F7339" s="237"/>
      <c r="G7339" s="237"/>
    </row>
    <row r="7340" spans="5:7">
      <c r="E7340" s="237"/>
      <c r="F7340" s="237"/>
      <c r="G7340" s="237"/>
    </row>
    <row r="7341" spans="5:7">
      <c r="E7341" s="237"/>
      <c r="F7341" s="237"/>
      <c r="G7341" s="237"/>
    </row>
    <row r="7342" spans="5:7">
      <c r="E7342" s="237"/>
      <c r="F7342" s="237"/>
      <c r="G7342" s="237"/>
    </row>
    <row r="7343" spans="5:7">
      <c r="E7343" s="237"/>
      <c r="F7343" s="237"/>
      <c r="G7343" s="237"/>
    </row>
    <row r="7344" spans="5:7">
      <c r="E7344" s="237"/>
      <c r="F7344" s="237"/>
      <c r="G7344" s="237"/>
    </row>
    <row r="7345" spans="5:7">
      <c r="E7345" s="237"/>
      <c r="F7345" s="237"/>
      <c r="G7345" s="237"/>
    </row>
    <row r="7346" spans="5:7">
      <c r="E7346" s="237"/>
      <c r="F7346" s="237"/>
      <c r="G7346" s="237"/>
    </row>
    <row r="7347" spans="5:7">
      <c r="E7347" s="237"/>
      <c r="F7347" s="237"/>
      <c r="G7347" s="237"/>
    </row>
    <row r="7348" spans="5:7">
      <c r="E7348" s="237"/>
      <c r="F7348" s="237"/>
      <c r="G7348" s="237"/>
    </row>
    <row r="7349" spans="5:7">
      <c r="E7349" s="237"/>
      <c r="F7349" s="237"/>
      <c r="G7349" s="237"/>
    </row>
    <row r="7350" spans="5:7">
      <c r="E7350" s="237"/>
      <c r="F7350" s="237"/>
      <c r="G7350" s="237"/>
    </row>
    <row r="7351" spans="5:7">
      <c r="E7351" s="237"/>
      <c r="F7351" s="237"/>
      <c r="G7351" s="237"/>
    </row>
    <row r="7352" spans="5:7">
      <c r="E7352" s="237"/>
      <c r="F7352" s="237"/>
      <c r="G7352" s="237"/>
    </row>
    <row r="7353" spans="5:7">
      <c r="E7353" s="237"/>
      <c r="F7353" s="237"/>
      <c r="G7353" s="237"/>
    </row>
    <row r="7354" spans="5:7">
      <c r="E7354" s="237"/>
      <c r="F7354" s="237"/>
      <c r="G7354" s="237"/>
    </row>
    <row r="7355" spans="5:7">
      <c r="E7355" s="237"/>
      <c r="F7355" s="237"/>
      <c r="G7355" s="237"/>
    </row>
    <row r="7356" spans="5:7">
      <c r="E7356" s="237"/>
      <c r="F7356" s="237"/>
      <c r="G7356" s="237"/>
    </row>
    <row r="7357" spans="5:7">
      <c r="E7357" s="237"/>
      <c r="F7357" s="237"/>
      <c r="G7357" s="237"/>
    </row>
    <row r="7358" spans="5:7">
      <c r="E7358" s="237"/>
      <c r="F7358" s="237"/>
      <c r="G7358" s="237"/>
    </row>
    <row r="7359" spans="5:7">
      <c r="E7359" s="237"/>
      <c r="F7359" s="237"/>
      <c r="G7359" s="237"/>
    </row>
    <row r="7360" spans="5:7">
      <c r="E7360" s="237"/>
      <c r="F7360" s="237"/>
      <c r="G7360" s="237"/>
    </row>
    <row r="7361" spans="5:7">
      <c r="E7361" s="237"/>
      <c r="F7361" s="237"/>
      <c r="G7361" s="237"/>
    </row>
    <row r="7362" spans="5:7">
      <c r="E7362" s="237"/>
      <c r="F7362" s="237"/>
      <c r="G7362" s="237"/>
    </row>
    <row r="7363" spans="5:7">
      <c r="E7363" s="237"/>
      <c r="F7363" s="237"/>
      <c r="G7363" s="237"/>
    </row>
    <row r="7364" spans="5:7">
      <c r="E7364" s="237"/>
      <c r="F7364" s="237"/>
      <c r="G7364" s="237"/>
    </row>
    <row r="7365" spans="5:7">
      <c r="E7365" s="237"/>
      <c r="F7365" s="237"/>
      <c r="G7365" s="237"/>
    </row>
    <row r="7366" spans="5:7">
      <c r="E7366" s="237"/>
      <c r="F7366" s="237"/>
      <c r="G7366" s="237"/>
    </row>
    <row r="7367" spans="5:7">
      <c r="E7367" s="237"/>
      <c r="F7367" s="237"/>
      <c r="G7367" s="237"/>
    </row>
    <row r="7368" spans="5:7">
      <c r="E7368" s="237"/>
      <c r="F7368" s="237"/>
      <c r="G7368" s="237"/>
    </row>
    <row r="7369" spans="5:7">
      <c r="E7369" s="237"/>
      <c r="F7369" s="237"/>
      <c r="G7369" s="237"/>
    </row>
    <row r="7370" spans="5:7">
      <c r="E7370" s="237"/>
      <c r="F7370" s="237"/>
      <c r="G7370" s="237"/>
    </row>
    <row r="7371" spans="5:7">
      <c r="E7371" s="237"/>
      <c r="F7371" s="237"/>
      <c r="G7371" s="237"/>
    </row>
    <row r="7372" spans="5:7">
      <c r="E7372" s="237"/>
      <c r="F7372" s="237"/>
      <c r="G7372" s="237"/>
    </row>
    <row r="7373" spans="5:7">
      <c r="E7373" s="237"/>
      <c r="F7373" s="237"/>
      <c r="G7373" s="237"/>
    </row>
    <row r="7374" spans="5:7">
      <c r="E7374" s="237"/>
      <c r="F7374" s="237"/>
      <c r="G7374" s="237"/>
    </row>
    <row r="7375" spans="5:7">
      <c r="E7375" s="237"/>
      <c r="F7375" s="237"/>
      <c r="G7375" s="237"/>
    </row>
    <row r="7376" spans="5:7">
      <c r="E7376" s="237"/>
      <c r="F7376" s="237"/>
      <c r="G7376" s="237"/>
    </row>
    <row r="7377" spans="5:7">
      <c r="E7377" s="237"/>
      <c r="F7377" s="237"/>
      <c r="G7377" s="237"/>
    </row>
    <row r="7378" spans="5:7">
      <c r="E7378" s="237"/>
      <c r="F7378" s="237"/>
      <c r="G7378" s="237"/>
    </row>
    <row r="7379" spans="5:7">
      <c r="E7379" s="237"/>
      <c r="F7379" s="237"/>
      <c r="G7379" s="237"/>
    </row>
    <row r="7380" spans="5:7">
      <c r="E7380" s="237"/>
      <c r="F7380" s="237"/>
      <c r="G7380" s="237"/>
    </row>
    <row r="7381" spans="5:7">
      <c r="E7381" s="237"/>
      <c r="F7381" s="237"/>
      <c r="G7381" s="237"/>
    </row>
    <row r="7382" spans="5:7">
      <c r="E7382" s="237"/>
      <c r="F7382" s="237"/>
      <c r="G7382" s="237"/>
    </row>
    <row r="7383" spans="5:7">
      <c r="E7383" s="237"/>
      <c r="F7383" s="237"/>
      <c r="G7383" s="237"/>
    </row>
    <row r="7384" spans="5:7">
      <c r="E7384" s="237"/>
      <c r="F7384" s="237"/>
      <c r="G7384" s="237"/>
    </row>
    <row r="7385" spans="5:7">
      <c r="E7385" s="237"/>
      <c r="F7385" s="237"/>
      <c r="G7385" s="237"/>
    </row>
    <row r="7386" spans="5:7">
      <c r="E7386" s="237"/>
      <c r="F7386" s="237"/>
      <c r="G7386" s="237"/>
    </row>
    <row r="7387" spans="5:7">
      <c r="E7387" s="237"/>
      <c r="F7387" s="237"/>
      <c r="G7387" s="237"/>
    </row>
    <row r="7388" spans="5:7">
      <c r="E7388" s="237"/>
      <c r="F7388" s="237"/>
      <c r="G7388" s="237"/>
    </row>
    <row r="7389" spans="5:7">
      <c r="E7389" s="237"/>
      <c r="F7389" s="237"/>
      <c r="G7389" s="237"/>
    </row>
    <row r="7390" spans="5:7">
      <c r="E7390" s="237"/>
      <c r="F7390" s="237"/>
      <c r="G7390" s="237"/>
    </row>
    <row r="7391" spans="5:7">
      <c r="E7391" s="237"/>
      <c r="F7391" s="237"/>
      <c r="G7391" s="237"/>
    </row>
    <row r="7392" spans="5:7">
      <c r="E7392" s="237"/>
      <c r="F7392" s="237"/>
      <c r="G7392" s="237"/>
    </row>
    <row r="7393" spans="5:7">
      <c r="E7393" s="237"/>
      <c r="F7393" s="237"/>
      <c r="G7393" s="237"/>
    </row>
    <row r="7394" spans="5:7">
      <c r="E7394" s="237"/>
      <c r="F7394" s="237"/>
      <c r="G7394" s="237"/>
    </row>
    <row r="7395" spans="5:7">
      <c r="E7395" s="237"/>
      <c r="F7395" s="237"/>
      <c r="G7395" s="237"/>
    </row>
    <row r="7396" spans="5:7">
      <c r="E7396" s="237"/>
      <c r="F7396" s="237"/>
      <c r="G7396" s="237"/>
    </row>
    <row r="7397" spans="5:7">
      <c r="E7397" s="237"/>
      <c r="F7397" s="237"/>
      <c r="G7397" s="237"/>
    </row>
    <row r="7398" spans="5:7">
      <c r="E7398" s="237"/>
      <c r="F7398" s="237"/>
      <c r="G7398" s="237"/>
    </row>
    <row r="7399" spans="5:7">
      <c r="E7399" s="237"/>
      <c r="F7399" s="237"/>
      <c r="G7399" s="237"/>
    </row>
    <row r="7400" spans="5:7">
      <c r="E7400" s="237"/>
      <c r="F7400" s="237"/>
      <c r="G7400" s="237"/>
    </row>
    <row r="7401" spans="5:7">
      <c r="E7401" s="237"/>
      <c r="F7401" s="237"/>
      <c r="G7401" s="237"/>
    </row>
    <row r="7402" spans="5:7">
      <c r="E7402" s="237"/>
      <c r="F7402" s="237"/>
      <c r="G7402" s="237"/>
    </row>
    <row r="7403" spans="5:7">
      <c r="E7403" s="237"/>
      <c r="F7403" s="237"/>
      <c r="G7403" s="237"/>
    </row>
    <row r="7404" spans="5:7">
      <c r="E7404" s="237"/>
      <c r="F7404" s="237"/>
      <c r="G7404" s="237"/>
    </row>
    <row r="7405" spans="5:7">
      <c r="E7405" s="237"/>
      <c r="F7405" s="237"/>
      <c r="G7405" s="237"/>
    </row>
    <row r="7406" spans="5:7">
      <c r="E7406" s="237"/>
      <c r="F7406" s="237"/>
      <c r="G7406" s="237"/>
    </row>
    <row r="7407" spans="5:7">
      <c r="E7407" s="237"/>
      <c r="F7407" s="237"/>
      <c r="G7407" s="237"/>
    </row>
    <row r="7408" spans="5:7">
      <c r="E7408" s="237"/>
      <c r="F7408" s="237"/>
      <c r="G7408" s="237"/>
    </row>
    <row r="7409" spans="5:7">
      <c r="E7409" s="237"/>
      <c r="F7409" s="237"/>
      <c r="G7409" s="237"/>
    </row>
    <row r="7410" spans="5:7">
      <c r="E7410" s="237"/>
      <c r="F7410" s="237"/>
      <c r="G7410" s="237"/>
    </row>
    <row r="7411" spans="5:7">
      <c r="E7411" s="237"/>
      <c r="F7411" s="237"/>
      <c r="G7411" s="237"/>
    </row>
    <row r="7412" spans="5:7">
      <c r="E7412" s="237"/>
      <c r="F7412" s="237"/>
      <c r="G7412" s="237"/>
    </row>
    <row r="7413" spans="5:7">
      <c r="E7413" s="237"/>
      <c r="F7413" s="237"/>
      <c r="G7413" s="237"/>
    </row>
    <row r="7414" spans="5:7">
      <c r="E7414" s="237"/>
      <c r="F7414" s="237"/>
      <c r="G7414" s="237"/>
    </row>
    <row r="7415" spans="5:7">
      <c r="E7415" s="237"/>
      <c r="F7415" s="237"/>
      <c r="G7415" s="237"/>
    </row>
    <row r="7416" spans="5:7">
      <c r="E7416" s="237"/>
      <c r="F7416" s="237"/>
      <c r="G7416" s="237"/>
    </row>
    <row r="7417" spans="5:7">
      <c r="E7417" s="237"/>
      <c r="F7417" s="237"/>
      <c r="G7417" s="237"/>
    </row>
    <row r="7418" spans="5:7">
      <c r="E7418" s="237"/>
      <c r="F7418" s="237"/>
      <c r="G7418" s="237"/>
    </row>
    <row r="7419" spans="5:7">
      <c r="E7419" s="237"/>
      <c r="F7419" s="237"/>
      <c r="G7419" s="237"/>
    </row>
    <row r="7420" spans="5:7">
      <c r="E7420" s="237"/>
      <c r="F7420" s="237"/>
      <c r="G7420" s="237"/>
    </row>
    <row r="7421" spans="5:7">
      <c r="E7421" s="237"/>
      <c r="F7421" s="237"/>
      <c r="G7421" s="237"/>
    </row>
    <row r="7422" spans="5:7">
      <c r="E7422" s="237"/>
      <c r="F7422" s="237"/>
      <c r="G7422" s="237"/>
    </row>
    <row r="7423" spans="5:7">
      <c r="E7423" s="237"/>
      <c r="F7423" s="237"/>
      <c r="G7423" s="237"/>
    </row>
    <row r="7424" spans="5:7">
      <c r="E7424" s="237"/>
      <c r="F7424" s="237"/>
      <c r="G7424" s="237"/>
    </row>
    <row r="7425" spans="5:7">
      <c r="E7425" s="237"/>
      <c r="F7425" s="237"/>
      <c r="G7425" s="237"/>
    </row>
    <row r="7426" spans="5:7">
      <c r="E7426" s="237"/>
      <c r="F7426" s="237"/>
      <c r="G7426" s="237"/>
    </row>
    <row r="7427" spans="5:7">
      <c r="E7427" s="237"/>
      <c r="F7427" s="237"/>
      <c r="G7427" s="237"/>
    </row>
    <row r="7428" spans="5:7">
      <c r="E7428" s="237"/>
      <c r="F7428" s="237"/>
      <c r="G7428" s="237"/>
    </row>
    <row r="7429" spans="5:7">
      <c r="E7429" s="237"/>
      <c r="F7429" s="237"/>
      <c r="G7429" s="237"/>
    </row>
    <row r="7430" spans="5:7">
      <c r="E7430" s="237"/>
      <c r="F7430" s="237"/>
      <c r="G7430" s="237"/>
    </row>
    <row r="7431" spans="5:7">
      <c r="E7431" s="237"/>
      <c r="F7431" s="237"/>
      <c r="G7431" s="237"/>
    </row>
    <row r="7432" spans="5:7">
      <c r="E7432" s="237"/>
      <c r="F7432" s="237"/>
      <c r="G7432" s="237"/>
    </row>
    <row r="7433" spans="5:7">
      <c r="E7433" s="237"/>
      <c r="F7433" s="237"/>
      <c r="G7433" s="237"/>
    </row>
    <row r="7434" spans="5:7">
      <c r="E7434" s="237"/>
      <c r="F7434" s="237"/>
      <c r="G7434" s="237"/>
    </row>
    <row r="7435" spans="5:7">
      <c r="E7435" s="237"/>
      <c r="F7435" s="237"/>
      <c r="G7435" s="237"/>
    </row>
    <row r="7436" spans="5:7">
      <c r="E7436" s="237"/>
      <c r="F7436" s="237"/>
      <c r="G7436" s="237"/>
    </row>
    <row r="7437" spans="5:7">
      <c r="E7437" s="237"/>
      <c r="F7437" s="237"/>
      <c r="G7437" s="237"/>
    </row>
    <row r="7438" spans="5:7">
      <c r="E7438" s="237"/>
      <c r="F7438" s="237"/>
      <c r="G7438" s="237"/>
    </row>
    <row r="7439" spans="5:7">
      <c r="E7439" s="237"/>
      <c r="F7439" s="237"/>
      <c r="G7439" s="237"/>
    </row>
    <row r="7440" spans="5:7">
      <c r="E7440" s="237"/>
      <c r="F7440" s="237"/>
      <c r="G7440" s="237"/>
    </row>
    <row r="7441" spans="5:7">
      <c r="E7441" s="237"/>
      <c r="F7441" s="237"/>
      <c r="G7441" s="237"/>
    </row>
    <row r="7442" spans="5:7">
      <c r="E7442" s="237"/>
      <c r="F7442" s="237"/>
      <c r="G7442" s="237"/>
    </row>
    <row r="7443" spans="5:7">
      <c r="E7443" s="237"/>
      <c r="F7443" s="237"/>
      <c r="G7443" s="237"/>
    </row>
    <row r="7444" spans="5:7">
      <c r="E7444" s="237"/>
      <c r="F7444" s="237"/>
      <c r="G7444" s="237"/>
    </row>
    <row r="7445" spans="5:7">
      <c r="E7445" s="237"/>
      <c r="F7445" s="237"/>
      <c r="G7445" s="237"/>
    </row>
    <row r="7446" spans="5:7">
      <c r="E7446" s="237"/>
      <c r="F7446" s="237"/>
      <c r="G7446" s="237"/>
    </row>
    <row r="7447" spans="5:7">
      <c r="E7447" s="237"/>
      <c r="F7447" s="237"/>
      <c r="G7447" s="237"/>
    </row>
    <row r="7448" spans="5:7">
      <c r="E7448" s="237"/>
      <c r="F7448" s="237"/>
      <c r="G7448" s="237"/>
    </row>
    <row r="7449" spans="5:7">
      <c r="E7449" s="237"/>
      <c r="F7449" s="237"/>
      <c r="G7449" s="237"/>
    </row>
    <row r="7450" spans="5:7">
      <c r="E7450" s="237"/>
      <c r="F7450" s="237"/>
      <c r="G7450" s="237"/>
    </row>
    <row r="7451" spans="5:7">
      <c r="E7451" s="237"/>
      <c r="F7451" s="237"/>
      <c r="G7451" s="237"/>
    </row>
    <row r="7452" spans="5:7">
      <c r="E7452" s="237"/>
      <c r="F7452" s="237"/>
      <c r="G7452" s="237"/>
    </row>
    <row r="7453" spans="5:7">
      <c r="E7453" s="237"/>
      <c r="F7453" s="237"/>
      <c r="G7453" s="237"/>
    </row>
    <row r="7454" spans="5:7">
      <c r="E7454" s="237"/>
      <c r="F7454" s="237"/>
      <c r="G7454" s="237"/>
    </row>
    <row r="7455" spans="5:7">
      <c r="E7455" s="237"/>
      <c r="F7455" s="237"/>
      <c r="G7455" s="237"/>
    </row>
    <row r="7456" spans="5:7">
      <c r="E7456" s="237"/>
      <c r="F7456" s="237"/>
      <c r="G7456" s="237"/>
    </row>
    <row r="7457" spans="5:7">
      <c r="E7457" s="237"/>
      <c r="F7457" s="237"/>
      <c r="G7457" s="237"/>
    </row>
    <row r="7458" spans="5:7">
      <c r="E7458" s="237"/>
      <c r="F7458" s="237"/>
      <c r="G7458" s="237"/>
    </row>
    <row r="7459" spans="5:7">
      <c r="E7459" s="237"/>
      <c r="F7459" s="237"/>
      <c r="G7459" s="237"/>
    </row>
    <row r="7460" spans="5:7">
      <c r="E7460" s="237"/>
      <c r="F7460" s="237"/>
      <c r="G7460" s="237"/>
    </row>
    <row r="7461" spans="5:7">
      <c r="E7461" s="237"/>
      <c r="F7461" s="237"/>
      <c r="G7461" s="237"/>
    </row>
    <row r="7462" spans="5:7">
      <c r="E7462" s="237"/>
      <c r="F7462" s="237"/>
      <c r="G7462" s="237"/>
    </row>
    <row r="7463" spans="5:7">
      <c r="E7463" s="237"/>
      <c r="F7463" s="237"/>
      <c r="G7463" s="237"/>
    </row>
    <row r="7464" spans="5:7">
      <c r="E7464" s="237"/>
      <c r="F7464" s="237"/>
      <c r="G7464" s="237"/>
    </row>
    <row r="7465" spans="5:7">
      <c r="E7465" s="237"/>
      <c r="F7465" s="237"/>
      <c r="G7465" s="237"/>
    </row>
    <row r="7466" spans="5:7">
      <c r="E7466" s="237"/>
      <c r="F7466" s="237"/>
      <c r="G7466" s="237"/>
    </row>
    <row r="7467" spans="5:7">
      <c r="E7467" s="237"/>
      <c r="F7467" s="237"/>
      <c r="G7467" s="237"/>
    </row>
    <row r="7468" spans="5:7">
      <c r="E7468" s="237"/>
      <c r="F7468" s="237"/>
      <c r="G7468" s="237"/>
    </row>
    <row r="7469" spans="5:7">
      <c r="E7469" s="237"/>
      <c r="F7469" s="237"/>
      <c r="G7469" s="237"/>
    </row>
    <row r="7470" spans="5:7">
      <c r="E7470" s="237"/>
      <c r="F7470" s="237"/>
      <c r="G7470" s="237"/>
    </row>
    <row r="7471" spans="5:7">
      <c r="E7471" s="237"/>
      <c r="F7471" s="237"/>
      <c r="G7471" s="237"/>
    </row>
    <row r="7472" spans="5:7">
      <c r="E7472" s="237"/>
      <c r="F7472" s="237"/>
      <c r="G7472" s="237"/>
    </row>
    <row r="7473" spans="5:7">
      <c r="E7473" s="237"/>
      <c r="F7473" s="237"/>
      <c r="G7473" s="237"/>
    </row>
    <row r="7474" spans="5:7">
      <c r="E7474" s="237"/>
      <c r="F7474" s="237"/>
      <c r="G7474" s="237"/>
    </row>
    <row r="7475" spans="5:7">
      <c r="E7475" s="237"/>
      <c r="F7475" s="237"/>
      <c r="G7475" s="237"/>
    </row>
    <row r="7476" spans="5:7">
      <c r="E7476" s="237"/>
      <c r="F7476" s="237"/>
      <c r="G7476" s="237"/>
    </row>
    <row r="7477" spans="5:7">
      <c r="E7477" s="237"/>
      <c r="F7477" s="237"/>
      <c r="G7477" s="237"/>
    </row>
    <row r="7478" spans="5:7">
      <c r="E7478" s="237"/>
      <c r="F7478" s="237"/>
      <c r="G7478" s="237"/>
    </row>
    <row r="7479" spans="5:7">
      <c r="E7479" s="237"/>
      <c r="F7479" s="237"/>
      <c r="G7479" s="237"/>
    </row>
    <row r="7480" spans="5:7">
      <c r="E7480" s="237"/>
      <c r="F7480" s="237"/>
      <c r="G7480" s="237"/>
    </row>
    <row r="7481" spans="5:7">
      <c r="E7481" s="237"/>
      <c r="F7481" s="237"/>
      <c r="G7481" s="237"/>
    </row>
    <row r="7482" spans="5:7">
      <c r="E7482" s="237"/>
      <c r="F7482" s="237"/>
      <c r="G7482" s="237"/>
    </row>
    <row r="7483" spans="5:7">
      <c r="E7483" s="237"/>
      <c r="F7483" s="237"/>
      <c r="G7483" s="237"/>
    </row>
    <row r="7484" spans="5:7">
      <c r="E7484" s="237"/>
      <c r="F7484" s="237"/>
      <c r="G7484" s="237"/>
    </row>
    <row r="7485" spans="5:7">
      <c r="E7485" s="237"/>
      <c r="F7485" s="237"/>
      <c r="G7485" s="237"/>
    </row>
    <row r="7486" spans="5:7">
      <c r="E7486" s="237"/>
      <c r="F7486" s="237"/>
      <c r="G7486" s="237"/>
    </row>
    <row r="7487" spans="5:7">
      <c r="E7487" s="237"/>
      <c r="F7487" s="237"/>
      <c r="G7487" s="237"/>
    </row>
    <row r="7488" spans="5:7">
      <c r="E7488" s="237"/>
      <c r="F7488" s="237"/>
      <c r="G7488" s="237"/>
    </row>
    <row r="7489" spans="5:7">
      <c r="E7489" s="237"/>
      <c r="F7489" s="237"/>
      <c r="G7489" s="237"/>
    </row>
    <row r="7490" spans="5:7">
      <c r="E7490" s="237"/>
      <c r="F7490" s="237"/>
      <c r="G7490" s="237"/>
    </row>
    <row r="7491" spans="5:7">
      <c r="E7491" s="237"/>
      <c r="F7491" s="237"/>
      <c r="G7491" s="237"/>
    </row>
    <row r="7492" spans="5:7">
      <c r="E7492" s="237"/>
      <c r="F7492" s="237"/>
      <c r="G7492" s="237"/>
    </row>
    <row r="7493" spans="5:7">
      <c r="E7493" s="237"/>
      <c r="F7493" s="237"/>
      <c r="G7493" s="237"/>
    </row>
    <row r="7494" spans="5:7">
      <c r="E7494" s="237"/>
      <c r="F7494" s="237"/>
      <c r="G7494" s="237"/>
    </row>
    <row r="7495" spans="5:7">
      <c r="E7495" s="237"/>
      <c r="F7495" s="237"/>
      <c r="G7495" s="237"/>
    </row>
    <row r="7496" spans="5:7">
      <c r="E7496" s="237"/>
      <c r="F7496" s="237"/>
      <c r="G7496" s="237"/>
    </row>
    <row r="7497" spans="5:7">
      <c r="E7497" s="237"/>
      <c r="F7497" s="237"/>
      <c r="G7497" s="237"/>
    </row>
    <row r="7498" spans="5:7">
      <c r="E7498" s="237"/>
      <c r="F7498" s="237"/>
      <c r="G7498" s="237"/>
    </row>
    <row r="7499" spans="5:7">
      <c r="E7499" s="237"/>
      <c r="F7499" s="237"/>
      <c r="G7499" s="237"/>
    </row>
    <row r="7500" spans="5:7">
      <c r="E7500" s="237"/>
      <c r="F7500" s="237"/>
      <c r="G7500" s="237"/>
    </row>
    <row r="7501" spans="5:7">
      <c r="E7501" s="237"/>
      <c r="F7501" s="237"/>
      <c r="G7501" s="237"/>
    </row>
    <row r="7502" spans="5:7">
      <c r="E7502" s="237"/>
      <c r="F7502" s="237"/>
      <c r="G7502" s="237"/>
    </row>
    <row r="7503" spans="5:7">
      <c r="E7503" s="237"/>
      <c r="F7503" s="237"/>
      <c r="G7503" s="237"/>
    </row>
    <row r="7504" spans="5:7">
      <c r="E7504" s="237"/>
      <c r="F7504" s="237"/>
      <c r="G7504" s="237"/>
    </row>
    <row r="7505" spans="5:7">
      <c r="E7505" s="237"/>
      <c r="F7505" s="237"/>
      <c r="G7505" s="237"/>
    </row>
    <row r="7506" spans="5:7">
      <c r="E7506" s="237"/>
      <c r="F7506" s="237"/>
      <c r="G7506" s="237"/>
    </row>
    <row r="7507" spans="5:7">
      <c r="E7507" s="237"/>
      <c r="F7507" s="237"/>
      <c r="G7507" s="237"/>
    </row>
    <row r="7508" spans="5:7">
      <c r="E7508" s="237"/>
      <c r="F7508" s="237"/>
      <c r="G7508" s="237"/>
    </row>
    <row r="7509" spans="5:7">
      <c r="E7509" s="237"/>
      <c r="F7509" s="237"/>
      <c r="G7509" s="237"/>
    </row>
    <row r="7510" spans="5:7">
      <c r="E7510" s="237"/>
      <c r="F7510" s="237"/>
      <c r="G7510" s="237"/>
    </row>
    <row r="7511" spans="5:7">
      <c r="E7511" s="237"/>
      <c r="F7511" s="237"/>
      <c r="G7511" s="237"/>
    </row>
    <row r="7512" spans="5:7">
      <c r="E7512" s="237"/>
      <c r="F7512" s="237"/>
      <c r="G7512" s="237"/>
    </row>
    <row r="7513" spans="5:7">
      <c r="E7513" s="237"/>
      <c r="F7513" s="237"/>
      <c r="G7513" s="237"/>
    </row>
    <row r="7514" spans="5:7">
      <c r="E7514" s="237"/>
      <c r="F7514" s="237"/>
      <c r="G7514" s="237"/>
    </row>
    <row r="7515" spans="5:7">
      <c r="E7515" s="237"/>
      <c r="F7515" s="237"/>
      <c r="G7515" s="237"/>
    </row>
    <row r="7516" spans="5:7">
      <c r="E7516" s="237"/>
      <c r="F7516" s="237"/>
      <c r="G7516" s="237"/>
    </row>
    <row r="7517" spans="5:7">
      <c r="E7517" s="237"/>
      <c r="F7517" s="237"/>
      <c r="G7517" s="237"/>
    </row>
    <row r="7518" spans="5:7">
      <c r="E7518" s="237"/>
      <c r="F7518" s="237"/>
      <c r="G7518" s="237"/>
    </row>
    <row r="7519" spans="5:7">
      <c r="E7519" s="237"/>
      <c r="F7519" s="237"/>
      <c r="G7519" s="237"/>
    </row>
    <row r="7520" spans="5:7">
      <c r="E7520" s="237"/>
      <c r="F7520" s="237"/>
      <c r="G7520" s="237"/>
    </row>
    <row r="7521" spans="5:7">
      <c r="E7521" s="237"/>
      <c r="F7521" s="237"/>
      <c r="G7521" s="237"/>
    </row>
    <row r="7522" spans="5:7">
      <c r="E7522" s="237"/>
      <c r="F7522" s="237"/>
      <c r="G7522" s="237"/>
    </row>
    <row r="7523" spans="5:7">
      <c r="E7523" s="237"/>
      <c r="F7523" s="237"/>
      <c r="G7523" s="237"/>
    </row>
    <row r="7524" spans="5:7">
      <c r="E7524" s="237"/>
      <c r="F7524" s="237"/>
      <c r="G7524" s="237"/>
    </row>
    <row r="7525" spans="5:7">
      <c r="E7525" s="237"/>
      <c r="F7525" s="237"/>
      <c r="G7525" s="237"/>
    </row>
    <row r="7526" spans="5:7">
      <c r="E7526" s="237"/>
      <c r="F7526" s="237"/>
      <c r="G7526" s="237"/>
    </row>
    <row r="7527" spans="5:7">
      <c r="E7527" s="237"/>
      <c r="F7527" s="237"/>
      <c r="G7527" s="237"/>
    </row>
    <row r="7528" spans="5:7">
      <c r="E7528" s="237"/>
      <c r="F7528" s="237"/>
      <c r="G7528" s="237"/>
    </row>
    <row r="7529" spans="5:7">
      <c r="E7529" s="237"/>
      <c r="F7529" s="237"/>
      <c r="G7529" s="237"/>
    </row>
    <row r="7530" spans="5:7">
      <c r="E7530" s="237"/>
      <c r="F7530" s="237"/>
      <c r="G7530" s="237"/>
    </row>
    <row r="7531" spans="5:7">
      <c r="E7531" s="237"/>
      <c r="F7531" s="237"/>
      <c r="G7531" s="237"/>
    </row>
    <row r="7532" spans="5:7">
      <c r="E7532" s="237"/>
      <c r="F7532" s="237"/>
      <c r="G7532" s="237"/>
    </row>
    <row r="7533" spans="5:7">
      <c r="E7533" s="237"/>
      <c r="F7533" s="237"/>
      <c r="G7533" s="237"/>
    </row>
    <row r="7534" spans="5:7">
      <c r="E7534" s="237"/>
      <c r="F7534" s="237"/>
      <c r="G7534" s="237"/>
    </row>
    <row r="7535" spans="5:7">
      <c r="E7535" s="237"/>
      <c r="F7535" s="237"/>
      <c r="G7535" s="237"/>
    </row>
    <row r="7536" spans="5:7">
      <c r="E7536" s="237"/>
      <c r="F7536" s="237"/>
      <c r="G7536" s="237"/>
    </row>
    <row r="7537" spans="5:7">
      <c r="E7537" s="237"/>
      <c r="F7537" s="237"/>
      <c r="G7537" s="237"/>
    </row>
    <row r="7538" spans="5:7">
      <c r="E7538" s="237"/>
      <c r="F7538" s="237"/>
      <c r="G7538" s="237"/>
    </row>
    <row r="7539" spans="5:7">
      <c r="E7539" s="237"/>
      <c r="F7539" s="237"/>
      <c r="G7539" s="237"/>
    </row>
    <row r="7540" spans="5:7">
      <c r="E7540" s="237"/>
      <c r="F7540" s="237"/>
      <c r="G7540" s="237"/>
    </row>
    <row r="7541" spans="5:7">
      <c r="E7541" s="237"/>
      <c r="F7541" s="237"/>
      <c r="G7541" s="237"/>
    </row>
    <row r="7542" spans="5:7">
      <c r="E7542" s="237"/>
      <c r="F7542" s="237"/>
      <c r="G7542" s="237"/>
    </row>
    <row r="7543" spans="5:7">
      <c r="E7543" s="237"/>
      <c r="F7543" s="237"/>
      <c r="G7543" s="237"/>
    </row>
    <row r="7544" spans="5:7">
      <c r="E7544" s="237"/>
      <c r="F7544" s="237"/>
      <c r="G7544" s="237"/>
    </row>
    <row r="7545" spans="5:7">
      <c r="E7545" s="237"/>
      <c r="F7545" s="237"/>
      <c r="G7545" s="237"/>
    </row>
    <row r="7546" spans="5:7">
      <c r="E7546" s="237"/>
      <c r="F7546" s="237"/>
      <c r="G7546" s="237"/>
    </row>
    <row r="7547" spans="5:7">
      <c r="E7547" s="237"/>
      <c r="F7547" s="237"/>
      <c r="G7547" s="237"/>
    </row>
    <row r="7548" spans="5:7">
      <c r="E7548" s="237"/>
      <c r="F7548" s="237"/>
      <c r="G7548" s="237"/>
    </row>
    <row r="7549" spans="5:7">
      <c r="E7549" s="237"/>
      <c r="F7549" s="237"/>
      <c r="G7549" s="237"/>
    </row>
    <row r="7550" spans="5:7">
      <c r="E7550" s="237"/>
      <c r="F7550" s="237"/>
      <c r="G7550" s="237"/>
    </row>
    <row r="7551" spans="5:7">
      <c r="E7551" s="237"/>
      <c r="F7551" s="237"/>
      <c r="G7551" s="237"/>
    </row>
    <row r="7552" spans="5:7">
      <c r="E7552" s="237"/>
      <c r="F7552" s="237"/>
      <c r="G7552" s="237"/>
    </row>
    <row r="7553" spans="5:7">
      <c r="E7553" s="237"/>
      <c r="F7553" s="237"/>
      <c r="G7553" s="237"/>
    </row>
    <row r="7554" spans="5:7">
      <c r="E7554" s="237"/>
      <c r="F7554" s="237"/>
      <c r="G7554" s="237"/>
    </row>
    <row r="7555" spans="5:7">
      <c r="E7555" s="237"/>
      <c r="F7555" s="237"/>
      <c r="G7555" s="237"/>
    </row>
    <row r="7556" spans="5:7">
      <c r="E7556" s="237"/>
      <c r="F7556" s="237"/>
      <c r="G7556" s="237"/>
    </row>
    <row r="7557" spans="5:7">
      <c r="E7557" s="237"/>
      <c r="F7557" s="237"/>
      <c r="G7557" s="237"/>
    </row>
    <row r="7558" spans="5:7">
      <c r="E7558" s="237"/>
      <c r="F7558" s="237"/>
      <c r="G7558" s="237"/>
    </row>
    <row r="7559" spans="5:7">
      <c r="E7559" s="237"/>
      <c r="F7559" s="237"/>
      <c r="G7559" s="237"/>
    </row>
    <row r="7560" spans="5:7">
      <c r="E7560" s="237"/>
      <c r="F7560" s="237"/>
      <c r="G7560" s="237"/>
    </row>
    <row r="7561" spans="5:7">
      <c r="E7561" s="237"/>
      <c r="F7561" s="237"/>
      <c r="G7561" s="237"/>
    </row>
    <row r="7562" spans="5:7">
      <c r="E7562" s="237"/>
      <c r="F7562" s="237"/>
      <c r="G7562" s="237"/>
    </row>
    <row r="7563" spans="5:7">
      <c r="E7563" s="237"/>
      <c r="F7563" s="237"/>
      <c r="G7563" s="237"/>
    </row>
    <row r="7564" spans="5:7">
      <c r="E7564" s="237"/>
      <c r="F7564" s="237"/>
      <c r="G7564" s="237"/>
    </row>
    <row r="7565" spans="5:7">
      <c r="E7565" s="237"/>
      <c r="F7565" s="237"/>
      <c r="G7565" s="237"/>
    </row>
    <row r="7566" spans="5:7">
      <c r="E7566" s="237"/>
      <c r="F7566" s="237"/>
      <c r="G7566" s="237"/>
    </row>
    <row r="7567" spans="5:7">
      <c r="E7567" s="237"/>
      <c r="F7567" s="237"/>
      <c r="G7567" s="237"/>
    </row>
    <row r="7568" spans="5:7">
      <c r="E7568" s="237"/>
      <c r="F7568" s="237"/>
      <c r="G7568" s="237"/>
    </row>
    <row r="7569" spans="5:7">
      <c r="E7569" s="237"/>
      <c r="F7569" s="237"/>
      <c r="G7569" s="237"/>
    </row>
    <row r="7570" spans="5:7">
      <c r="E7570" s="237"/>
      <c r="F7570" s="237"/>
      <c r="G7570" s="237"/>
    </row>
    <row r="7571" spans="5:7">
      <c r="E7571" s="237"/>
      <c r="F7571" s="237"/>
      <c r="G7571" s="237"/>
    </row>
    <row r="7572" spans="5:7">
      <c r="E7572" s="237"/>
      <c r="F7572" s="237"/>
      <c r="G7572" s="237"/>
    </row>
    <row r="7573" spans="5:7">
      <c r="E7573" s="237"/>
      <c r="F7573" s="237"/>
      <c r="G7573" s="237"/>
    </row>
    <row r="7574" spans="5:7">
      <c r="E7574" s="237"/>
      <c r="F7574" s="237"/>
      <c r="G7574" s="237"/>
    </row>
    <row r="7575" spans="5:7">
      <c r="E7575" s="237"/>
      <c r="F7575" s="237"/>
      <c r="G7575" s="237"/>
    </row>
    <row r="7576" spans="5:7">
      <c r="E7576" s="237"/>
      <c r="F7576" s="237"/>
      <c r="G7576" s="237"/>
    </row>
    <row r="7577" spans="5:7">
      <c r="E7577" s="237"/>
      <c r="F7577" s="237"/>
      <c r="G7577" s="237"/>
    </row>
    <row r="7578" spans="5:7">
      <c r="E7578" s="237"/>
      <c r="F7578" s="237"/>
      <c r="G7578" s="237"/>
    </row>
    <row r="7579" spans="5:7">
      <c r="E7579" s="237"/>
      <c r="F7579" s="237"/>
      <c r="G7579" s="237"/>
    </row>
    <row r="7580" spans="5:7">
      <c r="E7580" s="237"/>
      <c r="F7580" s="237"/>
      <c r="G7580" s="237"/>
    </row>
    <row r="7581" spans="5:7">
      <c r="E7581" s="237"/>
      <c r="F7581" s="237"/>
      <c r="G7581" s="237"/>
    </row>
    <row r="7582" spans="5:7">
      <c r="E7582" s="237"/>
      <c r="F7582" s="237"/>
      <c r="G7582" s="237"/>
    </row>
    <row r="7583" spans="5:7">
      <c r="E7583" s="237"/>
      <c r="F7583" s="237"/>
      <c r="G7583" s="237"/>
    </row>
    <row r="7584" spans="5:7">
      <c r="E7584" s="237"/>
      <c r="F7584" s="237"/>
      <c r="G7584" s="237"/>
    </row>
    <row r="7585" spans="5:7">
      <c r="E7585" s="237"/>
      <c r="F7585" s="237"/>
      <c r="G7585" s="237"/>
    </row>
    <row r="7586" spans="5:7">
      <c r="E7586" s="237"/>
      <c r="F7586" s="237"/>
      <c r="G7586" s="237"/>
    </row>
    <row r="7587" spans="5:7">
      <c r="E7587" s="237"/>
      <c r="F7587" s="237"/>
      <c r="G7587" s="237"/>
    </row>
    <row r="7588" spans="5:7">
      <c r="E7588" s="237"/>
      <c r="F7588" s="237"/>
      <c r="G7588" s="237"/>
    </row>
    <row r="7589" spans="5:7">
      <c r="E7589" s="237"/>
      <c r="F7589" s="237"/>
      <c r="G7589" s="237"/>
    </row>
    <row r="7590" spans="5:7">
      <c r="E7590" s="237"/>
      <c r="F7590" s="237"/>
      <c r="G7590" s="237"/>
    </row>
    <row r="7591" spans="5:7">
      <c r="E7591" s="237"/>
      <c r="F7591" s="237"/>
      <c r="G7591" s="237"/>
    </row>
    <row r="7592" spans="5:7">
      <c r="E7592" s="237"/>
      <c r="F7592" s="237"/>
      <c r="G7592" s="237"/>
    </row>
    <row r="7593" spans="5:7">
      <c r="E7593" s="237"/>
      <c r="F7593" s="237"/>
      <c r="G7593" s="237"/>
    </row>
    <row r="7594" spans="5:7">
      <c r="E7594" s="237"/>
      <c r="F7594" s="237"/>
      <c r="G7594" s="237"/>
    </row>
    <row r="7595" spans="5:7">
      <c r="E7595" s="237"/>
      <c r="F7595" s="237"/>
      <c r="G7595" s="237"/>
    </row>
    <row r="7596" spans="5:7">
      <c r="E7596" s="237"/>
      <c r="F7596" s="237"/>
      <c r="G7596" s="237"/>
    </row>
    <row r="7597" spans="5:7">
      <c r="E7597" s="237"/>
      <c r="F7597" s="237"/>
      <c r="G7597" s="237"/>
    </row>
    <row r="7598" spans="5:7">
      <c r="E7598" s="237"/>
      <c r="F7598" s="237"/>
      <c r="G7598" s="237"/>
    </row>
    <row r="7599" spans="5:7">
      <c r="E7599" s="237"/>
      <c r="F7599" s="237"/>
      <c r="G7599" s="237"/>
    </row>
    <row r="7600" spans="5:7">
      <c r="E7600" s="237"/>
      <c r="F7600" s="237"/>
      <c r="G7600" s="237"/>
    </row>
    <row r="7601" spans="5:7">
      <c r="E7601" s="237"/>
      <c r="F7601" s="237"/>
      <c r="G7601" s="237"/>
    </row>
    <row r="7602" spans="5:7">
      <c r="E7602" s="237"/>
      <c r="F7602" s="237"/>
      <c r="G7602" s="237"/>
    </row>
    <row r="7603" spans="5:7">
      <c r="E7603" s="237"/>
      <c r="F7603" s="237"/>
      <c r="G7603" s="237"/>
    </row>
    <row r="7604" spans="5:7">
      <c r="E7604" s="237"/>
      <c r="F7604" s="237"/>
      <c r="G7604" s="237"/>
    </row>
    <row r="7605" spans="5:7">
      <c r="E7605" s="237"/>
      <c r="F7605" s="237"/>
      <c r="G7605" s="237"/>
    </row>
    <row r="7606" spans="5:7">
      <c r="E7606" s="237"/>
      <c r="F7606" s="237"/>
      <c r="G7606" s="237"/>
    </row>
    <row r="7607" spans="5:7">
      <c r="E7607" s="237"/>
      <c r="F7607" s="237"/>
      <c r="G7607" s="237"/>
    </row>
    <row r="7608" spans="5:7">
      <c r="E7608" s="237"/>
      <c r="F7608" s="237"/>
      <c r="G7608" s="237"/>
    </row>
    <row r="7609" spans="5:7">
      <c r="E7609" s="237"/>
      <c r="F7609" s="237"/>
      <c r="G7609" s="237"/>
    </row>
    <row r="7610" spans="5:7">
      <c r="E7610" s="237"/>
      <c r="F7610" s="237"/>
      <c r="G7610" s="237"/>
    </row>
    <row r="7611" spans="5:7">
      <c r="E7611" s="237"/>
      <c r="F7611" s="237"/>
      <c r="G7611" s="237"/>
    </row>
    <row r="7612" spans="5:7">
      <c r="E7612" s="237"/>
      <c r="F7612" s="237"/>
      <c r="G7612" s="237"/>
    </row>
    <row r="7613" spans="5:7">
      <c r="E7613" s="237"/>
      <c r="F7613" s="237"/>
      <c r="G7613" s="237"/>
    </row>
    <row r="7614" spans="5:7">
      <c r="E7614" s="237"/>
      <c r="F7614" s="237"/>
      <c r="G7614" s="237"/>
    </row>
    <row r="7615" spans="5:7">
      <c r="E7615" s="237"/>
      <c r="F7615" s="237"/>
      <c r="G7615" s="237"/>
    </row>
    <row r="7616" spans="5:7">
      <c r="E7616" s="237"/>
      <c r="F7616" s="237"/>
      <c r="G7616" s="237"/>
    </row>
    <row r="7617" spans="5:7">
      <c r="E7617" s="237"/>
      <c r="F7617" s="237"/>
      <c r="G7617" s="237"/>
    </row>
    <row r="7618" spans="5:7">
      <c r="E7618" s="237"/>
      <c r="F7618" s="237"/>
      <c r="G7618" s="237"/>
    </row>
    <row r="7619" spans="5:7">
      <c r="E7619" s="237"/>
      <c r="F7619" s="237"/>
      <c r="G7619" s="237"/>
    </row>
    <row r="7620" spans="5:7">
      <c r="E7620" s="237"/>
      <c r="F7620" s="237"/>
      <c r="G7620" s="237"/>
    </row>
    <row r="7621" spans="5:7">
      <c r="E7621" s="237"/>
      <c r="F7621" s="237"/>
      <c r="G7621" s="237"/>
    </row>
    <row r="7622" spans="5:7">
      <c r="E7622" s="237"/>
      <c r="F7622" s="237"/>
      <c r="G7622" s="237"/>
    </row>
    <row r="7623" spans="5:7">
      <c r="E7623" s="237"/>
      <c r="F7623" s="237"/>
      <c r="G7623" s="237"/>
    </row>
    <row r="7624" spans="5:7">
      <c r="E7624" s="237"/>
      <c r="F7624" s="237"/>
      <c r="G7624" s="237"/>
    </row>
    <row r="7625" spans="5:7">
      <c r="E7625" s="237"/>
      <c r="F7625" s="237"/>
      <c r="G7625" s="237"/>
    </row>
    <row r="7626" spans="5:7">
      <c r="E7626" s="237"/>
      <c r="F7626" s="237"/>
      <c r="G7626" s="237"/>
    </row>
    <row r="7627" spans="5:7">
      <c r="E7627" s="237"/>
      <c r="F7627" s="237"/>
      <c r="G7627" s="237"/>
    </row>
    <row r="7628" spans="5:7">
      <c r="E7628" s="237"/>
      <c r="F7628" s="237"/>
      <c r="G7628" s="237"/>
    </row>
    <row r="7629" spans="5:7">
      <c r="E7629" s="237"/>
      <c r="F7629" s="237"/>
      <c r="G7629" s="237"/>
    </row>
    <row r="7630" spans="5:7">
      <c r="E7630" s="237"/>
      <c r="F7630" s="237"/>
      <c r="G7630" s="237"/>
    </row>
    <row r="7631" spans="5:7">
      <c r="E7631" s="237"/>
      <c r="F7631" s="237"/>
      <c r="G7631" s="237"/>
    </row>
    <row r="7632" spans="5:7">
      <c r="E7632" s="237"/>
      <c r="F7632" s="237"/>
      <c r="G7632" s="237"/>
    </row>
    <row r="7633" spans="5:7">
      <c r="E7633" s="237"/>
      <c r="F7633" s="237"/>
      <c r="G7633" s="237"/>
    </row>
    <row r="7634" spans="5:7">
      <c r="E7634" s="237"/>
      <c r="F7634" s="237"/>
      <c r="G7634" s="237"/>
    </row>
    <row r="7635" spans="5:7">
      <c r="E7635" s="237"/>
      <c r="F7635" s="237"/>
      <c r="G7635" s="237"/>
    </row>
    <row r="7636" spans="5:7">
      <c r="E7636" s="237"/>
      <c r="F7636" s="237"/>
      <c r="G7636" s="237"/>
    </row>
    <row r="7637" spans="5:7">
      <c r="E7637" s="237"/>
      <c r="F7637" s="237"/>
      <c r="G7637" s="237"/>
    </row>
    <row r="7638" spans="5:7">
      <c r="E7638" s="237"/>
      <c r="F7638" s="237"/>
      <c r="G7638" s="237"/>
    </row>
    <row r="7639" spans="5:7">
      <c r="E7639" s="237"/>
      <c r="F7639" s="237"/>
      <c r="G7639" s="237"/>
    </row>
    <row r="7640" spans="5:7">
      <c r="E7640" s="237"/>
      <c r="F7640" s="237"/>
      <c r="G7640" s="237"/>
    </row>
    <row r="7641" spans="5:7">
      <c r="E7641" s="237"/>
      <c r="F7641" s="237"/>
      <c r="G7641" s="237"/>
    </row>
    <row r="7642" spans="5:7">
      <c r="E7642" s="237"/>
      <c r="F7642" s="237"/>
      <c r="G7642" s="237"/>
    </row>
    <row r="7643" spans="5:7">
      <c r="E7643" s="237"/>
      <c r="F7643" s="237"/>
      <c r="G7643" s="237"/>
    </row>
    <row r="7644" spans="5:7">
      <c r="E7644" s="237"/>
      <c r="F7644" s="237"/>
      <c r="G7644" s="237"/>
    </row>
    <row r="7645" spans="5:7">
      <c r="E7645" s="237"/>
      <c r="F7645" s="237"/>
      <c r="G7645" s="237"/>
    </row>
    <row r="7646" spans="5:7">
      <c r="E7646" s="237"/>
      <c r="F7646" s="237"/>
      <c r="G7646" s="237"/>
    </row>
    <row r="7647" spans="5:7">
      <c r="E7647" s="237"/>
      <c r="F7647" s="237"/>
      <c r="G7647" s="237"/>
    </row>
    <row r="7648" spans="5:7">
      <c r="E7648" s="237"/>
      <c r="F7648" s="237"/>
      <c r="G7648" s="237"/>
    </row>
    <row r="7649" spans="5:7">
      <c r="E7649" s="237"/>
      <c r="F7649" s="237"/>
      <c r="G7649" s="237"/>
    </row>
    <row r="7650" spans="5:7">
      <c r="E7650" s="237"/>
      <c r="F7650" s="237"/>
      <c r="G7650" s="237"/>
    </row>
    <row r="7651" spans="5:7">
      <c r="E7651" s="237"/>
      <c r="F7651" s="237"/>
      <c r="G7651" s="237"/>
    </row>
    <row r="7652" spans="5:7">
      <c r="E7652" s="237"/>
      <c r="F7652" s="237"/>
      <c r="G7652" s="237"/>
    </row>
    <row r="7653" spans="5:7">
      <c r="E7653" s="237"/>
      <c r="F7653" s="237"/>
      <c r="G7653" s="237"/>
    </row>
    <row r="7654" spans="5:7">
      <c r="E7654" s="237"/>
      <c r="F7654" s="237"/>
      <c r="G7654" s="237"/>
    </row>
    <row r="7655" spans="5:7">
      <c r="E7655" s="237"/>
      <c r="F7655" s="237"/>
      <c r="G7655" s="237"/>
    </row>
    <row r="7656" spans="5:7">
      <c r="E7656" s="237"/>
      <c r="F7656" s="237"/>
      <c r="G7656" s="237"/>
    </row>
    <row r="7657" spans="5:7">
      <c r="E7657" s="237"/>
      <c r="F7657" s="237"/>
      <c r="G7657" s="237"/>
    </row>
    <row r="7658" spans="5:7">
      <c r="E7658" s="237"/>
      <c r="F7658" s="237"/>
      <c r="G7658" s="237"/>
    </row>
    <row r="7659" spans="5:7">
      <c r="E7659" s="237"/>
      <c r="F7659" s="237"/>
      <c r="G7659" s="237"/>
    </row>
    <row r="7660" spans="5:7">
      <c r="E7660" s="237"/>
      <c r="F7660" s="237"/>
      <c r="G7660" s="237"/>
    </row>
    <row r="7661" spans="5:7">
      <c r="E7661" s="237"/>
      <c r="F7661" s="237"/>
      <c r="G7661" s="237"/>
    </row>
    <row r="7662" spans="5:7">
      <c r="E7662" s="237"/>
      <c r="F7662" s="237"/>
      <c r="G7662" s="237"/>
    </row>
    <row r="7663" spans="5:7">
      <c r="E7663" s="237"/>
      <c r="F7663" s="237"/>
      <c r="G7663" s="237"/>
    </row>
    <row r="7664" spans="5:7">
      <c r="E7664" s="237"/>
      <c r="F7664" s="237"/>
      <c r="G7664" s="237"/>
    </row>
    <row r="7665" spans="5:7">
      <c r="E7665" s="237"/>
      <c r="F7665" s="237"/>
      <c r="G7665" s="237"/>
    </row>
    <row r="7666" spans="5:7">
      <c r="E7666" s="237"/>
      <c r="F7666" s="237"/>
      <c r="G7666" s="237"/>
    </row>
    <row r="7667" spans="5:7">
      <c r="E7667" s="237"/>
      <c r="F7667" s="237"/>
      <c r="G7667" s="237"/>
    </row>
    <row r="7668" spans="5:7">
      <c r="E7668" s="237"/>
      <c r="F7668" s="237"/>
      <c r="G7668" s="237"/>
    </row>
    <row r="7669" spans="5:7">
      <c r="E7669" s="237"/>
      <c r="F7669" s="237"/>
      <c r="G7669" s="237"/>
    </row>
    <row r="7670" spans="5:7">
      <c r="E7670" s="237"/>
      <c r="F7670" s="237"/>
      <c r="G7670" s="237"/>
    </row>
    <row r="7671" spans="5:7">
      <c r="E7671" s="237"/>
      <c r="F7671" s="237"/>
      <c r="G7671" s="237"/>
    </row>
    <row r="7672" spans="5:7">
      <c r="E7672" s="237"/>
      <c r="F7672" s="237"/>
      <c r="G7672" s="237"/>
    </row>
    <row r="7673" spans="5:7">
      <c r="E7673" s="237"/>
      <c r="F7673" s="237"/>
      <c r="G7673" s="237"/>
    </row>
    <row r="7674" spans="5:7">
      <c r="E7674" s="237"/>
      <c r="F7674" s="237"/>
      <c r="G7674" s="237"/>
    </row>
    <row r="7675" spans="5:7">
      <c r="E7675" s="237"/>
      <c r="F7675" s="237"/>
      <c r="G7675" s="237"/>
    </row>
    <row r="7676" spans="5:7">
      <c r="E7676" s="237"/>
      <c r="F7676" s="237"/>
      <c r="G7676" s="237"/>
    </row>
    <row r="7677" spans="5:7">
      <c r="E7677" s="237"/>
      <c r="F7677" s="237"/>
      <c r="G7677" s="237"/>
    </row>
    <row r="7678" spans="5:7">
      <c r="E7678" s="237"/>
      <c r="F7678" s="237"/>
      <c r="G7678" s="237"/>
    </row>
    <row r="7679" spans="5:7">
      <c r="E7679" s="237"/>
      <c r="F7679" s="237"/>
      <c r="G7679" s="237"/>
    </row>
    <row r="7680" spans="5:7">
      <c r="E7680" s="237"/>
      <c r="F7680" s="237"/>
      <c r="G7680" s="237"/>
    </row>
    <row r="7681" spans="5:7">
      <c r="E7681" s="237"/>
      <c r="F7681" s="237"/>
      <c r="G7681" s="237"/>
    </row>
    <row r="7682" spans="5:7">
      <c r="E7682" s="237"/>
      <c r="F7682" s="237"/>
      <c r="G7682" s="237"/>
    </row>
    <row r="7683" spans="5:7">
      <c r="E7683" s="237"/>
      <c r="F7683" s="237"/>
      <c r="G7683" s="237"/>
    </row>
    <row r="7684" spans="5:7">
      <c r="E7684" s="237"/>
      <c r="F7684" s="237"/>
      <c r="G7684" s="237"/>
    </row>
    <row r="7685" spans="5:7">
      <c r="E7685" s="237"/>
      <c r="F7685" s="237"/>
      <c r="G7685" s="237"/>
    </row>
    <row r="7686" spans="5:7">
      <c r="E7686" s="237"/>
      <c r="F7686" s="237"/>
      <c r="G7686" s="237"/>
    </row>
    <row r="7687" spans="5:7">
      <c r="E7687" s="237"/>
      <c r="F7687" s="237"/>
      <c r="G7687" s="237"/>
    </row>
    <row r="7688" spans="5:7">
      <c r="E7688" s="237"/>
      <c r="F7688" s="237"/>
      <c r="G7688" s="237"/>
    </row>
    <row r="7689" spans="5:7">
      <c r="E7689" s="237"/>
      <c r="F7689" s="237"/>
      <c r="G7689" s="237"/>
    </row>
    <row r="7690" spans="5:7">
      <c r="E7690" s="237"/>
      <c r="F7690" s="237"/>
      <c r="G7690" s="237"/>
    </row>
    <row r="7691" spans="5:7">
      <c r="E7691" s="237"/>
      <c r="F7691" s="237"/>
      <c r="G7691" s="237"/>
    </row>
    <row r="7692" spans="5:7">
      <c r="E7692" s="237"/>
      <c r="F7692" s="237"/>
      <c r="G7692" s="237"/>
    </row>
    <row r="7693" spans="5:7">
      <c r="E7693" s="237"/>
      <c r="F7693" s="237"/>
      <c r="G7693" s="237"/>
    </row>
    <row r="7694" spans="5:7">
      <c r="E7694" s="237"/>
      <c r="F7694" s="237"/>
      <c r="G7694" s="237"/>
    </row>
    <row r="7695" spans="5:7">
      <c r="E7695" s="237"/>
      <c r="F7695" s="237"/>
      <c r="G7695" s="237"/>
    </row>
    <row r="7696" spans="5:7">
      <c r="E7696" s="237"/>
      <c r="F7696" s="237"/>
      <c r="G7696" s="237"/>
    </row>
    <row r="7697" spans="5:7">
      <c r="E7697" s="237"/>
      <c r="F7697" s="237"/>
      <c r="G7697" s="237"/>
    </row>
    <row r="7698" spans="5:7">
      <c r="E7698" s="237"/>
      <c r="F7698" s="237"/>
      <c r="G7698" s="237"/>
    </row>
    <row r="7699" spans="5:7">
      <c r="E7699" s="237"/>
      <c r="F7699" s="237"/>
      <c r="G7699" s="237"/>
    </row>
    <row r="7700" spans="5:7">
      <c r="E7700" s="237"/>
      <c r="F7700" s="237"/>
      <c r="G7700" s="237"/>
    </row>
    <row r="7701" spans="5:7">
      <c r="E7701" s="237"/>
      <c r="F7701" s="237"/>
      <c r="G7701" s="237"/>
    </row>
    <row r="7702" spans="5:7">
      <c r="E7702" s="237"/>
      <c r="F7702" s="237"/>
      <c r="G7702" s="237"/>
    </row>
    <row r="7703" spans="5:7">
      <c r="E7703" s="237"/>
      <c r="F7703" s="237"/>
      <c r="G7703" s="237"/>
    </row>
    <row r="7704" spans="5:7">
      <c r="E7704" s="237"/>
      <c r="F7704" s="237"/>
      <c r="G7704" s="237"/>
    </row>
    <row r="7705" spans="5:7">
      <c r="E7705" s="237"/>
      <c r="F7705" s="237"/>
      <c r="G7705" s="237"/>
    </row>
    <row r="7706" spans="5:7">
      <c r="E7706" s="237"/>
      <c r="F7706" s="237"/>
      <c r="G7706" s="237"/>
    </row>
    <row r="7707" spans="5:7">
      <c r="E7707" s="237"/>
      <c r="F7707" s="237"/>
      <c r="G7707" s="237"/>
    </row>
    <row r="7708" spans="5:7">
      <c r="E7708" s="237"/>
      <c r="F7708" s="237"/>
      <c r="G7708" s="237"/>
    </row>
    <row r="7709" spans="5:7">
      <c r="E7709" s="237"/>
      <c r="F7709" s="237"/>
      <c r="G7709" s="237"/>
    </row>
    <row r="7710" spans="5:7">
      <c r="E7710" s="237"/>
      <c r="F7710" s="237"/>
      <c r="G7710" s="237"/>
    </row>
    <row r="7711" spans="5:7">
      <c r="E7711" s="237"/>
      <c r="F7711" s="237"/>
      <c r="G7711" s="237"/>
    </row>
    <row r="7712" spans="5:7">
      <c r="E7712" s="237"/>
      <c r="F7712" s="237"/>
      <c r="G7712" s="237"/>
    </row>
    <row r="7713" spans="5:7">
      <c r="E7713" s="237"/>
      <c r="F7713" s="237"/>
      <c r="G7713" s="237"/>
    </row>
    <row r="7714" spans="5:7">
      <c r="E7714" s="237"/>
      <c r="F7714" s="237"/>
      <c r="G7714" s="237"/>
    </row>
    <row r="7715" spans="5:7">
      <c r="E7715" s="237"/>
      <c r="F7715" s="237"/>
      <c r="G7715" s="237"/>
    </row>
    <row r="7716" spans="5:7">
      <c r="E7716" s="237"/>
      <c r="F7716" s="237"/>
      <c r="G7716" s="237"/>
    </row>
    <row r="7717" spans="5:7">
      <c r="E7717" s="237"/>
      <c r="F7717" s="237"/>
      <c r="G7717" s="237"/>
    </row>
    <row r="7718" spans="5:7">
      <c r="E7718" s="237"/>
      <c r="F7718" s="237"/>
      <c r="G7718" s="237"/>
    </row>
    <row r="7719" spans="5:7">
      <c r="E7719" s="237"/>
      <c r="F7719" s="237"/>
      <c r="G7719" s="237"/>
    </row>
    <row r="7720" spans="5:7">
      <c r="E7720" s="237"/>
      <c r="F7720" s="237"/>
      <c r="G7720" s="237"/>
    </row>
    <row r="7721" spans="5:7">
      <c r="E7721" s="237"/>
      <c r="F7721" s="237"/>
      <c r="G7721" s="237"/>
    </row>
    <row r="7722" spans="5:7">
      <c r="E7722" s="237"/>
      <c r="F7722" s="237"/>
      <c r="G7722" s="237"/>
    </row>
    <row r="7723" spans="5:7">
      <c r="E7723" s="237"/>
      <c r="F7723" s="237"/>
      <c r="G7723" s="237"/>
    </row>
    <row r="7724" spans="5:7">
      <c r="E7724" s="237"/>
      <c r="F7724" s="237"/>
      <c r="G7724" s="237"/>
    </row>
    <row r="7725" spans="5:7">
      <c r="E7725" s="237"/>
      <c r="F7725" s="237"/>
      <c r="G7725" s="237"/>
    </row>
    <row r="7726" spans="5:7">
      <c r="E7726" s="237"/>
      <c r="F7726" s="237"/>
      <c r="G7726" s="237"/>
    </row>
    <row r="7727" spans="5:7">
      <c r="E7727" s="237"/>
      <c r="F7727" s="237"/>
      <c r="G7727" s="237"/>
    </row>
    <row r="7728" spans="5:7">
      <c r="E7728" s="237"/>
      <c r="F7728" s="237"/>
      <c r="G7728" s="237"/>
    </row>
    <row r="7729" spans="5:7">
      <c r="E7729" s="237"/>
      <c r="F7729" s="237"/>
      <c r="G7729" s="237"/>
    </row>
    <row r="7730" spans="5:7">
      <c r="E7730" s="237"/>
      <c r="F7730" s="237"/>
      <c r="G7730" s="237"/>
    </row>
    <row r="7731" spans="5:7">
      <c r="E7731" s="237"/>
      <c r="F7731" s="237"/>
      <c r="G7731" s="237"/>
    </row>
    <row r="7732" spans="5:7">
      <c r="E7732" s="237"/>
      <c r="F7732" s="237"/>
      <c r="G7732" s="237"/>
    </row>
    <row r="7733" spans="5:7">
      <c r="E7733" s="237"/>
      <c r="F7733" s="237"/>
      <c r="G7733" s="237"/>
    </row>
    <row r="7734" spans="5:7">
      <c r="E7734" s="237"/>
      <c r="F7734" s="237"/>
      <c r="G7734" s="237"/>
    </row>
    <row r="7735" spans="5:7">
      <c r="E7735" s="237"/>
      <c r="F7735" s="237"/>
      <c r="G7735" s="237"/>
    </row>
    <row r="7736" spans="5:7">
      <c r="E7736" s="237"/>
      <c r="F7736" s="237"/>
      <c r="G7736" s="237"/>
    </row>
    <row r="7737" spans="5:7">
      <c r="E7737" s="237"/>
      <c r="F7737" s="237"/>
      <c r="G7737" s="237"/>
    </row>
    <row r="7738" spans="5:7">
      <c r="E7738" s="237"/>
      <c r="F7738" s="237"/>
      <c r="G7738" s="237"/>
    </row>
    <row r="7739" spans="5:7">
      <c r="E7739" s="237"/>
      <c r="F7739" s="237"/>
      <c r="G7739" s="237"/>
    </row>
    <row r="7740" spans="5:7">
      <c r="E7740" s="237"/>
      <c r="F7740" s="237"/>
      <c r="G7740" s="237"/>
    </row>
    <row r="7741" spans="5:7">
      <c r="E7741" s="237"/>
      <c r="F7741" s="237"/>
      <c r="G7741" s="237"/>
    </row>
    <row r="7742" spans="5:7">
      <c r="E7742" s="237"/>
      <c r="F7742" s="237"/>
      <c r="G7742" s="237"/>
    </row>
    <row r="7743" spans="5:7">
      <c r="E7743" s="237"/>
      <c r="F7743" s="237"/>
      <c r="G7743" s="237"/>
    </row>
    <row r="7744" spans="5:7">
      <c r="E7744" s="237"/>
      <c r="F7744" s="237"/>
      <c r="G7744" s="237"/>
    </row>
    <row r="7745" spans="5:7">
      <c r="E7745" s="237"/>
      <c r="F7745" s="237"/>
      <c r="G7745" s="237"/>
    </row>
    <row r="7746" spans="5:7">
      <c r="E7746" s="237"/>
      <c r="F7746" s="237"/>
      <c r="G7746" s="237"/>
    </row>
    <row r="7747" spans="5:7">
      <c r="E7747" s="237"/>
      <c r="F7747" s="237"/>
      <c r="G7747" s="237"/>
    </row>
    <row r="7748" spans="5:7">
      <c r="E7748" s="237"/>
      <c r="F7748" s="237"/>
      <c r="G7748" s="237"/>
    </row>
    <row r="7749" spans="5:7">
      <c r="E7749" s="237"/>
      <c r="F7749" s="237"/>
      <c r="G7749" s="237"/>
    </row>
    <row r="7750" spans="5:7">
      <c r="E7750" s="237"/>
      <c r="F7750" s="237"/>
      <c r="G7750" s="237"/>
    </row>
    <row r="7751" spans="5:7">
      <c r="E7751" s="237"/>
      <c r="F7751" s="237"/>
      <c r="G7751" s="237"/>
    </row>
    <row r="7752" spans="5:7">
      <c r="E7752" s="237"/>
      <c r="F7752" s="237"/>
      <c r="G7752" s="237"/>
    </row>
    <row r="7753" spans="5:7">
      <c r="E7753" s="237"/>
      <c r="F7753" s="237"/>
      <c r="G7753" s="237"/>
    </row>
    <row r="7754" spans="5:7">
      <c r="E7754" s="237"/>
      <c r="F7754" s="237"/>
      <c r="G7754" s="237"/>
    </row>
    <row r="7755" spans="5:7">
      <c r="E7755" s="237"/>
      <c r="F7755" s="237"/>
      <c r="G7755" s="237"/>
    </row>
    <row r="7756" spans="5:7">
      <c r="E7756" s="237"/>
      <c r="F7756" s="237"/>
      <c r="G7756" s="237"/>
    </row>
    <row r="7757" spans="5:7">
      <c r="E7757" s="237"/>
      <c r="F7757" s="237"/>
      <c r="G7757" s="237"/>
    </row>
    <row r="7758" spans="5:7">
      <c r="E7758" s="237"/>
      <c r="F7758" s="237"/>
      <c r="G7758" s="237"/>
    </row>
    <row r="7759" spans="5:7">
      <c r="E7759" s="237"/>
      <c r="F7759" s="237"/>
      <c r="G7759" s="237"/>
    </row>
    <row r="7760" spans="5:7">
      <c r="E7760" s="237"/>
      <c r="F7760" s="237"/>
      <c r="G7760" s="237"/>
    </row>
    <row r="7761" spans="5:7">
      <c r="E7761" s="237"/>
      <c r="F7761" s="237"/>
      <c r="G7761" s="237"/>
    </row>
    <row r="7762" spans="5:7">
      <c r="E7762" s="237"/>
      <c r="F7762" s="237"/>
      <c r="G7762" s="237"/>
    </row>
    <row r="7763" spans="5:7">
      <c r="E7763" s="237"/>
      <c r="F7763" s="237"/>
      <c r="G7763" s="237"/>
    </row>
    <row r="7764" spans="5:7">
      <c r="E7764" s="237"/>
      <c r="F7764" s="237"/>
      <c r="G7764" s="237"/>
    </row>
    <row r="7765" spans="5:7">
      <c r="E7765" s="237"/>
      <c r="F7765" s="237"/>
      <c r="G7765" s="237"/>
    </row>
    <row r="7766" spans="5:7">
      <c r="E7766" s="237"/>
      <c r="F7766" s="237"/>
      <c r="G7766" s="237"/>
    </row>
    <row r="7767" spans="5:7">
      <c r="E7767" s="237"/>
      <c r="F7767" s="237"/>
      <c r="G7767" s="237"/>
    </row>
    <row r="7768" spans="5:7">
      <c r="E7768" s="237"/>
      <c r="F7768" s="237"/>
      <c r="G7768" s="237"/>
    </row>
    <row r="7769" spans="5:7">
      <c r="E7769" s="237"/>
      <c r="F7769" s="237"/>
      <c r="G7769" s="237"/>
    </row>
    <row r="7770" spans="5:7">
      <c r="E7770" s="237"/>
      <c r="F7770" s="237"/>
      <c r="G7770" s="237"/>
    </row>
    <row r="7771" spans="5:7">
      <c r="E7771" s="237"/>
      <c r="F7771" s="237"/>
      <c r="G7771" s="237"/>
    </row>
    <row r="7772" spans="5:7">
      <c r="E7772" s="237"/>
      <c r="F7772" s="237"/>
      <c r="G7772" s="237"/>
    </row>
    <row r="7773" spans="5:7">
      <c r="E7773" s="237"/>
      <c r="F7773" s="237"/>
      <c r="G7773" s="237"/>
    </row>
    <row r="7774" spans="5:7">
      <c r="E7774" s="237"/>
      <c r="F7774" s="237"/>
      <c r="G7774" s="237"/>
    </row>
    <row r="7775" spans="5:7">
      <c r="E7775" s="237"/>
      <c r="F7775" s="237"/>
      <c r="G7775" s="237"/>
    </row>
    <row r="7776" spans="5:7">
      <c r="E7776" s="237"/>
      <c r="F7776" s="237"/>
      <c r="G7776" s="237"/>
    </row>
    <row r="7777" spans="5:7">
      <c r="E7777" s="237"/>
      <c r="F7777" s="237"/>
      <c r="G7777" s="237"/>
    </row>
    <row r="7778" spans="5:7">
      <c r="E7778" s="237"/>
      <c r="F7778" s="237"/>
      <c r="G7778" s="237"/>
    </row>
    <row r="7779" spans="5:7">
      <c r="E7779" s="237"/>
      <c r="F7779" s="237"/>
      <c r="G7779" s="237"/>
    </row>
    <row r="7780" spans="5:7">
      <c r="E7780" s="237"/>
      <c r="F7780" s="237"/>
      <c r="G7780" s="237"/>
    </row>
    <row r="7781" spans="5:7">
      <c r="E7781" s="237"/>
      <c r="F7781" s="237"/>
      <c r="G7781" s="237"/>
    </row>
    <row r="7782" spans="5:7">
      <c r="E7782" s="237"/>
      <c r="F7782" s="237"/>
      <c r="G7782" s="237"/>
    </row>
    <row r="7783" spans="5:7">
      <c r="E7783" s="237"/>
      <c r="F7783" s="237"/>
      <c r="G7783" s="237"/>
    </row>
    <row r="7784" spans="5:7">
      <c r="E7784" s="237"/>
      <c r="F7784" s="237"/>
      <c r="G7784" s="237"/>
    </row>
    <row r="7785" spans="5:7">
      <c r="E7785" s="237"/>
      <c r="F7785" s="237"/>
      <c r="G7785" s="237"/>
    </row>
    <row r="7786" spans="5:7">
      <c r="E7786" s="237"/>
      <c r="F7786" s="237"/>
      <c r="G7786" s="237"/>
    </row>
    <row r="7787" spans="5:7">
      <c r="E7787" s="237"/>
      <c r="F7787" s="237"/>
      <c r="G7787" s="237"/>
    </row>
    <row r="7788" spans="5:7">
      <c r="E7788" s="237"/>
      <c r="F7788" s="237"/>
      <c r="G7788" s="237"/>
    </row>
    <row r="7789" spans="5:7">
      <c r="E7789" s="237"/>
      <c r="F7789" s="237"/>
      <c r="G7789" s="237"/>
    </row>
    <row r="7790" spans="5:7">
      <c r="E7790" s="237"/>
      <c r="F7790" s="237"/>
      <c r="G7790" s="237"/>
    </row>
    <row r="7791" spans="5:7">
      <c r="E7791" s="237"/>
      <c r="F7791" s="237"/>
      <c r="G7791" s="237"/>
    </row>
    <row r="7792" spans="5:7">
      <c r="E7792" s="237"/>
      <c r="F7792" s="237"/>
      <c r="G7792" s="237"/>
    </row>
    <row r="7793" spans="5:7">
      <c r="E7793" s="237"/>
      <c r="F7793" s="237"/>
      <c r="G7793" s="237"/>
    </row>
    <row r="7794" spans="5:7">
      <c r="E7794" s="237"/>
      <c r="F7794" s="237"/>
      <c r="G7794" s="237"/>
    </row>
    <row r="7795" spans="5:7">
      <c r="E7795" s="237"/>
      <c r="F7795" s="237"/>
      <c r="G7795" s="237"/>
    </row>
    <row r="7796" spans="5:7">
      <c r="E7796" s="237"/>
      <c r="F7796" s="237"/>
      <c r="G7796" s="237"/>
    </row>
    <row r="7797" spans="5:7">
      <c r="E7797" s="237"/>
      <c r="F7797" s="237"/>
      <c r="G7797" s="237"/>
    </row>
    <row r="7798" spans="5:7">
      <c r="E7798" s="237"/>
      <c r="F7798" s="237"/>
      <c r="G7798" s="237"/>
    </row>
    <row r="7799" spans="5:7">
      <c r="E7799" s="237"/>
      <c r="F7799" s="237"/>
      <c r="G7799" s="237"/>
    </row>
    <row r="7800" spans="5:7">
      <c r="E7800" s="237"/>
      <c r="F7800" s="237"/>
      <c r="G7800" s="237"/>
    </row>
    <row r="7801" spans="5:7">
      <c r="E7801" s="237"/>
      <c r="F7801" s="237"/>
      <c r="G7801" s="237"/>
    </row>
    <row r="7802" spans="5:7">
      <c r="E7802" s="237"/>
      <c r="F7802" s="237"/>
      <c r="G7802" s="237"/>
    </row>
    <row r="7803" spans="5:7">
      <c r="E7803" s="237"/>
      <c r="F7803" s="237"/>
      <c r="G7803" s="237"/>
    </row>
    <row r="7804" spans="5:7">
      <c r="E7804" s="237"/>
      <c r="F7804" s="237"/>
      <c r="G7804" s="237"/>
    </row>
    <row r="7805" spans="5:7">
      <c r="E7805" s="237"/>
      <c r="F7805" s="237"/>
      <c r="G7805" s="237"/>
    </row>
    <row r="7806" spans="5:7">
      <c r="E7806" s="237"/>
      <c r="F7806" s="237"/>
      <c r="G7806" s="237"/>
    </row>
    <row r="7807" spans="5:7">
      <c r="E7807" s="237"/>
      <c r="F7807" s="237"/>
      <c r="G7807" s="237"/>
    </row>
    <row r="7808" spans="5:7">
      <c r="E7808" s="237"/>
      <c r="F7808" s="237"/>
      <c r="G7808" s="237"/>
    </row>
    <row r="7809" spans="5:7">
      <c r="E7809" s="237"/>
      <c r="F7809" s="237"/>
      <c r="G7809" s="237"/>
    </row>
    <row r="7810" spans="5:7">
      <c r="E7810" s="237"/>
      <c r="F7810" s="237"/>
      <c r="G7810" s="237"/>
    </row>
    <row r="7811" spans="5:7">
      <c r="E7811" s="237"/>
      <c r="F7811" s="237"/>
      <c r="G7811" s="237"/>
    </row>
    <row r="7812" spans="5:7">
      <c r="E7812" s="237"/>
      <c r="F7812" s="237"/>
      <c r="G7812" s="237"/>
    </row>
    <row r="7813" spans="5:7">
      <c r="E7813" s="237"/>
      <c r="F7813" s="237"/>
      <c r="G7813" s="237"/>
    </row>
    <row r="7814" spans="5:7">
      <c r="E7814" s="237"/>
      <c r="F7814" s="237"/>
      <c r="G7814" s="237"/>
    </row>
    <row r="7815" spans="5:7">
      <c r="E7815" s="237"/>
      <c r="F7815" s="237"/>
      <c r="G7815" s="237"/>
    </row>
    <row r="7816" spans="5:7">
      <c r="E7816" s="237"/>
      <c r="F7816" s="237"/>
      <c r="G7816" s="237"/>
    </row>
    <row r="7817" spans="5:7">
      <c r="E7817" s="237"/>
      <c r="F7817" s="237"/>
      <c r="G7817" s="237"/>
    </row>
    <row r="7818" spans="5:7">
      <c r="E7818" s="237"/>
      <c r="F7818" s="237"/>
      <c r="G7818" s="237"/>
    </row>
    <row r="7819" spans="5:7">
      <c r="E7819" s="237"/>
      <c r="F7819" s="237"/>
      <c r="G7819" s="237"/>
    </row>
    <row r="7820" spans="5:7">
      <c r="E7820" s="237"/>
      <c r="F7820" s="237"/>
      <c r="G7820" s="237"/>
    </row>
    <row r="7821" spans="5:7">
      <c r="E7821" s="237"/>
      <c r="F7821" s="237"/>
      <c r="G7821" s="237"/>
    </row>
    <row r="7822" spans="5:7">
      <c r="E7822" s="237"/>
      <c r="F7822" s="237"/>
      <c r="G7822" s="237"/>
    </row>
    <row r="7823" spans="5:7">
      <c r="E7823" s="237"/>
      <c r="F7823" s="237"/>
      <c r="G7823" s="237"/>
    </row>
    <row r="7824" spans="5:7">
      <c r="E7824" s="237"/>
      <c r="F7824" s="237"/>
      <c r="G7824" s="237"/>
    </row>
    <row r="7825" spans="5:7">
      <c r="E7825" s="237"/>
      <c r="F7825" s="237"/>
      <c r="G7825" s="237"/>
    </row>
    <row r="7826" spans="5:7">
      <c r="E7826" s="237"/>
      <c r="F7826" s="237"/>
      <c r="G7826" s="237"/>
    </row>
    <row r="7827" spans="5:7">
      <c r="E7827" s="237"/>
      <c r="F7827" s="237"/>
      <c r="G7827" s="237"/>
    </row>
    <row r="7828" spans="5:7">
      <c r="E7828" s="237"/>
      <c r="F7828" s="237"/>
      <c r="G7828" s="237"/>
    </row>
    <row r="7829" spans="5:7">
      <c r="E7829" s="237"/>
      <c r="F7829" s="237"/>
      <c r="G7829" s="237"/>
    </row>
    <row r="7830" spans="5:7">
      <c r="E7830" s="237"/>
      <c r="F7830" s="237"/>
      <c r="G7830" s="237"/>
    </row>
    <row r="7831" spans="5:7">
      <c r="E7831" s="237"/>
      <c r="F7831" s="237"/>
      <c r="G7831" s="237"/>
    </row>
    <row r="7832" spans="5:7">
      <c r="E7832" s="237"/>
      <c r="F7832" s="237"/>
      <c r="G7832" s="237"/>
    </row>
    <row r="7833" spans="5:7">
      <c r="E7833" s="237"/>
      <c r="F7833" s="237"/>
      <c r="G7833" s="237"/>
    </row>
    <row r="7834" spans="5:7">
      <c r="E7834" s="237"/>
      <c r="F7834" s="237"/>
      <c r="G7834" s="237"/>
    </row>
    <row r="7835" spans="5:7">
      <c r="E7835" s="237"/>
      <c r="F7835" s="237"/>
      <c r="G7835" s="237"/>
    </row>
    <row r="7836" spans="5:7">
      <c r="E7836" s="237"/>
      <c r="F7836" s="237"/>
      <c r="G7836" s="237"/>
    </row>
    <row r="7837" spans="5:7">
      <c r="E7837" s="237"/>
      <c r="F7837" s="237"/>
      <c r="G7837" s="237"/>
    </row>
    <row r="7838" spans="5:7">
      <c r="E7838" s="237"/>
      <c r="F7838" s="237"/>
      <c r="G7838" s="237"/>
    </row>
    <row r="7839" spans="5:7">
      <c r="E7839" s="237"/>
      <c r="F7839" s="237"/>
      <c r="G7839" s="237"/>
    </row>
    <row r="7840" spans="5:7">
      <c r="E7840" s="237"/>
      <c r="F7840" s="237"/>
      <c r="G7840" s="237"/>
    </row>
    <row r="7841" spans="5:7">
      <c r="E7841" s="237"/>
      <c r="F7841" s="237"/>
      <c r="G7841" s="237"/>
    </row>
    <row r="7842" spans="5:7">
      <c r="E7842" s="237"/>
      <c r="F7842" s="237"/>
      <c r="G7842" s="237"/>
    </row>
    <row r="7843" spans="5:7">
      <c r="E7843" s="237"/>
      <c r="F7843" s="237"/>
      <c r="G7843" s="237"/>
    </row>
    <row r="7844" spans="5:7">
      <c r="E7844" s="237"/>
      <c r="F7844" s="237"/>
      <c r="G7844" s="237"/>
    </row>
    <row r="7845" spans="5:7">
      <c r="E7845" s="237"/>
      <c r="F7845" s="237"/>
      <c r="G7845" s="237"/>
    </row>
    <row r="7846" spans="5:7">
      <c r="E7846" s="237"/>
      <c r="F7846" s="237"/>
      <c r="G7846" s="237"/>
    </row>
    <row r="7847" spans="5:7">
      <c r="E7847" s="237"/>
      <c r="F7847" s="237"/>
      <c r="G7847" s="237"/>
    </row>
    <row r="7848" spans="5:7">
      <c r="E7848" s="237"/>
      <c r="F7848" s="237"/>
      <c r="G7848" s="237"/>
    </row>
    <row r="7849" spans="5:7">
      <c r="E7849" s="237"/>
      <c r="F7849" s="237"/>
      <c r="G7849" s="237"/>
    </row>
    <row r="7850" spans="5:7">
      <c r="E7850" s="237"/>
      <c r="F7850" s="237"/>
      <c r="G7850" s="237"/>
    </row>
    <row r="7851" spans="5:7">
      <c r="E7851" s="237"/>
      <c r="F7851" s="237"/>
      <c r="G7851" s="237"/>
    </row>
    <row r="7852" spans="5:7">
      <c r="E7852" s="237"/>
      <c r="F7852" s="237"/>
      <c r="G7852" s="237"/>
    </row>
    <row r="7853" spans="5:7">
      <c r="E7853" s="237"/>
      <c r="F7853" s="237"/>
      <c r="G7853" s="237"/>
    </row>
    <row r="7854" spans="5:7">
      <c r="E7854" s="237"/>
      <c r="F7854" s="237"/>
      <c r="G7854" s="237"/>
    </row>
    <row r="7855" spans="5:7">
      <c r="E7855" s="237"/>
      <c r="F7855" s="237"/>
      <c r="G7855" s="237"/>
    </row>
    <row r="7856" spans="5:7">
      <c r="E7856" s="237"/>
      <c r="F7856" s="237"/>
      <c r="G7856" s="237"/>
    </row>
    <row r="7857" spans="5:7">
      <c r="E7857" s="237"/>
      <c r="F7857" s="237"/>
      <c r="G7857" s="237"/>
    </row>
    <row r="7858" spans="5:7">
      <c r="E7858" s="237"/>
      <c r="F7858" s="237"/>
      <c r="G7858" s="237"/>
    </row>
    <row r="7859" spans="5:7">
      <c r="E7859" s="237"/>
      <c r="F7859" s="237"/>
      <c r="G7859" s="237"/>
    </row>
    <row r="7860" spans="5:7">
      <c r="E7860" s="237"/>
      <c r="F7860" s="237"/>
      <c r="G7860" s="237"/>
    </row>
    <row r="7861" spans="5:7">
      <c r="E7861" s="237"/>
      <c r="F7861" s="237"/>
      <c r="G7861" s="237"/>
    </row>
    <row r="7862" spans="5:7">
      <c r="E7862" s="237"/>
      <c r="F7862" s="237"/>
      <c r="G7862" s="237"/>
    </row>
    <row r="7863" spans="5:7">
      <c r="E7863" s="237"/>
      <c r="F7863" s="237"/>
      <c r="G7863" s="237"/>
    </row>
    <row r="7864" spans="5:7">
      <c r="E7864" s="237"/>
      <c r="F7864" s="237"/>
      <c r="G7864" s="237"/>
    </row>
    <row r="7865" spans="5:7">
      <c r="E7865" s="237"/>
      <c r="F7865" s="237"/>
      <c r="G7865" s="237"/>
    </row>
    <row r="7866" spans="5:7">
      <c r="E7866" s="237"/>
      <c r="F7866" s="237"/>
      <c r="G7866" s="237"/>
    </row>
    <row r="7867" spans="5:7">
      <c r="E7867" s="237"/>
      <c r="F7867" s="237"/>
      <c r="G7867" s="237"/>
    </row>
    <row r="7868" spans="5:7">
      <c r="E7868" s="237"/>
      <c r="F7868" s="237"/>
      <c r="G7868" s="237"/>
    </row>
    <row r="7869" spans="5:7">
      <c r="E7869" s="237"/>
      <c r="F7869" s="237"/>
      <c r="G7869" s="237"/>
    </row>
    <row r="7870" spans="5:7">
      <c r="E7870" s="237"/>
      <c r="F7870" s="237"/>
      <c r="G7870" s="237"/>
    </row>
    <row r="7871" spans="5:7">
      <c r="E7871" s="237"/>
      <c r="F7871" s="237"/>
      <c r="G7871" s="237"/>
    </row>
    <row r="7872" spans="5:7">
      <c r="E7872" s="237"/>
      <c r="F7872" s="237"/>
      <c r="G7872" s="237"/>
    </row>
    <row r="7873" spans="5:7">
      <c r="E7873" s="237"/>
      <c r="F7873" s="237"/>
      <c r="G7873" s="237"/>
    </row>
    <row r="7874" spans="5:7">
      <c r="E7874" s="237"/>
      <c r="F7874" s="237"/>
      <c r="G7874" s="237"/>
    </row>
    <row r="7875" spans="5:7">
      <c r="E7875" s="237"/>
      <c r="F7875" s="237"/>
      <c r="G7875" s="237"/>
    </row>
    <row r="7876" spans="5:7">
      <c r="E7876" s="237"/>
      <c r="F7876" s="237"/>
      <c r="G7876" s="237"/>
    </row>
    <row r="7877" spans="5:7">
      <c r="E7877" s="237"/>
      <c r="F7877" s="237"/>
      <c r="G7877" s="237"/>
    </row>
    <row r="7878" spans="5:7">
      <c r="E7878" s="237"/>
      <c r="F7878" s="237"/>
      <c r="G7878" s="237"/>
    </row>
    <row r="7879" spans="5:7">
      <c r="E7879" s="237"/>
      <c r="F7879" s="237"/>
      <c r="G7879" s="237"/>
    </row>
    <row r="7880" spans="5:7">
      <c r="E7880" s="237"/>
      <c r="F7880" s="237"/>
      <c r="G7880" s="237"/>
    </row>
    <row r="7881" spans="5:7">
      <c r="E7881" s="237"/>
      <c r="F7881" s="237"/>
      <c r="G7881" s="237"/>
    </row>
    <row r="7882" spans="5:7">
      <c r="E7882" s="237"/>
      <c r="F7882" s="237"/>
      <c r="G7882" s="237"/>
    </row>
    <row r="7883" spans="5:7">
      <c r="E7883" s="237"/>
      <c r="F7883" s="237"/>
      <c r="G7883" s="237"/>
    </row>
    <row r="7884" spans="5:7">
      <c r="E7884" s="237"/>
      <c r="F7884" s="237"/>
      <c r="G7884" s="237"/>
    </row>
    <row r="7885" spans="5:7">
      <c r="E7885" s="237"/>
      <c r="F7885" s="237"/>
      <c r="G7885" s="237"/>
    </row>
    <row r="7886" spans="5:7">
      <c r="E7886" s="237"/>
      <c r="F7886" s="237"/>
      <c r="G7886" s="237"/>
    </row>
    <row r="7887" spans="5:7">
      <c r="E7887" s="237"/>
      <c r="F7887" s="237"/>
      <c r="G7887" s="237"/>
    </row>
    <row r="7888" spans="5:7">
      <c r="E7888" s="237"/>
      <c r="F7888" s="237"/>
      <c r="G7888" s="237"/>
    </row>
    <row r="7889" spans="5:7">
      <c r="E7889" s="237"/>
      <c r="F7889" s="237"/>
      <c r="G7889" s="237"/>
    </row>
    <row r="7890" spans="5:7">
      <c r="E7890" s="237"/>
      <c r="F7890" s="237"/>
      <c r="G7890" s="237"/>
    </row>
    <row r="7891" spans="5:7">
      <c r="E7891" s="237"/>
      <c r="F7891" s="237"/>
      <c r="G7891" s="237"/>
    </row>
    <row r="7892" spans="5:7">
      <c r="E7892" s="237"/>
      <c r="F7892" s="237"/>
      <c r="G7892" s="237"/>
    </row>
    <row r="7893" spans="5:7">
      <c r="E7893" s="237"/>
      <c r="F7893" s="237"/>
      <c r="G7893" s="237"/>
    </row>
    <row r="7894" spans="5:7">
      <c r="E7894" s="237"/>
      <c r="F7894" s="237"/>
      <c r="G7894" s="237"/>
    </row>
    <row r="7895" spans="5:7">
      <c r="E7895" s="237"/>
      <c r="F7895" s="237"/>
      <c r="G7895" s="237"/>
    </row>
    <row r="7896" spans="5:7">
      <c r="E7896" s="237"/>
      <c r="F7896" s="237"/>
      <c r="G7896" s="237"/>
    </row>
    <row r="7897" spans="5:7">
      <c r="E7897" s="237"/>
      <c r="F7897" s="237"/>
      <c r="G7897" s="237"/>
    </row>
    <row r="7898" spans="5:7">
      <c r="E7898" s="237"/>
      <c r="F7898" s="237"/>
      <c r="G7898" s="237"/>
    </row>
    <row r="7899" spans="5:7">
      <c r="E7899" s="237"/>
      <c r="F7899" s="237"/>
      <c r="G7899" s="237"/>
    </row>
    <row r="7900" spans="5:7">
      <c r="E7900" s="237"/>
      <c r="F7900" s="237"/>
      <c r="G7900" s="237"/>
    </row>
    <row r="7901" spans="5:7">
      <c r="E7901" s="237"/>
      <c r="F7901" s="237"/>
      <c r="G7901" s="237"/>
    </row>
    <row r="7902" spans="5:7">
      <c r="E7902" s="237"/>
      <c r="F7902" s="237"/>
      <c r="G7902" s="237"/>
    </row>
    <row r="7903" spans="5:7">
      <c r="E7903" s="237"/>
      <c r="F7903" s="237"/>
      <c r="G7903" s="237"/>
    </row>
    <row r="7904" spans="5:7">
      <c r="E7904" s="237"/>
      <c r="F7904" s="237"/>
      <c r="G7904" s="237"/>
    </row>
    <row r="7905" spans="5:7">
      <c r="E7905" s="237"/>
      <c r="F7905" s="237"/>
      <c r="G7905" s="237"/>
    </row>
    <row r="7906" spans="5:7">
      <c r="E7906" s="237"/>
      <c r="F7906" s="237"/>
      <c r="G7906" s="237"/>
    </row>
    <row r="7907" spans="5:7">
      <c r="E7907" s="237"/>
      <c r="F7907" s="237"/>
      <c r="G7907" s="237"/>
    </row>
    <row r="7908" spans="5:7">
      <c r="E7908" s="237"/>
      <c r="F7908" s="237"/>
      <c r="G7908" s="237"/>
    </row>
    <row r="7909" spans="5:7">
      <c r="E7909" s="237"/>
      <c r="F7909" s="237"/>
      <c r="G7909" s="237"/>
    </row>
    <row r="7910" spans="5:7">
      <c r="E7910" s="237"/>
      <c r="F7910" s="237"/>
      <c r="G7910" s="237"/>
    </row>
    <row r="7911" spans="5:7">
      <c r="E7911" s="237"/>
      <c r="F7911" s="237"/>
      <c r="G7911" s="237"/>
    </row>
    <row r="7912" spans="5:7">
      <c r="E7912" s="237"/>
      <c r="F7912" s="237"/>
      <c r="G7912" s="237"/>
    </row>
    <row r="7913" spans="5:7">
      <c r="E7913" s="237"/>
      <c r="F7913" s="237"/>
      <c r="G7913" s="237"/>
    </row>
    <row r="7914" spans="5:7">
      <c r="E7914" s="237"/>
      <c r="F7914" s="237"/>
      <c r="G7914" s="237"/>
    </row>
    <row r="7915" spans="5:7">
      <c r="E7915" s="237"/>
      <c r="F7915" s="237"/>
      <c r="G7915" s="237"/>
    </row>
    <row r="7916" spans="5:7">
      <c r="E7916" s="237"/>
      <c r="F7916" s="237"/>
      <c r="G7916" s="237"/>
    </row>
    <row r="7917" spans="5:7">
      <c r="E7917" s="237"/>
      <c r="F7917" s="237"/>
      <c r="G7917" s="237"/>
    </row>
    <row r="7918" spans="5:7">
      <c r="E7918" s="237"/>
      <c r="F7918" s="237"/>
      <c r="G7918" s="237"/>
    </row>
    <row r="7919" spans="5:7">
      <c r="E7919" s="237"/>
      <c r="F7919" s="237"/>
      <c r="G7919" s="237"/>
    </row>
    <row r="7920" spans="5:7">
      <c r="E7920" s="237"/>
      <c r="F7920" s="237"/>
      <c r="G7920" s="237"/>
    </row>
    <row r="7921" spans="5:7">
      <c r="E7921" s="237"/>
      <c r="F7921" s="237"/>
      <c r="G7921" s="237"/>
    </row>
    <row r="7922" spans="5:7">
      <c r="E7922" s="237"/>
      <c r="F7922" s="237"/>
      <c r="G7922" s="237"/>
    </row>
    <row r="7923" spans="5:7">
      <c r="E7923" s="237"/>
      <c r="F7923" s="237"/>
      <c r="G7923" s="237"/>
    </row>
    <row r="7924" spans="5:7">
      <c r="E7924" s="237"/>
      <c r="F7924" s="237"/>
      <c r="G7924" s="237"/>
    </row>
    <row r="7925" spans="5:7">
      <c r="E7925" s="237"/>
      <c r="F7925" s="237"/>
      <c r="G7925" s="237"/>
    </row>
    <row r="7926" spans="5:7">
      <c r="E7926" s="237"/>
      <c r="F7926" s="237"/>
      <c r="G7926" s="237"/>
    </row>
    <row r="7927" spans="5:7">
      <c r="E7927" s="237"/>
      <c r="F7927" s="237"/>
      <c r="G7927" s="237"/>
    </row>
    <row r="7928" spans="5:7">
      <c r="E7928" s="237"/>
      <c r="F7928" s="237"/>
      <c r="G7928" s="237"/>
    </row>
    <row r="7929" spans="5:7">
      <c r="E7929" s="237"/>
      <c r="F7929" s="237"/>
      <c r="G7929" s="237"/>
    </row>
    <row r="7930" spans="5:7">
      <c r="E7930" s="237"/>
      <c r="F7930" s="237"/>
      <c r="G7930" s="237"/>
    </row>
    <row r="7931" spans="5:7">
      <c r="E7931" s="237"/>
      <c r="F7931" s="237"/>
      <c r="G7931" s="237"/>
    </row>
    <row r="7932" spans="5:7">
      <c r="E7932" s="237"/>
      <c r="F7932" s="237"/>
      <c r="G7932" s="237"/>
    </row>
    <row r="7933" spans="5:7">
      <c r="E7933" s="237"/>
      <c r="F7933" s="237"/>
      <c r="G7933" s="237"/>
    </row>
    <row r="7934" spans="5:7">
      <c r="E7934" s="237"/>
      <c r="F7934" s="237"/>
      <c r="G7934" s="237"/>
    </row>
    <row r="7935" spans="5:7">
      <c r="E7935" s="237"/>
      <c r="F7935" s="237"/>
      <c r="G7935" s="237"/>
    </row>
    <row r="7936" spans="5:7">
      <c r="E7936" s="237"/>
      <c r="F7936" s="237"/>
      <c r="G7936" s="237"/>
    </row>
    <row r="7937" spans="5:7">
      <c r="E7937" s="237"/>
      <c r="F7937" s="237"/>
      <c r="G7937" s="237"/>
    </row>
    <row r="7938" spans="5:7">
      <c r="E7938" s="237"/>
      <c r="F7938" s="237"/>
      <c r="G7938" s="237"/>
    </row>
    <row r="7939" spans="5:7">
      <c r="E7939" s="237"/>
      <c r="F7939" s="237"/>
      <c r="G7939" s="237"/>
    </row>
    <row r="7940" spans="5:7">
      <c r="E7940" s="237"/>
      <c r="F7940" s="237"/>
      <c r="G7940" s="237"/>
    </row>
    <row r="7941" spans="5:7">
      <c r="E7941" s="237"/>
      <c r="F7941" s="237"/>
      <c r="G7941" s="237"/>
    </row>
    <row r="7942" spans="5:7">
      <c r="E7942" s="237"/>
      <c r="F7942" s="237"/>
      <c r="G7942" s="237"/>
    </row>
    <row r="7943" spans="5:7">
      <c r="E7943" s="237"/>
      <c r="F7943" s="237"/>
      <c r="G7943" s="237"/>
    </row>
    <row r="7944" spans="5:7">
      <c r="E7944" s="237"/>
      <c r="F7944" s="237"/>
      <c r="G7944" s="237"/>
    </row>
    <row r="7945" spans="5:7">
      <c r="E7945" s="237"/>
      <c r="F7945" s="237"/>
      <c r="G7945" s="237"/>
    </row>
    <row r="7946" spans="5:7">
      <c r="E7946" s="237"/>
      <c r="F7946" s="237"/>
      <c r="G7946" s="237"/>
    </row>
    <row r="7947" spans="5:7">
      <c r="E7947" s="237"/>
      <c r="F7947" s="237"/>
      <c r="G7947" s="237"/>
    </row>
    <row r="7948" spans="5:7">
      <c r="E7948" s="237"/>
      <c r="F7948" s="237"/>
      <c r="G7948" s="237"/>
    </row>
    <row r="7949" spans="5:7">
      <c r="E7949" s="237"/>
      <c r="F7949" s="237"/>
      <c r="G7949" s="237"/>
    </row>
    <row r="7950" spans="5:7">
      <c r="E7950" s="237"/>
      <c r="F7950" s="237"/>
      <c r="G7950" s="237"/>
    </row>
    <row r="7951" spans="5:7">
      <c r="E7951" s="237"/>
      <c r="F7951" s="237"/>
      <c r="G7951" s="237"/>
    </row>
    <row r="7952" spans="5:7">
      <c r="E7952" s="237"/>
      <c r="F7952" s="237"/>
      <c r="G7952" s="237"/>
    </row>
    <row r="7953" spans="5:7">
      <c r="E7953" s="237"/>
      <c r="F7953" s="237"/>
      <c r="G7953" s="237"/>
    </row>
    <row r="7954" spans="5:7">
      <c r="E7954" s="237"/>
      <c r="F7954" s="237"/>
      <c r="G7954" s="237"/>
    </row>
    <row r="7955" spans="5:7">
      <c r="E7955" s="237"/>
      <c r="F7955" s="237"/>
      <c r="G7955" s="237"/>
    </row>
    <row r="7956" spans="5:7">
      <c r="E7956" s="237"/>
      <c r="F7956" s="237"/>
      <c r="G7956" s="237"/>
    </row>
    <row r="7957" spans="5:7">
      <c r="E7957" s="237"/>
      <c r="F7957" s="237"/>
      <c r="G7957" s="237"/>
    </row>
    <row r="7958" spans="5:7">
      <c r="E7958" s="237"/>
      <c r="F7958" s="237"/>
      <c r="G7958" s="237"/>
    </row>
    <row r="7959" spans="5:7">
      <c r="E7959" s="237"/>
      <c r="F7959" s="237"/>
      <c r="G7959" s="237"/>
    </row>
    <row r="7960" spans="5:7">
      <c r="E7960" s="237"/>
      <c r="F7960" s="237"/>
      <c r="G7960" s="237"/>
    </row>
    <row r="7961" spans="5:7">
      <c r="E7961" s="237"/>
      <c r="F7961" s="237"/>
      <c r="G7961" s="237"/>
    </row>
    <row r="7962" spans="5:7">
      <c r="E7962" s="237"/>
      <c r="F7962" s="237"/>
      <c r="G7962" s="237"/>
    </row>
    <row r="7963" spans="5:7">
      <c r="E7963" s="237"/>
      <c r="F7963" s="237"/>
      <c r="G7963" s="237"/>
    </row>
    <row r="7964" spans="5:7">
      <c r="E7964" s="237"/>
      <c r="F7964" s="237"/>
      <c r="G7964" s="237"/>
    </row>
    <row r="7965" spans="5:7">
      <c r="E7965" s="237"/>
      <c r="F7965" s="237"/>
      <c r="G7965" s="237"/>
    </row>
    <row r="7966" spans="5:7">
      <c r="E7966" s="237"/>
      <c r="F7966" s="237"/>
      <c r="G7966" s="237"/>
    </row>
    <row r="7967" spans="5:7">
      <c r="E7967" s="237"/>
      <c r="F7967" s="237"/>
      <c r="G7967" s="237"/>
    </row>
    <row r="7968" spans="5:7">
      <c r="E7968" s="237"/>
      <c r="F7968" s="237"/>
      <c r="G7968" s="237"/>
    </row>
    <row r="7969" spans="5:7">
      <c r="E7969" s="237"/>
      <c r="F7969" s="237"/>
      <c r="G7969" s="237"/>
    </row>
    <row r="7970" spans="5:7">
      <c r="E7970" s="237"/>
      <c r="F7970" s="237"/>
      <c r="G7970" s="237"/>
    </row>
    <row r="7971" spans="5:7">
      <c r="E7971" s="237"/>
      <c r="F7971" s="237"/>
      <c r="G7971" s="237"/>
    </row>
    <row r="7972" spans="5:7">
      <c r="E7972" s="237"/>
      <c r="F7972" s="237"/>
      <c r="G7972" s="237"/>
    </row>
    <row r="7973" spans="5:7">
      <c r="E7973" s="237"/>
      <c r="F7973" s="237"/>
      <c r="G7973" s="237"/>
    </row>
    <row r="7974" spans="5:7">
      <c r="E7974" s="237"/>
      <c r="F7974" s="237"/>
      <c r="G7974" s="237"/>
    </row>
    <row r="7975" spans="5:7">
      <c r="E7975" s="237"/>
      <c r="F7975" s="237"/>
      <c r="G7975" s="237"/>
    </row>
    <row r="7976" spans="5:7">
      <c r="E7976" s="237"/>
      <c r="F7976" s="237"/>
      <c r="G7976" s="237"/>
    </row>
    <row r="7977" spans="5:7">
      <c r="E7977" s="237"/>
      <c r="F7977" s="237"/>
      <c r="G7977" s="237"/>
    </row>
    <row r="7978" spans="5:7">
      <c r="E7978" s="237"/>
      <c r="F7978" s="237"/>
      <c r="G7978" s="237"/>
    </row>
    <row r="7979" spans="5:7">
      <c r="E7979" s="237"/>
      <c r="F7979" s="237"/>
      <c r="G7979" s="237"/>
    </row>
    <row r="7980" spans="5:7">
      <c r="E7980" s="237"/>
      <c r="F7980" s="237"/>
      <c r="G7980" s="237"/>
    </row>
    <row r="7981" spans="5:7">
      <c r="E7981" s="237"/>
      <c r="F7981" s="237"/>
      <c r="G7981" s="237"/>
    </row>
    <row r="7982" spans="5:7">
      <c r="E7982" s="237"/>
      <c r="F7982" s="237"/>
      <c r="G7982" s="237"/>
    </row>
    <row r="7983" spans="5:7">
      <c r="E7983" s="237"/>
      <c r="F7983" s="237"/>
      <c r="G7983" s="237"/>
    </row>
    <row r="7984" spans="5:7">
      <c r="E7984" s="237"/>
      <c r="F7984" s="237"/>
      <c r="G7984" s="237"/>
    </row>
    <row r="7985" spans="5:7">
      <c r="E7985" s="237"/>
      <c r="F7985" s="237"/>
      <c r="G7985" s="237"/>
    </row>
    <row r="7986" spans="5:7">
      <c r="E7986" s="237"/>
      <c r="F7986" s="237"/>
      <c r="G7986" s="237"/>
    </row>
    <row r="7987" spans="5:7">
      <c r="E7987" s="237"/>
      <c r="F7987" s="237"/>
      <c r="G7987" s="237"/>
    </row>
    <row r="7988" spans="5:7">
      <c r="E7988" s="237"/>
      <c r="F7988" s="237"/>
      <c r="G7988" s="237"/>
    </row>
    <row r="7989" spans="5:7">
      <c r="E7989" s="237"/>
      <c r="F7989" s="237"/>
      <c r="G7989" s="237"/>
    </row>
    <row r="7990" spans="5:7">
      <c r="E7990" s="237"/>
      <c r="F7990" s="237"/>
      <c r="G7990" s="237"/>
    </row>
    <row r="7991" spans="5:7">
      <c r="E7991" s="237"/>
      <c r="F7991" s="237"/>
      <c r="G7991" s="237"/>
    </row>
    <row r="7992" spans="5:7">
      <c r="E7992" s="237"/>
      <c r="F7992" s="237"/>
      <c r="G7992" s="237"/>
    </row>
    <row r="7993" spans="5:7">
      <c r="E7993" s="237"/>
      <c r="F7993" s="237"/>
      <c r="G7993" s="237"/>
    </row>
    <row r="7994" spans="5:7">
      <c r="E7994" s="237"/>
      <c r="F7994" s="237"/>
      <c r="G7994" s="237"/>
    </row>
    <row r="7995" spans="5:7">
      <c r="E7995" s="237"/>
      <c r="F7995" s="237"/>
      <c r="G7995" s="237"/>
    </row>
    <row r="7996" spans="5:7">
      <c r="E7996" s="237"/>
      <c r="F7996" s="237"/>
      <c r="G7996" s="237"/>
    </row>
    <row r="7997" spans="5:7">
      <c r="E7997" s="237"/>
      <c r="F7997" s="237"/>
      <c r="G7997" s="237"/>
    </row>
    <row r="7998" spans="5:7">
      <c r="E7998" s="237"/>
      <c r="F7998" s="237"/>
      <c r="G7998" s="237"/>
    </row>
    <row r="7999" spans="5:7">
      <c r="E7999" s="237"/>
      <c r="F7999" s="237"/>
      <c r="G7999" s="237"/>
    </row>
    <row r="8000" spans="5:7">
      <c r="E8000" s="237"/>
      <c r="F8000" s="237"/>
      <c r="G8000" s="237"/>
    </row>
    <row r="8001" spans="5:7">
      <c r="E8001" s="237"/>
      <c r="F8001" s="237"/>
      <c r="G8001" s="237"/>
    </row>
    <row r="8002" spans="5:7">
      <c r="E8002" s="237"/>
      <c r="F8002" s="237"/>
      <c r="G8002" s="237"/>
    </row>
    <row r="8003" spans="5:7">
      <c r="E8003" s="237"/>
      <c r="F8003" s="237"/>
      <c r="G8003" s="237"/>
    </row>
    <row r="8004" spans="5:7">
      <c r="E8004" s="237"/>
      <c r="F8004" s="237"/>
      <c r="G8004" s="237"/>
    </row>
    <row r="8005" spans="5:7">
      <c r="E8005" s="237"/>
      <c r="F8005" s="237"/>
      <c r="G8005" s="237"/>
    </row>
    <row r="8006" spans="5:7">
      <c r="E8006" s="237"/>
      <c r="F8006" s="237"/>
      <c r="G8006" s="237"/>
    </row>
    <row r="8007" spans="5:7">
      <c r="E8007" s="237"/>
      <c r="F8007" s="237"/>
      <c r="G8007" s="237"/>
    </row>
    <row r="8008" spans="5:7">
      <c r="E8008" s="237"/>
      <c r="F8008" s="237"/>
      <c r="G8008" s="237"/>
    </row>
    <row r="8009" spans="5:7">
      <c r="E8009" s="237"/>
      <c r="F8009" s="237"/>
      <c r="G8009" s="237"/>
    </row>
    <row r="8010" spans="5:7">
      <c r="E8010" s="237"/>
      <c r="F8010" s="237"/>
      <c r="G8010" s="237"/>
    </row>
    <row r="8011" spans="5:7">
      <c r="E8011" s="237"/>
      <c r="F8011" s="237"/>
      <c r="G8011" s="237"/>
    </row>
    <row r="8012" spans="5:7">
      <c r="E8012" s="237"/>
      <c r="F8012" s="237"/>
      <c r="G8012" s="237"/>
    </row>
    <row r="8013" spans="5:7">
      <c r="E8013" s="237"/>
      <c r="F8013" s="237"/>
      <c r="G8013" s="237"/>
    </row>
    <row r="8014" spans="5:7">
      <c r="E8014" s="237"/>
      <c r="F8014" s="237"/>
      <c r="G8014" s="237"/>
    </row>
    <row r="8015" spans="5:7">
      <c r="E8015" s="237"/>
      <c r="F8015" s="237"/>
      <c r="G8015" s="237"/>
    </row>
    <row r="8016" spans="5:7">
      <c r="E8016" s="237"/>
      <c r="F8016" s="237"/>
      <c r="G8016" s="237"/>
    </row>
    <row r="8017" spans="5:7">
      <c r="E8017" s="237"/>
      <c r="F8017" s="237"/>
      <c r="G8017" s="237"/>
    </row>
    <row r="8018" spans="5:7">
      <c r="E8018" s="237"/>
      <c r="F8018" s="237"/>
      <c r="G8018" s="237"/>
    </row>
    <row r="8019" spans="5:7">
      <c r="E8019" s="237"/>
      <c r="F8019" s="237"/>
      <c r="G8019" s="237"/>
    </row>
    <row r="8020" spans="5:7">
      <c r="E8020" s="237"/>
      <c r="F8020" s="237"/>
      <c r="G8020" s="237"/>
    </row>
    <row r="8021" spans="5:7">
      <c r="E8021" s="237"/>
      <c r="F8021" s="237"/>
      <c r="G8021" s="237"/>
    </row>
    <row r="8022" spans="5:7">
      <c r="E8022" s="237"/>
      <c r="F8022" s="237"/>
      <c r="G8022" s="237"/>
    </row>
    <row r="8023" spans="5:7">
      <c r="E8023" s="237"/>
      <c r="F8023" s="237"/>
      <c r="G8023" s="237"/>
    </row>
    <row r="8024" spans="5:7">
      <c r="E8024" s="237"/>
      <c r="F8024" s="237"/>
      <c r="G8024" s="237"/>
    </row>
    <row r="8025" spans="5:7">
      <c r="E8025" s="237"/>
      <c r="F8025" s="237"/>
      <c r="G8025" s="237"/>
    </row>
    <row r="8026" spans="5:7">
      <c r="E8026" s="237"/>
      <c r="F8026" s="237"/>
      <c r="G8026" s="237"/>
    </row>
    <row r="8027" spans="5:7">
      <c r="E8027" s="237"/>
      <c r="F8027" s="237"/>
      <c r="G8027" s="237"/>
    </row>
    <row r="8028" spans="5:7">
      <c r="E8028" s="237"/>
      <c r="F8028" s="237"/>
      <c r="G8028" s="237"/>
    </row>
    <row r="8029" spans="5:7">
      <c r="E8029" s="237"/>
      <c r="F8029" s="237"/>
      <c r="G8029" s="237"/>
    </row>
    <row r="8030" spans="5:7">
      <c r="E8030" s="237"/>
      <c r="F8030" s="237"/>
      <c r="G8030" s="237"/>
    </row>
    <row r="8031" spans="5:7">
      <c r="E8031" s="237"/>
      <c r="F8031" s="237"/>
      <c r="G8031" s="237"/>
    </row>
    <row r="8032" spans="5:7">
      <c r="E8032" s="237"/>
      <c r="F8032" s="237"/>
      <c r="G8032" s="237"/>
    </row>
    <row r="8033" spans="5:7">
      <c r="E8033" s="237"/>
      <c r="F8033" s="237"/>
      <c r="G8033" s="237"/>
    </row>
    <row r="8034" spans="5:7">
      <c r="E8034" s="237"/>
      <c r="F8034" s="237"/>
      <c r="G8034" s="237"/>
    </row>
    <row r="8035" spans="5:7">
      <c r="E8035" s="237"/>
      <c r="F8035" s="237"/>
      <c r="G8035" s="237"/>
    </row>
    <row r="8036" spans="5:7">
      <c r="E8036" s="237"/>
      <c r="F8036" s="237"/>
      <c r="G8036" s="237"/>
    </row>
    <row r="8037" spans="5:7">
      <c r="E8037" s="237"/>
      <c r="F8037" s="237"/>
      <c r="G8037" s="237"/>
    </row>
    <row r="8038" spans="5:7">
      <c r="E8038" s="237"/>
      <c r="F8038" s="237"/>
      <c r="G8038" s="237"/>
    </row>
    <row r="8039" spans="5:7">
      <c r="E8039" s="237"/>
      <c r="F8039" s="237"/>
      <c r="G8039" s="237"/>
    </row>
    <row r="8040" spans="5:7">
      <c r="E8040" s="237"/>
      <c r="F8040" s="237"/>
      <c r="G8040" s="237"/>
    </row>
    <row r="8041" spans="5:7">
      <c r="E8041" s="237"/>
      <c r="F8041" s="237"/>
      <c r="G8041" s="237"/>
    </row>
    <row r="8042" spans="5:7">
      <c r="E8042" s="237"/>
      <c r="F8042" s="237"/>
      <c r="G8042" s="237"/>
    </row>
    <row r="8043" spans="5:7">
      <c r="E8043" s="237"/>
      <c r="F8043" s="237"/>
      <c r="G8043" s="237"/>
    </row>
    <row r="8044" spans="5:7">
      <c r="E8044" s="237"/>
      <c r="F8044" s="237"/>
      <c r="G8044" s="237"/>
    </row>
    <row r="8045" spans="5:7">
      <c r="E8045" s="237"/>
      <c r="F8045" s="237"/>
      <c r="G8045" s="237"/>
    </row>
    <row r="8046" spans="5:7">
      <c r="E8046" s="237"/>
      <c r="F8046" s="237"/>
      <c r="G8046" s="237"/>
    </row>
    <row r="8047" spans="5:7">
      <c r="E8047" s="237"/>
      <c r="F8047" s="237"/>
      <c r="G8047" s="237"/>
    </row>
    <row r="8048" spans="5:7">
      <c r="E8048" s="237"/>
      <c r="F8048" s="237"/>
      <c r="G8048" s="237"/>
    </row>
    <row r="8049" spans="5:7">
      <c r="E8049" s="237"/>
      <c r="F8049" s="237"/>
      <c r="G8049" s="237"/>
    </row>
    <row r="8050" spans="5:7">
      <c r="E8050" s="237"/>
      <c r="F8050" s="237"/>
      <c r="G8050" s="237"/>
    </row>
    <row r="8051" spans="5:7">
      <c r="E8051" s="237"/>
      <c r="F8051" s="237"/>
      <c r="G8051" s="237"/>
    </row>
    <row r="8052" spans="5:7">
      <c r="E8052" s="237"/>
      <c r="F8052" s="237"/>
      <c r="G8052" s="237"/>
    </row>
    <row r="8053" spans="5:7">
      <c r="E8053" s="237"/>
      <c r="F8053" s="237"/>
      <c r="G8053" s="237"/>
    </row>
    <row r="8054" spans="5:7">
      <c r="E8054" s="237"/>
      <c r="F8054" s="237"/>
      <c r="G8054" s="237"/>
    </row>
    <row r="8055" spans="5:7">
      <c r="E8055" s="237"/>
      <c r="F8055" s="237"/>
      <c r="G8055" s="237"/>
    </row>
    <row r="8056" spans="5:7">
      <c r="E8056" s="237"/>
      <c r="F8056" s="237"/>
      <c r="G8056" s="237"/>
    </row>
    <row r="8057" spans="5:7">
      <c r="E8057" s="237"/>
      <c r="F8057" s="237"/>
      <c r="G8057" s="237"/>
    </row>
    <row r="8058" spans="5:7">
      <c r="E8058" s="237"/>
      <c r="F8058" s="237"/>
      <c r="G8058" s="237"/>
    </row>
    <row r="8059" spans="5:7">
      <c r="E8059" s="237"/>
      <c r="F8059" s="237"/>
      <c r="G8059" s="237"/>
    </row>
    <row r="8060" spans="5:7">
      <c r="E8060" s="237"/>
      <c r="F8060" s="237"/>
      <c r="G8060" s="237"/>
    </row>
    <row r="8061" spans="5:7">
      <c r="E8061" s="237"/>
      <c r="F8061" s="237"/>
      <c r="G8061" s="237"/>
    </row>
    <row r="8062" spans="5:7">
      <c r="E8062" s="237"/>
      <c r="F8062" s="237"/>
      <c r="G8062" s="237"/>
    </row>
    <row r="8063" spans="5:7">
      <c r="E8063" s="237"/>
      <c r="F8063" s="237"/>
      <c r="G8063" s="237"/>
    </row>
    <row r="8064" spans="5:7">
      <c r="E8064" s="237"/>
      <c r="F8064" s="237"/>
      <c r="G8064" s="237"/>
    </row>
    <row r="8065" spans="5:7">
      <c r="E8065" s="237"/>
      <c r="F8065" s="237"/>
      <c r="G8065" s="237"/>
    </row>
    <row r="8066" spans="5:7">
      <c r="E8066" s="237"/>
      <c r="F8066" s="237"/>
      <c r="G8066" s="237"/>
    </row>
    <row r="8067" spans="5:7">
      <c r="E8067" s="237"/>
      <c r="F8067" s="237"/>
      <c r="G8067" s="237"/>
    </row>
    <row r="8068" spans="5:7">
      <c r="E8068" s="237"/>
      <c r="F8068" s="237"/>
      <c r="G8068" s="237"/>
    </row>
    <row r="8069" spans="5:7">
      <c r="E8069" s="237"/>
      <c r="F8069" s="237"/>
      <c r="G8069" s="237"/>
    </row>
    <row r="8070" spans="5:7">
      <c r="E8070" s="237"/>
      <c r="F8070" s="237"/>
      <c r="G8070" s="237"/>
    </row>
    <row r="8071" spans="5:7">
      <c r="E8071" s="237"/>
      <c r="F8071" s="237"/>
      <c r="G8071" s="237"/>
    </row>
    <row r="8072" spans="5:7">
      <c r="E8072" s="237"/>
      <c r="F8072" s="237"/>
      <c r="G8072" s="237"/>
    </row>
    <row r="8073" spans="5:7">
      <c r="E8073" s="237"/>
      <c r="F8073" s="237"/>
      <c r="G8073" s="237"/>
    </row>
    <row r="8074" spans="5:7">
      <c r="E8074" s="237"/>
      <c r="F8074" s="237"/>
      <c r="G8074" s="237"/>
    </row>
    <row r="8075" spans="5:7">
      <c r="E8075" s="237"/>
      <c r="F8075" s="237"/>
      <c r="G8075" s="237"/>
    </row>
    <row r="8076" spans="5:7">
      <c r="E8076" s="237"/>
      <c r="F8076" s="237"/>
      <c r="G8076" s="237"/>
    </row>
    <row r="8077" spans="5:7">
      <c r="E8077" s="237"/>
      <c r="F8077" s="237"/>
      <c r="G8077" s="237"/>
    </row>
    <row r="8078" spans="5:7">
      <c r="E8078" s="237"/>
      <c r="F8078" s="237"/>
      <c r="G8078" s="237"/>
    </row>
    <row r="8079" spans="5:7">
      <c r="E8079" s="237"/>
      <c r="F8079" s="237"/>
      <c r="G8079" s="237"/>
    </row>
    <row r="8080" spans="5:7">
      <c r="E8080" s="237"/>
      <c r="F8080" s="237"/>
      <c r="G8080" s="237"/>
    </row>
    <row r="8081" spans="5:7">
      <c r="E8081" s="237"/>
      <c r="F8081" s="237"/>
      <c r="G8081" s="237"/>
    </row>
    <row r="8082" spans="5:7">
      <c r="E8082" s="237"/>
      <c r="F8082" s="237"/>
      <c r="G8082" s="237"/>
    </row>
    <row r="8083" spans="5:7">
      <c r="E8083" s="237"/>
      <c r="F8083" s="237"/>
      <c r="G8083" s="237"/>
    </row>
    <row r="8084" spans="5:7">
      <c r="E8084" s="237"/>
      <c r="F8084" s="237"/>
      <c r="G8084" s="237"/>
    </row>
    <row r="8085" spans="5:7">
      <c r="E8085" s="237"/>
      <c r="F8085" s="237"/>
      <c r="G8085" s="237"/>
    </row>
    <row r="8086" spans="5:7">
      <c r="E8086" s="237"/>
      <c r="F8086" s="237"/>
      <c r="G8086" s="237"/>
    </row>
    <row r="8087" spans="5:7">
      <c r="E8087" s="237"/>
      <c r="F8087" s="237"/>
      <c r="G8087" s="237"/>
    </row>
    <row r="8088" spans="5:7">
      <c r="E8088" s="237"/>
      <c r="F8088" s="237"/>
      <c r="G8088" s="237"/>
    </row>
    <row r="8089" spans="5:7">
      <c r="E8089" s="237"/>
      <c r="F8089" s="237"/>
      <c r="G8089" s="237"/>
    </row>
    <row r="8090" spans="5:7">
      <c r="E8090" s="237"/>
      <c r="F8090" s="237"/>
      <c r="G8090" s="237"/>
    </row>
    <row r="8091" spans="5:7">
      <c r="E8091" s="237"/>
      <c r="F8091" s="237"/>
      <c r="G8091" s="237"/>
    </row>
    <row r="8092" spans="5:7">
      <c r="E8092" s="237"/>
      <c r="F8092" s="237"/>
      <c r="G8092" s="237"/>
    </row>
    <row r="8093" spans="5:7">
      <c r="E8093" s="237"/>
      <c r="F8093" s="237"/>
      <c r="G8093" s="237"/>
    </row>
    <row r="8094" spans="5:7">
      <c r="E8094" s="237"/>
      <c r="F8094" s="237"/>
      <c r="G8094" s="237"/>
    </row>
    <row r="8095" spans="5:7">
      <c r="E8095" s="237"/>
      <c r="F8095" s="237"/>
      <c r="G8095" s="237"/>
    </row>
    <row r="8096" spans="5:7">
      <c r="E8096" s="237"/>
      <c r="F8096" s="237"/>
      <c r="G8096" s="237"/>
    </row>
    <row r="8097" spans="5:7">
      <c r="E8097" s="237"/>
      <c r="F8097" s="237"/>
      <c r="G8097" s="237"/>
    </row>
    <row r="8098" spans="5:7">
      <c r="E8098" s="237"/>
      <c r="F8098" s="237"/>
      <c r="G8098" s="237"/>
    </row>
    <row r="8099" spans="5:7">
      <c r="E8099" s="237"/>
      <c r="F8099" s="237"/>
      <c r="G8099" s="237"/>
    </row>
    <row r="8100" spans="5:7">
      <c r="E8100" s="237"/>
      <c r="F8100" s="237"/>
      <c r="G8100" s="237"/>
    </row>
    <row r="8101" spans="5:7">
      <c r="E8101" s="237"/>
      <c r="F8101" s="237"/>
      <c r="G8101" s="237"/>
    </row>
    <row r="8102" spans="5:7">
      <c r="E8102" s="237"/>
      <c r="F8102" s="237"/>
      <c r="G8102" s="237"/>
    </row>
    <row r="8103" spans="5:7">
      <c r="E8103" s="237"/>
      <c r="F8103" s="237"/>
      <c r="G8103" s="237"/>
    </row>
    <row r="8104" spans="5:7">
      <c r="E8104" s="237"/>
      <c r="F8104" s="237"/>
      <c r="G8104" s="237"/>
    </row>
    <row r="8105" spans="5:7">
      <c r="E8105" s="237"/>
      <c r="F8105" s="237"/>
      <c r="G8105" s="237"/>
    </row>
    <row r="8106" spans="5:7">
      <c r="E8106" s="237"/>
      <c r="F8106" s="237"/>
      <c r="G8106" s="237"/>
    </row>
    <row r="8107" spans="5:7">
      <c r="E8107" s="237"/>
      <c r="F8107" s="237"/>
      <c r="G8107" s="237"/>
    </row>
    <row r="8108" spans="5:7">
      <c r="E8108" s="237"/>
      <c r="F8108" s="237"/>
      <c r="G8108" s="237"/>
    </row>
    <row r="8109" spans="5:7">
      <c r="E8109" s="237"/>
      <c r="F8109" s="237"/>
      <c r="G8109" s="237"/>
    </row>
    <row r="8110" spans="5:7">
      <c r="E8110" s="237"/>
      <c r="F8110" s="237"/>
      <c r="G8110" s="237"/>
    </row>
    <row r="8111" spans="5:7">
      <c r="E8111" s="237"/>
      <c r="F8111" s="237"/>
      <c r="G8111" s="237"/>
    </row>
    <row r="8112" spans="5:7">
      <c r="E8112" s="237"/>
      <c r="F8112" s="237"/>
      <c r="G8112" s="237"/>
    </row>
    <row r="8113" spans="5:7">
      <c r="E8113" s="237"/>
      <c r="F8113" s="237"/>
      <c r="G8113" s="237"/>
    </row>
    <row r="8114" spans="5:7">
      <c r="E8114" s="237"/>
      <c r="F8114" s="237"/>
      <c r="G8114" s="237"/>
    </row>
    <row r="8115" spans="5:7">
      <c r="E8115" s="237"/>
      <c r="F8115" s="237"/>
      <c r="G8115" s="237"/>
    </row>
    <row r="8116" spans="5:7">
      <c r="E8116" s="237"/>
      <c r="F8116" s="237"/>
      <c r="G8116" s="237"/>
    </row>
    <row r="8117" spans="5:7">
      <c r="E8117" s="237"/>
      <c r="F8117" s="237"/>
      <c r="G8117" s="237"/>
    </row>
    <row r="8118" spans="5:7">
      <c r="E8118" s="237"/>
      <c r="F8118" s="237"/>
      <c r="G8118" s="237"/>
    </row>
    <row r="8119" spans="5:7">
      <c r="E8119" s="237"/>
      <c r="F8119" s="237"/>
      <c r="G8119" s="237"/>
    </row>
    <row r="8120" spans="5:7">
      <c r="E8120" s="237"/>
      <c r="F8120" s="237"/>
      <c r="G8120" s="237"/>
    </row>
    <row r="8121" spans="5:7">
      <c r="E8121" s="237"/>
      <c r="F8121" s="237"/>
      <c r="G8121" s="237"/>
    </row>
    <row r="8122" spans="5:7">
      <c r="E8122" s="237"/>
      <c r="F8122" s="237"/>
      <c r="G8122" s="237"/>
    </row>
    <row r="8123" spans="5:7">
      <c r="E8123" s="237"/>
      <c r="F8123" s="237"/>
      <c r="G8123" s="237"/>
    </row>
    <row r="8124" spans="5:7">
      <c r="E8124" s="237"/>
      <c r="F8124" s="237"/>
      <c r="G8124" s="237"/>
    </row>
    <row r="8125" spans="5:7">
      <c r="E8125" s="237"/>
      <c r="F8125" s="237"/>
      <c r="G8125" s="237"/>
    </row>
    <row r="8126" spans="5:7">
      <c r="E8126" s="237"/>
      <c r="F8126" s="237"/>
      <c r="G8126" s="237"/>
    </row>
    <row r="8127" spans="5:7">
      <c r="E8127" s="237"/>
      <c r="F8127" s="237"/>
      <c r="G8127" s="237"/>
    </row>
    <row r="8128" spans="5:7">
      <c r="E8128" s="237"/>
      <c r="F8128" s="237"/>
      <c r="G8128" s="237"/>
    </row>
    <row r="8129" spans="5:7">
      <c r="E8129" s="237"/>
      <c r="F8129" s="237"/>
      <c r="G8129" s="237"/>
    </row>
    <row r="8130" spans="5:7">
      <c r="E8130" s="237"/>
      <c r="F8130" s="237"/>
      <c r="G8130" s="237"/>
    </row>
    <row r="8131" spans="5:7">
      <c r="E8131" s="237"/>
      <c r="F8131" s="237"/>
      <c r="G8131" s="237"/>
    </row>
    <row r="8132" spans="5:7">
      <c r="E8132" s="237"/>
      <c r="F8132" s="237"/>
      <c r="G8132" s="237"/>
    </row>
    <row r="8133" spans="5:7">
      <c r="E8133" s="237"/>
      <c r="F8133" s="237"/>
      <c r="G8133" s="237"/>
    </row>
    <row r="8134" spans="5:7">
      <c r="E8134" s="237"/>
      <c r="F8134" s="237"/>
      <c r="G8134" s="237"/>
    </row>
    <row r="8135" spans="5:7">
      <c r="E8135" s="237"/>
      <c r="F8135" s="237"/>
      <c r="G8135" s="237"/>
    </row>
    <row r="8136" spans="5:7">
      <c r="E8136" s="237"/>
      <c r="F8136" s="237"/>
      <c r="G8136" s="237"/>
    </row>
    <row r="8137" spans="5:7">
      <c r="E8137" s="237"/>
      <c r="F8137" s="237"/>
      <c r="G8137" s="237"/>
    </row>
    <row r="8138" spans="5:7">
      <c r="E8138" s="237"/>
      <c r="F8138" s="237"/>
      <c r="G8138" s="237"/>
    </row>
    <row r="8139" spans="5:7">
      <c r="E8139" s="237"/>
      <c r="F8139" s="237"/>
      <c r="G8139" s="237"/>
    </row>
    <row r="8140" spans="5:7">
      <c r="E8140" s="237"/>
      <c r="F8140" s="237"/>
      <c r="G8140" s="237"/>
    </row>
    <row r="8141" spans="5:7">
      <c r="E8141" s="237"/>
      <c r="F8141" s="237"/>
      <c r="G8141" s="237"/>
    </row>
    <row r="8142" spans="5:7">
      <c r="E8142" s="237"/>
      <c r="F8142" s="237"/>
      <c r="G8142" s="237"/>
    </row>
    <row r="8143" spans="5:7">
      <c r="E8143" s="237"/>
      <c r="F8143" s="237"/>
      <c r="G8143" s="237"/>
    </row>
    <row r="8144" spans="5:7">
      <c r="E8144" s="237"/>
      <c r="F8144" s="237"/>
      <c r="G8144" s="237"/>
    </row>
    <row r="8145" spans="5:7">
      <c r="E8145" s="237"/>
      <c r="F8145" s="237"/>
      <c r="G8145" s="237"/>
    </row>
    <row r="8146" spans="5:7">
      <c r="E8146" s="237"/>
      <c r="F8146" s="237"/>
      <c r="G8146" s="237"/>
    </row>
    <row r="8147" spans="5:7">
      <c r="E8147" s="237"/>
      <c r="F8147" s="237"/>
      <c r="G8147" s="237"/>
    </row>
    <row r="8148" spans="5:7">
      <c r="E8148" s="237"/>
      <c r="F8148" s="237"/>
      <c r="G8148" s="237"/>
    </row>
    <row r="8149" spans="5:7">
      <c r="E8149" s="237"/>
      <c r="F8149" s="237"/>
      <c r="G8149" s="237"/>
    </row>
    <row r="8150" spans="5:7">
      <c r="E8150" s="237"/>
      <c r="F8150" s="237"/>
      <c r="G8150" s="237"/>
    </row>
    <row r="8151" spans="5:7">
      <c r="E8151" s="237"/>
      <c r="F8151" s="237"/>
      <c r="G8151" s="237"/>
    </row>
    <row r="8152" spans="5:7">
      <c r="E8152" s="237"/>
      <c r="F8152" s="237"/>
      <c r="G8152" s="237"/>
    </row>
    <row r="8153" spans="5:7">
      <c r="E8153" s="237"/>
      <c r="F8153" s="237"/>
      <c r="G8153" s="237"/>
    </row>
    <row r="8154" spans="5:7">
      <c r="E8154" s="237"/>
      <c r="F8154" s="237"/>
      <c r="G8154" s="237"/>
    </row>
    <row r="8155" spans="5:7">
      <c r="E8155" s="237"/>
      <c r="F8155" s="237"/>
      <c r="G8155" s="237"/>
    </row>
    <row r="8156" spans="5:7">
      <c r="E8156" s="237"/>
      <c r="F8156" s="237"/>
      <c r="G8156" s="237"/>
    </row>
    <row r="8157" spans="5:7">
      <c r="E8157" s="237"/>
      <c r="F8157" s="237"/>
      <c r="G8157" s="237"/>
    </row>
    <row r="8158" spans="5:7">
      <c r="E8158" s="237"/>
      <c r="F8158" s="237"/>
      <c r="G8158" s="237"/>
    </row>
    <row r="8159" spans="5:7">
      <c r="E8159" s="237"/>
      <c r="F8159" s="237"/>
      <c r="G8159" s="237"/>
    </row>
    <row r="8160" spans="5:7">
      <c r="E8160" s="237"/>
      <c r="F8160" s="237"/>
      <c r="G8160" s="237"/>
    </row>
    <row r="8161" spans="5:7">
      <c r="E8161" s="237"/>
      <c r="F8161" s="237"/>
      <c r="G8161" s="237"/>
    </row>
    <row r="8162" spans="5:7">
      <c r="E8162" s="237"/>
      <c r="F8162" s="237"/>
      <c r="G8162" s="237"/>
    </row>
    <row r="8163" spans="5:7">
      <c r="E8163" s="237"/>
      <c r="F8163" s="237"/>
      <c r="G8163" s="237"/>
    </row>
    <row r="8164" spans="5:7">
      <c r="E8164" s="237"/>
      <c r="F8164" s="237"/>
      <c r="G8164" s="237"/>
    </row>
    <row r="8165" spans="5:7">
      <c r="E8165" s="237"/>
      <c r="F8165" s="237"/>
      <c r="G8165" s="237"/>
    </row>
    <row r="8166" spans="5:7">
      <c r="E8166" s="237"/>
      <c r="F8166" s="237"/>
      <c r="G8166" s="237"/>
    </row>
    <row r="8167" spans="5:7">
      <c r="E8167" s="237"/>
      <c r="F8167" s="237"/>
      <c r="G8167" s="237"/>
    </row>
    <row r="8168" spans="5:7">
      <c r="E8168" s="237"/>
      <c r="F8168" s="237"/>
      <c r="G8168" s="237"/>
    </row>
    <row r="8169" spans="5:7">
      <c r="E8169" s="237"/>
      <c r="F8169" s="237"/>
      <c r="G8169" s="237"/>
    </row>
    <row r="8170" spans="5:7">
      <c r="E8170" s="237"/>
      <c r="F8170" s="237"/>
      <c r="G8170" s="237"/>
    </row>
    <row r="8171" spans="5:7">
      <c r="E8171" s="237"/>
      <c r="F8171" s="237"/>
      <c r="G8171" s="237"/>
    </row>
    <row r="8172" spans="5:7">
      <c r="E8172" s="237"/>
      <c r="F8172" s="237"/>
      <c r="G8172" s="237"/>
    </row>
    <row r="8173" spans="5:7">
      <c r="E8173" s="237"/>
      <c r="F8173" s="237"/>
      <c r="G8173" s="237"/>
    </row>
    <row r="8174" spans="5:7">
      <c r="E8174" s="237"/>
      <c r="F8174" s="237"/>
      <c r="G8174" s="237"/>
    </row>
    <row r="8175" spans="5:7">
      <c r="E8175" s="237"/>
      <c r="F8175" s="237"/>
      <c r="G8175" s="237"/>
    </row>
    <row r="8176" spans="5:7">
      <c r="E8176" s="237"/>
      <c r="F8176" s="237"/>
      <c r="G8176" s="237"/>
    </row>
    <row r="8177" spans="5:7">
      <c r="E8177" s="237"/>
      <c r="F8177" s="237"/>
      <c r="G8177" s="237"/>
    </row>
    <row r="8178" spans="5:7">
      <c r="E8178" s="237"/>
      <c r="F8178" s="237"/>
      <c r="G8178" s="237"/>
    </row>
    <row r="8179" spans="5:7">
      <c r="E8179" s="237"/>
      <c r="F8179" s="237"/>
      <c r="G8179" s="237"/>
    </row>
    <row r="8180" spans="5:7">
      <c r="E8180" s="237"/>
      <c r="F8180" s="237"/>
      <c r="G8180" s="237"/>
    </row>
    <row r="8181" spans="5:7">
      <c r="E8181" s="237"/>
      <c r="F8181" s="237"/>
      <c r="G8181" s="237"/>
    </row>
    <row r="8182" spans="5:7">
      <c r="E8182" s="237"/>
      <c r="F8182" s="237"/>
      <c r="G8182" s="237"/>
    </row>
    <row r="8183" spans="5:7">
      <c r="E8183" s="237"/>
      <c r="F8183" s="237"/>
      <c r="G8183" s="237"/>
    </row>
    <row r="8184" spans="5:7">
      <c r="E8184" s="237"/>
      <c r="F8184" s="237"/>
      <c r="G8184" s="237"/>
    </row>
    <row r="8185" spans="5:7">
      <c r="E8185" s="237"/>
      <c r="F8185" s="237"/>
      <c r="G8185" s="237"/>
    </row>
    <row r="8186" spans="5:7">
      <c r="E8186" s="237"/>
      <c r="F8186" s="237"/>
      <c r="G8186" s="237"/>
    </row>
    <row r="8187" spans="5:7">
      <c r="E8187" s="237"/>
      <c r="F8187" s="237"/>
      <c r="G8187" s="237"/>
    </row>
    <row r="8188" spans="5:7">
      <c r="E8188" s="237"/>
      <c r="F8188" s="237"/>
      <c r="G8188" s="237"/>
    </row>
    <row r="8189" spans="5:7">
      <c r="E8189" s="237"/>
      <c r="F8189" s="237"/>
      <c r="G8189" s="237"/>
    </row>
    <row r="8190" spans="5:7">
      <c r="E8190" s="237"/>
      <c r="F8190" s="237"/>
      <c r="G8190" s="237"/>
    </row>
    <row r="8191" spans="5:7">
      <c r="E8191" s="237"/>
      <c r="F8191" s="237"/>
      <c r="G8191" s="237"/>
    </row>
    <row r="8192" spans="5:7">
      <c r="E8192" s="237"/>
      <c r="F8192" s="237"/>
      <c r="G8192" s="237"/>
    </row>
    <row r="8193" spans="5:7">
      <c r="E8193" s="237"/>
      <c r="F8193" s="237"/>
      <c r="G8193" s="237"/>
    </row>
    <row r="8194" spans="5:7">
      <c r="E8194" s="237"/>
      <c r="F8194" s="237"/>
      <c r="G8194" s="237"/>
    </row>
    <row r="8195" spans="5:7">
      <c r="E8195" s="237"/>
      <c r="F8195" s="237"/>
      <c r="G8195" s="237"/>
    </row>
    <row r="8196" spans="5:7">
      <c r="E8196" s="237"/>
      <c r="F8196" s="237"/>
      <c r="G8196" s="237"/>
    </row>
    <row r="8197" spans="5:7">
      <c r="E8197" s="237"/>
      <c r="F8197" s="237"/>
      <c r="G8197" s="237"/>
    </row>
    <row r="8198" spans="5:7">
      <c r="E8198" s="237"/>
      <c r="F8198" s="237"/>
      <c r="G8198" s="237"/>
    </row>
    <row r="8199" spans="5:7">
      <c r="E8199" s="237"/>
      <c r="F8199" s="237"/>
      <c r="G8199" s="237"/>
    </row>
    <row r="8200" spans="5:7">
      <c r="E8200" s="237"/>
      <c r="F8200" s="237"/>
      <c r="G8200" s="237"/>
    </row>
    <row r="8201" spans="5:7">
      <c r="E8201" s="237"/>
      <c r="F8201" s="237"/>
      <c r="G8201" s="237"/>
    </row>
    <row r="8202" spans="5:7">
      <c r="E8202" s="237"/>
      <c r="F8202" s="237"/>
      <c r="G8202" s="237"/>
    </row>
    <row r="8203" spans="5:7">
      <c r="E8203" s="237"/>
      <c r="F8203" s="237"/>
      <c r="G8203" s="237"/>
    </row>
    <row r="8204" spans="5:7">
      <c r="E8204" s="237"/>
      <c r="F8204" s="237"/>
      <c r="G8204" s="237"/>
    </row>
    <row r="8205" spans="5:7">
      <c r="E8205" s="237"/>
      <c r="F8205" s="237"/>
      <c r="G8205" s="237"/>
    </row>
    <row r="8206" spans="5:7">
      <c r="E8206" s="237"/>
      <c r="F8206" s="237"/>
      <c r="G8206" s="237"/>
    </row>
    <row r="8207" spans="5:7">
      <c r="E8207" s="237"/>
      <c r="F8207" s="237"/>
      <c r="G8207" s="237"/>
    </row>
    <row r="8208" spans="5:7">
      <c r="E8208" s="237"/>
      <c r="F8208" s="237"/>
      <c r="G8208" s="237"/>
    </row>
    <row r="8209" spans="5:7">
      <c r="E8209" s="237"/>
      <c r="F8209" s="237"/>
      <c r="G8209" s="237"/>
    </row>
    <row r="8210" spans="5:7">
      <c r="E8210" s="237"/>
      <c r="F8210" s="237"/>
      <c r="G8210" s="237"/>
    </row>
    <row r="8211" spans="5:7">
      <c r="E8211" s="237"/>
      <c r="F8211" s="237"/>
      <c r="G8211" s="237"/>
    </row>
    <row r="8212" spans="5:7">
      <c r="E8212" s="237"/>
      <c r="F8212" s="237"/>
      <c r="G8212" s="237"/>
    </row>
    <row r="8213" spans="5:7">
      <c r="E8213" s="237"/>
      <c r="F8213" s="237"/>
      <c r="G8213" s="237"/>
    </row>
    <row r="8214" spans="5:7">
      <c r="E8214" s="237"/>
      <c r="F8214" s="237"/>
      <c r="G8214" s="237"/>
    </row>
    <row r="8215" spans="5:7">
      <c r="E8215" s="237"/>
      <c r="F8215" s="237"/>
      <c r="G8215" s="237"/>
    </row>
    <row r="8216" spans="5:7">
      <c r="E8216" s="237"/>
      <c r="F8216" s="237"/>
      <c r="G8216" s="237"/>
    </row>
    <row r="8217" spans="5:7">
      <c r="E8217" s="237"/>
      <c r="F8217" s="237"/>
      <c r="G8217" s="237"/>
    </row>
    <row r="8218" spans="5:7">
      <c r="E8218" s="237"/>
      <c r="F8218" s="237"/>
      <c r="G8218" s="237"/>
    </row>
    <row r="8219" spans="5:7">
      <c r="E8219" s="237"/>
      <c r="F8219" s="237"/>
      <c r="G8219" s="237"/>
    </row>
    <row r="8220" spans="5:7">
      <c r="E8220" s="237"/>
      <c r="F8220" s="237"/>
      <c r="G8220" s="237"/>
    </row>
    <row r="8221" spans="5:7">
      <c r="E8221" s="237"/>
      <c r="F8221" s="237"/>
      <c r="G8221" s="237"/>
    </row>
    <row r="8222" spans="5:7">
      <c r="E8222" s="237"/>
      <c r="F8222" s="237"/>
      <c r="G8222" s="237"/>
    </row>
    <row r="8223" spans="5:7">
      <c r="E8223" s="237"/>
      <c r="F8223" s="237"/>
      <c r="G8223" s="237"/>
    </row>
    <row r="8224" spans="5:7">
      <c r="E8224" s="237"/>
      <c r="F8224" s="237"/>
      <c r="G8224" s="237"/>
    </row>
    <row r="8225" spans="5:7">
      <c r="E8225" s="237"/>
      <c r="F8225" s="237"/>
      <c r="G8225" s="237"/>
    </row>
    <row r="8226" spans="5:7">
      <c r="E8226" s="237"/>
      <c r="F8226" s="237"/>
      <c r="G8226" s="237"/>
    </row>
    <row r="8227" spans="5:7">
      <c r="E8227" s="237"/>
      <c r="F8227" s="237"/>
      <c r="G8227" s="237"/>
    </row>
    <row r="8228" spans="5:7">
      <c r="E8228" s="237"/>
      <c r="F8228" s="237"/>
      <c r="G8228" s="237"/>
    </row>
    <row r="8229" spans="5:7">
      <c r="E8229" s="237"/>
      <c r="F8229" s="237"/>
      <c r="G8229" s="237"/>
    </row>
    <row r="8230" spans="5:7">
      <c r="E8230" s="237"/>
      <c r="F8230" s="237"/>
      <c r="G8230" s="237"/>
    </row>
    <row r="8231" spans="5:7">
      <c r="E8231" s="237"/>
      <c r="F8231" s="237"/>
      <c r="G8231" s="237"/>
    </row>
    <row r="8232" spans="5:7">
      <c r="E8232" s="237"/>
      <c r="F8232" s="237"/>
      <c r="G8232" s="237"/>
    </row>
    <row r="8233" spans="5:7">
      <c r="E8233" s="237"/>
      <c r="F8233" s="237"/>
      <c r="G8233" s="237"/>
    </row>
    <row r="8234" spans="5:7">
      <c r="E8234" s="237"/>
      <c r="F8234" s="237"/>
      <c r="G8234" s="237"/>
    </row>
    <row r="8235" spans="5:7">
      <c r="E8235" s="237"/>
      <c r="F8235" s="237"/>
      <c r="G8235" s="237"/>
    </row>
    <row r="8236" spans="5:7">
      <c r="E8236" s="237"/>
      <c r="F8236" s="237"/>
      <c r="G8236" s="237"/>
    </row>
    <row r="8237" spans="5:7">
      <c r="E8237" s="237"/>
      <c r="F8237" s="237"/>
      <c r="G8237" s="237"/>
    </row>
    <row r="8238" spans="5:7">
      <c r="E8238" s="237"/>
      <c r="F8238" s="237"/>
      <c r="G8238" s="237"/>
    </row>
    <row r="8239" spans="5:7">
      <c r="E8239" s="237"/>
      <c r="F8239" s="237"/>
      <c r="G8239" s="237"/>
    </row>
    <row r="8240" spans="5:7">
      <c r="E8240" s="237"/>
      <c r="F8240" s="237"/>
      <c r="G8240" s="237"/>
    </row>
    <row r="8241" spans="5:7">
      <c r="E8241" s="237"/>
      <c r="F8241" s="237"/>
      <c r="G8241" s="237"/>
    </row>
    <row r="8242" spans="5:7">
      <c r="E8242" s="237"/>
      <c r="F8242" s="237"/>
      <c r="G8242" s="237"/>
    </row>
    <row r="8243" spans="5:7">
      <c r="E8243" s="237"/>
      <c r="F8243" s="237"/>
      <c r="G8243" s="237"/>
    </row>
    <row r="8244" spans="5:7">
      <c r="E8244" s="237"/>
      <c r="F8244" s="237"/>
      <c r="G8244" s="237"/>
    </row>
    <row r="8245" spans="5:7">
      <c r="E8245" s="237"/>
      <c r="F8245" s="237"/>
      <c r="G8245" s="237"/>
    </row>
    <row r="8246" spans="5:7">
      <c r="E8246" s="237"/>
      <c r="F8246" s="237"/>
      <c r="G8246" s="237"/>
    </row>
    <row r="8247" spans="5:7">
      <c r="E8247" s="237"/>
      <c r="F8247" s="237"/>
      <c r="G8247" s="237"/>
    </row>
    <row r="8248" spans="5:7">
      <c r="E8248" s="237"/>
      <c r="F8248" s="237"/>
      <c r="G8248" s="237"/>
    </row>
    <row r="8249" spans="5:7">
      <c r="E8249" s="237"/>
      <c r="F8249" s="237"/>
      <c r="G8249" s="237"/>
    </row>
    <row r="8250" spans="5:7">
      <c r="E8250" s="237"/>
      <c r="F8250" s="237"/>
      <c r="G8250" s="237"/>
    </row>
    <row r="8251" spans="5:7">
      <c r="E8251" s="237"/>
      <c r="F8251" s="237"/>
      <c r="G8251" s="237"/>
    </row>
    <row r="8252" spans="5:7">
      <c r="E8252" s="237"/>
      <c r="F8252" s="237"/>
      <c r="G8252" s="237"/>
    </row>
    <row r="8253" spans="5:7">
      <c r="E8253" s="237"/>
      <c r="F8253" s="237"/>
      <c r="G8253" s="237"/>
    </row>
    <row r="8254" spans="5:7">
      <c r="E8254" s="237"/>
      <c r="F8254" s="237"/>
      <c r="G8254" s="237"/>
    </row>
    <row r="8255" spans="5:7">
      <c r="E8255" s="237"/>
      <c r="F8255" s="237"/>
      <c r="G8255" s="237"/>
    </row>
    <row r="8256" spans="5:7">
      <c r="E8256" s="237"/>
      <c r="F8256" s="237"/>
      <c r="G8256" s="237"/>
    </row>
    <row r="8257" spans="5:7">
      <c r="E8257" s="237"/>
      <c r="F8257" s="237"/>
      <c r="G8257" s="237"/>
    </row>
    <row r="8258" spans="5:7">
      <c r="E8258" s="237"/>
      <c r="F8258" s="237"/>
      <c r="G8258" s="237"/>
    </row>
    <row r="8259" spans="5:7">
      <c r="E8259" s="237"/>
      <c r="F8259" s="237"/>
      <c r="G8259" s="237"/>
    </row>
    <row r="8260" spans="5:7">
      <c r="E8260" s="237"/>
      <c r="F8260" s="237"/>
      <c r="G8260" s="237"/>
    </row>
    <row r="8261" spans="5:7">
      <c r="E8261" s="237"/>
      <c r="F8261" s="237"/>
      <c r="G8261" s="237"/>
    </row>
    <row r="8262" spans="5:7">
      <c r="E8262" s="237"/>
      <c r="F8262" s="237"/>
      <c r="G8262" s="237"/>
    </row>
    <row r="8263" spans="5:7">
      <c r="E8263" s="237"/>
      <c r="F8263" s="237"/>
      <c r="G8263" s="237"/>
    </row>
    <row r="8264" spans="5:7">
      <c r="E8264" s="237"/>
      <c r="F8264" s="237"/>
      <c r="G8264" s="237"/>
    </row>
    <row r="8265" spans="5:7">
      <c r="E8265" s="237"/>
      <c r="F8265" s="237"/>
      <c r="G8265" s="237"/>
    </row>
    <row r="8266" spans="5:7">
      <c r="E8266" s="237"/>
      <c r="F8266" s="237"/>
      <c r="G8266" s="237"/>
    </row>
    <row r="8267" spans="5:7">
      <c r="E8267" s="237"/>
      <c r="F8267" s="237"/>
      <c r="G8267" s="237"/>
    </row>
    <row r="8268" spans="5:7">
      <c r="E8268" s="237"/>
      <c r="F8268" s="237"/>
      <c r="G8268" s="237"/>
    </row>
    <row r="8269" spans="5:7">
      <c r="E8269" s="237"/>
      <c r="F8269" s="237"/>
      <c r="G8269" s="237"/>
    </row>
    <row r="8270" spans="5:7">
      <c r="E8270" s="237"/>
      <c r="F8270" s="237"/>
      <c r="G8270" s="237"/>
    </row>
    <row r="8271" spans="5:7">
      <c r="E8271" s="237"/>
      <c r="F8271" s="237"/>
      <c r="G8271" s="237"/>
    </row>
    <row r="8272" spans="5:7">
      <c r="E8272" s="237"/>
      <c r="F8272" s="237"/>
      <c r="G8272" s="237"/>
    </row>
    <row r="8273" spans="5:7">
      <c r="E8273" s="237"/>
      <c r="F8273" s="237"/>
      <c r="G8273" s="237"/>
    </row>
    <row r="8274" spans="5:7">
      <c r="E8274" s="237"/>
      <c r="F8274" s="237"/>
      <c r="G8274" s="237"/>
    </row>
    <row r="8275" spans="5:7">
      <c r="E8275" s="237"/>
      <c r="F8275" s="237"/>
      <c r="G8275" s="237"/>
    </row>
    <row r="8276" spans="5:7">
      <c r="E8276" s="237"/>
      <c r="F8276" s="237"/>
      <c r="G8276" s="237"/>
    </row>
    <row r="8277" spans="5:7">
      <c r="E8277" s="237"/>
      <c r="F8277" s="237"/>
      <c r="G8277" s="237"/>
    </row>
    <row r="8278" spans="5:7">
      <c r="E8278" s="237"/>
      <c r="F8278" s="237"/>
      <c r="G8278" s="237"/>
    </row>
    <row r="8279" spans="5:7">
      <c r="E8279" s="237"/>
      <c r="F8279" s="237"/>
      <c r="G8279" s="237"/>
    </row>
    <row r="8280" spans="5:7">
      <c r="E8280" s="237"/>
      <c r="F8280" s="237"/>
      <c r="G8280" s="237"/>
    </row>
    <row r="8281" spans="5:7">
      <c r="E8281" s="237"/>
      <c r="F8281" s="237"/>
      <c r="G8281" s="237"/>
    </row>
    <row r="8282" spans="5:7">
      <c r="E8282" s="237"/>
      <c r="F8282" s="237"/>
      <c r="G8282" s="237"/>
    </row>
    <row r="8283" spans="5:7">
      <c r="E8283" s="237"/>
      <c r="F8283" s="237"/>
      <c r="G8283" s="237"/>
    </row>
    <row r="8284" spans="5:7">
      <c r="E8284" s="237"/>
      <c r="F8284" s="237"/>
      <c r="G8284" s="237"/>
    </row>
    <row r="8285" spans="5:7">
      <c r="E8285" s="237"/>
      <c r="F8285" s="237"/>
      <c r="G8285" s="237"/>
    </row>
    <row r="8286" spans="5:7">
      <c r="E8286" s="237"/>
      <c r="F8286" s="237"/>
      <c r="G8286" s="237"/>
    </row>
    <row r="8287" spans="5:7">
      <c r="E8287" s="237"/>
      <c r="F8287" s="237"/>
      <c r="G8287" s="237"/>
    </row>
    <row r="8288" spans="5:7">
      <c r="E8288" s="237"/>
      <c r="F8288" s="237"/>
      <c r="G8288" s="237"/>
    </row>
    <row r="8289" spans="5:7">
      <c r="E8289" s="237"/>
      <c r="F8289" s="237"/>
      <c r="G8289" s="237"/>
    </row>
    <row r="8290" spans="5:7">
      <c r="E8290" s="237"/>
      <c r="F8290" s="237"/>
      <c r="G8290" s="237"/>
    </row>
    <row r="8291" spans="5:7">
      <c r="E8291" s="237"/>
      <c r="F8291" s="237"/>
      <c r="G8291" s="237"/>
    </row>
    <row r="8292" spans="5:7">
      <c r="E8292" s="237"/>
      <c r="F8292" s="237"/>
      <c r="G8292" s="237"/>
    </row>
    <row r="8293" spans="5:7">
      <c r="E8293" s="237"/>
      <c r="F8293" s="237"/>
      <c r="G8293" s="237"/>
    </row>
    <row r="8294" spans="5:7">
      <c r="E8294" s="237"/>
      <c r="F8294" s="237"/>
      <c r="G8294" s="237"/>
    </row>
    <row r="8295" spans="5:7">
      <c r="E8295" s="237"/>
      <c r="F8295" s="237"/>
      <c r="G8295" s="237"/>
    </row>
    <row r="8296" spans="5:7">
      <c r="E8296" s="237"/>
      <c r="F8296" s="237"/>
      <c r="G8296" s="237"/>
    </row>
    <row r="8297" spans="5:7">
      <c r="E8297" s="237"/>
      <c r="F8297" s="237"/>
      <c r="G8297" s="237"/>
    </row>
    <row r="8298" spans="5:7">
      <c r="E8298" s="237"/>
      <c r="F8298" s="237"/>
      <c r="G8298" s="237"/>
    </row>
    <row r="8299" spans="5:7">
      <c r="E8299" s="237"/>
      <c r="F8299" s="237"/>
      <c r="G8299" s="237"/>
    </row>
    <row r="8300" spans="5:7">
      <c r="E8300" s="237"/>
      <c r="F8300" s="237"/>
      <c r="G8300" s="237"/>
    </row>
    <row r="8301" spans="5:7">
      <c r="E8301" s="237"/>
      <c r="F8301" s="237"/>
      <c r="G8301" s="237"/>
    </row>
    <row r="8302" spans="5:7">
      <c r="E8302" s="237"/>
      <c r="F8302" s="237"/>
      <c r="G8302" s="237"/>
    </row>
    <row r="8303" spans="5:7">
      <c r="E8303" s="237"/>
      <c r="F8303" s="237"/>
      <c r="G8303" s="237"/>
    </row>
    <row r="8304" spans="5:7">
      <c r="E8304" s="237"/>
      <c r="F8304" s="237"/>
      <c r="G8304" s="237"/>
    </row>
    <row r="8305" spans="5:7">
      <c r="E8305" s="237"/>
      <c r="F8305" s="237"/>
      <c r="G8305" s="237"/>
    </row>
    <row r="8306" spans="5:7">
      <c r="E8306" s="237"/>
      <c r="F8306" s="237"/>
      <c r="G8306" s="237"/>
    </row>
    <row r="8307" spans="5:7">
      <c r="E8307" s="237"/>
      <c r="F8307" s="237"/>
      <c r="G8307" s="237"/>
    </row>
    <row r="8308" spans="5:7">
      <c r="E8308" s="237"/>
      <c r="F8308" s="237"/>
      <c r="G8308" s="237"/>
    </row>
    <row r="8309" spans="5:7">
      <c r="E8309" s="237"/>
      <c r="F8309" s="237"/>
      <c r="G8309" s="237"/>
    </row>
    <row r="8310" spans="5:7">
      <c r="E8310" s="237"/>
      <c r="F8310" s="237"/>
      <c r="G8310" s="237"/>
    </row>
    <row r="8311" spans="5:7">
      <c r="E8311" s="237"/>
      <c r="F8311" s="237"/>
      <c r="G8311" s="237"/>
    </row>
    <row r="8312" spans="5:7">
      <c r="E8312" s="237"/>
      <c r="F8312" s="237"/>
      <c r="G8312" s="237"/>
    </row>
    <row r="8313" spans="5:7">
      <c r="E8313" s="237"/>
      <c r="F8313" s="237"/>
      <c r="G8313" s="237"/>
    </row>
    <row r="8314" spans="5:7">
      <c r="E8314" s="237"/>
      <c r="F8314" s="237"/>
      <c r="G8314" s="237"/>
    </row>
    <row r="8315" spans="5:7">
      <c r="E8315" s="237"/>
      <c r="F8315" s="237"/>
      <c r="G8315" s="237"/>
    </row>
    <row r="8316" spans="5:7">
      <c r="E8316" s="237"/>
      <c r="F8316" s="237"/>
      <c r="G8316" s="237"/>
    </row>
    <row r="8317" spans="5:7">
      <c r="E8317" s="237"/>
      <c r="F8317" s="237"/>
      <c r="G8317" s="237"/>
    </row>
    <row r="8318" spans="5:7">
      <c r="E8318" s="237"/>
      <c r="F8318" s="237"/>
      <c r="G8318" s="237"/>
    </row>
    <row r="8319" spans="5:7">
      <c r="E8319" s="237"/>
      <c r="F8319" s="237"/>
      <c r="G8319" s="237"/>
    </row>
    <row r="8320" spans="5:7">
      <c r="E8320" s="237"/>
      <c r="F8320" s="237"/>
      <c r="G8320" s="237"/>
    </row>
    <row r="8321" spans="5:7">
      <c r="E8321" s="237"/>
      <c r="F8321" s="237"/>
      <c r="G8321" s="237"/>
    </row>
    <row r="8322" spans="5:7">
      <c r="E8322" s="237"/>
      <c r="F8322" s="237"/>
      <c r="G8322" s="237"/>
    </row>
    <row r="8323" spans="5:7">
      <c r="E8323" s="237"/>
      <c r="F8323" s="237"/>
      <c r="G8323" s="237"/>
    </row>
    <row r="8324" spans="5:7">
      <c r="E8324" s="237"/>
      <c r="F8324" s="237"/>
      <c r="G8324" s="237"/>
    </row>
    <row r="8325" spans="5:7">
      <c r="E8325" s="237"/>
      <c r="F8325" s="237"/>
      <c r="G8325" s="237"/>
    </row>
    <row r="8326" spans="5:7">
      <c r="E8326" s="237"/>
      <c r="F8326" s="237"/>
      <c r="G8326" s="237"/>
    </row>
    <row r="8327" spans="5:7">
      <c r="E8327" s="237"/>
      <c r="F8327" s="237"/>
      <c r="G8327" s="237"/>
    </row>
    <row r="8328" spans="5:7">
      <c r="E8328" s="237"/>
      <c r="F8328" s="237"/>
      <c r="G8328" s="237"/>
    </row>
    <row r="8329" spans="5:7">
      <c r="E8329" s="237"/>
      <c r="F8329" s="237"/>
      <c r="G8329" s="237"/>
    </row>
    <row r="8330" spans="5:7">
      <c r="E8330" s="237"/>
      <c r="F8330" s="237"/>
      <c r="G8330" s="237"/>
    </row>
    <row r="8331" spans="5:7">
      <c r="E8331" s="237"/>
      <c r="F8331" s="237"/>
      <c r="G8331" s="237"/>
    </row>
    <row r="8332" spans="5:7">
      <c r="E8332" s="237"/>
      <c r="F8332" s="237"/>
      <c r="G8332" s="237"/>
    </row>
    <row r="8333" spans="5:7">
      <c r="E8333" s="237"/>
      <c r="F8333" s="237"/>
      <c r="G8333" s="237"/>
    </row>
    <row r="8334" spans="5:7">
      <c r="E8334" s="237"/>
      <c r="F8334" s="237"/>
      <c r="G8334" s="237"/>
    </row>
    <row r="8335" spans="5:7">
      <c r="E8335" s="237"/>
      <c r="F8335" s="237"/>
      <c r="G8335" s="237"/>
    </row>
    <row r="8336" spans="5:7">
      <c r="E8336" s="237"/>
      <c r="F8336" s="237"/>
      <c r="G8336" s="237"/>
    </row>
    <row r="8337" spans="5:7">
      <c r="E8337" s="237"/>
      <c r="F8337" s="237"/>
      <c r="G8337" s="237"/>
    </row>
    <row r="8338" spans="5:7">
      <c r="E8338" s="237"/>
      <c r="F8338" s="237"/>
      <c r="G8338" s="237"/>
    </row>
    <row r="8339" spans="5:7">
      <c r="E8339" s="237"/>
      <c r="F8339" s="237"/>
      <c r="G8339" s="237"/>
    </row>
    <row r="8340" spans="5:7">
      <c r="E8340" s="237"/>
      <c r="F8340" s="237"/>
      <c r="G8340" s="237"/>
    </row>
    <row r="8341" spans="5:7">
      <c r="E8341" s="237"/>
      <c r="F8341" s="237"/>
      <c r="G8341" s="237"/>
    </row>
    <row r="8342" spans="5:7">
      <c r="E8342" s="237"/>
      <c r="F8342" s="237"/>
      <c r="G8342" s="237"/>
    </row>
    <row r="8343" spans="5:7">
      <c r="E8343" s="237"/>
      <c r="F8343" s="237"/>
      <c r="G8343" s="237"/>
    </row>
    <row r="8344" spans="5:7">
      <c r="E8344" s="237"/>
      <c r="F8344" s="237"/>
      <c r="G8344" s="237"/>
    </row>
    <row r="8345" spans="5:7">
      <c r="E8345" s="237"/>
      <c r="F8345" s="237"/>
      <c r="G8345" s="237"/>
    </row>
    <row r="8346" spans="5:7">
      <c r="E8346" s="237"/>
      <c r="F8346" s="237"/>
      <c r="G8346" s="237"/>
    </row>
    <row r="8347" spans="5:7">
      <c r="E8347" s="237"/>
      <c r="F8347" s="237"/>
      <c r="G8347" s="237"/>
    </row>
    <row r="8348" spans="5:7">
      <c r="E8348" s="237"/>
      <c r="F8348" s="237"/>
      <c r="G8348" s="237"/>
    </row>
    <row r="8349" spans="5:7">
      <c r="E8349" s="237"/>
      <c r="F8349" s="237"/>
      <c r="G8349" s="237"/>
    </row>
    <row r="8350" spans="5:7">
      <c r="E8350" s="237"/>
      <c r="F8350" s="237"/>
      <c r="G8350" s="237"/>
    </row>
    <row r="8351" spans="5:7">
      <c r="E8351" s="237"/>
      <c r="F8351" s="237"/>
      <c r="G8351" s="237"/>
    </row>
    <row r="8352" spans="5:7">
      <c r="E8352" s="237"/>
      <c r="F8352" s="237"/>
      <c r="G8352" s="237"/>
    </row>
    <row r="8353" spans="5:7">
      <c r="E8353" s="237"/>
      <c r="F8353" s="237"/>
      <c r="G8353" s="237"/>
    </row>
    <row r="8354" spans="5:7">
      <c r="E8354" s="237"/>
      <c r="F8354" s="237"/>
      <c r="G8354" s="237"/>
    </row>
    <row r="8355" spans="5:7">
      <c r="E8355" s="237"/>
      <c r="F8355" s="237"/>
      <c r="G8355" s="237"/>
    </row>
    <row r="8356" spans="5:7">
      <c r="E8356" s="237"/>
      <c r="F8356" s="237"/>
      <c r="G8356" s="237"/>
    </row>
    <row r="8357" spans="5:7">
      <c r="E8357" s="237"/>
      <c r="F8357" s="237"/>
      <c r="G8357" s="237"/>
    </row>
    <row r="8358" spans="5:7">
      <c r="E8358" s="237"/>
      <c r="F8358" s="237"/>
      <c r="G8358" s="237"/>
    </row>
    <row r="8359" spans="5:7">
      <c r="E8359" s="237"/>
      <c r="F8359" s="237"/>
      <c r="G8359" s="237"/>
    </row>
    <row r="8360" spans="5:7">
      <c r="E8360" s="237"/>
      <c r="F8360" s="237"/>
      <c r="G8360" s="237"/>
    </row>
    <row r="8361" spans="5:7">
      <c r="E8361" s="237"/>
      <c r="F8361" s="237"/>
      <c r="G8361" s="237"/>
    </row>
    <row r="8362" spans="5:7">
      <c r="E8362" s="237"/>
      <c r="F8362" s="237"/>
      <c r="G8362" s="237"/>
    </row>
    <row r="8363" spans="5:7">
      <c r="E8363" s="237"/>
      <c r="F8363" s="237"/>
      <c r="G8363" s="237"/>
    </row>
    <row r="8364" spans="5:7">
      <c r="E8364" s="237"/>
      <c r="F8364" s="237"/>
      <c r="G8364" s="237"/>
    </row>
    <row r="8365" spans="5:7">
      <c r="E8365" s="237"/>
      <c r="F8365" s="237"/>
      <c r="G8365" s="237"/>
    </row>
    <row r="8366" spans="5:7">
      <c r="E8366" s="237"/>
      <c r="F8366" s="237"/>
      <c r="G8366" s="237"/>
    </row>
    <row r="8367" spans="5:7">
      <c r="E8367" s="237"/>
      <c r="F8367" s="237"/>
      <c r="G8367" s="237"/>
    </row>
    <row r="8368" spans="5:7">
      <c r="E8368" s="237"/>
      <c r="F8368" s="237"/>
      <c r="G8368" s="237"/>
    </row>
    <row r="8369" spans="5:7">
      <c r="E8369" s="237"/>
      <c r="F8369" s="237"/>
      <c r="G8369" s="237"/>
    </row>
    <row r="8370" spans="5:7">
      <c r="E8370" s="237"/>
      <c r="F8370" s="237"/>
      <c r="G8370" s="237"/>
    </row>
    <row r="8371" spans="5:7">
      <c r="E8371" s="237"/>
      <c r="F8371" s="237"/>
      <c r="G8371" s="237"/>
    </row>
    <row r="8372" spans="5:7">
      <c r="E8372" s="237"/>
      <c r="F8372" s="237"/>
      <c r="G8372" s="237"/>
    </row>
    <row r="8373" spans="5:7">
      <c r="E8373" s="237"/>
      <c r="F8373" s="237"/>
      <c r="G8373" s="237"/>
    </row>
    <row r="8374" spans="5:7">
      <c r="E8374" s="237"/>
      <c r="F8374" s="237"/>
      <c r="G8374" s="237"/>
    </row>
    <row r="8375" spans="5:7">
      <c r="E8375" s="237"/>
      <c r="F8375" s="237"/>
      <c r="G8375" s="237"/>
    </row>
    <row r="8376" spans="5:7">
      <c r="E8376" s="237"/>
      <c r="F8376" s="237"/>
      <c r="G8376" s="237"/>
    </row>
    <row r="8377" spans="5:7">
      <c r="E8377" s="237"/>
      <c r="F8377" s="237"/>
      <c r="G8377" s="237"/>
    </row>
    <row r="8378" spans="5:7">
      <c r="E8378" s="237"/>
      <c r="F8378" s="237"/>
      <c r="G8378" s="237"/>
    </row>
    <row r="8379" spans="5:7">
      <c r="E8379" s="237"/>
      <c r="F8379" s="237"/>
      <c r="G8379" s="237"/>
    </row>
    <row r="8380" spans="5:7">
      <c r="E8380" s="237"/>
      <c r="F8380" s="237"/>
      <c r="G8380" s="237"/>
    </row>
    <row r="8381" spans="5:7">
      <c r="E8381" s="237"/>
      <c r="F8381" s="237"/>
      <c r="G8381" s="237"/>
    </row>
    <row r="8382" spans="5:7">
      <c r="E8382" s="237"/>
      <c r="F8382" s="237"/>
      <c r="G8382" s="237"/>
    </row>
    <row r="8383" spans="5:7">
      <c r="E8383" s="237"/>
      <c r="F8383" s="237"/>
      <c r="G8383" s="237"/>
    </row>
    <row r="8384" spans="5:7">
      <c r="E8384" s="237"/>
      <c r="F8384" s="237"/>
      <c r="G8384" s="237"/>
    </row>
    <row r="8385" spans="5:7">
      <c r="E8385" s="237"/>
      <c r="F8385" s="237"/>
      <c r="G8385" s="237"/>
    </row>
    <row r="8386" spans="5:7">
      <c r="E8386" s="237"/>
      <c r="F8386" s="237"/>
      <c r="G8386" s="237"/>
    </row>
    <row r="8387" spans="5:7">
      <c r="E8387" s="237"/>
      <c r="F8387" s="237"/>
      <c r="G8387" s="237"/>
    </row>
    <row r="8388" spans="5:7">
      <c r="E8388" s="237"/>
      <c r="F8388" s="237"/>
      <c r="G8388" s="237"/>
    </row>
    <row r="8389" spans="5:7">
      <c r="E8389" s="237"/>
      <c r="F8389" s="237"/>
      <c r="G8389" s="237"/>
    </row>
    <row r="8390" spans="5:7">
      <c r="E8390" s="237"/>
      <c r="F8390" s="237"/>
      <c r="G8390" s="237"/>
    </row>
    <row r="8391" spans="5:7">
      <c r="E8391" s="237"/>
      <c r="F8391" s="237"/>
      <c r="G8391" s="237"/>
    </row>
    <row r="8392" spans="5:7">
      <c r="E8392" s="237"/>
      <c r="F8392" s="237"/>
      <c r="G8392" s="237"/>
    </row>
    <row r="8393" spans="5:7">
      <c r="E8393" s="237"/>
      <c r="F8393" s="237"/>
      <c r="G8393" s="237"/>
    </row>
    <row r="8394" spans="5:7">
      <c r="E8394" s="237"/>
      <c r="F8394" s="237"/>
      <c r="G8394" s="237"/>
    </row>
    <row r="8395" spans="5:7">
      <c r="E8395" s="237"/>
      <c r="F8395" s="237"/>
      <c r="G8395" s="237"/>
    </row>
    <row r="8396" spans="5:7">
      <c r="E8396" s="237"/>
      <c r="F8396" s="237"/>
      <c r="G8396" s="237"/>
    </row>
    <row r="8397" spans="5:7">
      <c r="E8397" s="237"/>
      <c r="F8397" s="237"/>
      <c r="G8397" s="237"/>
    </row>
    <row r="8398" spans="5:7">
      <c r="E8398" s="237"/>
      <c r="F8398" s="237"/>
      <c r="G8398" s="237"/>
    </row>
    <row r="8399" spans="5:7">
      <c r="E8399" s="237"/>
      <c r="F8399" s="237"/>
      <c r="G8399" s="237"/>
    </row>
    <row r="8400" spans="5:7">
      <c r="E8400" s="237"/>
      <c r="F8400" s="237"/>
      <c r="G8400" s="237"/>
    </row>
    <row r="8401" spans="5:7">
      <c r="E8401" s="237"/>
      <c r="F8401" s="237"/>
      <c r="G8401" s="237"/>
    </row>
    <row r="8402" spans="5:7">
      <c r="E8402" s="237"/>
      <c r="F8402" s="237"/>
      <c r="G8402" s="237"/>
    </row>
    <row r="8403" spans="5:7">
      <c r="E8403" s="237"/>
      <c r="F8403" s="237"/>
      <c r="G8403" s="237"/>
    </row>
    <row r="8404" spans="5:7">
      <c r="E8404" s="237"/>
      <c r="F8404" s="237"/>
      <c r="G8404" s="237"/>
    </row>
    <row r="8405" spans="5:7">
      <c r="E8405" s="237"/>
      <c r="F8405" s="237"/>
      <c r="G8405" s="237"/>
    </row>
    <row r="8406" spans="5:7">
      <c r="E8406" s="237"/>
      <c r="F8406" s="237"/>
      <c r="G8406" s="237"/>
    </row>
    <row r="8407" spans="5:7">
      <c r="E8407" s="237"/>
      <c r="F8407" s="237"/>
      <c r="G8407" s="237"/>
    </row>
    <row r="8408" spans="5:7">
      <c r="E8408" s="237"/>
      <c r="F8408" s="237"/>
      <c r="G8408" s="237"/>
    </row>
    <row r="8409" spans="5:7">
      <c r="E8409" s="237"/>
      <c r="F8409" s="237"/>
      <c r="G8409" s="237"/>
    </row>
    <row r="8410" spans="5:7">
      <c r="E8410" s="237"/>
      <c r="F8410" s="237"/>
      <c r="G8410" s="237"/>
    </row>
    <row r="8411" spans="5:7">
      <c r="E8411" s="237"/>
      <c r="F8411" s="237"/>
      <c r="G8411" s="237"/>
    </row>
    <row r="8412" spans="5:7">
      <c r="E8412" s="237"/>
      <c r="F8412" s="237"/>
      <c r="G8412" s="237"/>
    </row>
    <row r="8413" spans="5:7">
      <c r="E8413" s="237"/>
      <c r="F8413" s="237"/>
      <c r="G8413" s="237"/>
    </row>
    <row r="8414" spans="5:7">
      <c r="E8414" s="237"/>
      <c r="F8414" s="237"/>
      <c r="G8414" s="237"/>
    </row>
    <row r="8415" spans="5:7">
      <c r="E8415" s="237"/>
      <c r="F8415" s="237"/>
      <c r="G8415" s="237"/>
    </row>
    <row r="8416" spans="5:7">
      <c r="E8416" s="237"/>
      <c r="F8416" s="237"/>
      <c r="G8416" s="237"/>
    </row>
    <row r="8417" spans="5:7">
      <c r="E8417" s="237"/>
      <c r="F8417" s="237"/>
      <c r="G8417" s="237"/>
    </row>
    <row r="8418" spans="5:7">
      <c r="E8418" s="237"/>
      <c r="F8418" s="237"/>
      <c r="G8418" s="237"/>
    </row>
    <row r="8419" spans="5:7">
      <c r="E8419" s="237"/>
      <c r="F8419" s="237"/>
      <c r="G8419" s="237"/>
    </row>
    <row r="8420" spans="5:7">
      <c r="E8420" s="237"/>
      <c r="F8420" s="237"/>
      <c r="G8420" s="237"/>
    </row>
    <row r="8421" spans="5:7">
      <c r="E8421" s="237"/>
      <c r="F8421" s="237"/>
      <c r="G8421" s="237"/>
    </row>
    <row r="8422" spans="5:7">
      <c r="E8422" s="237"/>
      <c r="F8422" s="237"/>
      <c r="G8422" s="237"/>
    </row>
    <row r="8423" spans="5:7">
      <c r="E8423" s="237"/>
      <c r="F8423" s="237"/>
      <c r="G8423" s="237"/>
    </row>
    <row r="8424" spans="5:7">
      <c r="E8424" s="237"/>
      <c r="F8424" s="237"/>
      <c r="G8424" s="237"/>
    </row>
    <row r="8425" spans="5:7">
      <c r="E8425" s="237"/>
      <c r="F8425" s="237"/>
      <c r="G8425" s="237"/>
    </row>
    <row r="8426" spans="5:7">
      <c r="E8426" s="237"/>
      <c r="F8426" s="237"/>
      <c r="G8426" s="237"/>
    </row>
    <row r="8427" spans="5:7">
      <c r="E8427" s="237"/>
      <c r="F8427" s="237"/>
      <c r="G8427" s="237"/>
    </row>
    <row r="8428" spans="5:7">
      <c r="E8428" s="237"/>
      <c r="F8428" s="237"/>
      <c r="G8428" s="237"/>
    </row>
    <row r="8429" spans="5:7">
      <c r="E8429" s="237"/>
      <c r="F8429" s="237"/>
      <c r="G8429" s="237"/>
    </row>
    <row r="8430" spans="5:7">
      <c r="E8430" s="237"/>
      <c r="F8430" s="237"/>
      <c r="G8430" s="237"/>
    </row>
    <row r="8431" spans="5:7">
      <c r="E8431" s="237"/>
      <c r="F8431" s="237"/>
      <c r="G8431" s="237"/>
    </row>
    <row r="8432" spans="5:7">
      <c r="E8432" s="237"/>
      <c r="F8432" s="237"/>
      <c r="G8432" s="237"/>
    </row>
    <row r="8433" spans="5:7">
      <c r="E8433" s="237"/>
      <c r="F8433" s="237"/>
      <c r="G8433" s="237"/>
    </row>
    <row r="8434" spans="5:7">
      <c r="E8434" s="237"/>
      <c r="F8434" s="237"/>
      <c r="G8434" s="237"/>
    </row>
    <row r="8435" spans="5:7">
      <c r="E8435" s="237"/>
      <c r="F8435" s="237"/>
      <c r="G8435" s="237"/>
    </row>
    <row r="8436" spans="5:7">
      <c r="E8436" s="237"/>
      <c r="F8436" s="237"/>
      <c r="G8436" s="237"/>
    </row>
    <row r="8437" spans="5:7">
      <c r="E8437" s="237"/>
      <c r="F8437" s="237"/>
      <c r="G8437" s="237"/>
    </row>
    <row r="8438" spans="5:7">
      <c r="E8438" s="237"/>
      <c r="F8438" s="237"/>
      <c r="G8438" s="237"/>
    </row>
    <row r="8439" spans="5:7">
      <c r="E8439" s="237"/>
      <c r="F8439" s="237"/>
      <c r="G8439" s="237"/>
    </row>
    <row r="8440" spans="5:7">
      <c r="E8440" s="237"/>
      <c r="F8440" s="237"/>
      <c r="G8440" s="237"/>
    </row>
    <row r="8441" spans="5:7">
      <c r="E8441" s="237"/>
      <c r="F8441" s="237"/>
      <c r="G8441" s="237"/>
    </row>
    <row r="8442" spans="5:7">
      <c r="E8442" s="237"/>
      <c r="F8442" s="237"/>
      <c r="G8442" s="237"/>
    </row>
    <row r="8443" spans="5:7">
      <c r="E8443" s="237"/>
      <c r="F8443" s="237"/>
      <c r="G8443" s="237"/>
    </row>
    <row r="8444" spans="5:7">
      <c r="E8444" s="237"/>
      <c r="F8444" s="237"/>
      <c r="G8444" s="237"/>
    </row>
    <row r="8445" spans="5:7">
      <c r="E8445" s="237"/>
      <c r="F8445" s="237"/>
      <c r="G8445" s="237"/>
    </row>
    <row r="8446" spans="5:7">
      <c r="E8446" s="237"/>
      <c r="F8446" s="237"/>
      <c r="G8446" s="237"/>
    </row>
    <row r="8447" spans="5:7">
      <c r="E8447" s="237"/>
      <c r="F8447" s="237"/>
      <c r="G8447" s="237"/>
    </row>
    <row r="8448" spans="5:7">
      <c r="E8448" s="237"/>
      <c r="F8448" s="237"/>
      <c r="G8448" s="237"/>
    </row>
    <row r="8449" spans="5:7">
      <c r="E8449" s="237"/>
      <c r="F8449" s="237"/>
      <c r="G8449" s="237"/>
    </row>
    <row r="8450" spans="5:7">
      <c r="E8450" s="237"/>
      <c r="F8450" s="237"/>
      <c r="G8450" s="237"/>
    </row>
    <row r="8451" spans="5:7">
      <c r="E8451" s="237"/>
      <c r="F8451" s="237"/>
      <c r="G8451" s="237"/>
    </row>
    <row r="8452" spans="5:7">
      <c r="E8452" s="237"/>
      <c r="F8452" s="237"/>
      <c r="G8452" s="237"/>
    </row>
    <row r="8453" spans="5:7">
      <c r="E8453" s="237"/>
      <c r="F8453" s="237"/>
      <c r="G8453" s="237"/>
    </row>
    <row r="8454" spans="5:7">
      <c r="E8454" s="237"/>
      <c r="F8454" s="237"/>
      <c r="G8454" s="237"/>
    </row>
    <row r="8455" spans="5:7">
      <c r="E8455" s="237"/>
      <c r="F8455" s="237"/>
      <c r="G8455" s="237"/>
    </row>
    <row r="8456" spans="5:7">
      <c r="E8456" s="237"/>
      <c r="F8456" s="237"/>
      <c r="G8456" s="237"/>
    </row>
    <row r="8457" spans="5:7">
      <c r="E8457" s="237"/>
      <c r="F8457" s="237"/>
      <c r="G8457" s="237"/>
    </row>
    <row r="8458" spans="5:7">
      <c r="E8458" s="237"/>
      <c r="F8458" s="237"/>
      <c r="G8458" s="237"/>
    </row>
    <row r="8459" spans="5:7">
      <c r="E8459" s="237"/>
      <c r="F8459" s="237"/>
      <c r="G8459" s="237"/>
    </row>
    <row r="8460" spans="5:7">
      <c r="E8460" s="237"/>
      <c r="F8460" s="237"/>
      <c r="G8460" s="237"/>
    </row>
    <row r="8461" spans="5:7">
      <c r="E8461" s="237"/>
      <c r="F8461" s="237"/>
      <c r="G8461" s="237"/>
    </row>
    <row r="8462" spans="5:7">
      <c r="E8462" s="237"/>
      <c r="F8462" s="237"/>
      <c r="G8462" s="237"/>
    </row>
    <row r="8463" spans="5:7">
      <c r="E8463" s="237"/>
      <c r="F8463" s="237"/>
      <c r="G8463" s="237"/>
    </row>
    <row r="8464" spans="5:7">
      <c r="E8464" s="237"/>
      <c r="F8464" s="237"/>
      <c r="G8464" s="237"/>
    </row>
    <row r="8465" spans="5:7">
      <c r="E8465" s="237"/>
      <c r="F8465" s="237"/>
      <c r="G8465" s="237"/>
    </row>
    <row r="8466" spans="5:7">
      <c r="E8466" s="237"/>
      <c r="F8466" s="237"/>
      <c r="G8466" s="237"/>
    </row>
    <row r="8467" spans="5:7">
      <c r="E8467" s="237"/>
      <c r="F8467" s="237"/>
      <c r="G8467" s="237"/>
    </row>
    <row r="8468" spans="5:7">
      <c r="E8468" s="237"/>
      <c r="F8468" s="237"/>
      <c r="G8468" s="237"/>
    </row>
    <row r="8469" spans="5:7">
      <c r="E8469" s="237"/>
      <c r="F8469" s="237"/>
      <c r="G8469" s="237"/>
    </row>
    <row r="8470" spans="5:7">
      <c r="E8470" s="237"/>
      <c r="F8470" s="237"/>
      <c r="G8470" s="237"/>
    </row>
    <row r="8471" spans="5:7">
      <c r="E8471" s="237"/>
      <c r="F8471" s="237"/>
      <c r="G8471" s="237"/>
    </row>
    <row r="8472" spans="5:7">
      <c r="E8472" s="237"/>
      <c r="F8472" s="237"/>
      <c r="G8472" s="237"/>
    </row>
    <row r="8473" spans="5:7">
      <c r="E8473" s="237"/>
      <c r="F8473" s="237"/>
      <c r="G8473" s="237"/>
    </row>
    <row r="8474" spans="5:7">
      <c r="E8474" s="237"/>
      <c r="F8474" s="237"/>
      <c r="G8474" s="237"/>
    </row>
    <row r="8475" spans="5:7">
      <c r="E8475" s="237"/>
      <c r="F8475" s="237"/>
      <c r="G8475" s="237"/>
    </row>
    <row r="8476" spans="5:7">
      <c r="E8476" s="237"/>
      <c r="F8476" s="237"/>
      <c r="G8476" s="237"/>
    </row>
    <row r="8477" spans="5:7">
      <c r="E8477" s="237"/>
      <c r="F8477" s="237"/>
      <c r="G8477" s="237"/>
    </row>
    <row r="8478" spans="5:7">
      <c r="E8478" s="237"/>
      <c r="F8478" s="237"/>
      <c r="G8478" s="237"/>
    </row>
    <row r="8479" spans="5:7">
      <c r="E8479" s="237"/>
      <c r="F8479" s="237"/>
      <c r="G8479" s="237"/>
    </row>
    <row r="8480" spans="5:7">
      <c r="E8480" s="237"/>
      <c r="F8480" s="237"/>
      <c r="G8480" s="237"/>
    </row>
    <row r="8481" spans="5:7">
      <c r="E8481" s="237"/>
      <c r="F8481" s="237"/>
      <c r="G8481" s="237"/>
    </row>
    <row r="8482" spans="5:7">
      <c r="E8482" s="237"/>
      <c r="F8482" s="237"/>
      <c r="G8482" s="237"/>
    </row>
    <row r="8483" spans="5:7">
      <c r="E8483" s="237"/>
      <c r="F8483" s="237"/>
      <c r="G8483" s="237"/>
    </row>
    <row r="8484" spans="5:7">
      <c r="E8484" s="237"/>
      <c r="F8484" s="237"/>
      <c r="G8484" s="237"/>
    </row>
    <row r="8485" spans="5:7">
      <c r="E8485" s="237"/>
      <c r="F8485" s="237"/>
      <c r="G8485" s="237"/>
    </row>
    <row r="8486" spans="5:7">
      <c r="E8486" s="237"/>
      <c r="F8486" s="237"/>
      <c r="G8486" s="237"/>
    </row>
    <row r="8487" spans="5:7">
      <c r="E8487" s="237"/>
      <c r="F8487" s="237"/>
      <c r="G8487" s="237"/>
    </row>
    <row r="8488" spans="5:7">
      <c r="E8488" s="237"/>
      <c r="F8488" s="237"/>
      <c r="G8488" s="237"/>
    </row>
    <row r="8489" spans="5:7">
      <c r="E8489" s="237"/>
      <c r="F8489" s="237"/>
      <c r="G8489" s="237"/>
    </row>
    <row r="8490" spans="5:7">
      <c r="E8490" s="237"/>
      <c r="F8490" s="237"/>
      <c r="G8490" s="237"/>
    </row>
    <row r="8491" spans="5:7">
      <c r="E8491" s="237"/>
      <c r="F8491" s="237"/>
      <c r="G8491" s="237"/>
    </row>
    <row r="8492" spans="5:7">
      <c r="E8492" s="237"/>
      <c r="F8492" s="237"/>
      <c r="G8492" s="237"/>
    </row>
    <row r="8493" spans="5:7">
      <c r="E8493" s="237"/>
      <c r="F8493" s="237"/>
      <c r="G8493" s="237"/>
    </row>
    <row r="8494" spans="5:7">
      <c r="E8494" s="237"/>
      <c r="F8494" s="237"/>
      <c r="G8494" s="237"/>
    </row>
    <row r="8495" spans="5:7">
      <c r="E8495" s="237"/>
      <c r="F8495" s="237"/>
      <c r="G8495" s="237"/>
    </row>
    <row r="8496" spans="5:7">
      <c r="E8496" s="237"/>
      <c r="F8496" s="237"/>
      <c r="G8496" s="237"/>
    </row>
    <row r="8497" spans="5:7">
      <c r="E8497" s="237"/>
      <c r="F8497" s="237"/>
      <c r="G8497" s="237"/>
    </row>
    <row r="8498" spans="5:7">
      <c r="E8498" s="237"/>
      <c r="F8498" s="237"/>
      <c r="G8498" s="237"/>
    </row>
    <row r="8499" spans="5:7">
      <c r="E8499" s="237"/>
      <c r="F8499" s="237"/>
      <c r="G8499" s="237"/>
    </row>
    <row r="8500" spans="5:7">
      <c r="E8500" s="237"/>
      <c r="F8500" s="237"/>
      <c r="G8500" s="237"/>
    </row>
    <row r="8501" spans="5:7">
      <c r="E8501" s="237"/>
      <c r="F8501" s="237"/>
      <c r="G8501" s="237"/>
    </row>
    <row r="8502" spans="5:7">
      <c r="E8502" s="237"/>
      <c r="F8502" s="237"/>
      <c r="G8502" s="237"/>
    </row>
    <row r="8503" spans="5:7">
      <c r="E8503" s="237"/>
      <c r="F8503" s="237"/>
      <c r="G8503" s="237"/>
    </row>
    <row r="8504" spans="5:7">
      <c r="E8504" s="237"/>
      <c r="F8504" s="237"/>
      <c r="G8504" s="237"/>
    </row>
    <row r="8505" spans="5:7">
      <c r="E8505" s="237"/>
      <c r="F8505" s="237"/>
      <c r="G8505" s="237"/>
    </row>
    <row r="8506" spans="5:7">
      <c r="E8506" s="237"/>
      <c r="F8506" s="237"/>
      <c r="G8506" s="237"/>
    </row>
    <row r="8507" spans="5:7">
      <c r="E8507" s="237"/>
      <c r="F8507" s="237"/>
      <c r="G8507" s="237"/>
    </row>
    <row r="8508" spans="5:7">
      <c r="E8508" s="237"/>
      <c r="F8508" s="237"/>
      <c r="G8508" s="237"/>
    </row>
    <row r="8509" spans="5:7">
      <c r="E8509" s="237"/>
      <c r="F8509" s="237"/>
      <c r="G8509" s="237"/>
    </row>
    <row r="8510" spans="5:7">
      <c r="E8510" s="237"/>
      <c r="F8510" s="237"/>
      <c r="G8510" s="237"/>
    </row>
    <row r="8511" spans="5:7">
      <c r="E8511" s="237"/>
      <c r="F8511" s="237"/>
      <c r="G8511" s="237"/>
    </row>
    <row r="8512" spans="5:7">
      <c r="E8512" s="237"/>
      <c r="F8512" s="237"/>
      <c r="G8512" s="237"/>
    </row>
    <row r="8513" spans="5:7">
      <c r="E8513" s="237"/>
      <c r="F8513" s="237"/>
      <c r="G8513" s="237"/>
    </row>
    <row r="8514" spans="5:7">
      <c r="E8514" s="237"/>
      <c r="F8514" s="237"/>
      <c r="G8514" s="237"/>
    </row>
    <row r="8515" spans="5:7">
      <c r="E8515" s="237"/>
      <c r="F8515" s="237"/>
      <c r="G8515" s="237"/>
    </row>
    <row r="8516" spans="5:7">
      <c r="E8516" s="237"/>
      <c r="F8516" s="237"/>
      <c r="G8516" s="237"/>
    </row>
    <row r="8517" spans="5:7">
      <c r="E8517" s="237"/>
      <c r="F8517" s="237"/>
      <c r="G8517" s="237"/>
    </row>
    <row r="8518" spans="5:7">
      <c r="E8518" s="237"/>
      <c r="F8518" s="237"/>
      <c r="G8518" s="237"/>
    </row>
    <row r="8519" spans="5:7">
      <c r="E8519" s="237"/>
      <c r="F8519" s="237"/>
      <c r="G8519" s="237"/>
    </row>
    <row r="8520" spans="5:7">
      <c r="E8520" s="237"/>
      <c r="F8520" s="237"/>
      <c r="G8520" s="237"/>
    </row>
    <row r="8521" spans="5:7">
      <c r="E8521" s="237"/>
      <c r="F8521" s="237"/>
      <c r="G8521" s="237"/>
    </row>
    <row r="8522" spans="5:7">
      <c r="E8522" s="237"/>
      <c r="F8522" s="237"/>
      <c r="G8522" s="237"/>
    </row>
    <row r="8523" spans="5:7">
      <c r="E8523" s="237"/>
      <c r="F8523" s="237"/>
      <c r="G8523" s="237"/>
    </row>
    <row r="8524" spans="5:7">
      <c r="E8524" s="237"/>
      <c r="F8524" s="237"/>
      <c r="G8524" s="237"/>
    </row>
    <row r="8525" spans="5:7">
      <c r="E8525" s="237"/>
      <c r="F8525" s="237"/>
      <c r="G8525" s="237"/>
    </row>
    <row r="8526" spans="5:7">
      <c r="E8526" s="237"/>
      <c r="F8526" s="237"/>
      <c r="G8526" s="237"/>
    </row>
    <row r="8527" spans="5:7">
      <c r="E8527" s="237"/>
      <c r="F8527" s="237"/>
      <c r="G8527" s="237"/>
    </row>
    <row r="8528" spans="5:7">
      <c r="E8528" s="237"/>
      <c r="F8528" s="237"/>
      <c r="G8528" s="237"/>
    </row>
    <row r="8529" spans="5:7">
      <c r="E8529" s="237"/>
      <c r="F8529" s="237"/>
      <c r="G8529" s="237"/>
    </row>
    <row r="8530" spans="5:7">
      <c r="E8530" s="237"/>
      <c r="F8530" s="237"/>
      <c r="G8530" s="237"/>
    </row>
    <row r="8531" spans="5:7">
      <c r="E8531" s="237"/>
      <c r="F8531" s="237"/>
      <c r="G8531" s="237"/>
    </row>
    <row r="8532" spans="5:7">
      <c r="E8532" s="237"/>
      <c r="F8532" s="237"/>
      <c r="G8532" s="237"/>
    </row>
    <row r="8533" spans="5:7">
      <c r="E8533" s="237"/>
      <c r="F8533" s="237"/>
      <c r="G8533" s="237"/>
    </row>
    <row r="8534" spans="5:7">
      <c r="E8534" s="237"/>
      <c r="F8534" s="237"/>
      <c r="G8534" s="237"/>
    </row>
    <row r="8535" spans="5:7">
      <c r="E8535" s="237"/>
      <c r="F8535" s="237"/>
      <c r="G8535" s="237"/>
    </row>
    <row r="8536" spans="5:7">
      <c r="E8536" s="237"/>
      <c r="F8536" s="237"/>
      <c r="G8536" s="237"/>
    </row>
    <row r="8537" spans="5:7">
      <c r="E8537" s="237"/>
      <c r="F8537" s="237"/>
      <c r="G8537" s="237"/>
    </row>
    <row r="8538" spans="5:7">
      <c r="E8538" s="237"/>
      <c r="F8538" s="237"/>
      <c r="G8538" s="237"/>
    </row>
    <row r="8539" spans="5:7">
      <c r="E8539" s="237"/>
      <c r="F8539" s="237"/>
      <c r="G8539" s="237"/>
    </row>
    <row r="8540" spans="5:7">
      <c r="E8540" s="237"/>
      <c r="F8540" s="237"/>
      <c r="G8540" s="237"/>
    </row>
    <row r="8541" spans="5:7">
      <c r="E8541" s="237"/>
      <c r="F8541" s="237"/>
      <c r="G8541" s="237"/>
    </row>
    <row r="8542" spans="5:7">
      <c r="E8542" s="237"/>
      <c r="F8542" s="237"/>
      <c r="G8542" s="237"/>
    </row>
    <row r="8543" spans="5:7">
      <c r="E8543" s="237"/>
      <c r="F8543" s="237"/>
      <c r="G8543" s="237"/>
    </row>
    <row r="8544" spans="5:7">
      <c r="E8544" s="237"/>
      <c r="F8544" s="237"/>
      <c r="G8544" s="237"/>
    </row>
    <row r="8545" spans="5:7">
      <c r="E8545" s="237"/>
      <c r="F8545" s="237"/>
      <c r="G8545" s="237"/>
    </row>
    <row r="8546" spans="5:7">
      <c r="E8546" s="237"/>
      <c r="F8546" s="237"/>
      <c r="G8546" s="237"/>
    </row>
    <row r="8547" spans="5:7">
      <c r="E8547" s="237"/>
      <c r="F8547" s="237"/>
      <c r="G8547" s="237"/>
    </row>
    <row r="8548" spans="5:7">
      <c r="E8548" s="237"/>
      <c r="F8548" s="237"/>
      <c r="G8548" s="237"/>
    </row>
    <row r="8549" spans="5:7">
      <c r="E8549" s="237"/>
      <c r="F8549" s="237"/>
      <c r="G8549" s="237"/>
    </row>
    <row r="8550" spans="5:7">
      <c r="E8550" s="237"/>
      <c r="F8550" s="237"/>
      <c r="G8550" s="237"/>
    </row>
    <row r="8551" spans="5:7">
      <c r="E8551" s="237"/>
      <c r="F8551" s="237"/>
      <c r="G8551" s="237"/>
    </row>
    <row r="8552" spans="5:7">
      <c r="E8552" s="237"/>
      <c r="F8552" s="237"/>
      <c r="G8552" s="237"/>
    </row>
    <row r="8553" spans="5:7">
      <c r="E8553" s="237"/>
      <c r="F8553" s="237"/>
      <c r="G8553" s="237"/>
    </row>
    <row r="8554" spans="5:7">
      <c r="E8554" s="237"/>
      <c r="F8554" s="237"/>
      <c r="G8554" s="237"/>
    </row>
    <row r="8555" spans="5:7">
      <c r="E8555" s="237"/>
      <c r="F8555" s="237"/>
      <c r="G8555" s="237"/>
    </row>
    <row r="8556" spans="5:7">
      <c r="E8556" s="237"/>
      <c r="F8556" s="237"/>
      <c r="G8556" s="237"/>
    </row>
    <row r="8557" spans="5:7">
      <c r="E8557" s="237"/>
      <c r="F8557" s="237"/>
      <c r="G8557" s="237"/>
    </row>
    <row r="8558" spans="5:7">
      <c r="E8558" s="237"/>
      <c r="F8558" s="237"/>
      <c r="G8558" s="237"/>
    </row>
    <row r="8559" spans="5:7">
      <c r="E8559" s="237"/>
      <c r="F8559" s="237"/>
      <c r="G8559" s="237"/>
    </row>
    <row r="8560" spans="5:7">
      <c r="E8560" s="237"/>
      <c r="F8560" s="237"/>
      <c r="G8560" s="237"/>
    </row>
    <row r="8561" spans="5:7">
      <c r="E8561" s="237"/>
      <c r="F8561" s="237"/>
      <c r="G8561" s="237"/>
    </row>
    <row r="8562" spans="5:7">
      <c r="E8562" s="237"/>
      <c r="F8562" s="237"/>
      <c r="G8562" s="237"/>
    </row>
    <row r="8563" spans="5:7">
      <c r="E8563" s="237"/>
      <c r="F8563" s="237"/>
      <c r="G8563" s="237"/>
    </row>
    <row r="8564" spans="5:7">
      <c r="E8564" s="237"/>
      <c r="F8564" s="237"/>
      <c r="G8564" s="237"/>
    </row>
    <row r="8565" spans="5:7">
      <c r="E8565" s="237"/>
      <c r="F8565" s="237"/>
      <c r="G8565" s="237"/>
    </row>
    <row r="8566" spans="5:7">
      <c r="E8566" s="237"/>
      <c r="F8566" s="237"/>
      <c r="G8566" s="237"/>
    </row>
    <row r="8567" spans="5:7">
      <c r="E8567" s="237"/>
      <c r="F8567" s="237"/>
      <c r="G8567" s="237"/>
    </row>
    <row r="8568" spans="5:7">
      <c r="E8568" s="237"/>
      <c r="F8568" s="237"/>
      <c r="G8568" s="237"/>
    </row>
    <row r="8569" spans="5:7">
      <c r="E8569" s="237"/>
      <c r="F8569" s="237"/>
      <c r="G8569" s="237"/>
    </row>
    <row r="8570" spans="5:7">
      <c r="E8570" s="237"/>
      <c r="F8570" s="237"/>
      <c r="G8570" s="237"/>
    </row>
    <row r="8571" spans="5:7">
      <c r="E8571" s="237"/>
      <c r="F8571" s="237"/>
      <c r="G8571" s="237"/>
    </row>
    <row r="8572" spans="5:7">
      <c r="E8572" s="237"/>
      <c r="F8572" s="237"/>
      <c r="G8572" s="237"/>
    </row>
    <row r="8573" spans="5:7">
      <c r="E8573" s="237"/>
      <c r="F8573" s="237"/>
      <c r="G8573" s="237"/>
    </row>
    <row r="8574" spans="5:7">
      <c r="E8574" s="237"/>
      <c r="F8574" s="237"/>
      <c r="G8574" s="237"/>
    </row>
    <row r="8575" spans="5:7">
      <c r="E8575" s="237"/>
      <c r="F8575" s="237"/>
      <c r="G8575" s="237"/>
    </row>
    <row r="8576" spans="5:7">
      <c r="E8576" s="237"/>
      <c r="F8576" s="237"/>
      <c r="G8576" s="237"/>
    </row>
    <row r="8577" spans="5:7">
      <c r="E8577" s="237"/>
      <c r="F8577" s="237"/>
      <c r="G8577" s="237"/>
    </row>
    <row r="8578" spans="5:7">
      <c r="E8578" s="237"/>
      <c r="F8578" s="237"/>
      <c r="G8578" s="237"/>
    </row>
    <row r="8579" spans="5:7">
      <c r="E8579" s="237"/>
      <c r="F8579" s="237"/>
      <c r="G8579" s="237"/>
    </row>
    <row r="8580" spans="5:7">
      <c r="E8580" s="237"/>
      <c r="F8580" s="237"/>
      <c r="G8580" s="237"/>
    </row>
    <row r="8581" spans="5:7">
      <c r="E8581" s="237"/>
      <c r="F8581" s="237"/>
      <c r="G8581" s="237"/>
    </row>
    <row r="8582" spans="5:7">
      <c r="E8582" s="237"/>
      <c r="F8582" s="237"/>
      <c r="G8582" s="237"/>
    </row>
    <row r="8583" spans="5:7">
      <c r="E8583" s="237"/>
      <c r="F8583" s="237"/>
      <c r="G8583" s="237"/>
    </row>
    <row r="8584" spans="5:7">
      <c r="E8584" s="237"/>
      <c r="F8584" s="237"/>
      <c r="G8584" s="237"/>
    </row>
    <row r="8585" spans="5:7">
      <c r="E8585" s="237"/>
      <c r="F8585" s="237"/>
      <c r="G8585" s="237"/>
    </row>
    <row r="8586" spans="5:7">
      <c r="E8586" s="237"/>
      <c r="F8586" s="237"/>
      <c r="G8586" s="237"/>
    </row>
    <row r="8587" spans="5:7">
      <c r="E8587" s="237"/>
      <c r="F8587" s="237"/>
      <c r="G8587" s="237"/>
    </row>
    <row r="8588" spans="5:7">
      <c r="E8588" s="237"/>
      <c r="F8588" s="237"/>
      <c r="G8588" s="237"/>
    </row>
    <row r="8589" spans="5:7">
      <c r="E8589" s="237"/>
      <c r="F8589" s="237"/>
      <c r="G8589" s="237"/>
    </row>
    <row r="8590" spans="5:7">
      <c r="E8590" s="237"/>
      <c r="F8590" s="237"/>
      <c r="G8590" s="237"/>
    </row>
    <row r="8591" spans="5:7">
      <c r="E8591" s="237"/>
      <c r="F8591" s="237"/>
      <c r="G8591" s="237"/>
    </row>
    <row r="8592" spans="5:7">
      <c r="E8592" s="237"/>
      <c r="F8592" s="237"/>
      <c r="G8592" s="237"/>
    </row>
    <row r="8593" spans="5:7">
      <c r="E8593" s="237"/>
      <c r="F8593" s="237"/>
      <c r="G8593" s="237"/>
    </row>
    <row r="8594" spans="5:7">
      <c r="E8594" s="237"/>
      <c r="F8594" s="237"/>
      <c r="G8594" s="237"/>
    </row>
    <row r="8595" spans="5:7">
      <c r="E8595" s="237"/>
      <c r="F8595" s="237"/>
      <c r="G8595" s="237"/>
    </row>
    <row r="8596" spans="5:7">
      <c r="E8596" s="237"/>
      <c r="F8596" s="237"/>
      <c r="G8596" s="237"/>
    </row>
    <row r="8597" spans="5:7">
      <c r="E8597" s="237"/>
      <c r="F8597" s="237"/>
      <c r="G8597" s="237"/>
    </row>
    <row r="8598" spans="5:7">
      <c r="E8598" s="237"/>
      <c r="F8598" s="237"/>
      <c r="G8598" s="237"/>
    </row>
    <row r="8599" spans="5:7">
      <c r="E8599" s="237"/>
      <c r="F8599" s="237"/>
      <c r="G8599" s="237"/>
    </row>
    <row r="8600" spans="5:7">
      <c r="E8600" s="237"/>
      <c r="F8600" s="237"/>
      <c r="G8600" s="237"/>
    </row>
    <row r="8601" spans="5:7">
      <c r="E8601" s="237"/>
      <c r="F8601" s="237"/>
      <c r="G8601" s="237"/>
    </row>
    <row r="8602" spans="5:7">
      <c r="E8602" s="237"/>
      <c r="F8602" s="237"/>
      <c r="G8602" s="237"/>
    </row>
    <row r="8603" spans="5:7">
      <c r="E8603" s="237"/>
      <c r="F8603" s="237"/>
      <c r="G8603" s="237"/>
    </row>
    <row r="8604" spans="5:7">
      <c r="E8604" s="237"/>
      <c r="F8604" s="237"/>
      <c r="G8604" s="237"/>
    </row>
    <row r="8605" spans="5:7">
      <c r="E8605" s="237"/>
      <c r="F8605" s="237"/>
      <c r="G8605" s="237"/>
    </row>
    <row r="8606" spans="5:7">
      <c r="E8606" s="237"/>
      <c r="F8606" s="237"/>
      <c r="G8606" s="237"/>
    </row>
    <row r="8607" spans="5:7">
      <c r="E8607" s="237"/>
      <c r="F8607" s="237"/>
      <c r="G8607" s="237"/>
    </row>
    <row r="8608" spans="5:7">
      <c r="E8608" s="237"/>
      <c r="F8608" s="237"/>
      <c r="G8608" s="237"/>
    </row>
    <row r="8609" spans="5:7">
      <c r="E8609" s="237"/>
      <c r="F8609" s="237"/>
      <c r="G8609" s="237"/>
    </row>
    <row r="8610" spans="5:7">
      <c r="E8610" s="237"/>
      <c r="F8610" s="237"/>
      <c r="G8610" s="237"/>
    </row>
    <row r="8611" spans="5:7">
      <c r="E8611" s="237"/>
      <c r="F8611" s="237"/>
      <c r="G8611" s="237"/>
    </row>
    <row r="8612" spans="5:7">
      <c r="E8612" s="237"/>
      <c r="F8612" s="237"/>
      <c r="G8612" s="237"/>
    </row>
    <row r="8613" spans="5:7">
      <c r="E8613" s="237"/>
      <c r="F8613" s="237"/>
      <c r="G8613" s="237"/>
    </row>
    <row r="8614" spans="5:7">
      <c r="E8614" s="237"/>
      <c r="F8614" s="237"/>
      <c r="G8614" s="237"/>
    </row>
    <row r="8615" spans="5:7">
      <c r="E8615" s="237"/>
      <c r="F8615" s="237"/>
      <c r="G8615" s="237"/>
    </row>
    <row r="8616" spans="5:7">
      <c r="E8616" s="237"/>
      <c r="F8616" s="237"/>
      <c r="G8616" s="237"/>
    </row>
    <row r="8617" spans="5:7">
      <c r="E8617" s="237"/>
      <c r="F8617" s="237"/>
      <c r="G8617" s="237"/>
    </row>
    <row r="8618" spans="5:7">
      <c r="E8618" s="237"/>
      <c r="F8618" s="237"/>
      <c r="G8618" s="237"/>
    </row>
    <row r="8619" spans="5:7">
      <c r="E8619" s="237"/>
      <c r="F8619" s="237"/>
      <c r="G8619" s="237"/>
    </row>
    <row r="8620" spans="5:7">
      <c r="E8620" s="237"/>
      <c r="F8620" s="237"/>
      <c r="G8620" s="237"/>
    </row>
    <row r="8621" spans="5:7">
      <c r="E8621" s="237"/>
      <c r="F8621" s="237"/>
      <c r="G8621" s="237"/>
    </row>
    <row r="8622" spans="5:7">
      <c r="E8622" s="237"/>
      <c r="F8622" s="237"/>
      <c r="G8622" s="237"/>
    </row>
    <row r="8623" spans="5:7">
      <c r="E8623" s="237"/>
      <c r="F8623" s="237"/>
      <c r="G8623" s="237"/>
    </row>
    <row r="8624" spans="5:7">
      <c r="E8624" s="237"/>
      <c r="F8624" s="237"/>
      <c r="G8624" s="237"/>
    </row>
    <row r="8625" spans="5:7">
      <c r="E8625" s="237"/>
      <c r="F8625" s="237"/>
      <c r="G8625" s="237"/>
    </row>
    <row r="8626" spans="5:7">
      <c r="E8626" s="237"/>
      <c r="F8626" s="237"/>
      <c r="G8626" s="237"/>
    </row>
    <row r="8627" spans="5:7">
      <c r="E8627" s="237"/>
      <c r="F8627" s="237"/>
      <c r="G8627" s="237"/>
    </row>
    <row r="8628" spans="5:7">
      <c r="E8628" s="237"/>
      <c r="F8628" s="237"/>
      <c r="G8628" s="237"/>
    </row>
    <row r="8629" spans="5:7">
      <c r="E8629" s="237"/>
      <c r="F8629" s="237"/>
      <c r="G8629" s="237"/>
    </row>
    <row r="8630" spans="5:7">
      <c r="E8630" s="237"/>
      <c r="F8630" s="237"/>
      <c r="G8630" s="237"/>
    </row>
    <row r="8631" spans="5:7">
      <c r="E8631" s="237"/>
      <c r="F8631" s="237"/>
      <c r="G8631" s="237"/>
    </row>
    <row r="8632" spans="5:7">
      <c r="E8632" s="237"/>
      <c r="F8632" s="237"/>
      <c r="G8632" s="237"/>
    </row>
    <row r="8633" spans="5:7">
      <c r="E8633" s="237"/>
      <c r="F8633" s="237"/>
      <c r="G8633" s="237"/>
    </row>
    <row r="8634" spans="5:7">
      <c r="E8634" s="237"/>
      <c r="F8634" s="237"/>
      <c r="G8634" s="237"/>
    </row>
    <row r="8635" spans="5:7">
      <c r="E8635" s="237"/>
      <c r="F8635" s="237"/>
      <c r="G8635" s="237"/>
    </row>
    <row r="8636" spans="5:7">
      <c r="E8636" s="237"/>
      <c r="F8636" s="237"/>
      <c r="G8636" s="237"/>
    </row>
    <row r="8637" spans="5:7">
      <c r="E8637" s="237"/>
      <c r="F8637" s="237"/>
      <c r="G8637" s="237"/>
    </row>
    <row r="8638" spans="5:7">
      <c r="E8638" s="237"/>
      <c r="F8638" s="237"/>
      <c r="G8638" s="237"/>
    </row>
    <row r="8639" spans="5:7">
      <c r="E8639" s="237"/>
      <c r="F8639" s="237"/>
      <c r="G8639" s="237"/>
    </row>
    <row r="8640" spans="5:7">
      <c r="E8640" s="237"/>
      <c r="F8640" s="237"/>
      <c r="G8640" s="237"/>
    </row>
    <row r="8641" spans="5:7">
      <c r="E8641" s="237"/>
      <c r="F8641" s="237"/>
      <c r="G8641" s="237"/>
    </row>
    <row r="8642" spans="5:7">
      <c r="E8642" s="237"/>
      <c r="F8642" s="237"/>
      <c r="G8642" s="237"/>
    </row>
    <row r="8643" spans="5:7">
      <c r="E8643" s="237"/>
      <c r="F8643" s="237"/>
      <c r="G8643" s="237"/>
    </row>
    <row r="8644" spans="5:7">
      <c r="E8644" s="237"/>
      <c r="F8644" s="237"/>
      <c r="G8644" s="237"/>
    </row>
    <row r="8645" spans="5:7">
      <c r="E8645" s="237"/>
      <c r="F8645" s="237"/>
      <c r="G8645" s="237"/>
    </row>
    <row r="8646" spans="5:7">
      <c r="E8646" s="237"/>
      <c r="F8646" s="237"/>
      <c r="G8646" s="237"/>
    </row>
    <row r="8647" spans="5:7">
      <c r="E8647" s="237"/>
      <c r="F8647" s="237"/>
      <c r="G8647" s="237"/>
    </row>
    <row r="8648" spans="5:7">
      <c r="E8648" s="237"/>
      <c r="F8648" s="237"/>
      <c r="G8648" s="237"/>
    </row>
    <row r="8649" spans="5:7">
      <c r="E8649" s="237"/>
      <c r="F8649" s="237"/>
      <c r="G8649" s="237"/>
    </row>
    <row r="8650" spans="5:7">
      <c r="E8650" s="237"/>
      <c r="F8650" s="237"/>
      <c r="G8650" s="237"/>
    </row>
    <row r="8651" spans="5:7">
      <c r="E8651" s="237"/>
      <c r="F8651" s="237"/>
      <c r="G8651" s="237"/>
    </row>
    <row r="8652" spans="5:7">
      <c r="E8652" s="237"/>
      <c r="F8652" s="237"/>
      <c r="G8652" s="237"/>
    </row>
    <row r="8653" spans="5:7">
      <c r="E8653" s="237"/>
      <c r="F8653" s="237"/>
      <c r="G8653" s="237"/>
    </row>
    <row r="8654" spans="5:7">
      <c r="E8654" s="237"/>
      <c r="F8654" s="237"/>
      <c r="G8654" s="237"/>
    </row>
    <row r="8655" spans="5:7">
      <c r="E8655" s="237"/>
      <c r="F8655" s="237"/>
      <c r="G8655" s="237"/>
    </row>
    <row r="8656" spans="5:7">
      <c r="E8656" s="237"/>
      <c r="F8656" s="237"/>
      <c r="G8656" s="237"/>
    </row>
    <row r="8657" spans="5:7">
      <c r="E8657" s="237"/>
      <c r="F8657" s="237"/>
      <c r="G8657" s="237"/>
    </row>
    <row r="8658" spans="5:7">
      <c r="E8658" s="237"/>
      <c r="F8658" s="237"/>
      <c r="G8658" s="237"/>
    </row>
    <row r="8659" spans="5:7">
      <c r="E8659" s="237"/>
      <c r="F8659" s="237"/>
      <c r="G8659" s="237"/>
    </row>
    <row r="8660" spans="5:7">
      <c r="E8660" s="237"/>
      <c r="F8660" s="237"/>
      <c r="G8660" s="237"/>
    </row>
    <row r="8661" spans="5:7">
      <c r="E8661" s="237"/>
      <c r="F8661" s="237"/>
      <c r="G8661" s="237"/>
    </row>
    <row r="8662" spans="5:7">
      <c r="E8662" s="237"/>
      <c r="F8662" s="237"/>
      <c r="G8662" s="237"/>
    </row>
    <row r="8663" spans="5:7">
      <c r="E8663" s="237"/>
      <c r="F8663" s="237"/>
      <c r="G8663" s="237"/>
    </row>
    <row r="8664" spans="5:7">
      <c r="E8664" s="237"/>
      <c r="F8664" s="237"/>
      <c r="G8664" s="237"/>
    </row>
    <row r="8665" spans="5:7">
      <c r="E8665" s="237"/>
      <c r="F8665" s="237"/>
      <c r="G8665" s="237"/>
    </row>
    <row r="8666" spans="5:7">
      <c r="E8666" s="237"/>
      <c r="F8666" s="237"/>
      <c r="G8666" s="237"/>
    </row>
    <row r="8667" spans="5:7">
      <c r="E8667" s="237"/>
      <c r="F8667" s="237"/>
      <c r="G8667" s="237"/>
    </row>
    <row r="8668" spans="5:7">
      <c r="E8668" s="237"/>
      <c r="F8668" s="237"/>
      <c r="G8668" s="237"/>
    </row>
    <row r="8669" spans="5:7">
      <c r="E8669" s="237"/>
      <c r="F8669" s="237"/>
      <c r="G8669" s="237"/>
    </row>
    <row r="8670" spans="5:7">
      <c r="E8670" s="237"/>
      <c r="F8670" s="237"/>
      <c r="G8670" s="237"/>
    </row>
    <row r="8671" spans="5:7">
      <c r="E8671" s="237"/>
      <c r="F8671" s="237"/>
      <c r="G8671" s="237"/>
    </row>
    <row r="8672" spans="5:7">
      <c r="E8672" s="237"/>
      <c r="F8672" s="237"/>
      <c r="G8672" s="237"/>
    </row>
    <row r="8673" spans="5:7">
      <c r="E8673" s="237"/>
      <c r="F8673" s="237"/>
      <c r="G8673" s="237"/>
    </row>
    <row r="8674" spans="5:7">
      <c r="E8674" s="237"/>
      <c r="F8674" s="237"/>
      <c r="G8674" s="237"/>
    </row>
    <row r="8675" spans="5:7">
      <c r="E8675" s="237"/>
      <c r="F8675" s="237"/>
      <c r="G8675" s="237"/>
    </row>
    <row r="8676" spans="5:7">
      <c r="E8676" s="237"/>
      <c r="F8676" s="237"/>
      <c r="G8676" s="237"/>
    </row>
    <row r="8677" spans="5:7">
      <c r="E8677" s="237"/>
      <c r="F8677" s="237"/>
      <c r="G8677" s="237"/>
    </row>
    <row r="8678" spans="5:7">
      <c r="E8678" s="237"/>
      <c r="F8678" s="237"/>
      <c r="G8678" s="237"/>
    </row>
    <row r="8679" spans="5:7">
      <c r="E8679" s="237"/>
      <c r="F8679" s="237"/>
      <c r="G8679" s="237"/>
    </row>
    <row r="8680" spans="5:7">
      <c r="E8680" s="237"/>
      <c r="F8680" s="237"/>
      <c r="G8680" s="237"/>
    </row>
    <row r="8681" spans="5:7">
      <c r="E8681" s="237"/>
      <c r="F8681" s="237"/>
      <c r="G8681" s="237"/>
    </row>
    <row r="8682" spans="5:7">
      <c r="E8682" s="237"/>
      <c r="F8682" s="237"/>
      <c r="G8682" s="237"/>
    </row>
    <row r="8683" spans="5:7">
      <c r="E8683" s="237"/>
      <c r="F8683" s="237"/>
      <c r="G8683" s="237"/>
    </row>
    <row r="8684" spans="5:7">
      <c r="E8684" s="237"/>
      <c r="F8684" s="237"/>
      <c r="G8684" s="237"/>
    </row>
    <row r="8685" spans="5:7">
      <c r="E8685" s="237"/>
      <c r="F8685" s="237"/>
      <c r="G8685" s="237"/>
    </row>
    <row r="8686" spans="5:7">
      <c r="E8686" s="237"/>
      <c r="F8686" s="237"/>
      <c r="G8686" s="237"/>
    </row>
    <row r="8687" spans="5:7">
      <c r="E8687" s="237"/>
      <c r="F8687" s="237"/>
      <c r="G8687" s="237"/>
    </row>
    <row r="8688" spans="5:7">
      <c r="E8688" s="237"/>
      <c r="F8688" s="237"/>
      <c r="G8688" s="237"/>
    </row>
    <row r="8689" spans="5:7">
      <c r="E8689" s="237"/>
      <c r="F8689" s="237"/>
      <c r="G8689" s="237"/>
    </row>
    <row r="8690" spans="5:7">
      <c r="E8690" s="237"/>
      <c r="F8690" s="237"/>
      <c r="G8690" s="237"/>
    </row>
    <row r="8691" spans="5:7">
      <c r="E8691" s="237"/>
      <c r="F8691" s="237"/>
      <c r="G8691" s="237"/>
    </row>
    <row r="8692" spans="5:7">
      <c r="E8692" s="237"/>
      <c r="F8692" s="237"/>
      <c r="G8692" s="237"/>
    </row>
    <row r="8693" spans="5:7">
      <c r="E8693" s="237"/>
      <c r="F8693" s="237"/>
      <c r="G8693" s="237"/>
    </row>
    <row r="8694" spans="5:7">
      <c r="E8694" s="237"/>
      <c r="F8694" s="237"/>
      <c r="G8694" s="237"/>
    </row>
    <row r="8695" spans="5:7">
      <c r="E8695" s="237"/>
      <c r="F8695" s="237"/>
      <c r="G8695" s="237"/>
    </row>
    <row r="8696" spans="5:7">
      <c r="E8696" s="237"/>
      <c r="F8696" s="237"/>
      <c r="G8696" s="237"/>
    </row>
    <row r="8697" spans="5:7">
      <c r="E8697" s="237"/>
      <c r="F8697" s="237"/>
      <c r="G8697" s="237"/>
    </row>
    <row r="8698" spans="5:7">
      <c r="E8698" s="237"/>
      <c r="F8698" s="237"/>
      <c r="G8698" s="237"/>
    </row>
    <row r="8699" spans="5:7">
      <c r="E8699" s="237"/>
      <c r="F8699" s="237"/>
      <c r="G8699" s="237"/>
    </row>
    <row r="8700" spans="5:7">
      <c r="E8700" s="237"/>
      <c r="F8700" s="237"/>
      <c r="G8700" s="237"/>
    </row>
    <row r="8701" spans="5:7">
      <c r="E8701" s="237"/>
      <c r="F8701" s="237"/>
      <c r="G8701" s="237"/>
    </row>
    <row r="8702" spans="5:7">
      <c r="E8702" s="237"/>
      <c r="F8702" s="237"/>
      <c r="G8702" s="237"/>
    </row>
    <row r="8703" spans="5:7">
      <c r="E8703" s="237"/>
      <c r="F8703" s="237"/>
      <c r="G8703" s="237"/>
    </row>
    <row r="8704" spans="5:7">
      <c r="E8704" s="237"/>
      <c r="F8704" s="237"/>
      <c r="G8704" s="237"/>
    </row>
    <row r="8705" spans="5:7">
      <c r="E8705" s="237"/>
      <c r="F8705" s="237"/>
      <c r="G8705" s="237"/>
    </row>
    <row r="8706" spans="5:7">
      <c r="E8706" s="237"/>
      <c r="F8706" s="237"/>
      <c r="G8706" s="237"/>
    </row>
    <row r="8707" spans="5:7">
      <c r="E8707" s="237"/>
      <c r="F8707" s="237"/>
      <c r="G8707" s="237"/>
    </row>
    <row r="8708" spans="5:7">
      <c r="E8708" s="237"/>
      <c r="F8708" s="237"/>
      <c r="G8708" s="237"/>
    </row>
    <row r="8709" spans="5:7">
      <c r="E8709" s="237"/>
      <c r="F8709" s="237"/>
      <c r="G8709" s="237"/>
    </row>
    <row r="8710" spans="5:7">
      <c r="E8710" s="237"/>
      <c r="F8710" s="237"/>
      <c r="G8710" s="237"/>
    </row>
    <row r="8711" spans="5:7">
      <c r="E8711" s="237"/>
      <c r="F8711" s="237"/>
      <c r="G8711" s="237"/>
    </row>
    <row r="8712" spans="5:7">
      <c r="E8712" s="237"/>
      <c r="F8712" s="237"/>
      <c r="G8712" s="237"/>
    </row>
    <row r="8713" spans="5:7">
      <c r="E8713" s="237"/>
      <c r="F8713" s="237"/>
      <c r="G8713" s="237"/>
    </row>
    <row r="8714" spans="5:7">
      <c r="E8714" s="237"/>
      <c r="F8714" s="237"/>
      <c r="G8714" s="237"/>
    </row>
    <row r="8715" spans="5:7">
      <c r="E8715" s="237"/>
      <c r="F8715" s="237"/>
      <c r="G8715" s="237"/>
    </row>
    <row r="8716" spans="5:7">
      <c r="E8716" s="237"/>
      <c r="F8716" s="237"/>
      <c r="G8716" s="237"/>
    </row>
    <row r="8717" spans="5:7">
      <c r="E8717" s="237"/>
      <c r="F8717" s="237"/>
      <c r="G8717" s="237"/>
    </row>
    <row r="8718" spans="5:7">
      <c r="E8718" s="237"/>
      <c r="F8718" s="237"/>
      <c r="G8718" s="237"/>
    </row>
    <row r="8719" spans="5:7">
      <c r="E8719" s="237"/>
      <c r="F8719" s="237"/>
      <c r="G8719" s="237"/>
    </row>
    <row r="8720" spans="5:7">
      <c r="E8720" s="237"/>
      <c r="F8720" s="237"/>
      <c r="G8720" s="237"/>
    </row>
    <row r="8721" spans="5:7">
      <c r="E8721" s="237"/>
      <c r="F8721" s="237"/>
      <c r="G8721" s="237"/>
    </row>
    <row r="8722" spans="5:7">
      <c r="E8722" s="237"/>
      <c r="F8722" s="237"/>
      <c r="G8722" s="237"/>
    </row>
    <row r="8723" spans="5:7">
      <c r="E8723" s="237"/>
      <c r="F8723" s="237"/>
      <c r="G8723" s="237"/>
    </row>
    <row r="8724" spans="5:7">
      <c r="E8724" s="237"/>
      <c r="F8724" s="237"/>
      <c r="G8724" s="237"/>
    </row>
    <row r="8725" spans="5:7">
      <c r="E8725" s="237"/>
      <c r="F8725" s="237"/>
      <c r="G8725" s="237"/>
    </row>
    <row r="8726" spans="5:7">
      <c r="E8726" s="237"/>
      <c r="F8726" s="237"/>
      <c r="G8726" s="237"/>
    </row>
    <row r="8727" spans="5:7">
      <c r="E8727" s="237"/>
      <c r="F8727" s="237"/>
      <c r="G8727" s="237"/>
    </row>
    <row r="8728" spans="5:7">
      <c r="E8728" s="237"/>
      <c r="F8728" s="237"/>
      <c r="G8728" s="237"/>
    </row>
    <row r="8729" spans="5:7">
      <c r="E8729" s="237"/>
      <c r="F8729" s="237"/>
      <c r="G8729" s="237"/>
    </row>
    <row r="8730" spans="5:7">
      <c r="E8730" s="237"/>
      <c r="F8730" s="237"/>
      <c r="G8730" s="237"/>
    </row>
    <row r="8731" spans="5:7">
      <c r="E8731" s="237"/>
      <c r="F8731" s="237"/>
      <c r="G8731" s="237"/>
    </row>
    <row r="8732" spans="5:7">
      <c r="E8732" s="237"/>
      <c r="F8732" s="237"/>
      <c r="G8732" s="237"/>
    </row>
    <row r="8733" spans="5:7">
      <c r="E8733" s="237"/>
      <c r="F8733" s="237"/>
      <c r="G8733" s="237"/>
    </row>
    <row r="8734" spans="5:7">
      <c r="E8734" s="237"/>
      <c r="F8734" s="237"/>
      <c r="G8734" s="237"/>
    </row>
    <row r="8735" spans="5:7">
      <c r="E8735" s="237"/>
      <c r="F8735" s="237"/>
      <c r="G8735" s="237"/>
    </row>
    <row r="8736" spans="5:7">
      <c r="E8736" s="237"/>
      <c r="F8736" s="237"/>
      <c r="G8736" s="237"/>
    </row>
    <row r="8737" spans="5:7">
      <c r="E8737" s="237"/>
      <c r="F8737" s="237"/>
      <c r="G8737" s="237"/>
    </row>
    <row r="8738" spans="5:7">
      <c r="E8738" s="237"/>
      <c r="F8738" s="237"/>
      <c r="G8738" s="237"/>
    </row>
    <row r="8739" spans="5:7">
      <c r="E8739" s="237"/>
      <c r="F8739" s="237"/>
      <c r="G8739" s="237"/>
    </row>
    <row r="8740" spans="5:7">
      <c r="E8740" s="237"/>
      <c r="F8740" s="237"/>
      <c r="G8740" s="237"/>
    </row>
    <row r="8741" spans="5:7">
      <c r="E8741" s="237"/>
      <c r="F8741" s="237"/>
      <c r="G8741" s="237"/>
    </row>
    <row r="8742" spans="5:7">
      <c r="E8742" s="237"/>
      <c r="F8742" s="237"/>
      <c r="G8742" s="237"/>
    </row>
    <row r="8743" spans="5:7">
      <c r="E8743" s="237"/>
      <c r="F8743" s="237"/>
      <c r="G8743" s="237"/>
    </row>
    <row r="8744" spans="5:7">
      <c r="E8744" s="237"/>
      <c r="F8744" s="237"/>
      <c r="G8744" s="237"/>
    </row>
    <row r="8745" spans="5:7">
      <c r="E8745" s="237"/>
      <c r="F8745" s="237"/>
      <c r="G8745" s="237"/>
    </row>
    <row r="8746" spans="5:7">
      <c r="E8746" s="237"/>
      <c r="F8746" s="237"/>
      <c r="G8746" s="237"/>
    </row>
    <row r="8747" spans="5:7">
      <c r="E8747" s="237"/>
      <c r="F8747" s="237"/>
      <c r="G8747" s="237"/>
    </row>
    <row r="8748" spans="5:7">
      <c r="E8748" s="237"/>
      <c r="F8748" s="237"/>
      <c r="G8748" s="237"/>
    </row>
    <row r="8749" spans="5:7">
      <c r="E8749" s="237"/>
      <c r="F8749" s="237"/>
      <c r="G8749" s="237"/>
    </row>
    <row r="8750" spans="5:7">
      <c r="E8750" s="237"/>
      <c r="F8750" s="237"/>
      <c r="G8750" s="237"/>
    </row>
    <row r="8751" spans="5:7">
      <c r="E8751" s="237"/>
      <c r="F8751" s="237"/>
      <c r="G8751" s="237"/>
    </row>
    <row r="8752" spans="5:7">
      <c r="E8752" s="237"/>
      <c r="F8752" s="237"/>
      <c r="G8752" s="237"/>
    </row>
    <row r="8753" spans="5:7">
      <c r="E8753" s="237"/>
      <c r="F8753" s="237"/>
      <c r="G8753" s="237"/>
    </row>
    <row r="8754" spans="5:7">
      <c r="E8754" s="237"/>
      <c r="F8754" s="237"/>
      <c r="G8754" s="237"/>
    </row>
    <row r="8755" spans="5:7">
      <c r="E8755" s="237"/>
      <c r="F8755" s="237"/>
      <c r="G8755" s="237"/>
    </row>
    <row r="8756" spans="5:7">
      <c r="E8756" s="237"/>
      <c r="F8756" s="237"/>
      <c r="G8756" s="237"/>
    </row>
    <row r="8757" spans="5:7">
      <c r="E8757" s="237"/>
      <c r="F8757" s="237"/>
      <c r="G8757" s="237"/>
    </row>
    <row r="8758" spans="5:7">
      <c r="E8758" s="237"/>
      <c r="F8758" s="237"/>
      <c r="G8758" s="237"/>
    </row>
    <row r="8759" spans="5:7">
      <c r="E8759" s="237"/>
      <c r="F8759" s="237"/>
      <c r="G8759" s="237"/>
    </row>
    <row r="8760" spans="5:7">
      <c r="E8760" s="237"/>
      <c r="F8760" s="237"/>
      <c r="G8760" s="237"/>
    </row>
    <row r="8761" spans="5:7">
      <c r="E8761" s="237"/>
      <c r="F8761" s="237"/>
      <c r="G8761" s="237"/>
    </row>
    <row r="8762" spans="5:7">
      <c r="E8762" s="237"/>
      <c r="F8762" s="237"/>
      <c r="G8762" s="237"/>
    </row>
    <row r="8763" spans="5:7">
      <c r="E8763" s="237"/>
      <c r="F8763" s="237"/>
      <c r="G8763" s="237"/>
    </row>
    <row r="8764" spans="5:7">
      <c r="E8764" s="237"/>
      <c r="F8764" s="237"/>
      <c r="G8764" s="237"/>
    </row>
    <row r="8765" spans="5:7">
      <c r="E8765" s="237"/>
      <c r="F8765" s="237"/>
      <c r="G8765" s="237"/>
    </row>
    <row r="8766" spans="5:7">
      <c r="E8766" s="237"/>
      <c r="F8766" s="237"/>
      <c r="G8766" s="237"/>
    </row>
    <row r="8767" spans="5:7">
      <c r="E8767" s="237"/>
      <c r="F8767" s="237"/>
      <c r="G8767" s="237"/>
    </row>
    <row r="8768" spans="5:7">
      <c r="E8768" s="237"/>
      <c r="F8768" s="237"/>
      <c r="G8768" s="237"/>
    </row>
    <row r="8769" spans="5:7">
      <c r="E8769" s="237"/>
      <c r="F8769" s="237"/>
      <c r="G8769" s="237"/>
    </row>
    <row r="8770" spans="5:7">
      <c r="E8770" s="237"/>
      <c r="F8770" s="237"/>
      <c r="G8770" s="237"/>
    </row>
    <row r="8771" spans="5:7">
      <c r="E8771" s="237"/>
      <c r="F8771" s="237"/>
      <c r="G8771" s="237"/>
    </row>
    <row r="8772" spans="5:7">
      <c r="E8772" s="237"/>
      <c r="F8772" s="237"/>
      <c r="G8772" s="237"/>
    </row>
    <row r="8773" spans="5:7">
      <c r="E8773" s="237"/>
      <c r="F8773" s="237"/>
      <c r="G8773" s="237"/>
    </row>
    <row r="8774" spans="5:7">
      <c r="E8774" s="237"/>
      <c r="F8774" s="237"/>
      <c r="G8774" s="237"/>
    </row>
    <row r="8775" spans="5:7">
      <c r="E8775" s="237"/>
      <c r="F8775" s="237"/>
      <c r="G8775" s="237"/>
    </row>
    <row r="8776" spans="5:7">
      <c r="E8776" s="237"/>
      <c r="F8776" s="237"/>
      <c r="G8776" s="237"/>
    </row>
    <row r="8777" spans="5:7">
      <c r="E8777" s="237"/>
      <c r="F8777" s="237"/>
      <c r="G8777" s="237"/>
    </row>
    <row r="8778" spans="5:7">
      <c r="E8778" s="237"/>
      <c r="F8778" s="237"/>
      <c r="G8778" s="237"/>
    </row>
    <row r="8779" spans="5:7">
      <c r="E8779" s="237"/>
      <c r="F8779" s="237"/>
      <c r="G8779" s="237"/>
    </row>
    <row r="8780" spans="5:7">
      <c r="E8780" s="237"/>
      <c r="F8780" s="237"/>
      <c r="G8780" s="237"/>
    </row>
    <row r="8781" spans="5:7">
      <c r="E8781" s="237"/>
      <c r="F8781" s="237"/>
      <c r="G8781" s="237"/>
    </row>
    <row r="8782" spans="5:7">
      <c r="E8782" s="237"/>
      <c r="F8782" s="237"/>
      <c r="G8782" s="237"/>
    </row>
    <row r="8783" spans="5:7">
      <c r="E8783" s="237"/>
      <c r="F8783" s="237"/>
      <c r="G8783" s="237"/>
    </row>
    <row r="8784" spans="5:7">
      <c r="E8784" s="237"/>
      <c r="F8784" s="237"/>
      <c r="G8784" s="237"/>
    </row>
    <row r="8785" spans="5:7">
      <c r="E8785" s="237"/>
      <c r="F8785" s="237"/>
      <c r="G8785" s="237"/>
    </row>
    <row r="8786" spans="5:7">
      <c r="E8786" s="237"/>
      <c r="F8786" s="237"/>
      <c r="G8786" s="237"/>
    </row>
    <row r="8787" spans="5:7">
      <c r="E8787" s="237"/>
      <c r="F8787" s="237"/>
      <c r="G8787" s="237"/>
    </row>
    <row r="8788" spans="5:7">
      <c r="E8788" s="237"/>
      <c r="F8788" s="237"/>
      <c r="G8788" s="237"/>
    </row>
    <row r="8789" spans="5:7">
      <c r="E8789" s="237"/>
      <c r="F8789" s="237"/>
      <c r="G8789" s="237"/>
    </row>
    <row r="8790" spans="5:7">
      <c r="E8790" s="237"/>
      <c r="F8790" s="237"/>
      <c r="G8790" s="237"/>
    </row>
    <row r="8791" spans="5:7">
      <c r="E8791" s="237"/>
      <c r="F8791" s="237"/>
      <c r="G8791" s="237"/>
    </row>
    <row r="8792" spans="5:7">
      <c r="E8792" s="237"/>
      <c r="F8792" s="237"/>
      <c r="G8792" s="237"/>
    </row>
    <row r="8793" spans="5:7">
      <c r="E8793" s="237"/>
      <c r="F8793" s="237"/>
      <c r="G8793" s="237"/>
    </row>
    <row r="8794" spans="5:7">
      <c r="E8794" s="237"/>
      <c r="F8794" s="237"/>
      <c r="G8794" s="237"/>
    </row>
    <row r="8795" spans="5:7">
      <c r="E8795" s="237"/>
      <c r="F8795" s="237"/>
      <c r="G8795" s="237"/>
    </row>
    <row r="8796" spans="5:7">
      <c r="E8796" s="237"/>
      <c r="F8796" s="237"/>
      <c r="G8796" s="237"/>
    </row>
    <row r="8797" spans="5:7">
      <c r="E8797" s="237"/>
      <c r="F8797" s="237"/>
      <c r="G8797" s="237"/>
    </row>
    <row r="8798" spans="5:7">
      <c r="E8798" s="237"/>
      <c r="F8798" s="237"/>
      <c r="G8798" s="237"/>
    </row>
    <row r="8799" spans="5:7">
      <c r="E8799" s="237"/>
      <c r="F8799" s="237"/>
      <c r="G8799" s="237"/>
    </row>
    <row r="8800" spans="5:7">
      <c r="E8800" s="237"/>
      <c r="F8800" s="237"/>
      <c r="G8800" s="237"/>
    </row>
    <row r="8801" spans="5:7">
      <c r="E8801" s="237"/>
      <c r="F8801" s="237"/>
      <c r="G8801" s="237"/>
    </row>
    <row r="8802" spans="5:7">
      <c r="E8802" s="237"/>
      <c r="F8802" s="237"/>
      <c r="G8802" s="237"/>
    </row>
    <row r="8803" spans="5:7">
      <c r="E8803" s="237"/>
      <c r="F8803" s="237"/>
      <c r="G8803" s="237"/>
    </row>
    <row r="8804" spans="5:7">
      <c r="E8804" s="237"/>
      <c r="F8804" s="237"/>
      <c r="G8804" s="237"/>
    </row>
    <row r="8805" spans="5:7">
      <c r="E8805" s="237"/>
      <c r="F8805" s="237"/>
      <c r="G8805" s="237"/>
    </row>
    <row r="8806" spans="5:7">
      <c r="E8806" s="237"/>
      <c r="F8806" s="237"/>
      <c r="G8806" s="237"/>
    </row>
    <row r="8807" spans="5:7">
      <c r="E8807" s="237"/>
      <c r="F8807" s="237"/>
      <c r="G8807" s="237"/>
    </row>
    <row r="8808" spans="5:7">
      <c r="E8808" s="237"/>
      <c r="F8808" s="237"/>
      <c r="G8808" s="237"/>
    </row>
    <row r="8809" spans="5:7">
      <c r="E8809" s="237"/>
      <c r="F8809" s="237"/>
      <c r="G8809" s="237"/>
    </row>
    <row r="8810" spans="5:7">
      <c r="E8810" s="237"/>
      <c r="F8810" s="237"/>
      <c r="G8810" s="237"/>
    </row>
    <row r="8811" spans="5:7">
      <c r="E8811" s="237"/>
      <c r="F8811" s="237"/>
      <c r="G8811" s="237"/>
    </row>
    <row r="8812" spans="5:7">
      <c r="E8812" s="237"/>
      <c r="F8812" s="237"/>
      <c r="G8812" s="237"/>
    </row>
    <row r="8813" spans="5:7">
      <c r="E8813" s="237"/>
      <c r="F8813" s="237"/>
      <c r="G8813" s="237"/>
    </row>
    <row r="8814" spans="5:7">
      <c r="E8814" s="237"/>
      <c r="F8814" s="237"/>
      <c r="G8814" s="237"/>
    </row>
    <row r="8815" spans="5:7">
      <c r="E8815" s="237"/>
      <c r="F8815" s="237"/>
      <c r="G8815" s="237"/>
    </row>
    <row r="8816" spans="5:7">
      <c r="E8816" s="237"/>
      <c r="F8816" s="237"/>
      <c r="G8816" s="237"/>
    </row>
    <row r="8817" spans="5:7">
      <c r="E8817" s="237"/>
      <c r="F8817" s="237"/>
      <c r="G8817" s="237"/>
    </row>
    <row r="8818" spans="5:7">
      <c r="E8818" s="237"/>
      <c r="F8818" s="237"/>
      <c r="G8818" s="237"/>
    </row>
    <row r="8819" spans="5:7">
      <c r="E8819" s="237"/>
      <c r="F8819" s="237"/>
      <c r="G8819" s="237"/>
    </row>
    <row r="8820" spans="5:7">
      <c r="E8820" s="237"/>
      <c r="F8820" s="237"/>
      <c r="G8820" s="237"/>
    </row>
    <row r="8821" spans="5:7">
      <c r="E8821" s="237"/>
      <c r="F8821" s="237"/>
      <c r="G8821" s="237"/>
    </row>
    <row r="8822" spans="5:7">
      <c r="E8822" s="237"/>
      <c r="F8822" s="237"/>
      <c r="G8822" s="237"/>
    </row>
    <row r="8823" spans="5:7">
      <c r="E8823" s="237"/>
      <c r="F8823" s="237"/>
      <c r="G8823" s="237"/>
    </row>
    <row r="8824" spans="5:7">
      <c r="E8824" s="237"/>
      <c r="F8824" s="237"/>
      <c r="G8824" s="237"/>
    </row>
    <row r="8825" spans="5:7">
      <c r="E8825" s="237"/>
      <c r="F8825" s="237"/>
      <c r="G8825" s="237"/>
    </row>
    <row r="8826" spans="5:7">
      <c r="E8826" s="237"/>
      <c r="F8826" s="237"/>
      <c r="G8826" s="237"/>
    </row>
    <row r="8827" spans="5:7">
      <c r="E8827" s="237"/>
      <c r="F8827" s="237"/>
      <c r="G8827" s="237"/>
    </row>
    <row r="8828" spans="5:7">
      <c r="E8828" s="237"/>
      <c r="F8828" s="237"/>
      <c r="G8828" s="237"/>
    </row>
    <row r="8829" spans="5:7">
      <c r="E8829" s="237"/>
      <c r="F8829" s="237"/>
      <c r="G8829" s="237"/>
    </row>
    <row r="8830" spans="5:7">
      <c r="E8830" s="237"/>
      <c r="F8830" s="237"/>
      <c r="G8830" s="237"/>
    </row>
    <row r="8831" spans="5:7">
      <c r="E8831" s="237"/>
      <c r="F8831" s="237"/>
      <c r="G8831" s="237"/>
    </row>
    <row r="8832" spans="5:7">
      <c r="E8832" s="237"/>
      <c r="F8832" s="237"/>
      <c r="G8832" s="237"/>
    </row>
    <row r="8833" spans="5:7">
      <c r="E8833" s="237"/>
      <c r="F8833" s="237"/>
      <c r="G8833" s="237"/>
    </row>
    <row r="8834" spans="5:7">
      <c r="E8834" s="237"/>
      <c r="F8834" s="237"/>
      <c r="G8834" s="237"/>
    </row>
    <row r="8835" spans="5:7">
      <c r="E8835" s="237"/>
      <c r="F8835" s="237"/>
      <c r="G8835" s="237"/>
    </row>
    <row r="8836" spans="5:7">
      <c r="E8836" s="237"/>
      <c r="F8836" s="237"/>
      <c r="G8836" s="237"/>
    </row>
    <row r="8837" spans="5:7">
      <c r="E8837" s="237"/>
      <c r="F8837" s="237"/>
      <c r="G8837" s="237"/>
    </row>
    <row r="8838" spans="5:7">
      <c r="E8838" s="237"/>
      <c r="F8838" s="237"/>
      <c r="G8838" s="237"/>
    </row>
    <row r="8839" spans="5:7">
      <c r="E8839" s="237"/>
      <c r="F8839" s="237"/>
      <c r="G8839" s="237"/>
    </row>
    <row r="8840" spans="5:7">
      <c r="E8840" s="237"/>
      <c r="F8840" s="237"/>
      <c r="G8840" s="237"/>
    </row>
    <row r="8841" spans="5:7">
      <c r="E8841" s="237"/>
      <c r="F8841" s="237"/>
      <c r="G8841" s="237"/>
    </row>
    <row r="8842" spans="5:7">
      <c r="E8842" s="237"/>
      <c r="F8842" s="237"/>
      <c r="G8842" s="237"/>
    </row>
    <row r="8843" spans="5:7">
      <c r="E8843" s="237"/>
      <c r="F8843" s="237"/>
      <c r="G8843" s="237"/>
    </row>
    <row r="8844" spans="5:7">
      <c r="E8844" s="237"/>
      <c r="F8844" s="237"/>
      <c r="G8844" s="237"/>
    </row>
    <row r="8845" spans="5:7">
      <c r="E8845" s="237"/>
      <c r="F8845" s="237"/>
      <c r="G8845" s="237"/>
    </row>
    <row r="8846" spans="5:7">
      <c r="E8846" s="237"/>
      <c r="F8846" s="237"/>
      <c r="G8846" s="237"/>
    </row>
    <row r="8847" spans="5:7">
      <c r="E8847" s="237"/>
      <c r="F8847" s="237"/>
      <c r="G8847" s="237"/>
    </row>
    <row r="8848" spans="5:7">
      <c r="E8848" s="237"/>
      <c r="F8848" s="237"/>
      <c r="G8848" s="237"/>
    </row>
    <row r="8849" spans="5:7">
      <c r="E8849" s="237"/>
      <c r="F8849" s="237"/>
      <c r="G8849" s="237"/>
    </row>
    <row r="8850" spans="5:7">
      <c r="E8850" s="237"/>
      <c r="F8850" s="237"/>
      <c r="G8850" s="237"/>
    </row>
    <row r="8851" spans="5:7">
      <c r="E8851" s="237"/>
      <c r="F8851" s="237"/>
      <c r="G8851" s="237"/>
    </row>
    <row r="8852" spans="5:7">
      <c r="E8852" s="237"/>
      <c r="F8852" s="237"/>
      <c r="G8852" s="237"/>
    </row>
    <row r="8853" spans="5:7">
      <c r="E8853" s="237"/>
      <c r="F8853" s="237"/>
      <c r="G8853" s="237"/>
    </row>
    <row r="8854" spans="5:7">
      <c r="E8854" s="237"/>
      <c r="F8854" s="237"/>
      <c r="G8854" s="237"/>
    </row>
    <row r="8855" spans="5:7">
      <c r="E8855" s="237"/>
      <c r="F8855" s="237"/>
      <c r="G8855" s="237"/>
    </row>
    <row r="8856" spans="5:7">
      <c r="E8856" s="237"/>
      <c r="F8856" s="237"/>
      <c r="G8856" s="237"/>
    </row>
    <row r="8857" spans="5:7">
      <c r="E8857" s="237"/>
      <c r="F8857" s="237"/>
      <c r="G8857" s="237"/>
    </row>
    <row r="8858" spans="5:7">
      <c r="E8858" s="237"/>
      <c r="F8858" s="237"/>
      <c r="G8858" s="237"/>
    </row>
    <row r="8859" spans="5:7">
      <c r="E8859" s="237"/>
      <c r="F8859" s="237"/>
      <c r="G8859" s="237"/>
    </row>
    <row r="8860" spans="5:7">
      <c r="E8860" s="237"/>
      <c r="F8860" s="237"/>
      <c r="G8860" s="237"/>
    </row>
    <row r="8861" spans="5:7">
      <c r="E8861" s="237"/>
      <c r="F8861" s="237"/>
      <c r="G8861" s="237"/>
    </row>
    <row r="8862" spans="5:7">
      <c r="E8862" s="237"/>
      <c r="F8862" s="237"/>
      <c r="G8862" s="237"/>
    </row>
    <row r="8863" spans="5:7">
      <c r="E8863" s="237"/>
      <c r="F8863" s="237"/>
      <c r="G8863" s="237"/>
    </row>
    <row r="8864" spans="5:7">
      <c r="E8864" s="237"/>
      <c r="F8864" s="237"/>
      <c r="G8864" s="237"/>
    </row>
    <row r="8865" spans="5:7">
      <c r="E8865" s="237"/>
      <c r="F8865" s="237"/>
      <c r="G8865" s="237"/>
    </row>
    <row r="8866" spans="5:7">
      <c r="E8866" s="237"/>
      <c r="F8866" s="237"/>
      <c r="G8866" s="237"/>
    </row>
    <row r="8867" spans="5:7">
      <c r="E8867" s="237"/>
      <c r="F8867" s="237"/>
      <c r="G8867" s="237"/>
    </row>
    <row r="8868" spans="5:7">
      <c r="E8868" s="237"/>
      <c r="F8868" s="237"/>
      <c r="G8868" s="237"/>
    </row>
    <row r="8869" spans="5:7">
      <c r="E8869" s="237"/>
      <c r="F8869" s="237"/>
      <c r="G8869" s="237"/>
    </row>
    <row r="8870" spans="5:7">
      <c r="E8870" s="237"/>
      <c r="F8870" s="237"/>
      <c r="G8870" s="237"/>
    </row>
    <row r="8871" spans="5:7">
      <c r="E8871" s="237"/>
      <c r="F8871" s="237"/>
      <c r="G8871" s="237"/>
    </row>
    <row r="8872" spans="5:7">
      <c r="E8872" s="237"/>
      <c r="F8872" s="237"/>
      <c r="G8872" s="237"/>
    </row>
    <row r="8873" spans="5:7">
      <c r="E8873" s="237"/>
      <c r="F8873" s="237"/>
      <c r="G8873" s="237"/>
    </row>
    <row r="8874" spans="5:7">
      <c r="E8874" s="237"/>
      <c r="F8874" s="237"/>
      <c r="G8874" s="237"/>
    </row>
    <row r="8875" spans="5:7">
      <c r="E8875" s="237"/>
      <c r="F8875" s="237"/>
      <c r="G8875" s="237"/>
    </row>
    <row r="8876" spans="5:7">
      <c r="E8876" s="237"/>
      <c r="F8876" s="237"/>
      <c r="G8876" s="237"/>
    </row>
    <row r="8877" spans="5:7">
      <c r="E8877" s="237"/>
      <c r="F8877" s="237"/>
      <c r="G8877" s="237"/>
    </row>
    <row r="8878" spans="5:7">
      <c r="E8878" s="237"/>
      <c r="F8878" s="237"/>
      <c r="G8878" s="237"/>
    </row>
    <row r="8879" spans="5:7">
      <c r="E8879" s="237"/>
      <c r="F8879" s="237"/>
      <c r="G8879" s="237"/>
    </row>
    <row r="8880" spans="5:7">
      <c r="E8880" s="237"/>
      <c r="F8880" s="237"/>
      <c r="G8880" s="237"/>
    </row>
    <row r="8881" spans="5:7">
      <c r="E8881" s="237"/>
      <c r="F8881" s="237"/>
      <c r="G8881" s="237"/>
    </row>
    <row r="8882" spans="5:7">
      <c r="E8882" s="237"/>
      <c r="F8882" s="237"/>
      <c r="G8882" s="237"/>
    </row>
    <row r="8883" spans="5:7">
      <c r="E8883" s="237"/>
      <c r="F8883" s="237"/>
      <c r="G8883" s="237"/>
    </row>
    <row r="8884" spans="5:7">
      <c r="E8884" s="237"/>
      <c r="F8884" s="237"/>
      <c r="G8884" s="237"/>
    </row>
    <row r="8885" spans="5:7">
      <c r="E8885" s="237"/>
      <c r="F8885" s="237"/>
      <c r="G8885" s="237"/>
    </row>
    <row r="8886" spans="5:7">
      <c r="E8886" s="237"/>
      <c r="F8886" s="237"/>
      <c r="G8886" s="237"/>
    </row>
    <row r="8887" spans="5:7">
      <c r="E8887" s="237"/>
      <c r="F8887" s="237"/>
      <c r="G8887" s="237"/>
    </row>
    <row r="8888" spans="5:7">
      <c r="E8888" s="237"/>
      <c r="F8888" s="237"/>
      <c r="G8888" s="237"/>
    </row>
    <row r="8889" spans="5:7">
      <c r="E8889" s="237"/>
      <c r="F8889" s="237"/>
      <c r="G8889" s="237"/>
    </row>
    <row r="8890" spans="5:7">
      <c r="E8890" s="237"/>
      <c r="F8890" s="237"/>
      <c r="G8890" s="237"/>
    </row>
    <row r="8891" spans="5:7">
      <c r="E8891" s="237"/>
      <c r="F8891" s="237"/>
      <c r="G8891" s="237"/>
    </row>
    <row r="8892" spans="5:7">
      <c r="E8892" s="237"/>
      <c r="F8892" s="237"/>
      <c r="G8892" s="237"/>
    </row>
    <row r="8893" spans="5:7">
      <c r="E8893" s="237"/>
      <c r="F8893" s="237"/>
      <c r="G8893" s="237"/>
    </row>
    <row r="8894" spans="5:7">
      <c r="E8894" s="237"/>
      <c r="F8894" s="237"/>
      <c r="G8894" s="237"/>
    </row>
    <row r="8895" spans="5:7">
      <c r="E8895" s="237"/>
      <c r="F8895" s="237"/>
      <c r="G8895" s="237"/>
    </row>
    <row r="8896" spans="5:7">
      <c r="E8896" s="237"/>
      <c r="F8896" s="237"/>
      <c r="G8896" s="237"/>
    </row>
    <row r="8897" spans="5:7">
      <c r="E8897" s="237"/>
      <c r="F8897" s="237"/>
      <c r="G8897" s="237"/>
    </row>
    <row r="8898" spans="5:7">
      <c r="E8898" s="237"/>
      <c r="F8898" s="237"/>
      <c r="G8898" s="237"/>
    </row>
    <row r="8899" spans="5:7">
      <c r="E8899" s="237"/>
      <c r="F8899" s="237"/>
      <c r="G8899" s="237"/>
    </row>
    <row r="8900" spans="5:7">
      <c r="E8900" s="237"/>
      <c r="F8900" s="237"/>
      <c r="G8900" s="237"/>
    </row>
    <row r="8901" spans="5:7">
      <c r="E8901" s="237"/>
      <c r="F8901" s="237"/>
      <c r="G8901" s="237"/>
    </row>
    <row r="8902" spans="5:7">
      <c r="E8902" s="237"/>
      <c r="F8902" s="237"/>
      <c r="G8902" s="237"/>
    </row>
    <row r="8903" spans="5:7">
      <c r="E8903" s="237"/>
      <c r="F8903" s="237"/>
      <c r="G8903" s="237"/>
    </row>
    <row r="8904" spans="5:7">
      <c r="E8904" s="237"/>
      <c r="F8904" s="237"/>
      <c r="G8904" s="237"/>
    </row>
    <row r="8905" spans="5:7">
      <c r="E8905" s="237"/>
      <c r="F8905" s="237"/>
      <c r="G8905" s="237"/>
    </row>
    <row r="8906" spans="5:7">
      <c r="E8906" s="237"/>
      <c r="F8906" s="237"/>
      <c r="G8906" s="237"/>
    </row>
    <row r="8907" spans="5:7">
      <c r="E8907" s="237"/>
      <c r="F8907" s="237"/>
      <c r="G8907" s="237"/>
    </row>
    <row r="8908" spans="5:7">
      <c r="E8908" s="237"/>
      <c r="F8908" s="237"/>
      <c r="G8908" s="237"/>
    </row>
    <row r="8909" spans="5:7">
      <c r="E8909" s="237"/>
      <c r="F8909" s="237"/>
      <c r="G8909" s="237"/>
    </row>
    <row r="8910" spans="5:7">
      <c r="E8910" s="237"/>
      <c r="F8910" s="237"/>
      <c r="G8910" s="237"/>
    </row>
    <row r="8911" spans="5:7">
      <c r="E8911" s="237"/>
      <c r="F8911" s="237"/>
      <c r="G8911" s="237"/>
    </row>
    <row r="8912" spans="5:7">
      <c r="E8912" s="237"/>
      <c r="F8912" s="237"/>
      <c r="G8912" s="237"/>
    </row>
    <row r="8913" spans="5:7">
      <c r="E8913" s="237"/>
      <c r="F8913" s="237"/>
      <c r="G8913" s="237"/>
    </row>
    <row r="8914" spans="5:7">
      <c r="E8914" s="237"/>
      <c r="F8914" s="237"/>
      <c r="G8914" s="237"/>
    </row>
    <row r="8915" spans="5:7">
      <c r="E8915" s="237"/>
      <c r="F8915" s="237"/>
      <c r="G8915" s="237"/>
    </row>
    <row r="8916" spans="5:7">
      <c r="E8916" s="237"/>
      <c r="F8916" s="237"/>
      <c r="G8916" s="237"/>
    </row>
    <row r="8917" spans="5:7">
      <c r="E8917" s="237"/>
      <c r="F8917" s="237"/>
      <c r="G8917" s="237"/>
    </row>
    <row r="8918" spans="5:7">
      <c r="E8918" s="237"/>
      <c r="F8918" s="237"/>
      <c r="G8918" s="237"/>
    </row>
    <row r="8919" spans="5:7">
      <c r="E8919" s="237"/>
      <c r="F8919" s="237"/>
      <c r="G8919" s="237"/>
    </row>
    <row r="8920" spans="5:7">
      <c r="E8920" s="237"/>
      <c r="F8920" s="237"/>
      <c r="G8920" s="237"/>
    </row>
    <row r="8921" spans="5:7">
      <c r="E8921" s="237"/>
      <c r="F8921" s="237"/>
      <c r="G8921" s="237"/>
    </row>
    <row r="8922" spans="5:7">
      <c r="E8922" s="237"/>
      <c r="F8922" s="237"/>
      <c r="G8922" s="237"/>
    </row>
    <row r="8923" spans="5:7">
      <c r="E8923" s="237"/>
      <c r="F8923" s="237"/>
      <c r="G8923" s="237"/>
    </row>
    <row r="8924" spans="5:7">
      <c r="E8924" s="237"/>
      <c r="F8924" s="237"/>
      <c r="G8924" s="237"/>
    </row>
    <row r="8925" spans="5:7">
      <c r="E8925" s="237"/>
      <c r="F8925" s="237"/>
      <c r="G8925" s="237"/>
    </row>
    <row r="8926" spans="5:7">
      <c r="E8926" s="237"/>
      <c r="F8926" s="237"/>
      <c r="G8926" s="237"/>
    </row>
    <row r="8927" spans="5:7">
      <c r="E8927" s="237"/>
      <c r="F8927" s="237"/>
      <c r="G8927" s="237"/>
    </row>
    <row r="8928" spans="5:7">
      <c r="E8928" s="237"/>
      <c r="F8928" s="237"/>
      <c r="G8928" s="237"/>
    </row>
    <row r="8929" spans="5:7">
      <c r="E8929" s="237"/>
      <c r="F8929" s="237"/>
      <c r="G8929" s="237"/>
    </row>
    <row r="8930" spans="5:7">
      <c r="E8930" s="237"/>
      <c r="F8930" s="237"/>
      <c r="G8930" s="237"/>
    </row>
    <row r="8931" spans="5:7">
      <c r="E8931" s="237"/>
      <c r="F8931" s="237"/>
      <c r="G8931" s="237"/>
    </row>
    <row r="8932" spans="5:7">
      <c r="E8932" s="237"/>
      <c r="F8932" s="237"/>
      <c r="G8932" s="237"/>
    </row>
    <row r="8933" spans="5:7">
      <c r="E8933" s="237"/>
      <c r="F8933" s="237"/>
      <c r="G8933" s="237"/>
    </row>
    <row r="8934" spans="5:7">
      <c r="E8934" s="237"/>
      <c r="F8934" s="237"/>
      <c r="G8934" s="237"/>
    </row>
    <row r="8935" spans="5:7">
      <c r="E8935" s="237"/>
      <c r="F8935" s="237"/>
      <c r="G8935" s="237"/>
    </row>
    <row r="8936" spans="5:7">
      <c r="E8936" s="237"/>
      <c r="F8936" s="237"/>
      <c r="G8936" s="237"/>
    </row>
    <row r="8937" spans="5:7">
      <c r="E8937" s="237"/>
      <c r="F8937" s="237"/>
      <c r="G8937" s="237"/>
    </row>
    <row r="8938" spans="5:7">
      <c r="E8938" s="237"/>
      <c r="F8938" s="237"/>
      <c r="G8938" s="237"/>
    </row>
    <row r="8939" spans="5:7">
      <c r="E8939" s="237"/>
      <c r="F8939" s="237"/>
      <c r="G8939" s="237"/>
    </row>
    <row r="8940" spans="5:7">
      <c r="E8940" s="237"/>
      <c r="F8940" s="237"/>
      <c r="G8940" s="237"/>
    </row>
    <row r="8941" spans="5:7">
      <c r="E8941" s="237"/>
      <c r="F8941" s="237"/>
      <c r="G8941" s="237"/>
    </row>
    <row r="8942" spans="5:7">
      <c r="E8942" s="237"/>
      <c r="F8942" s="237"/>
      <c r="G8942" s="237"/>
    </row>
    <row r="8943" spans="5:7">
      <c r="E8943" s="237"/>
      <c r="F8943" s="237"/>
      <c r="G8943" s="237"/>
    </row>
    <row r="8944" spans="5:7">
      <c r="E8944" s="237"/>
      <c r="F8944" s="237"/>
      <c r="G8944" s="237"/>
    </row>
    <row r="8945" spans="5:7">
      <c r="E8945" s="237"/>
      <c r="F8945" s="237"/>
      <c r="G8945" s="237"/>
    </row>
    <row r="8946" spans="5:7">
      <c r="E8946" s="237"/>
      <c r="F8946" s="237"/>
      <c r="G8946" s="237"/>
    </row>
    <row r="8947" spans="5:7">
      <c r="E8947" s="237"/>
      <c r="F8947" s="237"/>
      <c r="G8947" s="237"/>
    </row>
    <row r="8948" spans="5:7">
      <c r="E8948" s="237"/>
      <c r="F8948" s="237"/>
      <c r="G8948" s="237"/>
    </row>
    <row r="8949" spans="5:7">
      <c r="E8949" s="237"/>
      <c r="F8949" s="237"/>
      <c r="G8949" s="237"/>
    </row>
    <row r="8950" spans="5:7">
      <c r="E8950" s="237"/>
      <c r="F8950" s="237"/>
      <c r="G8950" s="237"/>
    </row>
    <row r="8951" spans="5:7">
      <c r="E8951" s="237"/>
      <c r="F8951" s="237"/>
      <c r="G8951" s="237"/>
    </row>
    <row r="8952" spans="5:7">
      <c r="E8952" s="237"/>
      <c r="F8952" s="237"/>
      <c r="G8952" s="237"/>
    </row>
    <row r="8953" spans="5:7">
      <c r="E8953" s="237"/>
      <c r="F8953" s="237"/>
      <c r="G8953" s="237"/>
    </row>
    <row r="8954" spans="5:7">
      <c r="E8954" s="237"/>
      <c r="F8954" s="237"/>
      <c r="G8954" s="237"/>
    </row>
    <row r="8955" spans="5:7">
      <c r="E8955" s="237"/>
      <c r="F8955" s="237"/>
      <c r="G8955" s="237"/>
    </row>
    <row r="8956" spans="5:7">
      <c r="E8956" s="237"/>
      <c r="F8956" s="237"/>
      <c r="G8956" s="237"/>
    </row>
    <row r="8957" spans="5:7">
      <c r="E8957" s="237"/>
      <c r="F8957" s="237"/>
      <c r="G8957" s="237"/>
    </row>
    <row r="8958" spans="5:7">
      <c r="E8958" s="237"/>
      <c r="F8958" s="237"/>
      <c r="G8958" s="237"/>
    </row>
    <row r="8959" spans="5:7">
      <c r="E8959" s="237"/>
      <c r="F8959" s="237"/>
      <c r="G8959" s="237"/>
    </row>
    <row r="8960" spans="5:7">
      <c r="E8960" s="237"/>
      <c r="F8960" s="237"/>
      <c r="G8960" s="237"/>
    </row>
    <row r="8961" spans="5:7">
      <c r="E8961" s="237"/>
      <c r="F8961" s="237"/>
      <c r="G8961" s="237"/>
    </row>
    <row r="8962" spans="5:7">
      <c r="E8962" s="237"/>
      <c r="F8962" s="237"/>
      <c r="G8962" s="237"/>
    </row>
    <row r="8963" spans="5:7">
      <c r="E8963" s="237"/>
      <c r="F8963" s="237"/>
      <c r="G8963" s="237"/>
    </row>
    <row r="8964" spans="5:7">
      <c r="E8964" s="237"/>
      <c r="F8964" s="237"/>
      <c r="G8964" s="237"/>
    </row>
    <row r="8965" spans="5:7">
      <c r="E8965" s="237"/>
      <c r="F8965" s="237"/>
      <c r="G8965" s="237"/>
    </row>
    <row r="8966" spans="5:7">
      <c r="E8966" s="237"/>
      <c r="F8966" s="237"/>
      <c r="G8966" s="237"/>
    </row>
    <row r="8967" spans="5:7">
      <c r="E8967" s="237"/>
      <c r="F8967" s="237"/>
      <c r="G8967" s="237"/>
    </row>
    <row r="8968" spans="5:7">
      <c r="E8968" s="237"/>
      <c r="F8968" s="237"/>
      <c r="G8968" s="237"/>
    </row>
    <row r="8969" spans="5:7">
      <c r="E8969" s="237"/>
      <c r="F8969" s="237"/>
      <c r="G8969" s="237"/>
    </row>
    <row r="8970" spans="5:7">
      <c r="E8970" s="237"/>
      <c r="F8970" s="237"/>
      <c r="G8970" s="237"/>
    </row>
    <row r="8971" spans="5:7">
      <c r="E8971" s="237"/>
      <c r="F8971" s="237"/>
      <c r="G8971" s="237"/>
    </row>
    <row r="8972" spans="5:7">
      <c r="E8972" s="237"/>
      <c r="F8972" s="237"/>
      <c r="G8972" s="237"/>
    </row>
    <row r="8973" spans="5:7">
      <c r="E8973" s="237"/>
      <c r="F8973" s="237"/>
      <c r="G8973" s="237"/>
    </row>
    <row r="8974" spans="5:7">
      <c r="E8974" s="237"/>
      <c r="F8974" s="237"/>
      <c r="G8974" s="237"/>
    </row>
    <row r="8975" spans="5:7">
      <c r="E8975" s="237"/>
      <c r="F8975" s="237"/>
      <c r="G8975" s="237"/>
    </row>
    <row r="8976" spans="5:7">
      <c r="E8976" s="237"/>
      <c r="F8976" s="237"/>
      <c r="G8976" s="237"/>
    </row>
    <row r="8977" spans="5:7">
      <c r="E8977" s="237"/>
      <c r="F8977" s="237"/>
      <c r="G8977" s="237"/>
    </row>
    <row r="8978" spans="5:7">
      <c r="E8978" s="237"/>
      <c r="F8978" s="237"/>
      <c r="G8978" s="237"/>
    </row>
    <row r="8979" spans="5:7">
      <c r="E8979" s="237"/>
      <c r="F8979" s="237"/>
      <c r="G8979" s="237"/>
    </row>
    <row r="8980" spans="5:7">
      <c r="E8980" s="237"/>
      <c r="F8980" s="237"/>
      <c r="G8980" s="237"/>
    </row>
    <row r="8981" spans="5:7">
      <c r="E8981" s="237"/>
      <c r="F8981" s="237"/>
      <c r="G8981" s="237"/>
    </row>
    <row r="8982" spans="5:7">
      <c r="E8982" s="237"/>
      <c r="F8982" s="237"/>
      <c r="G8982" s="237"/>
    </row>
    <row r="8983" spans="5:7">
      <c r="E8983" s="237"/>
      <c r="F8983" s="237"/>
      <c r="G8983" s="237"/>
    </row>
    <row r="8984" spans="5:7">
      <c r="E8984" s="237"/>
      <c r="F8984" s="237"/>
      <c r="G8984" s="237"/>
    </row>
    <row r="8985" spans="5:7">
      <c r="E8985" s="237"/>
      <c r="F8985" s="237"/>
      <c r="G8985" s="237"/>
    </row>
    <row r="8986" spans="5:7">
      <c r="E8986" s="237"/>
      <c r="F8986" s="237"/>
      <c r="G8986" s="237"/>
    </row>
    <row r="8987" spans="5:7">
      <c r="E8987" s="237"/>
      <c r="F8987" s="237"/>
      <c r="G8987" s="237"/>
    </row>
    <row r="8988" spans="5:7">
      <c r="E8988" s="237"/>
      <c r="F8988" s="237"/>
      <c r="G8988" s="237"/>
    </row>
    <row r="8989" spans="5:7">
      <c r="E8989" s="237"/>
      <c r="F8989" s="237"/>
      <c r="G8989" s="237"/>
    </row>
    <row r="8990" spans="5:7">
      <c r="E8990" s="237"/>
      <c r="F8990" s="237"/>
      <c r="G8990" s="237"/>
    </row>
    <row r="8991" spans="5:7">
      <c r="E8991" s="237"/>
      <c r="F8991" s="237"/>
      <c r="G8991" s="237"/>
    </row>
    <row r="8992" spans="5:7">
      <c r="E8992" s="237"/>
      <c r="F8992" s="237"/>
      <c r="G8992" s="237"/>
    </row>
    <row r="8993" spans="5:7">
      <c r="E8993" s="237"/>
      <c r="F8993" s="237"/>
      <c r="G8993" s="237"/>
    </row>
    <row r="8994" spans="5:7">
      <c r="E8994" s="237"/>
      <c r="F8994" s="237"/>
      <c r="G8994" s="237"/>
    </row>
    <row r="8995" spans="5:7">
      <c r="E8995" s="237"/>
      <c r="F8995" s="237"/>
      <c r="G8995" s="237"/>
    </row>
    <row r="8996" spans="5:7">
      <c r="E8996" s="237"/>
      <c r="F8996" s="237"/>
      <c r="G8996" s="237"/>
    </row>
    <row r="8997" spans="5:7">
      <c r="E8997" s="237"/>
      <c r="F8997" s="237"/>
      <c r="G8997" s="237"/>
    </row>
    <row r="8998" spans="5:7">
      <c r="E8998" s="237"/>
      <c r="F8998" s="237"/>
      <c r="G8998" s="237"/>
    </row>
    <row r="8999" spans="5:7">
      <c r="E8999" s="237"/>
      <c r="F8999" s="237"/>
      <c r="G8999" s="237"/>
    </row>
    <row r="9000" spans="5:7">
      <c r="E9000" s="237"/>
      <c r="F9000" s="237"/>
      <c r="G9000" s="237"/>
    </row>
    <row r="9001" spans="5:7">
      <c r="E9001" s="237"/>
      <c r="F9001" s="237"/>
      <c r="G9001" s="237"/>
    </row>
    <row r="9002" spans="5:7">
      <c r="E9002" s="237"/>
      <c r="F9002" s="237"/>
      <c r="G9002" s="237"/>
    </row>
    <row r="9003" spans="5:7">
      <c r="E9003" s="237"/>
      <c r="F9003" s="237"/>
      <c r="G9003" s="237"/>
    </row>
    <row r="9004" spans="5:7">
      <c r="E9004" s="237"/>
      <c r="F9004" s="237"/>
      <c r="G9004" s="237"/>
    </row>
    <row r="9005" spans="5:7">
      <c r="E9005" s="237"/>
      <c r="F9005" s="237"/>
      <c r="G9005" s="237"/>
    </row>
    <row r="9006" spans="5:7">
      <c r="E9006" s="237"/>
      <c r="F9006" s="237"/>
      <c r="G9006" s="237"/>
    </row>
    <row r="9007" spans="5:7">
      <c r="E9007" s="237"/>
      <c r="F9007" s="237"/>
      <c r="G9007" s="237"/>
    </row>
    <row r="9008" spans="5:7">
      <c r="E9008" s="237"/>
      <c r="F9008" s="237"/>
      <c r="G9008" s="237"/>
    </row>
    <row r="9009" spans="5:7">
      <c r="E9009" s="237"/>
      <c r="F9009" s="237"/>
      <c r="G9009" s="237"/>
    </row>
    <row r="9010" spans="5:7">
      <c r="E9010" s="237"/>
      <c r="F9010" s="237"/>
      <c r="G9010" s="237"/>
    </row>
    <row r="9011" spans="5:7">
      <c r="E9011" s="237"/>
      <c r="F9011" s="237"/>
      <c r="G9011" s="237"/>
    </row>
    <row r="9012" spans="5:7">
      <c r="E9012" s="237"/>
      <c r="F9012" s="237"/>
      <c r="G9012" s="237"/>
    </row>
    <row r="9013" spans="5:7">
      <c r="E9013" s="237"/>
      <c r="F9013" s="237"/>
      <c r="G9013" s="237"/>
    </row>
    <row r="9014" spans="5:7">
      <c r="E9014" s="237"/>
      <c r="F9014" s="237"/>
      <c r="G9014" s="237"/>
    </row>
    <row r="9015" spans="5:7">
      <c r="E9015" s="237"/>
      <c r="F9015" s="237"/>
      <c r="G9015" s="237"/>
    </row>
    <row r="9016" spans="5:7">
      <c r="E9016" s="237"/>
      <c r="F9016" s="237"/>
      <c r="G9016" s="237"/>
    </row>
    <row r="9017" spans="5:7">
      <c r="E9017" s="237"/>
      <c r="F9017" s="237"/>
      <c r="G9017" s="237"/>
    </row>
    <row r="9018" spans="5:7">
      <c r="E9018" s="237"/>
      <c r="F9018" s="237"/>
      <c r="G9018" s="237"/>
    </row>
    <row r="9019" spans="5:7">
      <c r="E9019" s="237"/>
      <c r="F9019" s="237"/>
      <c r="G9019" s="237"/>
    </row>
    <row r="9020" spans="5:7">
      <c r="E9020" s="237"/>
      <c r="F9020" s="237"/>
      <c r="G9020" s="237"/>
    </row>
    <row r="9021" spans="5:7">
      <c r="E9021" s="237"/>
      <c r="F9021" s="237"/>
      <c r="G9021" s="237"/>
    </row>
    <row r="9022" spans="5:7">
      <c r="E9022" s="237"/>
      <c r="F9022" s="237"/>
      <c r="G9022" s="237"/>
    </row>
    <row r="9023" spans="5:7">
      <c r="E9023" s="237"/>
      <c r="F9023" s="237"/>
      <c r="G9023" s="237"/>
    </row>
    <row r="9024" spans="5:7">
      <c r="E9024" s="237"/>
      <c r="F9024" s="237"/>
      <c r="G9024" s="237"/>
    </row>
    <row r="9025" spans="5:7">
      <c r="E9025" s="237"/>
      <c r="F9025" s="237"/>
      <c r="G9025" s="237"/>
    </row>
    <row r="9026" spans="5:7">
      <c r="E9026" s="237"/>
      <c r="F9026" s="237"/>
      <c r="G9026" s="237"/>
    </row>
    <row r="9027" spans="5:7">
      <c r="E9027" s="237"/>
      <c r="F9027" s="237"/>
      <c r="G9027" s="237"/>
    </row>
    <row r="9028" spans="5:7">
      <c r="E9028" s="237"/>
      <c r="F9028" s="237"/>
      <c r="G9028" s="237"/>
    </row>
    <row r="9029" spans="5:7">
      <c r="E9029" s="237"/>
      <c r="F9029" s="237"/>
      <c r="G9029" s="237"/>
    </row>
    <row r="9030" spans="5:7">
      <c r="E9030" s="237"/>
      <c r="F9030" s="237"/>
      <c r="G9030" s="237"/>
    </row>
    <row r="9031" spans="5:7">
      <c r="E9031" s="237"/>
      <c r="F9031" s="237"/>
      <c r="G9031" s="237"/>
    </row>
    <row r="9032" spans="5:7">
      <c r="E9032" s="237"/>
      <c r="F9032" s="237"/>
      <c r="G9032" s="237"/>
    </row>
    <row r="9033" spans="5:7">
      <c r="E9033" s="237"/>
      <c r="F9033" s="237"/>
      <c r="G9033" s="237"/>
    </row>
    <row r="9034" spans="5:7">
      <c r="E9034" s="237"/>
      <c r="F9034" s="237"/>
      <c r="G9034" s="237"/>
    </row>
    <row r="9035" spans="5:7">
      <c r="E9035" s="237"/>
      <c r="F9035" s="237"/>
      <c r="G9035" s="237"/>
    </row>
    <row r="9036" spans="5:7">
      <c r="E9036" s="237"/>
      <c r="F9036" s="237"/>
      <c r="G9036" s="237"/>
    </row>
    <row r="9037" spans="5:7">
      <c r="E9037" s="237"/>
      <c r="F9037" s="237"/>
      <c r="G9037" s="237"/>
    </row>
    <row r="9038" spans="5:7">
      <c r="E9038" s="237"/>
      <c r="F9038" s="237"/>
      <c r="G9038" s="237"/>
    </row>
    <row r="9039" spans="5:7">
      <c r="E9039" s="237"/>
      <c r="F9039" s="237"/>
      <c r="G9039" s="237"/>
    </row>
    <row r="9040" spans="5:7">
      <c r="E9040" s="237"/>
      <c r="F9040" s="237"/>
      <c r="G9040" s="237"/>
    </row>
    <row r="9041" spans="5:7">
      <c r="E9041" s="237"/>
      <c r="F9041" s="237"/>
      <c r="G9041" s="237"/>
    </row>
    <row r="9042" spans="5:7">
      <c r="E9042" s="237"/>
      <c r="F9042" s="237"/>
      <c r="G9042" s="237"/>
    </row>
    <row r="9043" spans="5:7">
      <c r="E9043" s="237"/>
      <c r="F9043" s="237"/>
      <c r="G9043" s="237"/>
    </row>
    <row r="9044" spans="5:7">
      <c r="E9044" s="237"/>
      <c r="F9044" s="237"/>
      <c r="G9044" s="237"/>
    </row>
    <row r="9045" spans="5:7">
      <c r="E9045" s="237"/>
      <c r="F9045" s="237"/>
      <c r="G9045" s="237"/>
    </row>
    <row r="9046" spans="5:7">
      <c r="E9046" s="237"/>
      <c r="F9046" s="237"/>
      <c r="G9046" s="237"/>
    </row>
    <row r="9047" spans="5:7">
      <c r="E9047" s="237"/>
      <c r="F9047" s="237"/>
      <c r="G9047" s="237"/>
    </row>
    <row r="9048" spans="5:7">
      <c r="E9048" s="237"/>
      <c r="F9048" s="237"/>
      <c r="G9048" s="237"/>
    </row>
    <row r="9049" spans="5:7">
      <c r="E9049" s="237"/>
      <c r="F9049" s="237"/>
      <c r="G9049" s="237"/>
    </row>
    <row r="9050" spans="5:7">
      <c r="E9050" s="237"/>
      <c r="F9050" s="237"/>
      <c r="G9050" s="237"/>
    </row>
    <row r="9051" spans="5:7">
      <c r="E9051" s="237"/>
      <c r="F9051" s="237"/>
      <c r="G9051" s="237"/>
    </row>
    <row r="9052" spans="5:7">
      <c r="E9052" s="237"/>
      <c r="F9052" s="237"/>
      <c r="G9052" s="237"/>
    </row>
    <row r="9053" spans="5:7">
      <c r="E9053" s="237"/>
      <c r="F9053" s="237"/>
      <c r="G9053" s="237"/>
    </row>
    <row r="9054" spans="5:7">
      <c r="E9054" s="237"/>
      <c r="F9054" s="237"/>
      <c r="G9054" s="237"/>
    </row>
    <row r="9055" spans="5:7">
      <c r="E9055" s="237"/>
      <c r="F9055" s="237"/>
      <c r="G9055" s="237"/>
    </row>
    <row r="9056" spans="5:7">
      <c r="E9056" s="237"/>
      <c r="F9056" s="237"/>
      <c r="G9056" s="237"/>
    </row>
    <row r="9057" spans="5:7">
      <c r="E9057" s="237"/>
      <c r="F9057" s="237"/>
      <c r="G9057" s="237"/>
    </row>
    <row r="9058" spans="5:7">
      <c r="E9058" s="237"/>
      <c r="F9058" s="237"/>
      <c r="G9058" s="237"/>
    </row>
    <row r="9059" spans="5:7">
      <c r="E9059" s="237"/>
      <c r="F9059" s="237"/>
      <c r="G9059" s="237"/>
    </row>
    <row r="9060" spans="5:7">
      <c r="E9060" s="237"/>
      <c r="F9060" s="237"/>
      <c r="G9060" s="237"/>
    </row>
    <row r="9061" spans="5:7">
      <c r="E9061" s="237"/>
      <c r="F9061" s="237"/>
      <c r="G9061" s="237"/>
    </row>
    <row r="9062" spans="5:7">
      <c r="E9062" s="237"/>
      <c r="F9062" s="237"/>
      <c r="G9062" s="237"/>
    </row>
    <row r="9063" spans="5:7">
      <c r="E9063" s="237"/>
      <c r="F9063" s="237"/>
      <c r="G9063" s="237"/>
    </row>
    <row r="9064" spans="5:7">
      <c r="E9064" s="237"/>
      <c r="F9064" s="237"/>
      <c r="G9064" s="237"/>
    </row>
    <row r="9065" spans="5:7">
      <c r="E9065" s="237"/>
      <c r="F9065" s="237"/>
      <c r="G9065" s="237"/>
    </row>
    <row r="9066" spans="5:7">
      <c r="E9066" s="237"/>
      <c r="F9066" s="237"/>
      <c r="G9066" s="237"/>
    </row>
    <row r="9067" spans="5:7">
      <c r="E9067" s="237"/>
      <c r="F9067" s="237"/>
      <c r="G9067" s="237"/>
    </row>
    <row r="9068" spans="5:7">
      <c r="E9068" s="237"/>
      <c r="F9068" s="237"/>
      <c r="G9068" s="237"/>
    </row>
    <row r="9069" spans="5:7">
      <c r="E9069" s="237"/>
      <c r="F9069" s="237"/>
      <c r="G9069" s="237"/>
    </row>
    <row r="9070" spans="5:7">
      <c r="E9070" s="237"/>
      <c r="F9070" s="237"/>
      <c r="G9070" s="237"/>
    </row>
    <row r="9071" spans="5:7">
      <c r="E9071" s="237"/>
      <c r="F9071" s="237"/>
      <c r="G9071" s="237"/>
    </row>
    <row r="9072" spans="5:7">
      <c r="E9072" s="237"/>
      <c r="F9072" s="237"/>
      <c r="G9072" s="237"/>
    </row>
    <row r="9073" spans="5:7">
      <c r="E9073" s="237"/>
      <c r="F9073" s="237"/>
      <c r="G9073" s="237"/>
    </row>
    <row r="9074" spans="5:7">
      <c r="E9074" s="237"/>
      <c r="F9074" s="237"/>
      <c r="G9074" s="237"/>
    </row>
    <row r="9075" spans="5:7">
      <c r="E9075" s="237"/>
      <c r="F9075" s="237"/>
      <c r="G9075" s="237"/>
    </row>
    <row r="9076" spans="5:7">
      <c r="E9076" s="237"/>
      <c r="F9076" s="237"/>
      <c r="G9076" s="237"/>
    </row>
    <row r="9077" spans="5:7">
      <c r="E9077" s="237"/>
      <c r="F9077" s="237"/>
      <c r="G9077" s="237"/>
    </row>
    <row r="9078" spans="5:7">
      <c r="E9078" s="237"/>
      <c r="F9078" s="237"/>
      <c r="G9078" s="237"/>
    </row>
    <row r="9079" spans="5:7">
      <c r="E9079" s="237"/>
      <c r="F9079" s="237"/>
      <c r="G9079" s="237"/>
    </row>
    <row r="9080" spans="5:7">
      <c r="E9080" s="237"/>
      <c r="F9080" s="237"/>
      <c r="G9080" s="237"/>
    </row>
    <row r="9081" spans="5:7">
      <c r="E9081" s="237"/>
      <c r="F9081" s="237"/>
      <c r="G9081" s="237"/>
    </row>
    <row r="9082" spans="5:7">
      <c r="E9082" s="237"/>
      <c r="F9082" s="237"/>
      <c r="G9082" s="237"/>
    </row>
    <row r="9083" spans="5:7">
      <c r="E9083" s="237"/>
      <c r="F9083" s="237"/>
      <c r="G9083" s="237"/>
    </row>
    <row r="9084" spans="5:7">
      <c r="E9084" s="237"/>
      <c r="F9084" s="237"/>
      <c r="G9084" s="237"/>
    </row>
    <row r="9085" spans="5:7">
      <c r="E9085" s="237"/>
      <c r="F9085" s="237"/>
      <c r="G9085" s="237"/>
    </row>
    <row r="9086" spans="5:7">
      <c r="E9086" s="237"/>
      <c r="F9086" s="237"/>
      <c r="G9086" s="237"/>
    </row>
    <row r="9087" spans="5:7">
      <c r="E9087" s="237"/>
      <c r="F9087" s="237"/>
      <c r="G9087" s="237"/>
    </row>
    <row r="9088" spans="5:7">
      <c r="E9088" s="237"/>
      <c r="F9088" s="237"/>
      <c r="G9088" s="237"/>
    </row>
    <row r="9089" spans="5:7">
      <c r="E9089" s="237"/>
      <c r="F9089" s="237"/>
      <c r="G9089" s="237"/>
    </row>
    <row r="9090" spans="5:7">
      <c r="E9090" s="237"/>
      <c r="F9090" s="237"/>
      <c r="G9090" s="237"/>
    </row>
    <row r="9091" spans="5:7">
      <c r="E9091" s="237"/>
      <c r="F9091" s="237"/>
      <c r="G9091" s="237"/>
    </row>
    <row r="9092" spans="5:7">
      <c r="E9092" s="237"/>
      <c r="F9092" s="237"/>
      <c r="G9092" s="237"/>
    </row>
    <row r="9093" spans="5:7">
      <c r="E9093" s="237"/>
      <c r="F9093" s="237"/>
      <c r="G9093" s="237"/>
    </row>
    <row r="9094" spans="5:7">
      <c r="E9094" s="237"/>
      <c r="F9094" s="237"/>
      <c r="G9094" s="237"/>
    </row>
    <row r="9095" spans="5:7">
      <c r="E9095" s="237"/>
      <c r="F9095" s="237"/>
      <c r="G9095" s="237"/>
    </row>
    <row r="9096" spans="5:7">
      <c r="E9096" s="237"/>
      <c r="F9096" s="237"/>
      <c r="G9096" s="237"/>
    </row>
    <row r="9097" spans="5:7">
      <c r="E9097" s="237"/>
      <c r="F9097" s="237"/>
      <c r="G9097" s="237"/>
    </row>
    <row r="9098" spans="5:7">
      <c r="E9098" s="237"/>
      <c r="F9098" s="237"/>
      <c r="G9098" s="237"/>
    </row>
    <row r="9099" spans="5:7">
      <c r="E9099" s="237"/>
      <c r="F9099" s="237"/>
      <c r="G9099" s="237"/>
    </row>
    <row r="9100" spans="5:7">
      <c r="E9100" s="237"/>
      <c r="F9100" s="237"/>
      <c r="G9100" s="237"/>
    </row>
    <row r="9101" spans="5:7">
      <c r="E9101" s="237"/>
      <c r="F9101" s="237"/>
      <c r="G9101" s="237"/>
    </row>
    <row r="9102" spans="5:7">
      <c r="E9102" s="237"/>
      <c r="F9102" s="237"/>
      <c r="G9102" s="237"/>
    </row>
    <row r="9103" spans="5:7">
      <c r="E9103" s="237"/>
      <c r="F9103" s="237"/>
      <c r="G9103" s="237"/>
    </row>
    <row r="9104" spans="5:7">
      <c r="E9104" s="237"/>
      <c r="F9104" s="237"/>
      <c r="G9104" s="237"/>
    </row>
    <row r="9105" spans="5:7">
      <c r="E9105" s="237"/>
      <c r="F9105" s="237"/>
      <c r="G9105" s="237"/>
    </row>
    <row r="9106" spans="5:7">
      <c r="E9106" s="237"/>
      <c r="F9106" s="237"/>
      <c r="G9106" s="237"/>
    </row>
    <row r="9107" spans="5:7">
      <c r="E9107" s="237"/>
      <c r="F9107" s="237"/>
      <c r="G9107" s="237"/>
    </row>
    <row r="9108" spans="5:7">
      <c r="E9108" s="237"/>
      <c r="F9108" s="237"/>
      <c r="G9108" s="237"/>
    </row>
    <row r="9109" spans="5:7">
      <c r="E9109" s="237"/>
      <c r="F9109" s="237"/>
      <c r="G9109" s="237"/>
    </row>
    <row r="9110" spans="5:7">
      <c r="E9110" s="237"/>
      <c r="F9110" s="237"/>
      <c r="G9110" s="237"/>
    </row>
    <row r="9111" spans="5:7">
      <c r="E9111" s="237"/>
      <c r="F9111" s="237"/>
      <c r="G9111" s="237"/>
    </row>
    <row r="9112" spans="5:7">
      <c r="E9112" s="237"/>
      <c r="F9112" s="237"/>
      <c r="G9112" s="237"/>
    </row>
    <row r="9113" spans="5:7">
      <c r="E9113" s="237"/>
      <c r="F9113" s="237"/>
      <c r="G9113" s="237"/>
    </row>
    <row r="9114" spans="5:7">
      <c r="E9114" s="237"/>
      <c r="F9114" s="237"/>
      <c r="G9114" s="237"/>
    </row>
    <row r="9115" spans="5:7">
      <c r="E9115" s="237"/>
      <c r="F9115" s="237"/>
      <c r="G9115" s="237"/>
    </row>
    <row r="9116" spans="5:7">
      <c r="E9116" s="237"/>
      <c r="F9116" s="237"/>
      <c r="G9116" s="237"/>
    </row>
    <row r="9117" spans="5:7">
      <c r="E9117" s="237"/>
      <c r="F9117" s="237"/>
      <c r="G9117" s="237"/>
    </row>
    <row r="9118" spans="5:7">
      <c r="E9118" s="237"/>
      <c r="F9118" s="237"/>
      <c r="G9118" s="237"/>
    </row>
    <row r="9119" spans="5:7">
      <c r="E9119" s="237"/>
      <c r="F9119" s="237"/>
      <c r="G9119" s="237"/>
    </row>
    <row r="9120" spans="5:7">
      <c r="E9120" s="237"/>
      <c r="F9120" s="237"/>
      <c r="G9120" s="237"/>
    </row>
    <row r="9121" spans="5:7">
      <c r="E9121" s="237"/>
      <c r="F9121" s="237"/>
      <c r="G9121" s="237"/>
    </row>
    <row r="9122" spans="5:7">
      <c r="E9122" s="237"/>
      <c r="F9122" s="237"/>
      <c r="G9122" s="237"/>
    </row>
    <row r="9123" spans="5:7">
      <c r="E9123" s="237"/>
      <c r="F9123" s="237"/>
      <c r="G9123" s="237"/>
    </row>
    <row r="9124" spans="5:7">
      <c r="E9124" s="237"/>
      <c r="F9124" s="237"/>
      <c r="G9124" s="237"/>
    </row>
    <row r="9125" spans="5:7">
      <c r="E9125" s="237"/>
      <c r="F9125" s="237"/>
      <c r="G9125" s="237"/>
    </row>
    <row r="9126" spans="5:7">
      <c r="E9126" s="237"/>
      <c r="F9126" s="237"/>
      <c r="G9126" s="237"/>
    </row>
    <row r="9127" spans="5:7">
      <c r="E9127" s="237"/>
      <c r="F9127" s="237"/>
      <c r="G9127" s="237"/>
    </row>
    <row r="9128" spans="5:7">
      <c r="E9128" s="237"/>
      <c r="F9128" s="237"/>
      <c r="G9128" s="237"/>
    </row>
    <row r="9129" spans="5:7">
      <c r="E9129" s="237"/>
      <c r="F9129" s="237"/>
      <c r="G9129" s="237"/>
    </row>
    <row r="9130" spans="5:7">
      <c r="E9130" s="237"/>
      <c r="F9130" s="237"/>
      <c r="G9130" s="237"/>
    </row>
    <row r="9131" spans="5:7">
      <c r="E9131" s="237"/>
      <c r="F9131" s="237"/>
      <c r="G9131" s="237"/>
    </row>
    <row r="9132" spans="5:7">
      <c r="E9132" s="237"/>
      <c r="F9132" s="237"/>
      <c r="G9132" s="237"/>
    </row>
    <row r="9133" spans="5:7">
      <c r="E9133" s="237"/>
      <c r="F9133" s="237"/>
      <c r="G9133" s="237"/>
    </row>
    <row r="9134" spans="5:7">
      <c r="E9134" s="237"/>
      <c r="F9134" s="237"/>
      <c r="G9134" s="237"/>
    </row>
    <row r="9135" spans="5:7">
      <c r="E9135" s="237"/>
      <c r="F9135" s="237"/>
      <c r="G9135" s="237"/>
    </row>
    <row r="9136" spans="5:7">
      <c r="E9136" s="237"/>
      <c r="F9136" s="237"/>
      <c r="G9136" s="237"/>
    </row>
    <row r="9137" spans="5:7">
      <c r="E9137" s="237"/>
      <c r="F9137" s="237"/>
      <c r="G9137" s="237"/>
    </row>
    <row r="9138" spans="5:7">
      <c r="E9138" s="237"/>
      <c r="F9138" s="237"/>
      <c r="G9138" s="237"/>
    </row>
    <row r="9139" spans="5:7">
      <c r="E9139" s="237"/>
      <c r="F9139" s="237"/>
      <c r="G9139" s="237"/>
    </row>
    <row r="9140" spans="5:7">
      <c r="E9140" s="237"/>
      <c r="F9140" s="237"/>
      <c r="G9140" s="237"/>
    </row>
    <row r="9141" spans="5:7">
      <c r="E9141" s="237"/>
      <c r="F9141" s="237"/>
      <c r="G9141" s="237"/>
    </row>
    <row r="9142" spans="5:7">
      <c r="E9142" s="237"/>
      <c r="F9142" s="237"/>
      <c r="G9142" s="237"/>
    </row>
    <row r="9143" spans="5:7">
      <c r="E9143" s="237"/>
      <c r="F9143" s="237"/>
      <c r="G9143" s="237"/>
    </row>
    <row r="9144" spans="5:7">
      <c r="E9144" s="237"/>
      <c r="F9144" s="237"/>
      <c r="G9144" s="237"/>
    </row>
    <row r="9145" spans="5:7">
      <c r="E9145" s="237"/>
      <c r="F9145" s="237"/>
      <c r="G9145" s="237"/>
    </row>
    <row r="9146" spans="5:7">
      <c r="E9146" s="237"/>
      <c r="F9146" s="237"/>
      <c r="G9146" s="237"/>
    </row>
    <row r="9147" spans="5:7">
      <c r="E9147" s="237"/>
      <c r="F9147" s="237"/>
      <c r="G9147" s="237"/>
    </row>
    <row r="9148" spans="5:7">
      <c r="E9148" s="237"/>
      <c r="F9148" s="237"/>
      <c r="G9148" s="237"/>
    </row>
    <row r="9149" spans="5:7">
      <c r="E9149" s="237"/>
      <c r="F9149" s="237"/>
      <c r="G9149" s="237"/>
    </row>
    <row r="9150" spans="5:7">
      <c r="E9150" s="237"/>
      <c r="F9150" s="237"/>
      <c r="G9150" s="237"/>
    </row>
    <row r="9151" spans="5:7">
      <c r="E9151" s="237"/>
      <c r="F9151" s="237"/>
      <c r="G9151" s="237"/>
    </row>
    <row r="9152" spans="5:7">
      <c r="E9152" s="237"/>
      <c r="F9152" s="237"/>
      <c r="G9152" s="237"/>
    </row>
    <row r="9153" spans="5:7">
      <c r="E9153" s="237"/>
      <c r="F9153" s="237"/>
      <c r="G9153" s="237"/>
    </row>
    <row r="9154" spans="5:7">
      <c r="E9154" s="237"/>
      <c r="F9154" s="237"/>
      <c r="G9154" s="237"/>
    </row>
    <row r="9155" spans="5:7">
      <c r="E9155" s="237"/>
      <c r="F9155" s="237"/>
      <c r="G9155" s="237"/>
    </row>
    <row r="9156" spans="5:7">
      <c r="E9156" s="237"/>
      <c r="F9156" s="237"/>
      <c r="G9156" s="237"/>
    </row>
    <row r="9157" spans="5:7">
      <c r="E9157" s="237"/>
      <c r="F9157" s="237"/>
      <c r="G9157" s="237"/>
    </row>
    <row r="9158" spans="5:7">
      <c r="E9158" s="237"/>
      <c r="F9158" s="237"/>
      <c r="G9158" s="237"/>
    </row>
    <row r="9159" spans="5:7">
      <c r="E9159" s="237"/>
      <c r="F9159" s="237"/>
      <c r="G9159" s="237"/>
    </row>
    <row r="9160" spans="5:7">
      <c r="E9160" s="237"/>
      <c r="F9160" s="237"/>
      <c r="G9160" s="237"/>
    </row>
    <row r="9161" spans="5:7">
      <c r="E9161" s="237"/>
      <c r="F9161" s="237"/>
      <c r="G9161" s="237"/>
    </row>
    <row r="9162" spans="5:7">
      <c r="E9162" s="237"/>
      <c r="F9162" s="237"/>
      <c r="G9162" s="237"/>
    </row>
    <row r="9163" spans="5:7">
      <c r="E9163" s="237"/>
      <c r="F9163" s="237"/>
      <c r="G9163" s="237"/>
    </row>
    <row r="9164" spans="5:7">
      <c r="E9164" s="237"/>
      <c r="F9164" s="237"/>
      <c r="G9164" s="237"/>
    </row>
    <row r="9165" spans="5:7">
      <c r="E9165" s="237"/>
      <c r="F9165" s="237"/>
      <c r="G9165" s="237"/>
    </row>
    <row r="9166" spans="5:7">
      <c r="E9166" s="237"/>
      <c r="F9166" s="237"/>
      <c r="G9166" s="237"/>
    </row>
    <row r="9167" spans="5:7">
      <c r="E9167" s="237"/>
      <c r="F9167" s="237"/>
      <c r="G9167" s="237"/>
    </row>
    <row r="9168" spans="5:7">
      <c r="E9168" s="237"/>
      <c r="F9168" s="237"/>
      <c r="G9168" s="237"/>
    </row>
    <row r="9169" spans="5:7">
      <c r="E9169" s="237"/>
      <c r="F9169" s="237"/>
      <c r="G9169" s="237"/>
    </row>
    <row r="9170" spans="5:7">
      <c r="E9170" s="237"/>
      <c r="F9170" s="237"/>
      <c r="G9170" s="237"/>
    </row>
    <row r="9171" spans="5:7">
      <c r="E9171" s="237"/>
      <c r="F9171" s="237"/>
      <c r="G9171" s="237"/>
    </row>
    <row r="9172" spans="5:7">
      <c r="E9172" s="237"/>
      <c r="F9172" s="237"/>
      <c r="G9172" s="237"/>
    </row>
    <row r="9173" spans="5:7">
      <c r="E9173" s="237"/>
      <c r="F9173" s="237"/>
      <c r="G9173" s="237"/>
    </row>
    <row r="9174" spans="5:7">
      <c r="E9174" s="237"/>
      <c r="F9174" s="237"/>
      <c r="G9174" s="237"/>
    </row>
    <row r="9175" spans="5:7">
      <c r="E9175" s="237"/>
      <c r="F9175" s="237"/>
      <c r="G9175" s="237"/>
    </row>
    <row r="9176" spans="5:7">
      <c r="E9176" s="237"/>
      <c r="F9176" s="237"/>
      <c r="G9176" s="237"/>
    </row>
    <row r="9177" spans="5:7">
      <c r="E9177" s="237"/>
      <c r="F9177" s="237"/>
      <c r="G9177" s="237"/>
    </row>
    <row r="9178" spans="5:7">
      <c r="E9178" s="237"/>
      <c r="F9178" s="237"/>
      <c r="G9178" s="237"/>
    </row>
    <row r="9179" spans="5:7">
      <c r="E9179" s="237"/>
      <c r="F9179" s="237"/>
      <c r="G9179" s="237"/>
    </row>
    <row r="9180" spans="5:7">
      <c r="E9180" s="237"/>
      <c r="F9180" s="237"/>
      <c r="G9180" s="237"/>
    </row>
    <row r="9181" spans="5:7">
      <c r="E9181" s="237"/>
      <c r="F9181" s="237"/>
      <c r="G9181" s="237"/>
    </row>
    <row r="9182" spans="5:7">
      <c r="E9182" s="237"/>
      <c r="F9182" s="237"/>
      <c r="G9182" s="237"/>
    </row>
    <row r="9183" spans="5:7">
      <c r="E9183" s="237"/>
      <c r="F9183" s="237"/>
      <c r="G9183" s="237"/>
    </row>
    <row r="9184" spans="5:7">
      <c r="E9184" s="237"/>
      <c r="F9184" s="237"/>
      <c r="G9184" s="237"/>
    </row>
    <row r="9185" spans="5:7">
      <c r="E9185" s="237"/>
      <c r="F9185" s="237"/>
      <c r="G9185" s="237"/>
    </row>
    <row r="9186" spans="5:7">
      <c r="E9186" s="237"/>
      <c r="F9186" s="237"/>
      <c r="G9186" s="237"/>
    </row>
    <row r="9187" spans="5:7">
      <c r="E9187" s="237"/>
      <c r="F9187" s="237"/>
      <c r="G9187" s="237"/>
    </row>
    <row r="9188" spans="5:7">
      <c r="E9188" s="237"/>
      <c r="F9188" s="237"/>
      <c r="G9188" s="237"/>
    </row>
    <row r="9189" spans="5:7">
      <c r="E9189" s="237"/>
      <c r="F9189" s="237"/>
      <c r="G9189" s="237"/>
    </row>
    <row r="9190" spans="5:7">
      <c r="E9190" s="237"/>
      <c r="F9190" s="237"/>
      <c r="G9190" s="237"/>
    </row>
    <row r="9191" spans="5:7">
      <c r="E9191" s="237"/>
      <c r="F9191" s="237"/>
      <c r="G9191" s="237"/>
    </row>
    <row r="9192" spans="5:7">
      <c r="E9192" s="237"/>
      <c r="F9192" s="237"/>
      <c r="G9192" s="237"/>
    </row>
    <row r="9193" spans="5:7">
      <c r="E9193" s="237"/>
      <c r="F9193" s="237"/>
      <c r="G9193" s="237"/>
    </row>
    <row r="9194" spans="5:7">
      <c r="E9194" s="237"/>
      <c r="F9194" s="237"/>
      <c r="G9194" s="237"/>
    </row>
    <row r="9195" spans="5:7">
      <c r="E9195" s="237"/>
      <c r="F9195" s="237"/>
      <c r="G9195" s="237"/>
    </row>
    <row r="9196" spans="5:7">
      <c r="E9196" s="237"/>
      <c r="F9196" s="237"/>
      <c r="G9196" s="237"/>
    </row>
    <row r="9197" spans="5:7">
      <c r="E9197" s="237"/>
      <c r="F9197" s="237"/>
      <c r="G9197" s="237"/>
    </row>
    <row r="9198" spans="5:7">
      <c r="E9198" s="237"/>
      <c r="F9198" s="237"/>
      <c r="G9198" s="237"/>
    </row>
    <row r="9199" spans="5:7">
      <c r="E9199" s="237"/>
      <c r="F9199" s="237"/>
      <c r="G9199" s="237"/>
    </row>
    <row r="9200" spans="5:7">
      <c r="E9200" s="237"/>
      <c r="F9200" s="237"/>
      <c r="G9200" s="237"/>
    </row>
    <row r="9201" spans="5:7">
      <c r="E9201" s="237"/>
      <c r="F9201" s="237"/>
      <c r="G9201" s="237"/>
    </row>
    <row r="9202" spans="5:7">
      <c r="E9202" s="237"/>
      <c r="F9202" s="237"/>
      <c r="G9202" s="237"/>
    </row>
    <row r="9203" spans="5:7">
      <c r="E9203" s="237"/>
      <c r="F9203" s="237"/>
      <c r="G9203" s="237"/>
    </row>
    <row r="9204" spans="5:7">
      <c r="E9204" s="237"/>
      <c r="F9204" s="237"/>
      <c r="G9204" s="237"/>
    </row>
    <row r="9205" spans="5:7">
      <c r="E9205" s="237"/>
      <c r="F9205" s="237"/>
      <c r="G9205" s="237"/>
    </row>
    <row r="9206" spans="5:7">
      <c r="E9206" s="237"/>
      <c r="F9206" s="237"/>
      <c r="G9206" s="237"/>
    </row>
    <row r="9207" spans="5:7">
      <c r="E9207" s="237"/>
      <c r="F9207" s="237"/>
      <c r="G9207" s="237"/>
    </row>
    <row r="9208" spans="5:7">
      <c r="E9208" s="237"/>
      <c r="F9208" s="237"/>
      <c r="G9208" s="237"/>
    </row>
    <row r="9209" spans="5:7">
      <c r="E9209" s="237"/>
      <c r="F9209" s="237"/>
      <c r="G9209" s="237"/>
    </row>
    <row r="9210" spans="5:7">
      <c r="E9210" s="237"/>
      <c r="F9210" s="237"/>
      <c r="G9210" s="237"/>
    </row>
    <row r="9211" spans="5:7">
      <c r="E9211" s="237"/>
      <c r="F9211" s="237"/>
      <c r="G9211" s="237"/>
    </row>
    <row r="9212" spans="5:7">
      <c r="E9212" s="237"/>
      <c r="F9212" s="237"/>
      <c r="G9212" s="237"/>
    </row>
    <row r="9213" spans="5:7">
      <c r="E9213" s="237"/>
      <c r="F9213" s="237"/>
      <c r="G9213" s="237"/>
    </row>
    <row r="9214" spans="5:7">
      <c r="E9214" s="237"/>
      <c r="F9214" s="237"/>
      <c r="G9214" s="237"/>
    </row>
    <row r="9215" spans="5:7">
      <c r="E9215" s="237"/>
      <c r="F9215" s="237"/>
      <c r="G9215" s="237"/>
    </row>
    <row r="9216" spans="5:7">
      <c r="E9216" s="237"/>
      <c r="F9216" s="237"/>
      <c r="G9216" s="237"/>
    </row>
    <row r="9217" spans="5:7">
      <c r="E9217" s="237"/>
      <c r="F9217" s="237"/>
      <c r="G9217" s="237"/>
    </row>
    <row r="9218" spans="5:7">
      <c r="E9218" s="237"/>
      <c r="F9218" s="237"/>
      <c r="G9218" s="237"/>
    </row>
    <row r="9219" spans="5:7">
      <c r="E9219" s="237"/>
      <c r="F9219" s="237"/>
      <c r="G9219" s="237"/>
    </row>
    <row r="9220" spans="5:7">
      <c r="E9220" s="237"/>
      <c r="F9220" s="237"/>
      <c r="G9220" s="237"/>
    </row>
    <row r="9221" spans="5:7">
      <c r="E9221" s="237"/>
      <c r="F9221" s="237"/>
      <c r="G9221" s="237"/>
    </row>
    <row r="9222" spans="5:7">
      <c r="E9222" s="237"/>
      <c r="F9222" s="237"/>
      <c r="G9222" s="237"/>
    </row>
    <row r="9223" spans="5:7">
      <c r="E9223" s="237"/>
      <c r="F9223" s="237"/>
      <c r="G9223" s="237"/>
    </row>
    <row r="9224" spans="5:7">
      <c r="E9224" s="237"/>
      <c r="F9224" s="237"/>
      <c r="G9224" s="237"/>
    </row>
    <row r="9225" spans="5:7">
      <c r="E9225" s="237"/>
      <c r="F9225" s="237"/>
      <c r="G9225" s="237"/>
    </row>
    <row r="9226" spans="5:7">
      <c r="E9226" s="237"/>
      <c r="F9226" s="237"/>
      <c r="G9226" s="237"/>
    </row>
    <row r="9227" spans="5:7">
      <c r="E9227" s="237"/>
      <c r="F9227" s="237"/>
      <c r="G9227" s="237"/>
    </row>
    <row r="9228" spans="5:7">
      <c r="E9228" s="237"/>
      <c r="F9228" s="237"/>
      <c r="G9228" s="237"/>
    </row>
    <row r="9229" spans="5:7">
      <c r="E9229" s="237"/>
      <c r="F9229" s="237"/>
      <c r="G9229" s="237"/>
    </row>
    <row r="9230" spans="5:7">
      <c r="E9230" s="237"/>
      <c r="F9230" s="237"/>
      <c r="G9230" s="237"/>
    </row>
    <row r="9231" spans="5:7">
      <c r="E9231" s="237"/>
      <c r="F9231" s="237"/>
      <c r="G9231" s="237"/>
    </row>
    <row r="9232" spans="5:7">
      <c r="E9232" s="237"/>
      <c r="F9232" s="237"/>
      <c r="G9232" s="237"/>
    </row>
    <row r="9233" spans="5:7">
      <c r="E9233" s="237"/>
      <c r="F9233" s="237"/>
      <c r="G9233" s="237"/>
    </row>
    <row r="9234" spans="5:7">
      <c r="E9234" s="237"/>
      <c r="F9234" s="237"/>
      <c r="G9234" s="237"/>
    </row>
    <row r="9235" spans="5:7">
      <c r="E9235" s="237"/>
      <c r="F9235" s="237"/>
      <c r="G9235" s="237"/>
    </row>
    <row r="9236" spans="5:7">
      <c r="E9236" s="237"/>
      <c r="F9236" s="237"/>
      <c r="G9236" s="237"/>
    </row>
    <row r="9237" spans="5:7">
      <c r="E9237" s="237"/>
      <c r="F9237" s="237"/>
      <c r="G9237" s="237"/>
    </row>
    <row r="9238" spans="5:7">
      <c r="E9238" s="237"/>
      <c r="F9238" s="237"/>
      <c r="G9238" s="237"/>
    </row>
    <row r="9239" spans="5:7">
      <c r="E9239" s="237"/>
      <c r="F9239" s="237"/>
      <c r="G9239" s="237"/>
    </row>
    <row r="9240" spans="5:7">
      <c r="E9240" s="237"/>
      <c r="F9240" s="237"/>
      <c r="G9240" s="237"/>
    </row>
    <row r="9241" spans="5:7">
      <c r="E9241" s="237"/>
      <c r="F9241" s="237"/>
      <c r="G9241" s="237"/>
    </row>
    <row r="9242" spans="5:7">
      <c r="E9242" s="237"/>
      <c r="F9242" s="237"/>
      <c r="G9242" s="237"/>
    </row>
    <row r="9243" spans="5:7">
      <c r="E9243" s="237"/>
      <c r="F9243" s="237"/>
      <c r="G9243" s="237"/>
    </row>
    <row r="9244" spans="5:7">
      <c r="E9244" s="237"/>
      <c r="F9244" s="237"/>
      <c r="G9244" s="237"/>
    </row>
    <row r="9245" spans="5:7">
      <c r="E9245" s="237"/>
      <c r="F9245" s="237"/>
      <c r="G9245" s="237"/>
    </row>
    <row r="9246" spans="5:7">
      <c r="E9246" s="237"/>
      <c r="F9246" s="237"/>
      <c r="G9246" s="237"/>
    </row>
    <row r="9247" spans="5:7">
      <c r="E9247" s="237"/>
      <c r="F9247" s="237"/>
      <c r="G9247" s="237"/>
    </row>
    <row r="9248" spans="5:7">
      <c r="E9248" s="237"/>
      <c r="F9248" s="237"/>
      <c r="G9248" s="237"/>
    </row>
    <row r="9249" spans="5:7">
      <c r="E9249" s="237"/>
      <c r="F9249" s="237"/>
      <c r="G9249" s="237"/>
    </row>
    <row r="9250" spans="5:7">
      <c r="E9250" s="237"/>
      <c r="F9250" s="237"/>
      <c r="G9250" s="237"/>
    </row>
    <row r="9251" spans="5:7">
      <c r="E9251" s="237"/>
      <c r="F9251" s="237"/>
      <c r="G9251" s="237"/>
    </row>
    <row r="9252" spans="5:7">
      <c r="E9252" s="237"/>
      <c r="F9252" s="237"/>
      <c r="G9252" s="237"/>
    </row>
    <row r="9253" spans="5:7">
      <c r="E9253" s="237"/>
      <c r="F9253" s="237"/>
      <c r="G9253" s="237"/>
    </row>
    <row r="9254" spans="5:7">
      <c r="E9254" s="237"/>
      <c r="F9254" s="237"/>
      <c r="G9254" s="237"/>
    </row>
    <row r="9255" spans="5:7">
      <c r="E9255" s="237"/>
      <c r="F9255" s="237"/>
      <c r="G9255" s="237"/>
    </row>
    <row r="9256" spans="5:7">
      <c r="E9256" s="237"/>
      <c r="F9256" s="237"/>
      <c r="G9256" s="237"/>
    </row>
    <row r="9257" spans="5:7">
      <c r="E9257" s="237"/>
      <c r="F9257" s="237"/>
      <c r="G9257" s="237"/>
    </row>
    <row r="9258" spans="5:7">
      <c r="E9258" s="237"/>
      <c r="F9258" s="237"/>
      <c r="G9258" s="237"/>
    </row>
    <row r="9259" spans="5:7">
      <c r="E9259" s="237"/>
      <c r="F9259" s="237"/>
      <c r="G9259" s="237"/>
    </row>
    <row r="9260" spans="5:7">
      <c r="E9260" s="237"/>
      <c r="F9260" s="237"/>
      <c r="G9260" s="237"/>
    </row>
    <row r="9261" spans="5:7">
      <c r="E9261" s="237"/>
      <c r="F9261" s="237"/>
      <c r="G9261" s="237"/>
    </row>
    <row r="9262" spans="5:7">
      <c r="E9262" s="237"/>
      <c r="F9262" s="237"/>
      <c r="G9262" s="237"/>
    </row>
    <row r="9263" spans="5:7">
      <c r="E9263" s="237"/>
      <c r="F9263" s="237"/>
      <c r="G9263" s="237"/>
    </row>
    <row r="9264" spans="5:7">
      <c r="E9264" s="237"/>
      <c r="F9264" s="237"/>
      <c r="G9264" s="237"/>
    </row>
    <row r="9265" spans="5:7">
      <c r="E9265" s="237"/>
      <c r="F9265" s="237"/>
      <c r="G9265" s="237"/>
    </row>
    <row r="9266" spans="5:7">
      <c r="E9266" s="237"/>
      <c r="F9266" s="237"/>
      <c r="G9266" s="237"/>
    </row>
    <row r="9267" spans="5:7">
      <c r="E9267" s="237"/>
      <c r="F9267" s="237"/>
      <c r="G9267" s="237"/>
    </row>
    <row r="9268" spans="5:7">
      <c r="E9268" s="237"/>
      <c r="F9268" s="237"/>
      <c r="G9268" s="237"/>
    </row>
    <row r="9269" spans="5:7">
      <c r="E9269" s="237"/>
      <c r="F9269" s="237"/>
      <c r="G9269" s="237"/>
    </row>
    <row r="9270" spans="5:7">
      <c r="E9270" s="237"/>
      <c r="F9270" s="237"/>
      <c r="G9270" s="237"/>
    </row>
    <row r="9271" spans="5:7">
      <c r="E9271" s="237"/>
      <c r="F9271" s="237"/>
      <c r="G9271" s="237"/>
    </row>
    <row r="9272" spans="5:7">
      <c r="E9272" s="237"/>
      <c r="F9272" s="237"/>
      <c r="G9272" s="237"/>
    </row>
    <row r="9273" spans="5:7">
      <c r="E9273" s="237"/>
      <c r="F9273" s="237"/>
      <c r="G9273" s="237"/>
    </row>
    <row r="9274" spans="5:7">
      <c r="E9274" s="237"/>
      <c r="F9274" s="237"/>
      <c r="G9274" s="237"/>
    </row>
    <row r="9275" spans="5:7">
      <c r="E9275" s="237"/>
      <c r="F9275" s="237"/>
      <c r="G9275" s="237"/>
    </row>
    <row r="9276" spans="5:7">
      <c r="E9276" s="237"/>
      <c r="F9276" s="237"/>
      <c r="G9276" s="237"/>
    </row>
    <row r="9277" spans="5:7">
      <c r="E9277" s="237"/>
      <c r="F9277" s="237"/>
      <c r="G9277" s="237"/>
    </row>
    <row r="9278" spans="5:7">
      <c r="E9278" s="237"/>
      <c r="F9278" s="237"/>
      <c r="G9278" s="237"/>
    </row>
    <row r="9279" spans="5:7">
      <c r="E9279" s="237"/>
      <c r="F9279" s="237"/>
      <c r="G9279" s="237"/>
    </row>
    <row r="9280" spans="5:7">
      <c r="E9280" s="237"/>
      <c r="F9280" s="237"/>
      <c r="G9280" s="237"/>
    </row>
    <row r="9281" spans="5:7">
      <c r="E9281" s="237"/>
      <c r="F9281" s="237"/>
      <c r="G9281" s="237"/>
    </row>
    <row r="9282" spans="5:7">
      <c r="E9282" s="237"/>
      <c r="F9282" s="237"/>
      <c r="G9282" s="237"/>
    </row>
    <row r="9283" spans="5:7">
      <c r="E9283" s="237"/>
      <c r="F9283" s="237"/>
      <c r="G9283" s="237"/>
    </row>
    <row r="9284" spans="5:7">
      <c r="E9284" s="237"/>
      <c r="F9284" s="237"/>
      <c r="G9284" s="237"/>
    </row>
    <row r="9285" spans="5:7">
      <c r="E9285" s="237"/>
      <c r="F9285" s="237"/>
      <c r="G9285" s="237"/>
    </row>
    <row r="9286" spans="5:7">
      <c r="E9286" s="237"/>
      <c r="F9286" s="237"/>
      <c r="G9286" s="237"/>
    </row>
    <row r="9287" spans="5:7">
      <c r="E9287" s="237"/>
      <c r="F9287" s="237"/>
      <c r="G9287" s="237"/>
    </row>
    <row r="9288" spans="5:7">
      <c r="E9288" s="237"/>
      <c r="F9288" s="237"/>
      <c r="G9288" s="237"/>
    </row>
    <row r="9289" spans="5:7">
      <c r="E9289" s="237"/>
      <c r="F9289" s="237"/>
      <c r="G9289" s="237"/>
    </row>
    <row r="9290" spans="5:7">
      <c r="E9290" s="237"/>
      <c r="F9290" s="237"/>
      <c r="G9290" s="237"/>
    </row>
    <row r="9291" spans="5:7">
      <c r="E9291" s="237"/>
      <c r="F9291" s="237"/>
      <c r="G9291" s="237"/>
    </row>
    <row r="9292" spans="5:7">
      <c r="E9292" s="237"/>
      <c r="F9292" s="237"/>
      <c r="G9292" s="237"/>
    </row>
    <row r="9293" spans="5:7">
      <c r="E9293" s="237"/>
      <c r="F9293" s="237"/>
      <c r="G9293" s="237"/>
    </row>
    <row r="9294" spans="5:7">
      <c r="E9294" s="237"/>
      <c r="F9294" s="237"/>
      <c r="G9294" s="237"/>
    </row>
    <row r="9295" spans="5:7">
      <c r="E9295" s="237"/>
      <c r="F9295" s="237"/>
      <c r="G9295" s="237"/>
    </row>
    <row r="9296" spans="5:7">
      <c r="E9296" s="237"/>
      <c r="F9296" s="237"/>
      <c r="G9296" s="237"/>
    </row>
    <row r="9297" spans="5:7">
      <c r="E9297" s="237"/>
      <c r="F9297" s="237"/>
      <c r="G9297" s="237"/>
    </row>
    <row r="9298" spans="5:7">
      <c r="E9298" s="237"/>
      <c r="F9298" s="237"/>
      <c r="G9298" s="237"/>
    </row>
    <row r="9299" spans="5:7">
      <c r="E9299" s="237"/>
      <c r="F9299" s="237"/>
      <c r="G9299" s="237"/>
    </row>
    <row r="9300" spans="5:7">
      <c r="E9300" s="237"/>
      <c r="F9300" s="237"/>
      <c r="G9300" s="237"/>
    </row>
    <row r="9301" spans="5:7">
      <c r="E9301" s="237"/>
      <c r="F9301" s="237"/>
      <c r="G9301" s="237"/>
    </row>
    <row r="9302" spans="5:7">
      <c r="E9302" s="237"/>
      <c r="F9302" s="237"/>
      <c r="G9302" s="237"/>
    </row>
    <row r="9303" spans="5:7">
      <c r="E9303" s="237"/>
      <c r="F9303" s="237"/>
      <c r="G9303" s="237"/>
    </row>
    <row r="9304" spans="5:7">
      <c r="E9304" s="237"/>
      <c r="F9304" s="237"/>
      <c r="G9304" s="237"/>
    </row>
    <row r="9305" spans="5:7">
      <c r="E9305" s="237"/>
      <c r="F9305" s="237"/>
      <c r="G9305" s="237"/>
    </row>
    <row r="9306" spans="5:7">
      <c r="E9306" s="237"/>
      <c r="F9306" s="237"/>
      <c r="G9306" s="237"/>
    </row>
    <row r="9307" spans="5:7">
      <c r="E9307" s="237"/>
      <c r="F9307" s="237"/>
      <c r="G9307" s="237"/>
    </row>
    <row r="9308" spans="5:7">
      <c r="E9308" s="237"/>
      <c r="F9308" s="237"/>
      <c r="G9308" s="237"/>
    </row>
    <row r="9309" spans="5:7">
      <c r="E9309" s="237"/>
      <c r="F9309" s="237"/>
      <c r="G9309" s="237"/>
    </row>
    <row r="9310" spans="5:7">
      <c r="E9310" s="237"/>
      <c r="F9310" s="237"/>
      <c r="G9310" s="237"/>
    </row>
    <row r="9311" spans="5:7">
      <c r="E9311" s="237"/>
      <c r="F9311" s="237"/>
      <c r="G9311" s="237"/>
    </row>
    <row r="9312" spans="5:7">
      <c r="E9312" s="237"/>
      <c r="F9312" s="237"/>
      <c r="G9312" s="237"/>
    </row>
    <row r="9313" spans="5:7">
      <c r="E9313" s="237"/>
      <c r="F9313" s="237"/>
      <c r="G9313" s="237"/>
    </row>
    <row r="9314" spans="5:7">
      <c r="E9314" s="237"/>
      <c r="F9314" s="237"/>
      <c r="G9314" s="237"/>
    </row>
    <row r="9315" spans="5:7">
      <c r="E9315" s="237"/>
      <c r="F9315" s="237"/>
      <c r="G9315" s="237"/>
    </row>
    <row r="9316" spans="5:7">
      <c r="E9316" s="237"/>
      <c r="F9316" s="237"/>
      <c r="G9316" s="237"/>
    </row>
    <row r="9317" spans="5:7">
      <c r="E9317" s="237"/>
      <c r="F9317" s="237"/>
      <c r="G9317" s="237"/>
    </row>
    <row r="9318" spans="5:7">
      <c r="E9318" s="237"/>
      <c r="F9318" s="237"/>
      <c r="G9318" s="237"/>
    </row>
    <row r="9319" spans="5:7">
      <c r="E9319" s="237"/>
      <c r="F9319" s="237"/>
      <c r="G9319" s="237"/>
    </row>
    <row r="9320" spans="5:7">
      <c r="E9320" s="237"/>
      <c r="F9320" s="237"/>
      <c r="G9320" s="237"/>
    </row>
    <row r="9321" spans="5:7">
      <c r="E9321" s="237"/>
      <c r="F9321" s="237"/>
      <c r="G9321" s="237"/>
    </row>
    <row r="9322" spans="5:7">
      <c r="E9322" s="237"/>
      <c r="F9322" s="237"/>
      <c r="G9322" s="237"/>
    </row>
    <row r="9323" spans="5:7">
      <c r="E9323" s="237"/>
      <c r="F9323" s="237"/>
      <c r="G9323" s="237"/>
    </row>
    <row r="9324" spans="5:7">
      <c r="E9324" s="237"/>
      <c r="F9324" s="237"/>
      <c r="G9324" s="237"/>
    </row>
    <row r="9325" spans="5:7">
      <c r="E9325" s="237"/>
      <c r="F9325" s="237"/>
      <c r="G9325" s="237"/>
    </row>
    <row r="9326" spans="5:7">
      <c r="E9326" s="237"/>
      <c r="F9326" s="237"/>
      <c r="G9326" s="237"/>
    </row>
    <row r="9327" spans="5:7">
      <c r="E9327" s="237"/>
      <c r="F9327" s="237"/>
      <c r="G9327" s="237"/>
    </row>
    <row r="9328" spans="5:7">
      <c r="E9328" s="237"/>
      <c r="F9328" s="237"/>
      <c r="G9328" s="237"/>
    </row>
    <row r="9329" spans="5:7">
      <c r="E9329" s="237"/>
      <c r="F9329" s="237"/>
      <c r="G9329" s="237"/>
    </row>
    <row r="9330" spans="5:7">
      <c r="E9330" s="237"/>
      <c r="F9330" s="237"/>
      <c r="G9330" s="237"/>
    </row>
    <row r="9331" spans="5:7">
      <c r="E9331" s="237"/>
      <c r="F9331" s="237"/>
      <c r="G9331" s="237"/>
    </row>
    <row r="9332" spans="5:7">
      <c r="E9332" s="237"/>
      <c r="F9332" s="237"/>
      <c r="G9332" s="237"/>
    </row>
    <row r="9333" spans="5:7">
      <c r="E9333" s="237"/>
      <c r="F9333" s="237"/>
      <c r="G9333" s="237"/>
    </row>
    <row r="9334" spans="5:7">
      <c r="E9334" s="237"/>
      <c r="F9334" s="237"/>
      <c r="G9334" s="237"/>
    </row>
    <row r="9335" spans="5:7">
      <c r="E9335" s="237"/>
      <c r="F9335" s="237"/>
      <c r="G9335" s="237"/>
    </row>
    <row r="9336" spans="5:7">
      <c r="E9336" s="237"/>
      <c r="F9336" s="237"/>
      <c r="G9336" s="237"/>
    </row>
    <row r="9337" spans="5:7">
      <c r="E9337" s="237"/>
      <c r="F9337" s="237"/>
      <c r="G9337" s="237"/>
    </row>
    <row r="9338" spans="5:7">
      <c r="E9338" s="237"/>
      <c r="F9338" s="237"/>
      <c r="G9338" s="237"/>
    </row>
    <row r="9339" spans="5:7">
      <c r="E9339" s="237"/>
      <c r="F9339" s="237"/>
      <c r="G9339" s="237"/>
    </row>
    <row r="9340" spans="5:7">
      <c r="E9340" s="237"/>
      <c r="F9340" s="237"/>
      <c r="G9340" s="237"/>
    </row>
    <row r="9341" spans="5:7">
      <c r="E9341" s="237"/>
      <c r="F9341" s="237"/>
      <c r="G9341" s="237"/>
    </row>
    <row r="9342" spans="5:7">
      <c r="E9342" s="237"/>
      <c r="F9342" s="237"/>
      <c r="G9342" s="237"/>
    </row>
    <row r="9343" spans="5:7">
      <c r="E9343" s="237"/>
      <c r="F9343" s="237"/>
      <c r="G9343" s="237"/>
    </row>
    <row r="9344" spans="5:7">
      <c r="E9344" s="237"/>
      <c r="F9344" s="237"/>
      <c r="G9344" s="237"/>
    </row>
    <row r="9345" spans="5:7">
      <c r="E9345" s="237"/>
      <c r="F9345" s="237"/>
      <c r="G9345" s="237"/>
    </row>
    <row r="9346" spans="5:7">
      <c r="E9346" s="237"/>
      <c r="F9346" s="237"/>
      <c r="G9346" s="237"/>
    </row>
    <row r="9347" spans="5:7">
      <c r="E9347" s="237"/>
      <c r="F9347" s="237"/>
      <c r="G9347" s="237"/>
    </row>
    <row r="9348" spans="5:7">
      <c r="E9348" s="237"/>
      <c r="F9348" s="237"/>
      <c r="G9348" s="237"/>
    </row>
    <row r="9349" spans="5:7">
      <c r="E9349" s="237"/>
      <c r="F9349" s="237"/>
      <c r="G9349" s="237"/>
    </row>
    <row r="9350" spans="5:7">
      <c r="E9350" s="237"/>
      <c r="F9350" s="237"/>
      <c r="G9350" s="237"/>
    </row>
    <row r="9351" spans="5:7">
      <c r="E9351" s="237"/>
      <c r="F9351" s="237"/>
      <c r="G9351" s="237"/>
    </row>
    <row r="9352" spans="5:7">
      <c r="E9352" s="237"/>
      <c r="F9352" s="237"/>
      <c r="G9352" s="237"/>
    </row>
    <row r="9353" spans="5:7">
      <c r="E9353" s="237"/>
      <c r="F9353" s="237"/>
      <c r="G9353" s="237"/>
    </row>
    <row r="9354" spans="5:7">
      <c r="E9354" s="237"/>
      <c r="F9354" s="237"/>
      <c r="G9354" s="237"/>
    </row>
    <row r="9355" spans="5:7">
      <c r="E9355" s="237"/>
      <c r="F9355" s="237"/>
      <c r="G9355" s="237"/>
    </row>
    <row r="9356" spans="5:7">
      <c r="E9356" s="237"/>
      <c r="F9356" s="237"/>
      <c r="G9356" s="237"/>
    </row>
    <row r="9357" spans="5:7">
      <c r="E9357" s="237"/>
      <c r="F9357" s="237"/>
      <c r="G9357" s="237"/>
    </row>
    <row r="9358" spans="5:7">
      <c r="E9358" s="237"/>
      <c r="F9358" s="237"/>
      <c r="G9358" s="237"/>
    </row>
    <row r="9359" spans="5:7">
      <c r="E9359" s="237"/>
      <c r="F9359" s="237"/>
      <c r="G9359" s="237"/>
    </row>
    <row r="9360" spans="5:7">
      <c r="E9360" s="237"/>
      <c r="F9360" s="237"/>
      <c r="G9360" s="237"/>
    </row>
    <row r="9361" spans="5:7">
      <c r="E9361" s="237"/>
      <c r="F9361" s="237"/>
      <c r="G9361" s="237"/>
    </row>
    <row r="9362" spans="5:7">
      <c r="E9362" s="237"/>
      <c r="F9362" s="237"/>
      <c r="G9362" s="237"/>
    </row>
    <row r="9363" spans="5:7">
      <c r="E9363" s="237"/>
      <c r="F9363" s="237"/>
      <c r="G9363" s="237"/>
    </row>
    <row r="9364" spans="5:7">
      <c r="E9364" s="237"/>
      <c r="F9364" s="237"/>
      <c r="G9364" s="237"/>
    </row>
    <row r="9365" spans="5:7">
      <c r="E9365" s="237"/>
      <c r="F9365" s="237"/>
      <c r="G9365" s="237"/>
    </row>
    <row r="9366" spans="5:7">
      <c r="E9366" s="237"/>
      <c r="F9366" s="237"/>
      <c r="G9366" s="237"/>
    </row>
    <row r="9367" spans="5:7">
      <c r="E9367" s="237"/>
      <c r="F9367" s="237"/>
      <c r="G9367" s="237"/>
    </row>
    <row r="9368" spans="5:7">
      <c r="E9368" s="237"/>
      <c r="F9368" s="237"/>
      <c r="G9368" s="237"/>
    </row>
    <row r="9369" spans="5:7">
      <c r="E9369" s="237"/>
      <c r="F9369" s="237"/>
      <c r="G9369" s="237"/>
    </row>
    <row r="9370" spans="5:7">
      <c r="E9370" s="237"/>
      <c r="F9370" s="237"/>
      <c r="G9370" s="237"/>
    </row>
    <row r="9371" spans="5:7">
      <c r="E9371" s="237"/>
      <c r="F9371" s="237"/>
      <c r="G9371" s="237"/>
    </row>
    <row r="9372" spans="5:7">
      <c r="E9372" s="237"/>
      <c r="F9372" s="237"/>
      <c r="G9372" s="237"/>
    </row>
    <row r="9373" spans="5:7">
      <c r="E9373" s="237"/>
      <c r="F9373" s="237"/>
      <c r="G9373" s="237"/>
    </row>
    <row r="9374" spans="5:7">
      <c r="E9374" s="237"/>
      <c r="F9374" s="237"/>
      <c r="G9374" s="237"/>
    </row>
    <row r="9375" spans="5:7">
      <c r="E9375" s="237"/>
      <c r="F9375" s="237"/>
      <c r="G9375" s="237"/>
    </row>
    <row r="9376" spans="5:7">
      <c r="E9376" s="237"/>
      <c r="F9376" s="237"/>
      <c r="G9376" s="237"/>
    </row>
    <row r="9377" spans="5:7">
      <c r="E9377" s="237"/>
      <c r="F9377" s="237"/>
      <c r="G9377" s="237"/>
    </row>
    <row r="9378" spans="5:7">
      <c r="E9378" s="237"/>
      <c r="F9378" s="237"/>
      <c r="G9378" s="237"/>
    </row>
    <row r="9379" spans="5:7">
      <c r="E9379" s="237"/>
      <c r="F9379" s="237"/>
      <c r="G9379" s="237"/>
    </row>
    <row r="9380" spans="5:7">
      <c r="E9380" s="237"/>
      <c r="F9380" s="237"/>
      <c r="G9380" s="237"/>
    </row>
    <row r="9381" spans="5:7">
      <c r="E9381" s="237"/>
      <c r="F9381" s="237"/>
      <c r="G9381" s="237"/>
    </row>
    <row r="9382" spans="5:7">
      <c r="E9382" s="237"/>
      <c r="F9382" s="237"/>
      <c r="G9382" s="237"/>
    </row>
    <row r="9383" spans="5:7">
      <c r="E9383" s="237"/>
      <c r="F9383" s="237"/>
      <c r="G9383" s="237"/>
    </row>
    <row r="9384" spans="5:7">
      <c r="E9384" s="237"/>
      <c r="F9384" s="237"/>
      <c r="G9384" s="237"/>
    </row>
    <row r="9385" spans="5:7">
      <c r="E9385" s="237"/>
      <c r="F9385" s="237"/>
      <c r="G9385" s="237"/>
    </row>
    <row r="9386" spans="5:7">
      <c r="E9386" s="237"/>
      <c r="F9386" s="237"/>
      <c r="G9386" s="237"/>
    </row>
    <row r="9387" spans="5:7">
      <c r="E9387" s="237"/>
      <c r="F9387" s="237"/>
      <c r="G9387" s="237"/>
    </row>
    <row r="9388" spans="5:7">
      <c r="E9388" s="237"/>
      <c r="F9388" s="237"/>
      <c r="G9388" s="237"/>
    </row>
    <row r="9389" spans="5:7">
      <c r="E9389" s="237"/>
      <c r="F9389" s="237"/>
      <c r="G9389" s="237"/>
    </row>
    <row r="9390" spans="5:7">
      <c r="E9390" s="237"/>
      <c r="F9390" s="237"/>
      <c r="G9390" s="237"/>
    </row>
    <row r="9391" spans="5:7">
      <c r="E9391" s="237"/>
      <c r="F9391" s="237"/>
      <c r="G9391" s="237"/>
    </row>
    <row r="9392" spans="5:7">
      <c r="E9392" s="237"/>
      <c r="F9392" s="237"/>
      <c r="G9392" s="237"/>
    </row>
    <row r="9393" spans="5:7">
      <c r="E9393" s="237"/>
      <c r="F9393" s="237"/>
      <c r="G9393" s="237"/>
    </row>
    <row r="9394" spans="5:7">
      <c r="E9394" s="237"/>
      <c r="F9394" s="237"/>
      <c r="G9394" s="237"/>
    </row>
    <row r="9395" spans="5:7">
      <c r="E9395" s="237"/>
      <c r="F9395" s="237"/>
      <c r="G9395" s="237"/>
    </row>
    <row r="9396" spans="5:7">
      <c r="E9396" s="237"/>
      <c r="F9396" s="237"/>
      <c r="G9396" s="237"/>
    </row>
    <row r="9397" spans="5:7">
      <c r="E9397" s="237"/>
      <c r="F9397" s="237"/>
      <c r="G9397" s="237"/>
    </row>
    <row r="9398" spans="5:7">
      <c r="E9398" s="237"/>
      <c r="F9398" s="237"/>
      <c r="G9398" s="237"/>
    </row>
    <row r="9399" spans="5:7">
      <c r="E9399" s="237"/>
      <c r="F9399" s="237"/>
      <c r="G9399" s="237"/>
    </row>
    <row r="9400" spans="5:7">
      <c r="E9400" s="237"/>
      <c r="F9400" s="237"/>
      <c r="G9400" s="237"/>
    </row>
    <row r="9401" spans="5:7">
      <c r="E9401" s="237"/>
      <c r="F9401" s="237"/>
      <c r="G9401" s="237"/>
    </row>
    <row r="9402" spans="5:7">
      <c r="E9402" s="237"/>
      <c r="F9402" s="237"/>
      <c r="G9402" s="237"/>
    </row>
    <row r="9403" spans="5:7">
      <c r="E9403" s="237"/>
      <c r="F9403" s="237"/>
      <c r="G9403" s="237"/>
    </row>
    <row r="9404" spans="5:7">
      <c r="E9404" s="237"/>
      <c r="F9404" s="237"/>
      <c r="G9404" s="237"/>
    </row>
    <row r="9405" spans="5:7">
      <c r="E9405" s="237"/>
      <c r="F9405" s="237"/>
      <c r="G9405" s="237"/>
    </row>
    <row r="9406" spans="5:7">
      <c r="E9406" s="237"/>
      <c r="F9406" s="237"/>
      <c r="G9406" s="237"/>
    </row>
    <row r="9407" spans="5:7">
      <c r="E9407" s="237"/>
      <c r="F9407" s="237"/>
      <c r="G9407" s="237"/>
    </row>
    <row r="9408" spans="5:7">
      <c r="E9408" s="237"/>
      <c r="F9408" s="237"/>
      <c r="G9408" s="237"/>
    </row>
    <row r="9409" spans="5:7">
      <c r="E9409" s="237"/>
      <c r="F9409" s="237"/>
      <c r="G9409" s="237"/>
    </row>
    <row r="9410" spans="5:7">
      <c r="E9410" s="237"/>
      <c r="F9410" s="237"/>
      <c r="G9410" s="237"/>
    </row>
    <row r="9411" spans="5:7">
      <c r="E9411" s="237"/>
      <c r="F9411" s="237"/>
      <c r="G9411" s="237"/>
    </row>
    <row r="9412" spans="5:7">
      <c r="E9412" s="237"/>
      <c r="F9412" s="237"/>
      <c r="G9412" s="237"/>
    </row>
    <row r="9413" spans="5:7">
      <c r="E9413" s="237"/>
      <c r="F9413" s="237"/>
      <c r="G9413" s="237"/>
    </row>
    <row r="9414" spans="5:7">
      <c r="E9414" s="237"/>
      <c r="F9414" s="237"/>
      <c r="G9414" s="237"/>
    </row>
    <row r="9415" spans="5:7">
      <c r="E9415" s="237"/>
      <c r="F9415" s="237"/>
      <c r="G9415" s="237"/>
    </row>
    <row r="9416" spans="5:7">
      <c r="E9416" s="237"/>
      <c r="F9416" s="237"/>
      <c r="G9416" s="237"/>
    </row>
    <row r="9417" spans="5:7">
      <c r="E9417" s="237"/>
      <c r="F9417" s="237"/>
      <c r="G9417" s="237"/>
    </row>
    <row r="9418" spans="5:7">
      <c r="E9418" s="237"/>
      <c r="F9418" s="237"/>
      <c r="G9418" s="237"/>
    </row>
    <row r="9419" spans="5:7">
      <c r="E9419" s="237"/>
      <c r="F9419" s="237"/>
      <c r="G9419" s="237"/>
    </row>
    <row r="9420" spans="5:7">
      <c r="E9420" s="237"/>
      <c r="F9420" s="237"/>
      <c r="G9420" s="237"/>
    </row>
    <row r="9421" spans="5:7">
      <c r="E9421" s="237"/>
      <c r="F9421" s="237"/>
      <c r="G9421" s="237"/>
    </row>
    <row r="9422" spans="5:7">
      <c r="E9422" s="237"/>
      <c r="F9422" s="237"/>
      <c r="G9422" s="237"/>
    </row>
    <row r="9423" spans="5:7">
      <c r="E9423" s="237"/>
      <c r="F9423" s="237"/>
      <c r="G9423" s="237"/>
    </row>
    <row r="9424" spans="5:7">
      <c r="E9424" s="237"/>
      <c r="F9424" s="237"/>
      <c r="G9424" s="237"/>
    </row>
    <row r="9425" spans="5:7">
      <c r="E9425" s="237"/>
      <c r="F9425" s="237"/>
      <c r="G9425" s="237"/>
    </row>
    <row r="9426" spans="5:7">
      <c r="E9426" s="237"/>
      <c r="F9426" s="237"/>
      <c r="G9426" s="237"/>
    </row>
    <row r="9427" spans="5:7">
      <c r="E9427" s="237"/>
      <c r="F9427" s="237"/>
      <c r="G9427" s="237"/>
    </row>
    <row r="9428" spans="5:7">
      <c r="E9428" s="237"/>
      <c r="F9428" s="237"/>
      <c r="G9428" s="237"/>
    </row>
    <row r="9429" spans="5:7">
      <c r="E9429" s="237"/>
      <c r="F9429" s="237"/>
      <c r="G9429" s="237"/>
    </row>
    <row r="9430" spans="5:7">
      <c r="E9430" s="237"/>
      <c r="F9430" s="237"/>
      <c r="G9430" s="237"/>
    </row>
    <row r="9431" spans="5:7">
      <c r="E9431" s="237"/>
      <c r="F9431" s="237"/>
      <c r="G9431" s="237"/>
    </row>
    <row r="9432" spans="5:7">
      <c r="E9432" s="237"/>
      <c r="F9432" s="237"/>
      <c r="G9432" s="237"/>
    </row>
    <row r="9433" spans="5:7">
      <c r="E9433" s="237"/>
      <c r="F9433" s="237"/>
      <c r="G9433" s="237"/>
    </row>
    <row r="9434" spans="5:7">
      <c r="E9434" s="237"/>
      <c r="F9434" s="237"/>
      <c r="G9434" s="237"/>
    </row>
    <row r="9435" spans="5:7">
      <c r="E9435" s="237"/>
      <c r="F9435" s="237"/>
      <c r="G9435" s="237"/>
    </row>
    <row r="9436" spans="5:7">
      <c r="E9436" s="237"/>
      <c r="F9436" s="237"/>
      <c r="G9436" s="237"/>
    </row>
    <row r="9437" spans="5:7">
      <c r="E9437" s="237"/>
      <c r="F9437" s="237"/>
      <c r="G9437" s="237"/>
    </row>
    <row r="9438" spans="5:7">
      <c r="E9438" s="237"/>
      <c r="F9438" s="237"/>
      <c r="G9438" s="237"/>
    </row>
    <row r="9439" spans="5:7">
      <c r="E9439" s="237"/>
      <c r="F9439" s="237"/>
      <c r="G9439" s="237"/>
    </row>
    <row r="9440" spans="5:7">
      <c r="E9440" s="237"/>
      <c r="F9440" s="237"/>
      <c r="G9440" s="237"/>
    </row>
    <row r="9441" spans="5:7">
      <c r="E9441" s="237"/>
      <c r="F9441" s="237"/>
      <c r="G9441" s="237"/>
    </row>
    <row r="9442" spans="5:7">
      <c r="E9442" s="237"/>
      <c r="F9442" s="237"/>
      <c r="G9442" s="237"/>
    </row>
    <row r="9443" spans="5:7">
      <c r="E9443" s="237"/>
      <c r="F9443" s="237"/>
      <c r="G9443" s="237"/>
    </row>
    <row r="9444" spans="5:7">
      <c r="E9444" s="237"/>
      <c r="F9444" s="237"/>
      <c r="G9444" s="237"/>
    </row>
    <row r="9445" spans="5:7">
      <c r="E9445" s="237"/>
      <c r="F9445" s="237"/>
      <c r="G9445" s="237"/>
    </row>
    <row r="9446" spans="5:7">
      <c r="E9446" s="237"/>
      <c r="F9446" s="237"/>
      <c r="G9446" s="237"/>
    </row>
    <row r="9447" spans="5:7">
      <c r="E9447" s="237"/>
      <c r="F9447" s="237"/>
      <c r="G9447" s="237"/>
    </row>
    <row r="9448" spans="5:7">
      <c r="E9448" s="237"/>
      <c r="F9448" s="237"/>
      <c r="G9448" s="237"/>
    </row>
    <row r="9449" spans="5:7">
      <c r="E9449" s="237"/>
      <c r="F9449" s="237"/>
      <c r="G9449" s="237"/>
    </row>
    <row r="9450" spans="5:7">
      <c r="E9450" s="237"/>
      <c r="F9450" s="237"/>
      <c r="G9450" s="237"/>
    </row>
    <row r="9451" spans="5:7">
      <c r="E9451" s="237"/>
      <c r="F9451" s="237"/>
      <c r="G9451" s="237"/>
    </row>
    <row r="9452" spans="5:7">
      <c r="E9452" s="237"/>
      <c r="F9452" s="237"/>
      <c r="G9452" s="237"/>
    </row>
    <row r="9453" spans="5:7">
      <c r="E9453" s="237"/>
      <c r="F9453" s="237"/>
      <c r="G9453" s="237"/>
    </row>
    <row r="9454" spans="5:7">
      <c r="E9454" s="237"/>
      <c r="F9454" s="237"/>
      <c r="G9454" s="237"/>
    </row>
    <row r="9455" spans="5:7">
      <c r="E9455" s="237"/>
      <c r="F9455" s="237"/>
      <c r="G9455" s="237"/>
    </row>
    <row r="9456" spans="5:7">
      <c r="E9456" s="237"/>
      <c r="F9456" s="237"/>
      <c r="G9456" s="237"/>
    </row>
    <row r="9457" spans="5:7">
      <c r="E9457" s="237"/>
      <c r="F9457" s="237"/>
      <c r="G9457" s="237"/>
    </row>
    <row r="9458" spans="5:7">
      <c r="E9458" s="237"/>
      <c r="F9458" s="237"/>
      <c r="G9458" s="237"/>
    </row>
    <row r="9459" spans="5:7">
      <c r="E9459" s="237"/>
      <c r="F9459" s="237"/>
      <c r="G9459" s="237"/>
    </row>
    <row r="9460" spans="5:7">
      <c r="E9460" s="237"/>
      <c r="F9460" s="237"/>
      <c r="G9460" s="237"/>
    </row>
    <row r="9461" spans="5:7">
      <c r="E9461" s="237"/>
      <c r="F9461" s="237"/>
      <c r="G9461" s="237"/>
    </row>
    <row r="9462" spans="5:7">
      <c r="E9462" s="237"/>
      <c r="F9462" s="237"/>
      <c r="G9462" s="237"/>
    </row>
    <row r="9463" spans="5:7">
      <c r="E9463" s="237"/>
      <c r="F9463" s="237"/>
      <c r="G9463" s="237"/>
    </row>
    <row r="9464" spans="5:7">
      <c r="E9464" s="237"/>
      <c r="F9464" s="237"/>
      <c r="G9464" s="237"/>
    </row>
    <row r="9465" spans="5:7">
      <c r="E9465" s="237"/>
      <c r="F9465" s="237"/>
      <c r="G9465" s="237"/>
    </row>
    <row r="9466" spans="5:7">
      <c r="E9466" s="237"/>
      <c r="F9466" s="237"/>
      <c r="G9466" s="237"/>
    </row>
    <row r="9467" spans="5:7">
      <c r="E9467" s="237"/>
      <c r="F9467" s="237"/>
      <c r="G9467" s="237"/>
    </row>
    <row r="9468" spans="5:7">
      <c r="E9468" s="237"/>
      <c r="F9468" s="237"/>
      <c r="G9468" s="237"/>
    </row>
    <row r="9469" spans="5:7">
      <c r="E9469" s="237"/>
      <c r="F9469" s="237"/>
      <c r="G9469" s="237"/>
    </row>
    <row r="9470" spans="5:7">
      <c r="E9470" s="237"/>
      <c r="F9470" s="237"/>
      <c r="G9470" s="237"/>
    </row>
    <row r="9471" spans="5:7">
      <c r="E9471" s="237"/>
      <c r="F9471" s="237"/>
      <c r="G9471" s="237"/>
    </row>
    <row r="9472" spans="5:7">
      <c r="E9472" s="237"/>
      <c r="F9472" s="237"/>
      <c r="G9472" s="237"/>
    </row>
    <row r="9473" spans="5:7">
      <c r="E9473" s="237"/>
      <c r="F9473" s="237"/>
      <c r="G9473" s="237"/>
    </row>
    <row r="9474" spans="5:7">
      <c r="E9474" s="237"/>
      <c r="F9474" s="237"/>
      <c r="G9474" s="237"/>
    </row>
    <row r="9475" spans="5:7">
      <c r="E9475" s="237"/>
      <c r="F9475" s="237"/>
      <c r="G9475" s="237"/>
    </row>
    <row r="9476" spans="5:7">
      <c r="E9476" s="237"/>
      <c r="F9476" s="237"/>
      <c r="G9476" s="237"/>
    </row>
    <row r="9477" spans="5:7">
      <c r="E9477" s="237"/>
      <c r="F9477" s="237"/>
      <c r="G9477" s="237"/>
    </row>
    <row r="9478" spans="5:7">
      <c r="E9478" s="237"/>
      <c r="F9478" s="237"/>
      <c r="G9478" s="237"/>
    </row>
    <row r="9479" spans="5:7">
      <c r="E9479" s="237"/>
      <c r="F9479" s="237"/>
      <c r="G9479" s="237"/>
    </row>
    <row r="9480" spans="5:7">
      <c r="E9480" s="237"/>
      <c r="F9480" s="237"/>
      <c r="G9480" s="237"/>
    </row>
    <row r="9481" spans="5:7">
      <c r="E9481" s="237"/>
      <c r="F9481" s="237"/>
      <c r="G9481" s="237"/>
    </row>
    <row r="9482" spans="5:7">
      <c r="E9482" s="237"/>
      <c r="F9482" s="237"/>
      <c r="G9482" s="237"/>
    </row>
    <row r="9483" spans="5:7">
      <c r="E9483" s="237"/>
      <c r="F9483" s="237"/>
      <c r="G9483" s="237"/>
    </row>
    <row r="9484" spans="5:7">
      <c r="E9484" s="237"/>
      <c r="F9484" s="237"/>
      <c r="G9484" s="237"/>
    </row>
    <row r="9485" spans="5:7">
      <c r="E9485" s="237"/>
      <c r="F9485" s="237"/>
      <c r="G9485" s="237"/>
    </row>
    <row r="9486" spans="5:7">
      <c r="E9486" s="237"/>
      <c r="F9486" s="237"/>
      <c r="G9486" s="237"/>
    </row>
    <row r="9487" spans="5:7">
      <c r="E9487" s="237"/>
      <c r="F9487" s="237"/>
      <c r="G9487" s="237"/>
    </row>
    <row r="9488" spans="5:7">
      <c r="E9488" s="237"/>
      <c r="F9488" s="237"/>
      <c r="G9488" s="237"/>
    </row>
    <row r="9489" spans="5:7">
      <c r="E9489" s="237"/>
      <c r="F9489" s="237"/>
      <c r="G9489" s="237"/>
    </row>
    <row r="9490" spans="5:7">
      <c r="E9490" s="237"/>
      <c r="F9490" s="237"/>
      <c r="G9490" s="237"/>
    </row>
    <row r="9491" spans="5:7">
      <c r="E9491" s="237"/>
      <c r="F9491" s="237"/>
      <c r="G9491" s="237"/>
    </row>
    <row r="9492" spans="5:7">
      <c r="E9492" s="237"/>
      <c r="F9492" s="237"/>
      <c r="G9492" s="237"/>
    </row>
    <row r="9493" spans="5:7">
      <c r="E9493" s="237"/>
      <c r="F9493" s="237"/>
      <c r="G9493" s="237"/>
    </row>
    <row r="9494" spans="5:7">
      <c r="E9494" s="237"/>
      <c r="F9494" s="237"/>
      <c r="G9494" s="237"/>
    </row>
    <row r="9495" spans="5:7">
      <c r="E9495" s="237"/>
      <c r="F9495" s="237"/>
      <c r="G9495" s="237"/>
    </row>
    <row r="9496" spans="5:7">
      <c r="E9496" s="237"/>
      <c r="F9496" s="237"/>
      <c r="G9496" s="237"/>
    </row>
    <row r="9497" spans="5:7">
      <c r="E9497" s="237"/>
      <c r="F9497" s="237"/>
      <c r="G9497" s="237"/>
    </row>
    <row r="9498" spans="5:7">
      <c r="E9498" s="237"/>
      <c r="F9498" s="237"/>
      <c r="G9498" s="237"/>
    </row>
    <row r="9499" spans="5:7">
      <c r="E9499" s="237"/>
      <c r="F9499" s="237"/>
      <c r="G9499" s="237"/>
    </row>
    <row r="9500" spans="5:7">
      <c r="E9500" s="237"/>
      <c r="F9500" s="237"/>
      <c r="G9500" s="237"/>
    </row>
    <row r="9501" spans="5:7">
      <c r="E9501" s="237"/>
      <c r="F9501" s="237"/>
      <c r="G9501" s="237"/>
    </row>
    <row r="9502" spans="5:7">
      <c r="E9502" s="237"/>
      <c r="F9502" s="237"/>
      <c r="G9502" s="237"/>
    </row>
    <row r="9503" spans="5:7">
      <c r="E9503" s="237"/>
      <c r="F9503" s="237"/>
      <c r="G9503" s="237"/>
    </row>
    <row r="9504" spans="5:7">
      <c r="E9504" s="237"/>
      <c r="F9504" s="237"/>
      <c r="G9504" s="237"/>
    </row>
    <row r="9505" spans="5:7">
      <c r="E9505" s="237"/>
      <c r="F9505" s="237"/>
      <c r="G9505" s="237"/>
    </row>
    <row r="9506" spans="5:7">
      <c r="E9506" s="237"/>
      <c r="F9506" s="237"/>
      <c r="G9506" s="237"/>
    </row>
    <row r="9507" spans="5:7">
      <c r="E9507" s="237"/>
      <c r="F9507" s="237"/>
      <c r="G9507" s="237"/>
    </row>
    <row r="9508" spans="5:7">
      <c r="E9508" s="237"/>
      <c r="F9508" s="237"/>
      <c r="G9508" s="237"/>
    </row>
    <row r="9509" spans="5:7">
      <c r="E9509" s="237"/>
      <c r="F9509" s="237"/>
      <c r="G9509" s="237"/>
    </row>
    <row r="9510" spans="5:7">
      <c r="E9510" s="237"/>
      <c r="F9510" s="237"/>
      <c r="G9510" s="237"/>
    </row>
    <row r="9511" spans="5:7">
      <c r="E9511" s="237"/>
      <c r="F9511" s="237"/>
      <c r="G9511" s="237"/>
    </row>
    <row r="9512" spans="5:7">
      <c r="E9512" s="237"/>
      <c r="F9512" s="237"/>
      <c r="G9512" s="237"/>
    </row>
    <row r="9513" spans="5:7">
      <c r="E9513" s="237"/>
      <c r="F9513" s="237"/>
      <c r="G9513" s="237"/>
    </row>
    <row r="9514" spans="5:7">
      <c r="E9514" s="237"/>
      <c r="F9514" s="237"/>
      <c r="G9514" s="237"/>
    </row>
    <row r="9515" spans="5:7">
      <c r="E9515" s="237"/>
      <c r="F9515" s="237"/>
      <c r="G9515" s="237"/>
    </row>
    <row r="9516" spans="5:7">
      <c r="E9516" s="237"/>
      <c r="F9516" s="237"/>
      <c r="G9516" s="237"/>
    </row>
    <row r="9517" spans="5:7">
      <c r="E9517" s="237"/>
      <c r="F9517" s="237"/>
      <c r="G9517" s="237"/>
    </row>
    <row r="9518" spans="5:7">
      <c r="E9518" s="237"/>
      <c r="F9518" s="237"/>
      <c r="G9518" s="237"/>
    </row>
    <row r="9519" spans="5:7">
      <c r="E9519" s="237"/>
      <c r="F9519" s="237"/>
      <c r="G9519" s="237"/>
    </row>
    <row r="9520" spans="5:7">
      <c r="E9520" s="237"/>
      <c r="F9520" s="237"/>
      <c r="G9520" s="237"/>
    </row>
    <row r="9521" spans="5:7">
      <c r="E9521" s="237"/>
      <c r="F9521" s="237"/>
      <c r="G9521" s="237"/>
    </row>
    <row r="9522" spans="5:7">
      <c r="E9522" s="237"/>
      <c r="F9522" s="237"/>
      <c r="G9522" s="237"/>
    </row>
    <row r="9523" spans="5:7">
      <c r="E9523" s="237"/>
      <c r="F9523" s="237"/>
      <c r="G9523" s="237"/>
    </row>
    <row r="9524" spans="5:7">
      <c r="E9524" s="237"/>
      <c r="F9524" s="237"/>
      <c r="G9524" s="237"/>
    </row>
    <row r="9525" spans="5:7">
      <c r="E9525" s="237"/>
      <c r="F9525" s="237"/>
      <c r="G9525" s="237"/>
    </row>
    <row r="9526" spans="5:7">
      <c r="E9526" s="237"/>
      <c r="F9526" s="237"/>
      <c r="G9526" s="237"/>
    </row>
    <row r="9527" spans="5:7">
      <c r="E9527" s="237"/>
      <c r="F9527" s="237"/>
      <c r="G9527" s="237"/>
    </row>
    <row r="9528" spans="5:7">
      <c r="E9528" s="237"/>
      <c r="F9528" s="237"/>
      <c r="G9528" s="237"/>
    </row>
    <row r="9529" spans="5:7">
      <c r="E9529" s="237"/>
      <c r="F9529" s="237"/>
      <c r="G9529" s="237"/>
    </row>
    <row r="9530" spans="5:7">
      <c r="E9530" s="237"/>
      <c r="F9530" s="237"/>
      <c r="G9530" s="237"/>
    </row>
    <row r="9531" spans="5:7">
      <c r="E9531" s="237"/>
      <c r="F9531" s="237"/>
      <c r="G9531" s="237"/>
    </row>
    <row r="9532" spans="5:7">
      <c r="E9532" s="237"/>
      <c r="F9532" s="237"/>
      <c r="G9532" s="237"/>
    </row>
    <row r="9533" spans="5:7">
      <c r="E9533" s="237"/>
      <c r="F9533" s="237"/>
      <c r="G9533" s="237"/>
    </row>
    <row r="9534" spans="5:7">
      <c r="E9534" s="237"/>
      <c r="F9534" s="237"/>
      <c r="G9534" s="237"/>
    </row>
    <row r="9535" spans="5:7">
      <c r="E9535" s="237"/>
      <c r="F9535" s="237"/>
      <c r="G9535" s="237"/>
    </row>
    <row r="9536" spans="5:7">
      <c r="E9536" s="237"/>
      <c r="F9536" s="237"/>
      <c r="G9536" s="237"/>
    </row>
    <row r="9537" spans="5:7">
      <c r="E9537" s="237"/>
      <c r="F9537" s="237"/>
      <c r="G9537" s="237"/>
    </row>
    <row r="9538" spans="5:7">
      <c r="E9538" s="237"/>
      <c r="F9538" s="237"/>
      <c r="G9538" s="237"/>
    </row>
    <row r="9539" spans="5:7">
      <c r="E9539" s="237"/>
      <c r="F9539" s="237"/>
      <c r="G9539" s="237"/>
    </row>
    <row r="9540" spans="5:7">
      <c r="E9540" s="237"/>
      <c r="F9540" s="237"/>
      <c r="G9540" s="237"/>
    </row>
    <row r="9541" spans="5:7">
      <c r="E9541" s="237"/>
      <c r="F9541" s="237"/>
      <c r="G9541" s="237"/>
    </row>
    <row r="9542" spans="5:7">
      <c r="E9542" s="237"/>
      <c r="F9542" s="237"/>
      <c r="G9542" s="237"/>
    </row>
    <row r="9543" spans="5:7">
      <c r="E9543" s="237"/>
      <c r="F9543" s="237"/>
      <c r="G9543" s="237"/>
    </row>
    <row r="9544" spans="5:7">
      <c r="E9544" s="237"/>
      <c r="F9544" s="237"/>
      <c r="G9544" s="237"/>
    </row>
    <row r="9545" spans="5:7">
      <c r="E9545" s="237"/>
      <c r="F9545" s="237"/>
      <c r="G9545" s="237"/>
    </row>
    <row r="9546" spans="5:7">
      <c r="E9546" s="237"/>
      <c r="F9546" s="237"/>
      <c r="G9546" s="237"/>
    </row>
    <row r="9547" spans="5:7">
      <c r="E9547" s="237"/>
      <c r="F9547" s="237"/>
      <c r="G9547" s="237"/>
    </row>
    <row r="9548" spans="5:7">
      <c r="E9548" s="237"/>
      <c r="F9548" s="237"/>
      <c r="G9548" s="237"/>
    </row>
    <row r="9549" spans="5:7">
      <c r="E9549" s="237"/>
      <c r="F9549" s="237"/>
      <c r="G9549" s="237"/>
    </row>
    <row r="9550" spans="5:7">
      <c r="E9550" s="237"/>
      <c r="F9550" s="237"/>
      <c r="G9550" s="237"/>
    </row>
    <row r="9551" spans="5:7">
      <c r="E9551" s="237"/>
      <c r="F9551" s="237"/>
      <c r="G9551" s="237"/>
    </row>
    <row r="9552" spans="5:7">
      <c r="E9552" s="237"/>
      <c r="F9552" s="237"/>
      <c r="G9552" s="237"/>
    </row>
    <row r="9553" spans="5:7">
      <c r="E9553" s="237"/>
      <c r="F9553" s="237"/>
      <c r="G9553" s="237"/>
    </row>
    <row r="9554" spans="5:7">
      <c r="E9554" s="237"/>
      <c r="F9554" s="237"/>
      <c r="G9554" s="237"/>
    </row>
    <row r="9555" spans="5:7">
      <c r="E9555" s="237"/>
      <c r="F9555" s="237"/>
      <c r="G9555" s="237"/>
    </row>
    <row r="9556" spans="5:7">
      <c r="E9556" s="237"/>
      <c r="F9556" s="237"/>
      <c r="G9556" s="237"/>
    </row>
    <row r="9557" spans="5:7">
      <c r="E9557" s="237"/>
      <c r="F9557" s="237"/>
      <c r="G9557" s="237"/>
    </row>
    <row r="9558" spans="5:7">
      <c r="E9558" s="237"/>
      <c r="F9558" s="237"/>
      <c r="G9558" s="237"/>
    </row>
    <row r="9559" spans="5:7">
      <c r="E9559" s="237"/>
      <c r="F9559" s="237"/>
      <c r="G9559" s="237"/>
    </row>
    <row r="9560" spans="5:7">
      <c r="E9560" s="237"/>
      <c r="F9560" s="237"/>
      <c r="G9560" s="237"/>
    </row>
    <row r="9561" spans="5:7">
      <c r="E9561" s="237"/>
      <c r="F9561" s="237"/>
      <c r="G9561" s="237"/>
    </row>
    <row r="9562" spans="5:7">
      <c r="E9562" s="237"/>
      <c r="F9562" s="237"/>
      <c r="G9562" s="237"/>
    </row>
    <row r="9563" spans="5:7">
      <c r="E9563" s="237"/>
      <c r="F9563" s="237"/>
      <c r="G9563" s="237"/>
    </row>
    <row r="9564" spans="5:7">
      <c r="E9564" s="237"/>
      <c r="F9564" s="237"/>
      <c r="G9564" s="237"/>
    </row>
    <row r="9565" spans="5:7">
      <c r="E9565" s="237"/>
      <c r="F9565" s="237"/>
      <c r="G9565" s="237"/>
    </row>
    <row r="9566" spans="5:7">
      <c r="E9566" s="237"/>
      <c r="F9566" s="237"/>
      <c r="G9566" s="237"/>
    </row>
    <row r="9567" spans="5:7">
      <c r="E9567" s="237"/>
      <c r="F9567" s="237"/>
      <c r="G9567" s="237"/>
    </row>
    <row r="9568" spans="5:7">
      <c r="E9568" s="237"/>
      <c r="F9568" s="237"/>
      <c r="G9568" s="237"/>
    </row>
    <row r="9569" spans="5:7">
      <c r="E9569" s="237"/>
      <c r="F9569" s="237"/>
      <c r="G9569" s="237"/>
    </row>
    <row r="9570" spans="5:7">
      <c r="E9570" s="237"/>
      <c r="F9570" s="237"/>
      <c r="G9570" s="237"/>
    </row>
    <row r="9571" spans="5:7">
      <c r="E9571" s="237"/>
      <c r="F9571" s="237"/>
      <c r="G9571" s="237"/>
    </row>
    <row r="9572" spans="5:7">
      <c r="E9572" s="237"/>
      <c r="F9572" s="237"/>
      <c r="G9572" s="237"/>
    </row>
    <row r="9573" spans="5:7">
      <c r="E9573" s="237"/>
      <c r="F9573" s="237"/>
      <c r="G9573" s="237"/>
    </row>
    <row r="9574" spans="5:7">
      <c r="E9574" s="237"/>
      <c r="F9574" s="237"/>
      <c r="G9574" s="237"/>
    </row>
    <row r="9575" spans="5:7">
      <c r="E9575" s="237"/>
      <c r="F9575" s="237"/>
      <c r="G9575" s="237"/>
    </row>
    <row r="9576" spans="5:7">
      <c r="E9576" s="237"/>
      <c r="F9576" s="237"/>
      <c r="G9576" s="237"/>
    </row>
    <row r="9577" spans="5:7">
      <c r="E9577" s="237"/>
      <c r="F9577" s="237"/>
      <c r="G9577" s="237"/>
    </row>
    <row r="9578" spans="5:7">
      <c r="E9578" s="237"/>
      <c r="F9578" s="237"/>
      <c r="G9578" s="237"/>
    </row>
    <row r="9579" spans="5:7">
      <c r="E9579" s="237"/>
      <c r="F9579" s="237"/>
      <c r="G9579" s="237"/>
    </row>
    <row r="9580" spans="5:7">
      <c r="E9580" s="237"/>
      <c r="F9580" s="237"/>
      <c r="G9580" s="237"/>
    </row>
    <row r="9581" spans="5:7">
      <c r="E9581" s="237"/>
      <c r="F9581" s="237"/>
      <c r="G9581" s="237"/>
    </row>
    <row r="9582" spans="5:7">
      <c r="E9582" s="237"/>
      <c r="F9582" s="237"/>
      <c r="G9582" s="237"/>
    </row>
    <row r="9583" spans="5:7">
      <c r="E9583" s="237"/>
      <c r="F9583" s="237"/>
      <c r="G9583" s="237"/>
    </row>
    <row r="9584" spans="5:7">
      <c r="E9584" s="237"/>
      <c r="F9584" s="237"/>
      <c r="G9584" s="237"/>
    </row>
    <row r="9585" spans="5:7">
      <c r="E9585" s="237"/>
      <c r="F9585" s="237"/>
      <c r="G9585" s="237"/>
    </row>
    <row r="9586" spans="5:7">
      <c r="E9586" s="237"/>
      <c r="F9586" s="237"/>
      <c r="G9586" s="237"/>
    </row>
    <row r="9587" spans="5:7">
      <c r="E9587" s="237"/>
      <c r="F9587" s="237"/>
      <c r="G9587" s="237"/>
    </row>
    <row r="9588" spans="5:7">
      <c r="E9588" s="237"/>
      <c r="F9588" s="237"/>
      <c r="G9588" s="237"/>
    </row>
    <row r="9589" spans="5:7">
      <c r="E9589" s="237"/>
      <c r="F9589" s="237"/>
      <c r="G9589" s="237"/>
    </row>
    <row r="9590" spans="5:7">
      <c r="E9590" s="237"/>
      <c r="F9590" s="237"/>
      <c r="G9590" s="237"/>
    </row>
    <row r="9591" spans="5:7">
      <c r="E9591" s="237"/>
      <c r="F9591" s="237"/>
      <c r="G9591" s="237"/>
    </row>
    <row r="9592" spans="5:7">
      <c r="E9592" s="237"/>
      <c r="F9592" s="237"/>
      <c r="G9592" s="237"/>
    </row>
    <row r="9593" spans="5:7">
      <c r="E9593" s="237"/>
      <c r="F9593" s="237"/>
      <c r="G9593" s="237"/>
    </row>
    <row r="9594" spans="5:7">
      <c r="E9594" s="237"/>
      <c r="F9594" s="237"/>
      <c r="G9594" s="237"/>
    </row>
    <row r="9595" spans="5:7">
      <c r="E9595" s="237"/>
      <c r="F9595" s="237"/>
      <c r="G9595" s="237"/>
    </row>
    <row r="9596" spans="5:7">
      <c r="E9596" s="237"/>
      <c r="F9596" s="237"/>
      <c r="G9596" s="237"/>
    </row>
    <row r="9597" spans="5:7">
      <c r="E9597" s="237"/>
      <c r="F9597" s="237"/>
      <c r="G9597" s="237"/>
    </row>
    <row r="9598" spans="5:7">
      <c r="E9598" s="237"/>
      <c r="F9598" s="237"/>
      <c r="G9598" s="237"/>
    </row>
    <row r="9599" spans="5:7">
      <c r="E9599" s="237"/>
      <c r="F9599" s="237"/>
      <c r="G9599" s="237"/>
    </row>
    <row r="9600" spans="5:7">
      <c r="E9600" s="237"/>
      <c r="F9600" s="237"/>
      <c r="G9600" s="237"/>
    </row>
    <row r="9601" spans="5:7">
      <c r="E9601" s="237"/>
      <c r="F9601" s="237"/>
      <c r="G9601" s="237"/>
    </row>
    <row r="9602" spans="5:7">
      <c r="E9602" s="237"/>
      <c r="F9602" s="237"/>
      <c r="G9602" s="237"/>
    </row>
    <row r="9603" spans="5:7">
      <c r="E9603" s="237"/>
      <c r="F9603" s="237"/>
      <c r="G9603" s="237"/>
    </row>
    <row r="9604" spans="5:7">
      <c r="E9604" s="237"/>
      <c r="F9604" s="237"/>
      <c r="G9604" s="237"/>
    </row>
    <row r="9605" spans="5:7">
      <c r="E9605" s="237"/>
      <c r="F9605" s="237"/>
      <c r="G9605" s="237"/>
    </row>
    <row r="9606" spans="5:7">
      <c r="E9606" s="237"/>
      <c r="F9606" s="237"/>
      <c r="G9606" s="237"/>
    </row>
    <row r="9607" spans="5:7">
      <c r="E9607" s="237"/>
      <c r="F9607" s="237"/>
      <c r="G9607" s="237"/>
    </row>
    <row r="9608" spans="5:7">
      <c r="E9608" s="237"/>
      <c r="F9608" s="237"/>
      <c r="G9608" s="237"/>
    </row>
    <row r="9609" spans="5:7">
      <c r="E9609" s="237"/>
      <c r="F9609" s="237"/>
      <c r="G9609" s="237"/>
    </row>
    <row r="9610" spans="5:7">
      <c r="E9610" s="237"/>
      <c r="F9610" s="237"/>
      <c r="G9610" s="237"/>
    </row>
    <row r="9611" spans="5:7">
      <c r="E9611" s="237"/>
      <c r="F9611" s="237"/>
      <c r="G9611" s="237"/>
    </row>
    <row r="9612" spans="5:7">
      <c r="E9612" s="237"/>
      <c r="F9612" s="237"/>
      <c r="G9612" s="237"/>
    </row>
    <row r="9613" spans="5:7">
      <c r="E9613" s="237"/>
      <c r="F9613" s="237"/>
      <c r="G9613" s="237"/>
    </row>
    <row r="9614" spans="5:7">
      <c r="E9614" s="237"/>
      <c r="F9614" s="237"/>
      <c r="G9614" s="237"/>
    </row>
    <row r="9615" spans="5:7">
      <c r="E9615" s="237"/>
      <c r="F9615" s="237"/>
      <c r="G9615" s="237"/>
    </row>
    <row r="9616" spans="5:7">
      <c r="E9616" s="237"/>
      <c r="F9616" s="237"/>
      <c r="G9616" s="237"/>
    </row>
    <row r="9617" spans="5:7">
      <c r="E9617" s="237"/>
      <c r="F9617" s="237"/>
      <c r="G9617" s="237"/>
    </row>
    <row r="9618" spans="5:7">
      <c r="E9618" s="237"/>
      <c r="F9618" s="237"/>
      <c r="G9618" s="237"/>
    </row>
    <row r="9619" spans="5:7">
      <c r="E9619" s="237"/>
      <c r="F9619" s="237"/>
      <c r="G9619" s="237"/>
    </row>
    <row r="9620" spans="5:7">
      <c r="E9620" s="237"/>
      <c r="F9620" s="237"/>
      <c r="G9620" s="237"/>
    </row>
    <row r="9621" spans="5:7">
      <c r="E9621" s="237"/>
      <c r="F9621" s="237"/>
      <c r="G9621" s="237"/>
    </row>
    <row r="9622" spans="5:7">
      <c r="E9622" s="237"/>
      <c r="F9622" s="237"/>
      <c r="G9622" s="237"/>
    </row>
    <row r="9623" spans="5:7">
      <c r="E9623" s="237"/>
      <c r="F9623" s="237"/>
      <c r="G9623" s="237"/>
    </row>
    <row r="9624" spans="5:7">
      <c r="E9624" s="237"/>
      <c r="F9624" s="237"/>
      <c r="G9624" s="237"/>
    </row>
    <row r="9625" spans="5:7">
      <c r="E9625" s="237"/>
      <c r="F9625" s="237"/>
      <c r="G9625" s="237"/>
    </row>
    <row r="9626" spans="5:7">
      <c r="E9626" s="237"/>
      <c r="F9626" s="237"/>
      <c r="G9626" s="237"/>
    </row>
    <row r="9627" spans="5:7">
      <c r="E9627" s="237"/>
      <c r="F9627" s="237"/>
      <c r="G9627" s="237"/>
    </row>
    <row r="9628" spans="5:7">
      <c r="E9628" s="237"/>
      <c r="F9628" s="237"/>
      <c r="G9628" s="237"/>
    </row>
    <row r="9629" spans="5:7">
      <c r="E9629" s="237"/>
      <c r="F9629" s="237"/>
      <c r="G9629" s="237"/>
    </row>
    <row r="9630" spans="5:7">
      <c r="E9630" s="237"/>
      <c r="F9630" s="237"/>
      <c r="G9630" s="237"/>
    </row>
    <row r="9631" spans="5:7">
      <c r="E9631" s="237"/>
      <c r="F9631" s="237"/>
      <c r="G9631" s="237"/>
    </row>
    <row r="9632" spans="5:7">
      <c r="E9632" s="237"/>
      <c r="F9632" s="237"/>
      <c r="G9632" s="237"/>
    </row>
    <row r="9633" spans="5:7">
      <c r="E9633" s="237"/>
      <c r="F9633" s="237"/>
      <c r="G9633" s="237"/>
    </row>
    <row r="9634" spans="5:7">
      <c r="E9634" s="237"/>
      <c r="F9634" s="237"/>
      <c r="G9634" s="237"/>
    </row>
    <row r="9635" spans="5:7">
      <c r="E9635" s="237"/>
      <c r="F9635" s="237"/>
      <c r="G9635" s="237"/>
    </row>
    <row r="9636" spans="5:7">
      <c r="E9636" s="237"/>
      <c r="F9636" s="237"/>
      <c r="G9636" s="237"/>
    </row>
    <row r="9637" spans="5:7">
      <c r="E9637" s="237"/>
      <c r="F9637" s="237"/>
      <c r="G9637" s="237"/>
    </row>
    <row r="9638" spans="5:7">
      <c r="E9638" s="237"/>
      <c r="F9638" s="237"/>
      <c r="G9638" s="237"/>
    </row>
    <row r="9639" spans="5:7">
      <c r="E9639" s="237"/>
      <c r="F9639" s="237"/>
      <c r="G9639" s="237"/>
    </row>
    <row r="9640" spans="5:7">
      <c r="E9640" s="237"/>
      <c r="F9640" s="237"/>
      <c r="G9640" s="237"/>
    </row>
    <row r="9641" spans="5:7">
      <c r="E9641" s="237"/>
      <c r="F9641" s="237"/>
      <c r="G9641" s="237"/>
    </row>
    <row r="9642" spans="5:7">
      <c r="E9642" s="237"/>
      <c r="F9642" s="237"/>
      <c r="G9642" s="237"/>
    </row>
    <row r="9643" spans="5:7">
      <c r="E9643" s="237"/>
      <c r="F9643" s="237"/>
      <c r="G9643" s="237"/>
    </row>
    <row r="9644" spans="5:7">
      <c r="E9644" s="237"/>
      <c r="F9644" s="237"/>
      <c r="G9644" s="237"/>
    </row>
    <row r="9645" spans="5:7">
      <c r="E9645" s="237"/>
      <c r="F9645" s="237"/>
      <c r="G9645" s="237"/>
    </row>
    <row r="9646" spans="5:7">
      <c r="E9646" s="237"/>
      <c r="F9646" s="237"/>
      <c r="G9646" s="237"/>
    </row>
    <row r="9647" spans="5:7">
      <c r="E9647" s="237"/>
      <c r="F9647" s="237"/>
      <c r="G9647" s="237"/>
    </row>
    <row r="9648" spans="5:7">
      <c r="E9648" s="237"/>
      <c r="F9648" s="237"/>
      <c r="G9648" s="237"/>
    </row>
    <row r="9649" spans="5:7">
      <c r="E9649" s="237"/>
      <c r="F9649" s="237"/>
      <c r="G9649" s="237"/>
    </row>
    <row r="9650" spans="5:7">
      <c r="E9650" s="237"/>
      <c r="F9650" s="237"/>
      <c r="G9650" s="237"/>
    </row>
    <row r="9651" spans="5:7">
      <c r="E9651" s="237"/>
      <c r="F9651" s="237"/>
      <c r="G9651" s="237"/>
    </row>
    <row r="9652" spans="5:7">
      <c r="E9652" s="237"/>
      <c r="F9652" s="237"/>
      <c r="G9652" s="237"/>
    </row>
    <row r="9653" spans="5:7">
      <c r="E9653" s="237"/>
      <c r="F9653" s="237"/>
      <c r="G9653" s="237"/>
    </row>
    <row r="9654" spans="5:7">
      <c r="E9654" s="237"/>
      <c r="F9654" s="237"/>
      <c r="G9654" s="237"/>
    </row>
    <row r="9655" spans="5:7">
      <c r="E9655" s="237"/>
      <c r="F9655" s="237"/>
      <c r="G9655" s="237"/>
    </row>
    <row r="9656" spans="5:7">
      <c r="E9656" s="237"/>
      <c r="F9656" s="237"/>
      <c r="G9656" s="237"/>
    </row>
    <row r="9657" spans="5:7">
      <c r="E9657" s="237"/>
      <c r="F9657" s="237"/>
      <c r="G9657" s="237"/>
    </row>
    <row r="9658" spans="5:7">
      <c r="E9658" s="237"/>
      <c r="F9658" s="237"/>
      <c r="G9658" s="237"/>
    </row>
    <row r="9659" spans="5:7">
      <c r="E9659" s="237"/>
      <c r="F9659" s="237"/>
      <c r="G9659" s="237"/>
    </row>
    <row r="9660" spans="5:7">
      <c r="E9660" s="237"/>
      <c r="F9660" s="237"/>
      <c r="G9660" s="237"/>
    </row>
    <row r="9661" spans="5:7">
      <c r="E9661" s="237"/>
      <c r="F9661" s="237"/>
      <c r="G9661" s="237"/>
    </row>
    <row r="9662" spans="5:7">
      <c r="E9662" s="237"/>
      <c r="F9662" s="237"/>
      <c r="G9662" s="237"/>
    </row>
    <row r="9663" spans="5:7">
      <c r="E9663" s="237"/>
      <c r="F9663" s="237"/>
      <c r="G9663" s="237"/>
    </row>
    <row r="9664" spans="5:7">
      <c r="E9664" s="237"/>
      <c r="F9664" s="237"/>
      <c r="G9664" s="237"/>
    </row>
    <row r="9665" spans="5:7">
      <c r="E9665" s="237"/>
      <c r="F9665" s="237"/>
      <c r="G9665" s="237"/>
    </row>
    <row r="9666" spans="5:7">
      <c r="E9666" s="237"/>
      <c r="F9666" s="237"/>
      <c r="G9666" s="237"/>
    </row>
    <row r="9667" spans="5:7">
      <c r="E9667" s="237"/>
      <c r="F9667" s="237"/>
      <c r="G9667" s="237"/>
    </row>
    <row r="9668" spans="5:7">
      <c r="E9668" s="237"/>
      <c r="F9668" s="237"/>
      <c r="G9668" s="237"/>
    </row>
    <row r="9669" spans="5:7">
      <c r="E9669" s="237"/>
      <c r="F9669" s="237"/>
      <c r="G9669" s="237"/>
    </row>
    <row r="9670" spans="5:7">
      <c r="E9670" s="237"/>
      <c r="F9670" s="237"/>
      <c r="G9670" s="237"/>
    </row>
    <row r="9671" spans="5:7">
      <c r="E9671" s="237"/>
      <c r="F9671" s="237"/>
      <c r="G9671" s="237"/>
    </row>
    <row r="9672" spans="5:7">
      <c r="E9672" s="237"/>
      <c r="F9672" s="237"/>
      <c r="G9672" s="237"/>
    </row>
    <row r="9673" spans="5:7">
      <c r="E9673" s="237"/>
      <c r="F9673" s="237"/>
      <c r="G9673" s="237"/>
    </row>
    <row r="9674" spans="5:7">
      <c r="E9674" s="237"/>
      <c r="F9674" s="237"/>
      <c r="G9674" s="237"/>
    </row>
    <row r="9675" spans="5:7">
      <c r="E9675" s="237"/>
      <c r="F9675" s="237"/>
      <c r="G9675" s="237"/>
    </row>
    <row r="9676" spans="5:7">
      <c r="E9676" s="237"/>
      <c r="F9676" s="237"/>
      <c r="G9676" s="237"/>
    </row>
    <row r="9677" spans="5:7">
      <c r="E9677" s="237"/>
      <c r="F9677" s="237"/>
      <c r="G9677" s="237"/>
    </row>
    <row r="9678" spans="5:7">
      <c r="E9678" s="237"/>
      <c r="F9678" s="237"/>
      <c r="G9678" s="237"/>
    </row>
    <row r="9679" spans="5:7">
      <c r="E9679" s="237"/>
      <c r="F9679" s="237"/>
      <c r="G9679" s="237"/>
    </row>
    <row r="9680" spans="5:7">
      <c r="E9680" s="237"/>
      <c r="F9680" s="237"/>
      <c r="G9680" s="237"/>
    </row>
    <row r="9681" spans="5:7">
      <c r="E9681" s="237"/>
      <c r="F9681" s="237"/>
      <c r="G9681" s="237"/>
    </row>
    <row r="9682" spans="5:7">
      <c r="E9682" s="237"/>
      <c r="F9682" s="237"/>
      <c r="G9682" s="237"/>
    </row>
    <row r="9683" spans="5:7">
      <c r="E9683" s="237"/>
      <c r="F9683" s="237"/>
      <c r="G9683" s="237"/>
    </row>
    <row r="9684" spans="5:7">
      <c r="E9684" s="237"/>
      <c r="F9684" s="237"/>
      <c r="G9684" s="237"/>
    </row>
    <row r="9685" spans="5:7">
      <c r="E9685" s="237"/>
      <c r="F9685" s="237"/>
      <c r="G9685" s="237"/>
    </row>
    <row r="9686" spans="5:7">
      <c r="E9686" s="237"/>
      <c r="F9686" s="237"/>
      <c r="G9686" s="237"/>
    </row>
    <row r="9687" spans="5:7">
      <c r="E9687" s="237"/>
      <c r="F9687" s="237"/>
      <c r="G9687" s="237"/>
    </row>
    <row r="9688" spans="5:7">
      <c r="E9688" s="237"/>
      <c r="F9688" s="237"/>
      <c r="G9688" s="237"/>
    </row>
    <row r="9689" spans="5:7">
      <c r="E9689" s="237"/>
      <c r="F9689" s="237"/>
      <c r="G9689" s="237"/>
    </row>
    <row r="9690" spans="5:7">
      <c r="E9690" s="237"/>
      <c r="F9690" s="237"/>
      <c r="G9690" s="237"/>
    </row>
    <row r="9691" spans="5:7">
      <c r="E9691" s="237"/>
      <c r="F9691" s="237"/>
      <c r="G9691" s="237"/>
    </row>
    <row r="9692" spans="5:7">
      <c r="E9692" s="237"/>
      <c r="F9692" s="237"/>
      <c r="G9692" s="237"/>
    </row>
    <row r="9693" spans="5:7">
      <c r="E9693" s="237"/>
      <c r="F9693" s="237"/>
      <c r="G9693" s="237"/>
    </row>
    <row r="9694" spans="5:7">
      <c r="E9694" s="237"/>
      <c r="F9694" s="237"/>
      <c r="G9694" s="237"/>
    </row>
    <row r="9695" spans="5:7">
      <c r="E9695" s="237"/>
      <c r="F9695" s="237"/>
      <c r="G9695" s="237"/>
    </row>
    <row r="9696" spans="5:7">
      <c r="E9696" s="237"/>
      <c r="F9696" s="237"/>
      <c r="G9696" s="237"/>
    </row>
    <row r="9697" spans="5:7">
      <c r="E9697" s="237"/>
      <c r="F9697" s="237"/>
      <c r="G9697" s="237"/>
    </row>
    <row r="9698" spans="5:7">
      <c r="E9698" s="237"/>
      <c r="F9698" s="237"/>
      <c r="G9698" s="237"/>
    </row>
    <row r="9699" spans="5:7">
      <c r="E9699" s="237"/>
      <c r="F9699" s="237"/>
      <c r="G9699" s="237"/>
    </row>
    <row r="9700" spans="5:7">
      <c r="E9700" s="237"/>
      <c r="F9700" s="237"/>
      <c r="G9700" s="237"/>
    </row>
    <row r="9701" spans="5:7">
      <c r="E9701" s="237"/>
      <c r="F9701" s="237"/>
      <c r="G9701" s="237"/>
    </row>
    <row r="9702" spans="5:7">
      <c r="E9702" s="237"/>
      <c r="F9702" s="237"/>
      <c r="G9702" s="237"/>
    </row>
    <row r="9703" spans="5:7">
      <c r="E9703" s="237"/>
      <c r="F9703" s="237"/>
      <c r="G9703" s="237"/>
    </row>
    <row r="9704" spans="5:7">
      <c r="E9704" s="237"/>
      <c r="F9704" s="237"/>
      <c r="G9704" s="237"/>
    </row>
    <row r="9705" spans="5:7">
      <c r="E9705" s="237"/>
      <c r="F9705" s="237"/>
      <c r="G9705" s="237"/>
    </row>
    <row r="9706" spans="5:7">
      <c r="E9706" s="237"/>
      <c r="F9706" s="237"/>
      <c r="G9706" s="237"/>
    </row>
    <row r="9707" spans="5:7">
      <c r="E9707" s="237"/>
      <c r="F9707" s="237"/>
      <c r="G9707" s="237"/>
    </row>
    <row r="9708" spans="5:7">
      <c r="E9708" s="237"/>
      <c r="F9708" s="237"/>
      <c r="G9708" s="237"/>
    </row>
    <row r="9709" spans="5:7">
      <c r="E9709" s="237"/>
      <c r="F9709" s="237"/>
      <c r="G9709" s="237"/>
    </row>
    <row r="9710" spans="5:7">
      <c r="E9710" s="237"/>
      <c r="F9710" s="237"/>
      <c r="G9710" s="237"/>
    </row>
    <row r="9711" spans="5:7">
      <c r="E9711" s="237"/>
      <c r="F9711" s="237"/>
      <c r="G9711" s="237"/>
    </row>
    <row r="9712" spans="5:7">
      <c r="E9712" s="237"/>
      <c r="F9712" s="237"/>
      <c r="G9712" s="237"/>
    </row>
    <row r="9713" spans="5:7">
      <c r="E9713" s="237"/>
      <c r="F9713" s="237"/>
      <c r="G9713" s="237"/>
    </row>
    <row r="9714" spans="5:7">
      <c r="E9714" s="237"/>
      <c r="F9714" s="237"/>
      <c r="G9714" s="237"/>
    </row>
    <row r="9715" spans="5:7">
      <c r="E9715" s="237"/>
      <c r="F9715" s="237"/>
      <c r="G9715" s="237"/>
    </row>
    <row r="9716" spans="5:7">
      <c r="E9716" s="237"/>
      <c r="F9716" s="237"/>
      <c r="G9716" s="237"/>
    </row>
    <row r="9717" spans="5:7">
      <c r="E9717" s="237"/>
      <c r="F9717" s="237"/>
      <c r="G9717" s="237"/>
    </row>
    <row r="9718" spans="5:7">
      <c r="E9718" s="237"/>
      <c r="F9718" s="237"/>
      <c r="G9718" s="237"/>
    </row>
    <row r="9719" spans="5:7">
      <c r="E9719" s="237"/>
      <c r="F9719" s="237"/>
      <c r="G9719" s="237"/>
    </row>
    <row r="9720" spans="5:7">
      <c r="E9720" s="237"/>
      <c r="F9720" s="237"/>
      <c r="G9720" s="237"/>
    </row>
    <row r="9721" spans="5:7">
      <c r="E9721" s="237"/>
      <c r="F9721" s="237"/>
      <c r="G9721" s="237"/>
    </row>
    <row r="9722" spans="5:7">
      <c r="E9722" s="237"/>
      <c r="F9722" s="237"/>
      <c r="G9722" s="237"/>
    </row>
    <row r="9723" spans="5:7">
      <c r="E9723" s="237"/>
      <c r="F9723" s="237"/>
      <c r="G9723" s="237"/>
    </row>
    <row r="9724" spans="5:7">
      <c r="E9724" s="237"/>
      <c r="F9724" s="237"/>
      <c r="G9724" s="237"/>
    </row>
    <row r="9725" spans="5:7">
      <c r="E9725" s="237"/>
      <c r="F9725" s="237"/>
      <c r="G9725" s="237"/>
    </row>
    <row r="9726" spans="5:7">
      <c r="E9726" s="237"/>
      <c r="F9726" s="237"/>
      <c r="G9726" s="237"/>
    </row>
    <row r="9727" spans="5:7">
      <c r="E9727" s="237"/>
      <c r="F9727" s="237"/>
      <c r="G9727" s="237"/>
    </row>
    <row r="9728" spans="5:7">
      <c r="E9728" s="237"/>
      <c r="F9728" s="237"/>
      <c r="G9728" s="237"/>
    </row>
    <row r="9729" spans="5:7">
      <c r="E9729" s="237"/>
      <c r="F9729" s="237"/>
      <c r="G9729" s="237"/>
    </row>
    <row r="9730" spans="5:7">
      <c r="E9730" s="237"/>
      <c r="F9730" s="237"/>
      <c r="G9730" s="237"/>
    </row>
    <row r="9731" spans="5:7">
      <c r="E9731" s="237"/>
      <c r="F9731" s="237"/>
      <c r="G9731" s="237"/>
    </row>
    <row r="9732" spans="5:7">
      <c r="E9732" s="237"/>
      <c r="F9732" s="237"/>
      <c r="G9732" s="237"/>
    </row>
    <row r="9733" spans="5:7">
      <c r="E9733" s="237"/>
      <c r="F9733" s="237"/>
      <c r="G9733" s="237"/>
    </row>
    <row r="9734" spans="5:7">
      <c r="E9734" s="237"/>
      <c r="F9734" s="237"/>
      <c r="G9734" s="237"/>
    </row>
    <row r="9735" spans="5:7">
      <c r="E9735" s="237"/>
      <c r="F9735" s="237"/>
      <c r="G9735" s="237"/>
    </row>
    <row r="9736" spans="5:7">
      <c r="E9736" s="237"/>
      <c r="F9736" s="237"/>
      <c r="G9736" s="237"/>
    </row>
    <row r="9737" spans="5:7">
      <c r="E9737" s="237"/>
      <c r="F9737" s="237"/>
      <c r="G9737" s="237"/>
    </row>
    <row r="9738" spans="5:7">
      <c r="E9738" s="237"/>
      <c r="F9738" s="237"/>
      <c r="G9738" s="237"/>
    </row>
    <row r="9739" spans="5:7">
      <c r="E9739" s="237"/>
      <c r="F9739" s="237"/>
      <c r="G9739" s="237"/>
    </row>
    <row r="9740" spans="5:7">
      <c r="E9740" s="237"/>
      <c r="F9740" s="237"/>
      <c r="G9740" s="237"/>
    </row>
    <row r="9741" spans="5:7">
      <c r="E9741" s="237"/>
      <c r="F9741" s="237"/>
      <c r="G9741" s="237"/>
    </row>
    <row r="9742" spans="5:7">
      <c r="E9742" s="237"/>
      <c r="F9742" s="237"/>
      <c r="G9742" s="237"/>
    </row>
    <row r="9743" spans="5:7">
      <c r="E9743" s="237"/>
      <c r="F9743" s="237"/>
      <c r="G9743" s="237"/>
    </row>
    <row r="9744" spans="5:7">
      <c r="E9744" s="237"/>
      <c r="F9744" s="237"/>
      <c r="G9744" s="237"/>
    </row>
    <row r="9745" spans="5:7">
      <c r="E9745" s="237"/>
      <c r="F9745" s="237"/>
      <c r="G9745" s="237"/>
    </row>
    <row r="9746" spans="5:7">
      <c r="E9746" s="237"/>
      <c r="F9746" s="237"/>
      <c r="G9746" s="237"/>
    </row>
    <row r="9747" spans="5:7">
      <c r="E9747" s="237"/>
      <c r="F9747" s="237"/>
      <c r="G9747" s="237"/>
    </row>
    <row r="9748" spans="5:7">
      <c r="E9748" s="237"/>
      <c r="F9748" s="237"/>
      <c r="G9748" s="237"/>
    </row>
    <row r="9749" spans="5:7">
      <c r="E9749" s="237"/>
      <c r="F9749" s="237"/>
      <c r="G9749" s="237"/>
    </row>
    <row r="9750" spans="5:7">
      <c r="E9750" s="237"/>
      <c r="F9750" s="237"/>
      <c r="G9750" s="237"/>
    </row>
    <row r="9751" spans="5:7">
      <c r="E9751" s="237"/>
      <c r="F9751" s="237"/>
      <c r="G9751" s="237"/>
    </row>
    <row r="9752" spans="5:7">
      <c r="E9752" s="237"/>
      <c r="F9752" s="237"/>
      <c r="G9752" s="237"/>
    </row>
    <row r="9753" spans="5:7">
      <c r="E9753" s="237"/>
      <c r="F9753" s="237"/>
      <c r="G9753" s="237"/>
    </row>
    <row r="9754" spans="5:7">
      <c r="E9754" s="237"/>
      <c r="F9754" s="237"/>
      <c r="G9754" s="237"/>
    </row>
    <row r="9755" spans="5:7">
      <c r="E9755" s="237"/>
      <c r="F9755" s="237"/>
      <c r="G9755" s="237"/>
    </row>
    <row r="9756" spans="5:7">
      <c r="E9756" s="237"/>
      <c r="F9756" s="237"/>
      <c r="G9756" s="237"/>
    </row>
    <row r="9757" spans="5:7">
      <c r="E9757" s="237"/>
      <c r="F9757" s="237"/>
      <c r="G9757" s="237"/>
    </row>
    <row r="9758" spans="5:7">
      <c r="E9758" s="237"/>
      <c r="F9758" s="237"/>
      <c r="G9758" s="237"/>
    </row>
    <row r="9759" spans="5:7">
      <c r="E9759" s="237"/>
      <c r="F9759" s="237"/>
      <c r="G9759" s="237"/>
    </row>
    <row r="9760" spans="5:7">
      <c r="E9760" s="237"/>
      <c r="F9760" s="237"/>
      <c r="G9760" s="237"/>
    </row>
    <row r="9761" spans="5:7">
      <c r="E9761" s="237"/>
      <c r="F9761" s="237"/>
      <c r="G9761" s="237"/>
    </row>
    <row r="9762" spans="5:7">
      <c r="E9762" s="237"/>
      <c r="F9762" s="237"/>
      <c r="G9762" s="237"/>
    </row>
    <row r="9763" spans="5:7">
      <c r="E9763" s="237"/>
      <c r="F9763" s="237"/>
      <c r="G9763" s="237"/>
    </row>
    <row r="9764" spans="5:7">
      <c r="E9764" s="237"/>
      <c r="F9764" s="237"/>
      <c r="G9764" s="237"/>
    </row>
    <row r="9765" spans="5:7">
      <c r="E9765" s="237"/>
      <c r="F9765" s="237"/>
      <c r="G9765" s="237"/>
    </row>
    <row r="9766" spans="5:7">
      <c r="E9766" s="237"/>
      <c r="F9766" s="237"/>
      <c r="G9766" s="237"/>
    </row>
    <row r="9767" spans="5:7">
      <c r="E9767" s="237"/>
      <c r="F9767" s="237"/>
      <c r="G9767" s="237"/>
    </row>
    <row r="9768" spans="5:7">
      <c r="E9768" s="237"/>
      <c r="F9768" s="237"/>
      <c r="G9768" s="237"/>
    </row>
    <row r="9769" spans="5:7">
      <c r="E9769" s="237"/>
      <c r="F9769" s="237"/>
      <c r="G9769" s="237"/>
    </row>
    <row r="9770" spans="5:7">
      <c r="E9770" s="237"/>
      <c r="F9770" s="237"/>
      <c r="G9770" s="237"/>
    </row>
    <row r="9771" spans="5:7">
      <c r="E9771" s="237"/>
      <c r="F9771" s="237"/>
      <c r="G9771" s="237"/>
    </row>
    <row r="9772" spans="5:7">
      <c r="E9772" s="237"/>
      <c r="F9772" s="237"/>
      <c r="G9772" s="237"/>
    </row>
    <row r="9773" spans="5:7">
      <c r="E9773" s="237"/>
      <c r="F9773" s="237"/>
      <c r="G9773" s="237"/>
    </row>
    <row r="9774" spans="5:7">
      <c r="E9774" s="237"/>
      <c r="F9774" s="237"/>
      <c r="G9774" s="237"/>
    </row>
    <row r="9775" spans="5:7">
      <c r="E9775" s="237"/>
      <c r="F9775" s="237"/>
      <c r="G9775" s="237"/>
    </row>
    <row r="9776" spans="5:7">
      <c r="E9776" s="237"/>
      <c r="F9776" s="237"/>
      <c r="G9776" s="237"/>
    </row>
    <row r="9777" spans="5:7">
      <c r="E9777" s="237"/>
      <c r="F9777" s="237"/>
      <c r="G9777" s="237"/>
    </row>
    <row r="9778" spans="5:7">
      <c r="E9778" s="237"/>
      <c r="F9778" s="237"/>
      <c r="G9778" s="237"/>
    </row>
    <row r="9779" spans="5:7">
      <c r="E9779" s="237"/>
      <c r="F9779" s="237"/>
      <c r="G9779" s="237"/>
    </row>
    <row r="9780" spans="5:7">
      <c r="E9780" s="237"/>
      <c r="F9780" s="237"/>
      <c r="G9780" s="237"/>
    </row>
    <row r="9781" spans="5:7">
      <c r="E9781" s="237"/>
      <c r="F9781" s="237"/>
      <c r="G9781" s="237"/>
    </row>
    <row r="9782" spans="5:7">
      <c r="E9782" s="237"/>
      <c r="F9782" s="237"/>
      <c r="G9782" s="237"/>
    </row>
    <row r="9783" spans="5:7">
      <c r="E9783" s="237"/>
      <c r="F9783" s="237"/>
      <c r="G9783" s="237"/>
    </row>
    <row r="9784" spans="5:7">
      <c r="E9784" s="237"/>
      <c r="F9784" s="237"/>
      <c r="G9784" s="237"/>
    </row>
    <row r="9785" spans="5:7">
      <c r="E9785" s="237"/>
      <c r="F9785" s="237"/>
      <c r="G9785" s="237"/>
    </row>
    <row r="9786" spans="5:7">
      <c r="E9786" s="237"/>
      <c r="F9786" s="237"/>
      <c r="G9786" s="237"/>
    </row>
    <row r="9787" spans="5:7">
      <c r="E9787" s="237"/>
      <c r="F9787" s="237"/>
      <c r="G9787" s="237"/>
    </row>
    <row r="9788" spans="5:7">
      <c r="E9788" s="237"/>
      <c r="F9788" s="237"/>
      <c r="G9788" s="237"/>
    </row>
    <row r="9789" spans="5:7">
      <c r="E9789" s="237"/>
      <c r="F9789" s="237"/>
      <c r="G9789" s="237"/>
    </row>
    <row r="9790" spans="5:7">
      <c r="E9790" s="237"/>
      <c r="F9790" s="237"/>
      <c r="G9790" s="237"/>
    </row>
    <row r="9791" spans="5:7">
      <c r="E9791" s="237"/>
      <c r="F9791" s="237"/>
      <c r="G9791" s="237"/>
    </row>
    <row r="9792" spans="5:7">
      <c r="E9792" s="237"/>
      <c r="F9792" s="237"/>
      <c r="G9792" s="237"/>
    </row>
    <row r="9793" spans="5:7">
      <c r="E9793" s="237"/>
      <c r="F9793" s="237"/>
      <c r="G9793" s="237"/>
    </row>
    <row r="9794" spans="5:7">
      <c r="E9794" s="237"/>
      <c r="F9794" s="237"/>
      <c r="G9794" s="237"/>
    </row>
    <row r="9795" spans="5:7">
      <c r="E9795" s="237"/>
      <c r="F9795" s="237"/>
      <c r="G9795" s="237"/>
    </row>
    <row r="9796" spans="5:7">
      <c r="E9796" s="237"/>
      <c r="F9796" s="237"/>
      <c r="G9796" s="237"/>
    </row>
    <row r="9797" spans="5:7">
      <c r="E9797" s="237"/>
      <c r="F9797" s="237"/>
      <c r="G9797" s="237"/>
    </row>
    <row r="9798" spans="5:7">
      <c r="E9798" s="237"/>
      <c r="F9798" s="237"/>
      <c r="G9798" s="237"/>
    </row>
    <row r="9799" spans="5:7">
      <c r="E9799" s="237"/>
      <c r="F9799" s="237"/>
      <c r="G9799" s="237"/>
    </row>
    <row r="9800" spans="5:7">
      <c r="E9800" s="237"/>
      <c r="F9800" s="237"/>
      <c r="G9800" s="237"/>
    </row>
    <row r="9801" spans="5:7">
      <c r="E9801" s="237"/>
      <c r="F9801" s="237"/>
      <c r="G9801" s="237"/>
    </row>
    <row r="9802" spans="5:7">
      <c r="E9802" s="237"/>
      <c r="F9802" s="237"/>
      <c r="G9802" s="237"/>
    </row>
    <row r="9803" spans="5:7">
      <c r="E9803" s="237"/>
      <c r="F9803" s="237"/>
      <c r="G9803" s="237"/>
    </row>
    <row r="9804" spans="5:7">
      <c r="E9804" s="237"/>
      <c r="F9804" s="237"/>
      <c r="G9804" s="237"/>
    </row>
    <row r="9805" spans="5:7">
      <c r="E9805" s="237"/>
      <c r="F9805" s="237"/>
      <c r="G9805" s="237"/>
    </row>
    <row r="9806" spans="5:7">
      <c r="E9806" s="237"/>
      <c r="F9806" s="237"/>
      <c r="G9806" s="237"/>
    </row>
    <row r="9807" spans="5:7">
      <c r="E9807" s="237"/>
      <c r="F9807" s="237"/>
      <c r="G9807" s="237"/>
    </row>
    <row r="9808" spans="5:7">
      <c r="E9808" s="237"/>
      <c r="F9808" s="237"/>
      <c r="G9808" s="237"/>
    </row>
    <row r="9809" spans="5:7">
      <c r="E9809" s="237"/>
      <c r="F9809" s="237"/>
      <c r="G9809" s="237"/>
    </row>
    <row r="9810" spans="5:7">
      <c r="E9810" s="237"/>
      <c r="F9810" s="237"/>
      <c r="G9810" s="237"/>
    </row>
    <row r="9811" spans="5:7">
      <c r="E9811" s="237"/>
      <c r="F9811" s="237"/>
      <c r="G9811" s="237"/>
    </row>
    <row r="9812" spans="5:7">
      <c r="E9812" s="237"/>
      <c r="F9812" s="237"/>
      <c r="G9812" s="237"/>
    </row>
    <row r="9813" spans="5:7">
      <c r="E9813" s="237"/>
      <c r="F9813" s="237"/>
      <c r="G9813" s="237"/>
    </row>
    <row r="9814" spans="5:7">
      <c r="E9814" s="237"/>
      <c r="F9814" s="237"/>
      <c r="G9814" s="237"/>
    </row>
    <row r="9815" spans="5:7">
      <c r="E9815" s="237"/>
      <c r="F9815" s="237"/>
      <c r="G9815" s="237"/>
    </row>
    <row r="9816" spans="5:7">
      <c r="E9816" s="237"/>
      <c r="F9816" s="237"/>
      <c r="G9816" s="237"/>
    </row>
    <row r="9817" spans="5:7">
      <c r="E9817" s="237"/>
      <c r="F9817" s="237"/>
      <c r="G9817" s="237"/>
    </row>
    <row r="9818" spans="5:7">
      <c r="E9818" s="237"/>
      <c r="F9818" s="237"/>
      <c r="G9818" s="237"/>
    </row>
    <row r="9819" spans="5:7">
      <c r="E9819" s="237"/>
      <c r="F9819" s="237"/>
      <c r="G9819" s="237"/>
    </row>
    <row r="9820" spans="5:7">
      <c r="E9820" s="237"/>
      <c r="F9820" s="237"/>
      <c r="G9820" s="237"/>
    </row>
    <row r="9821" spans="5:7">
      <c r="E9821" s="237"/>
      <c r="F9821" s="237"/>
      <c r="G9821" s="237"/>
    </row>
    <row r="9822" spans="5:7">
      <c r="E9822" s="237"/>
      <c r="F9822" s="237"/>
      <c r="G9822" s="237"/>
    </row>
    <row r="9823" spans="5:7">
      <c r="E9823" s="237"/>
      <c r="F9823" s="237"/>
      <c r="G9823" s="237"/>
    </row>
    <row r="9824" spans="5:7">
      <c r="E9824" s="237"/>
      <c r="F9824" s="237"/>
      <c r="G9824" s="237"/>
    </row>
    <row r="9825" spans="5:7">
      <c r="E9825" s="237"/>
      <c r="F9825" s="237"/>
      <c r="G9825" s="237"/>
    </row>
    <row r="9826" spans="5:7">
      <c r="E9826" s="237"/>
      <c r="F9826" s="237"/>
      <c r="G9826" s="237"/>
    </row>
    <row r="9827" spans="5:7">
      <c r="E9827" s="237"/>
      <c r="F9827" s="237"/>
      <c r="G9827" s="237"/>
    </row>
    <row r="9828" spans="5:7">
      <c r="E9828" s="237"/>
      <c r="F9828" s="237"/>
      <c r="G9828" s="237"/>
    </row>
    <row r="9829" spans="5:7">
      <c r="E9829" s="237"/>
      <c r="F9829" s="237"/>
      <c r="G9829" s="237"/>
    </row>
    <row r="9830" spans="5:7">
      <c r="E9830" s="237"/>
      <c r="F9830" s="237"/>
      <c r="G9830" s="237"/>
    </row>
    <row r="9831" spans="5:7">
      <c r="E9831" s="237"/>
      <c r="F9831" s="237"/>
      <c r="G9831" s="237"/>
    </row>
    <row r="9832" spans="5:7">
      <c r="E9832" s="237"/>
      <c r="F9832" s="237"/>
      <c r="G9832" s="237"/>
    </row>
    <row r="9833" spans="5:7">
      <c r="E9833" s="237"/>
      <c r="F9833" s="237"/>
      <c r="G9833" s="237"/>
    </row>
    <row r="9834" spans="5:7">
      <c r="E9834" s="237"/>
      <c r="F9834" s="237"/>
      <c r="G9834" s="237"/>
    </row>
    <row r="9835" spans="5:7">
      <c r="E9835" s="237"/>
      <c r="F9835" s="237"/>
      <c r="G9835" s="237"/>
    </row>
    <row r="9836" spans="5:7">
      <c r="E9836" s="237"/>
      <c r="F9836" s="237"/>
      <c r="G9836" s="237"/>
    </row>
    <row r="9837" spans="5:7">
      <c r="E9837" s="237"/>
      <c r="F9837" s="237"/>
      <c r="G9837" s="237"/>
    </row>
    <row r="9838" spans="5:7">
      <c r="E9838" s="237"/>
      <c r="F9838" s="237"/>
      <c r="G9838" s="237"/>
    </row>
    <row r="9839" spans="5:7">
      <c r="E9839" s="237"/>
      <c r="F9839" s="237"/>
      <c r="G9839" s="237"/>
    </row>
    <row r="9840" spans="5:7">
      <c r="E9840" s="237"/>
      <c r="F9840" s="237"/>
      <c r="G9840" s="237"/>
    </row>
    <row r="9841" spans="5:7">
      <c r="E9841" s="237"/>
      <c r="F9841" s="237"/>
      <c r="G9841" s="237"/>
    </row>
    <row r="9842" spans="5:7">
      <c r="E9842" s="237"/>
      <c r="F9842" s="237"/>
      <c r="G9842" s="237"/>
    </row>
    <row r="9843" spans="5:7">
      <c r="E9843" s="237"/>
      <c r="F9843" s="237"/>
      <c r="G9843" s="237"/>
    </row>
    <row r="9844" spans="5:7">
      <c r="E9844" s="237"/>
      <c r="F9844" s="237"/>
      <c r="G9844" s="237"/>
    </row>
    <row r="9845" spans="5:7">
      <c r="E9845" s="237"/>
      <c r="F9845" s="237"/>
      <c r="G9845" s="237"/>
    </row>
    <row r="9846" spans="5:7">
      <c r="E9846" s="237"/>
      <c r="F9846" s="237"/>
      <c r="G9846" s="237"/>
    </row>
    <row r="9847" spans="5:7">
      <c r="E9847" s="237"/>
      <c r="F9847" s="237"/>
      <c r="G9847" s="237"/>
    </row>
    <row r="9848" spans="5:7">
      <c r="E9848" s="237"/>
      <c r="F9848" s="237"/>
      <c r="G9848" s="237"/>
    </row>
    <row r="9849" spans="5:7">
      <c r="E9849" s="237"/>
      <c r="F9849" s="237"/>
      <c r="G9849" s="237"/>
    </row>
    <row r="9850" spans="5:7">
      <c r="E9850" s="237"/>
      <c r="F9850" s="237"/>
      <c r="G9850" s="237"/>
    </row>
    <row r="9851" spans="5:7">
      <c r="E9851" s="237"/>
      <c r="F9851" s="237"/>
      <c r="G9851" s="237"/>
    </row>
    <row r="9852" spans="5:7">
      <c r="E9852" s="237"/>
      <c r="F9852" s="237"/>
      <c r="G9852" s="237"/>
    </row>
    <row r="9853" spans="5:7">
      <c r="E9853" s="237"/>
      <c r="F9853" s="237"/>
      <c r="G9853" s="237"/>
    </row>
    <row r="9854" spans="5:7">
      <c r="E9854" s="237"/>
      <c r="F9854" s="237"/>
      <c r="G9854" s="237"/>
    </row>
    <row r="9855" spans="5:7">
      <c r="E9855" s="237"/>
      <c r="F9855" s="237"/>
      <c r="G9855" s="237"/>
    </row>
    <row r="9856" spans="5:7">
      <c r="E9856" s="237"/>
      <c r="F9856" s="237"/>
      <c r="G9856" s="237"/>
    </row>
    <row r="9857" spans="5:7">
      <c r="E9857" s="237"/>
      <c r="F9857" s="237"/>
      <c r="G9857" s="237"/>
    </row>
    <row r="9858" spans="5:7">
      <c r="E9858" s="237"/>
      <c r="F9858" s="237"/>
      <c r="G9858" s="237"/>
    </row>
    <row r="9859" spans="5:7">
      <c r="E9859" s="237"/>
      <c r="F9859" s="237"/>
      <c r="G9859" s="237"/>
    </row>
    <row r="9860" spans="5:7">
      <c r="E9860" s="237"/>
      <c r="F9860" s="237"/>
      <c r="G9860" s="237"/>
    </row>
    <row r="9861" spans="5:7">
      <c r="E9861" s="237"/>
      <c r="F9861" s="237"/>
      <c r="G9861" s="237"/>
    </row>
    <row r="9862" spans="5:7">
      <c r="E9862" s="237"/>
      <c r="F9862" s="237"/>
      <c r="G9862" s="237"/>
    </row>
    <row r="9863" spans="5:7">
      <c r="E9863" s="237"/>
      <c r="F9863" s="237"/>
      <c r="G9863" s="237"/>
    </row>
    <row r="9864" spans="5:7">
      <c r="E9864" s="237"/>
      <c r="F9864" s="237"/>
      <c r="G9864" s="237"/>
    </row>
    <row r="9865" spans="5:7">
      <c r="E9865" s="237"/>
      <c r="F9865" s="237"/>
      <c r="G9865" s="237"/>
    </row>
    <row r="9866" spans="5:7">
      <c r="E9866" s="237"/>
      <c r="F9866" s="237"/>
      <c r="G9866" s="237"/>
    </row>
    <row r="9867" spans="5:7">
      <c r="E9867" s="237"/>
      <c r="F9867" s="237"/>
      <c r="G9867" s="237"/>
    </row>
    <row r="9868" spans="5:7">
      <c r="E9868" s="237"/>
      <c r="F9868" s="237"/>
      <c r="G9868" s="237"/>
    </row>
    <row r="9869" spans="5:7">
      <c r="E9869" s="237"/>
      <c r="F9869" s="237"/>
      <c r="G9869" s="237"/>
    </row>
    <row r="9870" spans="5:7">
      <c r="E9870" s="237"/>
      <c r="F9870" s="237"/>
      <c r="G9870" s="237"/>
    </row>
    <row r="9871" spans="5:7">
      <c r="E9871" s="237"/>
      <c r="F9871" s="237"/>
      <c r="G9871" s="237"/>
    </row>
    <row r="9872" spans="5:7">
      <c r="E9872" s="237"/>
      <c r="F9872" s="237"/>
      <c r="G9872" s="237"/>
    </row>
    <row r="9873" spans="5:7">
      <c r="E9873" s="237"/>
      <c r="F9873" s="237"/>
      <c r="G9873" s="237"/>
    </row>
    <row r="9874" spans="5:7">
      <c r="E9874" s="237"/>
      <c r="F9874" s="237"/>
      <c r="G9874" s="237"/>
    </row>
    <row r="9875" spans="5:7">
      <c r="E9875" s="237"/>
      <c r="F9875" s="237"/>
      <c r="G9875" s="237"/>
    </row>
    <row r="9876" spans="5:7">
      <c r="E9876" s="237"/>
      <c r="F9876" s="237"/>
      <c r="G9876" s="237"/>
    </row>
    <row r="9877" spans="5:7">
      <c r="E9877" s="237"/>
      <c r="F9877" s="237"/>
      <c r="G9877" s="237"/>
    </row>
    <row r="9878" spans="5:7">
      <c r="E9878" s="237"/>
      <c r="F9878" s="237"/>
      <c r="G9878" s="237"/>
    </row>
    <row r="9879" spans="5:7">
      <c r="E9879" s="237"/>
      <c r="F9879" s="237"/>
      <c r="G9879" s="237"/>
    </row>
    <row r="9880" spans="5:7">
      <c r="E9880" s="237"/>
      <c r="F9880" s="237"/>
      <c r="G9880" s="237"/>
    </row>
    <row r="9881" spans="5:7">
      <c r="E9881" s="237"/>
      <c r="F9881" s="237"/>
      <c r="G9881" s="237"/>
    </row>
    <row r="9882" spans="5:7">
      <c r="E9882" s="237"/>
      <c r="F9882" s="237"/>
      <c r="G9882" s="237"/>
    </row>
    <row r="9883" spans="5:7">
      <c r="E9883" s="237"/>
      <c r="F9883" s="237"/>
      <c r="G9883" s="237"/>
    </row>
    <row r="9884" spans="5:7">
      <c r="E9884" s="237"/>
      <c r="F9884" s="237"/>
      <c r="G9884" s="237"/>
    </row>
    <row r="9885" spans="5:7">
      <c r="E9885" s="237"/>
      <c r="F9885" s="237"/>
      <c r="G9885" s="237"/>
    </row>
    <row r="9886" spans="5:7">
      <c r="E9886" s="237"/>
      <c r="F9886" s="237"/>
      <c r="G9886" s="237"/>
    </row>
    <row r="9887" spans="5:7">
      <c r="E9887" s="237"/>
      <c r="F9887" s="237"/>
      <c r="G9887" s="237"/>
    </row>
    <row r="9888" spans="5:7">
      <c r="E9888" s="237"/>
      <c r="F9888" s="237"/>
      <c r="G9888" s="237"/>
    </row>
    <row r="9889" spans="5:7">
      <c r="E9889" s="237"/>
      <c r="F9889" s="237"/>
      <c r="G9889" s="237"/>
    </row>
    <row r="9890" spans="5:7">
      <c r="E9890" s="237"/>
      <c r="F9890" s="237"/>
      <c r="G9890" s="237"/>
    </row>
    <row r="9891" spans="5:7">
      <c r="E9891" s="237"/>
      <c r="F9891" s="237"/>
      <c r="G9891" s="237"/>
    </row>
    <row r="9892" spans="5:7">
      <c r="E9892" s="237"/>
      <c r="F9892" s="237"/>
      <c r="G9892" s="237"/>
    </row>
    <row r="9893" spans="5:7">
      <c r="E9893" s="237"/>
      <c r="F9893" s="237"/>
      <c r="G9893" s="237"/>
    </row>
    <row r="9894" spans="5:7">
      <c r="E9894" s="237"/>
      <c r="F9894" s="237"/>
      <c r="G9894" s="237"/>
    </row>
    <row r="9895" spans="5:7">
      <c r="E9895" s="237"/>
      <c r="F9895" s="237"/>
      <c r="G9895" s="237"/>
    </row>
    <row r="9896" spans="5:7">
      <c r="E9896" s="237"/>
      <c r="F9896" s="237"/>
      <c r="G9896" s="237"/>
    </row>
    <row r="9897" spans="5:7">
      <c r="E9897" s="237"/>
      <c r="F9897" s="237"/>
      <c r="G9897" s="237"/>
    </row>
    <row r="9898" spans="5:7">
      <c r="E9898" s="237"/>
      <c r="F9898" s="237"/>
      <c r="G9898" s="237"/>
    </row>
    <row r="9899" spans="5:7">
      <c r="E9899" s="237"/>
      <c r="F9899" s="237"/>
      <c r="G9899" s="237"/>
    </row>
    <row r="9900" spans="5:7">
      <c r="E9900" s="237"/>
      <c r="F9900" s="237"/>
      <c r="G9900" s="237"/>
    </row>
    <row r="9901" spans="5:7">
      <c r="E9901" s="237"/>
      <c r="F9901" s="237"/>
      <c r="G9901" s="237"/>
    </row>
    <row r="9902" spans="5:7">
      <c r="E9902" s="237"/>
      <c r="F9902" s="237"/>
      <c r="G9902" s="237"/>
    </row>
    <row r="9903" spans="5:7">
      <c r="E9903" s="237"/>
      <c r="F9903" s="237"/>
      <c r="G9903" s="237"/>
    </row>
    <row r="9904" spans="5:7">
      <c r="E9904" s="237"/>
      <c r="F9904" s="237"/>
      <c r="G9904" s="237"/>
    </row>
    <row r="9905" spans="5:7">
      <c r="E9905" s="237"/>
      <c r="F9905" s="237"/>
      <c r="G9905" s="237"/>
    </row>
    <row r="9906" spans="5:7">
      <c r="E9906" s="237"/>
      <c r="F9906" s="237"/>
      <c r="G9906" s="237"/>
    </row>
    <row r="9907" spans="5:7">
      <c r="E9907" s="237"/>
      <c r="F9907" s="237"/>
      <c r="G9907" s="237"/>
    </row>
    <row r="9908" spans="5:7">
      <c r="E9908" s="237"/>
      <c r="F9908" s="237"/>
      <c r="G9908" s="237"/>
    </row>
    <row r="9909" spans="5:7">
      <c r="E9909" s="237"/>
      <c r="F9909" s="237"/>
      <c r="G9909" s="237"/>
    </row>
    <row r="9910" spans="5:7">
      <c r="E9910" s="237"/>
      <c r="F9910" s="237"/>
      <c r="G9910" s="237"/>
    </row>
    <row r="9911" spans="5:7">
      <c r="E9911" s="237"/>
      <c r="F9911" s="237"/>
      <c r="G9911" s="237"/>
    </row>
    <row r="9912" spans="5:7">
      <c r="E9912" s="237"/>
      <c r="F9912" s="237"/>
      <c r="G9912" s="237"/>
    </row>
    <row r="9913" spans="5:7">
      <c r="E9913" s="237"/>
      <c r="F9913" s="237"/>
      <c r="G9913" s="237"/>
    </row>
    <row r="9914" spans="5:7">
      <c r="E9914" s="237"/>
      <c r="F9914" s="237"/>
      <c r="G9914" s="237"/>
    </row>
    <row r="9915" spans="5:7">
      <c r="E9915" s="237"/>
      <c r="F9915" s="237"/>
      <c r="G9915" s="237"/>
    </row>
    <row r="9916" spans="5:7">
      <c r="E9916" s="237"/>
      <c r="F9916" s="237"/>
      <c r="G9916" s="237"/>
    </row>
    <row r="9917" spans="5:7">
      <c r="E9917" s="237"/>
      <c r="F9917" s="237"/>
      <c r="G9917" s="237"/>
    </row>
    <row r="9918" spans="5:7">
      <c r="E9918" s="237"/>
      <c r="F9918" s="237"/>
      <c r="G9918" s="237"/>
    </row>
    <row r="9919" spans="5:7">
      <c r="E9919" s="237"/>
      <c r="F9919" s="237"/>
      <c r="G9919" s="237"/>
    </row>
    <row r="9920" spans="5:7">
      <c r="E9920" s="237"/>
      <c r="F9920" s="237"/>
      <c r="G9920" s="237"/>
    </row>
    <row r="9921" spans="5:7">
      <c r="E9921" s="237"/>
      <c r="F9921" s="237"/>
      <c r="G9921" s="237"/>
    </row>
    <row r="9922" spans="5:7">
      <c r="E9922" s="237"/>
      <c r="F9922" s="237"/>
      <c r="G9922" s="237"/>
    </row>
    <row r="9923" spans="5:7">
      <c r="E9923" s="237"/>
      <c r="F9923" s="237"/>
      <c r="G9923" s="237"/>
    </row>
    <row r="9924" spans="5:7">
      <c r="E9924" s="237"/>
      <c r="F9924" s="237"/>
      <c r="G9924" s="237"/>
    </row>
    <row r="9925" spans="5:7">
      <c r="E9925" s="237"/>
      <c r="F9925" s="237"/>
      <c r="G9925" s="237"/>
    </row>
    <row r="9926" spans="5:7">
      <c r="E9926" s="237"/>
      <c r="F9926" s="237"/>
      <c r="G9926" s="237"/>
    </row>
    <row r="9927" spans="5:7">
      <c r="E9927" s="237"/>
      <c r="F9927" s="237"/>
      <c r="G9927" s="237"/>
    </row>
    <row r="9928" spans="5:7">
      <c r="E9928" s="237"/>
      <c r="F9928" s="237"/>
      <c r="G9928" s="237"/>
    </row>
    <row r="9929" spans="5:7">
      <c r="E9929" s="237"/>
      <c r="F9929" s="237"/>
      <c r="G9929" s="237"/>
    </row>
    <row r="9930" spans="5:7">
      <c r="E9930" s="237"/>
      <c r="F9930" s="237"/>
      <c r="G9930" s="237"/>
    </row>
    <row r="9931" spans="5:7">
      <c r="E9931" s="237"/>
      <c r="F9931" s="237"/>
      <c r="G9931" s="237"/>
    </row>
    <row r="9932" spans="5:7">
      <c r="E9932" s="237"/>
      <c r="F9932" s="237"/>
      <c r="G9932" s="237"/>
    </row>
    <row r="9933" spans="5:7">
      <c r="E9933" s="237"/>
      <c r="F9933" s="237"/>
      <c r="G9933" s="237"/>
    </row>
    <row r="9934" spans="5:7">
      <c r="E9934" s="237"/>
      <c r="F9934" s="237"/>
      <c r="G9934" s="237"/>
    </row>
    <row r="9935" spans="5:7">
      <c r="E9935" s="237"/>
      <c r="F9935" s="237"/>
      <c r="G9935" s="237"/>
    </row>
    <row r="9936" spans="5:7">
      <c r="E9936" s="237"/>
      <c r="F9936" s="237"/>
      <c r="G9936" s="237"/>
    </row>
    <row r="9937" spans="5:7">
      <c r="E9937" s="237"/>
      <c r="F9937" s="237"/>
      <c r="G9937" s="237"/>
    </row>
    <row r="9938" spans="5:7">
      <c r="E9938" s="237"/>
      <c r="F9938" s="237"/>
      <c r="G9938" s="237"/>
    </row>
    <row r="9939" spans="5:7">
      <c r="E9939" s="237"/>
      <c r="F9939" s="237"/>
      <c r="G9939" s="237"/>
    </row>
    <row r="9940" spans="5:7">
      <c r="E9940" s="237"/>
      <c r="F9940" s="237"/>
      <c r="G9940" s="237"/>
    </row>
    <row r="9941" spans="5:7">
      <c r="E9941" s="237"/>
      <c r="F9941" s="237"/>
      <c r="G9941" s="237"/>
    </row>
    <row r="9942" spans="5:7">
      <c r="E9942" s="237"/>
      <c r="F9942" s="237"/>
      <c r="G9942" s="237"/>
    </row>
    <row r="9943" spans="5:7">
      <c r="E9943" s="237"/>
      <c r="F9943" s="237"/>
      <c r="G9943" s="237"/>
    </row>
    <row r="9944" spans="5:7">
      <c r="E9944" s="237"/>
      <c r="F9944" s="237"/>
      <c r="G9944" s="237"/>
    </row>
    <row r="9945" spans="5:7">
      <c r="E9945" s="237"/>
      <c r="F9945" s="237"/>
      <c r="G9945" s="237"/>
    </row>
    <row r="9946" spans="5:7">
      <c r="E9946" s="237"/>
      <c r="F9946" s="237"/>
      <c r="G9946" s="237"/>
    </row>
    <row r="9947" spans="5:7">
      <c r="E9947" s="237"/>
      <c r="F9947" s="237"/>
      <c r="G9947" s="237"/>
    </row>
    <row r="9948" spans="5:7">
      <c r="E9948" s="237"/>
      <c r="F9948" s="237"/>
      <c r="G9948" s="237"/>
    </row>
    <row r="9949" spans="5:7">
      <c r="E9949" s="237"/>
      <c r="F9949" s="237"/>
      <c r="G9949" s="237"/>
    </row>
    <row r="9950" spans="5:7">
      <c r="E9950" s="237"/>
      <c r="F9950" s="237"/>
      <c r="G9950" s="237"/>
    </row>
    <row r="9951" spans="5:7">
      <c r="E9951" s="237"/>
      <c r="F9951" s="237"/>
      <c r="G9951" s="237"/>
    </row>
    <row r="9952" spans="5:7">
      <c r="E9952" s="237"/>
      <c r="F9952" s="237"/>
      <c r="G9952" s="237"/>
    </row>
    <row r="9953" spans="5:7">
      <c r="E9953" s="237"/>
      <c r="F9953" s="237"/>
      <c r="G9953" s="237"/>
    </row>
    <row r="9954" spans="5:7">
      <c r="E9954" s="237"/>
      <c r="F9954" s="237"/>
      <c r="G9954" s="237"/>
    </row>
    <row r="9955" spans="5:7">
      <c r="E9955" s="237"/>
      <c r="F9955" s="237"/>
      <c r="G9955" s="237"/>
    </row>
    <row r="9956" spans="5:7">
      <c r="E9956" s="237"/>
      <c r="F9956" s="237"/>
      <c r="G9956" s="237"/>
    </row>
    <row r="9957" spans="5:7">
      <c r="E9957" s="237"/>
      <c r="F9957" s="237"/>
      <c r="G9957" s="237"/>
    </row>
    <row r="9958" spans="5:7">
      <c r="E9958" s="237"/>
      <c r="F9958" s="237"/>
      <c r="G9958" s="237"/>
    </row>
    <row r="9959" spans="5:7">
      <c r="E9959" s="237"/>
      <c r="F9959" s="237"/>
      <c r="G9959" s="237"/>
    </row>
    <row r="9960" spans="5:7">
      <c r="E9960" s="237"/>
      <c r="F9960" s="237"/>
      <c r="G9960" s="237"/>
    </row>
    <row r="9961" spans="5:7">
      <c r="E9961" s="237"/>
      <c r="F9961" s="237"/>
      <c r="G9961" s="237"/>
    </row>
    <row r="9962" spans="5:7">
      <c r="E9962" s="237"/>
      <c r="F9962" s="237"/>
      <c r="G9962" s="237"/>
    </row>
    <row r="9963" spans="5:7">
      <c r="E9963" s="237"/>
      <c r="F9963" s="237"/>
      <c r="G9963" s="237"/>
    </row>
    <row r="9964" spans="5:7">
      <c r="E9964" s="237"/>
      <c r="F9964" s="237"/>
      <c r="G9964" s="237"/>
    </row>
    <row r="9965" spans="5:7">
      <c r="E9965" s="237"/>
      <c r="F9965" s="237"/>
      <c r="G9965" s="237"/>
    </row>
    <row r="9966" spans="5:7">
      <c r="E9966" s="237"/>
      <c r="F9966" s="237"/>
      <c r="G9966" s="237"/>
    </row>
    <row r="9967" spans="5:7">
      <c r="E9967" s="237"/>
      <c r="F9967" s="237"/>
      <c r="G9967" s="237"/>
    </row>
    <row r="9968" spans="5:7">
      <c r="E9968" s="237"/>
      <c r="F9968" s="237"/>
      <c r="G9968" s="237"/>
    </row>
    <row r="9969" spans="5:7">
      <c r="E9969" s="237"/>
      <c r="F9969" s="237"/>
      <c r="G9969" s="237"/>
    </row>
    <row r="9970" spans="5:7">
      <c r="E9970" s="237"/>
      <c r="F9970" s="237"/>
      <c r="G9970" s="237"/>
    </row>
    <row r="9971" spans="5:7">
      <c r="E9971" s="237"/>
      <c r="F9971" s="237"/>
      <c r="G9971" s="237"/>
    </row>
    <row r="9972" spans="5:7">
      <c r="E9972" s="237"/>
      <c r="F9972" s="237"/>
      <c r="G9972" s="237"/>
    </row>
    <row r="9973" spans="5:7">
      <c r="E9973" s="237"/>
      <c r="F9973" s="237"/>
      <c r="G9973" s="237"/>
    </row>
    <row r="9974" spans="5:7">
      <c r="E9974" s="237"/>
      <c r="F9974" s="237"/>
      <c r="G9974" s="237"/>
    </row>
    <row r="9975" spans="5:7">
      <c r="E9975" s="237"/>
      <c r="F9975" s="237"/>
      <c r="G9975" s="237"/>
    </row>
    <row r="9976" spans="5:7">
      <c r="E9976" s="237"/>
      <c r="F9976" s="237"/>
      <c r="G9976" s="237"/>
    </row>
    <row r="9977" spans="5:7">
      <c r="E9977" s="237"/>
      <c r="F9977" s="237"/>
      <c r="G9977" s="237"/>
    </row>
    <row r="9978" spans="5:7">
      <c r="E9978" s="237"/>
      <c r="F9978" s="237"/>
      <c r="G9978" s="237"/>
    </row>
    <row r="9979" spans="5:7">
      <c r="E9979" s="237"/>
      <c r="F9979" s="237"/>
      <c r="G9979" s="237"/>
    </row>
    <row r="9980" spans="5:7">
      <c r="E9980" s="237"/>
      <c r="F9980" s="237"/>
      <c r="G9980" s="237"/>
    </row>
    <row r="9981" spans="5:7">
      <c r="E9981" s="237"/>
      <c r="F9981" s="237"/>
      <c r="G9981" s="237"/>
    </row>
    <row r="9982" spans="5:7">
      <c r="E9982" s="237"/>
      <c r="F9982" s="237"/>
      <c r="G9982" s="237"/>
    </row>
    <row r="9983" spans="5:7">
      <c r="E9983" s="237"/>
      <c r="F9983" s="237"/>
      <c r="G9983" s="237"/>
    </row>
    <row r="9984" spans="5:7">
      <c r="E9984" s="237"/>
      <c r="F9984" s="237"/>
      <c r="G9984" s="237"/>
    </row>
    <row r="9985" spans="5:7">
      <c r="E9985" s="237"/>
      <c r="F9985" s="237"/>
      <c r="G9985" s="237"/>
    </row>
    <row r="9986" spans="5:7">
      <c r="E9986" s="237"/>
      <c r="F9986" s="237"/>
      <c r="G9986" s="237"/>
    </row>
    <row r="9987" spans="5:7">
      <c r="E9987" s="237"/>
      <c r="F9987" s="237"/>
      <c r="G9987" s="237"/>
    </row>
    <row r="9988" spans="5:7">
      <c r="E9988" s="237"/>
      <c r="F9988" s="237"/>
      <c r="G9988" s="237"/>
    </row>
    <row r="9989" spans="5:7">
      <c r="E9989" s="237"/>
      <c r="F9989" s="237"/>
      <c r="G9989" s="237"/>
    </row>
    <row r="9990" spans="5:7">
      <c r="E9990" s="237"/>
      <c r="F9990" s="237"/>
      <c r="G9990" s="237"/>
    </row>
    <row r="9991" spans="5:7">
      <c r="E9991" s="237"/>
      <c r="F9991" s="237"/>
      <c r="G9991" s="237"/>
    </row>
    <row r="9992" spans="5:7">
      <c r="E9992" s="237"/>
      <c r="F9992" s="237"/>
      <c r="G9992" s="237"/>
    </row>
    <row r="9993" spans="5:7">
      <c r="E9993" s="237"/>
      <c r="F9993" s="237"/>
      <c r="G9993" s="237"/>
    </row>
    <row r="9994" spans="5:7">
      <c r="E9994" s="237"/>
      <c r="F9994" s="237"/>
      <c r="G9994" s="237"/>
    </row>
    <row r="9995" spans="5:7">
      <c r="E9995" s="237"/>
      <c r="F9995" s="237"/>
      <c r="G9995" s="237"/>
    </row>
    <row r="9996" spans="5:7">
      <c r="E9996" s="237"/>
      <c r="F9996" s="237"/>
      <c r="G9996" s="237"/>
    </row>
    <row r="9997" spans="5:7">
      <c r="E9997" s="237"/>
      <c r="F9997" s="237"/>
      <c r="G9997" s="237"/>
    </row>
    <row r="9998" spans="5:7">
      <c r="E9998" s="237"/>
      <c r="F9998" s="237"/>
      <c r="G9998" s="237"/>
    </row>
    <row r="9999" spans="5:7">
      <c r="E9999" s="237"/>
      <c r="F9999" s="237"/>
      <c r="G9999" s="237"/>
    </row>
    <row r="10000" spans="5:7">
      <c r="E10000" s="237"/>
      <c r="F10000" s="237"/>
      <c r="G10000" s="237"/>
    </row>
    <row r="10001" spans="5:7">
      <c r="E10001" s="237"/>
      <c r="F10001" s="237"/>
      <c r="G10001" s="237"/>
    </row>
    <row r="10002" spans="5:7">
      <c r="E10002" s="237"/>
      <c r="F10002" s="237"/>
      <c r="G10002" s="237"/>
    </row>
    <row r="10003" spans="5:7">
      <c r="E10003" s="237"/>
      <c r="F10003" s="237"/>
      <c r="G10003" s="237"/>
    </row>
    <row r="10004" spans="5:7">
      <c r="E10004" s="237"/>
      <c r="F10004" s="237"/>
      <c r="G10004" s="237"/>
    </row>
    <row r="10005" spans="5:7">
      <c r="E10005" s="237"/>
      <c r="F10005" s="237"/>
      <c r="G10005" s="237"/>
    </row>
    <row r="10006" spans="5:7">
      <c r="E10006" s="237"/>
      <c r="F10006" s="237"/>
      <c r="G10006" s="237"/>
    </row>
    <row r="10007" spans="5:7">
      <c r="E10007" s="237"/>
      <c r="F10007" s="237"/>
      <c r="G10007" s="237"/>
    </row>
    <row r="10008" spans="5:7">
      <c r="E10008" s="237"/>
      <c r="F10008" s="237"/>
      <c r="G10008" s="237"/>
    </row>
    <row r="10009" spans="5:7">
      <c r="E10009" s="237"/>
      <c r="F10009" s="237"/>
      <c r="G10009" s="237"/>
    </row>
    <row r="10010" spans="5:7">
      <c r="E10010" s="237"/>
      <c r="F10010" s="237"/>
      <c r="G10010" s="237"/>
    </row>
    <row r="10011" spans="5:7">
      <c r="E10011" s="237"/>
      <c r="F10011" s="237"/>
      <c r="G10011" s="237"/>
    </row>
    <row r="10012" spans="5:7">
      <c r="E10012" s="237"/>
      <c r="F10012" s="237"/>
      <c r="G10012" s="237"/>
    </row>
    <row r="10013" spans="5:7">
      <c r="E10013" s="237"/>
      <c r="F10013" s="237"/>
      <c r="G10013" s="237"/>
    </row>
    <row r="10014" spans="5:7">
      <c r="E10014" s="237"/>
      <c r="F10014" s="237"/>
      <c r="G10014" s="237"/>
    </row>
    <row r="10015" spans="5:7">
      <c r="E10015" s="237"/>
      <c r="F10015" s="237"/>
      <c r="G10015" s="237"/>
    </row>
    <row r="10016" spans="5:7">
      <c r="E10016" s="237"/>
      <c r="F10016" s="237"/>
      <c r="G10016" s="237"/>
    </row>
    <row r="10017" spans="5:7">
      <c r="E10017" s="237"/>
      <c r="F10017" s="237"/>
      <c r="G10017" s="237"/>
    </row>
    <row r="10018" spans="5:7">
      <c r="E10018" s="237"/>
      <c r="F10018" s="237"/>
      <c r="G10018" s="237"/>
    </row>
    <row r="10019" spans="5:7">
      <c r="E10019" s="237"/>
      <c r="F10019" s="237"/>
      <c r="G10019" s="237"/>
    </row>
    <row r="10020" spans="5:7">
      <c r="E10020" s="237"/>
      <c r="F10020" s="237"/>
      <c r="G10020" s="237"/>
    </row>
    <row r="10021" spans="5:7">
      <c r="E10021" s="237"/>
      <c r="F10021" s="237"/>
      <c r="G10021" s="237"/>
    </row>
    <row r="10022" spans="5:7">
      <c r="E10022" s="237"/>
      <c r="F10022" s="237"/>
      <c r="G10022" s="237"/>
    </row>
    <row r="10023" spans="5:7">
      <c r="E10023" s="237"/>
      <c r="F10023" s="237"/>
      <c r="G10023" s="237"/>
    </row>
    <row r="10024" spans="5:7">
      <c r="E10024" s="237"/>
      <c r="F10024" s="237"/>
      <c r="G10024" s="237"/>
    </row>
    <row r="10025" spans="5:7">
      <c r="E10025" s="237"/>
      <c r="F10025" s="237"/>
      <c r="G10025" s="237"/>
    </row>
    <row r="10026" spans="5:7">
      <c r="E10026" s="237"/>
      <c r="F10026" s="237"/>
      <c r="G10026" s="237"/>
    </row>
    <row r="10027" spans="5:7">
      <c r="E10027" s="237"/>
      <c r="F10027" s="237"/>
      <c r="G10027" s="237"/>
    </row>
    <row r="10028" spans="5:7">
      <c r="E10028" s="237"/>
      <c r="F10028" s="237"/>
      <c r="G10028" s="237"/>
    </row>
    <row r="10029" spans="5:7">
      <c r="E10029" s="237"/>
      <c r="F10029" s="237"/>
      <c r="G10029" s="237"/>
    </row>
    <row r="10030" spans="5:7">
      <c r="E10030" s="237"/>
      <c r="F10030" s="237"/>
      <c r="G10030" s="237"/>
    </row>
    <row r="10031" spans="5:7">
      <c r="E10031" s="237"/>
      <c r="F10031" s="237"/>
      <c r="G10031" s="237"/>
    </row>
    <row r="10032" spans="5:7">
      <c r="E10032" s="237"/>
      <c r="F10032" s="237"/>
      <c r="G10032" s="237"/>
    </row>
    <row r="10033" spans="5:7">
      <c r="E10033" s="237"/>
      <c r="F10033" s="237"/>
      <c r="G10033" s="237"/>
    </row>
    <row r="10034" spans="5:7">
      <c r="E10034" s="237"/>
      <c r="F10034" s="237"/>
      <c r="G10034" s="237"/>
    </row>
    <row r="10035" spans="5:7">
      <c r="E10035" s="237"/>
      <c r="F10035" s="237"/>
      <c r="G10035" s="237"/>
    </row>
    <row r="10036" spans="5:7">
      <c r="E10036" s="237"/>
      <c r="F10036" s="237"/>
      <c r="G10036" s="237"/>
    </row>
    <row r="10037" spans="5:7">
      <c r="E10037" s="237"/>
      <c r="F10037" s="237"/>
      <c r="G10037" s="237"/>
    </row>
    <row r="10038" spans="5:7">
      <c r="E10038" s="237"/>
      <c r="F10038" s="237"/>
      <c r="G10038" s="237"/>
    </row>
    <row r="10039" spans="5:7">
      <c r="E10039" s="237"/>
      <c r="F10039" s="237"/>
      <c r="G10039" s="237"/>
    </row>
    <row r="10040" spans="5:7">
      <c r="E10040" s="237"/>
      <c r="F10040" s="237"/>
      <c r="G10040" s="237"/>
    </row>
    <row r="10041" spans="5:7">
      <c r="E10041" s="237"/>
      <c r="F10041" s="237"/>
      <c r="G10041" s="237"/>
    </row>
    <row r="10042" spans="5:7">
      <c r="E10042" s="237"/>
      <c r="F10042" s="237"/>
      <c r="G10042" s="237"/>
    </row>
    <row r="10043" spans="5:7">
      <c r="E10043" s="237"/>
      <c r="F10043" s="237"/>
      <c r="G10043" s="237"/>
    </row>
    <row r="10044" spans="5:7">
      <c r="E10044" s="237"/>
      <c r="F10044" s="237"/>
      <c r="G10044" s="237"/>
    </row>
    <row r="10045" spans="5:7">
      <c r="E10045" s="237"/>
      <c r="F10045" s="237"/>
      <c r="G10045" s="237"/>
    </row>
    <row r="10046" spans="5:7">
      <c r="E10046" s="237"/>
      <c r="F10046" s="237"/>
      <c r="G10046" s="237"/>
    </row>
    <row r="10047" spans="5:7">
      <c r="E10047" s="237"/>
      <c r="F10047" s="237"/>
      <c r="G10047" s="237"/>
    </row>
    <row r="10048" spans="5:7">
      <c r="E10048" s="237"/>
      <c r="F10048" s="237"/>
      <c r="G10048" s="237"/>
    </row>
    <row r="10049" spans="5:7">
      <c r="E10049" s="237"/>
      <c r="F10049" s="237"/>
      <c r="G10049" s="237"/>
    </row>
    <row r="10050" spans="5:7">
      <c r="E10050" s="237"/>
      <c r="F10050" s="237"/>
      <c r="G10050" s="237"/>
    </row>
    <row r="10051" spans="5:7">
      <c r="E10051" s="237"/>
      <c r="F10051" s="237"/>
      <c r="G10051" s="237"/>
    </row>
    <row r="10052" spans="5:7">
      <c r="E10052" s="237"/>
      <c r="F10052" s="237"/>
      <c r="G10052" s="237"/>
    </row>
    <row r="10053" spans="5:7">
      <c r="E10053" s="237"/>
      <c r="F10053" s="237"/>
      <c r="G10053" s="237"/>
    </row>
    <row r="10054" spans="5:7">
      <c r="E10054" s="237"/>
      <c r="F10054" s="237"/>
      <c r="G10054" s="237"/>
    </row>
    <row r="10055" spans="5:7">
      <c r="E10055" s="237"/>
      <c r="F10055" s="237"/>
      <c r="G10055" s="237"/>
    </row>
    <row r="10056" spans="5:7">
      <c r="E10056" s="237"/>
      <c r="F10056" s="237"/>
      <c r="G10056" s="237"/>
    </row>
    <row r="10057" spans="5:7">
      <c r="E10057" s="237"/>
      <c r="F10057" s="237"/>
      <c r="G10057" s="237"/>
    </row>
    <row r="10058" spans="5:7">
      <c r="E10058" s="237"/>
      <c r="F10058" s="237"/>
      <c r="G10058" s="237"/>
    </row>
    <row r="10059" spans="5:7">
      <c r="E10059" s="237"/>
      <c r="F10059" s="237"/>
      <c r="G10059" s="237"/>
    </row>
    <row r="10060" spans="5:7">
      <c r="E10060" s="237"/>
      <c r="F10060" s="237"/>
      <c r="G10060" s="237"/>
    </row>
    <row r="10061" spans="5:7">
      <c r="E10061" s="237"/>
      <c r="F10061" s="237"/>
      <c r="G10061" s="237"/>
    </row>
    <row r="10062" spans="5:7">
      <c r="E10062" s="237"/>
      <c r="F10062" s="237"/>
      <c r="G10062" s="237"/>
    </row>
    <row r="10063" spans="5:7">
      <c r="E10063" s="237"/>
      <c r="F10063" s="237"/>
      <c r="G10063" s="237"/>
    </row>
    <row r="10064" spans="5:7">
      <c r="E10064" s="237"/>
      <c r="F10064" s="237"/>
      <c r="G10064" s="237"/>
    </row>
    <row r="10065" spans="5:7">
      <c r="E10065" s="237"/>
      <c r="F10065" s="237"/>
      <c r="G10065" s="237"/>
    </row>
    <row r="10066" spans="5:7">
      <c r="E10066" s="237"/>
      <c r="F10066" s="237"/>
      <c r="G10066" s="237"/>
    </row>
    <row r="10067" spans="5:7">
      <c r="E10067" s="237"/>
      <c r="F10067" s="237"/>
      <c r="G10067" s="237"/>
    </row>
    <row r="10068" spans="5:7">
      <c r="E10068" s="237"/>
      <c r="F10068" s="237"/>
      <c r="G10068" s="237"/>
    </row>
    <row r="10069" spans="5:7">
      <c r="E10069" s="237"/>
      <c r="F10069" s="237"/>
      <c r="G10069" s="237"/>
    </row>
    <row r="10070" spans="5:7">
      <c r="E10070" s="237"/>
      <c r="F10070" s="237"/>
      <c r="G10070" s="237"/>
    </row>
    <row r="10071" spans="5:7">
      <c r="E10071" s="237"/>
      <c r="F10071" s="237"/>
      <c r="G10071" s="237"/>
    </row>
    <row r="10072" spans="5:7">
      <c r="E10072" s="237"/>
      <c r="F10072" s="237"/>
      <c r="G10072" s="237"/>
    </row>
    <row r="10073" spans="5:7">
      <c r="E10073" s="237"/>
      <c r="F10073" s="237"/>
      <c r="G10073" s="237"/>
    </row>
    <row r="10074" spans="5:7">
      <c r="E10074" s="237"/>
      <c r="F10074" s="237"/>
      <c r="G10074" s="237"/>
    </row>
    <row r="10075" spans="5:7">
      <c r="E10075" s="237"/>
      <c r="F10075" s="237"/>
      <c r="G10075" s="237"/>
    </row>
    <row r="10076" spans="5:7">
      <c r="E10076" s="237"/>
      <c r="F10076" s="237"/>
      <c r="G10076" s="237"/>
    </row>
    <row r="10077" spans="5:7">
      <c r="E10077" s="237"/>
      <c r="F10077" s="237"/>
      <c r="G10077" s="237"/>
    </row>
    <row r="10078" spans="5:7">
      <c r="E10078" s="237"/>
      <c r="F10078" s="237"/>
      <c r="G10078" s="237"/>
    </row>
    <row r="10079" spans="5:7">
      <c r="E10079" s="237"/>
      <c r="F10079" s="237"/>
      <c r="G10079" s="237"/>
    </row>
    <row r="10080" spans="5:7">
      <c r="E10080" s="237"/>
      <c r="F10080" s="237"/>
      <c r="G10080" s="237"/>
    </row>
    <row r="10081" spans="5:7">
      <c r="E10081" s="237"/>
      <c r="F10081" s="237"/>
      <c r="G10081" s="237"/>
    </row>
    <row r="10082" spans="5:7">
      <c r="E10082" s="237"/>
      <c r="F10082" s="237"/>
      <c r="G10082" s="237"/>
    </row>
    <row r="10083" spans="5:7">
      <c r="E10083" s="237"/>
      <c r="F10083" s="237"/>
      <c r="G10083" s="237"/>
    </row>
    <row r="10084" spans="5:7">
      <c r="E10084" s="237"/>
      <c r="F10084" s="237"/>
      <c r="G10084" s="237"/>
    </row>
    <row r="10085" spans="5:7">
      <c r="E10085" s="237"/>
      <c r="F10085" s="237"/>
      <c r="G10085" s="237"/>
    </row>
    <row r="10086" spans="5:7">
      <c r="E10086" s="237"/>
      <c r="F10086" s="237"/>
      <c r="G10086" s="237"/>
    </row>
    <row r="10087" spans="5:7">
      <c r="E10087" s="237"/>
      <c r="F10087" s="237"/>
      <c r="G10087" s="237"/>
    </row>
    <row r="10088" spans="5:7">
      <c r="E10088" s="237"/>
      <c r="F10088" s="237"/>
      <c r="G10088" s="237"/>
    </row>
    <row r="10089" spans="5:7">
      <c r="E10089" s="237"/>
      <c r="F10089" s="237"/>
      <c r="G10089" s="237"/>
    </row>
    <row r="10090" spans="5:7">
      <c r="E10090" s="237"/>
      <c r="F10090" s="237"/>
      <c r="G10090" s="237"/>
    </row>
    <row r="10091" spans="5:7">
      <c r="E10091" s="237"/>
      <c r="F10091" s="237"/>
      <c r="G10091" s="237"/>
    </row>
    <row r="10092" spans="5:7">
      <c r="E10092" s="237"/>
      <c r="F10092" s="237"/>
      <c r="G10092" s="237"/>
    </row>
    <row r="10093" spans="5:7">
      <c r="E10093" s="237"/>
      <c r="F10093" s="237"/>
      <c r="G10093" s="237"/>
    </row>
    <row r="10094" spans="5:7">
      <c r="E10094" s="237"/>
      <c r="F10094" s="237"/>
      <c r="G10094" s="237"/>
    </row>
    <row r="10095" spans="5:7">
      <c r="E10095" s="237"/>
      <c r="F10095" s="237"/>
      <c r="G10095" s="237"/>
    </row>
    <row r="10096" spans="5:7">
      <c r="E10096" s="237"/>
      <c r="F10096" s="237"/>
      <c r="G10096" s="237"/>
    </row>
    <row r="10097" spans="5:7">
      <c r="E10097" s="237"/>
      <c r="F10097" s="237"/>
      <c r="G10097" s="237"/>
    </row>
    <row r="10098" spans="5:7">
      <c r="E10098" s="237"/>
      <c r="F10098" s="237"/>
      <c r="G10098" s="237"/>
    </row>
    <row r="10099" spans="5:7">
      <c r="E10099" s="237"/>
      <c r="F10099" s="237"/>
      <c r="G10099" s="237"/>
    </row>
    <row r="10100" spans="5:7">
      <c r="E10100" s="237"/>
      <c r="F10100" s="237"/>
      <c r="G10100" s="237"/>
    </row>
    <row r="10101" spans="5:7">
      <c r="E10101" s="237"/>
      <c r="F10101" s="237"/>
      <c r="G10101" s="237"/>
    </row>
    <row r="10102" spans="5:7">
      <c r="E10102" s="237"/>
      <c r="F10102" s="237"/>
      <c r="G10102" s="237"/>
    </row>
    <row r="10103" spans="5:7">
      <c r="E10103" s="237"/>
      <c r="F10103" s="237"/>
      <c r="G10103" s="237"/>
    </row>
    <row r="10104" spans="5:7">
      <c r="E10104" s="237"/>
      <c r="F10104" s="237"/>
      <c r="G10104" s="237"/>
    </row>
    <row r="10105" spans="5:7">
      <c r="E10105" s="237"/>
      <c r="F10105" s="237"/>
      <c r="G10105" s="237"/>
    </row>
    <row r="10106" spans="5:7">
      <c r="E10106" s="237"/>
      <c r="F10106" s="237"/>
      <c r="G10106" s="237"/>
    </row>
    <row r="10107" spans="5:7">
      <c r="E10107" s="237"/>
      <c r="F10107" s="237"/>
      <c r="G10107" s="237"/>
    </row>
    <row r="10108" spans="5:7">
      <c r="E10108" s="237"/>
      <c r="F10108" s="237"/>
      <c r="G10108" s="237"/>
    </row>
    <row r="10109" spans="5:7">
      <c r="E10109" s="237"/>
      <c r="F10109" s="237"/>
      <c r="G10109" s="237"/>
    </row>
    <row r="10110" spans="5:7">
      <c r="E10110" s="237"/>
      <c r="F10110" s="237"/>
      <c r="G10110" s="237"/>
    </row>
    <row r="10111" spans="5:7">
      <c r="E10111" s="237"/>
      <c r="F10111" s="237"/>
      <c r="G10111" s="237"/>
    </row>
    <row r="10112" spans="5:7">
      <c r="E10112" s="237"/>
      <c r="F10112" s="237"/>
      <c r="G10112" s="237"/>
    </row>
    <row r="10113" spans="5:7">
      <c r="E10113" s="237"/>
      <c r="F10113" s="237"/>
      <c r="G10113" s="237"/>
    </row>
    <row r="10114" spans="5:7">
      <c r="E10114" s="237"/>
      <c r="F10114" s="237"/>
      <c r="G10114" s="237"/>
    </row>
    <row r="10115" spans="5:7">
      <c r="E10115" s="237"/>
      <c r="F10115" s="237"/>
      <c r="G10115" s="237"/>
    </row>
    <row r="10116" spans="5:7">
      <c r="E10116" s="237"/>
      <c r="F10116" s="237"/>
      <c r="G10116" s="237"/>
    </row>
    <row r="10117" spans="5:7">
      <c r="E10117" s="237"/>
      <c r="F10117" s="237"/>
      <c r="G10117" s="237"/>
    </row>
    <row r="10118" spans="5:7">
      <c r="E10118" s="237"/>
      <c r="F10118" s="237"/>
      <c r="G10118" s="237"/>
    </row>
    <row r="10119" spans="5:7">
      <c r="E10119" s="237"/>
      <c r="F10119" s="237"/>
      <c r="G10119" s="237"/>
    </row>
    <row r="10120" spans="5:7">
      <c r="E10120" s="237"/>
      <c r="F10120" s="237"/>
      <c r="G10120" s="237"/>
    </row>
    <row r="10121" spans="5:7">
      <c r="E10121" s="237"/>
      <c r="F10121" s="237"/>
      <c r="G10121" s="237"/>
    </row>
    <row r="10122" spans="5:7">
      <c r="E10122" s="237"/>
      <c r="F10122" s="237"/>
      <c r="G10122" s="237"/>
    </row>
    <row r="10123" spans="5:7">
      <c r="E10123" s="237"/>
      <c r="F10123" s="237"/>
      <c r="G10123" s="237"/>
    </row>
    <row r="10124" spans="5:7">
      <c r="E10124" s="237"/>
      <c r="F10124" s="237"/>
      <c r="G10124" s="237"/>
    </row>
    <row r="10125" spans="5:7">
      <c r="E10125" s="237"/>
      <c r="F10125" s="237"/>
      <c r="G10125" s="237"/>
    </row>
    <row r="10126" spans="5:7">
      <c r="E10126" s="237"/>
      <c r="F10126" s="237"/>
      <c r="G10126" s="237"/>
    </row>
    <row r="10127" spans="5:7">
      <c r="E10127" s="237"/>
      <c r="F10127" s="237"/>
      <c r="G10127" s="237"/>
    </row>
    <row r="10128" spans="5:7">
      <c r="E10128" s="237"/>
      <c r="F10128" s="237"/>
      <c r="G10128" s="237"/>
    </row>
    <row r="10129" spans="5:7">
      <c r="E10129" s="237"/>
      <c r="F10129" s="237"/>
      <c r="G10129" s="237"/>
    </row>
    <row r="10130" spans="5:7">
      <c r="E10130" s="237"/>
      <c r="F10130" s="237"/>
      <c r="G10130" s="237"/>
    </row>
    <row r="10131" spans="5:7">
      <c r="E10131" s="237"/>
      <c r="F10131" s="237"/>
      <c r="G10131" s="237"/>
    </row>
    <row r="10132" spans="5:7">
      <c r="E10132" s="237"/>
      <c r="F10132" s="237"/>
      <c r="G10132" s="237"/>
    </row>
    <row r="10133" spans="5:7">
      <c r="E10133" s="237"/>
      <c r="F10133" s="237"/>
      <c r="G10133" s="237"/>
    </row>
    <row r="10134" spans="5:7">
      <c r="E10134" s="237"/>
      <c r="F10134" s="237"/>
      <c r="G10134" s="237"/>
    </row>
    <row r="10135" spans="5:7">
      <c r="E10135" s="237"/>
      <c r="F10135" s="237"/>
      <c r="G10135" s="237"/>
    </row>
    <row r="10136" spans="5:7">
      <c r="E10136" s="237"/>
      <c r="F10136" s="237"/>
      <c r="G10136" s="237"/>
    </row>
    <row r="10137" spans="5:7">
      <c r="E10137" s="237"/>
      <c r="F10137" s="237"/>
      <c r="G10137" s="237"/>
    </row>
    <row r="10138" spans="5:7">
      <c r="E10138" s="237"/>
      <c r="F10138" s="237"/>
      <c r="G10138" s="237"/>
    </row>
    <row r="10139" spans="5:7">
      <c r="E10139" s="237"/>
      <c r="F10139" s="237"/>
      <c r="G10139" s="237"/>
    </row>
    <row r="10140" spans="5:7">
      <c r="E10140" s="237"/>
      <c r="F10140" s="237"/>
      <c r="G10140" s="237"/>
    </row>
    <row r="10141" spans="5:7">
      <c r="E10141" s="237"/>
      <c r="F10141" s="237"/>
      <c r="G10141" s="237"/>
    </row>
    <row r="10142" spans="5:7">
      <c r="E10142" s="237"/>
      <c r="F10142" s="237"/>
      <c r="G10142" s="237"/>
    </row>
    <row r="10143" spans="5:7">
      <c r="E10143" s="237"/>
      <c r="F10143" s="237"/>
      <c r="G10143" s="237"/>
    </row>
    <row r="10144" spans="5:7">
      <c r="E10144" s="237"/>
      <c r="F10144" s="237"/>
      <c r="G10144" s="237"/>
    </row>
    <row r="10145" spans="5:7">
      <c r="E10145" s="237"/>
      <c r="F10145" s="237"/>
      <c r="G10145" s="237"/>
    </row>
    <row r="10146" spans="5:7">
      <c r="E10146" s="237"/>
      <c r="F10146" s="237"/>
      <c r="G10146" s="237"/>
    </row>
    <row r="10147" spans="5:7">
      <c r="E10147" s="237"/>
      <c r="F10147" s="237"/>
      <c r="G10147" s="237"/>
    </row>
    <row r="10148" spans="5:7">
      <c r="E10148" s="237"/>
      <c r="F10148" s="237"/>
      <c r="G10148" s="237"/>
    </row>
    <row r="10149" spans="5:7">
      <c r="E10149" s="237"/>
      <c r="F10149" s="237"/>
      <c r="G10149" s="237"/>
    </row>
    <row r="10150" spans="5:7">
      <c r="E10150" s="237"/>
      <c r="F10150" s="237"/>
      <c r="G10150" s="237"/>
    </row>
    <row r="10151" spans="5:7">
      <c r="E10151" s="237"/>
      <c r="F10151" s="237"/>
      <c r="G10151" s="237"/>
    </row>
    <row r="10152" spans="5:7">
      <c r="E10152" s="237"/>
      <c r="F10152" s="237"/>
      <c r="G10152" s="237"/>
    </row>
    <row r="10153" spans="5:7">
      <c r="E10153" s="237"/>
      <c r="F10153" s="237"/>
      <c r="G10153" s="237"/>
    </row>
    <row r="10154" spans="5:7">
      <c r="E10154" s="237"/>
      <c r="F10154" s="237"/>
      <c r="G10154" s="237"/>
    </row>
    <row r="10155" spans="5:7">
      <c r="E10155" s="237"/>
      <c r="F10155" s="237"/>
      <c r="G10155" s="237"/>
    </row>
    <row r="10156" spans="5:7">
      <c r="E10156" s="237"/>
      <c r="F10156" s="237"/>
      <c r="G10156" s="237"/>
    </row>
    <row r="10157" spans="5:7">
      <c r="E10157" s="237"/>
      <c r="F10157" s="237"/>
      <c r="G10157" s="237"/>
    </row>
    <row r="10158" spans="5:7">
      <c r="E10158" s="237"/>
      <c r="F10158" s="237"/>
      <c r="G10158" s="237"/>
    </row>
    <row r="10159" spans="5:7">
      <c r="E10159" s="237"/>
      <c r="F10159" s="237"/>
      <c r="G10159" s="237"/>
    </row>
    <row r="10160" spans="5:7">
      <c r="E10160" s="237"/>
      <c r="F10160" s="237"/>
      <c r="G10160" s="237"/>
    </row>
    <row r="10161" spans="5:7">
      <c r="E10161" s="237"/>
      <c r="F10161" s="237"/>
      <c r="G10161" s="237"/>
    </row>
    <row r="10162" spans="5:7">
      <c r="E10162" s="237"/>
      <c r="F10162" s="237"/>
      <c r="G10162" s="237"/>
    </row>
    <row r="10163" spans="5:7">
      <c r="E10163" s="237"/>
      <c r="F10163" s="237"/>
      <c r="G10163" s="237"/>
    </row>
    <row r="10164" spans="5:7">
      <c r="E10164" s="237"/>
      <c r="F10164" s="237"/>
      <c r="G10164" s="237"/>
    </row>
    <row r="10165" spans="5:7">
      <c r="E10165" s="237"/>
      <c r="F10165" s="237"/>
      <c r="G10165" s="237"/>
    </row>
    <row r="10166" spans="5:7">
      <c r="E10166" s="237"/>
      <c r="F10166" s="237"/>
      <c r="G10166" s="237"/>
    </row>
    <row r="10167" spans="5:7">
      <c r="E10167" s="237"/>
      <c r="F10167" s="237"/>
      <c r="G10167" s="237"/>
    </row>
    <row r="10168" spans="5:7">
      <c r="E10168" s="237"/>
      <c r="F10168" s="237"/>
      <c r="G10168" s="237"/>
    </row>
    <row r="10169" spans="5:7">
      <c r="E10169" s="237"/>
      <c r="F10169" s="237"/>
      <c r="G10169" s="237"/>
    </row>
    <row r="10170" spans="5:7">
      <c r="E10170" s="237"/>
      <c r="F10170" s="237"/>
      <c r="G10170" s="237"/>
    </row>
    <row r="10171" spans="5:7">
      <c r="E10171" s="237"/>
      <c r="F10171" s="237"/>
      <c r="G10171" s="237"/>
    </row>
    <row r="10172" spans="5:7">
      <c r="E10172" s="237"/>
      <c r="F10172" s="237"/>
      <c r="G10172" s="237"/>
    </row>
    <row r="10173" spans="5:7">
      <c r="E10173" s="237"/>
      <c r="F10173" s="237"/>
      <c r="G10173" s="237"/>
    </row>
    <row r="10174" spans="5:7">
      <c r="E10174" s="237"/>
      <c r="F10174" s="237"/>
      <c r="G10174" s="237"/>
    </row>
    <row r="10175" spans="5:7">
      <c r="E10175" s="237"/>
      <c r="F10175" s="237"/>
      <c r="G10175" s="237"/>
    </row>
    <row r="10176" spans="5:7">
      <c r="E10176" s="237"/>
      <c r="F10176" s="237"/>
      <c r="G10176" s="237"/>
    </row>
    <row r="10177" spans="5:7">
      <c r="E10177" s="237"/>
      <c r="F10177" s="237"/>
      <c r="G10177" s="237"/>
    </row>
    <row r="10178" spans="5:7">
      <c r="E10178" s="237"/>
      <c r="F10178" s="237"/>
      <c r="G10178" s="237"/>
    </row>
    <row r="10179" spans="5:7">
      <c r="E10179" s="237"/>
      <c r="F10179" s="237"/>
      <c r="G10179" s="237"/>
    </row>
    <row r="10180" spans="5:7">
      <c r="E10180" s="237"/>
      <c r="F10180" s="237"/>
      <c r="G10180" s="237"/>
    </row>
    <row r="10181" spans="5:7">
      <c r="E10181" s="237"/>
      <c r="F10181" s="237"/>
      <c r="G10181" s="237"/>
    </row>
    <row r="10182" spans="5:7">
      <c r="E10182" s="237"/>
      <c r="F10182" s="237"/>
      <c r="G10182" s="237"/>
    </row>
    <row r="10183" spans="5:7">
      <c r="E10183" s="237"/>
      <c r="F10183" s="237"/>
      <c r="G10183" s="237"/>
    </row>
    <row r="10184" spans="5:7">
      <c r="E10184" s="237"/>
      <c r="F10184" s="237"/>
      <c r="G10184" s="237"/>
    </row>
    <row r="10185" spans="5:7">
      <c r="E10185" s="237"/>
      <c r="F10185" s="237"/>
      <c r="G10185" s="237"/>
    </row>
    <row r="10186" spans="5:7">
      <c r="E10186" s="237"/>
      <c r="F10186" s="237"/>
      <c r="G10186" s="237"/>
    </row>
    <row r="10187" spans="5:7">
      <c r="E10187" s="237"/>
      <c r="F10187" s="237"/>
      <c r="G10187" s="237"/>
    </row>
    <row r="10188" spans="5:7">
      <c r="E10188" s="237"/>
      <c r="F10188" s="237"/>
      <c r="G10188" s="237"/>
    </row>
    <row r="10189" spans="5:7">
      <c r="E10189" s="237"/>
      <c r="F10189" s="237"/>
      <c r="G10189" s="237"/>
    </row>
    <row r="10190" spans="5:7">
      <c r="E10190" s="237"/>
      <c r="F10190" s="237"/>
      <c r="G10190" s="237"/>
    </row>
    <row r="10191" spans="5:7">
      <c r="E10191" s="237"/>
      <c r="F10191" s="237"/>
      <c r="G10191" s="237"/>
    </row>
    <row r="10192" spans="5:7">
      <c r="E10192" s="237"/>
      <c r="F10192" s="237"/>
      <c r="G10192" s="237"/>
    </row>
    <row r="10193" spans="5:7">
      <c r="E10193" s="237"/>
      <c r="F10193" s="237"/>
      <c r="G10193" s="237"/>
    </row>
    <row r="10194" spans="5:7">
      <c r="E10194" s="237"/>
      <c r="F10194" s="237"/>
      <c r="G10194" s="237"/>
    </row>
    <row r="10195" spans="5:7">
      <c r="E10195" s="237"/>
      <c r="F10195" s="237"/>
      <c r="G10195" s="237"/>
    </row>
    <row r="10196" spans="5:7">
      <c r="E10196" s="237"/>
      <c r="F10196" s="237"/>
      <c r="G10196" s="237"/>
    </row>
    <row r="10197" spans="5:7">
      <c r="E10197" s="237"/>
      <c r="F10197" s="237"/>
      <c r="G10197" s="237"/>
    </row>
    <row r="10198" spans="5:7">
      <c r="E10198" s="237"/>
      <c r="F10198" s="237"/>
      <c r="G10198" s="237"/>
    </row>
    <row r="10199" spans="5:7">
      <c r="E10199" s="237"/>
      <c r="F10199" s="237"/>
      <c r="G10199" s="237"/>
    </row>
    <row r="10200" spans="5:7">
      <c r="E10200" s="237"/>
      <c r="F10200" s="237"/>
      <c r="G10200" s="237"/>
    </row>
    <row r="10201" spans="5:7">
      <c r="E10201" s="237"/>
      <c r="F10201" s="237"/>
      <c r="G10201" s="237"/>
    </row>
    <row r="10202" spans="5:7">
      <c r="E10202" s="237"/>
      <c r="F10202" s="237"/>
      <c r="G10202" s="237"/>
    </row>
    <row r="10203" spans="5:7">
      <c r="E10203" s="237"/>
      <c r="F10203" s="237"/>
      <c r="G10203" s="237"/>
    </row>
    <row r="10204" spans="5:7">
      <c r="E10204" s="237"/>
      <c r="F10204" s="237"/>
      <c r="G10204" s="237"/>
    </row>
    <row r="10205" spans="5:7">
      <c r="E10205" s="237"/>
      <c r="F10205" s="237"/>
      <c r="G10205" s="237"/>
    </row>
    <row r="10206" spans="5:7">
      <c r="E10206" s="237"/>
      <c r="F10206" s="237"/>
      <c r="G10206" s="237"/>
    </row>
    <row r="10207" spans="5:7">
      <c r="E10207" s="237"/>
      <c r="F10207" s="237"/>
      <c r="G10207" s="237"/>
    </row>
    <row r="10208" spans="5:7">
      <c r="E10208" s="237"/>
      <c r="F10208" s="237"/>
      <c r="G10208" s="237"/>
    </row>
    <row r="10209" spans="5:7">
      <c r="E10209" s="237"/>
      <c r="F10209" s="237"/>
      <c r="G10209" s="237"/>
    </row>
    <row r="10210" spans="5:7">
      <c r="E10210" s="237"/>
      <c r="F10210" s="237"/>
      <c r="G10210" s="237"/>
    </row>
    <row r="10211" spans="5:7">
      <c r="E10211" s="237"/>
      <c r="F10211" s="237"/>
      <c r="G10211" s="237"/>
    </row>
    <row r="10212" spans="5:7">
      <c r="E10212" s="237"/>
      <c r="F10212" s="237"/>
      <c r="G10212" s="237"/>
    </row>
    <row r="10213" spans="5:7">
      <c r="E10213" s="237"/>
      <c r="F10213" s="237"/>
      <c r="G10213" s="237"/>
    </row>
    <row r="10214" spans="5:7">
      <c r="E10214" s="237"/>
      <c r="F10214" s="237"/>
      <c r="G10214" s="237"/>
    </row>
    <row r="10215" spans="5:7">
      <c r="E10215" s="237"/>
      <c r="F10215" s="237"/>
      <c r="G10215" s="237"/>
    </row>
    <row r="10216" spans="5:7">
      <c r="E10216" s="237"/>
      <c r="F10216" s="237"/>
      <c r="G10216" s="237"/>
    </row>
    <row r="10217" spans="5:7">
      <c r="E10217" s="237"/>
      <c r="F10217" s="237"/>
      <c r="G10217" s="237"/>
    </row>
    <row r="10218" spans="5:7">
      <c r="E10218" s="237"/>
      <c r="F10218" s="237"/>
      <c r="G10218" s="237"/>
    </row>
    <row r="10219" spans="5:7">
      <c r="E10219" s="237"/>
      <c r="F10219" s="237"/>
      <c r="G10219" s="237"/>
    </row>
    <row r="10220" spans="5:7">
      <c r="E10220" s="237"/>
      <c r="F10220" s="237"/>
      <c r="G10220" s="237"/>
    </row>
    <row r="10221" spans="5:7">
      <c r="E10221" s="237"/>
      <c r="F10221" s="237"/>
      <c r="G10221" s="237"/>
    </row>
    <row r="10222" spans="5:7">
      <c r="E10222" s="237"/>
      <c r="F10222" s="237"/>
      <c r="G10222" s="237"/>
    </row>
    <row r="10223" spans="5:7">
      <c r="E10223" s="237"/>
      <c r="F10223" s="237"/>
      <c r="G10223" s="237"/>
    </row>
    <row r="10224" spans="5:7">
      <c r="E10224" s="237"/>
      <c r="F10224" s="237"/>
      <c r="G10224" s="237"/>
    </row>
    <row r="10225" spans="5:7">
      <c r="E10225" s="237"/>
      <c r="F10225" s="237"/>
      <c r="G10225" s="237"/>
    </row>
    <row r="10226" spans="5:7">
      <c r="E10226" s="237"/>
      <c r="F10226" s="237"/>
      <c r="G10226" s="237"/>
    </row>
    <row r="10227" spans="5:7">
      <c r="E10227" s="237"/>
      <c r="F10227" s="237"/>
      <c r="G10227" s="237"/>
    </row>
    <row r="10228" spans="5:7">
      <c r="E10228" s="237"/>
      <c r="F10228" s="237"/>
      <c r="G10228" s="237"/>
    </row>
    <row r="10229" spans="5:7">
      <c r="E10229" s="237"/>
      <c r="F10229" s="237"/>
      <c r="G10229" s="237"/>
    </row>
    <row r="10230" spans="5:7">
      <c r="E10230" s="237"/>
      <c r="F10230" s="237"/>
      <c r="G10230" s="237"/>
    </row>
    <row r="10231" spans="5:7">
      <c r="E10231" s="237"/>
      <c r="F10231" s="237"/>
      <c r="G10231" s="237"/>
    </row>
    <row r="10232" spans="5:7">
      <c r="E10232" s="237"/>
      <c r="F10232" s="237"/>
      <c r="G10232" s="237"/>
    </row>
    <row r="10233" spans="5:7">
      <c r="E10233" s="237"/>
      <c r="F10233" s="237"/>
      <c r="G10233" s="237"/>
    </row>
    <row r="10234" spans="5:7">
      <c r="E10234" s="237"/>
      <c r="F10234" s="237"/>
      <c r="G10234" s="237"/>
    </row>
    <row r="10235" spans="5:7">
      <c r="E10235" s="237"/>
      <c r="F10235" s="237"/>
      <c r="G10235" s="237"/>
    </row>
    <row r="10236" spans="5:7">
      <c r="E10236" s="237"/>
      <c r="F10236" s="237"/>
      <c r="G10236" s="237"/>
    </row>
    <row r="10237" spans="5:7">
      <c r="E10237" s="237"/>
      <c r="F10237" s="237"/>
      <c r="G10237" s="237"/>
    </row>
    <row r="10238" spans="5:7">
      <c r="E10238" s="237"/>
      <c r="F10238" s="237"/>
      <c r="G10238" s="237"/>
    </row>
    <row r="10239" spans="5:7">
      <c r="E10239" s="237"/>
      <c r="F10239" s="237"/>
      <c r="G10239" s="237"/>
    </row>
    <row r="10240" spans="5:7">
      <c r="E10240" s="237"/>
      <c r="F10240" s="237"/>
      <c r="G10240" s="237"/>
    </row>
    <row r="10241" spans="5:7">
      <c r="E10241" s="237"/>
      <c r="F10241" s="237"/>
      <c r="G10241" s="237"/>
    </row>
    <row r="10242" spans="5:7">
      <c r="E10242" s="237"/>
      <c r="F10242" s="237"/>
      <c r="G10242" s="237"/>
    </row>
    <row r="10243" spans="5:7">
      <c r="E10243" s="237"/>
      <c r="F10243" s="237"/>
      <c r="G10243" s="237"/>
    </row>
    <row r="10244" spans="5:7">
      <c r="E10244" s="237"/>
      <c r="F10244" s="237"/>
      <c r="G10244" s="237"/>
    </row>
    <row r="10245" spans="5:7">
      <c r="E10245" s="237"/>
      <c r="F10245" s="237"/>
      <c r="G10245" s="237"/>
    </row>
    <row r="10246" spans="5:7">
      <c r="E10246" s="237"/>
      <c r="F10246" s="237"/>
      <c r="G10246" s="237"/>
    </row>
    <row r="10247" spans="5:7">
      <c r="E10247" s="237"/>
      <c r="F10247" s="237"/>
      <c r="G10247" s="237"/>
    </row>
    <row r="10248" spans="5:7">
      <c r="E10248" s="237"/>
      <c r="F10248" s="237"/>
      <c r="G10248" s="237"/>
    </row>
    <row r="10249" spans="5:7">
      <c r="E10249" s="237"/>
      <c r="F10249" s="237"/>
      <c r="G10249" s="237"/>
    </row>
    <row r="10250" spans="5:7">
      <c r="E10250" s="237"/>
      <c r="F10250" s="237"/>
      <c r="G10250" s="237"/>
    </row>
    <row r="10251" spans="5:7">
      <c r="E10251" s="237"/>
      <c r="F10251" s="237"/>
      <c r="G10251" s="237"/>
    </row>
    <row r="10252" spans="5:7">
      <c r="E10252" s="237"/>
      <c r="F10252" s="237"/>
      <c r="G10252" s="237"/>
    </row>
    <row r="10253" spans="5:7">
      <c r="E10253" s="237"/>
      <c r="F10253" s="237"/>
      <c r="G10253" s="237"/>
    </row>
    <row r="10254" spans="5:7">
      <c r="E10254" s="237"/>
      <c r="F10254" s="237"/>
      <c r="G10254" s="237"/>
    </row>
    <row r="10255" spans="5:7">
      <c r="E10255" s="237"/>
      <c r="F10255" s="237"/>
      <c r="G10255" s="237"/>
    </row>
    <row r="10256" spans="5:7">
      <c r="E10256" s="237"/>
      <c r="F10256" s="237"/>
      <c r="G10256" s="237"/>
    </row>
    <row r="10257" spans="5:7">
      <c r="E10257" s="237"/>
      <c r="F10257" s="237"/>
      <c r="G10257" s="237"/>
    </row>
    <row r="10258" spans="5:7">
      <c r="E10258" s="237"/>
      <c r="F10258" s="237"/>
      <c r="G10258" s="237"/>
    </row>
    <row r="10259" spans="5:7">
      <c r="E10259" s="237"/>
      <c r="F10259" s="237"/>
      <c r="G10259" s="237"/>
    </row>
    <row r="10260" spans="5:7">
      <c r="E10260" s="237"/>
      <c r="F10260" s="237"/>
      <c r="G10260" s="237"/>
    </row>
    <row r="10261" spans="5:7">
      <c r="E10261" s="237"/>
      <c r="F10261" s="237"/>
      <c r="G10261" s="237"/>
    </row>
    <row r="10262" spans="5:7">
      <c r="E10262" s="237"/>
      <c r="F10262" s="237"/>
      <c r="G10262" s="237"/>
    </row>
    <row r="10263" spans="5:7">
      <c r="E10263" s="237"/>
      <c r="F10263" s="237"/>
      <c r="G10263" s="237"/>
    </row>
    <row r="10264" spans="5:7">
      <c r="E10264" s="237"/>
      <c r="F10264" s="237"/>
      <c r="G10264" s="237"/>
    </row>
    <row r="10265" spans="5:7">
      <c r="E10265" s="237"/>
      <c r="F10265" s="237"/>
      <c r="G10265" s="237"/>
    </row>
    <row r="10266" spans="5:7">
      <c r="E10266" s="237"/>
      <c r="F10266" s="237"/>
      <c r="G10266" s="237"/>
    </row>
    <row r="10267" spans="5:7">
      <c r="E10267" s="237"/>
      <c r="F10267" s="237"/>
      <c r="G10267" s="237"/>
    </row>
    <row r="10268" spans="5:7">
      <c r="E10268" s="237"/>
      <c r="F10268" s="237"/>
      <c r="G10268" s="237"/>
    </row>
    <row r="10269" spans="5:7">
      <c r="E10269" s="237"/>
      <c r="F10269" s="237"/>
      <c r="G10269" s="237"/>
    </row>
    <row r="10270" spans="5:7">
      <c r="E10270" s="237"/>
      <c r="F10270" s="237"/>
      <c r="G10270" s="237"/>
    </row>
    <row r="10271" spans="5:7">
      <c r="E10271" s="237"/>
      <c r="F10271" s="237"/>
      <c r="G10271" s="237"/>
    </row>
    <row r="10272" spans="5:7">
      <c r="E10272" s="237"/>
      <c r="F10272" s="237"/>
      <c r="G10272" s="237"/>
    </row>
    <row r="10273" spans="5:7">
      <c r="E10273" s="237"/>
      <c r="F10273" s="237"/>
      <c r="G10273" s="237"/>
    </row>
    <row r="10274" spans="5:7">
      <c r="E10274" s="237"/>
      <c r="F10274" s="237"/>
      <c r="G10274" s="237"/>
    </row>
    <row r="10275" spans="5:7">
      <c r="E10275" s="237"/>
      <c r="F10275" s="237"/>
      <c r="G10275" s="237"/>
    </row>
    <row r="10276" spans="5:7">
      <c r="E10276" s="237"/>
      <c r="F10276" s="237"/>
      <c r="G10276" s="237"/>
    </row>
    <row r="10277" spans="5:7">
      <c r="E10277" s="237"/>
      <c r="F10277" s="237"/>
      <c r="G10277" s="237"/>
    </row>
    <row r="10278" spans="5:7">
      <c r="E10278" s="237"/>
      <c r="F10278" s="237"/>
      <c r="G10278" s="237"/>
    </row>
    <row r="10279" spans="5:7">
      <c r="E10279" s="237"/>
      <c r="F10279" s="237"/>
      <c r="G10279" s="237"/>
    </row>
    <row r="10280" spans="5:7">
      <c r="E10280" s="237"/>
      <c r="F10280" s="237"/>
      <c r="G10280" s="237"/>
    </row>
    <row r="10281" spans="5:7">
      <c r="E10281" s="237"/>
      <c r="F10281" s="237"/>
      <c r="G10281" s="237"/>
    </row>
    <row r="10282" spans="5:7">
      <c r="E10282" s="237"/>
      <c r="F10282" s="237"/>
      <c r="G10282" s="237"/>
    </row>
    <row r="10283" spans="5:7">
      <c r="E10283" s="237"/>
      <c r="F10283" s="237"/>
      <c r="G10283" s="237"/>
    </row>
    <row r="10284" spans="5:7">
      <c r="E10284" s="237"/>
      <c r="F10284" s="237"/>
      <c r="G10284" s="237"/>
    </row>
    <row r="10285" spans="5:7">
      <c r="E10285" s="237"/>
      <c r="F10285" s="237"/>
      <c r="G10285" s="237"/>
    </row>
    <row r="10286" spans="5:7">
      <c r="E10286" s="237"/>
      <c r="F10286" s="237"/>
      <c r="G10286" s="237"/>
    </row>
    <row r="10287" spans="5:7">
      <c r="E10287" s="237"/>
      <c r="F10287" s="237"/>
      <c r="G10287" s="237"/>
    </row>
    <row r="10288" spans="5:7">
      <c r="E10288" s="237"/>
      <c r="F10288" s="237"/>
      <c r="G10288" s="237"/>
    </row>
    <row r="10289" spans="5:7">
      <c r="E10289" s="237"/>
      <c r="F10289" s="237"/>
      <c r="G10289" s="237"/>
    </row>
    <row r="10290" spans="5:7">
      <c r="E10290" s="237"/>
      <c r="F10290" s="237"/>
      <c r="G10290" s="237"/>
    </row>
    <row r="10291" spans="5:7">
      <c r="E10291" s="237"/>
      <c r="F10291" s="237"/>
      <c r="G10291" s="237"/>
    </row>
    <row r="10292" spans="5:7">
      <c r="E10292" s="237"/>
      <c r="F10292" s="237"/>
      <c r="G10292" s="237"/>
    </row>
    <row r="10293" spans="5:7">
      <c r="E10293" s="237"/>
      <c r="F10293" s="237"/>
      <c r="G10293" s="237"/>
    </row>
    <row r="10294" spans="5:7">
      <c r="E10294" s="237"/>
      <c r="F10294" s="237"/>
      <c r="G10294" s="237"/>
    </row>
    <row r="10295" spans="5:7">
      <c r="E10295" s="237"/>
      <c r="F10295" s="237"/>
      <c r="G10295" s="237"/>
    </row>
    <row r="10296" spans="5:7">
      <c r="E10296" s="237"/>
      <c r="F10296" s="237"/>
      <c r="G10296" s="237"/>
    </row>
    <row r="10297" spans="5:7">
      <c r="E10297" s="237"/>
      <c r="F10297" s="237"/>
      <c r="G10297" s="237"/>
    </row>
    <row r="10298" spans="5:7">
      <c r="E10298" s="237"/>
      <c r="F10298" s="237"/>
      <c r="G10298" s="237"/>
    </row>
    <row r="10299" spans="5:7">
      <c r="E10299" s="237"/>
      <c r="F10299" s="237"/>
      <c r="G10299" s="237"/>
    </row>
    <row r="10300" spans="5:7">
      <c r="E10300" s="237"/>
      <c r="F10300" s="237"/>
      <c r="G10300" s="237"/>
    </row>
    <row r="10301" spans="5:7">
      <c r="E10301" s="237"/>
      <c r="F10301" s="237"/>
      <c r="G10301" s="237"/>
    </row>
    <row r="10302" spans="5:7">
      <c r="E10302" s="237"/>
      <c r="F10302" s="237"/>
      <c r="G10302" s="237"/>
    </row>
    <row r="10303" spans="5:7">
      <c r="E10303" s="237"/>
      <c r="F10303" s="237"/>
      <c r="G10303" s="237"/>
    </row>
    <row r="10304" spans="5:7">
      <c r="E10304" s="237"/>
      <c r="F10304" s="237"/>
      <c r="G10304" s="237"/>
    </row>
    <row r="10305" spans="5:7">
      <c r="E10305" s="237"/>
      <c r="F10305" s="237"/>
      <c r="G10305" s="237"/>
    </row>
    <row r="10306" spans="5:7">
      <c r="E10306" s="237"/>
      <c r="F10306" s="237"/>
      <c r="G10306" s="237"/>
    </row>
    <row r="10307" spans="5:7">
      <c r="E10307" s="237"/>
      <c r="F10307" s="237"/>
      <c r="G10307" s="237"/>
    </row>
    <row r="10308" spans="5:7">
      <c r="E10308" s="237"/>
      <c r="F10308" s="237"/>
      <c r="G10308" s="237"/>
    </row>
    <row r="10309" spans="5:7">
      <c r="E10309" s="237"/>
      <c r="F10309" s="237"/>
      <c r="G10309" s="237"/>
    </row>
    <row r="10310" spans="5:7">
      <c r="E10310" s="237"/>
      <c r="F10310" s="237"/>
      <c r="G10310" s="237"/>
    </row>
    <row r="10311" spans="5:7">
      <c r="E10311" s="237"/>
      <c r="F10311" s="237"/>
      <c r="G10311" s="237"/>
    </row>
    <row r="10312" spans="5:7">
      <c r="E10312" s="237"/>
      <c r="F10312" s="237"/>
      <c r="G10312" s="237"/>
    </row>
    <row r="10313" spans="5:7">
      <c r="E10313" s="237"/>
      <c r="F10313" s="237"/>
      <c r="G10313" s="237"/>
    </row>
    <row r="10314" spans="5:7">
      <c r="E10314" s="237"/>
      <c r="F10314" s="237"/>
      <c r="G10314" s="237"/>
    </row>
    <row r="10315" spans="5:7">
      <c r="E10315" s="237"/>
      <c r="F10315" s="237"/>
      <c r="G10315" s="237"/>
    </row>
    <row r="10316" spans="5:7">
      <c r="E10316" s="237"/>
      <c r="F10316" s="237"/>
      <c r="G10316" s="237"/>
    </row>
    <row r="10317" spans="5:7">
      <c r="E10317" s="237"/>
      <c r="F10317" s="237"/>
      <c r="G10317" s="237"/>
    </row>
    <row r="10318" spans="5:7">
      <c r="E10318" s="237"/>
      <c r="F10318" s="237"/>
      <c r="G10318" s="237"/>
    </row>
    <row r="10319" spans="5:7">
      <c r="E10319" s="237"/>
      <c r="F10319" s="237"/>
      <c r="G10319" s="237"/>
    </row>
    <row r="10320" spans="5:7">
      <c r="E10320" s="237"/>
      <c r="F10320" s="237"/>
      <c r="G10320" s="237"/>
    </row>
    <row r="10321" spans="5:7">
      <c r="E10321" s="237"/>
      <c r="F10321" s="237"/>
      <c r="G10321" s="237"/>
    </row>
    <row r="10322" spans="5:7">
      <c r="E10322" s="237"/>
      <c r="F10322" s="237"/>
      <c r="G10322" s="237"/>
    </row>
    <row r="10323" spans="5:7">
      <c r="E10323" s="237"/>
      <c r="F10323" s="237"/>
      <c r="G10323" s="237"/>
    </row>
    <row r="10324" spans="5:7">
      <c r="E10324" s="237"/>
      <c r="F10324" s="237"/>
      <c r="G10324" s="237"/>
    </row>
    <row r="10325" spans="5:7">
      <c r="E10325" s="237"/>
      <c r="F10325" s="237"/>
      <c r="G10325" s="237"/>
    </row>
    <row r="10326" spans="5:7">
      <c r="E10326" s="237"/>
      <c r="F10326" s="237"/>
      <c r="G10326" s="237"/>
    </row>
    <row r="10327" spans="5:7">
      <c r="E10327" s="237"/>
      <c r="F10327" s="237"/>
      <c r="G10327" s="237"/>
    </row>
    <row r="10328" spans="5:7">
      <c r="E10328" s="237"/>
      <c r="F10328" s="237"/>
      <c r="G10328" s="237"/>
    </row>
    <row r="10329" spans="5:7">
      <c r="E10329" s="237"/>
      <c r="F10329" s="237"/>
      <c r="G10329" s="237"/>
    </row>
    <row r="10330" spans="5:7">
      <c r="E10330" s="237"/>
      <c r="F10330" s="237"/>
      <c r="G10330" s="237"/>
    </row>
    <row r="10331" spans="5:7">
      <c r="E10331" s="237"/>
      <c r="F10331" s="237"/>
      <c r="G10331" s="237"/>
    </row>
    <row r="10332" spans="5:7">
      <c r="E10332" s="237"/>
      <c r="F10332" s="237"/>
      <c r="G10332" s="237"/>
    </row>
    <row r="10333" spans="5:7">
      <c r="E10333" s="237"/>
      <c r="F10333" s="237"/>
      <c r="G10333" s="237"/>
    </row>
    <row r="10334" spans="5:7">
      <c r="E10334" s="237"/>
      <c r="F10334" s="237"/>
      <c r="G10334" s="237"/>
    </row>
    <row r="10335" spans="5:7">
      <c r="E10335" s="237"/>
      <c r="F10335" s="237"/>
      <c r="G10335" s="237"/>
    </row>
    <row r="10336" spans="5:7">
      <c r="E10336" s="237"/>
      <c r="F10336" s="237"/>
      <c r="G10336" s="237"/>
    </row>
    <row r="10337" spans="5:7">
      <c r="E10337" s="237"/>
      <c r="F10337" s="237"/>
      <c r="G10337" s="237"/>
    </row>
    <row r="10338" spans="5:7">
      <c r="E10338" s="237"/>
      <c r="F10338" s="237"/>
      <c r="G10338" s="237"/>
    </row>
    <row r="10339" spans="5:7">
      <c r="E10339" s="237"/>
      <c r="F10339" s="237"/>
      <c r="G10339" s="237"/>
    </row>
    <row r="10340" spans="5:7">
      <c r="E10340" s="237"/>
      <c r="F10340" s="237"/>
      <c r="G10340" s="237"/>
    </row>
    <row r="10341" spans="5:7">
      <c r="E10341" s="237"/>
      <c r="F10341" s="237"/>
      <c r="G10341" s="237"/>
    </row>
    <row r="10342" spans="5:7">
      <c r="E10342" s="237"/>
      <c r="F10342" s="237"/>
      <c r="G10342" s="237"/>
    </row>
    <row r="10343" spans="5:7">
      <c r="E10343" s="237"/>
      <c r="F10343" s="237"/>
      <c r="G10343" s="237"/>
    </row>
    <row r="10344" spans="5:7">
      <c r="E10344" s="237"/>
      <c r="F10344" s="237"/>
      <c r="G10344" s="237"/>
    </row>
    <row r="10345" spans="5:7">
      <c r="E10345" s="237"/>
      <c r="F10345" s="237"/>
      <c r="G10345" s="237"/>
    </row>
    <row r="10346" spans="5:7">
      <c r="E10346" s="237"/>
      <c r="F10346" s="237"/>
      <c r="G10346" s="237"/>
    </row>
    <row r="10347" spans="5:7">
      <c r="E10347" s="237"/>
      <c r="F10347" s="237"/>
      <c r="G10347" s="237"/>
    </row>
    <row r="10348" spans="5:7">
      <c r="E10348" s="237"/>
      <c r="F10348" s="237"/>
      <c r="G10348" s="237"/>
    </row>
    <row r="10349" spans="5:7">
      <c r="E10349" s="237"/>
      <c r="F10349" s="237"/>
      <c r="G10349" s="237"/>
    </row>
    <row r="10350" spans="5:7">
      <c r="E10350" s="237"/>
      <c r="F10350" s="237"/>
      <c r="G10350" s="237"/>
    </row>
    <row r="10351" spans="5:7">
      <c r="E10351" s="237"/>
      <c r="F10351" s="237"/>
      <c r="G10351" s="237"/>
    </row>
    <row r="10352" spans="5:7">
      <c r="E10352" s="237"/>
      <c r="F10352" s="237"/>
      <c r="G10352" s="237"/>
    </row>
    <row r="10353" spans="5:7">
      <c r="E10353" s="237"/>
      <c r="F10353" s="237"/>
      <c r="G10353" s="237"/>
    </row>
    <row r="10354" spans="5:7">
      <c r="E10354" s="237"/>
      <c r="F10354" s="237"/>
      <c r="G10354" s="237"/>
    </row>
    <row r="10355" spans="5:7">
      <c r="E10355" s="237"/>
      <c r="F10355" s="237"/>
      <c r="G10355" s="237"/>
    </row>
    <row r="10356" spans="5:7">
      <c r="E10356" s="237"/>
      <c r="F10356" s="237"/>
      <c r="G10356" s="237"/>
    </row>
    <row r="10357" spans="5:7">
      <c r="E10357" s="237"/>
      <c r="F10357" s="237"/>
      <c r="G10357" s="237"/>
    </row>
    <row r="10358" spans="5:7">
      <c r="E10358" s="237"/>
      <c r="F10358" s="237"/>
      <c r="G10358" s="237"/>
    </row>
    <row r="10359" spans="5:7">
      <c r="E10359" s="237"/>
      <c r="F10359" s="237"/>
      <c r="G10359" s="237"/>
    </row>
    <row r="10360" spans="5:7">
      <c r="E10360" s="237"/>
      <c r="F10360" s="237"/>
      <c r="G10360" s="237"/>
    </row>
    <row r="10361" spans="5:7">
      <c r="E10361" s="237"/>
      <c r="F10361" s="237"/>
      <c r="G10361" s="237"/>
    </row>
    <row r="10362" spans="5:7">
      <c r="E10362" s="237"/>
      <c r="F10362" s="237"/>
      <c r="G10362" s="237"/>
    </row>
    <row r="10363" spans="5:7">
      <c r="E10363" s="237"/>
      <c r="F10363" s="237"/>
      <c r="G10363" s="237"/>
    </row>
    <row r="10364" spans="5:7">
      <c r="E10364" s="237"/>
      <c r="F10364" s="237"/>
      <c r="G10364" s="237"/>
    </row>
    <row r="10365" spans="5:7">
      <c r="E10365" s="237"/>
      <c r="F10365" s="237"/>
      <c r="G10365" s="237"/>
    </row>
    <row r="10366" spans="5:7">
      <c r="E10366" s="237"/>
      <c r="F10366" s="237"/>
      <c r="G10366" s="237"/>
    </row>
    <row r="10367" spans="5:7">
      <c r="E10367" s="237"/>
      <c r="F10367" s="237"/>
      <c r="G10367" s="237"/>
    </row>
    <row r="10368" spans="5:7">
      <c r="E10368" s="237"/>
      <c r="F10368" s="237"/>
      <c r="G10368" s="237"/>
    </row>
    <row r="10369" spans="5:7">
      <c r="E10369" s="237"/>
      <c r="F10369" s="237"/>
      <c r="G10369" s="237"/>
    </row>
    <row r="10370" spans="5:7">
      <c r="E10370" s="237"/>
      <c r="F10370" s="237"/>
      <c r="G10370" s="237"/>
    </row>
    <row r="10371" spans="5:7">
      <c r="E10371" s="237"/>
      <c r="F10371" s="237"/>
      <c r="G10371" s="237"/>
    </row>
    <row r="10372" spans="5:7">
      <c r="E10372" s="237"/>
      <c r="F10372" s="237"/>
      <c r="G10372" s="237"/>
    </row>
    <row r="10373" spans="5:7">
      <c r="E10373" s="237"/>
      <c r="F10373" s="237"/>
      <c r="G10373" s="237"/>
    </row>
    <row r="10374" spans="5:7">
      <c r="E10374" s="237"/>
      <c r="F10374" s="237"/>
      <c r="G10374" s="237"/>
    </row>
    <row r="10375" spans="5:7">
      <c r="E10375" s="237"/>
      <c r="F10375" s="237"/>
      <c r="G10375" s="237"/>
    </row>
    <row r="10376" spans="5:7">
      <c r="E10376" s="237"/>
      <c r="F10376" s="237"/>
      <c r="G10376" s="237"/>
    </row>
    <row r="10377" spans="5:7">
      <c r="E10377" s="237"/>
      <c r="F10377" s="237"/>
      <c r="G10377" s="237"/>
    </row>
    <row r="10378" spans="5:7">
      <c r="E10378" s="237"/>
      <c r="F10378" s="237"/>
      <c r="G10378" s="237"/>
    </row>
    <row r="10379" spans="5:7">
      <c r="E10379" s="237"/>
      <c r="F10379" s="237"/>
      <c r="G10379" s="237"/>
    </row>
    <row r="10380" spans="5:7">
      <c r="E10380" s="237"/>
      <c r="F10380" s="237"/>
      <c r="G10380" s="237"/>
    </row>
    <row r="10381" spans="5:7">
      <c r="E10381" s="237"/>
      <c r="F10381" s="237"/>
      <c r="G10381" s="237"/>
    </row>
    <row r="10382" spans="5:7">
      <c r="E10382" s="237"/>
      <c r="F10382" s="237"/>
      <c r="G10382" s="237"/>
    </row>
    <row r="10383" spans="5:7">
      <c r="E10383" s="237"/>
      <c r="F10383" s="237"/>
      <c r="G10383" s="237"/>
    </row>
    <row r="10384" spans="5:7">
      <c r="E10384" s="237"/>
      <c r="F10384" s="237"/>
      <c r="G10384" s="237"/>
    </row>
    <row r="10385" spans="5:7">
      <c r="E10385" s="237"/>
      <c r="F10385" s="237"/>
      <c r="G10385" s="237"/>
    </row>
    <row r="10386" spans="5:7">
      <c r="E10386" s="237"/>
      <c r="F10386" s="237"/>
      <c r="G10386" s="237"/>
    </row>
    <row r="10387" spans="5:7">
      <c r="E10387" s="237"/>
      <c r="F10387" s="237"/>
      <c r="G10387" s="237"/>
    </row>
    <row r="10388" spans="5:7">
      <c r="E10388" s="237"/>
      <c r="F10388" s="237"/>
      <c r="G10388" s="237"/>
    </row>
    <row r="10389" spans="5:7">
      <c r="E10389" s="237"/>
      <c r="F10389" s="237"/>
      <c r="G10389" s="237"/>
    </row>
    <row r="10390" spans="5:7">
      <c r="E10390" s="237"/>
      <c r="F10390" s="237"/>
      <c r="G10390" s="237"/>
    </row>
    <row r="10391" spans="5:7">
      <c r="E10391" s="237"/>
      <c r="F10391" s="237"/>
      <c r="G10391" s="237"/>
    </row>
    <row r="10392" spans="5:7">
      <c r="E10392" s="237"/>
      <c r="F10392" s="237"/>
      <c r="G10392" s="237"/>
    </row>
    <row r="10393" spans="5:7">
      <c r="E10393" s="237"/>
      <c r="F10393" s="237"/>
      <c r="G10393" s="237"/>
    </row>
    <row r="10394" spans="5:7">
      <c r="E10394" s="237"/>
      <c r="F10394" s="237"/>
      <c r="G10394" s="237"/>
    </row>
    <row r="10395" spans="5:7">
      <c r="E10395" s="237"/>
      <c r="F10395" s="237"/>
      <c r="G10395" s="237"/>
    </row>
    <row r="10396" spans="5:7">
      <c r="E10396" s="237"/>
      <c r="F10396" s="237"/>
      <c r="G10396" s="237"/>
    </row>
    <row r="10397" spans="5:7">
      <c r="E10397" s="237"/>
      <c r="F10397" s="237"/>
      <c r="G10397" s="237"/>
    </row>
    <row r="10398" spans="5:7">
      <c r="E10398" s="237"/>
      <c r="F10398" s="237"/>
      <c r="G10398" s="237"/>
    </row>
    <row r="10399" spans="5:7">
      <c r="E10399" s="237"/>
      <c r="F10399" s="237"/>
      <c r="G10399" s="237"/>
    </row>
    <row r="10400" spans="5:7">
      <c r="E10400" s="237"/>
      <c r="F10400" s="237"/>
      <c r="G10400" s="237"/>
    </row>
    <row r="10401" spans="5:7">
      <c r="E10401" s="237"/>
      <c r="F10401" s="237"/>
      <c r="G10401" s="237"/>
    </row>
    <row r="10402" spans="5:7">
      <c r="E10402" s="237"/>
      <c r="F10402" s="237"/>
      <c r="G10402" s="237"/>
    </row>
    <row r="10403" spans="5:7">
      <c r="E10403" s="237"/>
      <c r="F10403" s="237"/>
      <c r="G10403" s="237"/>
    </row>
    <row r="10404" spans="5:7">
      <c r="E10404" s="237"/>
      <c r="F10404" s="237"/>
      <c r="G10404" s="237"/>
    </row>
    <row r="10405" spans="5:7">
      <c r="E10405" s="237"/>
      <c r="F10405" s="237"/>
      <c r="G10405" s="237"/>
    </row>
    <row r="10406" spans="5:7">
      <c r="E10406" s="237"/>
      <c r="F10406" s="237"/>
      <c r="G10406" s="237"/>
    </row>
    <row r="10407" spans="5:7">
      <c r="E10407" s="237"/>
      <c r="F10407" s="237"/>
      <c r="G10407" s="237"/>
    </row>
    <row r="10408" spans="5:7">
      <c r="E10408" s="237"/>
      <c r="F10408" s="237"/>
      <c r="G10408" s="237"/>
    </row>
    <row r="10409" spans="5:7">
      <c r="E10409" s="237"/>
      <c r="F10409" s="237"/>
      <c r="G10409" s="237"/>
    </row>
    <row r="10410" spans="5:7">
      <c r="E10410" s="237"/>
      <c r="F10410" s="237"/>
      <c r="G10410" s="237"/>
    </row>
    <row r="10411" spans="5:7">
      <c r="E10411" s="237"/>
      <c r="F10411" s="237"/>
      <c r="G10411" s="237"/>
    </row>
    <row r="10412" spans="5:7">
      <c r="E10412" s="237"/>
      <c r="F10412" s="237"/>
      <c r="G10412" s="237"/>
    </row>
    <row r="10413" spans="5:7">
      <c r="E10413" s="237"/>
      <c r="F10413" s="237"/>
      <c r="G10413" s="237"/>
    </row>
    <row r="10414" spans="5:7">
      <c r="E10414" s="237"/>
      <c r="F10414" s="237"/>
      <c r="G10414" s="237"/>
    </row>
    <row r="10415" spans="5:7">
      <c r="E10415" s="237"/>
      <c r="F10415" s="237"/>
      <c r="G10415" s="237"/>
    </row>
    <row r="10416" spans="5:7">
      <c r="E10416" s="237"/>
      <c r="F10416" s="237"/>
      <c r="G10416" s="237"/>
    </row>
    <row r="10417" spans="5:7">
      <c r="E10417" s="237"/>
      <c r="F10417" s="237"/>
      <c r="G10417" s="237"/>
    </row>
    <row r="10418" spans="5:7">
      <c r="E10418" s="237"/>
      <c r="F10418" s="237"/>
      <c r="G10418" s="237"/>
    </row>
    <row r="10419" spans="5:7">
      <c r="E10419" s="237"/>
      <c r="F10419" s="237"/>
      <c r="G10419" s="237"/>
    </row>
    <row r="10420" spans="5:7">
      <c r="E10420" s="237"/>
      <c r="F10420" s="237"/>
      <c r="G10420" s="237"/>
    </row>
    <row r="10421" spans="5:7">
      <c r="E10421" s="237"/>
      <c r="F10421" s="237"/>
      <c r="G10421" s="237"/>
    </row>
    <row r="10422" spans="5:7">
      <c r="E10422" s="237"/>
      <c r="F10422" s="237"/>
      <c r="G10422" s="237"/>
    </row>
    <row r="10423" spans="5:7">
      <c r="E10423" s="237"/>
      <c r="F10423" s="237"/>
      <c r="G10423" s="237"/>
    </row>
    <row r="10424" spans="5:7">
      <c r="E10424" s="237"/>
      <c r="F10424" s="237"/>
      <c r="G10424" s="237"/>
    </row>
    <row r="10425" spans="5:7">
      <c r="E10425" s="237"/>
      <c r="F10425" s="237"/>
      <c r="G10425" s="237"/>
    </row>
    <row r="10426" spans="5:7">
      <c r="E10426" s="237"/>
      <c r="F10426" s="237"/>
      <c r="G10426" s="237"/>
    </row>
    <row r="10427" spans="5:7">
      <c r="E10427" s="237"/>
      <c r="F10427" s="237"/>
      <c r="G10427" s="237"/>
    </row>
    <row r="10428" spans="5:7">
      <c r="E10428" s="237"/>
      <c r="F10428" s="237"/>
      <c r="G10428" s="237"/>
    </row>
    <row r="10429" spans="5:7">
      <c r="E10429" s="237"/>
      <c r="F10429" s="237"/>
      <c r="G10429" s="237"/>
    </row>
    <row r="10430" spans="5:7">
      <c r="E10430" s="237"/>
      <c r="F10430" s="237"/>
      <c r="G10430" s="237"/>
    </row>
    <row r="10431" spans="5:7">
      <c r="E10431" s="237"/>
      <c r="F10431" s="237"/>
      <c r="G10431" s="237"/>
    </row>
    <row r="10432" spans="5:7">
      <c r="E10432" s="237"/>
      <c r="F10432" s="237"/>
      <c r="G10432" s="237"/>
    </row>
    <row r="10433" spans="5:7">
      <c r="E10433" s="237"/>
      <c r="F10433" s="237"/>
      <c r="G10433" s="237"/>
    </row>
    <row r="10434" spans="5:7">
      <c r="E10434" s="237"/>
      <c r="F10434" s="237"/>
      <c r="G10434" s="237"/>
    </row>
    <row r="10435" spans="5:7">
      <c r="E10435" s="237"/>
      <c r="F10435" s="237"/>
      <c r="G10435" s="237"/>
    </row>
    <row r="10436" spans="5:7">
      <c r="E10436" s="237"/>
      <c r="F10436" s="237"/>
      <c r="G10436" s="237"/>
    </row>
    <row r="10437" spans="5:7">
      <c r="E10437" s="237"/>
      <c r="F10437" s="237"/>
      <c r="G10437" s="237"/>
    </row>
    <row r="10438" spans="5:7">
      <c r="E10438" s="237"/>
      <c r="F10438" s="237"/>
      <c r="G10438" s="237"/>
    </row>
    <row r="10439" spans="5:7">
      <c r="E10439" s="237"/>
      <c r="F10439" s="237"/>
      <c r="G10439" s="237"/>
    </row>
    <row r="10440" spans="5:7">
      <c r="E10440" s="237"/>
      <c r="F10440" s="237"/>
      <c r="G10440" s="237"/>
    </row>
    <row r="10441" spans="5:7">
      <c r="E10441" s="237"/>
      <c r="F10441" s="237"/>
      <c r="G10441" s="237"/>
    </row>
    <row r="10442" spans="5:7">
      <c r="E10442" s="237"/>
      <c r="F10442" s="237"/>
      <c r="G10442" s="237"/>
    </row>
    <row r="10443" spans="5:7">
      <c r="E10443" s="237"/>
      <c r="F10443" s="237"/>
      <c r="G10443" s="237"/>
    </row>
    <row r="10444" spans="5:7">
      <c r="E10444" s="237"/>
      <c r="F10444" s="237"/>
      <c r="G10444" s="237"/>
    </row>
    <row r="10445" spans="5:7">
      <c r="E10445" s="237"/>
      <c r="F10445" s="237"/>
      <c r="G10445" s="237"/>
    </row>
    <row r="10446" spans="5:7">
      <c r="E10446" s="237"/>
      <c r="F10446" s="237"/>
      <c r="G10446" s="237"/>
    </row>
    <row r="10447" spans="5:7">
      <c r="E10447" s="237"/>
      <c r="F10447" s="237"/>
      <c r="G10447" s="237"/>
    </row>
    <row r="10448" spans="5:7">
      <c r="E10448" s="237"/>
      <c r="F10448" s="237"/>
      <c r="G10448" s="237"/>
    </row>
    <row r="10449" spans="5:7">
      <c r="E10449" s="237"/>
      <c r="F10449" s="237"/>
      <c r="G10449" s="237"/>
    </row>
    <row r="10450" spans="5:7">
      <c r="E10450" s="237"/>
      <c r="F10450" s="237"/>
      <c r="G10450" s="237"/>
    </row>
    <row r="10451" spans="5:7">
      <c r="E10451" s="237"/>
      <c r="F10451" s="237"/>
      <c r="G10451" s="237"/>
    </row>
    <row r="10452" spans="5:7">
      <c r="E10452" s="237"/>
      <c r="F10452" s="237"/>
      <c r="G10452" s="237"/>
    </row>
    <row r="10453" spans="5:7">
      <c r="E10453" s="237"/>
      <c r="F10453" s="237"/>
      <c r="G10453" s="237"/>
    </row>
    <row r="10454" spans="5:7">
      <c r="E10454" s="237"/>
      <c r="F10454" s="237"/>
      <c r="G10454" s="237"/>
    </row>
    <row r="10455" spans="5:7">
      <c r="E10455" s="237"/>
      <c r="F10455" s="237"/>
      <c r="G10455" s="237"/>
    </row>
    <row r="10456" spans="5:7">
      <c r="E10456" s="237"/>
      <c r="F10456" s="237"/>
      <c r="G10456" s="237"/>
    </row>
    <row r="10457" spans="5:7">
      <c r="E10457" s="237"/>
      <c r="F10457" s="237"/>
      <c r="G10457" s="237"/>
    </row>
    <row r="10458" spans="5:7">
      <c r="E10458" s="237"/>
      <c r="F10458" s="237"/>
      <c r="G10458" s="237"/>
    </row>
    <row r="10459" spans="5:7">
      <c r="E10459" s="237"/>
      <c r="F10459" s="237"/>
      <c r="G10459" s="237"/>
    </row>
    <row r="10460" spans="5:7">
      <c r="E10460" s="237"/>
      <c r="F10460" s="237"/>
      <c r="G10460" s="237"/>
    </row>
    <row r="10461" spans="5:7">
      <c r="E10461" s="237"/>
      <c r="F10461" s="237"/>
      <c r="G10461" s="237"/>
    </row>
    <row r="10462" spans="5:7">
      <c r="E10462" s="237"/>
      <c r="F10462" s="237"/>
      <c r="G10462" s="237"/>
    </row>
    <row r="10463" spans="5:7">
      <c r="E10463" s="237"/>
      <c r="F10463" s="237"/>
      <c r="G10463" s="237"/>
    </row>
    <row r="10464" spans="5:7">
      <c r="E10464" s="237"/>
      <c r="F10464" s="237"/>
      <c r="G10464" s="237"/>
    </row>
    <row r="10465" spans="5:7">
      <c r="E10465" s="237"/>
      <c r="F10465" s="237"/>
      <c r="G10465" s="237"/>
    </row>
    <row r="10466" spans="5:7">
      <c r="E10466" s="237"/>
      <c r="F10466" s="237"/>
      <c r="G10466" s="237"/>
    </row>
    <row r="10467" spans="5:7">
      <c r="E10467" s="237"/>
      <c r="F10467" s="237"/>
      <c r="G10467" s="237"/>
    </row>
    <row r="10468" spans="5:7">
      <c r="E10468" s="237"/>
      <c r="F10468" s="237"/>
      <c r="G10468" s="237"/>
    </row>
    <row r="10469" spans="5:7">
      <c r="E10469" s="237"/>
      <c r="F10469" s="237"/>
      <c r="G10469" s="237"/>
    </row>
    <row r="10470" spans="5:7">
      <c r="E10470" s="237"/>
      <c r="F10470" s="237"/>
      <c r="G10470" s="237"/>
    </row>
    <row r="10471" spans="5:7">
      <c r="E10471" s="237"/>
      <c r="F10471" s="237"/>
      <c r="G10471" s="237"/>
    </row>
    <row r="10472" spans="5:7">
      <c r="E10472" s="237"/>
      <c r="F10472" s="237"/>
      <c r="G10472" s="237"/>
    </row>
    <row r="10473" spans="5:7">
      <c r="E10473" s="237"/>
      <c r="F10473" s="237"/>
      <c r="G10473" s="237"/>
    </row>
    <row r="10474" spans="5:7">
      <c r="E10474" s="237"/>
      <c r="F10474" s="237"/>
      <c r="G10474" s="237"/>
    </row>
    <row r="10475" spans="5:7">
      <c r="E10475" s="237"/>
      <c r="F10475" s="237"/>
      <c r="G10475" s="237"/>
    </row>
    <row r="10476" spans="5:7">
      <c r="E10476" s="237"/>
      <c r="F10476" s="237"/>
      <c r="G10476" s="237"/>
    </row>
    <row r="10477" spans="5:7">
      <c r="E10477" s="237"/>
      <c r="F10477" s="237"/>
      <c r="G10477" s="237"/>
    </row>
    <row r="10478" spans="5:7">
      <c r="E10478" s="237"/>
      <c r="F10478" s="237"/>
      <c r="G10478" s="237"/>
    </row>
    <row r="10479" spans="5:7">
      <c r="E10479" s="237"/>
      <c r="F10479" s="237"/>
      <c r="G10479" s="237"/>
    </row>
    <row r="10480" spans="5:7">
      <c r="E10480" s="237"/>
      <c r="F10480" s="237"/>
      <c r="G10480" s="237"/>
    </row>
    <row r="10481" spans="5:7">
      <c r="E10481" s="237"/>
      <c r="F10481" s="237"/>
      <c r="G10481" s="237"/>
    </row>
    <row r="10482" spans="5:7">
      <c r="E10482" s="237"/>
      <c r="F10482" s="237"/>
      <c r="G10482" s="237"/>
    </row>
    <row r="10483" spans="5:7">
      <c r="E10483" s="237"/>
      <c r="F10483" s="237"/>
      <c r="G10483" s="237"/>
    </row>
    <row r="10484" spans="5:7">
      <c r="E10484" s="237"/>
      <c r="F10484" s="237"/>
      <c r="G10484" s="237"/>
    </row>
    <row r="10485" spans="5:7">
      <c r="E10485" s="237"/>
      <c r="F10485" s="237"/>
      <c r="G10485" s="237"/>
    </row>
    <row r="10486" spans="5:7">
      <c r="E10486" s="237"/>
      <c r="F10486" s="237"/>
      <c r="G10486" s="237"/>
    </row>
    <row r="10487" spans="5:7">
      <c r="E10487" s="237"/>
      <c r="F10487" s="237"/>
      <c r="G10487" s="237"/>
    </row>
    <row r="10488" spans="5:7">
      <c r="E10488" s="237"/>
      <c r="F10488" s="237"/>
      <c r="G10488" s="237"/>
    </row>
    <row r="10489" spans="5:7">
      <c r="E10489" s="237"/>
      <c r="F10489" s="237"/>
      <c r="G10489" s="237"/>
    </row>
    <row r="10490" spans="5:7">
      <c r="E10490" s="237"/>
      <c r="F10490" s="237"/>
      <c r="G10490" s="237"/>
    </row>
    <row r="10491" spans="5:7">
      <c r="E10491" s="237"/>
      <c r="F10491" s="237"/>
      <c r="G10491" s="237"/>
    </row>
    <row r="10492" spans="5:7">
      <c r="E10492" s="237"/>
      <c r="F10492" s="237"/>
      <c r="G10492" s="237"/>
    </row>
    <row r="10493" spans="5:7">
      <c r="E10493" s="237"/>
      <c r="F10493" s="237"/>
      <c r="G10493" s="237"/>
    </row>
    <row r="10494" spans="5:7">
      <c r="E10494" s="237"/>
      <c r="F10494" s="237"/>
      <c r="G10494" s="237"/>
    </row>
    <row r="10495" spans="5:7">
      <c r="E10495" s="237"/>
      <c r="F10495" s="237"/>
      <c r="G10495" s="237"/>
    </row>
    <row r="10496" spans="5:7">
      <c r="E10496" s="237"/>
      <c r="F10496" s="237"/>
      <c r="G10496" s="237"/>
    </row>
    <row r="10497" spans="5:7">
      <c r="E10497" s="237"/>
      <c r="F10497" s="237"/>
      <c r="G10497" s="237"/>
    </row>
    <row r="10498" spans="5:7">
      <c r="E10498" s="237"/>
      <c r="F10498" s="237"/>
      <c r="G10498" s="237"/>
    </row>
    <row r="10499" spans="5:7">
      <c r="E10499" s="237"/>
      <c r="F10499" s="237"/>
      <c r="G10499" s="237"/>
    </row>
    <row r="10500" spans="5:7">
      <c r="E10500" s="237"/>
      <c r="F10500" s="237"/>
      <c r="G10500" s="237"/>
    </row>
    <row r="10501" spans="5:7">
      <c r="E10501" s="237"/>
      <c r="F10501" s="237"/>
      <c r="G10501" s="237"/>
    </row>
    <row r="10502" spans="5:7">
      <c r="E10502" s="237"/>
      <c r="F10502" s="237"/>
      <c r="G10502" s="237"/>
    </row>
    <row r="10503" spans="5:7">
      <c r="E10503" s="237"/>
      <c r="F10503" s="237"/>
      <c r="G10503" s="237"/>
    </row>
    <row r="10504" spans="5:7">
      <c r="E10504" s="237"/>
      <c r="F10504" s="237"/>
      <c r="G10504" s="237"/>
    </row>
    <row r="10505" spans="5:7">
      <c r="E10505" s="237"/>
      <c r="F10505" s="237"/>
      <c r="G10505" s="237"/>
    </row>
    <row r="10506" spans="5:7">
      <c r="E10506" s="237"/>
      <c r="F10506" s="237"/>
      <c r="G10506" s="237"/>
    </row>
    <row r="10507" spans="5:7">
      <c r="E10507" s="237"/>
      <c r="F10507" s="237"/>
      <c r="G10507" s="237"/>
    </row>
    <row r="10508" spans="5:7">
      <c r="E10508" s="237"/>
      <c r="F10508" s="237"/>
      <c r="G10508" s="237"/>
    </row>
    <row r="10509" spans="5:7">
      <c r="E10509" s="237"/>
      <c r="F10509" s="237"/>
      <c r="G10509" s="237"/>
    </row>
    <row r="10510" spans="5:7">
      <c r="E10510" s="237"/>
      <c r="F10510" s="237"/>
      <c r="G10510" s="237"/>
    </row>
    <row r="10511" spans="5:7">
      <c r="E10511" s="237"/>
      <c r="F10511" s="237"/>
      <c r="G10511" s="237"/>
    </row>
    <row r="10512" spans="5:7">
      <c r="E10512" s="237"/>
      <c r="F10512" s="237"/>
      <c r="G10512" s="237"/>
    </row>
    <row r="10513" spans="5:7">
      <c r="E10513" s="237"/>
      <c r="F10513" s="237"/>
      <c r="G10513" s="237"/>
    </row>
    <row r="10514" spans="5:7">
      <c r="E10514" s="237"/>
      <c r="F10514" s="237"/>
      <c r="G10514" s="237"/>
    </row>
    <row r="10515" spans="5:7">
      <c r="E10515" s="237"/>
      <c r="F10515" s="237"/>
      <c r="G10515" s="237"/>
    </row>
    <row r="10516" spans="5:7">
      <c r="E10516" s="237"/>
      <c r="F10516" s="237"/>
      <c r="G10516" s="237"/>
    </row>
    <row r="10517" spans="5:7">
      <c r="E10517" s="237"/>
      <c r="F10517" s="237"/>
      <c r="G10517" s="237"/>
    </row>
    <row r="10518" spans="5:7">
      <c r="E10518" s="237"/>
      <c r="F10518" s="237"/>
      <c r="G10518" s="237"/>
    </row>
    <row r="10519" spans="5:7">
      <c r="E10519" s="237"/>
      <c r="F10519" s="237"/>
      <c r="G10519" s="237"/>
    </row>
    <row r="10520" spans="5:7">
      <c r="E10520" s="237"/>
      <c r="F10520" s="237"/>
      <c r="G10520" s="237"/>
    </row>
    <row r="10521" spans="5:7">
      <c r="E10521" s="237"/>
      <c r="F10521" s="237"/>
      <c r="G10521" s="237"/>
    </row>
    <row r="10522" spans="5:7">
      <c r="E10522" s="237"/>
      <c r="F10522" s="237"/>
      <c r="G10522" s="237"/>
    </row>
    <row r="10523" spans="5:7">
      <c r="E10523" s="237"/>
      <c r="F10523" s="237"/>
      <c r="G10523" s="237"/>
    </row>
    <row r="10524" spans="5:7">
      <c r="E10524" s="237"/>
      <c r="F10524" s="237"/>
      <c r="G10524" s="237"/>
    </row>
    <row r="10525" spans="5:7">
      <c r="E10525" s="237"/>
      <c r="F10525" s="237"/>
      <c r="G10525" s="237"/>
    </row>
    <row r="10526" spans="5:7">
      <c r="E10526" s="237"/>
      <c r="F10526" s="237"/>
      <c r="G10526" s="237"/>
    </row>
    <row r="10527" spans="5:7">
      <c r="E10527" s="237"/>
      <c r="F10527" s="237"/>
      <c r="G10527" s="237"/>
    </row>
    <row r="10528" spans="5:7">
      <c r="E10528" s="237"/>
      <c r="F10528" s="237"/>
      <c r="G10528" s="237"/>
    </row>
    <row r="10529" spans="5:7">
      <c r="E10529" s="237"/>
      <c r="F10529" s="237"/>
      <c r="G10529" s="237"/>
    </row>
    <row r="10530" spans="5:7">
      <c r="E10530" s="237"/>
      <c r="F10530" s="237"/>
      <c r="G10530" s="237"/>
    </row>
    <row r="10531" spans="5:7">
      <c r="E10531" s="237"/>
      <c r="F10531" s="237"/>
      <c r="G10531" s="237"/>
    </row>
    <row r="10532" spans="5:7">
      <c r="E10532" s="237"/>
      <c r="F10532" s="237"/>
      <c r="G10532" s="237"/>
    </row>
    <row r="10533" spans="5:7">
      <c r="E10533" s="237"/>
      <c r="F10533" s="237"/>
      <c r="G10533" s="237"/>
    </row>
    <row r="10534" spans="5:7">
      <c r="E10534" s="237"/>
      <c r="F10534" s="237"/>
      <c r="G10534" s="237"/>
    </row>
    <row r="10535" spans="5:7">
      <c r="E10535" s="237"/>
      <c r="F10535" s="237"/>
      <c r="G10535" s="237"/>
    </row>
    <row r="10536" spans="5:7">
      <c r="E10536" s="237"/>
      <c r="F10536" s="237"/>
      <c r="G10536" s="237"/>
    </row>
    <row r="10537" spans="5:7">
      <c r="E10537" s="237"/>
      <c r="F10537" s="237"/>
      <c r="G10537" s="237"/>
    </row>
    <row r="10538" spans="5:7">
      <c r="E10538" s="237"/>
      <c r="F10538" s="237"/>
      <c r="G10538" s="237"/>
    </row>
    <row r="10539" spans="5:7">
      <c r="E10539" s="237"/>
      <c r="F10539" s="237"/>
      <c r="G10539" s="237"/>
    </row>
    <row r="10540" spans="5:7">
      <c r="E10540" s="237"/>
      <c r="F10540" s="237"/>
      <c r="G10540" s="237"/>
    </row>
    <row r="10541" spans="5:7">
      <c r="E10541" s="237"/>
      <c r="F10541" s="237"/>
      <c r="G10541" s="237"/>
    </row>
    <row r="10542" spans="5:7">
      <c r="E10542" s="237"/>
      <c r="F10542" s="237"/>
      <c r="G10542" s="237"/>
    </row>
    <row r="10543" spans="5:7">
      <c r="E10543" s="237"/>
      <c r="F10543" s="237"/>
      <c r="G10543" s="237"/>
    </row>
    <row r="10544" spans="5:7">
      <c r="E10544" s="237"/>
      <c r="F10544" s="237"/>
      <c r="G10544" s="237"/>
    </row>
    <row r="10545" spans="5:7">
      <c r="E10545" s="237"/>
      <c r="F10545" s="237"/>
      <c r="G10545" s="237"/>
    </row>
    <row r="10546" spans="5:7">
      <c r="E10546" s="237"/>
      <c r="F10546" s="237"/>
      <c r="G10546" s="237"/>
    </row>
    <row r="10547" spans="5:7">
      <c r="E10547" s="237"/>
      <c r="F10547" s="237"/>
      <c r="G10547" s="237"/>
    </row>
    <row r="10548" spans="5:7">
      <c r="E10548" s="237"/>
      <c r="F10548" s="237"/>
      <c r="G10548" s="237"/>
    </row>
    <row r="10549" spans="5:7">
      <c r="E10549" s="237"/>
      <c r="F10549" s="237"/>
      <c r="G10549" s="237"/>
    </row>
    <row r="10550" spans="5:7">
      <c r="E10550" s="237"/>
      <c r="F10550" s="237"/>
      <c r="G10550" s="237"/>
    </row>
    <row r="10551" spans="5:7">
      <c r="E10551" s="237"/>
      <c r="F10551" s="237"/>
      <c r="G10551" s="237"/>
    </row>
    <row r="10552" spans="5:7">
      <c r="E10552" s="237"/>
      <c r="F10552" s="237"/>
      <c r="G10552" s="237"/>
    </row>
    <row r="10553" spans="5:7">
      <c r="E10553" s="237"/>
      <c r="F10553" s="237"/>
      <c r="G10553" s="237"/>
    </row>
    <row r="10554" spans="5:7">
      <c r="E10554" s="237"/>
      <c r="F10554" s="237"/>
      <c r="G10554" s="237"/>
    </row>
    <row r="10555" spans="5:7">
      <c r="E10555" s="237"/>
      <c r="F10555" s="237"/>
      <c r="G10555" s="237"/>
    </row>
    <row r="10556" spans="5:7">
      <c r="E10556" s="237"/>
      <c r="F10556" s="237"/>
      <c r="G10556" s="237"/>
    </row>
    <row r="10557" spans="5:7">
      <c r="E10557" s="237"/>
      <c r="F10557" s="237"/>
      <c r="G10557" s="237"/>
    </row>
    <row r="10558" spans="5:7">
      <c r="E10558" s="237"/>
      <c r="F10558" s="237"/>
      <c r="G10558" s="237"/>
    </row>
    <row r="10559" spans="5:7">
      <c r="E10559" s="237"/>
      <c r="F10559" s="237"/>
      <c r="G10559" s="237"/>
    </row>
    <row r="10560" spans="5:7">
      <c r="E10560" s="237"/>
      <c r="F10560" s="237"/>
      <c r="G10560" s="237"/>
    </row>
    <row r="10561" spans="5:7">
      <c r="E10561" s="237"/>
      <c r="F10561" s="237"/>
      <c r="G10561" s="237"/>
    </row>
    <row r="10562" spans="5:7">
      <c r="E10562" s="237"/>
      <c r="F10562" s="237"/>
      <c r="G10562" s="237"/>
    </row>
    <row r="10563" spans="5:7">
      <c r="E10563" s="237"/>
      <c r="F10563" s="237"/>
      <c r="G10563" s="237"/>
    </row>
    <row r="10564" spans="5:7">
      <c r="E10564" s="237"/>
      <c r="F10564" s="237"/>
      <c r="G10564" s="237"/>
    </row>
    <row r="10565" spans="5:7">
      <c r="E10565" s="237"/>
      <c r="F10565" s="237"/>
      <c r="G10565" s="237"/>
    </row>
    <row r="10566" spans="5:7">
      <c r="E10566" s="237"/>
      <c r="F10566" s="237"/>
      <c r="G10566" s="237"/>
    </row>
    <row r="10567" spans="5:7">
      <c r="E10567" s="237"/>
      <c r="F10567" s="237"/>
      <c r="G10567" s="237"/>
    </row>
    <row r="10568" spans="5:7">
      <c r="E10568" s="237"/>
      <c r="F10568" s="237"/>
      <c r="G10568" s="237"/>
    </row>
    <row r="10569" spans="5:7">
      <c r="E10569" s="237"/>
      <c r="F10569" s="237"/>
      <c r="G10569" s="237"/>
    </row>
    <row r="10570" spans="5:7">
      <c r="E10570" s="237"/>
      <c r="F10570" s="237"/>
      <c r="G10570" s="237"/>
    </row>
    <row r="10571" spans="5:7">
      <c r="E10571" s="237"/>
      <c r="F10571" s="237"/>
      <c r="G10571" s="237"/>
    </row>
    <row r="10572" spans="5:7">
      <c r="E10572" s="237"/>
      <c r="F10572" s="237"/>
      <c r="G10572" s="237"/>
    </row>
    <row r="10573" spans="5:7">
      <c r="E10573" s="237"/>
      <c r="F10573" s="237"/>
      <c r="G10573" s="237"/>
    </row>
    <row r="10574" spans="5:7">
      <c r="E10574" s="237"/>
      <c r="F10574" s="237"/>
      <c r="G10574" s="237"/>
    </row>
    <row r="10575" spans="5:7">
      <c r="E10575" s="237"/>
      <c r="F10575" s="237"/>
      <c r="G10575" s="237"/>
    </row>
    <row r="10576" spans="5:7">
      <c r="E10576" s="237"/>
      <c r="F10576" s="237"/>
      <c r="G10576" s="237"/>
    </row>
    <row r="10577" spans="5:7">
      <c r="E10577" s="237"/>
      <c r="F10577" s="237"/>
      <c r="G10577" s="237"/>
    </row>
    <row r="10578" spans="5:7">
      <c r="E10578" s="237"/>
      <c r="F10578" s="237"/>
      <c r="G10578" s="237"/>
    </row>
    <row r="10579" spans="5:7">
      <c r="E10579" s="237"/>
      <c r="F10579" s="237"/>
      <c r="G10579" s="237"/>
    </row>
    <row r="10580" spans="5:7">
      <c r="E10580" s="237"/>
      <c r="F10580" s="237"/>
      <c r="G10580" s="237"/>
    </row>
    <row r="10581" spans="5:7">
      <c r="E10581" s="237"/>
      <c r="F10581" s="237"/>
      <c r="G10581" s="237"/>
    </row>
    <row r="10582" spans="5:7">
      <c r="E10582" s="237"/>
      <c r="F10582" s="237"/>
      <c r="G10582" s="237"/>
    </row>
    <row r="10583" spans="5:7">
      <c r="E10583" s="237"/>
      <c r="F10583" s="237"/>
      <c r="G10583" s="237"/>
    </row>
    <row r="10584" spans="5:7">
      <c r="E10584" s="237"/>
      <c r="F10584" s="237"/>
      <c r="G10584" s="237"/>
    </row>
    <row r="10585" spans="5:7">
      <c r="E10585" s="237"/>
      <c r="F10585" s="237"/>
      <c r="G10585" s="237"/>
    </row>
    <row r="10586" spans="5:7">
      <c r="E10586" s="237"/>
      <c r="F10586" s="237"/>
      <c r="G10586" s="237"/>
    </row>
    <row r="10587" spans="5:7">
      <c r="E10587" s="237"/>
      <c r="F10587" s="237"/>
      <c r="G10587" s="237"/>
    </row>
    <row r="10588" spans="5:7">
      <c r="E10588" s="237"/>
      <c r="F10588" s="237"/>
      <c r="G10588" s="237"/>
    </row>
    <row r="10589" spans="5:7">
      <c r="E10589" s="237"/>
      <c r="F10589" s="237"/>
      <c r="G10589" s="237"/>
    </row>
    <row r="10590" spans="5:7">
      <c r="E10590" s="237"/>
      <c r="F10590" s="237"/>
      <c r="G10590" s="237"/>
    </row>
    <row r="10591" spans="5:7">
      <c r="E10591" s="237"/>
      <c r="F10591" s="237"/>
      <c r="G10591" s="237"/>
    </row>
    <row r="10592" spans="5:7">
      <c r="E10592" s="237"/>
      <c r="F10592" s="237"/>
      <c r="G10592" s="237"/>
    </row>
    <row r="10593" spans="5:7">
      <c r="E10593" s="237"/>
      <c r="F10593" s="237"/>
      <c r="G10593" s="237"/>
    </row>
    <row r="10594" spans="5:7">
      <c r="E10594" s="237"/>
      <c r="F10594" s="237"/>
      <c r="G10594" s="237"/>
    </row>
    <row r="10595" spans="5:7">
      <c r="E10595" s="237"/>
      <c r="F10595" s="237"/>
      <c r="G10595" s="237"/>
    </row>
    <row r="10596" spans="5:7">
      <c r="E10596" s="237"/>
      <c r="F10596" s="237"/>
      <c r="G10596" s="237"/>
    </row>
    <row r="10597" spans="5:7">
      <c r="E10597" s="237"/>
      <c r="F10597" s="237"/>
      <c r="G10597" s="237"/>
    </row>
    <row r="10598" spans="5:7">
      <c r="E10598" s="237"/>
      <c r="F10598" s="237"/>
      <c r="G10598" s="237"/>
    </row>
    <row r="10599" spans="5:7">
      <c r="E10599" s="237"/>
      <c r="F10599" s="237"/>
      <c r="G10599" s="237"/>
    </row>
    <row r="10600" spans="5:7">
      <c r="E10600" s="237"/>
      <c r="F10600" s="237"/>
      <c r="G10600" s="237"/>
    </row>
    <row r="10601" spans="5:7">
      <c r="E10601" s="237"/>
      <c r="F10601" s="237"/>
      <c r="G10601" s="237"/>
    </row>
    <row r="10602" spans="5:7">
      <c r="E10602" s="237"/>
      <c r="F10602" s="237"/>
      <c r="G10602" s="237"/>
    </row>
    <row r="10603" spans="5:7">
      <c r="E10603" s="237"/>
      <c r="F10603" s="237"/>
      <c r="G10603" s="237"/>
    </row>
    <row r="10604" spans="5:7">
      <c r="E10604" s="237"/>
      <c r="F10604" s="237"/>
      <c r="G10604" s="237"/>
    </row>
    <row r="10605" spans="5:7">
      <c r="E10605" s="237"/>
      <c r="F10605" s="237"/>
      <c r="G10605" s="237"/>
    </row>
    <row r="10606" spans="5:7">
      <c r="E10606" s="237"/>
      <c r="F10606" s="237"/>
      <c r="G10606" s="237"/>
    </row>
    <row r="10607" spans="5:7">
      <c r="E10607" s="237"/>
      <c r="F10607" s="237"/>
      <c r="G10607" s="237"/>
    </row>
    <row r="10608" spans="5:7">
      <c r="E10608" s="237"/>
      <c r="F10608" s="237"/>
      <c r="G10608" s="237"/>
    </row>
    <row r="10609" spans="5:7">
      <c r="E10609" s="237"/>
      <c r="F10609" s="237"/>
      <c r="G10609" s="237"/>
    </row>
    <row r="10610" spans="5:7">
      <c r="E10610" s="237"/>
      <c r="F10610" s="237"/>
      <c r="G10610" s="237"/>
    </row>
    <row r="10611" spans="5:7">
      <c r="E10611" s="237"/>
      <c r="F10611" s="237"/>
      <c r="G10611" s="237"/>
    </row>
    <row r="10612" spans="5:7">
      <c r="E10612" s="237"/>
      <c r="F10612" s="237"/>
      <c r="G10612" s="237"/>
    </row>
    <row r="10613" spans="5:7">
      <c r="E10613" s="237"/>
      <c r="F10613" s="237"/>
      <c r="G10613" s="237"/>
    </row>
    <row r="10614" spans="5:7">
      <c r="E10614" s="237"/>
      <c r="F10614" s="237"/>
      <c r="G10614" s="237"/>
    </row>
    <row r="10615" spans="5:7">
      <c r="E10615" s="237"/>
      <c r="F10615" s="237"/>
      <c r="G10615" s="237"/>
    </row>
    <row r="10616" spans="5:7">
      <c r="E10616" s="237"/>
      <c r="F10616" s="237"/>
      <c r="G10616" s="237"/>
    </row>
    <row r="10617" spans="5:7">
      <c r="E10617" s="237"/>
      <c r="F10617" s="237"/>
      <c r="G10617" s="237"/>
    </row>
    <row r="10618" spans="5:7">
      <c r="E10618" s="237"/>
      <c r="F10618" s="237"/>
      <c r="G10618" s="237"/>
    </row>
    <row r="10619" spans="5:7">
      <c r="E10619" s="237"/>
      <c r="F10619" s="237"/>
      <c r="G10619" s="237"/>
    </row>
    <row r="10620" spans="5:7">
      <c r="E10620" s="237"/>
      <c r="F10620" s="237"/>
      <c r="G10620" s="237"/>
    </row>
    <row r="10621" spans="5:7">
      <c r="E10621" s="237"/>
      <c r="F10621" s="237"/>
      <c r="G10621" s="237"/>
    </row>
    <row r="10622" spans="5:7">
      <c r="E10622" s="237"/>
      <c r="F10622" s="237"/>
      <c r="G10622" s="237"/>
    </row>
    <row r="10623" spans="5:7">
      <c r="E10623" s="237"/>
      <c r="F10623" s="237"/>
      <c r="G10623" s="237"/>
    </row>
    <row r="10624" spans="5:7">
      <c r="E10624" s="237"/>
      <c r="F10624" s="237"/>
      <c r="G10624" s="237"/>
    </row>
    <row r="10625" spans="5:7">
      <c r="E10625" s="237"/>
      <c r="F10625" s="237"/>
      <c r="G10625" s="237"/>
    </row>
    <row r="10626" spans="5:7">
      <c r="E10626" s="237"/>
      <c r="F10626" s="237"/>
      <c r="G10626" s="237"/>
    </row>
    <row r="10627" spans="5:7">
      <c r="E10627" s="237"/>
      <c r="F10627" s="237"/>
      <c r="G10627" s="237"/>
    </row>
    <row r="10628" spans="5:7">
      <c r="E10628" s="237"/>
      <c r="F10628" s="237"/>
      <c r="G10628" s="237"/>
    </row>
    <row r="10629" spans="5:7">
      <c r="E10629" s="237"/>
      <c r="F10629" s="237"/>
      <c r="G10629" s="237"/>
    </row>
    <row r="10630" spans="5:7">
      <c r="E10630" s="237"/>
      <c r="F10630" s="237"/>
      <c r="G10630" s="237"/>
    </row>
    <row r="10631" spans="5:7">
      <c r="E10631" s="237"/>
      <c r="F10631" s="237"/>
      <c r="G10631" s="237"/>
    </row>
    <row r="10632" spans="5:7">
      <c r="E10632" s="237"/>
      <c r="F10632" s="237"/>
      <c r="G10632" s="237"/>
    </row>
    <row r="10633" spans="5:7">
      <c r="E10633" s="237"/>
      <c r="F10633" s="237"/>
      <c r="G10633" s="237"/>
    </row>
    <row r="10634" spans="5:7">
      <c r="E10634" s="237"/>
      <c r="F10634" s="237"/>
      <c r="G10634" s="237"/>
    </row>
    <row r="10635" spans="5:7">
      <c r="E10635" s="237"/>
      <c r="F10635" s="237"/>
      <c r="G10635" s="237"/>
    </row>
    <row r="10636" spans="5:7">
      <c r="E10636" s="237"/>
      <c r="F10636" s="237"/>
      <c r="G10636" s="237"/>
    </row>
    <row r="10637" spans="5:7">
      <c r="E10637" s="237"/>
      <c r="F10637" s="237"/>
      <c r="G10637" s="237"/>
    </row>
    <row r="10638" spans="5:7">
      <c r="E10638" s="237"/>
      <c r="F10638" s="237"/>
      <c r="G10638" s="237"/>
    </row>
    <row r="10639" spans="5:7">
      <c r="E10639" s="237"/>
      <c r="F10639" s="237"/>
      <c r="G10639" s="237"/>
    </row>
    <row r="10640" spans="5:7">
      <c r="E10640" s="237"/>
      <c r="F10640" s="237"/>
      <c r="G10640" s="237"/>
    </row>
    <row r="10641" spans="5:7">
      <c r="E10641" s="237"/>
      <c r="F10641" s="237"/>
      <c r="G10641" s="237"/>
    </row>
    <row r="10642" spans="5:7">
      <c r="E10642" s="237"/>
      <c r="F10642" s="237"/>
      <c r="G10642" s="237"/>
    </row>
    <row r="10643" spans="5:7">
      <c r="E10643" s="237"/>
      <c r="F10643" s="237"/>
      <c r="G10643" s="237"/>
    </row>
    <row r="10644" spans="5:7">
      <c r="E10644" s="237"/>
      <c r="F10644" s="237"/>
      <c r="G10644" s="237"/>
    </row>
    <row r="10645" spans="5:7">
      <c r="E10645" s="237"/>
      <c r="F10645" s="237"/>
      <c r="G10645" s="237"/>
    </row>
    <row r="10646" spans="5:7">
      <c r="E10646" s="237"/>
      <c r="F10646" s="237"/>
      <c r="G10646" s="237"/>
    </row>
    <row r="10647" spans="5:7">
      <c r="E10647" s="237"/>
      <c r="F10647" s="237"/>
      <c r="G10647" s="237"/>
    </row>
    <row r="10648" spans="5:7">
      <c r="E10648" s="237"/>
      <c r="F10648" s="237"/>
      <c r="G10648" s="237"/>
    </row>
    <row r="10649" spans="5:7">
      <c r="E10649" s="237"/>
      <c r="F10649" s="237"/>
      <c r="G10649" s="237"/>
    </row>
    <row r="10650" spans="5:7">
      <c r="E10650" s="237"/>
      <c r="F10650" s="237"/>
      <c r="G10650" s="237"/>
    </row>
    <row r="10651" spans="5:7">
      <c r="E10651" s="237"/>
      <c r="F10651" s="237"/>
      <c r="G10651" s="237"/>
    </row>
    <row r="10652" spans="5:7">
      <c r="E10652" s="237"/>
      <c r="F10652" s="237"/>
      <c r="G10652" s="237"/>
    </row>
    <row r="10653" spans="5:7">
      <c r="E10653" s="237"/>
      <c r="F10653" s="237"/>
      <c r="G10653" s="237"/>
    </row>
    <row r="10654" spans="5:7">
      <c r="E10654" s="237"/>
      <c r="F10654" s="237"/>
      <c r="G10654" s="237"/>
    </row>
    <row r="10655" spans="5:7">
      <c r="E10655" s="237"/>
      <c r="F10655" s="237"/>
      <c r="G10655" s="237"/>
    </row>
    <row r="10656" spans="5:7">
      <c r="E10656" s="237"/>
      <c r="F10656" s="237"/>
      <c r="G10656" s="237"/>
    </row>
    <row r="10657" spans="5:7">
      <c r="E10657" s="237"/>
      <c r="F10657" s="237"/>
      <c r="G10657" s="237"/>
    </row>
    <row r="10658" spans="5:7">
      <c r="E10658" s="237"/>
      <c r="F10658" s="237"/>
      <c r="G10658" s="237"/>
    </row>
    <row r="10659" spans="5:7">
      <c r="E10659" s="237"/>
      <c r="F10659" s="237"/>
      <c r="G10659" s="237"/>
    </row>
    <row r="10660" spans="5:7">
      <c r="E10660" s="237"/>
      <c r="F10660" s="237"/>
      <c r="G10660" s="237"/>
    </row>
    <row r="10661" spans="5:7">
      <c r="E10661" s="237"/>
      <c r="F10661" s="237"/>
      <c r="G10661" s="237"/>
    </row>
    <row r="10662" spans="5:7">
      <c r="E10662" s="237"/>
      <c r="F10662" s="237"/>
      <c r="G10662" s="237"/>
    </row>
    <row r="10663" spans="5:7">
      <c r="E10663" s="237"/>
      <c r="F10663" s="237"/>
      <c r="G10663" s="237"/>
    </row>
    <row r="10664" spans="5:7">
      <c r="E10664" s="237"/>
      <c r="F10664" s="237"/>
      <c r="G10664" s="237"/>
    </row>
    <row r="10665" spans="5:7">
      <c r="E10665" s="237"/>
      <c r="F10665" s="237"/>
      <c r="G10665" s="237"/>
    </row>
    <row r="10666" spans="5:7">
      <c r="E10666" s="237"/>
      <c r="F10666" s="237"/>
      <c r="G10666" s="237"/>
    </row>
    <row r="10667" spans="5:7">
      <c r="E10667" s="237"/>
      <c r="F10667" s="237"/>
      <c r="G10667" s="237"/>
    </row>
    <row r="10668" spans="5:7">
      <c r="E10668" s="237"/>
      <c r="F10668" s="237"/>
      <c r="G10668" s="237"/>
    </row>
    <row r="10669" spans="5:7">
      <c r="E10669" s="237"/>
      <c r="F10669" s="237"/>
      <c r="G10669" s="237"/>
    </row>
    <row r="10670" spans="5:7">
      <c r="E10670" s="237"/>
      <c r="F10670" s="237"/>
      <c r="G10670" s="237"/>
    </row>
    <row r="10671" spans="5:7">
      <c r="E10671" s="237"/>
      <c r="F10671" s="237"/>
      <c r="G10671" s="237"/>
    </row>
    <row r="10672" spans="5:7">
      <c r="E10672" s="237"/>
      <c r="F10672" s="237"/>
      <c r="G10672" s="237"/>
    </row>
    <row r="10673" spans="5:7">
      <c r="E10673" s="237"/>
      <c r="F10673" s="237"/>
      <c r="G10673" s="237"/>
    </row>
    <row r="10674" spans="5:7">
      <c r="E10674" s="237"/>
      <c r="F10674" s="237"/>
      <c r="G10674" s="237"/>
    </row>
    <row r="10675" spans="5:7">
      <c r="E10675" s="237"/>
      <c r="F10675" s="237"/>
      <c r="G10675" s="237"/>
    </row>
    <row r="10676" spans="5:7">
      <c r="E10676" s="237"/>
      <c r="F10676" s="237"/>
      <c r="G10676" s="237"/>
    </row>
    <row r="10677" spans="5:7">
      <c r="E10677" s="237"/>
      <c r="F10677" s="237"/>
      <c r="G10677" s="237"/>
    </row>
    <row r="10678" spans="5:7">
      <c r="E10678" s="237"/>
      <c r="F10678" s="237"/>
      <c r="G10678" s="237"/>
    </row>
    <row r="10679" spans="5:7">
      <c r="E10679" s="237"/>
      <c r="F10679" s="237"/>
      <c r="G10679" s="237"/>
    </row>
    <row r="10680" spans="5:7">
      <c r="E10680" s="237"/>
      <c r="F10680" s="237"/>
      <c r="G10680" s="237"/>
    </row>
    <row r="10681" spans="5:7">
      <c r="E10681" s="237"/>
      <c r="F10681" s="237"/>
      <c r="G10681" s="237"/>
    </row>
    <row r="10682" spans="5:7">
      <c r="E10682" s="237"/>
      <c r="F10682" s="237"/>
      <c r="G10682" s="237"/>
    </row>
    <row r="10683" spans="5:7">
      <c r="E10683" s="237"/>
      <c r="F10683" s="237"/>
      <c r="G10683" s="237"/>
    </row>
    <row r="10684" spans="5:7">
      <c r="E10684" s="237"/>
      <c r="F10684" s="237"/>
      <c r="G10684" s="237"/>
    </row>
    <row r="10685" spans="5:7">
      <c r="E10685" s="237"/>
      <c r="F10685" s="237"/>
      <c r="G10685" s="237"/>
    </row>
    <row r="10686" spans="5:7">
      <c r="E10686" s="237"/>
      <c r="F10686" s="237"/>
      <c r="G10686" s="237"/>
    </row>
    <row r="10687" spans="5:7">
      <c r="E10687" s="237"/>
      <c r="F10687" s="237"/>
      <c r="G10687" s="237"/>
    </row>
    <row r="10688" spans="5:7">
      <c r="E10688" s="237"/>
      <c r="F10688" s="237"/>
      <c r="G10688" s="237"/>
    </row>
    <row r="10689" spans="5:7">
      <c r="E10689" s="237"/>
      <c r="F10689" s="237"/>
      <c r="G10689" s="237"/>
    </row>
    <row r="10690" spans="5:7">
      <c r="E10690" s="237"/>
      <c r="F10690" s="237"/>
      <c r="G10690" s="237"/>
    </row>
    <row r="10691" spans="5:7">
      <c r="E10691" s="237"/>
      <c r="F10691" s="237"/>
      <c r="G10691" s="237"/>
    </row>
    <row r="10692" spans="5:7">
      <c r="E10692" s="237"/>
      <c r="F10692" s="237"/>
      <c r="G10692" s="237"/>
    </row>
    <row r="10693" spans="5:7">
      <c r="E10693" s="237"/>
      <c r="F10693" s="237"/>
      <c r="G10693" s="237"/>
    </row>
    <row r="10694" spans="5:7">
      <c r="E10694" s="237"/>
      <c r="F10694" s="237"/>
      <c r="G10694" s="237"/>
    </row>
    <row r="10695" spans="5:7">
      <c r="E10695" s="237"/>
      <c r="F10695" s="237"/>
      <c r="G10695" s="237"/>
    </row>
    <row r="10696" spans="5:7">
      <c r="E10696" s="237"/>
      <c r="F10696" s="237"/>
      <c r="G10696" s="237"/>
    </row>
    <row r="10697" spans="5:7">
      <c r="E10697" s="237"/>
      <c r="F10697" s="237"/>
      <c r="G10697" s="237"/>
    </row>
    <row r="10698" spans="5:7">
      <c r="E10698" s="237"/>
      <c r="F10698" s="237"/>
      <c r="G10698" s="237"/>
    </row>
    <row r="10699" spans="5:7">
      <c r="E10699" s="237"/>
      <c r="F10699" s="237"/>
      <c r="G10699" s="237"/>
    </row>
    <row r="10700" spans="5:7">
      <c r="E10700" s="237"/>
      <c r="F10700" s="237"/>
      <c r="G10700" s="237"/>
    </row>
    <row r="10701" spans="5:7">
      <c r="E10701" s="237"/>
      <c r="F10701" s="237"/>
      <c r="G10701" s="237"/>
    </row>
    <row r="10702" spans="5:7">
      <c r="E10702" s="237"/>
      <c r="F10702" s="237"/>
      <c r="G10702" s="237"/>
    </row>
    <row r="10703" spans="5:7">
      <c r="E10703" s="237"/>
      <c r="F10703" s="237"/>
      <c r="G10703" s="237"/>
    </row>
    <row r="10704" spans="5:7">
      <c r="E10704" s="237"/>
      <c r="F10704" s="237"/>
      <c r="G10704" s="237"/>
    </row>
    <row r="10705" spans="5:7">
      <c r="E10705" s="237"/>
      <c r="F10705" s="237"/>
      <c r="G10705" s="237"/>
    </row>
    <row r="10706" spans="5:7">
      <c r="E10706" s="237"/>
      <c r="F10706" s="237"/>
      <c r="G10706" s="237"/>
    </row>
    <row r="10707" spans="5:7">
      <c r="E10707" s="237"/>
      <c r="F10707" s="237"/>
      <c r="G10707" s="237"/>
    </row>
    <row r="10708" spans="5:7">
      <c r="E10708" s="237"/>
      <c r="F10708" s="237"/>
      <c r="G10708" s="237"/>
    </row>
    <row r="10709" spans="5:7">
      <c r="E10709" s="237"/>
      <c r="F10709" s="237"/>
      <c r="G10709" s="237"/>
    </row>
    <row r="10710" spans="5:7">
      <c r="E10710" s="237"/>
      <c r="F10710" s="237"/>
      <c r="G10710" s="237"/>
    </row>
    <row r="10711" spans="5:7">
      <c r="E10711" s="237"/>
      <c r="F10711" s="237"/>
      <c r="G10711" s="237"/>
    </row>
    <row r="10712" spans="5:7">
      <c r="E10712" s="237"/>
      <c r="F10712" s="237"/>
      <c r="G10712" s="237"/>
    </row>
    <row r="10713" spans="5:7">
      <c r="E10713" s="237"/>
      <c r="F10713" s="237"/>
      <c r="G10713" s="237"/>
    </row>
    <row r="10714" spans="5:7">
      <c r="E10714" s="237"/>
      <c r="F10714" s="237"/>
      <c r="G10714" s="237"/>
    </row>
    <row r="10715" spans="5:7">
      <c r="E10715" s="237"/>
      <c r="F10715" s="237"/>
      <c r="G10715" s="237"/>
    </row>
    <row r="10716" spans="5:7">
      <c r="E10716" s="237"/>
      <c r="F10716" s="237"/>
      <c r="G10716" s="237"/>
    </row>
    <row r="10717" spans="5:7">
      <c r="E10717" s="237"/>
      <c r="F10717" s="237"/>
      <c r="G10717" s="237"/>
    </row>
    <row r="10718" spans="5:7">
      <c r="E10718" s="237"/>
      <c r="F10718" s="237"/>
      <c r="G10718" s="237"/>
    </row>
    <row r="10719" spans="5:7">
      <c r="E10719" s="237"/>
      <c r="F10719" s="237"/>
      <c r="G10719" s="237"/>
    </row>
    <row r="10720" spans="5:7">
      <c r="E10720" s="237"/>
      <c r="F10720" s="237"/>
      <c r="G10720" s="237"/>
    </row>
    <row r="10721" spans="5:7">
      <c r="E10721" s="237"/>
      <c r="F10721" s="237"/>
      <c r="G10721" s="237"/>
    </row>
    <row r="10722" spans="5:7">
      <c r="E10722" s="237"/>
      <c r="F10722" s="237"/>
      <c r="G10722" s="237"/>
    </row>
    <row r="10723" spans="5:7">
      <c r="E10723" s="237"/>
      <c r="F10723" s="237"/>
      <c r="G10723" s="237"/>
    </row>
    <row r="10724" spans="5:7">
      <c r="E10724" s="237"/>
      <c r="F10724" s="237"/>
      <c r="G10724" s="237"/>
    </row>
    <row r="10725" spans="5:7">
      <c r="E10725" s="237"/>
      <c r="F10725" s="237"/>
      <c r="G10725" s="237"/>
    </row>
    <row r="10726" spans="5:7">
      <c r="E10726" s="237"/>
      <c r="F10726" s="237"/>
      <c r="G10726" s="237"/>
    </row>
    <row r="10727" spans="5:7">
      <c r="E10727" s="237"/>
      <c r="F10727" s="237"/>
      <c r="G10727" s="237"/>
    </row>
    <row r="10728" spans="5:7">
      <c r="E10728" s="237"/>
      <c r="F10728" s="237"/>
      <c r="G10728" s="237"/>
    </row>
    <row r="10729" spans="5:7">
      <c r="E10729" s="237"/>
      <c r="F10729" s="237"/>
      <c r="G10729" s="237"/>
    </row>
    <row r="10730" spans="5:7">
      <c r="E10730" s="237"/>
      <c r="F10730" s="237"/>
      <c r="G10730" s="237"/>
    </row>
    <row r="10731" spans="5:7">
      <c r="E10731" s="237"/>
      <c r="F10731" s="237"/>
      <c r="G10731" s="237"/>
    </row>
    <row r="10732" spans="5:7">
      <c r="E10732" s="237"/>
      <c r="F10732" s="237"/>
      <c r="G10732" s="237"/>
    </row>
    <row r="10733" spans="5:7">
      <c r="E10733" s="237"/>
      <c r="F10733" s="237"/>
      <c r="G10733" s="237"/>
    </row>
    <row r="10734" spans="5:7">
      <c r="E10734" s="237"/>
      <c r="F10734" s="237"/>
      <c r="G10734" s="237"/>
    </row>
    <row r="10735" spans="5:7">
      <c r="E10735" s="237"/>
      <c r="F10735" s="237"/>
      <c r="G10735" s="237"/>
    </row>
    <row r="10736" spans="5:7">
      <c r="E10736" s="237"/>
      <c r="F10736" s="237"/>
      <c r="G10736" s="237"/>
    </row>
    <row r="10737" spans="5:7">
      <c r="E10737" s="237"/>
      <c r="F10737" s="237"/>
      <c r="G10737" s="237"/>
    </row>
    <row r="10738" spans="5:7">
      <c r="E10738" s="237"/>
      <c r="F10738" s="237"/>
      <c r="G10738" s="237"/>
    </row>
    <row r="10739" spans="5:7">
      <c r="E10739" s="237"/>
      <c r="F10739" s="237"/>
      <c r="G10739" s="237"/>
    </row>
    <row r="10740" spans="5:7">
      <c r="E10740" s="237"/>
      <c r="F10740" s="237"/>
      <c r="G10740" s="237"/>
    </row>
    <row r="10741" spans="5:7">
      <c r="E10741" s="237"/>
      <c r="F10741" s="237"/>
      <c r="G10741" s="237"/>
    </row>
    <row r="10742" spans="5:7">
      <c r="E10742" s="237"/>
      <c r="F10742" s="237"/>
      <c r="G10742" s="237"/>
    </row>
    <row r="10743" spans="5:7">
      <c r="E10743" s="237"/>
      <c r="F10743" s="237"/>
      <c r="G10743" s="237"/>
    </row>
    <row r="10744" spans="5:7">
      <c r="E10744" s="237"/>
      <c r="F10744" s="237"/>
      <c r="G10744" s="237"/>
    </row>
    <row r="10745" spans="5:7">
      <c r="E10745" s="237"/>
      <c r="F10745" s="237"/>
      <c r="G10745" s="237"/>
    </row>
    <row r="10746" spans="5:7">
      <c r="E10746" s="237"/>
      <c r="F10746" s="237"/>
      <c r="G10746" s="237"/>
    </row>
    <row r="10747" spans="5:7">
      <c r="E10747" s="237"/>
      <c r="F10747" s="237"/>
      <c r="G10747" s="237"/>
    </row>
    <row r="10748" spans="5:7">
      <c r="E10748" s="237"/>
      <c r="F10748" s="237"/>
      <c r="G10748" s="237"/>
    </row>
    <row r="10749" spans="5:7">
      <c r="E10749" s="237"/>
      <c r="F10749" s="237"/>
      <c r="G10749" s="237"/>
    </row>
    <row r="10750" spans="5:7">
      <c r="E10750" s="237"/>
      <c r="F10750" s="237"/>
      <c r="G10750" s="237"/>
    </row>
    <row r="10751" spans="5:7">
      <c r="E10751" s="237"/>
      <c r="F10751" s="237"/>
      <c r="G10751" s="237"/>
    </row>
    <row r="10752" spans="5:7">
      <c r="E10752" s="237"/>
      <c r="F10752" s="237"/>
      <c r="G10752" s="237"/>
    </row>
    <row r="10753" spans="5:7">
      <c r="E10753" s="237"/>
      <c r="F10753" s="237"/>
      <c r="G10753" s="237"/>
    </row>
    <row r="10754" spans="5:7">
      <c r="E10754" s="237"/>
      <c r="F10754" s="237"/>
      <c r="G10754" s="237"/>
    </row>
    <row r="10755" spans="5:7">
      <c r="E10755" s="237"/>
      <c r="F10755" s="237"/>
      <c r="G10755" s="237"/>
    </row>
    <row r="10756" spans="5:7">
      <c r="E10756" s="237"/>
      <c r="F10756" s="237"/>
      <c r="G10756" s="237"/>
    </row>
    <row r="10757" spans="5:7">
      <c r="E10757" s="237"/>
      <c r="F10757" s="237"/>
      <c r="G10757" s="237"/>
    </row>
    <row r="10758" spans="5:7">
      <c r="E10758" s="237"/>
      <c r="F10758" s="237"/>
      <c r="G10758" s="237"/>
    </row>
    <row r="10759" spans="5:7">
      <c r="E10759" s="237"/>
      <c r="F10759" s="237"/>
      <c r="G10759" s="237"/>
    </row>
    <row r="10760" spans="5:7">
      <c r="E10760" s="237"/>
      <c r="F10760" s="237"/>
      <c r="G10760" s="237"/>
    </row>
    <row r="10761" spans="5:7">
      <c r="E10761" s="237"/>
      <c r="F10761" s="237"/>
      <c r="G10761" s="237"/>
    </row>
    <row r="10762" spans="5:7">
      <c r="E10762" s="237"/>
      <c r="F10762" s="237"/>
      <c r="G10762" s="237"/>
    </row>
    <row r="10763" spans="5:7">
      <c r="E10763" s="237"/>
      <c r="F10763" s="237"/>
      <c r="G10763" s="237"/>
    </row>
    <row r="10764" spans="5:7">
      <c r="E10764" s="237"/>
      <c r="F10764" s="237"/>
      <c r="G10764" s="237"/>
    </row>
    <row r="10765" spans="5:7">
      <c r="E10765" s="237"/>
      <c r="F10765" s="237"/>
      <c r="G10765" s="237"/>
    </row>
    <row r="10766" spans="5:7">
      <c r="E10766" s="237"/>
      <c r="F10766" s="237"/>
      <c r="G10766" s="237"/>
    </row>
    <row r="10767" spans="5:7">
      <c r="E10767" s="237"/>
      <c r="F10767" s="237"/>
      <c r="G10767" s="237"/>
    </row>
    <row r="10768" spans="5:7">
      <c r="E10768" s="237"/>
      <c r="F10768" s="237"/>
      <c r="G10768" s="237"/>
    </row>
    <row r="10769" spans="5:7">
      <c r="E10769" s="237"/>
      <c r="F10769" s="237"/>
      <c r="G10769" s="237"/>
    </row>
    <row r="10770" spans="5:7">
      <c r="E10770" s="237"/>
      <c r="F10770" s="237"/>
      <c r="G10770" s="237"/>
    </row>
    <row r="10771" spans="5:7">
      <c r="E10771" s="237"/>
      <c r="F10771" s="237"/>
      <c r="G10771" s="237"/>
    </row>
    <row r="10772" spans="5:7">
      <c r="E10772" s="237"/>
      <c r="F10772" s="237"/>
      <c r="G10772" s="237"/>
    </row>
    <row r="10773" spans="5:7">
      <c r="E10773" s="237"/>
      <c r="F10773" s="237"/>
      <c r="G10773" s="237"/>
    </row>
    <row r="10774" spans="5:7">
      <c r="E10774" s="237"/>
      <c r="F10774" s="237"/>
      <c r="G10774" s="237"/>
    </row>
    <row r="10775" spans="5:7">
      <c r="E10775" s="237"/>
      <c r="F10775" s="237"/>
      <c r="G10775" s="237"/>
    </row>
    <row r="10776" spans="5:7">
      <c r="E10776" s="237"/>
      <c r="F10776" s="237"/>
      <c r="G10776" s="237"/>
    </row>
    <row r="10777" spans="5:7">
      <c r="E10777" s="237"/>
      <c r="F10777" s="237"/>
      <c r="G10777" s="237"/>
    </row>
    <row r="10778" spans="5:7">
      <c r="E10778" s="237"/>
      <c r="F10778" s="237"/>
      <c r="G10778" s="237"/>
    </row>
    <row r="10779" spans="5:7">
      <c r="E10779" s="237"/>
      <c r="F10779" s="237"/>
      <c r="G10779" s="237"/>
    </row>
    <row r="10780" spans="5:7">
      <c r="E10780" s="237"/>
      <c r="F10780" s="237"/>
      <c r="G10780" s="237"/>
    </row>
    <row r="10781" spans="5:7">
      <c r="E10781" s="237"/>
      <c r="F10781" s="237"/>
      <c r="G10781" s="237"/>
    </row>
    <row r="10782" spans="5:7">
      <c r="E10782" s="237"/>
      <c r="F10782" s="237"/>
      <c r="G10782" s="237"/>
    </row>
    <row r="10783" spans="5:7">
      <c r="E10783" s="237"/>
      <c r="F10783" s="237"/>
      <c r="G10783" s="237"/>
    </row>
    <row r="10784" spans="5:7">
      <c r="E10784" s="237"/>
      <c r="F10784" s="237"/>
      <c r="G10784" s="237"/>
    </row>
    <row r="10785" spans="5:7">
      <c r="E10785" s="237"/>
      <c r="F10785" s="237"/>
      <c r="G10785" s="237"/>
    </row>
    <row r="10786" spans="5:7">
      <c r="E10786" s="237"/>
      <c r="F10786" s="237"/>
      <c r="G10786" s="237"/>
    </row>
    <row r="10787" spans="5:7">
      <c r="E10787" s="237"/>
      <c r="F10787" s="237"/>
      <c r="G10787" s="237"/>
    </row>
    <row r="10788" spans="5:7">
      <c r="E10788" s="237"/>
      <c r="F10788" s="237"/>
      <c r="G10788" s="237"/>
    </row>
    <row r="10789" spans="5:7">
      <c r="E10789" s="237"/>
      <c r="F10789" s="237"/>
      <c r="G10789" s="237"/>
    </row>
    <row r="10790" spans="5:7">
      <c r="E10790" s="237"/>
      <c r="F10790" s="237"/>
      <c r="G10790" s="237"/>
    </row>
    <row r="10791" spans="5:7">
      <c r="E10791" s="237"/>
      <c r="F10791" s="237"/>
      <c r="G10791" s="237"/>
    </row>
    <row r="10792" spans="5:7">
      <c r="E10792" s="237"/>
      <c r="F10792" s="237"/>
      <c r="G10792" s="237"/>
    </row>
    <row r="10793" spans="5:7">
      <c r="E10793" s="237"/>
      <c r="F10793" s="237"/>
      <c r="G10793" s="237"/>
    </row>
    <row r="10794" spans="5:7">
      <c r="E10794" s="237"/>
      <c r="F10794" s="237"/>
      <c r="G10794" s="237"/>
    </row>
    <row r="10795" spans="5:7">
      <c r="E10795" s="237"/>
      <c r="F10795" s="237"/>
      <c r="G10795" s="237"/>
    </row>
    <row r="10796" spans="5:7">
      <c r="E10796" s="237"/>
      <c r="F10796" s="237"/>
      <c r="G10796" s="237"/>
    </row>
    <row r="10797" spans="5:7">
      <c r="E10797" s="237"/>
      <c r="F10797" s="237"/>
      <c r="G10797" s="237"/>
    </row>
    <row r="10798" spans="5:7">
      <c r="E10798" s="237"/>
      <c r="F10798" s="237"/>
      <c r="G10798" s="237"/>
    </row>
    <row r="10799" spans="5:7">
      <c r="E10799" s="237"/>
      <c r="F10799" s="237"/>
      <c r="G10799" s="237"/>
    </row>
    <row r="10800" spans="5:7">
      <c r="E10800" s="237"/>
      <c r="F10800" s="237"/>
      <c r="G10800" s="237"/>
    </row>
    <row r="10801" spans="5:7">
      <c r="E10801" s="237"/>
      <c r="F10801" s="237"/>
      <c r="G10801" s="237"/>
    </row>
    <row r="10802" spans="5:7">
      <c r="E10802" s="237"/>
      <c r="F10802" s="237"/>
      <c r="G10802" s="237"/>
    </row>
    <row r="10803" spans="5:7">
      <c r="E10803" s="237"/>
      <c r="F10803" s="237"/>
      <c r="G10803" s="237"/>
    </row>
    <row r="10804" spans="5:7">
      <c r="E10804" s="237"/>
      <c r="F10804" s="237"/>
      <c r="G10804" s="237"/>
    </row>
    <row r="10805" spans="5:7">
      <c r="E10805" s="237"/>
      <c r="F10805" s="237"/>
      <c r="G10805" s="237"/>
    </row>
    <row r="10806" spans="5:7">
      <c r="E10806" s="237"/>
      <c r="F10806" s="237"/>
      <c r="G10806" s="237"/>
    </row>
    <row r="10807" spans="5:7">
      <c r="E10807" s="237"/>
      <c r="F10807" s="237"/>
      <c r="G10807" s="237"/>
    </row>
    <row r="10808" spans="5:7">
      <c r="E10808" s="237"/>
      <c r="F10808" s="237"/>
      <c r="G10808" s="237"/>
    </row>
    <row r="10809" spans="5:7">
      <c r="E10809" s="237"/>
      <c r="F10809" s="237"/>
      <c r="G10809" s="237"/>
    </row>
    <row r="10810" spans="5:7">
      <c r="E10810" s="237"/>
      <c r="F10810" s="237"/>
      <c r="G10810" s="237"/>
    </row>
    <row r="10811" spans="5:7">
      <c r="E10811" s="237"/>
      <c r="F10811" s="237"/>
      <c r="G10811" s="237"/>
    </row>
    <row r="10812" spans="5:7">
      <c r="E10812" s="237"/>
      <c r="F10812" s="237"/>
      <c r="G10812" s="237"/>
    </row>
    <row r="10813" spans="5:7">
      <c r="E10813" s="237"/>
      <c r="F10813" s="237"/>
      <c r="G10813" s="237"/>
    </row>
    <row r="10814" spans="5:7">
      <c r="E10814" s="237"/>
      <c r="F10814" s="237"/>
      <c r="G10814" s="237"/>
    </row>
    <row r="10815" spans="5:7">
      <c r="E10815" s="237"/>
      <c r="F10815" s="237"/>
      <c r="G10815" s="237"/>
    </row>
    <row r="10816" spans="5:7">
      <c r="E10816" s="237"/>
      <c r="F10816" s="237"/>
      <c r="G10816" s="237"/>
    </row>
    <row r="10817" spans="5:7">
      <c r="E10817" s="237"/>
      <c r="F10817" s="237"/>
      <c r="G10817" s="237"/>
    </row>
    <row r="10818" spans="5:7">
      <c r="E10818" s="237"/>
      <c r="F10818" s="237"/>
      <c r="G10818" s="237"/>
    </row>
    <row r="10819" spans="5:7">
      <c r="E10819" s="237"/>
      <c r="F10819" s="237"/>
      <c r="G10819" s="237"/>
    </row>
    <row r="10820" spans="5:7">
      <c r="E10820" s="237"/>
      <c r="F10820" s="237"/>
      <c r="G10820" s="237"/>
    </row>
    <row r="10821" spans="5:7">
      <c r="E10821" s="237"/>
      <c r="F10821" s="237"/>
      <c r="G10821" s="237"/>
    </row>
    <row r="10822" spans="5:7">
      <c r="E10822" s="237"/>
      <c r="F10822" s="237"/>
      <c r="G10822" s="237"/>
    </row>
    <row r="10823" spans="5:7">
      <c r="E10823" s="237"/>
      <c r="F10823" s="237"/>
      <c r="G10823" s="237"/>
    </row>
    <row r="10824" spans="5:7">
      <c r="E10824" s="237"/>
      <c r="F10824" s="237"/>
      <c r="G10824" s="237"/>
    </row>
    <row r="10825" spans="5:7">
      <c r="E10825" s="237"/>
      <c r="F10825" s="237"/>
      <c r="G10825" s="237"/>
    </row>
    <row r="10826" spans="5:7">
      <c r="E10826" s="237"/>
      <c r="F10826" s="237"/>
      <c r="G10826" s="237"/>
    </row>
    <row r="10827" spans="5:7">
      <c r="E10827" s="237"/>
      <c r="F10827" s="237"/>
      <c r="G10827" s="237"/>
    </row>
    <row r="10828" spans="5:7">
      <c r="E10828" s="237"/>
      <c r="F10828" s="237"/>
      <c r="G10828" s="237"/>
    </row>
    <row r="10829" spans="5:7">
      <c r="E10829" s="237"/>
      <c r="F10829" s="237"/>
      <c r="G10829" s="237"/>
    </row>
    <row r="10830" spans="5:7">
      <c r="E10830" s="237"/>
      <c r="F10830" s="237"/>
      <c r="G10830" s="237"/>
    </row>
    <row r="10831" spans="5:7">
      <c r="E10831" s="237"/>
      <c r="F10831" s="237"/>
      <c r="G10831" s="237"/>
    </row>
    <row r="10832" spans="5:7">
      <c r="E10832" s="237"/>
      <c r="F10832" s="237"/>
      <c r="G10832" s="237"/>
    </row>
    <row r="10833" spans="5:7">
      <c r="E10833" s="237"/>
      <c r="F10833" s="237"/>
      <c r="G10833" s="237"/>
    </row>
    <row r="10834" spans="5:7">
      <c r="E10834" s="237"/>
      <c r="F10834" s="237"/>
      <c r="G10834" s="237"/>
    </row>
    <row r="10835" spans="5:7">
      <c r="E10835" s="237"/>
      <c r="F10835" s="237"/>
      <c r="G10835" s="237"/>
    </row>
    <row r="10836" spans="5:7">
      <c r="E10836" s="237"/>
      <c r="F10836" s="237"/>
      <c r="G10836" s="237"/>
    </row>
    <row r="10837" spans="5:7">
      <c r="E10837" s="237"/>
      <c r="F10837" s="237"/>
      <c r="G10837" s="237"/>
    </row>
    <row r="10838" spans="5:7">
      <c r="E10838" s="237"/>
      <c r="F10838" s="237"/>
      <c r="G10838" s="237"/>
    </row>
    <row r="10839" spans="5:7">
      <c r="E10839" s="237"/>
      <c r="F10839" s="237"/>
      <c r="G10839" s="237"/>
    </row>
    <row r="10840" spans="5:7">
      <c r="E10840" s="237"/>
      <c r="F10840" s="237"/>
      <c r="G10840" s="237"/>
    </row>
    <row r="10841" spans="5:7">
      <c r="E10841" s="237"/>
      <c r="F10841" s="237"/>
      <c r="G10841" s="237"/>
    </row>
    <row r="10842" spans="5:7">
      <c r="E10842" s="237"/>
      <c r="F10842" s="237"/>
      <c r="G10842" s="237"/>
    </row>
    <row r="10843" spans="5:7">
      <c r="E10843" s="237"/>
      <c r="F10843" s="237"/>
      <c r="G10843" s="237"/>
    </row>
    <row r="10844" spans="5:7">
      <c r="E10844" s="237"/>
      <c r="F10844" s="237"/>
      <c r="G10844" s="237"/>
    </row>
    <row r="10845" spans="5:7">
      <c r="E10845" s="237"/>
      <c r="F10845" s="237"/>
      <c r="G10845" s="237"/>
    </row>
    <row r="10846" spans="5:7">
      <c r="E10846" s="237"/>
      <c r="F10846" s="237"/>
      <c r="G10846" s="237"/>
    </row>
    <row r="10847" spans="5:7">
      <c r="E10847" s="237"/>
      <c r="F10847" s="237"/>
      <c r="G10847" s="237"/>
    </row>
    <row r="10848" spans="5:7">
      <c r="E10848" s="237"/>
      <c r="F10848" s="237"/>
      <c r="G10848" s="237"/>
    </row>
    <row r="10849" spans="5:7">
      <c r="E10849" s="237"/>
      <c r="F10849" s="237"/>
      <c r="G10849" s="237"/>
    </row>
    <row r="10850" spans="5:7">
      <c r="E10850" s="237"/>
      <c r="F10850" s="237"/>
      <c r="G10850" s="237"/>
    </row>
    <row r="10851" spans="5:7">
      <c r="E10851" s="237"/>
      <c r="F10851" s="237"/>
      <c r="G10851" s="237"/>
    </row>
    <row r="10852" spans="5:7">
      <c r="E10852" s="237"/>
      <c r="F10852" s="237"/>
      <c r="G10852" s="237"/>
    </row>
    <row r="10853" spans="5:7">
      <c r="E10853" s="237"/>
      <c r="F10853" s="237"/>
      <c r="G10853" s="237"/>
    </row>
    <row r="10854" spans="5:7">
      <c r="E10854" s="237"/>
      <c r="F10854" s="237"/>
      <c r="G10854" s="237"/>
    </row>
    <row r="10855" spans="5:7">
      <c r="E10855" s="237"/>
      <c r="F10855" s="237"/>
      <c r="G10855" s="237"/>
    </row>
    <row r="10856" spans="5:7">
      <c r="E10856" s="237"/>
      <c r="F10856" s="237"/>
      <c r="G10856" s="237"/>
    </row>
    <row r="10857" spans="5:7">
      <c r="E10857" s="237"/>
      <c r="F10857" s="237"/>
      <c r="G10857" s="237"/>
    </row>
    <row r="10858" spans="5:7">
      <c r="E10858" s="237"/>
      <c r="F10858" s="237"/>
      <c r="G10858" s="237"/>
    </row>
    <row r="10859" spans="5:7">
      <c r="E10859" s="237"/>
      <c r="F10859" s="237"/>
      <c r="G10859" s="237"/>
    </row>
    <row r="10860" spans="5:7">
      <c r="E10860" s="237"/>
      <c r="F10860" s="237"/>
      <c r="G10860" s="237"/>
    </row>
    <row r="10861" spans="5:7">
      <c r="E10861" s="237"/>
      <c r="F10861" s="237"/>
      <c r="G10861" s="237"/>
    </row>
    <row r="10862" spans="5:7">
      <c r="E10862" s="237"/>
      <c r="F10862" s="237"/>
      <c r="G10862" s="237"/>
    </row>
    <row r="10863" spans="5:7">
      <c r="E10863" s="237"/>
      <c r="F10863" s="237"/>
      <c r="G10863" s="237"/>
    </row>
    <row r="10864" spans="5:7">
      <c r="E10864" s="237"/>
      <c r="F10864" s="237"/>
      <c r="G10864" s="237"/>
    </row>
    <row r="10865" spans="5:7">
      <c r="E10865" s="237"/>
      <c r="F10865" s="237"/>
      <c r="G10865" s="237"/>
    </row>
    <row r="10866" spans="5:7">
      <c r="E10866" s="237"/>
      <c r="F10866" s="237"/>
      <c r="G10866" s="237"/>
    </row>
    <row r="10867" spans="5:7">
      <c r="E10867" s="237"/>
      <c r="F10867" s="237"/>
      <c r="G10867" s="237"/>
    </row>
    <row r="10868" spans="5:7">
      <c r="E10868" s="237"/>
      <c r="F10868" s="237"/>
      <c r="G10868" s="237"/>
    </row>
    <row r="10869" spans="5:7">
      <c r="E10869" s="237"/>
      <c r="F10869" s="237"/>
      <c r="G10869" s="237"/>
    </row>
    <row r="10870" spans="5:7">
      <c r="E10870" s="237"/>
      <c r="F10870" s="237"/>
      <c r="G10870" s="237"/>
    </row>
    <row r="10871" spans="5:7">
      <c r="E10871" s="237"/>
      <c r="F10871" s="237"/>
      <c r="G10871" s="237"/>
    </row>
    <row r="10872" spans="5:7">
      <c r="E10872" s="237"/>
      <c r="F10872" s="237"/>
      <c r="G10872" s="237"/>
    </row>
    <row r="10873" spans="5:7">
      <c r="E10873" s="237"/>
      <c r="F10873" s="237"/>
      <c r="G10873" s="237"/>
    </row>
    <row r="10874" spans="5:7">
      <c r="E10874" s="237"/>
      <c r="F10874" s="237"/>
      <c r="G10874" s="237"/>
    </row>
    <row r="10875" spans="5:7">
      <c r="E10875" s="237"/>
      <c r="F10875" s="237"/>
      <c r="G10875" s="237"/>
    </row>
    <row r="10876" spans="5:7">
      <c r="E10876" s="237"/>
      <c r="F10876" s="237"/>
      <c r="G10876" s="237"/>
    </row>
    <row r="10877" spans="5:7">
      <c r="E10877" s="237"/>
      <c r="F10877" s="237"/>
      <c r="G10877" s="237"/>
    </row>
    <row r="10878" spans="5:7">
      <c r="E10878" s="237"/>
      <c r="F10878" s="237"/>
      <c r="G10878" s="237"/>
    </row>
    <row r="10879" spans="5:7">
      <c r="E10879" s="237"/>
      <c r="F10879" s="237"/>
      <c r="G10879" s="237"/>
    </row>
    <row r="10880" spans="5:7">
      <c r="E10880" s="237"/>
      <c r="F10880" s="237"/>
      <c r="G10880" s="237"/>
    </row>
    <row r="10881" spans="5:7">
      <c r="E10881" s="237"/>
      <c r="F10881" s="237"/>
      <c r="G10881" s="237"/>
    </row>
    <row r="10882" spans="5:7">
      <c r="E10882" s="237"/>
      <c r="F10882" s="237"/>
      <c r="G10882" s="237"/>
    </row>
    <row r="10883" spans="5:7">
      <c r="E10883" s="237"/>
      <c r="F10883" s="237"/>
      <c r="G10883" s="237"/>
    </row>
    <row r="10884" spans="5:7">
      <c r="E10884" s="237"/>
      <c r="F10884" s="237"/>
      <c r="G10884" s="237"/>
    </row>
    <row r="10885" spans="5:7">
      <c r="E10885" s="237"/>
      <c r="F10885" s="237"/>
      <c r="G10885" s="237"/>
    </row>
    <row r="10886" spans="5:7">
      <c r="E10886" s="237"/>
      <c r="F10886" s="237"/>
      <c r="G10886" s="237"/>
    </row>
    <row r="10887" spans="5:7">
      <c r="E10887" s="237"/>
      <c r="F10887" s="237"/>
      <c r="G10887" s="237"/>
    </row>
    <row r="10888" spans="5:7">
      <c r="E10888" s="237"/>
      <c r="F10888" s="237"/>
      <c r="G10888" s="237"/>
    </row>
    <row r="10889" spans="5:7">
      <c r="E10889" s="237"/>
      <c r="F10889" s="237"/>
      <c r="G10889" s="237"/>
    </row>
    <row r="10890" spans="5:7">
      <c r="E10890" s="237"/>
      <c r="F10890" s="237"/>
      <c r="G10890" s="237"/>
    </row>
    <row r="10891" spans="5:7">
      <c r="E10891" s="237"/>
      <c r="F10891" s="237"/>
      <c r="G10891" s="237"/>
    </row>
    <row r="10892" spans="5:7">
      <c r="E10892" s="237"/>
      <c r="F10892" s="237"/>
      <c r="G10892" s="237"/>
    </row>
    <row r="10893" spans="5:7">
      <c r="E10893" s="237"/>
      <c r="F10893" s="237"/>
      <c r="G10893" s="237"/>
    </row>
    <row r="10894" spans="5:7">
      <c r="E10894" s="237"/>
      <c r="F10894" s="237"/>
      <c r="G10894" s="237"/>
    </row>
    <row r="10895" spans="5:7">
      <c r="E10895" s="237"/>
      <c r="F10895" s="237"/>
      <c r="G10895" s="237"/>
    </row>
    <row r="10896" spans="5:7">
      <c r="E10896" s="237"/>
      <c r="F10896" s="237"/>
      <c r="G10896" s="237"/>
    </row>
    <row r="10897" spans="5:7">
      <c r="E10897" s="237"/>
      <c r="F10897" s="237"/>
      <c r="G10897" s="237"/>
    </row>
    <row r="10898" spans="5:7">
      <c r="E10898" s="237"/>
      <c r="F10898" s="237"/>
      <c r="G10898" s="237"/>
    </row>
    <row r="10899" spans="5:7">
      <c r="E10899" s="237"/>
      <c r="F10899" s="237"/>
      <c r="G10899" s="237"/>
    </row>
    <row r="10900" spans="5:7">
      <c r="E10900" s="237"/>
      <c r="F10900" s="237"/>
      <c r="G10900" s="237"/>
    </row>
    <row r="10901" spans="5:7">
      <c r="E10901" s="237"/>
      <c r="F10901" s="237"/>
      <c r="G10901" s="237"/>
    </row>
    <row r="10902" spans="5:7">
      <c r="E10902" s="237"/>
      <c r="F10902" s="237"/>
      <c r="G10902" s="237"/>
    </row>
    <row r="10903" spans="5:7">
      <c r="E10903" s="237"/>
      <c r="F10903" s="237"/>
      <c r="G10903" s="237"/>
    </row>
    <row r="10904" spans="5:7">
      <c r="E10904" s="237"/>
      <c r="F10904" s="237"/>
      <c r="G10904" s="237"/>
    </row>
    <row r="10905" spans="5:7">
      <c r="E10905" s="237"/>
      <c r="F10905" s="237"/>
      <c r="G10905" s="237"/>
    </row>
    <row r="10906" spans="5:7">
      <c r="E10906" s="237"/>
      <c r="F10906" s="237"/>
      <c r="G10906" s="237"/>
    </row>
    <row r="10907" spans="5:7">
      <c r="E10907" s="237"/>
      <c r="F10907" s="237"/>
      <c r="G10907" s="237"/>
    </row>
    <row r="10908" spans="5:7">
      <c r="E10908" s="237"/>
      <c r="F10908" s="237"/>
      <c r="G10908" s="237"/>
    </row>
    <row r="10909" spans="5:7">
      <c r="E10909" s="237"/>
      <c r="F10909" s="237"/>
      <c r="G10909" s="237"/>
    </row>
    <row r="10910" spans="5:7">
      <c r="E10910" s="237"/>
      <c r="F10910" s="237"/>
      <c r="G10910" s="237"/>
    </row>
    <row r="10911" spans="5:7">
      <c r="E10911" s="237"/>
      <c r="F10911" s="237"/>
      <c r="G10911" s="237"/>
    </row>
    <row r="10912" spans="5:7">
      <c r="E10912" s="237"/>
      <c r="F10912" s="237"/>
      <c r="G10912" s="237"/>
    </row>
    <row r="10913" spans="5:7">
      <c r="E10913" s="237"/>
      <c r="F10913" s="237"/>
      <c r="G10913" s="237"/>
    </row>
    <row r="10914" spans="5:7">
      <c r="E10914" s="237"/>
      <c r="F10914" s="237"/>
      <c r="G10914" s="237"/>
    </row>
    <row r="10915" spans="5:7">
      <c r="E10915" s="237"/>
      <c r="F10915" s="237"/>
      <c r="G10915" s="237"/>
    </row>
    <row r="10916" spans="5:7">
      <c r="E10916" s="237"/>
      <c r="F10916" s="237"/>
      <c r="G10916" s="237"/>
    </row>
    <row r="10917" spans="5:7">
      <c r="E10917" s="237"/>
      <c r="F10917" s="237"/>
      <c r="G10917" s="237"/>
    </row>
    <row r="10918" spans="5:7">
      <c r="E10918" s="237"/>
      <c r="F10918" s="237"/>
      <c r="G10918" s="237"/>
    </row>
    <row r="10919" spans="5:7">
      <c r="E10919" s="237"/>
      <c r="F10919" s="237"/>
      <c r="G10919" s="237"/>
    </row>
    <row r="10920" spans="5:7">
      <c r="E10920" s="237"/>
      <c r="F10920" s="237"/>
      <c r="G10920" s="237"/>
    </row>
    <row r="10921" spans="5:7">
      <c r="E10921" s="237"/>
      <c r="F10921" s="237"/>
      <c r="G10921" s="237"/>
    </row>
    <row r="10922" spans="5:7">
      <c r="E10922" s="237"/>
      <c r="F10922" s="237"/>
      <c r="G10922" s="237"/>
    </row>
    <row r="10923" spans="5:7">
      <c r="E10923" s="237"/>
      <c r="F10923" s="237"/>
      <c r="G10923" s="237"/>
    </row>
    <row r="10924" spans="5:7">
      <c r="E10924" s="237"/>
      <c r="F10924" s="237"/>
      <c r="G10924" s="237"/>
    </row>
    <row r="10925" spans="5:7">
      <c r="E10925" s="237"/>
      <c r="F10925" s="237"/>
      <c r="G10925" s="237"/>
    </row>
    <row r="10926" spans="5:7">
      <c r="E10926" s="237"/>
      <c r="F10926" s="237"/>
      <c r="G10926" s="237"/>
    </row>
    <row r="10927" spans="5:7">
      <c r="E10927" s="237"/>
      <c r="F10927" s="237"/>
      <c r="G10927" s="237"/>
    </row>
    <row r="10928" spans="5:7">
      <c r="E10928" s="237"/>
      <c r="F10928" s="237"/>
      <c r="G10928" s="237"/>
    </row>
    <row r="10929" spans="5:7">
      <c r="E10929" s="237"/>
      <c r="F10929" s="237"/>
      <c r="G10929" s="237"/>
    </row>
    <row r="10930" spans="5:7">
      <c r="E10930" s="237"/>
      <c r="F10930" s="237"/>
      <c r="G10930" s="237"/>
    </row>
    <row r="10931" spans="5:7">
      <c r="E10931" s="237"/>
      <c r="F10931" s="237"/>
      <c r="G10931" s="237"/>
    </row>
    <row r="10932" spans="5:7">
      <c r="E10932" s="237"/>
      <c r="F10932" s="237"/>
      <c r="G10932" s="237"/>
    </row>
    <row r="10933" spans="5:7">
      <c r="E10933" s="237"/>
      <c r="F10933" s="237"/>
      <c r="G10933" s="237"/>
    </row>
    <row r="10934" spans="5:7">
      <c r="E10934" s="237"/>
      <c r="F10934" s="237"/>
      <c r="G10934" s="237"/>
    </row>
    <row r="10935" spans="5:7">
      <c r="E10935" s="237"/>
      <c r="F10935" s="237"/>
      <c r="G10935" s="237"/>
    </row>
    <row r="10936" spans="5:7">
      <c r="E10936" s="237"/>
      <c r="F10936" s="237"/>
      <c r="G10936" s="237"/>
    </row>
    <row r="10937" spans="5:7">
      <c r="E10937" s="237"/>
      <c r="F10937" s="237"/>
      <c r="G10937" s="237"/>
    </row>
    <row r="10938" spans="5:7">
      <c r="E10938" s="237"/>
      <c r="F10938" s="237"/>
      <c r="G10938" s="237"/>
    </row>
    <row r="10939" spans="5:7">
      <c r="E10939" s="237"/>
      <c r="F10939" s="237"/>
      <c r="G10939" s="237"/>
    </row>
    <row r="10940" spans="5:7">
      <c r="E10940" s="237"/>
      <c r="F10940" s="237"/>
      <c r="G10940" s="237"/>
    </row>
    <row r="10941" spans="5:7">
      <c r="E10941" s="237"/>
      <c r="F10941" s="237"/>
      <c r="G10941" s="237"/>
    </row>
    <row r="10942" spans="5:7">
      <c r="E10942" s="237"/>
      <c r="F10942" s="237"/>
      <c r="G10942" s="237"/>
    </row>
    <row r="10943" spans="5:7">
      <c r="E10943" s="237"/>
      <c r="F10943" s="237"/>
      <c r="G10943" s="237"/>
    </row>
    <row r="10944" spans="5:7">
      <c r="E10944" s="237"/>
      <c r="F10944" s="237"/>
      <c r="G10944" s="237"/>
    </row>
    <row r="10945" spans="5:7">
      <c r="E10945" s="237"/>
      <c r="F10945" s="237"/>
      <c r="G10945" s="237"/>
    </row>
    <row r="10946" spans="5:7">
      <c r="E10946" s="237"/>
      <c r="F10946" s="237"/>
      <c r="G10946" s="237"/>
    </row>
    <row r="10947" spans="5:7">
      <c r="E10947" s="237"/>
      <c r="F10947" s="237"/>
      <c r="G10947" s="237"/>
    </row>
    <row r="10948" spans="5:7">
      <c r="E10948" s="237"/>
      <c r="F10948" s="237"/>
      <c r="G10948" s="237"/>
    </row>
    <row r="10949" spans="5:7">
      <c r="E10949" s="237"/>
      <c r="F10949" s="237"/>
      <c r="G10949" s="237"/>
    </row>
    <row r="10950" spans="5:7">
      <c r="E10950" s="237"/>
      <c r="F10950" s="237"/>
      <c r="G10950" s="237"/>
    </row>
    <row r="10951" spans="5:7">
      <c r="E10951" s="237"/>
      <c r="F10951" s="237"/>
      <c r="G10951" s="237"/>
    </row>
    <row r="10952" spans="5:7">
      <c r="E10952" s="237"/>
      <c r="F10952" s="237"/>
      <c r="G10952" s="237"/>
    </row>
    <row r="10953" spans="5:7">
      <c r="E10953" s="237"/>
      <c r="F10953" s="237"/>
      <c r="G10953" s="237"/>
    </row>
    <row r="10954" spans="5:7">
      <c r="E10954" s="237"/>
      <c r="F10954" s="237"/>
      <c r="G10954" s="237"/>
    </row>
    <row r="10955" spans="5:7">
      <c r="E10955" s="237"/>
      <c r="F10955" s="237"/>
      <c r="G10955" s="237"/>
    </row>
    <row r="10956" spans="5:7">
      <c r="E10956" s="237"/>
      <c r="F10956" s="237"/>
      <c r="G10956" s="237"/>
    </row>
    <row r="10957" spans="5:7">
      <c r="E10957" s="237"/>
      <c r="F10957" s="237"/>
      <c r="G10957" s="237"/>
    </row>
    <row r="10958" spans="5:7">
      <c r="E10958" s="237"/>
      <c r="F10958" s="237"/>
      <c r="G10958" s="237"/>
    </row>
    <row r="10959" spans="5:7">
      <c r="E10959" s="237"/>
      <c r="F10959" s="237"/>
      <c r="G10959" s="237"/>
    </row>
    <row r="10960" spans="5:7">
      <c r="E10960" s="237"/>
      <c r="F10960" s="237"/>
      <c r="G10960" s="237"/>
    </row>
    <row r="10961" spans="5:7">
      <c r="E10961" s="237"/>
      <c r="F10961" s="237"/>
      <c r="G10961" s="237"/>
    </row>
    <row r="10962" spans="5:7">
      <c r="E10962" s="237"/>
      <c r="F10962" s="237"/>
      <c r="G10962" s="237"/>
    </row>
    <row r="10963" spans="5:7">
      <c r="E10963" s="237"/>
      <c r="F10963" s="237"/>
      <c r="G10963" s="237"/>
    </row>
    <row r="10964" spans="5:7">
      <c r="E10964" s="237"/>
      <c r="F10964" s="237"/>
      <c r="G10964" s="237"/>
    </row>
    <row r="10965" spans="5:7">
      <c r="E10965" s="237"/>
      <c r="F10965" s="237"/>
      <c r="G10965" s="237"/>
    </row>
    <row r="10966" spans="5:7">
      <c r="E10966" s="237"/>
      <c r="F10966" s="237"/>
      <c r="G10966" s="237"/>
    </row>
    <row r="10967" spans="5:7">
      <c r="E10967" s="237"/>
      <c r="F10967" s="237"/>
      <c r="G10967" s="237"/>
    </row>
    <row r="10968" spans="5:7">
      <c r="E10968" s="237"/>
      <c r="F10968" s="237"/>
      <c r="G10968" s="237"/>
    </row>
    <row r="10969" spans="5:7">
      <c r="E10969" s="237"/>
      <c r="F10969" s="237"/>
      <c r="G10969" s="237"/>
    </row>
    <row r="10970" spans="5:7">
      <c r="E10970" s="237"/>
      <c r="F10970" s="237"/>
      <c r="G10970" s="237"/>
    </row>
    <row r="10971" spans="5:7">
      <c r="E10971" s="237"/>
      <c r="F10971" s="237"/>
      <c r="G10971" s="237"/>
    </row>
    <row r="10972" spans="5:7">
      <c r="E10972" s="237"/>
      <c r="F10972" s="237"/>
      <c r="G10972" s="237"/>
    </row>
    <row r="10973" spans="5:7">
      <c r="E10973" s="237"/>
      <c r="F10973" s="237"/>
      <c r="G10973" s="237"/>
    </row>
    <row r="10974" spans="5:7">
      <c r="E10974" s="237"/>
      <c r="F10974" s="237"/>
      <c r="G10974" s="237"/>
    </row>
    <row r="10975" spans="5:7">
      <c r="E10975" s="237"/>
      <c r="F10975" s="237"/>
      <c r="G10975" s="237"/>
    </row>
    <row r="10976" spans="5:7">
      <c r="E10976" s="237"/>
      <c r="F10976" s="237"/>
      <c r="G10976" s="237"/>
    </row>
    <row r="10977" spans="5:7">
      <c r="E10977" s="237"/>
      <c r="F10977" s="237"/>
      <c r="G10977" s="237"/>
    </row>
    <row r="10978" spans="5:7">
      <c r="E10978" s="237"/>
      <c r="F10978" s="237"/>
      <c r="G10978" s="237"/>
    </row>
    <row r="10979" spans="5:7">
      <c r="E10979" s="237"/>
      <c r="F10979" s="237"/>
      <c r="G10979" s="237"/>
    </row>
    <row r="10980" spans="5:7">
      <c r="E10980" s="237"/>
      <c r="F10980" s="237"/>
      <c r="G10980" s="237"/>
    </row>
    <row r="10981" spans="5:7">
      <c r="E10981" s="237"/>
      <c r="F10981" s="237"/>
      <c r="G10981" s="237"/>
    </row>
    <row r="10982" spans="5:7">
      <c r="E10982" s="237"/>
      <c r="F10982" s="237"/>
      <c r="G10982" s="237"/>
    </row>
    <row r="10983" spans="5:7">
      <c r="E10983" s="237"/>
      <c r="F10983" s="237"/>
      <c r="G10983" s="237"/>
    </row>
    <row r="10984" spans="5:7">
      <c r="E10984" s="237"/>
      <c r="F10984" s="237"/>
      <c r="G10984" s="237"/>
    </row>
    <row r="10985" spans="5:7">
      <c r="E10985" s="237"/>
      <c r="F10985" s="237"/>
      <c r="G10985" s="237"/>
    </row>
    <row r="10986" spans="5:7">
      <c r="E10986" s="237"/>
      <c r="F10986" s="237"/>
      <c r="G10986" s="237"/>
    </row>
    <row r="10987" spans="5:7">
      <c r="E10987" s="237"/>
      <c r="F10987" s="237"/>
      <c r="G10987" s="237"/>
    </row>
    <row r="10988" spans="5:7">
      <c r="E10988" s="237"/>
      <c r="F10988" s="237"/>
      <c r="G10988" s="237"/>
    </row>
    <row r="10989" spans="5:7">
      <c r="E10989" s="237"/>
      <c r="F10989" s="237"/>
      <c r="G10989" s="237"/>
    </row>
    <row r="10990" spans="5:7">
      <c r="E10990" s="237"/>
      <c r="F10990" s="237"/>
      <c r="G10990" s="237"/>
    </row>
    <row r="10991" spans="5:7">
      <c r="E10991" s="237"/>
      <c r="F10991" s="237"/>
      <c r="G10991" s="237"/>
    </row>
    <row r="10992" spans="5:7">
      <c r="E10992" s="237"/>
      <c r="F10992" s="237"/>
      <c r="G10992" s="237"/>
    </row>
    <row r="10993" spans="5:7">
      <c r="E10993" s="237"/>
      <c r="F10993" s="237"/>
      <c r="G10993" s="237"/>
    </row>
    <row r="10994" spans="5:7">
      <c r="E10994" s="237"/>
      <c r="F10994" s="237"/>
      <c r="G10994" s="237"/>
    </row>
    <row r="10995" spans="5:7">
      <c r="E10995" s="237"/>
      <c r="F10995" s="237"/>
      <c r="G10995" s="237"/>
    </row>
    <row r="10996" spans="5:7">
      <c r="E10996" s="237"/>
      <c r="F10996" s="237"/>
      <c r="G10996" s="237"/>
    </row>
    <row r="10997" spans="5:7">
      <c r="E10997" s="237"/>
      <c r="F10997" s="237"/>
      <c r="G10997" s="237"/>
    </row>
    <row r="10998" spans="5:7">
      <c r="E10998" s="237"/>
      <c r="F10998" s="237"/>
      <c r="G10998" s="237"/>
    </row>
    <row r="10999" spans="5:7">
      <c r="E10999" s="237"/>
      <c r="F10999" s="237"/>
      <c r="G10999" s="237"/>
    </row>
    <row r="11000" spans="5:7">
      <c r="E11000" s="237"/>
      <c r="F11000" s="237"/>
      <c r="G11000" s="237"/>
    </row>
    <row r="11001" spans="5:7">
      <c r="E11001" s="237"/>
      <c r="F11001" s="237"/>
      <c r="G11001" s="237"/>
    </row>
    <row r="11002" spans="5:7">
      <c r="E11002" s="237"/>
      <c r="F11002" s="237"/>
      <c r="G11002" s="237"/>
    </row>
    <row r="11003" spans="5:7">
      <c r="E11003" s="237"/>
      <c r="F11003" s="237"/>
      <c r="G11003" s="237"/>
    </row>
    <row r="11004" spans="5:7">
      <c r="E11004" s="237"/>
      <c r="F11004" s="237"/>
      <c r="G11004" s="237"/>
    </row>
    <row r="11005" spans="5:7">
      <c r="E11005" s="237"/>
      <c r="F11005" s="237"/>
      <c r="G11005" s="237"/>
    </row>
    <row r="11006" spans="5:7">
      <c r="E11006" s="237"/>
      <c r="F11006" s="237"/>
      <c r="G11006" s="237"/>
    </row>
    <row r="11007" spans="5:7">
      <c r="E11007" s="237"/>
      <c r="F11007" s="237"/>
      <c r="G11007" s="237"/>
    </row>
    <row r="11008" spans="5:7">
      <c r="E11008" s="237"/>
      <c r="F11008" s="237"/>
      <c r="G11008" s="237"/>
    </row>
    <row r="11009" spans="5:7">
      <c r="E11009" s="237"/>
      <c r="F11009" s="237"/>
      <c r="G11009" s="237"/>
    </row>
    <row r="11010" spans="5:7">
      <c r="E11010" s="237"/>
      <c r="F11010" s="237"/>
      <c r="G11010" s="237"/>
    </row>
    <row r="11011" spans="5:7">
      <c r="E11011" s="237"/>
      <c r="F11011" s="237"/>
      <c r="G11011" s="237"/>
    </row>
    <row r="11012" spans="5:7">
      <c r="E11012" s="237"/>
      <c r="F11012" s="237"/>
      <c r="G11012" s="237"/>
    </row>
    <row r="11013" spans="5:7">
      <c r="E11013" s="237"/>
      <c r="F11013" s="237"/>
      <c r="G11013" s="237"/>
    </row>
    <row r="11014" spans="5:7">
      <c r="E11014" s="237"/>
      <c r="F11014" s="237"/>
      <c r="G11014" s="237"/>
    </row>
    <row r="11015" spans="5:7">
      <c r="E11015" s="237"/>
      <c r="F11015" s="237"/>
      <c r="G11015" s="237"/>
    </row>
    <row r="11016" spans="5:7">
      <c r="E11016" s="237"/>
      <c r="F11016" s="237"/>
      <c r="G11016" s="237"/>
    </row>
    <row r="11017" spans="5:7">
      <c r="E11017" s="237"/>
      <c r="F11017" s="237"/>
      <c r="G11017" s="237"/>
    </row>
    <row r="11018" spans="5:7">
      <c r="E11018" s="237"/>
      <c r="F11018" s="237"/>
      <c r="G11018" s="237"/>
    </row>
    <row r="11019" spans="5:7">
      <c r="E11019" s="237"/>
      <c r="F11019" s="237"/>
      <c r="G11019" s="237"/>
    </row>
    <row r="11020" spans="5:7">
      <c r="E11020" s="237"/>
      <c r="F11020" s="237"/>
      <c r="G11020" s="237"/>
    </row>
    <row r="11021" spans="5:7">
      <c r="E11021" s="237"/>
      <c r="F11021" s="237"/>
      <c r="G11021" s="237"/>
    </row>
    <row r="11022" spans="5:7">
      <c r="E11022" s="237"/>
      <c r="F11022" s="237"/>
      <c r="G11022" s="237"/>
    </row>
    <row r="11023" spans="5:7">
      <c r="E11023" s="237"/>
      <c r="F11023" s="237"/>
      <c r="G11023" s="237"/>
    </row>
    <row r="11024" spans="5:7">
      <c r="E11024" s="237"/>
      <c r="F11024" s="237"/>
      <c r="G11024" s="237"/>
    </row>
    <row r="11025" spans="5:7">
      <c r="E11025" s="237"/>
      <c r="F11025" s="237"/>
      <c r="G11025" s="237"/>
    </row>
    <row r="11026" spans="5:7">
      <c r="E11026" s="237"/>
      <c r="F11026" s="237"/>
      <c r="G11026" s="237"/>
    </row>
    <row r="11027" spans="5:7">
      <c r="E11027" s="237"/>
      <c r="F11027" s="237"/>
      <c r="G11027" s="237"/>
    </row>
    <row r="11028" spans="5:7">
      <c r="E11028" s="237"/>
      <c r="F11028" s="237"/>
      <c r="G11028" s="237"/>
    </row>
    <row r="11029" spans="5:7">
      <c r="E11029" s="237"/>
      <c r="F11029" s="237"/>
      <c r="G11029" s="237"/>
    </row>
    <row r="11030" spans="5:7">
      <c r="E11030" s="237"/>
      <c r="F11030" s="237"/>
      <c r="G11030" s="237"/>
    </row>
    <row r="11031" spans="5:7">
      <c r="E11031" s="237"/>
      <c r="F11031" s="237"/>
      <c r="G11031" s="237"/>
    </row>
    <row r="11032" spans="5:7">
      <c r="E11032" s="237"/>
      <c r="F11032" s="237"/>
      <c r="G11032" s="237"/>
    </row>
    <row r="11033" spans="5:7">
      <c r="E11033" s="237"/>
      <c r="F11033" s="237"/>
      <c r="G11033" s="237"/>
    </row>
    <row r="11034" spans="5:7">
      <c r="E11034" s="237"/>
      <c r="F11034" s="237"/>
      <c r="G11034" s="237"/>
    </row>
    <row r="11035" spans="5:7">
      <c r="E11035" s="237"/>
      <c r="F11035" s="237"/>
      <c r="G11035" s="237"/>
    </row>
    <row r="11036" spans="5:7">
      <c r="E11036" s="237"/>
      <c r="F11036" s="237"/>
      <c r="G11036" s="237"/>
    </row>
    <row r="11037" spans="5:7">
      <c r="E11037" s="237"/>
      <c r="F11037" s="237"/>
      <c r="G11037" s="237"/>
    </row>
    <row r="11038" spans="5:7">
      <c r="E11038" s="237"/>
      <c r="F11038" s="237"/>
      <c r="G11038" s="237"/>
    </row>
    <row r="11039" spans="5:7">
      <c r="E11039" s="237"/>
      <c r="F11039" s="237"/>
      <c r="G11039" s="237"/>
    </row>
    <row r="11040" spans="5:7">
      <c r="E11040" s="237"/>
      <c r="F11040" s="237"/>
      <c r="G11040" s="237"/>
    </row>
    <row r="11041" spans="5:7">
      <c r="E11041" s="237"/>
      <c r="F11041" s="237"/>
      <c r="G11041" s="237"/>
    </row>
    <row r="11042" spans="5:7">
      <c r="E11042" s="237"/>
      <c r="F11042" s="237"/>
      <c r="G11042" s="237"/>
    </row>
    <row r="11043" spans="5:7">
      <c r="E11043" s="237"/>
      <c r="F11043" s="237"/>
      <c r="G11043" s="237"/>
    </row>
    <row r="11044" spans="5:7">
      <c r="E11044" s="237"/>
      <c r="F11044" s="237"/>
      <c r="G11044" s="237"/>
    </row>
    <row r="11045" spans="5:7">
      <c r="E11045" s="237"/>
      <c r="F11045" s="237"/>
      <c r="G11045" s="237"/>
    </row>
    <row r="11046" spans="5:7">
      <c r="E11046" s="237"/>
      <c r="F11046" s="237"/>
      <c r="G11046" s="237"/>
    </row>
    <row r="11047" spans="5:7">
      <c r="E11047" s="237"/>
      <c r="F11047" s="237"/>
      <c r="G11047" s="237"/>
    </row>
    <row r="11048" spans="5:7">
      <c r="E11048" s="237"/>
      <c r="F11048" s="237"/>
      <c r="G11048" s="237"/>
    </row>
    <row r="11049" spans="5:7">
      <c r="E11049" s="237"/>
      <c r="F11049" s="237"/>
      <c r="G11049" s="237"/>
    </row>
    <row r="11050" spans="5:7">
      <c r="E11050" s="237"/>
      <c r="F11050" s="237"/>
      <c r="G11050" s="237"/>
    </row>
    <row r="11051" spans="5:7">
      <c r="E11051" s="237"/>
      <c r="F11051" s="237"/>
      <c r="G11051" s="237"/>
    </row>
    <row r="11052" spans="5:7">
      <c r="E11052" s="237"/>
      <c r="F11052" s="237"/>
      <c r="G11052" s="237"/>
    </row>
    <row r="11053" spans="5:7">
      <c r="E11053" s="237"/>
      <c r="F11053" s="237"/>
      <c r="G11053" s="237"/>
    </row>
    <row r="11054" spans="5:7">
      <c r="E11054" s="237"/>
      <c r="F11054" s="237"/>
      <c r="G11054" s="237"/>
    </row>
    <row r="11055" spans="5:7">
      <c r="E11055" s="237"/>
      <c r="F11055" s="237"/>
      <c r="G11055" s="237"/>
    </row>
    <row r="11056" spans="5:7">
      <c r="E11056" s="237"/>
      <c r="F11056" s="237"/>
      <c r="G11056" s="237"/>
    </row>
    <row r="11057" spans="5:7">
      <c r="E11057" s="237"/>
      <c r="F11057" s="237"/>
      <c r="G11057" s="237"/>
    </row>
    <row r="11058" spans="5:7">
      <c r="E11058" s="237"/>
      <c r="F11058" s="237"/>
      <c r="G11058" s="237"/>
    </row>
    <row r="11059" spans="5:7">
      <c r="E11059" s="237"/>
      <c r="F11059" s="237"/>
      <c r="G11059" s="237"/>
    </row>
    <row r="11060" spans="5:7">
      <c r="E11060" s="237"/>
      <c r="F11060" s="237"/>
      <c r="G11060" s="237"/>
    </row>
    <row r="11061" spans="5:7">
      <c r="E11061" s="237"/>
      <c r="F11061" s="237"/>
      <c r="G11061" s="237"/>
    </row>
    <row r="11062" spans="5:7">
      <c r="E11062" s="237"/>
      <c r="F11062" s="237"/>
      <c r="G11062" s="237"/>
    </row>
    <row r="11063" spans="5:7">
      <c r="E11063" s="237"/>
      <c r="F11063" s="237"/>
      <c r="G11063" s="237"/>
    </row>
    <row r="11064" spans="5:7">
      <c r="E11064" s="237"/>
      <c r="F11064" s="237"/>
      <c r="G11064" s="237"/>
    </row>
    <row r="11065" spans="5:7">
      <c r="E11065" s="237"/>
      <c r="F11065" s="237"/>
      <c r="G11065" s="237"/>
    </row>
    <row r="11066" spans="5:7">
      <c r="E11066" s="237"/>
      <c r="F11066" s="237"/>
      <c r="G11066" s="237"/>
    </row>
    <row r="11067" spans="5:7">
      <c r="E11067" s="237"/>
      <c r="F11067" s="237"/>
      <c r="G11067" s="237"/>
    </row>
    <row r="11068" spans="5:7">
      <c r="E11068" s="237"/>
      <c r="F11068" s="237"/>
      <c r="G11068" s="237"/>
    </row>
    <row r="11069" spans="5:7">
      <c r="E11069" s="237"/>
      <c r="F11069" s="237"/>
      <c r="G11069" s="237"/>
    </row>
    <row r="11070" spans="5:7">
      <c r="E11070" s="237"/>
      <c r="F11070" s="237"/>
      <c r="G11070" s="237"/>
    </row>
    <row r="11071" spans="5:7">
      <c r="E11071" s="237"/>
      <c r="F11071" s="237"/>
      <c r="G11071" s="237"/>
    </row>
    <row r="11072" spans="5:7">
      <c r="E11072" s="237"/>
      <c r="F11072" s="237"/>
      <c r="G11072" s="237"/>
    </row>
    <row r="11073" spans="5:7">
      <c r="E11073" s="237"/>
      <c r="F11073" s="237"/>
      <c r="G11073" s="237"/>
    </row>
    <row r="11074" spans="5:7">
      <c r="E11074" s="237"/>
      <c r="F11074" s="237"/>
      <c r="G11074" s="237"/>
    </row>
    <row r="11075" spans="5:7">
      <c r="E11075" s="237"/>
      <c r="F11075" s="237"/>
      <c r="G11075" s="237"/>
    </row>
    <row r="11076" spans="5:7">
      <c r="E11076" s="237"/>
      <c r="F11076" s="237"/>
      <c r="G11076" s="237"/>
    </row>
    <row r="11077" spans="5:7">
      <c r="E11077" s="237"/>
      <c r="F11077" s="237"/>
      <c r="G11077" s="237"/>
    </row>
    <row r="11078" spans="5:7">
      <c r="E11078" s="237"/>
      <c r="F11078" s="237"/>
      <c r="G11078" s="237"/>
    </row>
    <row r="11079" spans="5:7">
      <c r="E11079" s="237"/>
      <c r="F11079" s="237"/>
      <c r="G11079" s="237"/>
    </row>
    <row r="11080" spans="5:7">
      <c r="E11080" s="237"/>
      <c r="F11080" s="237"/>
      <c r="G11080" s="237"/>
    </row>
    <row r="11081" spans="5:7">
      <c r="E11081" s="237"/>
      <c r="F11081" s="237"/>
      <c r="G11081" s="237"/>
    </row>
    <row r="11082" spans="5:7">
      <c r="E11082" s="237"/>
      <c r="F11082" s="237"/>
      <c r="G11082" s="237"/>
    </row>
    <row r="11083" spans="5:7">
      <c r="E11083" s="237"/>
      <c r="F11083" s="237"/>
      <c r="G11083" s="237"/>
    </row>
    <row r="11084" spans="5:7">
      <c r="E11084" s="237"/>
      <c r="F11084" s="237"/>
      <c r="G11084" s="237"/>
    </row>
    <row r="11085" spans="5:7">
      <c r="E11085" s="237"/>
      <c r="F11085" s="237"/>
      <c r="G11085" s="237"/>
    </row>
    <row r="11086" spans="5:7">
      <c r="E11086" s="237"/>
      <c r="F11086" s="237"/>
      <c r="G11086" s="237"/>
    </row>
    <row r="11087" spans="5:7">
      <c r="E11087" s="237"/>
      <c r="F11087" s="237"/>
      <c r="G11087" s="237"/>
    </row>
    <row r="11088" spans="5:7">
      <c r="E11088" s="237"/>
      <c r="F11088" s="237"/>
      <c r="G11088" s="237"/>
    </row>
    <row r="11089" spans="5:7">
      <c r="E11089" s="237"/>
      <c r="F11089" s="237"/>
      <c r="G11089" s="237"/>
    </row>
    <row r="11090" spans="5:7">
      <c r="E11090" s="237"/>
      <c r="F11090" s="237"/>
      <c r="G11090" s="237"/>
    </row>
    <row r="11091" spans="5:7">
      <c r="E11091" s="237"/>
      <c r="F11091" s="237"/>
      <c r="G11091" s="237"/>
    </row>
    <row r="11092" spans="5:7">
      <c r="E11092" s="237"/>
      <c r="F11092" s="237"/>
      <c r="G11092" s="237"/>
    </row>
    <row r="11093" spans="5:7">
      <c r="E11093" s="237"/>
      <c r="F11093" s="237"/>
      <c r="G11093" s="237"/>
    </row>
    <row r="11094" spans="5:7">
      <c r="E11094" s="237"/>
      <c r="F11094" s="237"/>
      <c r="G11094" s="237"/>
    </row>
    <row r="11095" spans="5:7">
      <c r="E11095" s="237"/>
      <c r="F11095" s="237"/>
      <c r="G11095" s="237"/>
    </row>
    <row r="11096" spans="5:7">
      <c r="E11096" s="237"/>
      <c r="F11096" s="237"/>
      <c r="G11096" s="237"/>
    </row>
    <row r="11097" spans="5:7">
      <c r="E11097" s="237"/>
      <c r="F11097" s="237"/>
      <c r="G11097" s="237"/>
    </row>
    <row r="11098" spans="5:7">
      <c r="E11098" s="237"/>
      <c r="F11098" s="237"/>
      <c r="G11098" s="237"/>
    </row>
    <row r="11099" spans="5:7">
      <c r="E11099" s="237"/>
      <c r="F11099" s="237"/>
      <c r="G11099" s="237"/>
    </row>
    <row r="11100" spans="5:7">
      <c r="E11100" s="237"/>
      <c r="F11100" s="237"/>
      <c r="G11100" s="237"/>
    </row>
    <row r="11101" spans="5:7">
      <c r="E11101" s="237"/>
      <c r="F11101" s="237"/>
      <c r="G11101" s="237"/>
    </row>
    <row r="11102" spans="5:7">
      <c r="E11102" s="237"/>
      <c r="F11102" s="237"/>
      <c r="G11102" s="237"/>
    </row>
    <row r="11103" spans="5:7">
      <c r="E11103" s="237"/>
      <c r="F11103" s="237"/>
      <c r="G11103" s="237"/>
    </row>
    <row r="11104" spans="5:7">
      <c r="E11104" s="237"/>
      <c r="F11104" s="237"/>
      <c r="G11104" s="237"/>
    </row>
    <row r="11105" spans="5:7">
      <c r="E11105" s="237"/>
      <c r="F11105" s="237"/>
      <c r="G11105" s="237"/>
    </row>
    <row r="11106" spans="5:7">
      <c r="E11106" s="237"/>
      <c r="F11106" s="237"/>
      <c r="G11106" s="237"/>
    </row>
    <row r="11107" spans="5:7">
      <c r="E11107" s="237"/>
      <c r="F11107" s="237"/>
      <c r="G11107" s="237"/>
    </row>
    <row r="11108" spans="5:7">
      <c r="E11108" s="237"/>
      <c r="F11108" s="237"/>
      <c r="G11108" s="237"/>
    </row>
    <row r="11109" spans="5:7">
      <c r="E11109" s="237"/>
      <c r="F11109" s="237"/>
      <c r="G11109" s="237"/>
    </row>
    <row r="11110" spans="5:7">
      <c r="E11110" s="237"/>
      <c r="F11110" s="237"/>
      <c r="G11110" s="237"/>
    </row>
    <row r="11111" spans="5:7">
      <c r="E11111" s="237"/>
      <c r="F11111" s="237"/>
      <c r="G11111" s="237"/>
    </row>
    <row r="11112" spans="5:7">
      <c r="E11112" s="237"/>
      <c r="F11112" s="237"/>
      <c r="G11112" s="237"/>
    </row>
    <row r="11113" spans="5:7">
      <c r="E11113" s="237"/>
      <c r="F11113" s="237"/>
      <c r="G11113" s="237"/>
    </row>
    <row r="11114" spans="5:7">
      <c r="E11114" s="237"/>
      <c r="F11114" s="237"/>
      <c r="G11114" s="237"/>
    </row>
    <row r="11115" spans="5:7">
      <c r="E11115" s="237"/>
      <c r="F11115" s="237"/>
      <c r="G11115" s="237"/>
    </row>
    <row r="11116" spans="5:7">
      <c r="E11116" s="237"/>
      <c r="F11116" s="237"/>
      <c r="G11116" s="237"/>
    </row>
    <row r="11117" spans="5:7">
      <c r="E11117" s="237"/>
      <c r="F11117" s="237"/>
      <c r="G11117" s="237"/>
    </row>
    <row r="11118" spans="5:7">
      <c r="E11118" s="237"/>
      <c r="F11118" s="237"/>
      <c r="G11118" s="237"/>
    </row>
    <row r="11119" spans="5:7">
      <c r="E11119" s="237"/>
      <c r="F11119" s="237"/>
      <c r="G11119" s="237"/>
    </row>
    <row r="11120" spans="5:7">
      <c r="E11120" s="237"/>
      <c r="F11120" s="237"/>
      <c r="G11120" s="237"/>
    </row>
    <row r="11121" spans="5:7">
      <c r="E11121" s="237"/>
      <c r="F11121" s="237"/>
      <c r="G11121" s="237"/>
    </row>
    <row r="11122" spans="5:7">
      <c r="E11122" s="237"/>
      <c r="F11122" s="237"/>
      <c r="G11122" s="237"/>
    </row>
    <row r="11123" spans="5:7">
      <c r="E11123" s="237"/>
      <c r="F11123" s="237"/>
      <c r="G11123" s="237"/>
    </row>
    <row r="11124" spans="5:7">
      <c r="E11124" s="237"/>
      <c r="F11124" s="237"/>
      <c r="G11124" s="237"/>
    </row>
    <row r="11125" spans="5:7">
      <c r="E11125" s="237"/>
      <c r="F11125" s="237"/>
      <c r="G11125" s="237"/>
    </row>
    <row r="11126" spans="5:7">
      <c r="E11126" s="237"/>
      <c r="F11126" s="237"/>
      <c r="G11126" s="237"/>
    </row>
    <row r="11127" spans="5:7">
      <c r="E11127" s="237"/>
      <c r="F11127" s="237"/>
      <c r="G11127" s="237"/>
    </row>
    <row r="11128" spans="5:7">
      <c r="E11128" s="237"/>
      <c r="F11128" s="237"/>
      <c r="G11128" s="237"/>
    </row>
    <row r="11129" spans="5:7">
      <c r="E11129" s="237"/>
      <c r="F11129" s="237"/>
      <c r="G11129" s="237"/>
    </row>
    <row r="11130" spans="5:7">
      <c r="E11130" s="237"/>
      <c r="F11130" s="237"/>
      <c r="G11130" s="237"/>
    </row>
    <row r="11131" spans="5:7">
      <c r="E11131" s="237"/>
      <c r="F11131" s="237"/>
      <c r="G11131" s="237"/>
    </row>
    <row r="11132" spans="5:7">
      <c r="E11132" s="237"/>
      <c r="F11132" s="237"/>
      <c r="G11132" s="237"/>
    </row>
    <row r="11133" spans="5:7">
      <c r="E11133" s="237"/>
      <c r="F11133" s="237"/>
      <c r="G11133" s="237"/>
    </row>
    <row r="11134" spans="5:7">
      <c r="E11134" s="237"/>
      <c r="F11134" s="237"/>
      <c r="G11134" s="237"/>
    </row>
    <row r="11135" spans="5:7">
      <c r="E11135" s="237"/>
      <c r="F11135" s="237"/>
      <c r="G11135" s="237"/>
    </row>
    <row r="11136" spans="5:7">
      <c r="E11136" s="237"/>
      <c r="F11136" s="237"/>
      <c r="G11136" s="237"/>
    </row>
    <row r="11137" spans="5:7">
      <c r="E11137" s="237"/>
      <c r="F11137" s="237"/>
      <c r="G11137" s="237"/>
    </row>
    <row r="11138" spans="5:7">
      <c r="E11138" s="237"/>
      <c r="F11138" s="237"/>
      <c r="G11138" s="237"/>
    </row>
    <row r="11139" spans="5:7">
      <c r="E11139" s="237"/>
      <c r="F11139" s="237"/>
      <c r="G11139" s="237"/>
    </row>
    <row r="11140" spans="5:7">
      <c r="E11140" s="237"/>
      <c r="F11140" s="237"/>
      <c r="G11140" s="237"/>
    </row>
    <row r="11141" spans="5:7">
      <c r="E11141" s="237"/>
      <c r="F11141" s="237"/>
      <c r="G11141" s="237"/>
    </row>
    <row r="11142" spans="5:7">
      <c r="E11142" s="237"/>
      <c r="F11142" s="237"/>
      <c r="G11142" s="237"/>
    </row>
    <row r="11143" spans="5:7">
      <c r="E11143" s="237"/>
      <c r="F11143" s="237"/>
      <c r="G11143" s="237"/>
    </row>
    <row r="11144" spans="5:7">
      <c r="E11144" s="237"/>
      <c r="F11144" s="237"/>
      <c r="G11144" s="237"/>
    </row>
    <row r="11145" spans="5:7">
      <c r="E11145" s="237"/>
      <c r="F11145" s="237"/>
      <c r="G11145" s="237"/>
    </row>
    <row r="11146" spans="5:7">
      <c r="E11146" s="237"/>
      <c r="F11146" s="237"/>
      <c r="G11146" s="237"/>
    </row>
    <row r="11147" spans="5:7">
      <c r="E11147" s="237"/>
      <c r="F11147" s="237"/>
      <c r="G11147" s="237"/>
    </row>
    <row r="11148" spans="5:7">
      <c r="E11148" s="237"/>
      <c r="F11148" s="237"/>
      <c r="G11148" s="237"/>
    </row>
    <row r="11149" spans="5:7">
      <c r="E11149" s="237"/>
      <c r="F11149" s="237"/>
      <c r="G11149" s="237"/>
    </row>
    <row r="11150" spans="5:7">
      <c r="E11150" s="237"/>
      <c r="F11150" s="237"/>
      <c r="G11150" s="237"/>
    </row>
    <row r="11151" spans="5:7">
      <c r="E11151" s="237"/>
      <c r="F11151" s="237"/>
      <c r="G11151" s="237"/>
    </row>
    <row r="11152" spans="5:7">
      <c r="E11152" s="237"/>
      <c r="F11152" s="237"/>
      <c r="G11152" s="237"/>
    </row>
    <row r="11153" spans="5:7">
      <c r="E11153" s="237"/>
      <c r="F11153" s="237"/>
      <c r="G11153" s="237"/>
    </row>
    <row r="11154" spans="5:7">
      <c r="E11154" s="237"/>
      <c r="F11154" s="237"/>
      <c r="G11154" s="237"/>
    </row>
    <row r="11155" spans="5:7">
      <c r="E11155" s="237"/>
      <c r="F11155" s="237"/>
      <c r="G11155" s="237"/>
    </row>
    <row r="11156" spans="5:7">
      <c r="E11156" s="237"/>
      <c r="F11156" s="237"/>
      <c r="G11156" s="237"/>
    </row>
    <row r="11157" spans="5:7">
      <c r="E11157" s="237"/>
      <c r="F11157" s="237"/>
      <c r="G11157" s="237"/>
    </row>
    <row r="11158" spans="5:7">
      <c r="E11158" s="237"/>
      <c r="F11158" s="237"/>
      <c r="G11158" s="237"/>
    </row>
    <row r="11159" spans="5:7">
      <c r="E11159" s="237"/>
      <c r="F11159" s="237"/>
      <c r="G11159" s="237"/>
    </row>
    <row r="11160" spans="5:7">
      <c r="E11160" s="237"/>
      <c r="F11160" s="237"/>
      <c r="G11160" s="237"/>
    </row>
    <row r="11161" spans="5:7">
      <c r="E11161" s="237"/>
      <c r="F11161" s="237"/>
      <c r="G11161" s="237"/>
    </row>
    <row r="11162" spans="5:7">
      <c r="E11162" s="237"/>
      <c r="F11162" s="237"/>
      <c r="G11162" s="237"/>
    </row>
    <row r="11163" spans="5:7">
      <c r="E11163" s="237"/>
      <c r="F11163" s="237"/>
      <c r="G11163" s="237"/>
    </row>
    <row r="11164" spans="5:7">
      <c r="E11164" s="237"/>
      <c r="F11164" s="237"/>
      <c r="G11164" s="237"/>
    </row>
    <row r="11165" spans="5:7">
      <c r="E11165" s="237"/>
      <c r="F11165" s="237"/>
      <c r="G11165" s="237"/>
    </row>
    <row r="11166" spans="5:7">
      <c r="E11166" s="237"/>
      <c r="F11166" s="237"/>
      <c r="G11166" s="237"/>
    </row>
    <row r="11167" spans="5:7">
      <c r="E11167" s="237"/>
      <c r="F11167" s="237"/>
      <c r="G11167" s="237"/>
    </row>
    <row r="11168" spans="5:7">
      <c r="E11168" s="237"/>
      <c r="F11168" s="237"/>
      <c r="G11168" s="237"/>
    </row>
    <row r="11169" spans="5:7">
      <c r="E11169" s="237"/>
      <c r="F11169" s="237"/>
      <c r="G11169" s="237"/>
    </row>
    <row r="11170" spans="5:7">
      <c r="E11170" s="237"/>
      <c r="F11170" s="237"/>
      <c r="G11170" s="237"/>
    </row>
    <row r="11171" spans="5:7">
      <c r="E11171" s="237"/>
      <c r="F11171" s="237"/>
      <c r="G11171" s="237"/>
    </row>
    <row r="11172" spans="5:7">
      <c r="E11172" s="237"/>
      <c r="F11172" s="237"/>
      <c r="G11172" s="237"/>
    </row>
    <row r="11173" spans="5:7">
      <c r="E11173" s="237"/>
      <c r="F11173" s="237"/>
      <c r="G11173" s="237"/>
    </row>
    <row r="11174" spans="5:7">
      <c r="E11174" s="237"/>
      <c r="F11174" s="237"/>
      <c r="G11174" s="237"/>
    </row>
    <row r="11175" spans="5:7">
      <c r="E11175" s="237"/>
      <c r="F11175" s="237"/>
      <c r="G11175" s="237"/>
    </row>
    <row r="11176" spans="5:7">
      <c r="E11176" s="237"/>
      <c r="F11176" s="237"/>
      <c r="G11176" s="237"/>
    </row>
    <row r="11177" spans="5:7">
      <c r="E11177" s="237"/>
      <c r="F11177" s="237"/>
      <c r="G11177" s="237"/>
    </row>
    <row r="11178" spans="5:7">
      <c r="E11178" s="237"/>
      <c r="F11178" s="237"/>
      <c r="G11178" s="237"/>
    </row>
    <row r="11179" spans="5:7">
      <c r="E11179" s="237"/>
      <c r="F11179" s="237"/>
      <c r="G11179" s="237"/>
    </row>
    <row r="11180" spans="5:7">
      <c r="E11180" s="237"/>
      <c r="F11180" s="237"/>
      <c r="G11180" s="237"/>
    </row>
    <row r="11181" spans="5:7">
      <c r="E11181" s="237"/>
      <c r="F11181" s="237"/>
      <c r="G11181" s="237"/>
    </row>
    <row r="11182" spans="5:7">
      <c r="E11182" s="237"/>
      <c r="F11182" s="237"/>
      <c r="G11182" s="237"/>
    </row>
    <row r="11183" spans="5:7">
      <c r="E11183" s="237"/>
      <c r="F11183" s="237"/>
      <c r="G11183" s="237"/>
    </row>
    <row r="11184" spans="5:7">
      <c r="E11184" s="237"/>
      <c r="F11184" s="237"/>
      <c r="G11184" s="237"/>
    </row>
    <row r="11185" spans="5:7">
      <c r="E11185" s="237"/>
      <c r="F11185" s="237"/>
      <c r="G11185" s="237"/>
    </row>
    <row r="11186" spans="5:7">
      <c r="E11186" s="237"/>
      <c r="F11186" s="237"/>
      <c r="G11186" s="237"/>
    </row>
    <row r="11187" spans="5:7">
      <c r="E11187" s="237"/>
      <c r="F11187" s="237"/>
      <c r="G11187" s="237"/>
    </row>
    <row r="11188" spans="5:7">
      <c r="E11188" s="237"/>
      <c r="F11188" s="237"/>
      <c r="G11188" s="237"/>
    </row>
    <row r="11189" spans="5:7">
      <c r="E11189" s="237"/>
      <c r="F11189" s="237"/>
      <c r="G11189" s="237"/>
    </row>
    <row r="11190" spans="5:7">
      <c r="E11190" s="237"/>
      <c r="F11190" s="237"/>
      <c r="G11190" s="237"/>
    </row>
    <row r="11191" spans="5:7">
      <c r="E11191" s="237"/>
      <c r="F11191" s="237"/>
      <c r="G11191" s="237"/>
    </row>
    <row r="11192" spans="5:7">
      <c r="E11192" s="237"/>
      <c r="F11192" s="237"/>
      <c r="G11192" s="237"/>
    </row>
    <row r="11193" spans="5:7">
      <c r="E11193" s="237"/>
      <c r="F11193" s="237"/>
      <c r="G11193" s="237"/>
    </row>
    <row r="11194" spans="5:7">
      <c r="E11194" s="237"/>
      <c r="F11194" s="237"/>
      <c r="G11194" s="237"/>
    </row>
    <row r="11195" spans="5:7">
      <c r="E11195" s="237"/>
      <c r="F11195" s="237"/>
      <c r="G11195" s="237"/>
    </row>
    <row r="11196" spans="5:7">
      <c r="E11196" s="237"/>
      <c r="F11196" s="237"/>
      <c r="G11196" s="237"/>
    </row>
    <row r="11197" spans="5:7">
      <c r="E11197" s="237"/>
      <c r="F11197" s="237"/>
      <c r="G11197" s="237"/>
    </row>
    <row r="11198" spans="5:7">
      <c r="E11198" s="237"/>
      <c r="F11198" s="237"/>
      <c r="G11198" s="237"/>
    </row>
    <row r="11199" spans="5:7">
      <c r="E11199" s="237"/>
      <c r="F11199" s="237"/>
      <c r="G11199" s="237"/>
    </row>
    <row r="11200" spans="5:7">
      <c r="E11200" s="237"/>
      <c r="F11200" s="237"/>
      <c r="G11200" s="237"/>
    </row>
    <row r="11201" spans="5:7">
      <c r="E11201" s="237"/>
      <c r="F11201" s="237"/>
      <c r="G11201" s="237"/>
    </row>
    <row r="11202" spans="5:7">
      <c r="E11202" s="237"/>
      <c r="F11202" s="237"/>
      <c r="G11202" s="237"/>
    </row>
    <row r="11203" spans="5:7">
      <c r="E11203" s="237"/>
      <c r="F11203" s="237"/>
      <c r="G11203" s="237"/>
    </row>
    <row r="11204" spans="5:7">
      <c r="E11204" s="237"/>
      <c r="F11204" s="237"/>
      <c r="G11204" s="237"/>
    </row>
    <row r="11205" spans="5:7">
      <c r="E11205" s="237"/>
      <c r="F11205" s="237"/>
      <c r="G11205" s="237"/>
    </row>
    <row r="11206" spans="5:7">
      <c r="E11206" s="237"/>
      <c r="F11206" s="237"/>
      <c r="G11206" s="237"/>
    </row>
    <row r="11207" spans="5:7">
      <c r="E11207" s="237"/>
      <c r="F11207" s="237"/>
      <c r="G11207" s="237"/>
    </row>
    <row r="11208" spans="5:7">
      <c r="E11208" s="237"/>
      <c r="F11208" s="237"/>
      <c r="G11208" s="237"/>
    </row>
    <row r="11209" spans="5:7">
      <c r="E11209" s="237"/>
      <c r="F11209" s="237"/>
      <c r="G11209" s="237"/>
    </row>
    <row r="11210" spans="5:7">
      <c r="E11210" s="237"/>
      <c r="F11210" s="237"/>
      <c r="G11210" s="237"/>
    </row>
    <row r="11211" spans="5:7">
      <c r="E11211" s="237"/>
      <c r="F11211" s="237"/>
      <c r="G11211" s="237"/>
    </row>
    <row r="11212" spans="5:7">
      <c r="E11212" s="237"/>
      <c r="F11212" s="237"/>
      <c r="G11212" s="237"/>
    </row>
    <row r="11213" spans="5:7">
      <c r="E11213" s="237"/>
      <c r="F11213" s="237"/>
      <c r="G11213" s="237"/>
    </row>
    <row r="11214" spans="5:7">
      <c r="E11214" s="237"/>
      <c r="F11214" s="237"/>
      <c r="G11214" s="237"/>
    </row>
    <row r="11215" spans="5:7">
      <c r="E11215" s="237"/>
      <c r="F11215" s="237"/>
      <c r="G11215" s="237"/>
    </row>
    <row r="11216" spans="5:7">
      <c r="E11216" s="237"/>
      <c r="F11216" s="237"/>
      <c r="G11216" s="237"/>
    </row>
    <row r="11217" spans="5:7">
      <c r="E11217" s="237"/>
      <c r="F11217" s="237"/>
      <c r="G11217" s="237"/>
    </row>
    <row r="11218" spans="5:7">
      <c r="E11218" s="237"/>
      <c r="F11218" s="237"/>
      <c r="G11218" s="237"/>
    </row>
    <row r="11219" spans="5:7">
      <c r="E11219" s="237"/>
      <c r="F11219" s="237"/>
      <c r="G11219" s="237"/>
    </row>
    <row r="11220" spans="5:7">
      <c r="E11220" s="237"/>
      <c r="F11220" s="237"/>
      <c r="G11220" s="237"/>
    </row>
    <row r="11221" spans="5:7">
      <c r="E11221" s="237"/>
      <c r="F11221" s="237"/>
      <c r="G11221" s="237"/>
    </row>
    <row r="11222" spans="5:7">
      <c r="E11222" s="237"/>
      <c r="F11222" s="237"/>
      <c r="G11222" s="237"/>
    </row>
    <row r="11223" spans="5:7">
      <c r="E11223" s="237"/>
      <c r="F11223" s="237"/>
      <c r="G11223" s="237"/>
    </row>
    <row r="11224" spans="5:7">
      <c r="E11224" s="237"/>
      <c r="F11224" s="237"/>
      <c r="G11224" s="237"/>
    </row>
    <row r="11225" spans="5:7">
      <c r="E11225" s="237"/>
      <c r="F11225" s="237"/>
      <c r="G11225" s="237"/>
    </row>
    <row r="11226" spans="5:7">
      <c r="E11226" s="237"/>
      <c r="F11226" s="237"/>
      <c r="G11226" s="237"/>
    </row>
    <row r="11227" spans="5:7">
      <c r="E11227" s="237"/>
      <c r="F11227" s="237"/>
      <c r="G11227" s="237"/>
    </row>
    <row r="11228" spans="5:7">
      <c r="E11228" s="237"/>
      <c r="F11228" s="237"/>
      <c r="G11228" s="237"/>
    </row>
    <row r="11229" spans="5:7">
      <c r="E11229" s="237"/>
      <c r="F11229" s="237"/>
      <c r="G11229" s="237"/>
    </row>
    <row r="11230" spans="5:7">
      <c r="E11230" s="237"/>
      <c r="F11230" s="237"/>
      <c r="G11230" s="237"/>
    </row>
    <row r="11231" spans="5:7">
      <c r="E11231" s="237"/>
      <c r="F11231" s="237"/>
      <c r="G11231" s="237"/>
    </row>
    <row r="11232" spans="5:7">
      <c r="E11232" s="237"/>
      <c r="F11232" s="237"/>
      <c r="G11232" s="237"/>
    </row>
    <row r="11233" spans="5:7">
      <c r="E11233" s="237"/>
      <c r="F11233" s="237"/>
      <c r="G11233" s="237"/>
    </row>
    <row r="11234" spans="5:7">
      <c r="E11234" s="237"/>
      <c r="F11234" s="237"/>
      <c r="G11234" s="237"/>
    </row>
    <row r="11235" spans="5:7">
      <c r="E11235" s="237"/>
      <c r="F11235" s="237"/>
      <c r="G11235" s="237"/>
    </row>
    <row r="11236" spans="5:7">
      <c r="E11236" s="237"/>
      <c r="F11236" s="237"/>
      <c r="G11236" s="237"/>
    </row>
    <row r="11237" spans="5:7">
      <c r="E11237" s="237"/>
      <c r="F11237" s="237"/>
      <c r="G11237" s="237"/>
    </row>
    <row r="11238" spans="5:7">
      <c r="E11238" s="237"/>
      <c r="F11238" s="237"/>
      <c r="G11238" s="237"/>
    </row>
    <row r="11239" spans="5:7">
      <c r="E11239" s="237"/>
      <c r="F11239" s="237"/>
      <c r="G11239" s="237"/>
    </row>
    <row r="11240" spans="5:7">
      <c r="E11240" s="237"/>
      <c r="F11240" s="237"/>
      <c r="G11240" s="237"/>
    </row>
    <row r="11241" spans="5:7">
      <c r="E11241" s="237"/>
      <c r="F11241" s="237"/>
      <c r="G11241" s="237"/>
    </row>
    <row r="11242" spans="5:7">
      <c r="E11242" s="237"/>
      <c r="F11242" s="237"/>
      <c r="G11242" s="237"/>
    </row>
    <row r="11243" spans="5:7">
      <c r="E11243" s="237"/>
      <c r="F11243" s="237"/>
      <c r="G11243" s="237"/>
    </row>
    <row r="11244" spans="5:7">
      <c r="E11244" s="237"/>
      <c r="F11244" s="237"/>
      <c r="G11244" s="237"/>
    </row>
    <row r="11245" spans="5:7">
      <c r="E11245" s="237"/>
      <c r="F11245" s="237"/>
      <c r="G11245" s="237"/>
    </row>
    <row r="11246" spans="5:7">
      <c r="E11246" s="237"/>
      <c r="F11246" s="237"/>
      <c r="G11246" s="237"/>
    </row>
    <row r="11247" spans="5:7">
      <c r="E11247" s="237"/>
      <c r="F11247" s="237"/>
      <c r="G11247" s="237"/>
    </row>
    <row r="11248" spans="5:7">
      <c r="E11248" s="237"/>
      <c r="F11248" s="237"/>
      <c r="G11248" s="237"/>
    </row>
    <row r="11249" spans="5:7">
      <c r="E11249" s="237"/>
      <c r="F11249" s="237"/>
      <c r="G11249" s="237"/>
    </row>
    <row r="11250" spans="5:7">
      <c r="E11250" s="237"/>
      <c r="F11250" s="237"/>
      <c r="G11250" s="237"/>
    </row>
    <row r="11251" spans="5:7">
      <c r="E11251" s="237"/>
      <c r="F11251" s="237"/>
      <c r="G11251" s="237"/>
    </row>
    <row r="11252" spans="5:7">
      <c r="E11252" s="237"/>
      <c r="F11252" s="237"/>
      <c r="G11252" s="237"/>
    </row>
    <row r="11253" spans="5:7">
      <c r="E11253" s="237"/>
      <c r="F11253" s="237"/>
      <c r="G11253" s="237"/>
    </row>
    <row r="11254" spans="5:7">
      <c r="E11254" s="237"/>
      <c r="F11254" s="237"/>
      <c r="G11254" s="237"/>
    </row>
    <row r="11255" spans="5:7">
      <c r="E11255" s="237"/>
      <c r="F11255" s="237"/>
      <c r="G11255" s="237"/>
    </row>
    <row r="11256" spans="5:7">
      <c r="E11256" s="237"/>
      <c r="F11256" s="237"/>
      <c r="G11256" s="237"/>
    </row>
    <row r="11257" spans="5:7">
      <c r="E11257" s="237"/>
      <c r="F11257" s="237"/>
      <c r="G11257" s="237"/>
    </row>
    <row r="11258" spans="5:7">
      <c r="E11258" s="237"/>
      <c r="F11258" s="237"/>
      <c r="G11258" s="237"/>
    </row>
    <row r="11259" spans="5:7">
      <c r="E11259" s="237"/>
      <c r="F11259" s="237"/>
      <c r="G11259" s="237"/>
    </row>
    <row r="11260" spans="5:7">
      <c r="E11260" s="237"/>
      <c r="F11260" s="237"/>
      <c r="G11260" s="237"/>
    </row>
    <row r="11261" spans="5:7">
      <c r="E11261" s="237"/>
      <c r="F11261" s="237"/>
      <c r="G11261" s="237"/>
    </row>
    <row r="11262" spans="5:7">
      <c r="E11262" s="237"/>
      <c r="F11262" s="237"/>
      <c r="G11262" s="237"/>
    </row>
    <row r="11263" spans="5:7">
      <c r="E11263" s="237"/>
      <c r="F11263" s="237"/>
      <c r="G11263" s="237"/>
    </row>
    <row r="11264" spans="5:7">
      <c r="E11264" s="237"/>
      <c r="F11264" s="237"/>
      <c r="G11264" s="237"/>
    </row>
    <row r="11265" spans="5:7">
      <c r="E11265" s="237"/>
      <c r="F11265" s="237"/>
      <c r="G11265" s="237"/>
    </row>
    <row r="11266" spans="5:7">
      <c r="E11266" s="237"/>
      <c r="F11266" s="237"/>
      <c r="G11266" s="237"/>
    </row>
    <row r="11267" spans="5:7">
      <c r="E11267" s="237"/>
      <c r="F11267" s="237"/>
      <c r="G11267" s="237"/>
    </row>
    <row r="11268" spans="5:7">
      <c r="E11268" s="237"/>
      <c r="F11268" s="237"/>
      <c r="G11268" s="237"/>
    </row>
    <row r="11269" spans="5:7">
      <c r="E11269" s="237"/>
      <c r="F11269" s="237"/>
      <c r="G11269" s="237"/>
    </row>
    <row r="11270" spans="5:7">
      <c r="E11270" s="237"/>
      <c r="F11270" s="237"/>
      <c r="G11270" s="237"/>
    </row>
    <row r="11271" spans="5:7">
      <c r="E11271" s="237"/>
      <c r="F11271" s="237"/>
      <c r="G11271" s="237"/>
    </row>
    <row r="11272" spans="5:7">
      <c r="E11272" s="237"/>
      <c r="F11272" s="237"/>
      <c r="G11272" s="237"/>
    </row>
    <row r="11273" spans="5:7">
      <c r="E11273" s="237"/>
      <c r="F11273" s="237"/>
      <c r="G11273" s="237"/>
    </row>
    <row r="11274" spans="5:7">
      <c r="E11274" s="237"/>
      <c r="F11274" s="237"/>
      <c r="G11274" s="237"/>
    </row>
    <row r="11275" spans="5:7">
      <c r="E11275" s="237"/>
      <c r="F11275" s="237"/>
      <c r="G11275" s="237"/>
    </row>
    <row r="11276" spans="5:7">
      <c r="E11276" s="237"/>
      <c r="F11276" s="237"/>
      <c r="G11276" s="237"/>
    </row>
    <row r="11277" spans="5:7">
      <c r="E11277" s="237"/>
      <c r="F11277" s="237"/>
      <c r="G11277" s="237"/>
    </row>
    <row r="11278" spans="5:7">
      <c r="E11278" s="237"/>
      <c r="F11278" s="237"/>
      <c r="G11278" s="237"/>
    </row>
    <row r="11279" spans="5:7">
      <c r="E11279" s="237"/>
      <c r="F11279" s="237"/>
      <c r="G11279" s="237"/>
    </row>
    <row r="11280" spans="5:7">
      <c r="E11280" s="237"/>
      <c r="F11280" s="237"/>
      <c r="G11280" s="237"/>
    </row>
    <row r="11281" spans="5:7">
      <c r="E11281" s="237"/>
      <c r="F11281" s="237"/>
      <c r="G11281" s="237"/>
    </row>
    <row r="11282" spans="5:7">
      <c r="E11282" s="237"/>
      <c r="F11282" s="237"/>
      <c r="G11282" s="237"/>
    </row>
    <row r="11283" spans="5:7">
      <c r="E11283" s="237"/>
      <c r="F11283" s="237"/>
      <c r="G11283" s="237"/>
    </row>
    <row r="11284" spans="5:7">
      <c r="E11284" s="237"/>
      <c r="F11284" s="237"/>
      <c r="G11284" s="237"/>
    </row>
    <row r="11285" spans="5:7">
      <c r="E11285" s="237"/>
      <c r="F11285" s="237"/>
      <c r="G11285" s="237"/>
    </row>
    <row r="11286" spans="5:7">
      <c r="E11286" s="237"/>
      <c r="F11286" s="237"/>
      <c r="G11286" s="237"/>
    </row>
    <row r="11287" spans="5:7">
      <c r="E11287" s="237"/>
      <c r="F11287" s="237"/>
      <c r="G11287" s="237"/>
    </row>
    <row r="11288" spans="5:7">
      <c r="E11288" s="237"/>
      <c r="F11288" s="237"/>
      <c r="G11288" s="237"/>
    </row>
    <row r="11289" spans="5:7">
      <c r="E11289" s="237"/>
      <c r="F11289" s="237"/>
      <c r="G11289" s="237"/>
    </row>
    <row r="11290" spans="5:7">
      <c r="E11290" s="237"/>
      <c r="F11290" s="237"/>
      <c r="G11290" s="237"/>
    </row>
    <row r="11291" spans="5:7">
      <c r="E11291" s="237"/>
      <c r="F11291" s="237"/>
      <c r="G11291" s="237"/>
    </row>
    <row r="11292" spans="5:7">
      <c r="E11292" s="237"/>
      <c r="F11292" s="237"/>
      <c r="G11292" s="237"/>
    </row>
    <row r="11293" spans="5:7">
      <c r="E11293" s="237"/>
      <c r="F11293" s="237"/>
      <c r="G11293" s="237"/>
    </row>
    <row r="11294" spans="5:7">
      <c r="E11294" s="237"/>
      <c r="F11294" s="237"/>
      <c r="G11294" s="237"/>
    </row>
    <row r="11295" spans="5:7">
      <c r="E11295" s="237"/>
      <c r="F11295" s="237"/>
      <c r="G11295" s="237"/>
    </row>
    <row r="11296" spans="5:7">
      <c r="E11296" s="237"/>
      <c r="F11296" s="237"/>
      <c r="G11296" s="237"/>
    </row>
    <row r="11297" spans="5:7">
      <c r="E11297" s="237"/>
      <c r="F11297" s="237"/>
      <c r="G11297" s="237"/>
    </row>
    <row r="11298" spans="5:7">
      <c r="E11298" s="237"/>
      <c r="F11298" s="237"/>
      <c r="G11298" s="237"/>
    </row>
    <row r="11299" spans="5:7">
      <c r="E11299" s="237"/>
      <c r="F11299" s="237"/>
      <c r="G11299" s="237"/>
    </row>
    <row r="11300" spans="5:7">
      <c r="E11300" s="237"/>
      <c r="F11300" s="237"/>
      <c r="G11300" s="237"/>
    </row>
    <row r="11301" spans="5:7">
      <c r="E11301" s="237"/>
      <c r="F11301" s="237"/>
      <c r="G11301" s="237"/>
    </row>
    <row r="11302" spans="5:7">
      <c r="E11302" s="237"/>
      <c r="F11302" s="237"/>
      <c r="G11302" s="237"/>
    </row>
    <row r="11303" spans="5:7">
      <c r="E11303" s="237"/>
      <c r="F11303" s="237"/>
      <c r="G11303" s="237"/>
    </row>
    <row r="11304" spans="5:7">
      <c r="E11304" s="237"/>
      <c r="F11304" s="237"/>
      <c r="G11304" s="237"/>
    </row>
    <row r="11305" spans="5:7">
      <c r="E11305" s="237"/>
      <c r="F11305" s="237"/>
      <c r="G11305" s="237"/>
    </row>
    <row r="11306" spans="5:7">
      <c r="E11306" s="237"/>
      <c r="F11306" s="237"/>
      <c r="G11306" s="237"/>
    </row>
    <row r="11307" spans="5:7">
      <c r="E11307" s="237"/>
      <c r="F11307" s="237"/>
      <c r="G11307" s="237"/>
    </row>
    <row r="11308" spans="5:7">
      <c r="E11308" s="237"/>
      <c r="F11308" s="237"/>
      <c r="G11308" s="237"/>
    </row>
    <row r="11309" spans="5:7">
      <c r="E11309" s="237"/>
      <c r="F11309" s="237"/>
      <c r="G11309" s="237"/>
    </row>
    <row r="11310" spans="5:7">
      <c r="E11310" s="237"/>
      <c r="F11310" s="237"/>
      <c r="G11310" s="237"/>
    </row>
    <row r="11311" spans="5:7">
      <c r="E11311" s="237"/>
      <c r="F11311" s="237"/>
      <c r="G11311" s="237"/>
    </row>
    <row r="11312" spans="5:7">
      <c r="E11312" s="237"/>
      <c r="F11312" s="237"/>
      <c r="G11312" s="237"/>
    </row>
    <row r="11313" spans="5:7">
      <c r="E11313" s="237"/>
      <c r="F11313" s="237"/>
      <c r="G11313" s="237"/>
    </row>
    <row r="11314" spans="5:7">
      <c r="E11314" s="237"/>
      <c r="F11314" s="237"/>
      <c r="G11314" s="237"/>
    </row>
    <row r="11315" spans="5:7">
      <c r="E11315" s="237"/>
      <c r="F11315" s="237"/>
      <c r="G11315" s="237"/>
    </row>
    <row r="11316" spans="5:7">
      <c r="E11316" s="237"/>
      <c r="F11316" s="237"/>
      <c r="G11316" s="237"/>
    </row>
    <row r="11317" spans="5:7">
      <c r="E11317" s="237"/>
      <c r="F11317" s="237"/>
      <c r="G11317" s="237"/>
    </row>
    <row r="11318" spans="5:7">
      <c r="E11318" s="237"/>
      <c r="F11318" s="237"/>
      <c r="G11318" s="237"/>
    </row>
    <row r="11319" spans="5:7">
      <c r="E11319" s="237"/>
      <c r="F11319" s="237"/>
      <c r="G11319" s="237"/>
    </row>
    <row r="11320" spans="5:7">
      <c r="E11320" s="237"/>
      <c r="F11320" s="237"/>
      <c r="G11320" s="237"/>
    </row>
    <row r="11321" spans="5:7">
      <c r="E11321" s="237"/>
      <c r="F11321" s="237"/>
      <c r="G11321" s="237"/>
    </row>
    <row r="11322" spans="5:7">
      <c r="E11322" s="237"/>
      <c r="F11322" s="237"/>
      <c r="G11322" s="237"/>
    </row>
    <row r="11323" spans="5:7">
      <c r="E11323" s="237"/>
      <c r="F11323" s="237"/>
      <c r="G11323" s="237"/>
    </row>
    <row r="11324" spans="5:7">
      <c r="E11324" s="237"/>
      <c r="F11324" s="237"/>
      <c r="G11324" s="237"/>
    </row>
    <row r="11325" spans="5:7">
      <c r="E11325" s="237"/>
      <c r="F11325" s="237"/>
      <c r="G11325" s="237"/>
    </row>
    <row r="11326" spans="5:7">
      <c r="E11326" s="237"/>
      <c r="F11326" s="237"/>
      <c r="G11326" s="237"/>
    </row>
    <row r="11327" spans="5:7">
      <c r="E11327" s="237"/>
      <c r="F11327" s="237"/>
      <c r="G11327" s="237"/>
    </row>
    <row r="11328" spans="5:7">
      <c r="E11328" s="237"/>
      <c r="F11328" s="237"/>
      <c r="G11328" s="237"/>
    </row>
    <row r="11329" spans="5:7">
      <c r="E11329" s="237"/>
      <c r="F11329" s="237"/>
      <c r="G11329" s="237"/>
    </row>
    <row r="11330" spans="5:7">
      <c r="E11330" s="237"/>
      <c r="F11330" s="237"/>
      <c r="G11330" s="237"/>
    </row>
    <row r="11331" spans="5:7">
      <c r="E11331" s="237"/>
      <c r="F11331" s="237"/>
      <c r="G11331" s="237"/>
    </row>
    <row r="11332" spans="5:7">
      <c r="E11332" s="237"/>
      <c r="F11332" s="237"/>
      <c r="G11332" s="237"/>
    </row>
    <row r="11333" spans="5:7">
      <c r="E11333" s="237"/>
      <c r="F11333" s="237"/>
      <c r="G11333" s="237"/>
    </row>
    <row r="11334" spans="5:7">
      <c r="E11334" s="237"/>
      <c r="F11334" s="237"/>
      <c r="G11334" s="237"/>
    </row>
    <row r="11335" spans="5:7">
      <c r="E11335" s="237"/>
      <c r="F11335" s="237"/>
      <c r="G11335" s="237"/>
    </row>
    <row r="11336" spans="5:7">
      <c r="E11336" s="237"/>
      <c r="F11336" s="237"/>
      <c r="G11336" s="237"/>
    </row>
    <row r="11337" spans="5:7">
      <c r="E11337" s="237"/>
      <c r="F11337" s="237"/>
      <c r="G11337" s="237"/>
    </row>
    <row r="11338" spans="5:7">
      <c r="E11338" s="237"/>
      <c r="F11338" s="237"/>
      <c r="G11338" s="237"/>
    </row>
    <row r="11339" spans="5:7">
      <c r="E11339" s="237"/>
      <c r="F11339" s="237"/>
      <c r="G11339" s="237"/>
    </row>
    <row r="11340" spans="5:7">
      <c r="E11340" s="237"/>
      <c r="F11340" s="237"/>
      <c r="G11340" s="237"/>
    </row>
    <row r="11341" spans="5:7">
      <c r="E11341" s="237"/>
      <c r="F11341" s="237"/>
      <c r="G11341" s="237"/>
    </row>
    <row r="11342" spans="5:7">
      <c r="E11342" s="237"/>
      <c r="F11342" s="237"/>
      <c r="G11342" s="237"/>
    </row>
    <row r="11343" spans="5:7">
      <c r="E11343" s="237"/>
      <c r="F11343" s="237"/>
      <c r="G11343" s="237"/>
    </row>
    <row r="11344" spans="5:7">
      <c r="E11344" s="237"/>
      <c r="F11344" s="237"/>
      <c r="G11344" s="237"/>
    </row>
    <row r="11345" spans="5:7">
      <c r="E11345" s="237"/>
      <c r="F11345" s="237"/>
      <c r="G11345" s="237"/>
    </row>
    <row r="11346" spans="5:7">
      <c r="E11346" s="237"/>
      <c r="F11346" s="237"/>
      <c r="G11346" s="237"/>
    </row>
    <row r="11347" spans="5:7">
      <c r="E11347" s="237"/>
      <c r="F11347" s="237"/>
      <c r="G11347" s="237"/>
    </row>
    <row r="11348" spans="5:7">
      <c r="E11348" s="237"/>
      <c r="F11348" s="237"/>
      <c r="G11348" s="237"/>
    </row>
    <row r="11349" spans="5:7">
      <c r="E11349" s="237"/>
      <c r="F11349" s="237"/>
      <c r="G11349" s="237"/>
    </row>
    <row r="11350" spans="5:7">
      <c r="E11350" s="237"/>
      <c r="F11350" s="237"/>
      <c r="G11350" s="237"/>
    </row>
    <row r="11351" spans="5:7">
      <c r="E11351" s="237"/>
      <c r="F11351" s="237"/>
      <c r="G11351" s="237"/>
    </row>
    <row r="11352" spans="5:7">
      <c r="E11352" s="237"/>
      <c r="F11352" s="237"/>
      <c r="G11352" s="237"/>
    </row>
    <row r="11353" spans="5:7">
      <c r="E11353" s="237"/>
      <c r="F11353" s="237"/>
      <c r="G11353" s="237"/>
    </row>
    <row r="11354" spans="5:7">
      <c r="E11354" s="237"/>
      <c r="F11354" s="237"/>
      <c r="G11354" s="237"/>
    </row>
    <row r="11355" spans="5:7">
      <c r="E11355" s="237"/>
      <c r="F11355" s="237"/>
      <c r="G11355" s="237"/>
    </row>
    <row r="11356" spans="5:7">
      <c r="E11356" s="237"/>
      <c r="F11356" s="237"/>
      <c r="G11356" s="237"/>
    </row>
    <row r="11357" spans="5:7">
      <c r="E11357" s="237"/>
      <c r="F11357" s="237"/>
      <c r="G11357" s="237"/>
    </row>
    <row r="11358" spans="5:7">
      <c r="E11358" s="237"/>
      <c r="F11358" s="237"/>
      <c r="G11358" s="237"/>
    </row>
    <row r="11359" spans="5:7">
      <c r="E11359" s="237"/>
      <c r="F11359" s="237"/>
      <c r="G11359" s="237"/>
    </row>
    <row r="11360" spans="5:7">
      <c r="E11360" s="237"/>
      <c r="F11360" s="237"/>
      <c r="G11360" s="237"/>
    </row>
    <row r="11361" spans="5:7">
      <c r="E11361" s="237"/>
      <c r="F11361" s="237"/>
      <c r="G11361" s="237"/>
    </row>
    <row r="11362" spans="5:7">
      <c r="E11362" s="237"/>
      <c r="F11362" s="237"/>
      <c r="G11362" s="237"/>
    </row>
    <row r="11363" spans="5:7">
      <c r="E11363" s="237"/>
      <c r="F11363" s="237"/>
      <c r="G11363" s="237"/>
    </row>
    <row r="11364" spans="5:7">
      <c r="E11364" s="237"/>
      <c r="F11364" s="237"/>
      <c r="G11364" s="237"/>
    </row>
    <row r="11365" spans="5:7">
      <c r="E11365" s="237"/>
      <c r="F11365" s="237"/>
      <c r="G11365" s="237"/>
    </row>
    <row r="11366" spans="5:7">
      <c r="E11366" s="237"/>
      <c r="F11366" s="237"/>
      <c r="G11366" s="237"/>
    </row>
    <row r="11367" spans="5:7">
      <c r="E11367" s="237"/>
      <c r="F11367" s="237"/>
      <c r="G11367" s="237"/>
    </row>
    <row r="11368" spans="5:7">
      <c r="E11368" s="237"/>
      <c r="F11368" s="237"/>
      <c r="G11368" s="237"/>
    </row>
    <row r="11369" spans="5:7">
      <c r="E11369" s="237"/>
      <c r="F11369" s="237"/>
      <c r="G11369" s="237"/>
    </row>
    <row r="11370" spans="5:7">
      <c r="E11370" s="237"/>
      <c r="F11370" s="237"/>
      <c r="G11370" s="237"/>
    </row>
    <row r="11371" spans="5:7">
      <c r="E11371" s="237"/>
      <c r="F11371" s="237"/>
      <c r="G11371" s="237"/>
    </row>
    <row r="11372" spans="5:7">
      <c r="E11372" s="237"/>
      <c r="F11372" s="237"/>
      <c r="G11372" s="237"/>
    </row>
    <row r="11373" spans="5:7">
      <c r="E11373" s="237"/>
      <c r="F11373" s="237"/>
      <c r="G11373" s="237"/>
    </row>
    <row r="11374" spans="5:7">
      <c r="E11374" s="237"/>
      <c r="F11374" s="237"/>
      <c r="G11374" s="237"/>
    </row>
    <row r="11375" spans="5:7">
      <c r="E11375" s="237"/>
      <c r="F11375" s="237"/>
      <c r="G11375" s="237"/>
    </row>
    <row r="11376" spans="5:7">
      <c r="E11376" s="237"/>
      <c r="F11376" s="237"/>
      <c r="G11376" s="237"/>
    </row>
    <row r="11377" spans="5:7">
      <c r="E11377" s="237"/>
      <c r="F11377" s="237"/>
      <c r="G11377" s="237"/>
    </row>
    <row r="11378" spans="5:7">
      <c r="E11378" s="237"/>
      <c r="F11378" s="237"/>
      <c r="G11378" s="237"/>
    </row>
    <row r="11379" spans="5:7">
      <c r="E11379" s="237"/>
      <c r="F11379" s="237"/>
      <c r="G11379" s="237"/>
    </row>
    <row r="11380" spans="5:7">
      <c r="E11380" s="237"/>
      <c r="F11380" s="237"/>
      <c r="G11380" s="237"/>
    </row>
    <row r="11381" spans="5:7">
      <c r="E11381" s="237"/>
      <c r="F11381" s="237"/>
      <c r="G11381" s="237"/>
    </row>
    <row r="11382" spans="5:7">
      <c r="E11382" s="237"/>
      <c r="F11382" s="237"/>
      <c r="G11382" s="237"/>
    </row>
    <row r="11383" spans="5:7">
      <c r="E11383" s="237"/>
      <c r="F11383" s="237"/>
      <c r="G11383" s="237"/>
    </row>
    <row r="11384" spans="5:7">
      <c r="E11384" s="237"/>
      <c r="F11384" s="237"/>
      <c r="G11384" s="237"/>
    </row>
    <row r="11385" spans="5:7">
      <c r="E11385" s="237"/>
      <c r="F11385" s="237"/>
      <c r="G11385" s="237"/>
    </row>
    <row r="11386" spans="5:7">
      <c r="E11386" s="237"/>
      <c r="F11386" s="237"/>
      <c r="G11386" s="237"/>
    </row>
    <row r="11387" spans="5:7">
      <c r="E11387" s="237"/>
      <c r="F11387" s="237"/>
      <c r="G11387" s="237"/>
    </row>
    <row r="11388" spans="5:7">
      <c r="E11388" s="237"/>
      <c r="F11388" s="237"/>
      <c r="G11388" s="237"/>
    </row>
    <row r="11389" spans="5:7">
      <c r="E11389" s="237"/>
      <c r="F11389" s="237"/>
      <c r="G11389" s="237"/>
    </row>
    <row r="11390" spans="5:7">
      <c r="E11390" s="237"/>
      <c r="F11390" s="237"/>
      <c r="G11390" s="237"/>
    </row>
    <row r="11391" spans="5:7">
      <c r="E11391" s="237"/>
      <c r="F11391" s="237"/>
      <c r="G11391" s="237"/>
    </row>
    <row r="11392" spans="5:7">
      <c r="E11392" s="237"/>
      <c r="F11392" s="237"/>
      <c r="G11392" s="237"/>
    </row>
    <row r="11393" spans="5:7">
      <c r="E11393" s="237"/>
      <c r="F11393" s="237"/>
      <c r="G11393" s="237"/>
    </row>
    <row r="11394" spans="5:7">
      <c r="E11394" s="237"/>
      <c r="F11394" s="237"/>
      <c r="G11394" s="237"/>
    </row>
    <row r="11395" spans="5:7">
      <c r="E11395" s="237"/>
      <c r="F11395" s="237"/>
      <c r="G11395" s="237"/>
    </row>
    <row r="11396" spans="5:7">
      <c r="E11396" s="237"/>
      <c r="F11396" s="237"/>
      <c r="G11396" s="237"/>
    </row>
    <row r="11397" spans="5:7">
      <c r="E11397" s="237"/>
      <c r="F11397" s="237"/>
      <c r="G11397" s="237"/>
    </row>
    <row r="11398" spans="5:7">
      <c r="E11398" s="237"/>
      <c r="F11398" s="237"/>
      <c r="G11398" s="237"/>
    </row>
    <row r="11399" spans="5:7">
      <c r="E11399" s="237"/>
      <c r="F11399" s="237"/>
      <c r="G11399" s="237"/>
    </row>
    <row r="11400" spans="5:7">
      <c r="E11400" s="237"/>
      <c r="F11400" s="237"/>
      <c r="G11400" s="237"/>
    </row>
    <row r="11401" spans="5:7">
      <c r="E11401" s="237"/>
      <c r="F11401" s="237"/>
      <c r="G11401" s="237"/>
    </row>
    <row r="11402" spans="5:7">
      <c r="E11402" s="237"/>
      <c r="F11402" s="237"/>
      <c r="G11402" s="237"/>
    </row>
    <row r="11403" spans="5:7">
      <c r="E11403" s="237"/>
      <c r="F11403" s="237"/>
      <c r="G11403" s="237"/>
    </row>
    <row r="11404" spans="5:7">
      <c r="E11404" s="237"/>
      <c r="F11404" s="237"/>
      <c r="G11404" s="237"/>
    </row>
    <row r="11405" spans="5:7">
      <c r="E11405" s="237"/>
      <c r="F11405" s="237"/>
      <c r="G11405" s="237"/>
    </row>
    <row r="11406" spans="5:7">
      <c r="E11406" s="237"/>
      <c r="F11406" s="237"/>
      <c r="G11406" s="237"/>
    </row>
    <row r="11407" spans="5:7">
      <c r="E11407" s="237"/>
      <c r="F11407" s="237"/>
      <c r="G11407" s="237"/>
    </row>
    <row r="11408" spans="5:7">
      <c r="E11408" s="237"/>
      <c r="F11408" s="237"/>
      <c r="G11408" s="237"/>
    </row>
    <row r="11409" spans="5:7">
      <c r="E11409" s="237"/>
      <c r="F11409" s="237"/>
      <c r="G11409" s="237"/>
    </row>
    <row r="11410" spans="5:7">
      <c r="E11410" s="237"/>
      <c r="F11410" s="237"/>
      <c r="G11410" s="237"/>
    </row>
    <row r="11411" spans="5:7">
      <c r="E11411" s="237"/>
      <c r="F11411" s="237"/>
      <c r="G11411" s="237"/>
    </row>
    <row r="11412" spans="5:7">
      <c r="E11412" s="237"/>
      <c r="F11412" s="237"/>
      <c r="G11412" s="237"/>
    </row>
    <row r="11413" spans="5:7">
      <c r="E11413" s="237"/>
      <c r="F11413" s="237"/>
      <c r="G11413" s="237"/>
    </row>
    <row r="11414" spans="5:7">
      <c r="E11414" s="237"/>
      <c r="F11414" s="237"/>
      <c r="G11414" s="237"/>
    </row>
    <row r="11415" spans="5:7">
      <c r="E11415" s="237"/>
      <c r="F11415" s="237"/>
      <c r="G11415" s="237"/>
    </row>
    <row r="11416" spans="5:7">
      <c r="E11416" s="237"/>
      <c r="F11416" s="237"/>
      <c r="G11416" s="237"/>
    </row>
    <row r="11417" spans="5:7">
      <c r="E11417" s="237"/>
      <c r="F11417" s="237"/>
      <c r="G11417" s="237"/>
    </row>
    <row r="11418" spans="5:7">
      <c r="E11418" s="237"/>
      <c r="F11418" s="237"/>
      <c r="G11418" s="237"/>
    </row>
    <row r="11419" spans="5:7">
      <c r="E11419" s="237"/>
      <c r="F11419" s="237"/>
      <c r="G11419" s="237"/>
    </row>
    <row r="11420" spans="5:7">
      <c r="E11420" s="237"/>
      <c r="F11420" s="237"/>
      <c r="G11420" s="237"/>
    </row>
    <row r="11421" spans="5:7">
      <c r="E11421" s="237"/>
      <c r="F11421" s="237"/>
      <c r="G11421" s="237"/>
    </row>
    <row r="11422" spans="5:7">
      <c r="E11422" s="237"/>
      <c r="F11422" s="237"/>
      <c r="G11422" s="237"/>
    </row>
    <row r="11423" spans="5:7">
      <c r="E11423" s="237"/>
      <c r="F11423" s="237"/>
      <c r="G11423" s="237"/>
    </row>
    <row r="11424" spans="5:7">
      <c r="E11424" s="237"/>
      <c r="F11424" s="237"/>
      <c r="G11424" s="237"/>
    </row>
    <row r="11425" spans="5:7">
      <c r="E11425" s="237"/>
      <c r="F11425" s="237"/>
      <c r="G11425" s="237"/>
    </row>
    <row r="11426" spans="5:7">
      <c r="E11426" s="237"/>
      <c r="F11426" s="237"/>
      <c r="G11426" s="237"/>
    </row>
    <row r="11427" spans="5:7">
      <c r="E11427" s="237"/>
      <c r="F11427" s="237"/>
      <c r="G11427" s="237"/>
    </row>
    <row r="11428" spans="5:7">
      <c r="E11428" s="237"/>
      <c r="F11428" s="237"/>
      <c r="G11428" s="237"/>
    </row>
    <row r="11429" spans="5:7">
      <c r="E11429" s="237"/>
      <c r="F11429" s="237"/>
      <c r="G11429" s="237"/>
    </row>
    <row r="11430" spans="5:7">
      <c r="E11430" s="237"/>
      <c r="F11430" s="237"/>
      <c r="G11430" s="237"/>
    </row>
    <row r="11431" spans="5:7">
      <c r="E11431" s="237"/>
      <c r="F11431" s="237"/>
      <c r="G11431" s="237"/>
    </row>
    <row r="11432" spans="5:7">
      <c r="E11432" s="237"/>
      <c r="F11432" s="237"/>
      <c r="G11432" s="237"/>
    </row>
    <row r="11433" spans="5:7">
      <c r="E11433" s="237"/>
      <c r="F11433" s="237"/>
      <c r="G11433" s="237"/>
    </row>
    <row r="11434" spans="5:7">
      <c r="E11434" s="237"/>
      <c r="F11434" s="237"/>
      <c r="G11434" s="237"/>
    </row>
    <row r="11435" spans="5:7">
      <c r="E11435" s="237"/>
      <c r="F11435" s="237"/>
      <c r="G11435" s="237"/>
    </row>
    <row r="11436" spans="5:7">
      <c r="E11436" s="237"/>
      <c r="F11436" s="237"/>
      <c r="G11436" s="237"/>
    </row>
    <row r="11437" spans="5:7">
      <c r="E11437" s="237"/>
      <c r="F11437" s="237"/>
      <c r="G11437" s="237"/>
    </row>
    <row r="11438" spans="5:7">
      <c r="E11438" s="237"/>
      <c r="F11438" s="237"/>
      <c r="G11438" s="237"/>
    </row>
    <row r="11439" spans="5:7">
      <c r="E11439" s="237"/>
      <c r="F11439" s="237"/>
      <c r="G11439" s="237"/>
    </row>
    <row r="11440" spans="5:7">
      <c r="E11440" s="237"/>
      <c r="F11440" s="237"/>
      <c r="G11440" s="237"/>
    </row>
    <row r="11441" spans="5:7">
      <c r="E11441" s="237"/>
      <c r="F11441" s="237"/>
      <c r="G11441" s="237"/>
    </row>
    <row r="11442" spans="5:7">
      <c r="E11442" s="237"/>
      <c r="F11442" s="237"/>
      <c r="G11442" s="237"/>
    </row>
    <row r="11443" spans="5:7">
      <c r="E11443" s="237"/>
      <c r="F11443" s="237"/>
      <c r="G11443" s="237"/>
    </row>
    <row r="11444" spans="5:7">
      <c r="E11444" s="237"/>
      <c r="F11444" s="237"/>
      <c r="G11444" s="237"/>
    </row>
    <row r="11445" spans="5:7">
      <c r="E11445" s="237"/>
      <c r="F11445" s="237"/>
      <c r="G11445" s="237"/>
    </row>
    <row r="11446" spans="5:7">
      <c r="E11446" s="237"/>
      <c r="F11446" s="237"/>
      <c r="G11446" s="237"/>
    </row>
    <row r="11447" spans="5:7">
      <c r="E11447" s="237"/>
      <c r="F11447" s="237"/>
      <c r="G11447" s="237"/>
    </row>
    <row r="11448" spans="5:7">
      <c r="E11448" s="237"/>
      <c r="F11448" s="237"/>
      <c r="G11448" s="237"/>
    </row>
    <row r="11449" spans="5:7">
      <c r="E11449" s="237"/>
      <c r="F11449" s="237"/>
      <c r="G11449" s="237"/>
    </row>
    <row r="11450" spans="5:7">
      <c r="E11450" s="237"/>
      <c r="F11450" s="237"/>
      <c r="G11450" s="237"/>
    </row>
    <row r="11451" spans="5:7">
      <c r="E11451" s="237"/>
      <c r="F11451" s="237"/>
      <c r="G11451" s="237"/>
    </row>
    <row r="11452" spans="5:7">
      <c r="E11452" s="237"/>
      <c r="F11452" s="237"/>
      <c r="G11452" s="237"/>
    </row>
    <row r="11453" spans="5:7">
      <c r="E11453" s="237"/>
      <c r="F11453" s="237"/>
      <c r="G11453" s="237"/>
    </row>
    <row r="11454" spans="5:7">
      <c r="E11454" s="237"/>
      <c r="F11454" s="237"/>
      <c r="G11454" s="237"/>
    </row>
    <row r="11455" spans="5:7">
      <c r="E11455" s="237"/>
      <c r="F11455" s="237"/>
      <c r="G11455" s="237"/>
    </row>
    <row r="11456" spans="5:7">
      <c r="E11456" s="237"/>
      <c r="F11456" s="237"/>
      <c r="G11456" s="237"/>
    </row>
    <row r="11457" spans="5:7">
      <c r="E11457" s="237"/>
      <c r="F11457" s="237"/>
      <c r="G11457" s="237"/>
    </row>
    <row r="11458" spans="5:7">
      <c r="E11458" s="237"/>
      <c r="F11458" s="237"/>
      <c r="G11458" s="237"/>
    </row>
    <row r="11459" spans="5:7">
      <c r="E11459" s="237"/>
      <c r="F11459" s="237"/>
      <c r="G11459" s="237"/>
    </row>
    <row r="11460" spans="5:7">
      <c r="E11460" s="237"/>
      <c r="F11460" s="237"/>
      <c r="G11460" s="237"/>
    </row>
    <row r="11461" spans="5:7">
      <c r="E11461" s="237"/>
      <c r="F11461" s="237"/>
      <c r="G11461" s="237"/>
    </row>
    <row r="11462" spans="5:7">
      <c r="E11462" s="237"/>
      <c r="F11462" s="237"/>
      <c r="G11462" s="237"/>
    </row>
    <row r="11463" spans="5:7">
      <c r="E11463" s="237"/>
      <c r="F11463" s="237"/>
      <c r="G11463" s="237"/>
    </row>
    <row r="11464" spans="5:7">
      <c r="E11464" s="237"/>
      <c r="F11464" s="237"/>
      <c r="G11464" s="237"/>
    </row>
    <row r="11465" spans="5:7">
      <c r="E11465" s="237"/>
      <c r="F11465" s="237"/>
      <c r="G11465" s="237"/>
    </row>
    <row r="11466" spans="5:7">
      <c r="E11466" s="237"/>
      <c r="F11466" s="237"/>
      <c r="G11466" s="237"/>
    </row>
    <row r="11467" spans="5:7">
      <c r="E11467" s="237"/>
      <c r="F11467" s="237"/>
      <c r="G11467" s="237"/>
    </row>
    <row r="11468" spans="5:7">
      <c r="E11468" s="237"/>
      <c r="F11468" s="237"/>
      <c r="G11468" s="237"/>
    </row>
    <row r="11469" spans="5:7">
      <c r="E11469" s="237"/>
      <c r="F11469" s="237"/>
      <c r="G11469" s="237"/>
    </row>
    <row r="11470" spans="5:7">
      <c r="E11470" s="237"/>
      <c r="F11470" s="237"/>
      <c r="G11470" s="237"/>
    </row>
    <row r="11471" spans="5:7">
      <c r="E11471" s="237"/>
      <c r="F11471" s="237"/>
      <c r="G11471" s="237"/>
    </row>
    <row r="11472" spans="5:7">
      <c r="E11472" s="237"/>
      <c r="F11472" s="237"/>
      <c r="G11472" s="237"/>
    </row>
    <row r="11473" spans="5:7">
      <c r="E11473" s="237"/>
      <c r="F11473" s="237"/>
      <c r="G11473" s="237"/>
    </row>
    <row r="11474" spans="5:7">
      <c r="E11474" s="237"/>
      <c r="F11474" s="237"/>
      <c r="G11474" s="237"/>
    </row>
    <row r="11475" spans="5:7">
      <c r="E11475" s="237"/>
      <c r="F11475" s="237"/>
      <c r="G11475" s="237"/>
    </row>
    <row r="11476" spans="5:7">
      <c r="E11476" s="237"/>
      <c r="F11476" s="237"/>
      <c r="G11476" s="237"/>
    </row>
    <row r="11477" spans="5:7">
      <c r="E11477" s="237"/>
      <c r="F11477" s="237"/>
      <c r="G11477" s="237"/>
    </row>
    <row r="11478" spans="5:7">
      <c r="E11478" s="237"/>
      <c r="F11478" s="237"/>
      <c r="G11478" s="237"/>
    </row>
    <row r="11479" spans="5:7">
      <c r="E11479" s="237"/>
      <c r="F11479" s="237"/>
      <c r="G11479" s="237"/>
    </row>
    <row r="11480" spans="5:7">
      <c r="E11480" s="237"/>
      <c r="F11480" s="237"/>
      <c r="G11480" s="237"/>
    </row>
    <row r="11481" spans="5:7">
      <c r="E11481" s="237"/>
      <c r="F11481" s="237"/>
      <c r="G11481" s="237"/>
    </row>
    <row r="11482" spans="5:7">
      <c r="E11482" s="237"/>
      <c r="F11482" s="237"/>
      <c r="G11482" s="237"/>
    </row>
    <row r="11483" spans="5:7">
      <c r="E11483" s="237"/>
      <c r="F11483" s="237"/>
      <c r="G11483" s="237"/>
    </row>
    <row r="11484" spans="5:7">
      <c r="E11484" s="237"/>
      <c r="F11484" s="237"/>
      <c r="G11484" s="237"/>
    </row>
    <row r="11485" spans="5:7">
      <c r="E11485" s="237"/>
      <c r="F11485" s="237"/>
      <c r="G11485" s="237"/>
    </row>
    <row r="11486" spans="5:7">
      <c r="E11486" s="237"/>
      <c r="F11486" s="237"/>
      <c r="G11486" s="237"/>
    </row>
    <row r="11487" spans="5:7">
      <c r="E11487" s="237"/>
      <c r="F11487" s="237"/>
      <c r="G11487" s="237"/>
    </row>
    <row r="11488" spans="5:7">
      <c r="E11488" s="237"/>
      <c r="F11488" s="237"/>
      <c r="G11488" s="237"/>
    </row>
    <row r="11489" spans="5:7">
      <c r="E11489" s="237"/>
      <c r="F11489" s="237"/>
      <c r="G11489" s="237"/>
    </row>
    <row r="11490" spans="5:7">
      <c r="E11490" s="237"/>
      <c r="F11490" s="237"/>
      <c r="G11490" s="237"/>
    </row>
    <row r="11491" spans="5:7">
      <c r="E11491" s="237"/>
      <c r="F11491" s="237"/>
      <c r="G11491" s="237"/>
    </row>
    <row r="11492" spans="5:7">
      <c r="E11492" s="237"/>
      <c r="F11492" s="237"/>
      <c r="G11492" s="237"/>
    </row>
    <row r="11493" spans="5:7">
      <c r="E11493" s="237"/>
      <c r="F11493" s="237"/>
      <c r="G11493" s="237"/>
    </row>
    <row r="11494" spans="5:7">
      <c r="E11494" s="237"/>
      <c r="F11494" s="237"/>
      <c r="G11494" s="237"/>
    </row>
    <row r="11495" spans="5:7">
      <c r="E11495" s="237"/>
      <c r="F11495" s="237"/>
      <c r="G11495" s="237"/>
    </row>
    <row r="11496" spans="5:7">
      <c r="E11496" s="237"/>
      <c r="F11496" s="237"/>
      <c r="G11496" s="237"/>
    </row>
    <row r="11497" spans="5:7">
      <c r="E11497" s="237"/>
      <c r="F11497" s="237"/>
      <c r="G11497" s="237"/>
    </row>
    <row r="11498" spans="5:7">
      <c r="E11498" s="237"/>
      <c r="F11498" s="237"/>
      <c r="G11498" s="237"/>
    </row>
    <row r="11499" spans="5:7">
      <c r="E11499" s="237"/>
      <c r="F11499" s="237"/>
      <c r="G11499" s="237"/>
    </row>
    <row r="11500" spans="5:7">
      <c r="E11500" s="237"/>
      <c r="F11500" s="237"/>
      <c r="G11500" s="237"/>
    </row>
    <row r="11501" spans="5:7">
      <c r="E11501" s="237"/>
      <c r="F11501" s="237"/>
      <c r="G11501" s="237"/>
    </row>
    <row r="11502" spans="5:7">
      <c r="E11502" s="237"/>
      <c r="F11502" s="237"/>
      <c r="G11502" s="237"/>
    </row>
    <row r="11503" spans="5:7">
      <c r="E11503" s="237"/>
      <c r="F11503" s="237"/>
      <c r="G11503" s="237"/>
    </row>
    <row r="11504" spans="5:7">
      <c r="E11504" s="237"/>
      <c r="F11504" s="237"/>
      <c r="G11504" s="237"/>
    </row>
    <row r="11505" spans="5:7">
      <c r="E11505" s="237"/>
      <c r="F11505" s="237"/>
      <c r="G11505" s="237"/>
    </row>
    <row r="11506" spans="5:7">
      <c r="E11506" s="237"/>
      <c r="F11506" s="237"/>
      <c r="G11506" s="237"/>
    </row>
    <row r="11507" spans="5:7">
      <c r="E11507" s="237"/>
      <c r="F11507" s="237"/>
      <c r="G11507" s="237"/>
    </row>
    <row r="11508" spans="5:7">
      <c r="E11508" s="237"/>
      <c r="F11508" s="237"/>
      <c r="G11508" s="237"/>
    </row>
    <row r="11509" spans="5:7">
      <c r="E11509" s="237"/>
      <c r="F11509" s="237"/>
      <c r="G11509" s="237"/>
    </row>
    <row r="11510" spans="5:7">
      <c r="E11510" s="237"/>
      <c r="F11510" s="237"/>
      <c r="G11510" s="237"/>
    </row>
    <row r="11511" spans="5:7">
      <c r="E11511" s="237"/>
      <c r="F11511" s="237"/>
      <c r="G11511" s="237"/>
    </row>
    <row r="11512" spans="5:7">
      <c r="E11512" s="237"/>
      <c r="F11512" s="237"/>
      <c r="G11512" s="237"/>
    </row>
    <row r="11513" spans="5:7">
      <c r="E11513" s="237"/>
      <c r="F11513" s="237"/>
      <c r="G11513" s="237"/>
    </row>
    <row r="11514" spans="5:7">
      <c r="E11514" s="237"/>
      <c r="F11514" s="237"/>
      <c r="G11514" s="237"/>
    </row>
    <row r="11515" spans="5:7">
      <c r="E11515" s="237"/>
      <c r="F11515" s="237"/>
      <c r="G11515" s="237"/>
    </row>
    <row r="11516" spans="5:7">
      <c r="E11516" s="237"/>
      <c r="F11516" s="237"/>
      <c r="G11516" s="237"/>
    </row>
    <row r="11517" spans="5:7">
      <c r="E11517" s="237"/>
      <c r="F11517" s="237"/>
      <c r="G11517" s="237"/>
    </row>
    <row r="11518" spans="5:7">
      <c r="E11518" s="237"/>
      <c r="F11518" s="237"/>
      <c r="G11518" s="237"/>
    </row>
    <row r="11519" spans="5:7">
      <c r="E11519" s="237"/>
      <c r="F11519" s="237"/>
      <c r="G11519" s="237"/>
    </row>
    <row r="11520" spans="5:7">
      <c r="E11520" s="237"/>
      <c r="F11520" s="237"/>
      <c r="G11520" s="237"/>
    </row>
    <row r="11521" spans="5:7">
      <c r="E11521" s="237"/>
      <c r="F11521" s="237"/>
      <c r="G11521" s="237"/>
    </row>
    <row r="11522" spans="5:7">
      <c r="E11522" s="237"/>
      <c r="F11522" s="237"/>
      <c r="G11522" s="237"/>
    </row>
    <row r="11523" spans="5:7">
      <c r="E11523" s="237"/>
      <c r="F11523" s="237"/>
      <c r="G11523" s="237"/>
    </row>
    <row r="11524" spans="5:7">
      <c r="E11524" s="237"/>
      <c r="F11524" s="237"/>
      <c r="G11524" s="237"/>
    </row>
    <row r="11525" spans="5:7">
      <c r="E11525" s="237"/>
      <c r="F11525" s="237"/>
      <c r="G11525" s="237"/>
    </row>
    <row r="11526" spans="5:7">
      <c r="E11526" s="237"/>
      <c r="F11526" s="237"/>
      <c r="G11526" s="237"/>
    </row>
    <row r="11527" spans="5:7">
      <c r="E11527" s="237"/>
      <c r="F11527" s="237"/>
      <c r="G11527" s="237"/>
    </row>
    <row r="11528" spans="5:7">
      <c r="E11528" s="237"/>
      <c r="F11528" s="237"/>
      <c r="G11528" s="237"/>
    </row>
    <row r="11529" spans="5:7">
      <c r="E11529" s="237"/>
      <c r="F11529" s="237"/>
      <c r="G11529" s="237"/>
    </row>
    <row r="11530" spans="5:7">
      <c r="E11530" s="237"/>
      <c r="F11530" s="237"/>
      <c r="G11530" s="237"/>
    </row>
    <row r="11531" spans="5:7">
      <c r="E11531" s="237"/>
      <c r="F11531" s="237"/>
      <c r="G11531" s="237"/>
    </row>
    <row r="11532" spans="5:7">
      <c r="E11532" s="237"/>
      <c r="F11532" s="237"/>
      <c r="G11532" s="237"/>
    </row>
    <row r="11533" spans="5:7">
      <c r="E11533" s="237"/>
      <c r="F11533" s="237"/>
      <c r="G11533" s="237"/>
    </row>
    <row r="11534" spans="5:7">
      <c r="E11534" s="237"/>
      <c r="F11534" s="237"/>
      <c r="G11534" s="237"/>
    </row>
    <row r="11535" spans="5:7">
      <c r="E11535" s="237"/>
      <c r="F11535" s="237"/>
      <c r="G11535" s="237"/>
    </row>
    <row r="11536" spans="5:7">
      <c r="E11536" s="237"/>
      <c r="F11536" s="237"/>
      <c r="G11536" s="237"/>
    </row>
    <row r="11537" spans="5:7">
      <c r="E11537" s="237"/>
      <c r="F11537" s="237"/>
      <c r="G11537" s="237"/>
    </row>
    <row r="11538" spans="5:7">
      <c r="E11538" s="237"/>
      <c r="F11538" s="237"/>
      <c r="G11538" s="237"/>
    </row>
    <row r="11539" spans="5:7">
      <c r="E11539" s="237"/>
      <c r="F11539" s="237"/>
      <c r="G11539" s="237"/>
    </row>
    <row r="11540" spans="5:7">
      <c r="E11540" s="237"/>
      <c r="F11540" s="237"/>
      <c r="G11540" s="237"/>
    </row>
    <row r="11541" spans="5:7">
      <c r="E11541" s="237"/>
      <c r="F11541" s="237"/>
      <c r="G11541" s="237"/>
    </row>
    <row r="11542" spans="5:7">
      <c r="E11542" s="237"/>
      <c r="F11542" s="237"/>
      <c r="G11542" s="237"/>
    </row>
    <row r="11543" spans="5:7">
      <c r="E11543" s="237"/>
      <c r="F11543" s="237"/>
      <c r="G11543" s="237"/>
    </row>
    <row r="11544" spans="5:7">
      <c r="E11544" s="237"/>
      <c r="F11544" s="237"/>
      <c r="G11544" s="237"/>
    </row>
    <row r="11545" spans="5:7">
      <c r="E11545" s="237"/>
      <c r="F11545" s="237"/>
      <c r="G11545" s="237"/>
    </row>
    <row r="11546" spans="5:7">
      <c r="E11546" s="237"/>
      <c r="F11546" s="237"/>
      <c r="G11546" s="237"/>
    </row>
    <row r="11547" spans="5:7">
      <c r="E11547" s="237"/>
      <c r="F11547" s="237"/>
      <c r="G11547" s="237"/>
    </row>
    <row r="11548" spans="5:7">
      <c r="E11548" s="237"/>
      <c r="F11548" s="237"/>
      <c r="G11548" s="237"/>
    </row>
    <row r="11549" spans="5:7">
      <c r="E11549" s="237"/>
      <c r="F11549" s="237"/>
      <c r="G11549" s="237"/>
    </row>
    <row r="11550" spans="5:7">
      <c r="E11550" s="237"/>
      <c r="F11550" s="237"/>
      <c r="G11550" s="237"/>
    </row>
    <row r="11551" spans="5:7">
      <c r="E11551" s="237"/>
      <c r="F11551" s="237"/>
      <c r="G11551" s="237"/>
    </row>
    <row r="11552" spans="5:7">
      <c r="E11552" s="237"/>
      <c r="F11552" s="237"/>
      <c r="G11552" s="237"/>
    </row>
    <row r="11553" spans="5:7">
      <c r="E11553" s="237"/>
      <c r="F11553" s="237"/>
      <c r="G11553" s="237"/>
    </row>
    <row r="11554" spans="5:7">
      <c r="E11554" s="237"/>
      <c r="F11554" s="237"/>
      <c r="G11554" s="237"/>
    </row>
    <row r="11555" spans="5:7">
      <c r="E11555" s="237"/>
      <c r="F11555" s="237"/>
      <c r="G11555" s="237"/>
    </row>
    <row r="11556" spans="5:7">
      <c r="E11556" s="237"/>
      <c r="F11556" s="237"/>
      <c r="G11556" s="237"/>
    </row>
    <row r="11557" spans="5:7">
      <c r="E11557" s="237"/>
      <c r="F11557" s="237"/>
      <c r="G11557" s="237"/>
    </row>
    <row r="11558" spans="5:7">
      <c r="E11558" s="237"/>
      <c r="F11558" s="237"/>
      <c r="G11558" s="237"/>
    </row>
    <row r="11559" spans="5:7">
      <c r="E11559" s="237"/>
      <c r="F11559" s="237"/>
      <c r="G11559" s="237"/>
    </row>
    <row r="11560" spans="5:7">
      <c r="E11560" s="237"/>
      <c r="F11560" s="237"/>
      <c r="G11560" s="237"/>
    </row>
    <row r="11561" spans="5:7">
      <c r="E11561" s="237"/>
      <c r="F11561" s="237"/>
      <c r="G11561" s="237"/>
    </row>
    <row r="11562" spans="5:7">
      <c r="E11562" s="237"/>
      <c r="F11562" s="237"/>
      <c r="G11562" s="237"/>
    </row>
    <row r="11563" spans="5:7">
      <c r="E11563" s="237"/>
      <c r="F11563" s="237"/>
      <c r="G11563" s="237"/>
    </row>
    <row r="11564" spans="5:7">
      <c r="E11564" s="237"/>
      <c r="F11564" s="237"/>
      <c r="G11564" s="237"/>
    </row>
    <row r="11565" spans="5:7">
      <c r="E11565" s="237"/>
      <c r="F11565" s="237"/>
      <c r="G11565" s="237"/>
    </row>
    <row r="11566" spans="5:7">
      <c r="E11566" s="237"/>
      <c r="F11566" s="237"/>
      <c r="G11566" s="237"/>
    </row>
    <row r="11567" spans="5:7">
      <c r="E11567" s="237"/>
      <c r="F11567" s="237"/>
      <c r="G11567" s="237"/>
    </row>
    <row r="11568" spans="5:7">
      <c r="E11568" s="237"/>
      <c r="F11568" s="237"/>
      <c r="G11568" s="237"/>
    </row>
    <row r="11569" spans="5:7">
      <c r="E11569" s="237"/>
      <c r="F11569" s="237"/>
      <c r="G11569" s="237"/>
    </row>
    <row r="11570" spans="5:7">
      <c r="E11570" s="237"/>
      <c r="F11570" s="237"/>
      <c r="G11570" s="237"/>
    </row>
    <row r="11571" spans="5:7">
      <c r="E11571" s="237"/>
      <c r="F11571" s="237"/>
      <c r="G11571" s="237"/>
    </row>
    <row r="11572" spans="5:7">
      <c r="E11572" s="237"/>
      <c r="F11572" s="237"/>
      <c r="G11572" s="237"/>
    </row>
    <row r="11573" spans="5:7">
      <c r="E11573" s="237"/>
      <c r="F11573" s="237"/>
      <c r="G11573" s="237"/>
    </row>
    <row r="11574" spans="5:7">
      <c r="E11574" s="237"/>
      <c r="F11574" s="237"/>
      <c r="G11574" s="237"/>
    </row>
    <row r="11575" spans="5:7">
      <c r="E11575" s="237"/>
      <c r="F11575" s="237"/>
      <c r="G11575" s="237"/>
    </row>
    <row r="11576" spans="5:7">
      <c r="E11576" s="237"/>
      <c r="F11576" s="237"/>
      <c r="G11576" s="237"/>
    </row>
    <row r="11577" spans="5:7">
      <c r="E11577" s="237"/>
      <c r="F11577" s="237"/>
      <c r="G11577" s="237"/>
    </row>
    <row r="11578" spans="5:7">
      <c r="E11578" s="237"/>
      <c r="F11578" s="237"/>
      <c r="G11578" s="237"/>
    </row>
    <row r="11579" spans="5:7">
      <c r="E11579" s="237"/>
      <c r="F11579" s="237"/>
      <c r="G11579" s="237"/>
    </row>
    <row r="11580" spans="5:7">
      <c r="E11580" s="237"/>
      <c r="F11580" s="237"/>
      <c r="G11580" s="237"/>
    </row>
    <row r="11581" spans="5:7">
      <c r="E11581" s="237"/>
      <c r="F11581" s="237"/>
      <c r="G11581" s="237"/>
    </row>
    <row r="11582" spans="5:7">
      <c r="E11582" s="237"/>
      <c r="F11582" s="237"/>
      <c r="G11582" s="237"/>
    </row>
    <row r="11583" spans="5:7">
      <c r="E11583" s="237"/>
      <c r="F11583" s="237"/>
      <c r="G11583" s="237"/>
    </row>
    <row r="11584" spans="5:7">
      <c r="E11584" s="237"/>
      <c r="F11584" s="237"/>
      <c r="G11584" s="237"/>
    </row>
    <row r="11585" spans="5:7">
      <c r="E11585" s="237"/>
      <c r="F11585" s="237"/>
      <c r="G11585" s="237"/>
    </row>
    <row r="11586" spans="5:7">
      <c r="E11586" s="237"/>
      <c r="F11586" s="237"/>
      <c r="G11586" s="237"/>
    </row>
    <row r="11587" spans="5:7">
      <c r="E11587" s="237"/>
      <c r="F11587" s="237"/>
      <c r="G11587" s="237"/>
    </row>
    <row r="11588" spans="5:7">
      <c r="E11588" s="237"/>
      <c r="F11588" s="237"/>
      <c r="G11588" s="237"/>
    </row>
    <row r="11589" spans="5:7">
      <c r="E11589" s="237"/>
      <c r="F11589" s="237"/>
      <c r="G11589" s="237"/>
    </row>
    <row r="11590" spans="5:7">
      <c r="E11590" s="237"/>
      <c r="F11590" s="237"/>
      <c r="G11590" s="237"/>
    </row>
    <row r="11591" spans="5:7">
      <c r="E11591" s="237"/>
      <c r="F11591" s="237"/>
      <c r="G11591" s="237"/>
    </row>
    <row r="11592" spans="5:7">
      <c r="E11592" s="237"/>
      <c r="F11592" s="237"/>
      <c r="G11592" s="237"/>
    </row>
    <row r="11593" spans="5:7">
      <c r="E11593" s="237"/>
      <c r="F11593" s="237"/>
      <c r="G11593" s="237"/>
    </row>
    <row r="11594" spans="5:7">
      <c r="E11594" s="237"/>
      <c r="F11594" s="237"/>
      <c r="G11594" s="237"/>
    </row>
    <row r="11595" spans="5:7">
      <c r="E11595" s="237"/>
      <c r="F11595" s="237"/>
      <c r="G11595" s="237"/>
    </row>
    <row r="11596" spans="5:7">
      <c r="E11596" s="237"/>
      <c r="F11596" s="237"/>
      <c r="G11596" s="237"/>
    </row>
    <row r="11597" spans="5:7">
      <c r="E11597" s="237"/>
      <c r="F11597" s="237"/>
      <c r="G11597" s="237"/>
    </row>
    <row r="11598" spans="5:7">
      <c r="E11598" s="237"/>
      <c r="F11598" s="237"/>
      <c r="G11598" s="237"/>
    </row>
    <row r="11599" spans="5:7">
      <c r="E11599" s="237"/>
      <c r="F11599" s="237"/>
      <c r="G11599" s="237"/>
    </row>
    <row r="11600" spans="5:7">
      <c r="E11600" s="237"/>
      <c r="F11600" s="237"/>
      <c r="G11600" s="237"/>
    </row>
    <row r="11601" spans="5:7">
      <c r="E11601" s="237"/>
      <c r="F11601" s="237"/>
      <c r="G11601" s="237"/>
    </row>
    <row r="11602" spans="5:7">
      <c r="E11602" s="237"/>
      <c r="F11602" s="237"/>
      <c r="G11602" s="237"/>
    </row>
    <row r="11603" spans="5:7">
      <c r="E11603" s="237"/>
      <c r="F11603" s="237"/>
      <c r="G11603" s="237"/>
    </row>
    <row r="11604" spans="5:7">
      <c r="E11604" s="237"/>
      <c r="F11604" s="237"/>
      <c r="G11604" s="237"/>
    </row>
    <row r="11605" spans="5:7">
      <c r="E11605" s="237"/>
      <c r="F11605" s="237"/>
      <c r="G11605" s="237"/>
    </row>
    <row r="11606" spans="5:7">
      <c r="E11606" s="237"/>
      <c r="F11606" s="237"/>
      <c r="G11606" s="237"/>
    </row>
    <row r="11607" spans="5:7">
      <c r="E11607" s="237"/>
      <c r="F11607" s="237"/>
      <c r="G11607" s="237"/>
    </row>
    <row r="11608" spans="5:7">
      <c r="E11608" s="237"/>
      <c r="F11608" s="237"/>
      <c r="G11608" s="237"/>
    </row>
    <row r="11609" spans="5:7">
      <c r="E11609" s="237"/>
      <c r="F11609" s="237"/>
      <c r="G11609" s="237"/>
    </row>
    <row r="11610" spans="5:7">
      <c r="E11610" s="237"/>
      <c r="F11610" s="237"/>
      <c r="G11610" s="237"/>
    </row>
    <row r="11611" spans="5:7">
      <c r="E11611" s="237"/>
      <c r="F11611" s="237"/>
      <c r="G11611" s="237"/>
    </row>
    <row r="11612" spans="5:7">
      <c r="E11612" s="237"/>
      <c r="F11612" s="237"/>
      <c r="G11612" s="237"/>
    </row>
    <row r="11613" spans="5:7">
      <c r="E11613" s="237"/>
      <c r="F11613" s="237"/>
      <c r="G11613" s="237"/>
    </row>
    <row r="11614" spans="5:7">
      <c r="E11614" s="237"/>
      <c r="F11614" s="237"/>
      <c r="G11614" s="237"/>
    </row>
    <row r="11615" spans="5:7">
      <c r="E11615" s="237"/>
      <c r="F11615" s="237"/>
      <c r="G11615" s="237"/>
    </row>
    <row r="11616" spans="5:7">
      <c r="E11616" s="237"/>
      <c r="F11616" s="237"/>
      <c r="G11616" s="237"/>
    </row>
    <row r="11617" spans="5:7">
      <c r="E11617" s="237"/>
      <c r="F11617" s="237"/>
      <c r="G11617" s="237"/>
    </row>
    <row r="11618" spans="5:7">
      <c r="E11618" s="237"/>
      <c r="F11618" s="237"/>
      <c r="G11618" s="237"/>
    </row>
    <row r="11619" spans="5:7">
      <c r="E11619" s="237"/>
      <c r="F11619" s="237"/>
      <c r="G11619" s="237"/>
    </row>
    <row r="11620" spans="5:7">
      <c r="E11620" s="237"/>
      <c r="F11620" s="237"/>
      <c r="G11620" s="237"/>
    </row>
    <row r="11621" spans="5:7">
      <c r="E11621" s="237"/>
      <c r="F11621" s="237"/>
      <c r="G11621" s="237"/>
    </row>
    <row r="11622" spans="5:7">
      <c r="E11622" s="237"/>
      <c r="F11622" s="237"/>
      <c r="G11622" s="237"/>
    </row>
    <row r="11623" spans="5:7">
      <c r="E11623" s="237"/>
      <c r="F11623" s="237"/>
      <c r="G11623" s="237"/>
    </row>
    <row r="11624" spans="5:7">
      <c r="E11624" s="237"/>
      <c r="F11624" s="237"/>
      <c r="G11624" s="237"/>
    </row>
    <row r="11625" spans="5:7">
      <c r="E11625" s="237"/>
      <c r="F11625" s="237"/>
      <c r="G11625" s="237"/>
    </row>
    <row r="11626" spans="5:7">
      <c r="E11626" s="237"/>
      <c r="F11626" s="237"/>
      <c r="G11626" s="237"/>
    </row>
    <row r="11627" spans="5:7">
      <c r="E11627" s="237"/>
      <c r="F11627" s="237"/>
      <c r="G11627" s="237"/>
    </row>
    <row r="11628" spans="5:7">
      <c r="E11628" s="237"/>
      <c r="F11628" s="237"/>
      <c r="G11628" s="237"/>
    </row>
    <row r="11629" spans="5:7">
      <c r="E11629" s="237"/>
      <c r="F11629" s="237"/>
      <c r="G11629" s="237"/>
    </row>
    <row r="11630" spans="5:7">
      <c r="E11630" s="237"/>
      <c r="F11630" s="237"/>
      <c r="G11630" s="237"/>
    </row>
    <row r="11631" spans="5:7">
      <c r="E11631" s="237"/>
      <c r="F11631" s="237"/>
      <c r="G11631" s="237"/>
    </row>
    <row r="11632" spans="5:7">
      <c r="E11632" s="237"/>
      <c r="F11632" s="237"/>
      <c r="G11632" s="237"/>
    </row>
    <row r="11633" spans="5:7">
      <c r="E11633" s="237"/>
      <c r="F11633" s="237"/>
      <c r="G11633" s="237"/>
    </row>
    <row r="11634" spans="5:7">
      <c r="E11634" s="237"/>
      <c r="F11634" s="237"/>
      <c r="G11634" s="237"/>
    </row>
    <row r="11635" spans="5:7">
      <c r="E11635" s="237"/>
      <c r="F11635" s="237"/>
      <c r="G11635" s="237"/>
    </row>
    <row r="11636" spans="5:7">
      <c r="E11636" s="237"/>
      <c r="F11636" s="237"/>
      <c r="G11636" s="237"/>
    </row>
    <row r="11637" spans="5:7">
      <c r="E11637" s="237"/>
      <c r="F11637" s="237"/>
      <c r="G11637" s="237"/>
    </row>
    <row r="11638" spans="5:7">
      <c r="E11638" s="237"/>
      <c r="F11638" s="237"/>
      <c r="G11638" s="237"/>
    </row>
    <row r="11639" spans="5:7">
      <c r="E11639" s="237"/>
      <c r="F11639" s="237"/>
      <c r="G11639" s="237"/>
    </row>
    <row r="11640" spans="5:7">
      <c r="E11640" s="237"/>
      <c r="F11640" s="237"/>
      <c r="G11640" s="237"/>
    </row>
    <row r="11641" spans="5:7">
      <c r="E11641" s="237"/>
      <c r="F11641" s="237"/>
      <c r="G11641" s="237"/>
    </row>
    <row r="11642" spans="5:7">
      <c r="E11642" s="237"/>
      <c r="F11642" s="237"/>
      <c r="G11642" s="237"/>
    </row>
    <row r="11643" spans="5:7">
      <c r="E11643" s="237"/>
      <c r="F11643" s="237"/>
      <c r="G11643" s="237"/>
    </row>
    <row r="11644" spans="5:7">
      <c r="E11644" s="237"/>
      <c r="F11644" s="237"/>
      <c r="G11644" s="237"/>
    </row>
    <row r="11645" spans="5:7">
      <c r="E11645" s="237"/>
      <c r="F11645" s="237"/>
      <c r="G11645" s="237"/>
    </row>
    <row r="11646" spans="5:7">
      <c r="E11646" s="237"/>
      <c r="F11646" s="237"/>
      <c r="G11646" s="237"/>
    </row>
    <row r="11647" spans="5:7">
      <c r="E11647" s="237"/>
      <c r="F11647" s="237"/>
      <c r="G11647" s="237"/>
    </row>
    <row r="11648" spans="5:7">
      <c r="E11648" s="237"/>
      <c r="F11648" s="237"/>
      <c r="G11648" s="237"/>
    </row>
    <row r="11649" spans="5:7">
      <c r="E11649" s="237"/>
      <c r="F11649" s="237"/>
      <c r="G11649" s="237"/>
    </row>
    <row r="11650" spans="5:7">
      <c r="E11650" s="237"/>
      <c r="F11650" s="237"/>
      <c r="G11650" s="237"/>
    </row>
    <row r="11651" spans="5:7">
      <c r="E11651" s="237"/>
      <c r="F11651" s="237"/>
      <c r="G11651" s="237"/>
    </row>
    <row r="11652" spans="5:7">
      <c r="E11652" s="237"/>
      <c r="F11652" s="237"/>
      <c r="G11652" s="237"/>
    </row>
    <row r="11653" spans="5:7">
      <c r="E11653" s="237"/>
      <c r="F11653" s="237"/>
      <c r="G11653" s="237"/>
    </row>
    <row r="11654" spans="5:7">
      <c r="E11654" s="237"/>
      <c r="F11654" s="237"/>
      <c r="G11654" s="237"/>
    </row>
    <row r="11655" spans="5:7">
      <c r="E11655" s="237"/>
      <c r="F11655" s="237"/>
      <c r="G11655" s="237"/>
    </row>
    <row r="11656" spans="5:7">
      <c r="E11656" s="237"/>
      <c r="F11656" s="237"/>
      <c r="G11656" s="237"/>
    </row>
    <row r="11657" spans="5:7">
      <c r="E11657" s="237"/>
      <c r="F11657" s="237"/>
      <c r="G11657" s="237"/>
    </row>
    <row r="11658" spans="5:7">
      <c r="E11658" s="237"/>
      <c r="F11658" s="237"/>
      <c r="G11658" s="237"/>
    </row>
    <row r="11659" spans="5:7">
      <c r="E11659" s="237"/>
      <c r="F11659" s="237"/>
      <c r="G11659" s="237"/>
    </row>
    <row r="11660" spans="5:7">
      <c r="E11660" s="237"/>
      <c r="F11660" s="237"/>
      <c r="G11660" s="237"/>
    </row>
    <row r="11661" spans="5:7">
      <c r="E11661" s="237"/>
      <c r="F11661" s="237"/>
      <c r="G11661" s="237"/>
    </row>
    <row r="11662" spans="5:7">
      <c r="E11662" s="237"/>
      <c r="F11662" s="237"/>
      <c r="G11662" s="237"/>
    </row>
    <row r="11663" spans="5:7">
      <c r="E11663" s="237"/>
      <c r="F11663" s="237"/>
      <c r="G11663" s="237"/>
    </row>
    <row r="11664" spans="5:7">
      <c r="E11664" s="237"/>
      <c r="F11664" s="237"/>
      <c r="G11664" s="237"/>
    </row>
    <row r="11665" spans="5:7">
      <c r="E11665" s="237"/>
      <c r="F11665" s="237"/>
      <c r="G11665" s="237"/>
    </row>
    <row r="11666" spans="5:7">
      <c r="E11666" s="237"/>
      <c r="F11666" s="237"/>
      <c r="G11666" s="237"/>
    </row>
    <row r="11667" spans="5:7">
      <c r="E11667" s="237"/>
      <c r="F11667" s="237"/>
      <c r="G11667" s="237"/>
    </row>
    <row r="11668" spans="5:7">
      <c r="E11668" s="237"/>
      <c r="F11668" s="237"/>
      <c r="G11668" s="237"/>
    </row>
    <row r="11669" spans="5:7">
      <c r="E11669" s="237"/>
      <c r="F11669" s="237"/>
      <c r="G11669" s="237"/>
    </row>
    <row r="11670" spans="5:7">
      <c r="E11670" s="237"/>
      <c r="F11670" s="237"/>
      <c r="G11670" s="237"/>
    </row>
    <row r="11671" spans="5:7">
      <c r="E11671" s="237"/>
      <c r="F11671" s="237"/>
      <c r="G11671" s="237"/>
    </row>
    <row r="11672" spans="5:7">
      <c r="E11672" s="237"/>
      <c r="F11672" s="237"/>
      <c r="G11672" s="237"/>
    </row>
    <row r="11673" spans="5:7">
      <c r="E11673" s="237"/>
      <c r="F11673" s="237"/>
      <c r="G11673" s="237"/>
    </row>
    <row r="11674" spans="5:7">
      <c r="E11674" s="237"/>
      <c r="F11674" s="237"/>
      <c r="G11674" s="237"/>
    </row>
    <row r="11675" spans="5:7">
      <c r="E11675" s="237"/>
      <c r="F11675" s="237"/>
      <c r="G11675" s="237"/>
    </row>
    <row r="11676" spans="5:7">
      <c r="E11676" s="237"/>
      <c r="F11676" s="237"/>
      <c r="G11676" s="237"/>
    </row>
    <row r="11677" spans="5:7">
      <c r="E11677" s="237"/>
      <c r="F11677" s="237"/>
      <c r="G11677" s="237"/>
    </row>
    <row r="11678" spans="5:7">
      <c r="E11678" s="237"/>
      <c r="F11678" s="237"/>
      <c r="G11678" s="237"/>
    </row>
    <row r="11679" spans="5:7">
      <c r="E11679" s="237"/>
      <c r="F11679" s="237"/>
      <c r="G11679" s="237"/>
    </row>
    <row r="11680" spans="5:7">
      <c r="E11680" s="237"/>
      <c r="F11680" s="237"/>
      <c r="G11680" s="237"/>
    </row>
    <row r="11681" spans="5:7">
      <c r="E11681" s="237"/>
      <c r="F11681" s="237"/>
      <c r="G11681" s="237"/>
    </row>
    <row r="11682" spans="5:7">
      <c r="E11682" s="237"/>
      <c r="F11682" s="237"/>
      <c r="G11682" s="237"/>
    </row>
    <row r="11683" spans="5:7">
      <c r="E11683" s="237"/>
      <c r="F11683" s="237"/>
      <c r="G11683" s="237"/>
    </row>
    <row r="11684" spans="5:7">
      <c r="E11684" s="237"/>
      <c r="F11684" s="237"/>
      <c r="G11684" s="237"/>
    </row>
    <row r="11685" spans="5:7">
      <c r="E11685" s="237"/>
      <c r="F11685" s="237"/>
      <c r="G11685" s="237"/>
    </row>
    <row r="11686" spans="5:7">
      <c r="E11686" s="237"/>
      <c r="F11686" s="237"/>
      <c r="G11686" s="237"/>
    </row>
    <row r="11687" spans="5:7">
      <c r="E11687" s="237"/>
      <c r="F11687" s="237"/>
      <c r="G11687" s="237"/>
    </row>
    <row r="11688" spans="5:7">
      <c r="E11688" s="237"/>
      <c r="F11688" s="237"/>
      <c r="G11688" s="237"/>
    </row>
    <row r="11689" spans="5:7">
      <c r="E11689" s="237"/>
      <c r="F11689" s="237"/>
      <c r="G11689" s="237"/>
    </row>
    <row r="11690" spans="5:7">
      <c r="E11690" s="237"/>
      <c r="F11690" s="237"/>
      <c r="G11690" s="237"/>
    </row>
    <row r="11691" spans="5:7">
      <c r="E11691" s="237"/>
      <c r="F11691" s="237"/>
      <c r="G11691" s="237"/>
    </row>
    <row r="11692" spans="5:7">
      <c r="E11692" s="237"/>
      <c r="F11692" s="237"/>
      <c r="G11692" s="237"/>
    </row>
    <row r="11693" spans="5:7">
      <c r="E11693" s="237"/>
      <c r="F11693" s="237"/>
      <c r="G11693" s="237"/>
    </row>
    <row r="11694" spans="5:7">
      <c r="E11694" s="237"/>
      <c r="F11694" s="237"/>
      <c r="G11694" s="237"/>
    </row>
    <row r="11695" spans="5:7">
      <c r="E11695" s="237"/>
      <c r="F11695" s="237"/>
      <c r="G11695" s="237"/>
    </row>
    <row r="11696" spans="5:7">
      <c r="E11696" s="237"/>
      <c r="F11696" s="237"/>
      <c r="G11696" s="237"/>
    </row>
    <row r="11697" spans="5:7">
      <c r="E11697" s="237"/>
      <c r="F11697" s="237"/>
      <c r="G11697" s="237"/>
    </row>
    <row r="11698" spans="5:7">
      <c r="E11698" s="237"/>
      <c r="F11698" s="237"/>
      <c r="G11698" s="237"/>
    </row>
    <row r="11699" spans="5:7">
      <c r="E11699" s="237"/>
      <c r="F11699" s="237"/>
      <c r="G11699" s="237"/>
    </row>
    <row r="11700" spans="5:7">
      <c r="E11700" s="237"/>
      <c r="F11700" s="237"/>
      <c r="G11700" s="237"/>
    </row>
    <row r="11701" spans="5:7">
      <c r="E11701" s="237"/>
      <c r="F11701" s="237"/>
      <c r="G11701" s="237"/>
    </row>
    <row r="11702" spans="5:7">
      <c r="E11702" s="237"/>
      <c r="F11702" s="237"/>
      <c r="G11702" s="237"/>
    </row>
    <row r="11703" spans="5:7">
      <c r="E11703" s="237"/>
      <c r="F11703" s="237"/>
      <c r="G11703" s="237"/>
    </row>
    <row r="11704" spans="5:7">
      <c r="E11704" s="237"/>
      <c r="F11704" s="237"/>
      <c r="G11704" s="237"/>
    </row>
    <row r="11705" spans="5:7">
      <c r="E11705" s="237"/>
      <c r="F11705" s="237"/>
      <c r="G11705" s="237"/>
    </row>
    <row r="11706" spans="5:7">
      <c r="E11706" s="237"/>
      <c r="F11706" s="237"/>
      <c r="G11706" s="237"/>
    </row>
    <row r="11707" spans="5:7">
      <c r="E11707" s="237"/>
      <c r="F11707" s="237"/>
      <c r="G11707" s="237"/>
    </row>
    <row r="11708" spans="5:7">
      <c r="E11708" s="237"/>
      <c r="F11708" s="237"/>
      <c r="G11708" s="237"/>
    </row>
    <row r="11709" spans="5:7">
      <c r="E11709" s="237"/>
      <c r="F11709" s="237"/>
      <c r="G11709" s="237"/>
    </row>
    <row r="11710" spans="5:7">
      <c r="E11710" s="237"/>
      <c r="F11710" s="237"/>
      <c r="G11710" s="237"/>
    </row>
    <row r="11711" spans="5:7">
      <c r="E11711" s="237"/>
      <c r="F11711" s="237"/>
      <c r="G11711" s="237"/>
    </row>
    <row r="11712" spans="5:7">
      <c r="E11712" s="237"/>
      <c r="F11712" s="237"/>
      <c r="G11712" s="237"/>
    </row>
    <row r="11713" spans="5:7">
      <c r="E11713" s="237"/>
      <c r="F11713" s="237"/>
      <c r="G11713" s="237"/>
    </row>
    <row r="11714" spans="5:7">
      <c r="E11714" s="237"/>
      <c r="F11714" s="237"/>
      <c r="G11714" s="237"/>
    </row>
    <row r="11715" spans="5:7">
      <c r="E11715" s="237"/>
      <c r="F11715" s="237"/>
      <c r="G11715" s="237"/>
    </row>
    <row r="11716" spans="5:7">
      <c r="E11716" s="237"/>
      <c r="F11716" s="237"/>
      <c r="G11716" s="237"/>
    </row>
    <row r="11717" spans="5:7">
      <c r="E11717" s="237"/>
      <c r="F11717" s="237"/>
      <c r="G11717" s="237"/>
    </row>
    <row r="11718" spans="5:7">
      <c r="E11718" s="237"/>
      <c r="F11718" s="237"/>
      <c r="G11718" s="237"/>
    </row>
    <row r="11719" spans="5:7">
      <c r="E11719" s="237"/>
      <c r="F11719" s="237"/>
      <c r="G11719" s="237"/>
    </row>
    <row r="11720" spans="5:7">
      <c r="E11720" s="237"/>
      <c r="F11720" s="237"/>
      <c r="G11720" s="237"/>
    </row>
    <row r="11721" spans="5:7">
      <c r="E11721" s="237"/>
      <c r="F11721" s="237"/>
      <c r="G11721" s="237"/>
    </row>
    <row r="11722" spans="5:7">
      <c r="E11722" s="237"/>
      <c r="F11722" s="237"/>
      <c r="G11722" s="237"/>
    </row>
    <row r="11723" spans="5:7">
      <c r="E11723" s="237"/>
      <c r="F11723" s="237"/>
      <c r="G11723" s="237"/>
    </row>
    <row r="11724" spans="5:7">
      <c r="E11724" s="237"/>
      <c r="F11724" s="237"/>
      <c r="G11724" s="237"/>
    </row>
    <row r="11725" spans="5:7">
      <c r="E11725" s="237"/>
      <c r="F11725" s="237"/>
      <c r="G11725" s="237"/>
    </row>
    <row r="11726" spans="5:7">
      <c r="E11726" s="237"/>
      <c r="F11726" s="237"/>
      <c r="G11726" s="237"/>
    </row>
    <row r="11727" spans="5:7">
      <c r="E11727" s="237"/>
      <c r="F11727" s="237"/>
      <c r="G11727" s="237"/>
    </row>
    <row r="11728" spans="5:7">
      <c r="E11728" s="237"/>
      <c r="F11728" s="237"/>
      <c r="G11728" s="237"/>
    </row>
    <row r="11729" spans="5:7">
      <c r="E11729" s="237"/>
      <c r="F11729" s="237"/>
      <c r="G11729" s="237"/>
    </row>
    <row r="11730" spans="5:7">
      <c r="E11730" s="237"/>
      <c r="F11730" s="237"/>
      <c r="G11730" s="237"/>
    </row>
    <row r="11731" spans="5:7">
      <c r="E11731" s="237"/>
      <c r="F11731" s="237"/>
      <c r="G11731" s="237"/>
    </row>
    <row r="11732" spans="5:7">
      <c r="E11732" s="237"/>
      <c r="F11732" s="237"/>
      <c r="G11732" s="237"/>
    </row>
    <row r="11733" spans="5:7">
      <c r="E11733" s="237"/>
      <c r="F11733" s="237"/>
      <c r="G11733" s="237"/>
    </row>
    <row r="11734" spans="5:7">
      <c r="E11734" s="237"/>
      <c r="F11734" s="237"/>
      <c r="G11734" s="237"/>
    </row>
    <row r="11735" spans="5:7">
      <c r="E11735" s="237"/>
      <c r="F11735" s="237"/>
      <c r="G11735" s="237"/>
    </row>
    <row r="11736" spans="5:7">
      <c r="E11736" s="237"/>
      <c r="F11736" s="237"/>
      <c r="G11736" s="237"/>
    </row>
    <row r="11737" spans="5:7">
      <c r="E11737" s="237"/>
      <c r="F11737" s="237"/>
      <c r="G11737" s="237"/>
    </row>
    <row r="11738" spans="5:7">
      <c r="E11738" s="237"/>
      <c r="F11738" s="237"/>
      <c r="G11738" s="237"/>
    </row>
    <row r="11739" spans="5:7">
      <c r="E11739" s="237"/>
      <c r="F11739" s="237"/>
      <c r="G11739" s="237"/>
    </row>
    <row r="11740" spans="5:7">
      <c r="E11740" s="237"/>
      <c r="F11740" s="237"/>
      <c r="G11740" s="237"/>
    </row>
    <row r="11741" spans="5:7">
      <c r="E11741" s="237"/>
      <c r="F11741" s="237"/>
      <c r="G11741" s="237"/>
    </row>
    <row r="11742" spans="5:7">
      <c r="E11742" s="237"/>
      <c r="F11742" s="237"/>
      <c r="G11742" s="237"/>
    </row>
    <row r="11743" spans="5:7">
      <c r="E11743" s="237"/>
      <c r="F11743" s="237"/>
      <c r="G11743" s="237"/>
    </row>
    <row r="11744" spans="5:7">
      <c r="E11744" s="237"/>
      <c r="F11744" s="237"/>
      <c r="G11744" s="237"/>
    </row>
    <row r="11745" spans="5:7">
      <c r="E11745" s="237"/>
      <c r="F11745" s="237"/>
      <c r="G11745" s="237"/>
    </row>
    <row r="11746" spans="5:7">
      <c r="E11746" s="237"/>
      <c r="F11746" s="237"/>
      <c r="G11746" s="237"/>
    </row>
    <row r="11747" spans="5:7">
      <c r="E11747" s="237"/>
      <c r="F11747" s="237"/>
      <c r="G11747" s="237"/>
    </row>
    <row r="11748" spans="5:7">
      <c r="E11748" s="237"/>
      <c r="F11748" s="237"/>
      <c r="G11748" s="237"/>
    </row>
    <row r="11749" spans="5:7">
      <c r="E11749" s="237"/>
      <c r="F11749" s="237"/>
      <c r="G11749" s="237"/>
    </row>
    <row r="11750" spans="5:7">
      <c r="E11750" s="237"/>
      <c r="F11750" s="237"/>
      <c r="G11750" s="237"/>
    </row>
    <row r="11751" spans="5:7">
      <c r="E11751" s="237"/>
      <c r="F11751" s="237"/>
      <c r="G11751" s="237"/>
    </row>
    <row r="11752" spans="5:7">
      <c r="E11752" s="237"/>
      <c r="F11752" s="237"/>
      <c r="G11752" s="237"/>
    </row>
    <row r="11753" spans="5:7">
      <c r="E11753" s="237"/>
      <c r="F11753" s="237"/>
      <c r="G11753" s="237"/>
    </row>
    <row r="11754" spans="5:7">
      <c r="E11754" s="237"/>
      <c r="F11754" s="237"/>
      <c r="G11754" s="237"/>
    </row>
    <row r="11755" spans="5:7">
      <c r="E11755" s="237"/>
      <c r="F11755" s="237"/>
      <c r="G11755" s="237"/>
    </row>
    <row r="11756" spans="5:7">
      <c r="E11756" s="237"/>
      <c r="F11756" s="237"/>
      <c r="G11756" s="237"/>
    </row>
    <row r="11757" spans="5:7">
      <c r="E11757" s="237"/>
      <c r="F11757" s="237"/>
      <c r="G11757" s="237"/>
    </row>
    <row r="11758" spans="5:7">
      <c r="E11758" s="237"/>
      <c r="F11758" s="237"/>
      <c r="G11758" s="237"/>
    </row>
    <row r="11759" spans="5:7">
      <c r="E11759" s="237"/>
      <c r="F11759" s="237"/>
      <c r="G11759" s="237"/>
    </row>
    <row r="11760" spans="5:7">
      <c r="E11760" s="237"/>
      <c r="F11760" s="237"/>
      <c r="G11760" s="237"/>
    </row>
    <row r="11761" spans="5:7">
      <c r="E11761" s="237"/>
      <c r="F11761" s="237"/>
      <c r="G11761" s="237"/>
    </row>
    <row r="11762" spans="5:7">
      <c r="E11762" s="237"/>
      <c r="F11762" s="237"/>
      <c r="G11762" s="237"/>
    </row>
    <row r="11763" spans="5:7">
      <c r="E11763" s="237"/>
      <c r="F11763" s="237"/>
      <c r="G11763" s="237"/>
    </row>
    <row r="11764" spans="5:7">
      <c r="E11764" s="237"/>
      <c r="F11764" s="237"/>
      <c r="G11764" s="237"/>
    </row>
    <row r="11765" spans="5:7">
      <c r="E11765" s="237"/>
      <c r="F11765" s="237"/>
      <c r="G11765" s="237"/>
    </row>
    <row r="11766" spans="5:7">
      <c r="E11766" s="237"/>
      <c r="F11766" s="237"/>
      <c r="G11766" s="237"/>
    </row>
    <row r="11767" spans="5:7">
      <c r="E11767" s="237"/>
      <c r="F11767" s="237"/>
      <c r="G11767" s="237"/>
    </row>
    <row r="11768" spans="5:7">
      <c r="E11768" s="237"/>
      <c r="F11768" s="237"/>
      <c r="G11768" s="237"/>
    </row>
    <row r="11769" spans="5:7">
      <c r="E11769" s="237"/>
      <c r="F11769" s="237"/>
      <c r="G11769" s="237"/>
    </row>
    <row r="11770" spans="5:7">
      <c r="E11770" s="237"/>
      <c r="F11770" s="237"/>
      <c r="G11770" s="237"/>
    </row>
    <row r="11771" spans="5:7">
      <c r="E11771" s="237"/>
      <c r="F11771" s="237"/>
      <c r="G11771" s="237"/>
    </row>
    <row r="11772" spans="5:7">
      <c r="E11772" s="237"/>
      <c r="F11772" s="237"/>
      <c r="G11772" s="237"/>
    </row>
    <row r="11773" spans="5:7">
      <c r="E11773" s="237"/>
      <c r="F11773" s="237"/>
      <c r="G11773" s="237"/>
    </row>
    <row r="11774" spans="5:7">
      <c r="E11774" s="237"/>
      <c r="F11774" s="237"/>
      <c r="G11774" s="237"/>
    </row>
    <row r="11775" spans="5:7">
      <c r="E11775" s="237"/>
      <c r="F11775" s="237"/>
      <c r="G11775" s="237"/>
    </row>
    <row r="11776" spans="5:7">
      <c r="E11776" s="237"/>
      <c r="F11776" s="237"/>
      <c r="G11776" s="237"/>
    </row>
    <row r="11777" spans="5:7">
      <c r="E11777" s="237"/>
      <c r="F11777" s="237"/>
      <c r="G11777" s="237"/>
    </row>
    <row r="11778" spans="5:7">
      <c r="E11778" s="237"/>
      <c r="F11778" s="237"/>
      <c r="G11778" s="237"/>
    </row>
    <row r="11779" spans="5:7">
      <c r="E11779" s="237"/>
      <c r="F11779" s="237"/>
      <c r="G11779" s="237"/>
    </row>
    <row r="11780" spans="5:7">
      <c r="E11780" s="237"/>
      <c r="F11780" s="237"/>
      <c r="G11780" s="237"/>
    </row>
    <row r="11781" spans="5:7">
      <c r="E11781" s="237"/>
      <c r="F11781" s="237"/>
      <c r="G11781" s="237"/>
    </row>
    <row r="11782" spans="5:7">
      <c r="E11782" s="237"/>
      <c r="F11782" s="237"/>
      <c r="G11782" s="237"/>
    </row>
    <row r="11783" spans="5:7">
      <c r="E11783" s="237"/>
      <c r="F11783" s="237"/>
      <c r="G11783" s="237"/>
    </row>
    <row r="11784" spans="5:7">
      <c r="E11784" s="237"/>
      <c r="F11784" s="237"/>
      <c r="G11784" s="237"/>
    </row>
    <row r="11785" spans="5:7">
      <c r="E11785" s="237"/>
      <c r="F11785" s="237"/>
      <c r="G11785" s="237"/>
    </row>
    <row r="11786" spans="5:7">
      <c r="E11786" s="237"/>
      <c r="F11786" s="237"/>
      <c r="G11786" s="237"/>
    </row>
    <row r="11787" spans="5:7">
      <c r="E11787" s="237"/>
      <c r="F11787" s="237"/>
      <c r="G11787" s="237"/>
    </row>
    <row r="11788" spans="5:7">
      <c r="E11788" s="237"/>
      <c r="F11788" s="237"/>
      <c r="G11788" s="237"/>
    </row>
    <row r="11789" spans="5:7">
      <c r="E11789" s="237"/>
      <c r="F11789" s="237"/>
      <c r="G11789" s="237"/>
    </row>
    <row r="11790" spans="5:7">
      <c r="E11790" s="237"/>
      <c r="F11790" s="237"/>
      <c r="G11790" s="237"/>
    </row>
    <row r="11791" spans="5:7">
      <c r="E11791" s="237"/>
      <c r="F11791" s="237"/>
      <c r="G11791" s="237"/>
    </row>
    <row r="11792" spans="5:7">
      <c r="E11792" s="237"/>
      <c r="F11792" s="237"/>
      <c r="G11792" s="237"/>
    </row>
    <row r="11793" spans="5:7">
      <c r="E11793" s="237"/>
      <c r="F11793" s="237"/>
      <c r="G11793" s="237"/>
    </row>
    <row r="11794" spans="5:7">
      <c r="E11794" s="237"/>
      <c r="F11794" s="237"/>
      <c r="G11794" s="237"/>
    </row>
    <row r="11795" spans="5:7">
      <c r="E11795" s="237"/>
      <c r="F11795" s="237"/>
      <c r="G11795" s="237"/>
    </row>
    <row r="11796" spans="5:7">
      <c r="E11796" s="237"/>
      <c r="F11796" s="237"/>
      <c r="G11796" s="237"/>
    </row>
    <row r="11797" spans="5:7">
      <c r="E11797" s="237"/>
      <c r="F11797" s="237"/>
      <c r="G11797" s="237"/>
    </row>
    <row r="11798" spans="5:7">
      <c r="E11798" s="237"/>
      <c r="F11798" s="237"/>
      <c r="G11798" s="237"/>
    </row>
    <row r="11799" spans="5:7">
      <c r="E11799" s="237"/>
      <c r="F11799" s="237"/>
      <c r="G11799" s="237"/>
    </row>
    <row r="11800" spans="5:7">
      <c r="E11800" s="237"/>
      <c r="F11800" s="237"/>
      <c r="G11800" s="237"/>
    </row>
    <row r="11801" spans="5:7">
      <c r="E11801" s="237"/>
      <c r="F11801" s="237"/>
      <c r="G11801" s="237"/>
    </row>
    <row r="11802" spans="5:7">
      <c r="E11802" s="237"/>
      <c r="F11802" s="237"/>
      <c r="G11802" s="237"/>
    </row>
    <row r="11803" spans="5:7">
      <c r="E11803" s="237"/>
      <c r="F11803" s="237"/>
      <c r="G11803" s="237"/>
    </row>
    <row r="11804" spans="5:7">
      <c r="E11804" s="237"/>
      <c r="F11804" s="237"/>
      <c r="G11804" s="237"/>
    </row>
    <row r="11805" spans="5:7">
      <c r="E11805" s="237"/>
      <c r="F11805" s="237"/>
      <c r="G11805" s="237"/>
    </row>
    <row r="11806" spans="5:7">
      <c r="E11806" s="237"/>
      <c r="F11806" s="237"/>
      <c r="G11806" s="237"/>
    </row>
    <row r="11807" spans="5:7">
      <c r="E11807" s="237"/>
      <c r="F11807" s="237"/>
      <c r="G11807" s="237"/>
    </row>
    <row r="11808" spans="5:7">
      <c r="E11808" s="237"/>
      <c r="F11808" s="237"/>
      <c r="G11808" s="237"/>
    </row>
    <row r="11809" spans="5:7">
      <c r="E11809" s="237"/>
      <c r="F11809" s="237"/>
      <c r="G11809" s="237"/>
    </row>
    <row r="11810" spans="5:7">
      <c r="E11810" s="237"/>
      <c r="F11810" s="237"/>
      <c r="G11810" s="237"/>
    </row>
    <row r="11811" spans="5:7">
      <c r="E11811" s="237"/>
      <c r="F11811" s="237"/>
      <c r="G11811" s="237"/>
    </row>
    <row r="11812" spans="5:7">
      <c r="E11812" s="237"/>
      <c r="F11812" s="237"/>
      <c r="G11812" s="237"/>
    </row>
    <row r="11813" spans="5:7">
      <c r="E11813" s="237"/>
      <c r="F11813" s="237"/>
      <c r="G11813" s="237"/>
    </row>
    <row r="11814" spans="5:7">
      <c r="E11814" s="237"/>
      <c r="F11814" s="237"/>
      <c r="G11814" s="237"/>
    </row>
    <row r="11815" spans="5:7">
      <c r="E11815" s="237"/>
      <c r="F11815" s="237"/>
      <c r="G11815" s="237"/>
    </row>
    <row r="11816" spans="5:7">
      <c r="E11816" s="237"/>
      <c r="F11816" s="237"/>
      <c r="G11816" s="237"/>
    </row>
    <row r="11817" spans="5:7">
      <c r="E11817" s="237"/>
      <c r="F11817" s="237"/>
      <c r="G11817" s="237"/>
    </row>
    <row r="11818" spans="5:7">
      <c r="E11818" s="237"/>
      <c r="F11818" s="237"/>
      <c r="G11818" s="237"/>
    </row>
    <row r="11819" spans="5:7">
      <c r="E11819" s="237"/>
      <c r="F11819" s="237"/>
      <c r="G11819" s="237"/>
    </row>
    <row r="11820" spans="5:7">
      <c r="E11820" s="237"/>
      <c r="F11820" s="237"/>
      <c r="G11820" s="237"/>
    </row>
    <row r="11821" spans="5:7">
      <c r="E11821" s="237"/>
      <c r="F11821" s="237"/>
      <c r="G11821" s="237"/>
    </row>
    <row r="11822" spans="5:7">
      <c r="E11822" s="237"/>
      <c r="F11822" s="237"/>
      <c r="G11822" s="237"/>
    </row>
    <row r="11823" spans="5:7">
      <c r="E11823" s="237"/>
      <c r="F11823" s="237"/>
      <c r="G11823" s="237"/>
    </row>
    <row r="11824" spans="5:7">
      <c r="E11824" s="237"/>
      <c r="F11824" s="237"/>
      <c r="G11824" s="237"/>
    </row>
    <row r="11825" spans="5:7">
      <c r="E11825" s="237"/>
      <c r="F11825" s="237"/>
      <c r="G11825" s="237"/>
    </row>
    <row r="11826" spans="5:7">
      <c r="E11826" s="237"/>
      <c r="F11826" s="237"/>
      <c r="G11826" s="237"/>
    </row>
    <row r="11827" spans="5:7">
      <c r="E11827" s="237"/>
      <c r="F11827" s="237"/>
      <c r="G11827" s="237"/>
    </row>
    <row r="11828" spans="5:7">
      <c r="E11828" s="237"/>
      <c r="F11828" s="237"/>
      <c r="G11828" s="237"/>
    </row>
    <row r="11829" spans="5:7">
      <c r="E11829" s="237"/>
      <c r="F11829" s="237"/>
      <c r="G11829" s="237"/>
    </row>
    <row r="11830" spans="5:7">
      <c r="E11830" s="237"/>
      <c r="F11830" s="237"/>
      <c r="G11830" s="237"/>
    </row>
    <row r="11831" spans="5:7">
      <c r="E11831" s="237"/>
      <c r="F11831" s="237"/>
      <c r="G11831" s="237"/>
    </row>
    <row r="11832" spans="5:7">
      <c r="E11832" s="237"/>
      <c r="F11832" s="237"/>
      <c r="G11832" s="237"/>
    </row>
    <row r="11833" spans="5:7">
      <c r="E11833" s="237"/>
      <c r="F11833" s="237"/>
      <c r="G11833" s="237"/>
    </row>
    <row r="11834" spans="5:7">
      <c r="E11834" s="237"/>
      <c r="F11834" s="237"/>
      <c r="G11834" s="237"/>
    </row>
    <row r="11835" spans="5:7">
      <c r="E11835" s="237"/>
      <c r="F11835" s="237"/>
      <c r="G11835" s="237"/>
    </row>
    <row r="11836" spans="5:7">
      <c r="E11836" s="237"/>
      <c r="F11836" s="237"/>
      <c r="G11836" s="237"/>
    </row>
    <row r="11837" spans="5:7">
      <c r="E11837" s="237"/>
      <c r="F11837" s="237"/>
      <c r="G11837" s="237"/>
    </row>
    <row r="11838" spans="5:7">
      <c r="E11838" s="237"/>
      <c r="F11838" s="237"/>
      <c r="G11838" s="237"/>
    </row>
    <row r="11839" spans="5:7">
      <c r="E11839" s="237"/>
      <c r="F11839" s="237"/>
      <c r="G11839" s="237"/>
    </row>
    <row r="11840" spans="5:7">
      <c r="E11840" s="237"/>
      <c r="F11840" s="237"/>
      <c r="G11840" s="237"/>
    </row>
    <row r="11841" spans="5:7">
      <c r="E11841" s="237"/>
      <c r="F11841" s="237"/>
      <c r="G11841" s="237"/>
    </row>
    <row r="11842" spans="5:7">
      <c r="E11842" s="237"/>
      <c r="F11842" s="237"/>
      <c r="G11842" s="237"/>
    </row>
    <row r="11843" spans="5:7">
      <c r="E11843" s="237"/>
      <c r="F11843" s="237"/>
      <c r="G11843" s="237"/>
    </row>
    <row r="11844" spans="5:7">
      <c r="E11844" s="237"/>
      <c r="F11844" s="237"/>
      <c r="G11844" s="237"/>
    </row>
    <row r="11845" spans="5:7">
      <c r="E11845" s="237"/>
      <c r="F11845" s="237"/>
      <c r="G11845" s="237"/>
    </row>
    <row r="11846" spans="5:7">
      <c r="E11846" s="237"/>
      <c r="F11846" s="237"/>
      <c r="G11846" s="237"/>
    </row>
    <row r="11847" spans="5:7">
      <c r="E11847" s="237"/>
      <c r="F11847" s="237"/>
      <c r="G11847" s="237"/>
    </row>
    <row r="11848" spans="5:7">
      <c r="E11848" s="237"/>
      <c r="F11848" s="237"/>
      <c r="G11848" s="237"/>
    </row>
    <row r="11849" spans="5:7">
      <c r="E11849" s="237"/>
      <c r="F11849" s="237"/>
      <c r="G11849" s="237"/>
    </row>
    <row r="11850" spans="5:7">
      <c r="E11850" s="237"/>
      <c r="F11850" s="237"/>
      <c r="G11850" s="237"/>
    </row>
    <row r="11851" spans="5:7">
      <c r="E11851" s="237"/>
      <c r="F11851" s="237"/>
      <c r="G11851" s="237"/>
    </row>
    <row r="11852" spans="5:7">
      <c r="E11852" s="237"/>
      <c r="F11852" s="237"/>
      <c r="G11852" s="237"/>
    </row>
    <row r="11853" spans="5:7">
      <c r="E11853" s="237"/>
      <c r="F11853" s="237"/>
      <c r="G11853" s="237"/>
    </row>
    <row r="11854" spans="5:7">
      <c r="E11854" s="237"/>
      <c r="F11854" s="237"/>
      <c r="G11854" s="237"/>
    </row>
    <row r="11855" spans="5:7">
      <c r="E11855" s="237"/>
      <c r="F11855" s="237"/>
      <c r="G11855" s="237"/>
    </row>
    <row r="11856" spans="5:7">
      <c r="E11856" s="237"/>
      <c r="F11856" s="237"/>
      <c r="G11856" s="237"/>
    </row>
    <row r="11857" spans="5:7">
      <c r="E11857" s="237"/>
      <c r="F11857" s="237"/>
      <c r="G11857" s="237"/>
    </row>
    <row r="11858" spans="5:7">
      <c r="E11858" s="237"/>
      <c r="F11858" s="237"/>
      <c r="G11858" s="237"/>
    </row>
    <row r="11859" spans="5:7">
      <c r="E11859" s="237"/>
      <c r="F11859" s="237"/>
      <c r="G11859" s="237"/>
    </row>
    <row r="11860" spans="5:7">
      <c r="E11860" s="237"/>
      <c r="F11860" s="237"/>
      <c r="G11860" s="237"/>
    </row>
    <row r="11861" spans="5:7">
      <c r="E11861" s="237"/>
      <c r="F11861" s="237"/>
      <c r="G11861" s="237"/>
    </row>
    <row r="11862" spans="5:7">
      <c r="E11862" s="237"/>
      <c r="F11862" s="237"/>
      <c r="G11862" s="237"/>
    </row>
    <row r="11863" spans="5:7">
      <c r="E11863" s="237"/>
      <c r="F11863" s="237"/>
      <c r="G11863" s="237"/>
    </row>
    <row r="11864" spans="5:7">
      <c r="E11864" s="237"/>
      <c r="F11864" s="237"/>
      <c r="G11864" s="237"/>
    </row>
    <row r="11865" spans="5:7">
      <c r="E11865" s="237"/>
      <c r="F11865" s="237"/>
      <c r="G11865" s="237"/>
    </row>
    <row r="11866" spans="5:7">
      <c r="E11866" s="237"/>
      <c r="F11866" s="237"/>
      <c r="G11866" s="237"/>
    </row>
    <row r="11867" spans="5:7">
      <c r="E11867" s="237"/>
      <c r="F11867" s="237"/>
      <c r="G11867" s="237"/>
    </row>
    <row r="11868" spans="5:7">
      <c r="E11868" s="237"/>
      <c r="F11868" s="237"/>
      <c r="G11868" s="237"/>
    </row>
    <row r="11869" spans="5:7">
      <c r="E11869" s="237"/>
      <c r="F11869" s="237"/>
      <c r="G11869" s="237"/>
    </row>
    <row r="11870" spans="5:7">
      <c r="E11870" s="237"/>
      <c r="F11870" s="237"/>
      <c r="G11870" s="237"/>
    </row>
    <row r="11871" spans="5:7">
      <c r="E11871" s="237"/>
      <c r="F11871" s="237"/>
      <c r="G11871" s="237"/>
    </row>
    <row r="11872" spans="5:7">
      <c r="E11872" s="237"/>
      <c r="F11872" s="237"/>
      <c r="G11872" s="237"/>
    </row>
    <row r="11873" spans="5:7">
      <c r="E11873" s="237"/>
      <c r="F11873" s="237"/>
      <c r="G11873" s="237"/>
    </row>
    <row r="11874" spans="5:7">
      <c r="E11874" s="237"/>
      <c r="F11874" s="237"/>
      <c r="G11874" s="237"/>
    </row>
    <row r="11875" spans="5:7">
      <c r="E11875" s="237"/>
      <c r="F11875" s="237"/>
      <c r="G11875" s="237"/>
    </row>
    <row r="11876" spans="5:7">
      <c r="E11876" s="237"/>
      <c r="F11876" s="237"/>
      <c r="G11876" s="237"/>
    </row>
    <row r="11877" spans="5:7">
      <c r="E11877" s="237"/>
      <c r="F11877" s="237"/>
      <c r="G11877" s="237"/>
    </row>
    <row r="11878" spans="5:7">
      <c r="E11878" s="237"/>
      <c r="F11878" s="237"/>
      <c r="G11878" s="237"/>
    </row>
    <row r="11879" spans="5:7">
      <c r="E11879" s="237"/>
      <c r="F11879" s="237"/>
      <c r="G11879" s="237"/>
    </row>
    <row r="11880" spans="5:7">
      <c r="E11880" s="237"/>
      <c r="F11880" s="237"/>
      <c r="G11880" s="237"/>
    </row>
    <row r="11881" spans="5:7">
      <c r="E11881" s="237"/>
      <c r="F11881" s="237"/>
      <c r="G11881" s="237"/>
    </row>
    <row r="11882" spans="5:7">
      <c r="E11882" s="237"/>
      <c r="F11882" s="237"/>
      <c r="G11882" s="237"/>
    </row>
    <row r="11883" spans="5:7">
      <c r="E11883" s="237"/>
      <c r="F11883" s="237"/>
      <c r="G11883" s="237"/>
    </row>
    <row r="11884" spans="5:7">
      <c r="E11884" s="237"/>
      <c r="F11884" s="237"/>
      <c r="G11884" s="237"/>
    </row>
    <row r="11885" spans="5:7">
      <c r="E11885" s="237"/>
      <c r="F11885" s="237"/>
      <c r="G11885" s="237"/>
    </row>
    <row r="11886" spans="5:7">
      <c r="E11886" s="237"/>
      <c r="F11886" s="237"/>
      <c r="G11886" s="237"/>
    </row>
    <row r="11887" spans="5:7">
      <c r="E11887" s="237"/>
      <c r="F11887" s="237"/>
      <c r="G11887" s="237"/>
    </row>
    <row r="11888" spans="5:7">
      <c r="E11888" s="237"/>
      <c r="F11888" s="237"/>
      <c r="G11888" s="237"/>
    </row>
    <row r="11889" spans="5:7">
      <c r="E11889" s="237"/>
      <c r="F11889" s="237"/>
      <c r="G11889" s="237"/>
    </row>
    <row r="11890" spans="5:7">
      <c r="E11890" s="237"/>
      <c r="F11890" s="237"/>
      <c r="G11890" s="237"/>
    </row>
    <row r="11891" spans="5:7">
      <c r="E11891" s="237"/>
      <c r="F11891" s="237"/>
      <c r="G11891" s="237"/>
    </row>
    <row r="11892" spans="5:7">
      <c r="E11892" s="237"/>
      <c r="F11892" s="237"/>
      <c r="G11892" s="237"/>
    </row>
    <row r="11893" spans="5:7">
      <c r="E11893" s="237"/>
      <c r="F11893" s="237"/>
      <c r="G11893" s="237"/>
    </row>
    <row r="11894" spans="5:7">
      <c r="E11894" s="237"/>
      <c r="F11894" s="237"/>
      <c r="G11894" s="237"/>
    </row>
    <row r="11895" spans="5:7">
      <c r="E11895" s="237"/>
      <c r="F11895" s="237"/>
      <c r="G11895" s="237"/>
    </row>
    <row r="11896" spans="5:7">
      <c r="E11896" s="237"/>
      <c r="F11896" s="237"/>
      <c r="G11896" s="237"/>
    </row>
    <row r="11897" spans="5:7">
      <c r="E11897" s="237"/>
      <c r="F11897" s="237"/>
      <c r="G11897" s="237"/>
    </row>
    <row r="11898" spans="5:7">
      <c r="E11898" s="237"/>
      <c r="F11898" s="237"/>
      <c r="G11898" s="237"/>
    </row>
    <row r="11899" spans="5:7">
      <c r="E11899" s="237"/>
      <c r="F11899" s="237"/>
      <c r="G11899" s="237"/>
    </row>
    <row r="11900" spans="5:7">
      <c r="E11900" s="237"/>
      <c r="F11900" s="237"/>
      <c r="G11900" s="237"/>
    </row>
    <row r="11901" spans="5:7">
      <c r="E11901" s="237"/>
      <c r="F11901" s="237"/>
      <c r="G11901" s="237"/>
    </row>
    <row r="11902" spans="5:7">
      <c r="E11902" s="237"/>
      <c r="F11902" s="237"/>
      <c r="G11902" s="237"/>
    </row>
    <row r="11903" spans="5:7">
      <c r="E11903" s="237"/>
      <c r="F11903" s="237"/>
      <c r="G11903" s="237"/>
    </row>
    <row r="11904" spans="5:7">
      <c r="E11904" s="237"/>
      <c r="F11904" s="237"/>
      <c r="G11904" s="237"/>
    </row>
    <row r="11905" spans="5:7">
      <c r="E11905" s="237"/>
      <c r="F11905" s="237"/>
      <c r="G11905" s="237"/>
    </row>
    <row r="11906" spans="5:7">
      <c r="E11906" s="237"/>
      <c r="F11906" s="237"/>
      <c r="G11906" s="237"/>
    </row>
    <row r="11907" spans="5:7">
      <c r="E11907" s="237"/>
      <c r="F11907" s="237"/>
      <c r="G11907" s="237"/>
    </row>
    <row r="11908" spans="5:7">
      <c r="E11908" s="237"/>
      <c r="F11908" s="237"/>
      <c r="G11908" s="237"/>
    </row>
    <row r="11909" spans="5:7">
      <c r="E11909" s="237"/>
      <c r="F11909" s="237"/>
      <c r="G11909" s="237"/>
    </row>
    <row r="11910" spans="5:7">
      <c r="E11910" s="237"/>
      <c r="F11910" s="237"/>
      <c r="G11910" s="237"/>
    </row>
    <row r="11911" spans="5:7">
      <c r="E11911" s="237"/>
      <c r="F11911" s="237"/>
      <c r="G11911" s="237"/>
    </row>
    <row r="11912" spans="5:7">
      <c r="E11912" s="237"/>
      <c r="F11912" s="237"/>
      <c r="G11912" s="237"/>
    </row>
    <row r="11913" spans="5:7">
      <c r="E11913" s="237"/>
      <c r="F11913" s="237"/>
      <c r="G11913" s="237"/>
    </row>
    <row r="11914" spans="5:7">
      <c r="E11914" s="237"/>
      <c r="F11914" s="237"/>
      <c r="G11914" s="237"/>
    </row>
    <row r="11915" spans="5:7">
      <c r="E11915" s="237"/>
      <c r="F11915" s="237"/>
      <c r="G11915" s="237"/>
    </row>
    <row r="11916" spans="5:7">
      <c r="E11916" s="237"/>
      <c r="F11916" s="237"/>
      <c r="G11916" s="237"/>
    </row>
    <row r="11917" spans="5:7">
      <c r="E11917" s="237"/>
      <c r="F11917" s="237"/>
      <c r="G11917" s="237"/>
    </row>
    <row r="11918" spans="5:7">
      <c r="E11918" s="237"/>
      <c r="F11918" s="237"/>
      <c r="G11918" s="237"/>
    </row>
    <row r="11919" spans="5:7">
      <c r="E11919" s="237"/>
      <c r="F11919" s="237"/>
      <c r="G11919" s="237"/>
    </row>
    <row r="11920" spans="5:7">
      <c r="E11920" s="237"/>
      <c r="F11920" s="237"/>
      <c r="G11920" s="237"/>
    </row>
    <row r="11921" spans="5:7">
      <c r="E11921" s="237"/>
      <c r="F11921" s="237"/>
      <c r="G11921" s="237"/>
    </row>
    <row r="11922" spans="5:7">
      <c r="E11922" s="237"/>
      <c r="F11922" s="237"/>
      <c r="G11922" s="237"/>
    </row>
    <row r="11923" spans="5:7">
      <c r="E11923" s="237"/>
      <c r="F11923" s="237"/>
      <c r="G11923" s="237"/>
    </row>
    <row r="11924" spans="5:7">
      <c r="E11924" s="237"/>
      <c r="F11924" s="237"/>
      <c r="G11924" s="237"/>
    </row>
    <row r="11925" spans="5:7">
      <c r="E11925" s="237"/>
      <c r="F11925" s="237"/>
      <c r="G11925" s="237"/>
    </row>
    <row r="11926" spans="5:7">
      <c r="E11926" s="237"/>
      <c r="F11926" s="237"/>
      <c r="G11926" s="237"/>
    </row>
    <row r="11927" spans="5:7">
      <c r="E11927" s="237"/>
      <c r="F11927" s="237"/>
      <c r="G11927" s="237"/>
    </row>
    <row r="11928" spans="5:7">
      <c r="E11928" s="237"/>
      <c r="F11928" s="237"/>
      <c r="G11928" s="237"/>
    </row>
    <row r="11929" spans="5:7">
      <c r="E11929" s="237"/>
      <c r="F11929" s="237"/>
      <c r="G11929" s="237"/>
    </row>
    <row r="11930" spans="5:7">
      <c r="E11930" s="237"/>
      <c r="F11930" s="237"/>
      <c r="G11930" s="237"/>
    </row>
    <row r="11931" spans="5:7">
      <c r="E11931" s="237"/>
      <c r="F11931" s="237"/>
      <c r="G11931" s="237"/>
    </row>
    <row r="11932" spans="5:7">
      <c r="E11932" s="237"/>
      <c r="F11932" s="237"/>
      <c r="G11932" s="237"/>
    </row>
    <row r="11933" spans="5:7">
      <c r="E11933" s="237"/>
      <c r="F11933" s="237"/>
      <c r="G11933" s="237"/>
    </row>
    <row r="11934" spans="5:7">
      <c r="E11934" s="237"/>
      <c r="F11934" s="237"/>
      <c r="G11934" s="237"/>
    </row>
    <row r="11935" spans="5:7">
      <c r="E11935" s="237"/>
      <c r="F11935" s="237"/>
      <c r="G11935" s="237"/>
    </row>
    <row r="11936" spans="5:7">
      <c r="E11936" s="237"/>
      <c r="F11936" s="237"/>
      <c r="G11936" s="237"/>
    </row>
    <row r="11937" spans="5:7">
      <c r="E11937" s="237"/>
      <c r="F11937" s="237"/>
      <c r="G11937" s="237"/>
    </row>
    <row r="11938" spans="5:7">
      <c r="E11938" s="237"/>
      <c r="F11938" s="237"/>
      <c r="G11938" s="237"/>
    </row>
    <row r="11939" spans="5:7">
      <c r="E11939" s="237"/>
      <c r="F11939" s="237"/>
      <c r="G11939" s="237"/>
    </row>
    <row r="11940" spans="5:7">
      <c r="E11940" s="237"/>
      <c r="F11940" s="237"/>
      <c r="G11940" s="237"/>
    </row>
    <row r="11941" spans="5:7">
      <c r="E11941" s="237"/>
      <c r="F11941" s="237"/>
      <c r="G11941" s="237"/>
    </row>
    <row r="11942" spans="5:7">
      <c r="E11942" s="237"/>
      <c r="F11942" s="237"/>
      <c r="G11942" s="237"/>
    </row>
    <row r="11943" spans="5:7">
      <c r="E11943" s="237"/>
      <c r="F11943" s="237"/>
      <c r="G11943" s="237"/>
    </row>
    <row r="11944" spans="5:7">
      <c r="E11944" s="237"/>
      <c r="F11944" s="237"/>
      <c r="G11944" s="237"/>
    </row>
    <row r="11945" spans="5:7">
      <c r="E11945" s="237"/>
      <c r="F11945" s="237"/>
      <c r="G11945" s="237"/>
    </row>
    <row r="11946" spans="5:7">
      <c r="E11946" s="237"/>
      <c r="F11946" s="237"/>
      <c r="G11946" s="237"/>
    </row>
    <row r="11947" spans="5:7">
      <c r="E11947" s="237"/>
      <c r="F11947" s="237"/>
      <c r="G11947" s="237"/>
    </row>
    <row r="11948" spans="5:7">
      <c r="E11948" s="237"/>
      <c r="F11948" s="237"/>
      <c r="G11948" s="237"/>
    </row>
    <row r="11949" spans="5:7">
      <c r="E11949" s="237"/>
      <c r="F11949" s="237"/>
      <c r="G11949" s="237"/>
    </row>
    <row r="11950" spans="5:7">
      <c r="E11950" s="237"/>
      <c r="F11950" s="237"/>
      <c r="G11950" s="237"/>
    </row>
    <row r="11951" spans="5:7">
      <c r="E11951" s="237"/>
      <c r="F11951" s="237"/>
      <c r="G11951" s="237"/>
    </row>
    <row r="11952" spans="5:7">
      <c r="E11952" s="237"/>
      <c r="F11952" s="237"/>
      <c r="G11952" s="237"/>
    </row>
    <row r="11953" spans="5:7">
      <c r="E11953" s="237"/>
      <c r="F11953" s="237"/>
      <c r="G11953" s="237"/>
    </row>
    <row r="11954" spans="5:7">
      <c r="E11954" s="237"/>
      <c r="F11954" s="237"/>
      <c r="G11954" s="237"/>
    </row>
    <row r="11955" spans="5:7">
      <c r="E11955" s="237"/>
      <c r="F11955" s="237"/>
      <c r="G11955" s="237"/>
    </row>
    <row r="11956" spans="5:7">
      <c r="E11956" s="237"/>
      <c r="F11956" s="237"/>
      <c r="G11956" s="237"/>
    </row>
    <row r="11957" spans="5:7">
      <c r="E11957" s="237"/>
      <c r="F11957" s="237"/>
      <c r="G11957" s="237"/>
    </row>
    <row r="11958" spans="5:7">
      <c r="E11958" s="237"/>
      <c r="F11958" s="237"/>
      <c r="G11958" s="237"/>
    </row>
    <row r="11959" spans="5:7">
      <c r="E11959" s="237"/>
      <c r="F11959" s="237"/>
      <c r="G11959" s="237"/>
    </row>
    <row r="11960" spans="5:7">
      <c r="E11960" s="237"/>
      <c r="F11960" s="237"/>
      <c r="G11960" s="237"/>
    </row>
    <row r="11961" spans="5:7">
      <c r="E11961" s="237"/>
      <c r="F11961" s="237"/>
      <c r="G11961" s="237"/>
    </row>
    <row r="11962" spans="5:7">
      <c r="E11962" s="237"/>
      <c r="F11962" s="237"/>
      <c r="G11962" s="237"/>
    </row>
    <row r="11963" spans="5:7">
      <c r="E11963" s="237"/>
      <c r="F11963" s="237"/>
      <c r="G11963" s="237"/>
    </row>
    <row r="11964" spans="5:7">
      <c r="E11964" s="237"/>
      <c r="F11964" s="237"/>
      <c r="G11964" s="237"/>
    </row>
    <row r="11965" spans="5:7">
      <c r="E11965" s="237"/>
      <c r="F11965" s="237"/>
      <c r="G11965" s="237"/>
    </row>
    <row r="11966" spans="5:7">
      <c r="E11966" s="237"/>
      <c r="F11966" s="237"/>
      <c r="G11966" s="237"/>
    </row>
    <row r="11967" spans="5:7">
      <c r="E11967" s="237"/>
      <c r="F11967" s="237"/>
      <c r="G11967" s="237"/>
    </row>
    <row r="11968" spans="5:7">
      <c r="E11968" s="237"/>
      <c r="F11968" s="237"/>
      <c r="G11968" s="237"/>
    </row>
    <row r="11969" spans="5:7">
      <c r="E11969" s="237"/>
      <c r="F11969" s="237"/>
      <c r="G11969" s="237"/>
    </row>
    <row r="11970" spans="5:7">
      <c r="E11970" s="237"/>
      <c r="F11970" s="237"/>
      <c r="G11970" s="237"/>
    </row>
    <row r="11971" spans="5:7">
      <c r="E11971" s="237"/>
      <c r="F11971" s="237"/>
      <c r="G11971" s="237"/>
    </row>
    <row r="11972" spans="5:7">
      <c r="E11972" s="237"/>
      <c r="F11972" s="237"/>
      <c r="G11972" s="237"/>
    </row>
    <row r="11973" spans="5:7">
      <c r="E11973" s="237"/>
      <c r="F11973" s="237"/>
      <c r="G11973" s="237"/>
    </row>
    <row r="11974" spans="5:7">
      <c r="E11974" s="237"/>
      <c r="F11974" s="237"/>
      <c r="G11974" s="237"/>
    </row>
    <row r="11975" spans="5:7">
      <c r="E11975" s="237"/>
      <c r="F11975" s="237"/>
      <c r="G11975" s="237"/>
    </row>
    <row r="11976" spans="5:7">
      <c r="E11976" s="237"/>
      <c r="F11976" s="237"/>
      <c r="G11976" s="237"/>
    </row>
    <row r="11977" spans="5:7">
      <c r="E11977" s="237"/>
      <c r="F11977" s="237"/>
      <c r="G11977" s="237"/>
    </row>
    <row r="11978" spans="5:7">
      <c r="E11978" s="237"/>
      <c r="F11978" s="237"/>
      <c r="G11978" s="237"/>
    </row>
    <row r="11979" spans="5:7">
      <c r="E11979" s="237"/>
      <c r="F11979" s="237"/>
      <c r="G11979" s="237"/>
    </row>
    <row r="11980" spans="5:7">
      <c r="E11980" s="237"/>
      <c r="F11980" s="237"/>
      <c r="G11980" s="237"/>
    </row>
    <row r="11981" spans="5:7">
      <c r="E11981" s="237"/>
      <c r="F11981" s="237"/>
      <c r="G11981" s="237"/>
    </row>
    <row r="11982" spans="5:7">
      <c r="E11982" s="237"/>
      <c r="F11982" s="237"/>
      <c r="G11982" s="237"/>
    </row>
    <row r="11983" spans="5:7">
      <c r="E11983" s="237"/>
      <c r="F11983" s="237"/>
      <c r="G11983" s="237"/>
    </row>
    <row r="11984" spans="5:7">
      <c r="E11984" s="237"/>
      <c r="F11984" s="237"/>
      <c r="G11984" s="237"/>
    </row>
    <row r="11985" spans="5:7">
      <c r="E11985" s="237"/>
      <c r="F11985" s="237"/>
      <c r="G11985" s="237"/>
    </row>
    <row r="11986" spans="5:7">
      <c r="E11986" s="237"/>
      <c r="F11986" s="237"/>
      <c r="G11986" s="237"/>
    </row>
    <row r="11987" spans="5:7">
      <c r="E11987" s="237"/>
      <c r="F11987" s="237"/>
      <c r="G11987" s="237"/>
    </row>
    <row r="11988" spans="5:7">
      <c r="E11988" s="237"/>
      <c r="F11988" s="237"/>
      <c r="G11988" s="237"/>
    </row>
    <row r="11989" spans="5:7">
      <c r="E11989" s="237"/>
      <c r="F11989" s="237"/>
      <c r="G11989" s="237"/>
    </row>
    <row r="11990" spans="5:7">
      <c r="E11990" s="237"/>
      <c r="F11990" s="237"/>
      <c r="G11990" s="237"/>
    </row>
    <row r="11991" spans="5:7">
      <c r="E11991" s="237"/>
      <c r="F11991" s="237"/>
      <c r="G11991" s="237"/>
    </row>
    <row r="11992" spans="5:7">
      <c r="E11992" s="237"/>
      <c r="F11992" s="237"/>
      <c r="G11992" s="237"/>
    </row>
    <row r="11993" spans="5:7">
      <c r="E11993" s="237"/>
      <c r="F11993" s="237"/>
      <c r="G11993" s="237"/>
    </row>
    <row r="11994" spans="5:7">
      <c r="E11994" s="237"/>
      <c r="F11994" s="237"/>
      <c r="G11994" s="237"/>
    </row>
    <row r="11995" spans="5:7">
      <c r="E11995" s="237"/>
      <c r="F11995" s="237"/>
      <c r="G11995" s="237"/>
    </row>
    <row r="11996" spans="5:7">
      <c r="E11996" s="237"/>
      <c r="F11996" s="237"/>
      <c r="G11996" s="237"/>
    </row>
    <row r="11997" spans="5:7">
      <c r="E11997" s="237"/>
      <c r="F11997" s="237"/>
      <c r="G11997" s="237"/>
    </row>
    <row r="11998" spans="5:7">
      <c r="E11998" s="237"/>
      <c r="F11998" s="237"/>
      <c r="G11998" s="237"/>
    </row>
    <row r="11999" spans="5:7">
      <c r="E11999" s="237"/>
      <c r="F11999" s="237"/>
      <c r="G11999" s="237"/>
    </row>
    <row r="12000" spans="5:7">
      <c r="E12000" s="237"/>
      <c r="F12000" s="237"/>
      <c r="G12000" s="237"/>
    </row>
    <row r="12001" spans="5:7">
      <c r="E12001" s="237"/>
      <c r="F12001" s="237"/>
      <c r="G12001" s="237"/>
    </row>
    <row r="12002" spans="5:7">
      <c r="E12002" s="237"/>
      <c r="F12002" s="237"/>
      <c r="G12002" s="237"/>
    </row>
    <row r="12003" spans="5:7">
      <c r="E12003" s="237"/>
      <c r="F12003" s="237"/>
      <c r="G12003" s="237"/>
    </row>
    <row r="12004" spans="5:7">
      <c r="E12004" s="237"/>
      <c r="F12004" s="237"/>
      <c r="G12004" s="237"/>
    </row>
    <row r="12005" spans="5:7">
      <c r="E12005" s="237"/>
      <c r="F12005" s="237"/>
      <c r="G12005" s="237"/>
    </row>
    <row r="12006" spans="5:7">
      <c r="E12006" s="237"/>
      <c r="F12006" s="237"/>
      <c r="G12006" s="237"/>
    </row>
    <row r="12007" spans="5:7">
      <c r="E12007" s="237"/>
      <c r="F12007" s="237"/>
      <c r="G12007" s="237"/>
    </row>
    <row r="12008" spans="5:7">
      <c r="E12008" s="237"/>
      <c r="F12008" s="237"/>
      <c r="G12008" s="237"/>
    </row>
    <row r="12009" spans="5:7">
      <c r="E12009" s="237"/>
      <c r="F12009" s="237"/>
      <c r="G12009" s="237"/>
    </row>
    <row r="12010" spans="5:7">
      <c r="E12010" s="237"/>
      <c r="F12010" s="237"/>
      <c r="G12010" s="237"/>
    </row>
    <row r="12011" spans="5:7">
      <c r="E12011" s="237"/>
      <c r="F12011" s="237"/>
      <c r="G12011" s="237"/>
    </row>
    <row r="12012" spans="5:7">
      <c r="E12012" s="237"/>
      <c r="F12012" s="237"/>
      <c r="G12012" s="237"/>
    </row>
    <row r="12013" spans="5:7">
      <c r="E12013" s="237"/>
      <c r="F12013" s="237"/>
      <c r="G12013" s="237"/>
    </row>
    <row r="12014" spans="5:7">
      <c r="E12014" s="237"/>
      <c r="F12014" s="237"/>
      <c r="G12014" s="237"/>
    </row>
    <row r="12015" spans="5:7">
      <c r="E12015" s="237"/>
      <c r="F12015" s="237"/>
      <c r="G12015" s="237"/>
    </row>
    <row r="12016" spans="5:7">
      <c r="E12016" s="237"/>
      <c r="F12016" s="237"/>
      <c r="G12016" s="237"/>
    </row>
    <row r="12017" spans="5:7">
      <c r="E12017" s="237"/>
      <c r="F12017" s="237"/>
      <c r="G12017" s="237"/>
    </row>
    <row r="12018" spans="5:7">
      <c r="E12018" s="237"/>
      <c r="F12018" s="237"/>
      <c r="G12018" s="237"/>
    </row>
    <row r="12019" spans="5:7">
      <c r="E12019" s="237"/>
      <c r="F12019" s="237"/>
      <c r="G12019" s="237"/>
    </row>
    <row r="12020" spans="5:7">
      <c r="E12020" s="237"/>
      <c r="F12020" s="237"/>
      <c r="G12020" s="237"/>
    </row>
    <row r="12021" spans="5:7">
      <c r="E12021" s="237"/>
      <c r="F12021" s="237"/>
      <c r="G12021" s="237"/>
    </row>
    <row r="12022" spans="5:7">
      <c r="E12022" s="237"/>
      <c r="F12022" s="237"/>
      <c r="G12022" s="237"/>
    </row>
    <row r="12023" spans="5:7">
      <c r="E12023" s="237"/>
      <c r="F12023" s="237"/>
      <c r="G12023" s="237"/>
    </row>
    <row r="12024" spans="5:7">
      <c r="E12024" s="237"/>
      <c r="F12024" s="237"/>
      <c r="G12024" s="237"/>
    </row>
    <row r="12025" spans="5:7">
      <c r="E12025" s="237"/>
      <c r="F12025" s="237"/>
      <c r="G12025" s="237"/>
    </row>
    <row r="12026" spans="5:7">
      <c r="E12026" s="237"/>
      <c r="F12026" s="237"/>
      <c r="G12026" s="237"/>
    </row>
    <row r="12027" spans="5:7">
      <c r="E12027" s="237"/>
      <c r="F12027" s="237"/>
      <c r="G12027" s="237"/>
    </row>
    <row r="12028" spans="5:7">
      <c r="E12028" s="237"/>
      <c r="F12028" s="237"/>
      <c r="G12028" s="237"/>
    </row>
    <row r="12029" spans="5:7">
      <c r="E12029" s="237"/>
      <c r="F12029" s="237"/>
      <c r="G12029" s="237"/>
    </row>
    <row r="12030" spans="5:7">
      <c r="E12030" s="237"/>
      <c r="F12030" s="237"/>
      <c r="G12030" s="237"/>
    </row>
    <row r="12031" spans="5:7">
      <c r="E12031" s="237"/>
      <c r="F12031" s="237"/>
      <c r="G12031" s="237"/>
    </row>
    <row r="12032" spans="5:7">
      <c r="E12032" s="237"/>
      <c r="F12032" s="237"/>
      <c r="G12032" s="237"/>
    </row>
    <row r="12033" spans="5:7">
      <c r="E12033" s="237"/>
      <c r="F12033" s="237"/>
      <c r="G12033" s="237"/>
    </row>
    <row r="12034" spans="5:7">
      <c r="E12034" s="237"/>
      <c r="F12034" s="237"/>
      <c r="G12034" s="237"/>
    </row>
    <row r="12035" spans="5:7">
      <c r="E12035" s="237"/>
      <c r="F12035" s="237"/>
      <c r="G12035" s="237"/>
    </row>
    <row r="12036" spans="5:7">
      <c r="E12036" s="237"/>
      <c r="F12036" s="237"/>
      <c r="G12036" s="237"/>
    </row>
    <row r="12037" spans="5:7">
      <c r="E12037" s="237"/>
      <c r="F12037" s="237"/>
      <c r="G12037" s="237"/>
    </row>
    <row r="12038" spans="5:7">
      <c r="E12038" s="237"/>
      <c r="F12038" s="237"/>
      <c r="G12038" s="237"/>
    </row>
    <row r="12039" spans="5:7">
      <c r="E12039" s="237"/>
      <c r="F12039" s="237"/>
      <c r="G12039" s="237"/>
    </row>
    <row r="12040" spans="5:7">
      <c r="E12040" s="237"/>
      <c r="F12040" s="237"/>
      <c r="G12040" s="237"/>
    </row>
    <row r="12041" spans="5:7">
      <c r="E12041" s="237"/>
      <c r="F12041" s="237"/>
      <c r="G12041" s="237"/>
    </row>
    <row r="12042" spans="5:7">
      <c r="E12042" s="237"/>
      <c r="F12042" s="237"/>
      <c r="G12042" s="237"/>
    </row>
    <row r="12043" spans="5:7">
      <c r="E12043" s="237"/>
      <c r="F12043" s="237"/>
      <c r="G12043" s="237"/>
    </row>
    <row r="12044" spans="5:7">
      <c r="E12044" s="237"/>
      <c r="F12044" s="237"/>
      <c r="G12044" s="237"/>
    </row>
    <row r="12045" spans="5:7">
      <c r="E12045" s="237"/>
      <c r="F12045" s="237"/>
      <c r="G12045" s="237"/>
    </row>
    <row r="12046" spans="5:7">
      <c r="E12046" s="237"/>
      <c r="F12046" s="237"/>
      <c r="G12046" s="237"/>
    </row>
    <row r="12047" spans="5:7">
      <c r="E12047" s="237"/>
      <c r="F12047" s="237"/>
      <c r="G12047" s="237"/>
    </row>
    <row r="12048" spans="5:7">
      <c r="E12048" s="237"/>
      <c r="F12048" s="237"/>
      <c r="G12048" s="237"/>
    </row>
    <row r="12049" spans="5:7">
      <c r="E12049" s="237"/>
      <c r="F12049" s="237"/>
      <c r="G12049" s="237"/>
    </row>
    <row r="12050" spans="5:7">
      <c r="E12050" s="237"/>
      <c r="F12050" s="237"/>
      <c r="G12050" s="237"/>
    </row>
    <row r="12051" spans="5:7">
      <c r="E12051" s="237"/>
      <c r="F12051" s="237"/>
      <c r="G12051" s="237"/>
    </row>
    <row r="12052" spans="5:7">
      <c r="E12052" s="237"/>
      <c r="F12052" s="237"/>
      <c r="G12052" s="237"/>
    </row>
    <row r="12053" spans="5:7">
      <c r="E12053" s="237"/>
      <c r="F12053" s="237"/>
      <c r="G12053" s="237"/>
    </row>
    <row r="12054" spans="5:7">
      <c r="E12054" s="237"/>
      <c r="F12054" s="237"/>
      <c r="G12054" s="237"/>
    </row>
    <row r="12055" spans="5:7">
      <c r="E12055" s="237"/>
      <c r="F12055" s="237"/>
      <c r="G12055" s="237"/>
    </row>
    <row r="12056" spans="5:7">
      <c r="E12056" s="237"/>
      <c r="F12056" s="237"/>
      <c r="G12056" s="237"/>
    </row>
    <row r="12057" spans="5:7">
      <c r="E12057" s="237"/>
      <c r="F12057" s="237"/>
      <c r="G12057" s="237"/>
    </row>
    <row r="12058" spans="5:7">
      <c r="E12058" s="237"/>
      <c r="F12058" s="237"/>
      <c r="G12058" s="237"/>
    </row>
    <row r="12059" spans="5:7">
      <c r="E12059" s="237"/>
      <c r="F12059" s="237"/>
      <c r="G12059" s="237"/>
    </row>
    <row r="12060" spans="5:7">
      <c r="E12060" s="237"/>
      <c r="F12060" s="237"/>
      <c r="G12060" s="237"/>
    </row>
    <row r="12061" spans="5:7">
      <c r="E12061" s="237"/>
      <c r="F12061" s="237"/>
      <c r="G12061" s="237"/>
    </row>
    <row r="12062" spans="5:7">
      <c r="E12062" s="237"/>
      <c r="F12062" s="237"/>
      <c r="G12062" s="237"/>
    </row>
    <row r="12063" spans="5:7">
      <c r="E12063" s="237"/>
      <c r="F12063" s="237"/>
      <c r="G12063" s="237"/>
    </row>
    <row r="12064" spans="5:7">
      <c r="E12064" s="237"/>
      <c r="F12064" s="237"/>
      <c r="G12064" s="237"/>
    </row>
    <row r="12065" spans="5:7">
      <c r="E12065" s="237"/>
      <c r="F12065" s="237"/>
      <c r="G12065" s="237"/>
    </row>
    <row r="12066" spans="5:7">
      <c r="E12066" s="237"/>
      <c r="F12066" s="237"/>
      <c r="G12066" s="237"/>
    </row>
    <row r="12067" spans="5:7">
      <c r="E12067" s="237"/>
      <c r="F12067" s="237"/>
      <c r="G12067" s="237"/>
    </row>
    <row r="12068" spans="5:7">
      <c r="E12068" s="237"/>
      <c r="F12068" s="237"/>
      <c r="G12068" s="237"/>
    </row>
    <row r="12069" spans="5:7">
      <c r="E12069" s="237"/>
      <c r="F12069" s="237"/>
      <c r="G12069" s="237"/>
    </row>
    <row r="12070" spans="5:7">
      <c r="E12070" s="237"/>
      <c r="F12070" s="237"/>
      <c r="G12070" s="237"/>
    </row>
    <row r="12071" spans="5:7">
      <c r="E12071" s="237"/>
      <c r="F12071" s="237"/>
      <c r="G12071" s="237"/>
    </row>
    <row r="12072" spans="5:7">
      <c r="E12072" s="237"/>
      <c r="F12072" s="237"/>
      <c r="G12072" s="237"/>
    </row>
    <row r="12073" spans="5:7">
      <c r="E12073" s="237"/>
      <c r="F12073" s="237"/>
      <c r="G12073" s="237"/>
    </row>
    <row r="12074" spans="5:7">
      <c r="E12074" s="237"/>
      <c r="F12074" s="237"/>
      <c r="G12074" s="237"/>
    </row>
    <row r="12075" spans="5:7">
      <c r="E12075" s="237"/>
      <c r="F12075" s="237"/>
      <c r="G12075" s="237"/>
    </row>
    <row r="12076" spans="5:7">
      <c r="E12076" s="237"/>
      <c r="F12076" s="237"/>
      <c r="G12076" s="237"/>
    </row>
    <row r="12077" spans="5:7">
      <c r="E12077" s="237"/>
      <c r="F12077" s="237"/>
      <c r="G12077" s="237"/>
    </row>
    <row r="12078" spans="5:7">
      <c r="E12078" s="237"/>
      <c r="F12078" s="237"/>
      <c r="G12078" s="237"/>
    </row>
    <row r="12079" spans="5:7">
      <c r="E12079" s="237"/>
      <c r="F12079" s="237"/>
      <c r="G12079" s="237"/>
    </row>
    <row r="12080" spans="5:7">
      <c r="E12080" s="237"/>
      <c r="F12080" s="237"/>
      <c r="G12080" s="237"/>
    </row>
    <row r="12081" spans="5:7">
      <c r="E12081" s="237"/>
      <c r="F12081" s="237"/>
      <c r="G12081" s="237"/>
    </row>
    <row r="12082" spans="5:7">
      <c r="E12082" s="237"/>
      <c r="F12082" s="237"/>
      <c r="G12082" s="237"/>
    </row>
    <row r="12083" spans="5:7">
      <c r="E12083" s="237"/>
      <c r="F12083" s="237"/>
      <c r="G12083" s="237"/>
    </row>
    <row r="12084" spans="5:7">
      <c r="E12084" s="237"/>
      <c r="F12084" s="237"/>
      <c r="G12084" s="237"/>
    </row>
    <row r="12085" spans="5:7">
      <c r="E12085" s="237"/>
      <c r="F12085" s="237"/>
      <c r="G12085" s="237"/>
    </row>
    <row r="12086" spans="5:7">
      <c r="E12086" s="237"/>
      <c r="F12086" s="237"/>
      <c r="G12086" s="237"/>
    </row>
    <row r="12087" spans="5:7">
      <c r="E12087" s="237"/>
      <c r="F12087" s="237"/>
      <c r="G12087" s="237"/>
    </row>
    <row r="12088" spans="5:7">
      <c r="E12088" s="237"/>
      <c r="F12088" s="237"/>
      <c r="G12088" s="237"/>
    </row>
    <row r="12089" spans="5:7">
      <c r="E12089" s="237"/>
      <c r="F12089" s="237"/>
      <c r="G12089" s="237"/>
    </row>
    <row r="12090" spans="5:7">
      <c r="E12090" s="237"/>
      <c r="F12090" s="237"/>
      <c r="G12090" s="237"/>
    </row>
    <row r="12091" spans="5:7">
      <c r="E12091" s="237"/>
      <c r="F12091" s="237"/>
      <c r="G12091" s="237"/>
    </row>
    <row r="12092" spans="5:7">
      <c r="E12092" s="237"/>
      <c r="F12092" s="237"/>
      <c r="G12092" s="237"/>
    </row>
    <row r="12093" spans="5:7">
      <c r="E12093" s="237"/>
      <c r="F12093" s="237"/>
      <c r="G12093" s="237"/>
    </row>
    <row r="12094" spans="5:7">
      <c r="E12094" s="237"/>
      <c r="F12094" s="237"/>
      <c r="G12094" s="237"/>
    </row>
    <row r="12095" spans="5:7">
      <c r="E12095" s="237"/>
      <c r="F12095" s="237"/>
      <c r="G12095" s="237"/>
    </row>
    <row r="12096" spans="5:7">
      <c r="E12096" s="237"/>
      <c r="F12096" s="237"/>
      <c r="G12096" s="237"/>
    </row>
    <row r="12097" spans="5:7">
      <c r="E12097" s="237"/>
      <c r="F12097" s="237"/>
      <c r="G12097" s="237"/>
    </row>
    <row r="12098" spans="5:7">
      <c r="E12098" s="237"/>
      <c r="F12098" s="237"/>
      <c r="G12098" s="237"/>
    </row>
    <row r="12099" spans="5:7">
      <c r="E12099" s="237"/>
      <c r="F12099" s="237"/>
      <c r="G12099" s="237"/>
    </row>
    <row r="12100" spans="5:7">
      <c r="E12100" s="237"/>
      <c r="F12100" s="237"/>
      <c r="G12100" s="237"/>
    </row>
    <row r="12101" spans="5:7">
      <c r="E12101" s="237"/>
      <c r="F12101" s="237"/>
      <c r="G12101" s="237"/>
    </row>
    <row r="12102" spans="5:7">
      <c r="E12102" s="237"/>
      <c r="F12102" s="237"/>
      <c r="G12102" s="237"/>
    </row>
    <row r="12103" spans="5:7">
      <c r="E12103" s="237"/>
      <c r="F12103" s="237"/>
      <c r="G12103" s="237"/>
    </row>
    <row r="12104" spans="5:7">
      <c r="E12104" s="237"/>
      <c r="F12104" s="237"/>
      <c r="G12104" s="237"/>
    </row>
    <row r="12105" spans="5:7">
      <c r="E12105" s="237"/>
      <c r="F12105" s="237"/>
      <c r="G12105" s="237"/>
    </row>
    <row r="12106" spans="5:7">
      <c r="E12106" s="237"/>
      <c r="F12106" s="237"/>
      <c r="G12106" s="237"/>
    </row>
    <row r="12107" spans="5:7">
      <c r="E12107" s="237"/>
      <c r="F12107" s="237"/>
      <c r="G12107" s="237"/>
    </row>
    <row r="12108" spans="5:7">
      <c r="E12108" s="237"/>
      <c r="F12108" s="237"/>
      <c r="G12108" s="237"/>
    </row>
    <row r="12109" spans="5:7">
      <c r="E12109" s="237"/>
      <c r="F12109" s="237"/>
      <c r="G12109" s="237"/>
    </row>
    <row r="12110" spans="5:7">
      <c r="E12110" s="237"/>
      <c r="F12110" s="237"/>
      <c r="G12110" s="237"/>
    </row>
    <row r="12111" spans="5:7">
      <c r="E12111" s="237"/>
      <c r="F12111" s="237"/>
      <c r="G12111" s="237"/>
    </row>
    <row r="12112" spans="5:7">
      <c r="E12112" s="237"/>
      <c r="F12112" s="237"/>
      <c r="G12112" s="237"/>
    </row>
    <row r="12113" spans="5:7">
      <c r="E12113" s="237"/>
      <c r="F12113" s="237"/>
      <c r="G12113" s="237"/>
    </row>
    <row r="12114" spans="5:7">
      <c r="E12114" s="237"/>
      <c r="F12114" s="237"/>
      <c r="G12114" s="237"/>
    </row>
    <row r="12115" spans="5:7">
      <c r="E12115" s="237"/>
      <c r="F12115" s="237"/>
      <c r="G12115" s="237"/>
    </row>
    <row r="12116" spans="5:7">
      <c r="E12116" s="237"/>
      <c r="F12116" s="237"/>
      <c r="G12116" s="237"/>
    </row>
    <row r="12117" spans="5:7">
      <c r="E12117" s="237"/>
      <c r="F12117" s="237"/>
      <c r="G12117" s="237"/>
    </row>
    <row r="12118" spans="5:7">
      <c r="E12118" s="237"/>
      <c r="F12118" s="237"/>
      <c r="G12118" s="237"/>
    </row>
    <row r="12119" spans="5:7">
      <c r="E12119" s="237"/>
      <c r="F12119" s="237"/>
      <c r="G12119" s="237"/>
    </row>
    <row r="12120" spans="5:7">
      <c r="E12120" s="237"/>
      <c r="F12120" s="237"/>
      <c r="G12120" s="237"/>
    </row>
    <row r="12121" spans="5:7">
      <c r="E12121" s="237"/>
      <c r="F12121" s="237"/>
      <c r="G12121" s="237"/>
    </row>
    <row r="12122" spans="5:7">
      <c r="E12122" s="237"/>
      <c r="F12122" s="237"/>
      <c r="G12122" s="237"/>
    </row>
    <row r="12123" spans="5:7">
      <c r="E12123" s="237"/>
      <c r="F12123" s="237"/>
      <c r="G12123" s="237"/>
    </row>
    <row r="12124" spans="5:7">
      <c r="E12124" s="237"/>
      <c r="F12124" s="237"/>
      <c r="G12124" s="237"/>
    </row>
    <row r="12125" spans="5:7">
      <c r="E12125" s="237"/>
      <c r="F12125" s="237"/>
      <c r="G12125" s="237"/>
    </row>
    <row r="12126" spans="5:7">
      <c r="E12126" s="237"/>
      <c r="F12126" s="237"/>
      <c r="G12126" s="237"/>
    </row>
    <row r="12127" spans="5:7">
      <c r="E12127" s="237"/>
      <c r="F12127" s="237"/>
      <c r="G12127" s="237"/>
    </row>
    <row r="12128" spans="5:7">
      <c r="E12128" s="237"/>
      <c r="F12128" s="237"/>
      <c r="G12128" s="237"/>
    </row>
    <row r="12129" spans="5:7">
      <c r="E12129" s="237"/>
      <c r="F12129" s="237"/>
      <c r="G12129" s="237"/>
    </row>
    <row r="12130" spans="5:7">
      <c r="E12130" s="237"/>
      <c r="F12130" s="237"/>
      <c r="G12130" s="237"/>
    </row>
    <row r="12131" spans="5:7">
      <c r="E12131" s="237"/>
      <c r="F12131" s="237"/>
      <c r="G12131" s="237"/>
    </row>
    <row r="12132" spans="5:7">
      <c r="E12132" s="237"/>
      <c r="F12132" s="237"/>
      <c r="G12132" s="237"/>
    </row>
    <row r="12133" spans="5:7">
      <c r="E12133" s="237"/>
      <c r="F12133" s="237"/>
      <c r="G12133" s="237"/>
    </row>
    <row r="12134" spans="5:7">
      <c r="E12134" s="237"/>
      <c r="F12134" s="237"/>
      <c r="G12134" s="237"/>
    </row>
    <row r="12135" spans="5:7">
      <c r="E12135" s="237"/>
      <c r="F12135" s="237"/>
      <c r="G12135" s="237"/>
    </row>
    <row r="12136" spans="5:7">
      <c r="E12136" s="237"/>
      <c r="F12136" s="237"/>
      <c r="G12136" s="237"/>
    </row>
    <row r="12137" spans="5:7">
      <c r="E12137" s="237"/>
      <c r="F12137" s="237"/>
      <c r="G12137" s="237"/>
    </row>
    <row r="12138" spans="5:7">
      <c r="E12138" s="237"/>
      <c r="F12138" s="237"/>
      <c r="G12138" s="237"/>
    </row>
    <row r="12139" spans="5:7">
      <c r="E12139" s="237"/>
      <c r="F12139" s="237"/>
      <c r="G12139" s="237"/>
    </row>
    <row r="12140" spans="5:7">
      <c r="E12140" s="237"/>
      <c r="F12140" s="237"/>
      <c r="G12140" s="237"/>
    </row>
    <row r="12141" spans="5:7">
      <c r="E12141" s="237"/>
      <c r="F12141" s="237"/>
      <c r="G12141" s="237"/>
    </row>
    <row r="12142" spans="5:7">
      <c r="E12142" s="237"/>
      <c r="F12142" s="237"/>
      <c r="G12142" s="237"/>
    </row>
    <row r="12143" spans="5:7">
      <c r="E12143" s="237"/>
      <c r="F12143" s="237"/>
      <c r="G12143" s="237"/>
    </row>
    <row r="12144" spans="5:7">
      <c r="E12144" s="237"/>
      <c r="F12144" s="237"/>
      <c r="G12144" s="237"/>
    </row>
    <row r="12145" spans="5:7">
      <c r="E12145" s="237"/>
      <c r="F12145" s="237"/>
      <c r="G12145" s="237"/>
    </row>
    <row r="12146" spans="5:7">
      <c r="E12146" s="237"/>
      <c r="F12146" s="237"/>
      <c r="G12146" s="237"/>
    </row>
    <row r="12147" spans="5:7">
      <c r="E12147" s="237"/>
      <c r="F12147" s="237"/>
      <c r="G12147" s="237"/>
    </row>
    <row r="12148" spans="5:7">
      <c r="E12148" s="237"/>
      <c r="F12148" s="237"/>
      <c r="G12148" s="237"/>
    </row>
    <row r="12149" spans="5:7">
      <c r="E12149" s="237"/>
      <c r="F12149" s="237"/>
      <c r="G12149" s="237"/>
    </row>
    <row r="12150" spans="5:7">
      <c r="E12150" s="237"/>
      <c r="F12150" s="237"/>
      <c r="G12150" s="237"/>
    </row>
    <row r="12151" spans="5:7">
      <c r="E12151" s="237"/>
      <c r="F12151" s="237"/>
      <c r="G12151" s="237"/>
    </row>
    <row r="12152" spans="5:7">
      <c r="E12152" s="237"/>
      <c r="F12152" s="237"/>
      <c r="G12152" s="237"/>
    </row>
    <row r="12153" spans="5:7">
      <c r="E12153" s="237"/>
      <c r="F12153" s="237"/>
      <c r="G12153" s="237"/>
    </row>
    <row r="12154" spans="5:7">
      <c r="E12154" s="237"/>
      <c r="F12154" s="237"/>
      <c r="G12154" s="237"/>
    </row>
    <row r="12155" spans="5:7">
      <c r="E12155" s="237"/>
      <c r="F12155" s="237"/>
      <c r="G12155" s="237"/>
    </row>
    <row r="12156" spans="5:7">
      <c r="E12156" s="237"/>
      <c r="F12156" s="237"/>
      <c r="G12156" s="237"/>
    </row>
    <row r="12157" spans="5:7">
      <c r="E12157" s="237"/>
      <c r="F12157" s="237"/>
      <c r="G12157" s="237"/>
    </row>
    <row r="12158" spans="5:7">
      <c r="E12158" s="237"/>
      <c r="F12158" s="237"/>
      <c r="G12158" s="237"/>
    </row>
    <row r="12159" spans="5:7">
      <c r="E12159" s="237"/>
      <c r="F12159" s="237"/>
      <c r="G12159" s="237"/>
    </row>
    <row r="12160" spans="5:7">
      <c r="E12160" s="237"/>
      <c r="F12160" s="237"/>
      <c r="G12160" s="237"/>
    </row>
    <row r="12161" spans="5:7">
      <c r="E12161" s="237"/>
      <c r="F12161" s="237"/>
      <c r="G12161" s="237"/>
    </row>
    <row r="12162" spans="5:7">
      <c r="E12162" s="237"/>
      <c r="F12162" s="237"/>
      <c r="G12162" s="237"/>
    </row>
    <row r="12163" spans="5:7">
      <c r="E12163" s="237"/>
      <c r="F12163" s="237"/>
      <c r="G12163" s="237"/>
    </row>
    <row r="12164" spans="5:7">
      <c r="E12164" s="237"/>
      <c r="F12164" s="237"/>
      <c r="G12164" s="237"/>
    </row>
    <row r="12165" spans="5:7">
      <c r="E12165" s="237"/>
      <c r="F12165" s="237"/>
      <c r="G12165" s="237"/>
    </row>
    <row r="12166" spans="5:7">
      <c r="E12166" s="237"/>
      <c r="F12166" s="237"/>
      <c r="G12166" s="237"/>
    </row>
    <row r="12167" spans="5:7">
      <c r="E12167" s="237"/>
      <c r="F12167" s="237"/>
      <c r="G12167" s="237"/>
    </row>
    <row r="12168" spans="5:7">
      <c r="E12168" s="237"/>
      <c r="F12168" s="237"/>
      <c r="G12168" s="237"/>
    </row>
    <row r="12169" spans="5:7">
      <c r="E12169" s="237"/>
      <c r="F12169" s="237"/>
      <c r="G12169" s="237"/>
    </row>
    <row r="12170" spans="5:7">
      <c r="E12170" s="237"/>
      <c r="F12170" s="237"/>
      <c r="G12170" s="237"/>
    </row>
    <row r="12171" spans="5:7">
      <c r="E12171" s="237"/>
      <c r="F12171" s="237"/>
      <c r="G12171" s="237"/>
    </row>
    <row r="12172" spans="5:7">
      <c r="E12172" s="237"/>
      <c r="F12172" s="237"/>
      <c r="G12172" s="237"/>
    </row>
    <row r="12173" spans="5:7">
      <c r="E12173" s="237"/>
      <c r="F12173" s="237"/>
      <c r="G12173" s="237"/>
    </row>
    <row r="12174" spans="5:7">
      <c r="E12174" s="237"/>
      <c r="F12174" s="237"/>
      <c r="G12174" s="237"/>
    </row>
    <row r="12175" spans="5:7">
      <c r="E12175" s="237"/>
      <c r="F12175" s="237"/>
      <c r="G12175" s="237"/>
    </row>
    <row r="12176" spans="5:7">
      <c r="E12176" s="237"/>
      <c r="F12176" s="237"/>
      <c r="G12176" s="237"/>
    </row>
    <row r="12177" spans="5:7">
      <c r="E12177" s="237"/>
      <c r="F12177" s="237"/>
      <c r="G12177" s="237"/>
    </row>
    <row r="12178" spans="5:7">
      <c r="E12178" s="237"/>
      <c r="F12178" s="237"/>
      <c r="G12178" s="237"/>
    </row>
    <row r="12179" spans="5:7">
      <c r="E12179" s="237"/>
      <c r="F12179" s="237"/>
      <c r="G12179" s="237"/>
    </row>
    <row r="12180" spans="5:7">
      <c r="E12180" s="237"/>
      <c r="F12180" s="237"/>
      <c r="G12180" s="237"/>
    </row>
    <row r="12181" spans="5:7">
      <c r="E12181" s="237"/>
      <c r="F12181" s="237"/>
      <c r="G12181" s="237"/>
    </row>
    <row r="12182" spans="5:7">
      <c r="E12182" s="237"/>
      <c r="F12182" s="237"/>
      <c r="G12182" s="237"/>
    </row>
    <row r="12183" spans="5:7">
      <c r="E12183" s="237"/>
      <c r="F12183" s="237"/>
      <c r="G12183" s="237"/>
    </row>
    <row r="12184" spans="5:7">
      <c r="E12184" s="237"/>
      <c r="F12184" s="237"/>
      <c r="G12184" s="237"/>
    </row>
    <row r="12185" spans="5:7">
      <c r="E12185" s="237"/>
      <c r="F12185" s="237"/>
      <c r="G12185" s="237"/>
    </row>
    <row r="12186" spans="5:7">
      <c r="E12186" s="237"/>
      <c r="F12186" s="237"/>
      <c r="G12186" s="237"/>
    </row>
    <row r="12187" spans="5:7">
      <c r="E12187" s="237"/>
      <c r="F12187" s="237"/>
      <c r="G12187" s="237"/>
    </row>
    <row r="12188" spans="5:7">
      <c r="E12188" s="237"/>
      <c r="F12188" s="237"/>
      <c r="G12188" s="237"/>
    </row>
    <row r="12189" spans="5:7">
      <c r="E12189" s="237"/>
      <c r="F12189" s="237"/>
      <c r="G12189" s="237"/>
    </row>
    <row r="12190" spans="5:7">
      <c r="E12190" s="237"/>
      <c r="F12190" s="237"/>
      <c r="G12190" s="237"/>
    </row>
    <row r="12191" spans="5:7">
      <c r="E12191" s="237"/>
      <c r="F12191" s="237"/>
      <c r="G12191" s="237"/>
    </row>
    <row r="12192" spans="5:7">
      <c r="E12192" s="237"/>
      <c r="F12192" s="237"/>
      <c r="G12192" s="237"/>
    </row>
    <row r="12193" spans="5:7">
      <c r="E12193" s="237"/>
      <c r="F12193" s="237"/>
      <c r="G12193" s="237"/>
    </row>
    <row r="12194" spans="5:7">
      <c r="E12194" s="237"/>
      <c r="F12194" s="237"/>
      <c r="G12194" s="237"/>
    </row>
    <row r="12195" spans="5:7">
      <c r="E12195" s="237"/>
      <c r="F12195" s="237"/>
      <c r="G12195" s="237"/>
    </row>
    <row r="12196" spans="5:7">
      <c r="E12196" s="237"/>
      <c r="F12196" s="237"/>
      <c r="G12196" s="237"/>
    </row>
    <row r="12197" spans="5:7">
      <c r="E12197" s="237"/>
      <c r="F12197" s="237"/>
      <c r="G12197" s="237"/>
    </row>
    <row r="12198" spans="5:7">
      <c r="E12198" s="237"/>
      <c r="F12198" s="237"/>
      <c r="G12198" s="237"/>
    </row>
    <row r="12199" spans="5:7">
      <c r="E12199" s="237"/>
      <c r="F12199" s="237"/>
      <c r="G12199" s="237"/>
    </row>
    <row r="12200" spans="5:7">
      <c r="E12200" s="237"/>
      <c r="F12200" s="237"/>
      <c r="G12200" s="237"/>
    </row>
    <row r="12201" spans="5:7">
      <c r="E12201" s="237"/>
      <c r="F12201" s="237"/>
      <c r="G12201" s="237"/>
    </row>
    <row r="12202" spans="5:7">
      <c r="E12202" s="237"/>
      <c r="F12202" s="237"/>
      <c r="G12202" s="237"/>
    </row>
    <row r="12203" spans="5:7">
      <c r="E12203" s="237"/>
      <c r="F12203" s="237"/>
      <c r="G12203" s="237"/>
    </row>
    <row r="12204" spans="5:7">
      <c r="E12204" s="237"/>
      <c r="F12204" s="237"/>
      <c r="G12204" s="237"/>
    </row>
    <row r="12205" spans="5:7">
      <c r="E12205" s="237"/>
      <c r="F12205" s="237"/>
      <c r="G12205" s="237"/>
    </row>
    <row r="12206" spans="5:7">
      <c r="E12206" s="237"/>
      <c r="F12206" s="237"/>
      <c r="G12206" s="237"/>
    </row>
    <row r="12207" spans="5:7">
      <c r="E12207" s="237"/>
      <c r="F12207" s="237"/>
      <c r="G12207" s="237"/>
    </row>
    <row r="12208" spans="5:7">
      <c r="E12208" s="237"/>
      <c r="F12208" s="237"/>
      <c r="G12208" s="237"/>
    </row>
    <row r="12209" spans="5:7">
      <c r="E12209" s="237"/>
      <c r="F12209" s="237"/>
      <c r="G12209" s="237"/>
    </row>
    <row r="12210" spans="5:7">
      <c r="E12210" s="237"/>
      <c r="F12210" s="237"/>
      <c r="G12210" s="237"/>
    </row>
    <row r="12211" spans="5:7">
      <c r="E12211" s="237"/>
      <c r="F12211" s="237"/>
      <c r="G12211" s="237"/>
    </row>
    <row r="12212" spans="5:7">
      <c r="E12212" s="237"/>
      <c r="F12212" s="237"/>
      <c r="G12212" s="237"/>
    </row>
    <row r="12213" spans="5:7">
      <c r="E12213" s="237"/>
      <c r="F12213" s="237"/>
      <c r="G12213" s="237"/>
    </row>
    <row r="12214" spans="5:7">
      <c r="E12214" s="237"/>
      <c r="F12214" s="237"/>
      <c r="G12214" s="237"/>
    </row>
    <row r="12215" spans="5:7">
      <c r="E12215" s="237"/>
      <c r="F12215" s="237"/>
      <c r="G12215" s="237"/>
    </row>
    <row r="12216" spans="5:7">
      <c r="E12216" s="237"/>
      <c r="F12216" s="237"/>
      <c r="G12216" s="237"/>
    </row>
    <row r="12217" spans="5:7">
      <c r="E12217" s="237"/>
      <c r="F12217" s="237"/>
      <c r="G12217" s="237"/>
    </row>
    <row r="12218" spans="5:7">
      <c r="E12218" s="237"/>
      <c r="F12218" s="237"/>
      <c r="G12218" s="237"/>
    </row>
    <row r="12219" spans="5:7">
      <c r="E12219" s="237"/>
      <c r="F12219" s="237"/>
      <c r="G12219" s="237"/>
    </row>
    <row r="12220" spans="5:7">
      <c r="E12220" s="237"/>
      <c r="F12220" s="237"/>
      <c r="G12220" s="237"/>
    </row>
    <row r="12221" spans="5:7">
      <c r="E12221" s="237"/>
      <c r="F12221" s="237"/>
      <c r="G12221" s="237"/>
    </row>
    <row r="12222" spans="5:7">
      <c r="E12222" s="237"/>
      <c r="F12222" s="237"/>
      <c r="G12222" s="237"/>
    </row>
    <row r="12223" spans="5:7">
      <c r="E12223" s="237"/>
      <c r="F12223" s="237"/>
      <c r="G12223" s="237"/>
    </row>
    <row r="12224" spans="5:7">
      <c r="E12224" s="237"/>
      <c r="F12224" s="237"/>
      <c r="G12224" s="237"/>
    </row>
    <row r="12225" spans="5:7">
      <c r="E12225" s="237"/>
      <c r="F12225" s="237"/>
      <c r="G12225" s="237"/>
    </row>
    <row r="12226" spans="5:7">
      <c r="E12226" s="237"/>
      <c r="F12226" s="237"/>
      <c r="G12226" s="237"/>
    </row>
    <row r="12227" spans="5:7">
      <c r="E12227" s="237"/>
      <c r="F12227" s="237"/>
      <c r="G12227" s="237"/>
    </row>
    <row r="12228" spans="5:7">
      <c r="E12228" s="237"/>
      <c r="F12228" s="237"/>
      <c r="G12228" s="237"/>
    </row>
    <row r="12229" spans="5:7">
      <c r="E12229" s="237"/>
      <c r="F12229" s="237"/>
      <c r="G12229" s="237"/>
    </row>
    <row r="12230" spans="5:7">
      <c r="E12230" s="237"/>
      <c r="F12230" s="237"/>
      <c r="G12230" s="237"/>
    </row>
    <row r="12231" spans="5:7">
      <c r="E12231" s="237"/>
      <c r="F12231" s="237"/>
      <c r="G12231" s="237"/>
    </row>
    <row r="12232" spans="5:7">
      <c r="E12232" s="237"/>
      <c r="F12232" s="237"/>
      <c r="G12232" s="237"/>
    </row>
    <row r="12233" spans="5:7">
      <c r="E12233" s="237"/>
      <c r="F12233" s="237"/>
      <c r="G12233" s="237"/>
    </row>
    <row r="12234" spans="5:7">
      <c r="E12234" s="237"/>
      <c r="F12234" s="237"/>
      <c r="G12234" s="237"/>
    </row>
    <row r="12235" spans="5:7">
      <c r="E12235" s="237"/>
      <c r="F12235" s="237"/>
      <c r="G12235" s="237"/>
    </row>
    <row r="12236" spans="5:7">
      <c r="E12236" s="237"/>
      <c r="F12236" s="237"/>
      <c r="G12236" s="237"/>
    </row>
    <row r="12237" spans="5:7">
      <c r="E12237" s="237"/>
      <c r="F12237" s="237"/>
      <c r="G12237" s="237"/>
    </row>
    <row r="12238" spans="5:7">
      <c r="E12238" s="237"/>
      <c r="F12238" s="237"/>
      <c r="G12238" s="237"/>
    </row>
    <row r="12239" spans="5:7">
      <c r="E12239" s="237"/>
      <c r="F12239" s="237"/>
      <c r="G12239" s="237"/>
    </row>
    <row r="12240" spans="5:7">
      <c r="E12240" s="237"/>
      <c r="F12240" s="237"/>
      <c r="G12240" s="237"/>
    </row>
    <row r="12241" spans="5:7">
      <c r="E12241" s="237"/>
      <c r="F12241" s="237"/>
      <c r="G12241" s="237"/>
    </row>
    <row r="12242" spans="5:7">
      <c r="E12242" s="237"/>
      <c r="F12242" s="237"/>
      <c r="G12242" s="237"/>
    </row>
    <row r="12243" spans="5:7">
      <c r="E12243" s="237"/>
      <c r="F12243" s="237"/>
      <c r="G12243" s="237"/>
    </row>
    <row r="12244" spans="5:7">
      <c r="E12244" s="237"/>
      <c r="F12244" s="237"/>
      <c r="G12244" s="237"/>
    </row>
    <row r="12245" spans="5:7">
      <c r="E12245" s="237"/>
      <c r="F12245" s="237"/>
      <c r="G12245" s="237"/>
    </row>
    <row r="12246" spans="5:7">
      <c r="E12246" s="237"/>
      <c r="F12246" s="237"/>
      <c r="G12246" s="237"/>
    </row>
    <row r="12247" spans="5:7">
      <c r="E12247" s="237"/>
      <c r="F12247" s="237"/>
      <c r="G12247" s="237"/>
    </row>
    <row r="12248" spans="5:7">
      <c r="E12248" s="237"/>
      <c r="F12248" s="237"/>
      <c r="G12248" s="237"/>
    </row>
    <row r="12249" spans="5:7">
      <c r="E12249" s="237"/>
      <c r="F12249" s="237"/>
      <c r="G12249" s="237"/>
    </row>
    <row r="12250" spans="5:7">
      <c r="E12250" s="237"/>
      <c r="F12250" s="237"/>
      <c r="G12250" s="237"/>
    </row>
    <row r="12251" spans="5:7">
      <c r="E12251" s="237"/>
      <c r="F12251" s="237"/>
      <c r="G12251" s="237"/>
    </row>
    <row r="12252" spans="5:7">
      <c r="E12252" s="237"/>
      <c r="F12252" s="237"/>
      <c r="G12252" s="237"/>
    </row>
    <row r="12253" spans="5:7">
      <c r="E12253" s="237"/>
      <c r="F12253" s="237"/>
      <c r="G12253" s="237"/>
    </row>
    <row r="12254" spans="5:7">
      <c r="E12254" s="237"/>
      <c r="F12254" s="237"/>
      <c r="G12254" s="237"/>
    </row>
    <row r="12255" spans="5:7">
      <c r="E12255" s="237"/>
      <c r="F12255" s="237"/>
      <c r="G12255" s="237"/>
    </row>
    <row r="12256" spans="5:7">
      <c r="E12256" s="237"/>
      <c r="F12256" s="237"/>
      <c r="G12256" s="237"/>
    </row>
    <row r="12257" spans="5:7">
      <c r="E12257" s="237"/>
      <c r="F12257" s="237"/>
      <c r="G12257" s="237"/>
    </row>
    <row r="12258" spans="5:7">
      <c r="E12258" s="237"/>
      <c r="F12258" s="237"/>
      <c r="G12258" s="237"/>
    </row>
    <row r="12259" spans="5:7">
      <c r="E12259" s="237"/>
      <c r="F12259" s="237"/>
      <c r="G12259" s="237"/>
    </row>
    <row r="12260" spans="5:7">
      <c r="E12260" s="237"/>
      <c r="F12260" s="237"/>
      <c r="G12260" s="237"/>
    </row>
    <row r="12261" spans="5:7">
      <c r="E12261" s="237"/>
      <c r="F12261" s="237"/>
      <c r="G12261" s="237"/>
    </row>
    <row r="12262" spans="5:7">
      <c r="E12262" s="237"/>
      <c r="F12262" s="237"/>
      <c r="G12262" s="237"/>
    </row>
    <row r="12263" spans="5:7">
      <c r="E12263" s="237"/>
      <c r="F12263" s="237"/>
      <c r="G12263" s="237"/>
    </row>
    <row r="12264" spans="5:7">
      <c r="E12264" s="237"/>
      <c r="F12264" s="237"/>
      <c r="G12264" s="237"/>
    </row>
    <row r="12265" spans="5:7">
      <c r="E12265" s="237"/>
      <c r="F12265" s="237"/>
      <c r="G12265" s="237"/>
    </row>
    <row r="12266" spans="5:7">
      <c r="E12266" s="237"/>
      <c r="F12266" s="237"/>
      <c r="G12266" s="237"/>
    </row>
    <row r="12267" spans="5:7">
      <c r="E12267" s="237"/>
      <c r="F12267" s="237"/>
      <c r="G12267" s="237"/>
    </row>
    <row r="12268" spans="5:7">
      <c r="E12268" s="237"/>
      <c r="F12268" s="237"/>
      <c r="G12268" s="237"/>
    </row>
    <row r="12269" spans="5:7">
      <c r="E12269" s="237"/>
      <c r="F12269" s="237"/>
      <c r="G12269" s="237"/>
    </row>
    <row r="12270" spans="5:7">
      <c r="E12270" s="237"/>
      <c r="F12270" s="237"/>
      <c r="G12270" s="237"/>
    </row>
    <row r="12271" spans="5:7">
      <c r="E12271" s="237"/>
      <c r="F12271" s="237"/>
      <c r="G12271" s="237"/>
    </row>
    <row r="12272" spans="5:7">
      <c r="E12272" s="237"/>
      <c r="F12272" s="237"/>
      <c r="G12272" s="237"/>
    </row>
    <row r="12273" spans="5:7">
      <c r="E12273" s="237"/>
      <c r="F12273" s="237"/>
      <c r="G12273" s="237"/>
    </row>
    <row r="12274" spans="5:7">
      <c r="E12274" s="237"/>
      <c r="F12274" s="237"/>
      <c r="G12274" s="237"/>
    </row>
    <row r="12275" spans="5:7">
      <c r="E12275" s="237"/>
      <c r="F12275" s="237"/>
      <c r="G12275" s="237"/>
    </row>
    <row r="12276" spans="5:7">
      <c r="E12276" s="237"/>
      <c r="F12276" s="237"/>
      <c r="G12276" s="237"/>
    </row>
    <row r="12277" spans="5:7">
      <c r="E12277" s="237"/>
      <c r="F12277" s="237"/>
      <c r="G12277" s="237"/>
    </row>
    <row r="12278" spans="5:7">
      <c r="E12278" s="237"/>
      <c r="F12278" s="237"/>
      <c r="G12278" s="237"/>
    </row>
    <row r="12279" spans="5:7">
      <c r="E12279" s="237"/>
      <c r="F12279" s="237"/>
      <c r="G12279" s="237"/>
    </row>
    <row r="12280" spans="5:7">
      <c r="E12280" s="237"/>
      <c r="F12280" s="237"/>
      <c r="G12280" s="237"/>
    </row>
    <row r="12281" spans="5:7">
      <c r="E12281" s="237"/>
      <c r="F12281" s="237"/>
      <c r="G12281" s="237"/>
    </row>
    <row r="12282" spans="5:7">
      <c r="E12282" s="237"/>
      <c r="F12282" s="237"/>
      <c r="G12282" s="237"/>
    </row>
    <row r="12283" spans="5:7">
      <c r="E12283" s="237"/>
      <c r="F12283" s="237"/>
      <c r="G12283" s="237"/>
    </row>
    <row r="12284" spans="5:7">
      <c r="E12284" s="237"/>
      <c r="F12284" s="237"/>
      <c r="G12284" s="237"/>
    </row>
    <row r="12285" spans="5:7">
      <c r="E12285" s="237"/>
      <c r="F12285" s="237"/>
      <c r="G12285" s="237"/>
    </row>
    <row r="12286" spans="5:7">
      <c r="E12286" s="237"/>
      <c r="F12286" s="237"/>
      <c r="G12286" s="237"/>
    </row>
    <row r="12287" spans="5:7">
      <c r="E12287" s="237"/>
      <c r="F12287" s="237"/>
      <c r="G12287" s="237"/>
    </row>
    <row r="12288" spans="5:7">
      <c r="E12288" s="237"/>
      <c r="F12288" s="237"/>
      <c r="G12288" s="237"/>
    </row>
    <row r="12289" spans="5:7">
      <c r="E12289" s="237"/>
      <c r="F12289" s="237"/>
      <c r="G12289" s="237"/>
    </row>
    <row r="12290" spans="5:7">
      <c r="E12290" s="237"/>
      <c r="F12290" s="237"/>
      <c r="G12290" s="237"/>
    </row>
    <row r="12291" spans="5:7">
      <c r="E12291" s="237"/>
      <c r="F12291" s="237"/>
      <c r="G12291" s="237"/>
    </row>
    <row r="12292" spans="5:7">
      <c r="E12292" s="237"/>
      <c r="F12292" s="237"/>
      <c r="G12292" s="237"/>
    </row>
    <row r="12293" spans="5:7">
      <c r="E12293" s="237"/>
      <c r="F12293" s="237"/>
      <c r="G12293" s="237"/>
    </row>
    <row r="12294" spans="5:7">
      <c r="E12294" s="237"/>
      <c r="F12294" s="237"/>
      <c r="G12294" s="237"/>
    </row>
    <row r="12295" spans="5:7">
      <c r="E12295" s="237"/>
      <c r="F12295" s="237"/>
      <c r="G12295" s="237"/>
    </row>
    <row r="12296" spans="5:7">
      <c r="E12296" s="237"/>
      <c r="F12296" s="237"/>
      <c r="G12296" s="237"/>
    </row>
    <row r="12297" spans="5:7">
      <c r="E12297" s="237"/>
      <c r="F12297" s="237"/>
      <c r="G12297" s="237"/>
    </row>
    <row r="12298" spans="5:7">
      <c r="E12298" s="237"/>
      <c r="F12298" s="237"/>
      <c r="G12298" s="237"/>
    </row>
    <row r="12299" spans="5:7">
      <c r="E12299" s="237"/>
      <c r="F12299" s="237"/>
      <c r="G12299" s="237"/>
    </row>
    <row r="12300" spans="5:7">
      <c r="E12300" s="237"/>
      <c r="F12300" s="237"/>
      <c r="G12300" s="237"/>
    </row>
    <row r="12301" spans="5:7">
      <c r="E12301" s="237"/>
      <c r="F12301" s="237"/>
      <c r="G12301" s="237"/>
    </row>
    <row r="12302" spans="5:7">
      <c r="E12302" s="237"/>
      <c r="F12302" s="237"/>
      <c r="G12302" s="237"/>
    </row>
    <row r="12303" spans="5:7">
      <c r="E12303" s="237"/>
      <c r="F12303" s="237"/>
      <c r="G12303" s="237"/>
    </row>
    <row r="12304" spans="5:7">
      <c r="E12304" s="237"/>
      <c r="F12304" s="237"/>
      <c r="G12304" s="237"/>
    </row>
    <row r="12305" spans="5:7">
      <c r="E12305" s="237"/>
      <c r="F12305" s="237"/>
      <c r="G12305" s="237"/>
    </row>
    <row r="12306" spans="5:7">
      <c r="E12306" s="237"/>
      <c r="F12306" s="237"/>
      <c r="G12306" s="237"/>
    </row>
    <row r="12307" spans="5:7">
      <c r="E12307" s="237"/>
      <c r="F12307" s="237"/>
      <c r="G12307" s="237"/>
    </row>
    <row r="12308" spans="5:7">
      <c r="E12308" s="237"/>
      <c r="F12308" s="237"/>
      <c r="G12308" s="237"/>
    </row>
    <row r="12309" spans="5:7">
      <c r="E12309" s="237"/>
      <c r="F12309" s="237"/>
      <c r="G12309" s="237"/>
    </row>
    <row r="12310" spans="5:7">
      <c r="E12310" s="237"/>
      <c r="F12310" s="237"/>
      <c r="G12310" s="237"/>
    </row>
    <row r="12311" spans="5:7">
      <c r="E12311" s="237"/>
      <c r="F12311" s="237"/>
      <c r="G12311" s="237"/>
    </row>
    <row r="12312" spans="5:7">
      <c r="E12312" s="237"/>
      <c r="F12312" s="237"/>
      <c r="G12312" s="237"/>
    </row>
    <row r="12313" spans="5:7">
      <c r="E12313" s="237"/>
      <c r="F12313" s="237"/>
      <c r="G12313" s="237"/>
    </row>
    <row r="12314" spans="5:7">
      <c r="E12314" s="237"/>
      <c r="F12314" s="237"/>
      <c r="G12314" s="237"/>
    </row>
    <row r="12315" spans="5:7">
      <c r="E12315" s="237"/>
      <c r="F12315" s="237"/>
      <c r="G12315" s="237"/>
    </row>
    <row r="12316" spans="5:7">
      <c r="E12316" s="237"/>
      <c r="F12316" s="237"/>
      <c r="G12316" s="237"/>
    </row>
    <row r="12317" spans="5:7">
      <c r="E12317" s="237"/>
      <c r="F12317" s="237"/>
      <c r="G12317" s="237"/>
    </row>
    <row r="12318" spans="5:7">
      <c r="E12318" s="237"/>
      <c r="F12318" s="237"/>
      <c r="G12318" s="237"/>
    </row>
    <row r="12319" spans="5:7">
      <c r="E12319" s="237"/>
      <c r="F12319" s="237"/>
      <c r="G12319" s="237"/>
    </row>
    <row r="12320" spans="5:7">
      <c r="E12320" s="237"/>
      <c r="F12320" s="237"/>
      <c r="G12320" s="237"/>
    </row>
    <row r="12321" spans="5:7">
      <c r="E12321" s="237"/>
      <c r="F12321" s="237"/>
      <c r="G12321" s="237"/>
    </row>
    <row r="12322" spans="5:7">
      <c r="E12322" s="237"/>
      <c r="F12322" s="237"/>
      <c r="G12322" s="237"/>
    </row>
    <row r="12323" spans="5:7">
      <c r="E12323" s="237"/>
      <c r="F12323" s="237"/>
      <c r="G12323" s="237"/>
    </row>
    <row r="12324" spans="5:7">
      <c r="E12324" s="237"/>
      <c r="F12324" s="237"/>
      <c r="G12324" s="237"/>
    </row>
    <row r="12325" spans="5:7">
      <c r="E12325" s="237"/>
      <c r="F12325" s="237"/>
      <c r="G12325" s="237"/>
    </row>
    <row r="12326" spans="5:7">
      <c r="E12326" s="237"/>
      <c r="F12326" s="237"/>
      <c r="G12326" s="237"/>
    </row>
    <row r="12327" spans="5:7">
      <c r="E12327" s="237"/>
      <c r="F12327" s="237"/>
      <c r="G12327" s="237"/>
    </row>
    <row r="12328" spans="5:7">
      <c r="E12328" s="237"/>
      <c r="F12328" s="237"/>
      <c r="G12328" s="237"/>
    </row>
    <row r="12329" spans="5:7">
      <c r="E12329" s="237"/>
      <c r="F12329" s="237"/>
      <c r="G12329" s="237"/>
    </row>
    <row r="12330" spans="5:7">
      <c r="E12330" s="237"/>
      <c r="F12330" s="237"/>
      <c r="G12330" s="237"/>
    </row>
    <row r="12331" spans="5:7">
      <c r="E12331" s="237"/>
      <c r="F12331" s="237"/>
      <c r="G12331" s="237"/>
    </row>
    <row r="12332" spans="5:7">
      <c r="E12332" s="237"/>
      <c r="F12332" s="237"/>
      <c r="G12332" s="237"/>
    </row>
    <row r="12333" spans="5:7">
      <c r="E12333" s="237"/>
      <c r="F12333" s="237"/>
      <c r="G12333" s="237"/>
    </row>
    <row r="12334" spans="5:7">
      <c r="E12334" s="237"/>
      <c r="F12334" s="237"/>
      <c r="G12334" s="237"/>
    </row>
    <row r="12335" spans="5:7">
      <c r="E12335" s="237"/>
      <c r="F12335" s="237"/>
      <c r="G12335" s="237"/>
    </row>
    <row r="12336" spans="5:7">
      <c r="E12336" s="237"/>
      <c r="F12336" s="237"/>
      <c r="G12336" s="237"/>
    </row>
    <row r="12337" spans="5:7">
      <c r="E12337" s="237"/>
      <c r="F12337" s="237"/>
      <c r="G12337" s="237"/>
    </row>
    <row r="12338" spans="5:7">
      <c r="E12338" s="237"/>
      <c r="F12338" s="237"/>
      <c r="G12338" s="237"/>
    </row>
    <row r="12339" spans="5:7">
      <c r="E12339" s="237"/>
      <c r="F12339" s="237"/>
      <c r="G12339" s="237"/>
    </row>
    <row r="12340" spans="5:7">
      <c r="E12340" s="237"/>
      <c r="F12340" s="237"/>
      <c r="G12340" s="237"/>
    </row>
    <row r="12341" spans="5:7">
      <c r="E12341" s="237"/>
      <c r="F12341" s="237"/>
      <c r="G12341" s="237"/>
    </row>
    <row r="12342" spans="5:7">
      <c r="E12342" s="237"/>
      <c r="F12342" s="237"/>
      <c r="G12342" s="237"/>
    </row>
    <row r="12343" spans="5:7">
      <c r="E12343" s="237"/>
      <c r="F12343" s="237"/>
      <c r="G12343" s="237"/>
    </row>
    <row r="12344" spans="5:7">
      <c r="E12344" s="237"/>
      <c r="F12344" s="237"/>
      <c r="G12344" s="237"/>
    </row>
    <row r="12345" spans="5:7">
      <c r="E12345" s="237"/>
      <c r="F12345" s="237"/>
      <c r="G12345" s="237"/>
    </row>
    <row r="12346" spans="5:7">
      <c r="E12346" s="237"/>
      <c r="F12346" s="237"/>
      <c r="G12346" s="237"/>
    </row>
    <row r="12347" spans="5:7">
      <c r="E12347" s="237"/>
      <c r="F12347" s="237"/>
      <c r="G12347" s="237"/>
    </row>
    <row r="12348" spans="5:7">
      <c r="E12348" s="237"/>
      <c r="F12348" s="237"/>
      <c r="G12348" s="237"/>
    </row>
    <row r="12349" spans="5:7">
      <c r="E12349" s="237"/>
      <c r="F12349" s="237"/>
      <c r="G12349" s="237"/>
    </row>
    <row r="12350" spans="5:7">
      <c r="E12350" s="237"/>
      <c r="F12350" s="237"/>
      <c r="G12350" s="237"/>
    </row>
    <row r="12351" spans="5:7">
      <c r="E12351" s="237"/>
      <c r="F12351" s="237"/>
      <c r="G12351" s="237"/>
    </row>
    <row r="12352" spans="5:7">
      <c r="E12352" s="237"/>
      <c r="F12352" s="237"/>
      <c r="G12352" s="237"/>
    </row>
    <row r="12353" spans="5:7">
      <c r="E12353" s="237"/>
      <c r="F12353" s="237"/>
      <c r="G12353" s="237"/>
    </row>
    <row r="12354" spans="5:7">
      <c r="E12354" s="237"/>
      <c r="F12354" s="237"/>
      <c r="G12354" s="237"/>
    </row>
    <row r="12355" spans="5:7">
      <c r="E12355" s="237"/>
      <c r="F12355" s="237"/>
      <c r="G12355" s="237"/>
    </row>
    <row r="12356" spans="5:7">
      <c r="E12356" s="237"/>
      <c r="F12356" s="237"/>
      <c r="G12356" s="237"/>
    </row>
    <row r="12357" spans="5:7">
      <c r="E12357" s="237"/>
      <c r="F12357" s="237"/>
      <c r="G12357" s="237"/>
    </row>
    <row r="12358" spans="5:7">
      <c r="E12358" s="237"/>
      <c r="F12358" s="237"/>
      <c r="G12358" s="237"/>
    </row>
    <row r="12359" spans="5:7">
      <c r="E12359" s="237"/>
      <c r="F12359" s="237"/>
      <c r="G12359" s="237"/>
    </row>
    <row r="12360" spans="5:7">
      <c r="E12360" s="237"/>
      <c r="F12360" s="237"/>
      <c r="G12360" s="237"/>
    </row>
    <row r="12361" spans="5:7">
      <c r="E12361" s="237"/>
      <c r="F12361" s="237"/>
      <c r="G12361" s="237"/>
    </row>
    <row r="12362" spans="5:7">
      <c r="E12362" s="237"/>
      <c r="F12362" s="237"/>
      <c r="G12362" s="237"/>
    </row>
    <row r="12363" spans="5:7">
      <c r="E12363" s="237"/>
      <c r="F12363" s="237"/>
      <c r="G12363" s="237"/>
    </row>
    <row r="12364" spans="5:7">
      <c r="E12364" s="237"/>
      <c r="F12364" s="237"/>
      <c r="G12364" s="237"/>
    </row>
    <row r="12365" spans="5:7">
      <c r="E12365" s="237"/>
      <c r="F12365" s="237"/>
      <c r="G12365" s="237"/>
    </row>
    <row r="12366" spans="5:7">
      <c r="E12366" s="237"/>
      <c r="F12366" s="237"/>
      <c r="G12366" s="237"/>
    </row>
    <row r="12367" spans="5:7">
      <c r="E12367" s="237"/>
      <c r="F12367" s="237"/>
      <c r="G12367" s="237"/>
    </row>
    <row r="12368" spans="5:7">
      <c r="E12368" s="237"/>
      <c r="F12368" s="237"/>
      <c r="G12368" s="237"/>
    </row>
    <row r="12369" spans="5:7">
      <c r="E12369" s="237"/>
      <c r="F12369" s="237"/>
      <c r="G12369" s="237"/>
    </row>
    <row r="12370" spans="5:7">
      <c r="E12370" s="237"/>
      <c r="F12370" s="237"/>
      <c r="G12370" s="237"/>
    </row>
    <row r="12371" spans="5:7">
      <c r="E12371" s="237"/>
      <c r="F12371" s="237"/>
      <c r="G12371" s="237"/>
    </row>
    <row r="12372" spans="5:7">
      <c r="E12372" s="237"/>
      <c r="F12372" s="237"/>
      <c r="G12372" s="237"/>
    </row>
    <row r="12373" spans="5:7">
      <c r="E12373" s="237"/>
      <c r="F12373" s="237"/>
      <c r="G12373" s="237"/>
    </row>
    <row r="12374" spans="5:7">
      <c r="E12374" s="237"/>
      <c r="F12374" s="237"/>
      <c r="G12374" s="237"/>
    </row>
    <row r="12375" spans="5:7">
      <c r="E12375" s="237"/>
      <c r="F12375" s="237"/>
      <c r="G12375" s="237"/>
    </row>
    <row r="12376" spans="5:7">
      <c r="E12376" s="237"/>
      <c r="F12376" s="237"/>
      <c r="G12376" s="237"/>
    </row>
    <row r="12377" spans="5:7">
      <c r="E12377" s="237"/>
      <c r="F12377" s="237"/>
      <c r="G12377" s="237"/>
    </row>
    <row r="12378" spans="5:7">
      <c r="E12378" s="237"/>
      <c r="F12378" s="237"/>
      <c r="G12378" s="237"/>
    </row>
    <row r="12379" spans="5:7">
      <c r="E12379" s="237"/>
      <c r="F12379" s="237"/>
      <c r="G12379" s="237"/>
    </row>
    <row r="12380" spans="5:7">
      <c r="E12380" s="237"/>
      <c r="F12380" s="237"/>
      <c r="G12380" s="237"/>
    </row>
    <row r="12381" spans="5:7">
      <c r="E12381" s="237"/>
      <c r="F12381" s="237"/>
      <c r="G12381" s="237"/>
    </row>
    <row r="12382" spans="5:7">
      <c r="E12382" s="237"/>
      <c r="F12382" s="237"/>
      <c r="G12382" s="237"/>
    </row>
    <row r="12383" spans="5:7">
      <c r="E12383" s="237"/>
      <c r="F12383" s="237"/>
      <c r="G12383" s="237"/>
    </row>
    <row r="12384" spans="5:7">
      <c r="E12384" s="237"/>
      <c r="F12384" s="237"/>
      <c r="G12384" s="237"/>
    </row>
    <row r="12385" spans="5:7">
      <c r="E12385" s="237"/>
      <c r="F12385" s="237"/>
      <c r="G12385" s="237"/>
    </row>
    <row r="12386" spans="5:7">
      <c r="E12386" s="237"/>
      <c r="F12386" s="237"/>
      <c r="G12386" s="237"/>
    </row>
    <row r="12387" spans="5:7">
      <c r="E12387" s="237"/>
      <c r="F12387" s="237"/>
      <c r="G12387" s="237"/>
    </row>
    <row r="12388" spans="5:7">
      <c r="E12388" s="237"/>
      <c r="F12388" s="237"/>
      <c r="G12388" s="237"/>
    </row>
    <row r="12389" spans="5:7">
      <c r="E12389" s="237"/>
      <c r="F12389" s="237"/>
      <c r="G12389" s="237"/>
    </row>
    <row r="12390" spans="5:7">
      <c r="E12390" s="237"/>
      <c r="F12390" s="237"/>
      <c r="G12390" s="237"/>
    </row>
    <row r="12391" spans="5:7">
      <c r="E12391" s="237"/>
      <c r="F12391" s="237"/>
      <c r="G12391" s="237"/>
    </row>
    <row r="12392" spans="5:7">
      <c r="E12392" s="237"/>
      <c r="F12392" s="237"/>
      <c r="G12392" s="237"/>
    </row>
    <row r="12393" spans="5:7">
      <c r="E12393" s="237"/>
      <c r="F12393" s="237"/>
      <c r="G12393" s="237"/>
    </row>
    <row r="12394" spans="5:7">
      <c r="E12394" s="237"/>
      <c r="F12394" s="237"/>
      <c r="G12394" s="237"/>
    </row>
    <row r="12395" spans="5:7">
      <c r="E12395" s="237"/>
      <c r="F12395" s="237"/>
      <c r="G12395" s="237"/>
    </row>
    <row r="12396" spans="5:7">
      <c r="E12396" s="237"/>
      <c r="F12396" s="237"/>
      <c r="G12396" s="237"/>
    </row>
    <row r="12397" spans="5:7">
      <c r="E12397" s="237"/>
      <c r="F12397" s="237"/>
      <c r="G12397" s="237"/>
    </row>
    <row r="12398" spans="5:7">
      <c r="E12398" s="237"/>
      <c r="F12398" s="237"/>
      <c r="G12398" s="237"/>
    </row>
    <row r="12399" spans="5:7">
      <c r="E12399" s="237"/>
      <c r="F12399" s="237"/>
      <c r="G12399" s="237"/>
    </row>
    <row r="12400" spans="5:7">
      <c r="E12400" s="237"/>
      <c r="F12400" s="237"/>
      <c r="G12400" s="237"/>
    </row>
    <row r="12401" spans="5:7">
      <c r="E12401" s="237"/>
      <c r="F12401" s="237"/>
      <c r="G12401" s="237"/>
    </row>
    <row r="12402" spans="5:7">
      <c r="E12402" s="237"/>
      <c r="F12402" s="237"/>
      <c r="G12402" s="237"/>
    </row>
    <row r="12403" spans="5:7">
      <c r="E12403" s="237"/>
      <c r="F12403" s="237"/>
      <c r="G12403" s="237"/>
    </row>
    <row r="12404" spans="5:7">
      <c r="E12404" s="237"/>
      <c r="F12404" s="237"/>
      <c r="G12404" s="237"/>
    </row>
    <row r="12405" spans="5:7">
      <c r="E12405" s="237"/>
      <c r="F12405" s="237"/>
      <c r="G12405" s="237"/>
    </row>
    <row r="12406" spans="5:7">
      <c r="E12406" s="237"/>
      <c r="F12406" s="237"/>
      <c r="G12406" s="237"/>
    </row>
    <row r="12407" spans="5:7">
      <c r="E12407" s="237"/>
      <c r="F12407" s="237"/>
      <c r="G12407" s="237"/>
    </row>
    <row r="12408" spans="5:7">
      <c r="E12408" s="237"/>
      <c r="F12408" s="237"/>
      <c r="G12408" s="237"/>
    </row>
    <row r="12409" spans="5:7">
      <c r="E12409" s="237"/>
      <c r="F12409" s="237"/>
      <c r="G12409" s="237"/>
    </row>
    <row r="12410" spans="5:7">
      <c r="E12410" s="237"/>
      <c r="F12410" s="237"/>
      <c r="G12410" s="237"/>
    </row>
    <row r="12411" spans="5:7">
      <c r="E12411" s="237"/>
      <c r="F12411" s="237"/>
      <c r="G12411" s="237"/>
    </row>
    <row r="12412" spans="5:7">
      <c r="E12412" s="237"/>
      <c r="F12412" s="237"/>
      <c r="G12412" s="237"/>
    </row>
    <row r="12413" spans="5:7">
      <c r="E12413" s="237"/>
      <c r="F12413" s="237"/>
      <c r="G12413" s="237"/>
    </row>
    <row r="12414" spans="5:7">
      <c r="E12414" s="237"/>
      <c r="F12414" s="237"/>
      <c r="G12414" s="237"/>
    </row>
    <row r="12415" spans="5:7">
      <c r="E12415" s="237"/>
      <c r="F12415" s="237"/>
      <c r="G12415" s="237"/>
    </row>
    <row r="12416" spans="5:7">
      <c r="E12416" s="237"/>
      <c r="F12416" s="237"/>
      <c r="G12416" s="237"/>
    </row>
    <row r="12417" spans="5:7">
      <c r="E12417" s="237"/>
      <c r="F12417" s="237"/>
      <c r="G12417" s="237"/>
    </row>
    <row r="12418" spans="5:7">
      <c r="E12418" s="237"/>
      <c r="F12418" s="237"/>
      <c r="G12418" s="237"/>
    </row>
    <row r="12419" spans="5:7">
      <c r="E12419" s="237"/>
      <c r="F12419" s="237"/>
      <c r="G12419" s="237"/>
    </row>
    <row r="12420" spans="5:7">
      <c r="E12420" s="237"/>
      <c r="F12420" s="237"/>
      <c r="G12420" s="237"/>
    </row>
    <row r="12421" spans="5:7">
      <c r="E12421" s="237"/>
      <c r="F12421" s="237"/>
      <c r="G12421" s="237"/>
    </row>
    <row r="12422" spans="5:7">
      <c r="E12422" s="237"/>
      <c r="F12422" s="237"/>
      <c r="G12422" s="237"/>
    </row>
    <row r="12423" spans="5:7">
      <c r="E12423" s="237"/>
      <c r="F12423" s="237"/>
      <c r="G12423" s="237"/>
    </row>
    <row r="12424" spans="5:7">
      <c r="E12424" s="237"/>
      <c r="F12424" s="237"/>
      <c r="G12424" s="237"/>
    </row>
    <row r="12425" spans="5:7">
      <c r="E12425" s="237"/>
      <c r="F12425" s="237"/>
      <c r="G12425" s="237"/>
    </row>
    <row r="12426" spans="5:7">
      <c r="E12426" s="237"/>
      <c r="F12426" s="237"/>
      <c r="G12426" s="237"/>
    </row>
    <row r="12427" spans="5:7">
      <c r="E12427" s="237"/>
      <c r="F12427" s="237"/>
      <c r="G12427" s="237"/>
    </row>
    <row r="12428" spans="5:7">
      <c r="E12428" s="237"/>
      <c r="F12428" s="237"/>
      <c r="G12428" s="237"/>
    </row>
    <row r="12429" spans="5:7">
      <c r="E12429" s="237"/>
      <c r="F12429" s="237"/>
      <c r="G12429" s="237"/>
    </row>
    <row r="12430" spans="5:7">
      <c r="E12430" s="237"/>
      <c r="F12430" s="237"/>
      <c r="G12430" s="237"/>
    </row>
    <row r="12431" spans="5:7">
      <c r="E12431" s="237"/>
      <c r="F12431" s="237"/>
      <c r="G12431" s="237"/>
    </row>
    <row r="12432" spans="5:7">
      <c r="E12432" s="237"/>
      <c r="F12432" s="237"/>
      <c r="G12432" s="237"/>
    </row>
    <row r="12433" spans="5:7">
      <c r="E12433" s="237"/>
      <c r="F12433" s="237"/>
      <c r="G12433" s="237"/>
    </row>
    <row r="12434" spans="5:7">
      <c r="E12434" s="237"/>
      <c r="F12434" s="237"/>
      <c r="G12434" s="237"/>
    </row>
    <row r="12435" spans="5:7">
      <c r="E12435" s="237"/>
      <c r="F12435" s="237"/>
      <c r="G12435" s="237"/>
    </row>
    <row r="12436" spans="5:7">
      <c r="E12436" s="237"/>
      <c r="F12436" s="237"/>
      <c r="G12436" s="237"/>
    </row>
    <row r="12437" spans="5:7">
      <c r="E12437" s="237"/>
      <c r="F12437" s="237"/>
      <c r="G12437" s="237"/>
    </row>
    <row r="12438" spans="5:7">
      <c r="E12438" s="237"/>
      <c r="F12438" s="237"/>
      <c r="G12438" s="237"/>
    </row>
    <row r="12439" spans="5:7">
      <c r="E12439" s="237"/>
      <c r="F12439" s="237"/>
      <c r="G12439" s="237"/>
    </row>
    <row r="12440" spans="5:7">
      <c r="E12440" s="237"/>
      <c r="F12440" s="237"/>
      <c r="G12440" s="237"/>
    </row>
    <row r="12441" spans="5:7">
      <c r="E12441" s="237"/>
      <c r="F12441" s="237"/>
      <c r="G12441" s="237"/>
    </row>
    <row r="12442" spans="5:7">
      <c r="E12442" s="237"/>
      <c r="F12442" s="237"/>
      <c r="G12442" s="237"/>
    </row>
    <row r="12443" spans="5:7">
      <c r="E12443" s="237"/>
      <c r="F12443" s="237"/>
      <c r="G12443" s="237"/>
    </row>
    <row r="12444" spans="5:7">
      <c r="E12444" s="237"/>
      <c r="F12444" s="237"/>
      <c r="G12444" s="237"/>
    </row>
    <row r="12445" spans="5:7">
      <c r="E12445" s="237"/>
      <c r="F12445" s="237"/>
      <c r="G12445" s="237"/>
    </row>
    <row r="12446" spans="5:7">
      <c r="E12446" s="237"/>
      <c r="F12446" s="237"/>
      <c r="G12446" s="237"/>
    </row>
    <row r="12447" spans="5:7">
      <c r="E12447" s="237"/>
      <c r="F12447" s="237"/>
      <c r="G12447" s="237"/>
    </row>
    <row r="12448" spans="5:7">
      <c r="E12448" s="237"/>
      <c r="F12448" s="237"/>
      <c r="G12448" s="237"/>
    </row>
    <row r="12449" spans="5:7">
      <c r="E12449" s="237"/>
      <c r="F12449" s="237"/>
      <c r="G12449" s="237"/>
    </row>
    <row r="12450" spans="5:7">
      <c r="E12450" s="237"/>
      <c r="F12450" s="237"/>
      <c r="G12450" s="237"/>
    </row>
    <row r="12451" spans="5:7">
      <c r="E12451" s="237"/>
      <c r="F12451" s="237"/>
      <c r="G12451" s="237"/>
    </row>
    <row r="12452" spans="5:7">
      <c r="E12452" s="237"/>
      <c r="F12452" s="237"/>
      <c r="G12452" s="237"/>
    </row>
    <row r="12453" spans="5:7">
      <c r="E12453" s="237"/>
      <c r="F12453" s="237"/>
      <c r="G12453" s="237"/>
    </row>
    <row r="12454" spans="5:7">
      <c r="E12454" s="237"/>
      <c r="F12454" s="237"/>
      <c r="G12454" s="237"/>
    </row>
    <row r="12455" spans="5:7">
      <c r="E12455" s="237"/>
      <c r="F12455" s="237"/>
      <c r="G12455" s="237"/>
    </row>
    <row r="12456" spans="5:7">
      <c r="E12456" s="237"/>
      <c r="F12456" s="237"/>
      <c r="G12456" s="237"/>
    </row>
    <row r="12457" spans="5:7">
      <c r="E12457" s="237"/>
      <c r="F12457" s="237"/>
      <c r="G12457" s="237"/>
    </row>
    <row r="12458" spans="5:7">
      <c r="E12458" s="237"/>
      <c r="F12458" s="237"/>
      <c r="G12458" s="237"/>
    </row>
    <row r="12459" spans="5:7">
      <c r="E12459" s="237"/>
      <c r="F12459" s="237"/>
      <c r="G12459" s="237"/>
    </row>
    <row r="12460" spans="5:7">
      <c r="E12460" s="237"/>
      <c r="F12460" s="237"/>
      <c r="G12460" s="237"/>
    </row>
    <row r="12461" spans="5:7">
      <c r="E12461" s="237"/>
      <c r="F12461" s="237"/>
      <c r="G12461" s="237"/>
    </row>
    <row r="12462" spans="5:7">
      <c r="E12462" s="237"/>
      <c r="F12462" s="237"/>
      <c r="G12462" s="237"/>
    </row>
    <row r="12463" spans="5:7">
      <c r="E12463" s="237"/>
      <c r="F12463" s="237"/>
      <c r="G12463" s="237"/>
    </row>
    <row r="12464" spans="5:7">
      <c r="E12464" s="237"/>
      <c r="F12464" s="237"/>
      <c r="G12464" s="237"/>
    </row>
    <row r="12465" spans="5:7">
      <c r="E12465" s="237"/>
      <c r="F12465" s="237"/>
      <c r="G12465" s="237"/>
    </row>
    <row r="12466" spans="5:7">
      <c r="E12466" s="237"/>
      <c r="F12466" s="237"/>
      <c r="G12466" s="237"/>
    </row>
    <row r="12467" spans="5:7">
      <c r="E12467" s="237"/>
      <c r="F12467" s="237"/>
      <c r="G12467" s="237"/>
    </row>
    <row r="12468" spans="5:7">
      <c r="E12468" s="237"/>
      <c r="F12468" s="237"/>
      <c r="G12468" s="237"/>
    </row>
    <row r="12469" spans="5:7">
      <c r="E12469" s="237"/>
      <c r="F12469" s="237"/>
      <c r="G12469" s="237"/>
    </row>
    <row r="12470" spans="5:7">
      <c r="E12470" s="237"/>
      <c r="F12470" s="237"/>
      <c r="G12470" s="237"/>
    </row>
    <row r="12471" spans="5:7">
      <c r="E12471" s="237"/>
      <c r="F12471" s="237"/>
      <c r="G12471" s="237"/>
    </row>
    <row r="12472" spans="5:7">
      <c r="E12472" s="237"/>
      <c r="F12472" s="237"/>
      <c r="G12472" s="237"/>
    </row>
    <row r="12473" spans="5:7">
      <c r="E12473" s="237"/>
      <c r="F12473" s="237"/>
      <c r="G12473" s="237"/>
    </row>
    <row r="12474" spans="5:7">
      <c r="E12474" s="237"/>
      <c r="F12474" s="237"/>
      <c r="G12474" s="237"/>
    </row>
    <row r="12475" spans="5:7">
      <c r="E12475" s="237"/>
      <c r="F12475" s="237"/>
      <c r="G12475" s="237"/>
    </row>
    <row r="12476" spans="5:7">
      <c r="E12476" s="237"/>
      <c r="F12476" s="237"/>
      <c r="G12476" s="237"/>
    </row>
    <row r="12477" spans="5:7">
      <c r="E12477" s="237"/>
      <c r="F12477" s="237"/>
      <c r="G12477" s="237"/>
    </row>
    <row r="12478" spans="5:7">
      <c r="E12478" s="237"/>
      <c r="F12478" s="237"/>
      <c r="G12478" s="237"/>
    </row>
    <row r="12479" spans="5:7">
      <c r="E12479" s="237"/>
      <c r="F12479" s="237"/>
      <c r="G12479" s="237"/>
    </row>
    <row r="12480" spans="5:7">
      <c r="E12480" s="237"/>
      <c r="F12480" s="237"/>
      <c r="G12480" s="237"/>
    </row>
    <row r="12481" spans="5:7">
      <c r="E12481" s="237"/>
      <c r="F12481" s="237"/>
      <c r="G12481" s="237"/>
    </row>
    <row r="12482" spans="5:7">
      <c r="E12482" s="237"/>
      <c r="F12482" s="237"/>
      <c r="G12482" s="237"/>
    </row>
    <row r="12483" spans="5:7">
      <c r="E12483" s="237"/>
      <c r="F12483" s="237"/>
      <c r="G12483" s="237"/>
    </row>
    <row r="12484" spans="5:7">
      <c r="E12484" s="237"/>
      <c r="F12484" s="237"/>
      <c r="G12484" s="237"/>
    </row>
    <row r="12485" spans="5:7">
      <c r="E12485" s="237"/>
      <c r="F12485" s="237"/>
      <c r="G12485" s="237"/>
    </row>
    <row r="12486" spans="5:7">
      <c r="E12486" s="237"/>
      <c r="F12486" s="237"/>
      <c r="G12486" s="237"/>
    </row>
    <row r="12487" spans="5:7">
      <c r="E12487" s="237"/>
      <c r="F12487" s="237"/>
      <c r="G12487" s="237"/>
    </row>
    <row r="12488" spans="5:7">
      <c r="E12488" s="237"/>
      <c r="F12488" s="237"/>
      <c r="G12488" s="237"/>
    </row>
    <row r="12489" spans="5:7">
      <c r="E12489" s="237"/>
      <c r="F12489" s="237"/>
      <c r="G12489" s="237"/>
    </row>
    <row r="12490" spans="5:7">
      <c r="E12490" s="237"/>
      <c r="F12490" s="237"/>
      <c r="G12490" s="237"/>
    </row>
    <row r="12491" spans="5:7">
      <c r="E12491" s="237"/>
      <c r="F12491" s="237"/>
      <c r="G12491" s="237"/>
    </row>
    <row r="12492" spans="5:7">
      <c r="E12492" s="237"/>
      <c r="F12492" s="237"/>
      <c r="G12492" s="237"/>
    </row>
    <row r="12493" spans="5:7">
      <c r="E12493" s="237"/>
      <c r="F12493" s="237"/>
      <c r="G12493" s="237"/>
    </row>
    <row r="12494" spans="5:7">
      <c r="E12494" s="237"/>
      <c r="F12494" s="237"/>
      <c r="G12494" s="237"/>
    </row>
    <row r="12495" spans="5:7">
      <c r="E12495" s="237"/>
      <c r="F12495" s="237"/>
      <c r="G12495" s="237"/>
    </row>
    <row r="12496" spans="5:7">
      <c r="E12496" s="237"/>
      <c r="F12496" s="237"/>
      <c r="G12496" s="237"/>
    </row>
    <row r="12497" spans="5:7">
      <c r="E12497" s="237"/>
      <c r="F12497" s="237"/>
      <c r="G12497" s="237"/>
    </row>
    <row r="12498" spans="5:7">
      <c r="E12498" s="237"/>
      <c r="F12498" s="237"/>
      <c r="G12498" s="237"/>
    </row>
    <row r="12499" spans="5:7">
      <c r="E12499" s="237"/>
      <c r="F12499" s="237"/>
      <c r="G12499" s="237"/>
    </row>
    <row r="12500" spans="5:7">
      <c r="E12500" s="237"/>
      <c r="F12500" s="237"/>
      <c r="G12500" s="237"/>
    </row>
    <row r="12501" spans="5:7">
      <c r="E12501" s="237"/>
      <c r="F12501" s="237"/>
      <c r="G12501" s="237"/>
    </row>
    <row r="12502" spans="5:7">
      <c r="E12502" s="237"/>
      <c r="F12502" s="237"/>
      <c r="G12502" s="237"/>
    </row>
    <row r="12503" spans="5:7">
      <c r="E12503" s="237"/>
      <c r="F12503" s="237"/>
      <c r="G12503" s="237"/>
    </row>
    <row r="12504" spans="5:7">
      <c r="E12504" s="237"/>
      <c r="F12504" s="237"/>
      <c r="G12504" s="237"/>
    </row>
    <row r="12505" spans="5:7">
      <c r="E12505" s="237"/>
      <c r="F12505" s="237"/>
      <c r="G12505" s="237"/>
    </row>
    <row r="12506" spans="5:7">
      <c r="E12506" s="237"/>
      <c r="F12506" s="237"/>
      <c r="G12506" s="237"/>
    </row>
    <row r="12507" spans="5:7">
      <c r="E12507" s="237"/>
      <c r="F12507" s="237"/>
      <c r="G12507" s="237"/>
    </row>
    <row r="12508" spans="5:7">
      <c r="E12508" s="237"/>
      <c r="F12508" s="237"/>
      <c r="G12508" s="237"/>
    </row>
    <row r="12509" spans="5:7">
      <c r="E12509" s="237"/>
      <c r="F12509" s="237"/>
      <c r="G12509" s="237"/>
    </row>
    <row r="12510" spans="5:7">
      <c r="E12510" s="237"/>
      <c r="F12510" s="237"/>
      <c r="G12510" s="237"/>
    </row>
    <row r="12511" spans="5:7">
      <c r="E12511" s="237"/>
      <c r="F12511" s="237"/>
      <c r="G12511" s="237"/>
    </row>
    <row r="12512" spans="5:7">
      <c r="E12512" s="237"/>
      <c r="F12512" s="237"/>
      <c r="G12512" s="237"/>
    </row>
    <row r="12513" spans="5:7">
      <c r="E12513" s="237"/>
      <c r="F12513" s="237"/>
      <c r="G12513" s="237"/>
    </row>
    <row r="12514" spans="5:7">
      <c r="E12514" s="237"/>
      <c r="F12514" s="237"/>
      <c r="G12514" s="237"/>
    </row>
    <row r="12515" spans="5:7">
      <c r="E12515" s="237"/>
      <c r="F12515" s="237"/>
      <c r="G12515" s="237"/>
    </row>
    <row r="12516" spans="5:7">
      <c r="E12516" s="237"/>
      <c r="F12516" s="237"/>
      <c r="G12516" s="237"/>
    </row>
    <row r="12517" spans="5:7">
      <c r="E12517" s="237"/>
      <c r="F12517" s="237"/>
      <c r="G12517" s="237"/>
    </row>
    <row r="12518" spans="5:7">
      <c r="E12518" s="237"/>
      <c r="F12518" s="237"/>
      <c r="G12518" s="237"/>
    </row>
    <row r="12519" spans="5:7">
      <c r="E12519" s="237"/>
      <c r="F12519" s="237"/>
      <c r="G12519" s="237"/>
    </row>
    <row r="12520" spans="5:7">
      <c r="E12520" s="237"/>
      <c r="F12520" s="237"/>
      <c r="G12520" s="237"/>
    </row>
    <row r="12521" spans="5:7">
      <c r="E12521" s="237"/>
      <c r="F12521" s="237"/>
      <c r="G12521" s="237"/>
    </row>
    <row r="12522" spans="5:7">
      <c r="E12522" s="237"/>
      <c r="F12522" s="237"/>
      <c r="G12522" s="237"/>
    </row>
    <row r="12523" spans="5:7">
      <c r="E12523" s="237"/>
      <c r="F12523" s="237"/>
      <c r="G12523" s="237"/>
    </row>
    <row r="12524" spans="5:7">
      <c r="E12524" s="237"/>
      <c r="F12524" s="237"/>
      <c r="G12524" s="237"/>
    </row>
    <row r="12525" spans="5:7">
      <c r="E12525" s="237"/>
      <c r="F12525" s="237"/>
      <c r="G12525" s="237"/>
    </row>
    <row r="12526" spans="5:7">
      <c r="E12526" s="237"/>
      <c r="F12526" s="237"/>
      <c r="G12526" s="237"/>
    </row>
    <row r="12527" spans="5:7">
      <c r="E12527" s="237"/>
      <c r="F12527" s="237"/>
      <c r="G12527" s="237"/>
    </row>
    <row r="12528" spans="5:7">
      <c r="E12528" s="237"/>
      <c r="F12528" s="237"/>
      <c r="G12528" s="237"/>
    </row>
    <row r="12529" spans="5:7">
      <c r="E12529" s="237"/>
      <c r="F12529" s="237"/>
      <c r="G12529" s="237"/>
    </row>
    <row r="12530" spans="5:7">
      <c r="E12530" s="237"/>
      <c r="F12530" s="237"/>
      <c r="G12530" s="237"/>
    </row>
    <row r="12531" spans="5:7">
      <c r="E12531" s="237"/>
      <c r="F12531" s="237"/>
      <c r="G12531" s="237"/>
    </row>
    <row r="12532" spans="5:7">
      <c r="E12532" s="237"/>
      <c r="F12532" s="237"/>
      <c r="G12532" s="237"/>
    </row>
    <row r="12533" spans="5:7">
      <c r="E12533" s="237"/>
      <c r="F12533" s="237"/>
      <c r="G12533" s="237"/>
    </row>
    <row r="12534" spans="5:7">
      <c r="E12534" s="237"/>
      <c r="F12534" s="237"/>
      <c r="G12534" s="237"/>
    </row>
    <row r="12535" spans="5:7">
      <c r="E12535" s="237"/>
      <c r="F12535" s="237"/>
      <c r="G12535" s="237"/>
    </row>
    <row r="12536" spans="5:7">
      <c r="E12536" s="237"/>
      <c r="F12536" s="237"/>
      <c r="G12536" s="237"/>
    </row>
    <row r="12537" spans="5:7">
      <c r="E12537" s="237"/>
      <c r="F12537" s="237"/>
      <c r="G12537" s="237"/>
    </row>
    <row r="12538" spans="5:7">
      <c r="E12538" s="237"/>
      <c r="F12538" s="237"/>
      <c r="G12538" s="237"/>
    </row>
    <row r="12539" spans="5:7">
      <c r="E12539" s="237"/>
      <c r="F12539" s="237"/>
      <c r="G12539" s="237"/>
    </row>
    <row r="12540" spans="5:7">
      <c r="E12540" s="237"/>
      <c r="F12540" s="237"/>
      <c r="G12540" s="237"/>
    </row>
    <row r="12541" spans="5:7">
      <c r="E12541" s="237"/>
      <c r="F12541" s="237"/>
      <c r="G12541" s="237"/>
    </row>
    <row r="12542" spans="5:7">
      <c r="E12542" s="237"/>
      <c r="F12542" s="237"/>
      <c r="G12542" s="237"/>
    </row>
    <row r="12543" spans="5:7">
      <c r="E12543" s="237"/>
      <c r="F12543" s="237"/>
      <c r="G12543" s="237"/>
    </row>
    <row r="12544" spans="5:7">
      <c r="E12544" s="237"/>
      <c r="F12544" s="237"/>
      <c r="G12544" s="237"/>
    </row>
    <row r="12545" spans="5:7">
      <c r="E12545" s="237"/>
      <c r="F12545" s="237"/>
      <c r="G12545" s="237"/>
    </row>
    <row r="12546" spans="5:7">
      <c r="E12546" s="237"/>
      <c r="F12546" s="237"/>
      <c r="G12546" s="237"/>
    </row>
    <row r="12547" spans="5:7">
      <c r="E12547" s="237"/>
      <c r="F12547" s="237"/>
      <c r="G12547" s="237"/>
    </row>
    <row r="12548" spans="5:7">
      <c r="E12548" s="237"/>
      <c r="F12548" s="237"/>
      <c r="G12548" s="237"/>
    </row>
    <row r="12549" spans="5:7">
      <c r="E12549" s="237"/>
      <c r="F12549" s="237"/>
      <c r="G12549" s="237"/>
    </row>
    <row r="12550" spans="5:7">
      <c r="E12550" s="237"/>
      <c r="F12550" s="237"/>
      <c r="G12550" s="237"/>
    </row>
    <row r="12551" spans="5:7">
      <c r="E12551" s="237"/>
      <c r="F12551" s="237"/>
      <c r="G12551" s="237"/>
    </row>
    <row r="12552" spans="5:7">
      <c r="E12552" s="237"/>
      <c r="F12552" s="237"/>
      <c r="G12552" s="237"/>
    </row>
    <row r="12553" spans="5:7">
      <c r="E12553" s="237"/>
      <c r="F12553" s="237"/>
      <c r="G12553" s="237"/>
    </row>
    <row r="12554" spans="5:7">
      <c r="E12554" s="237"/>
      <c r="F12554" s="237"/>
      <c r="G12554" s="237"/>
    </row>
    <row r="12555" spans="5:7">
      <c r="E12555" s="237"/>
      <c r="F12555" s="237"/>
      <c r="G12555" s="237"/>
    </row>
    <row r="12556" spans="5:7">
      <c r="E12556" s="237"/>
      <c r="F12556" s="237"/>
      <c r="G12556" s="237"/>
    </row>
    <row r="12557" spans="5:7">
      <c r="E12557" s="237"/>
      <c r="F12557" s="237"/>
      <c r="G12557" s="237"/>
    </row>
    <row r="12558" spans="5:7">
      <c r="E12558" s="237"/>
      <c r="F12558" s="237"/>
      <c r="G12558" s="237"/>
    </row>
    <row r="12559" spans="5:7">
      <c r="E12559" s="237"/>
      <c r="F12559" s="237"/>
      <c r="G12559" s="237"/>
    </row>
    <row r="12560" spans="5:7">
      <c r="E12560" s="237"/>
      <c r="F12560" s="237"/>
      <c r="G12560" s="237"/>
    </row>
    <row r="12561" spans="5:7">
      <c r="E12561" s="237"/>
      <c r="F12561" s="237"/>
      <c r="G12561" s="237"/>
    </row>
    <row r="12562" spans="5:7">
      <c r="E12562" s="237"/>
      <c r="F12562" s="237"/>
      <c r="G12562" s="237"/>
    </row>
    <row r="12563" spans="5:7">
      <c r="E12563" s="237"/>
      <c r="F12563" s="237"/>
      <c r="G12563" s="237"/>
    </row>
    <row r="12564" spans="5:7">
      <c r="E12564" s="237"/>
      <c r="F12564" s="237"/>
      <c r="G12564" s="237"/>
    </row>
    <row r="12565" spans="5:7">
      <c r="E12565" s="237"/>
      <c r="F12565" s="237"/>
      <c r="G12565" s="237"/>
    </row>
    <row r="12566" spans="5:7">
      <c r="E12566" s="237"/>
      <c r="F12566" s="237"/>
      <c r="G12566" s="237"/>
    </row>
    <row r="12567" spans="5:7">
      <c r="E12567" s="237"/>
      <c r="F12567" s="237"/>
      <c r="G12567" s="237"/>
    </row>
    <row r="12568" spans="5:7">
      <c r="E12568" s="237"/>
      <c r="F12568" s="237"/>
      <c r="G12568" s="237"/>
    </row>
    <row r="12569" spans="5:7">
      <c r="E12569" s="237"/>
      <c r="F12569" s="237"/>
      <c r="G12569" s="237"/>
    </row>
    <row r="12570" spans="5:7">
      <c r="E12570" s="237"/>
      <c r="F12570" s="237"/>
      <c r="G12570" s="237"/>
    </row>
    <row r="12571" spans="5:7">
      <c r="E12571" s="237"/>
      <c r="F12571" s="237"/>
      <c r="G12571" s="237"/>
    </row>
    <row r="12572" spans="5:7">
      <c r="E12572" s="237"/>
      <c r="F12572" s="237"/>
      <c r="G12572" s="237"/>
    </row>
    <row r="12573" spans="5:7">
      <c r="E12573" s="237"/>
      <c r="F12573" s="237"/>
      <c r="G12573" s="237"/>
    </row>
    <row r="12574" spans="5:7">
      <c r="E12574" s="237"/>
      <c r="F12574" s="237"/>
      <c r="G12574" s="237"/>
    </row>
    <row r="12575" spans="5:7">
      <c r="E12575" s="237"/>
      <c r="F12575" s="237"/>
      <c r="G12575" s="237"/>
    </row>
    <row r="12576" spans="5:7">
      <c r="E12576" s="237"/>
      <c r="F12576" s="237"/>
      <c r="G12576" s="237"/>
    </row>
    <row r="12577" spans="5:7">
      <c r="E12577" s="237"/>
      <c r="F12577" s="237"/>
      <c r="G12577" s="237"/>
    </row>
    <row r="12578" spans="5:7">
      <c r="E12578" s="237"/>
      <c r="F12578" s="237"/>
      <c r="G12578" s="237"/>
    </row>
    <row r="12579" spans="5:7">
      <c r="E12579" s="237"/>
      <c r="F12579" s="237"/>
      <c r="G12579" s="237"/>
    </row>
    <row r="12580" spans="5:7">
      <c r="E12580" s="237"/>
      <c r="F12580" s="237"/>
      <c r="G12580" s="237"/>
    </row>
    <row r="12581" spans="5:7">
      <c r="E12581" s="237"/>
      <c r="F12581" s="237"/>
      <c r="G12581" s="237"/>
    </row>
    <row r="12582" spans="5:7">
      <c r="E12582" s="237"/>
      <c r="F12582" s="237"/>
      <c r="G12582" s="237"/>
    </row>
    <row r="12583" spans="5:7">
      <c r="E12583" s="237"/>
      <c r="F12583" s="237"/>
      <c r="G12583" s="237"/>
    </row>
    <row r="12584" spans="5:7">
      <c r="E12584" s="237"/>
      <c r="F12584" s="237"/>
      <c r="G12584" s="237"/>
    </row>
    <row r="12585" spans="5:7">
      <c r="E12585" s="237"/>
      <c r="F12585" s="237"/>
      <c r="G12585" s="237"/>
    </row>
    <row r="12586" spans="5:7">
      <c r="E12586" s="237"/>
      <c r="F12586" s="237"/>
      <c r="G12586" s="237"/>
    </row>
    <row r="12587" spans="5:7">
      <c r="E12587" s="237"/>
      <c r="F12587" s="237"/>
      <c r="G12587" s="237"/>
    </row>
    <row r="12588" spans="5:7">
      <c r="E12588" s="237"/>
      <c r="F12588" s="237"/>
      <c r="G12588" s="237"/>
    </row>
    <row r="12589" spans="5:7">
      <c r="E12589" s="237"/>
      <c r="F12589" s="237"/>
      <c r="G12589" s="237"/>
    </row>
    <row r="12590" spans="5:7">
      <c r="E12590" s="237"/>
      <c r="F12590" s="237"/>
      <c r="G12590" s="237"/>
    </row>
    <row r="12591" spans="5:7">
      <c r="E12591" s="237"/>
      <c r="F12591" s="237"/>
      <c r="G12591" s="237"/>
    </row>
    <row r="12592" spans="5:7">
      <c r="E12592" s="237"/>
      <c r="F12592" s="237"/>
      <c r="G12592" s="237"/>
    </row>
    <row r="12593" spans="5:7">
      <c r="E12593" s="237"/>
      <c r="F12593" s="237"/>
      <c r="G12593" s="237"/>
    </row>
    <row r="12594" spans="5:7">
      <c r="E12594" s="237"/>
      <c r="F12594" s="237"/>
      <c r="G12594" s="237"/>
    </row>
    <row r="12595" spans="5:7">
      <c r="E12595" s="237"/>
      <c r="F12595" s="237"/>
      <c r="G12595" s="237"/>
    </row>
    <row r="12596" spans="5:7">
      <c r="E12596" s="237"/>
      <c r="F12596" s="237"/>
      <c r="G12596" s="237"/>
    </row>
    <row r="12597" spans="5:7">
      <c r="E12597" s="237"/>
      <c r="F12597" s="237"/>
      <c r="G12597" s="237"/>
    </row>
    <row r="12598" spans="5:7">
      <c r="E12598" s="237"/>
      <c r="F12598" s="237"/>
      <c r="G12598" s="237"/>
    </row>
    <row r="12599" spans="5:7">
      <c r="E12599" s="237"/>
      <c r="F12599" s="237"/>
      <c r="G12599" s="237"/>
    </row>
    <row r="12600" spans="5:7">
      <c r="E12600" s="237"/>
      <c r="F12600" s="237"/>
      <c r="G12600" s="237"/>
    </row>
    <row r="12601" spans="5:7">
      <c r="E12601" s="237"/>
      <c r="F12601" s="237"/>
      <c r="G12601" s="237"/>
    </row>
    <row r="12602" spans="5:7">
      <c r="E12602" s="237"/>
      <c r="F12602" s="237"/>
      <c r="G12602" s="237"/>
    </row>
    <row r="12603" spans="5:7">
      <c r="E12603" s="237"/>
      <c r="F12603" s="237"/>
      <c r="G12603" s="237"/>
    </row>
    <row r="12604" spans="5:7">
      <c r="E12604" s="237"/>
      <c r="F12604" s="237"/>
      <c r="G12604" s="237"/>
    </row>
    <row r="12605" spans="5:7">
      <c r="E12605" s="237"/>
      <c r="F12605" s="237"/>
      <c r="G12605" s="237"/>
    </row>
    <row r="12606" spans="5:7">
      <c r="E12606" s="237"/>
      <c r="F12606" s="237"/>
      <c r="G12606" s="237"/>
    </row>
    <row r="12607" spans="5:7">
      <c r="E12607" s="237"/>
      <c r="F12607" s="237"/>
      <c r="G12607" s="237"/>
    </row>
    <row r="12608" spans="5:7">
      <c r="E12608" s="237"/>
      <c r="F12608" s="237"/>
      <c r="G12608" s="237"/>
    </row>
    <row r="12609" spans="5:7">
      <c r="E12609" s="237"/>
      <c r="F12609" s="237"/>
      <c r="G12609" s="237"/>
    </row>
    <row r="12610" spans="5:7">
      <c r="E12610" s="237"/>
      <c r="F12610" s="237"/>
      <c r="G12610" s="237"/>
    </row>
    <row r="12611" spans="5:7">
      <c r="E12611" s="237"/>
      <c r="F12611" s="237"/>
      <c r="G12611" s="237"/>
    </row>
    <row r="12612" spans="5:7">
      <c r="E12612" s="237"/>
      <c r="F12612" s="237"/>
      <c r="G12612" s="237"/>
    </row>
    <row r="12613" spans="5:7">
      <c r="E12613" s="237"/>
      <c r="F12613" s="237"/>
      <c r="G12613" s="237"/>
    </row>
    <row r="12614" spans="5:7">
      <c r="E12614" s="237"/>
      <c r="F12614" s="237"/>
      <c r="G12614" s="237"/>
    </row>
    <row r="12615" spans="5:7">
      <c r="E12615" s="237"/>
      <c r="F12615" s="237"/>
      <c r="G12615" s="237"/>
    </row>
    <row r="12616" spans="5:7">
      <c r="E12616" s="237"/>
      <c r="F12616" s="237"/>
      <c r="G12616" s="237"/>
    </row>
    <row r="12617" spans="5:7">
      <c r="E12617" s="237"/>
      <c r="F12617" s="237"/>
      <c r="G12617" s="237"/>
    </row>
    <row r="12618" spans="5:7">
      <c r="E12618" s="237"/>
      <c r="F12618" s="237"/>
      <c r="G12618" s="237"/>
    </row>
    <row r="12619" spans="5:7">
      <c r="E12619" s="237"/>
      <c r="F12619" s="237"/>
      <c r="G12619" s="237"/>
    </row>
    <row r="12620" spans="5:7">
      <c r="E12620" s="237"/>
      <c r="F12620" s="237"/>
      <c r="G12620" s="237"/>
    </row>
    <row r="12621" spans="5:7">
      <c r="E12621" s="237"/>
      <c r="F12621" s="237"/>
      <c r="G12621" s="237"/>
    </row>
    <row r="12622" spans="5:7">
      <c r="E12622" s="237"/>
      <c r="F12622" s="237"/>
      <c r="G12622" s="237"/>
    </row>
    <row r="12623" spans="5:7">
      <c r="E12623" s="237"/>
      <c r="F12623" s="237"/>
      <c r="G12623" s="237"/>
    </row>
    <row r="12624" spans="5:7">
      <c r="E12624" s="237"/>
      <c r="F12624" s="237"/>
      <c r="G12624" s="237"/>
    </row>
    <row r="12625" spans="5:7">
      <c r="E12625" s="237"/>
      <c r="F12625" s="237"/>
      <c r="G12625" s="237"/>
    </row>
    <row r="12626" spans="5:7">
      <c r="E12626" s="237"/>
      <c r="F12626" s="237"/>
      <c r="G12626" s="237"/>
    </row>
    <row r="12627" spans="5:7">
      <c r="E12627" s="237"/>
      <c r="F12627" s="237"/>
      <c r="G12627" s="237"/>
    </row>
    <row r="12628" spans="5:7">
      <c r="E12628" s="237"/>
      <c r="F12628" s="237"/>
      <c r="G12628" s="237"/>
    </row>
    <row r="12629" spans="5:7">
      <c r="E12629" s="237"/>
      <c r="F12629" s="237"/>
      <c r="G12629" s="237"/>
    </row>
    <row r="12630" spans="5:7">
      <c r="E12630" s="237"/>
      <c r="F12630" s="237"/>
      <c r="G12630" s="237"/>
    </row>
    <row r="12631" spans="5:7">
      <c r="E12631" s="237"/>
      <c r="F12631" s="237"/>
      <c r="G12631" s="237"/>
    </row>
    <row r="12632" spans="5:7">
      <c r="E12632" s="237"/>
      <c r="F12632" s="237"/>
      <c r="G12632" s="237"/>
    </row>
    <row r="12633" spans="5:7">
      <c r="E12633" s="237"/>
      <c r="F12633" s="237"/>
      <c r="G12633" s="237"/>
    </row>
    <row r="12634" spans="5:7">
      <c r="E12634" s="237"/>
      <c r="F12634" s="237"/>
      <c r="G12634" s="237"/>
    </row>
    <row r="12635" spans="5:7">
      <c r="E12635" s="237"/>
      <c r="F12635" s="237"/>
      <c r="G12635" s="237"/>
    </row>
    <row r="12636" spans="5:7">
      <c r="E12636" s="237"/>
      <c r="F12636" s="237"/>
      <c r="G12636" s="237"/>
    </row>
    <row r="12637" spans="5:7">
      <c r="E12637" s="237"/>
      <c r="F12637" s="237"/>
      <c r="G12637" s="237"/>
    </row>
    <row r="12638" spans="5:7">
      <c r="E12638" s="237"/>
      <c r="F12638" s="237"/>
      <c r="G12638" s="237"/>
    </row>
    <row r="12639" spans="5:7">
      <c r="E12639" s="237"/>
      <c r="F12639" s="237"/>
      <c r="G12639" s="237"/>
    </row>
    <row r="12640" spans="5:7">
      <c r="E12640" s="237"/>
      <c r="F12640" s="237"/>
      <c r="G12640" s="237"/>
    </row>
    <row r="12641" spans="5:7">
      <c r="E12641" s="237"/>
      <c r="F12641" s="237"/>
      <c r="G12641" s="237"/>
    </row>
    <row r="12642" spans="5:7">
      <c r="E12642" s="237"/>
      <c r="F12642" s="237"/>
      <c r="G12642" s="237"/>
    </row>
    <row r="12643" spans="5:7">
      <c r="E12643" s="237"/>
      <c r="F12643" s="237"/>
      <c r="G12643" s="237"/>
    </row>
    <row r="12644" spans="5:7">
      <c r="E12644" s="237"/>
      <c r="F12644" s="237"/>
      <c r="G12644" s="237"/>
    </row>
    <row r="12645" spans="5:7">
      <c r="E12645" s="237"/>
      <c r="F12645" s="237"/>
      <c r="G12645" s="237"/>
    </row>
    <row r="12646" spans="5:7">
      <c r="E12646" s="237"/>
      <c r="F12646" s="237"/>
      <c r="G12646" s="237"/>
    </row>
    <row r="12647" spans="5:7">
      <c r="E12647" s="237"/>
      <c r="F12647" s="237"/>
      <c r="G12647" s="237"/>
    </row>
    <row r="12648" spans="5:7">
      <c r="E12648" s="237"/>
      <c r="F12648" s="237"/>
      <c r="G12648" s="237"/>
    </row>
    <row r="12649" spans="5:7">
      <c r="E12649" s="237"/>
      <c r="F12649" s="237"/>
      <c r="G12649" s="237"/>
    </row>
    <row r="12650" spans="5:7">
      <c r="E12650" s="237"/>
      <c r="F12650" s="237"/>
      <c r="G12650" s="237"/>
    </row>
    <row r="12651" spans="5:7">
      <c r="E12651" s="237"/>
      <c r="F12651" s="237"/>
      <c r="G12651" s="237"/>
    </row>
    <row r="12652" spans="5:7">
      <c r="E12652" s="237"/>
      <c r="F12652" s="237"/>
      <c r="G12652" s="237"/>
    </row>
    <row r="12653" spans="5:7">
      <c r="E12653" s="237"/>
      <c r="F12653" s="237"/>
      <c r="G12653" s="237"/>
    </row>
    <row r="12654" spans="5:7">
      <c r="E12654" s="237"/>
      <c r="F12654" s="237"/>
      <c r="G12654" s="237"/>
    </row>
    <row r="12655" spans="5:7">
      <c r="E12655" s="237"/>
      <c r="F12655" s="237"/>
      <c r="G12655" s="237"/>
    </row>
    <row r="12656" spans="5:7">
      <c r="E12656" s="237"/>
      <c r="F12656" s="237"/>
      <c r="G12656" s="237"/>
    </row>
    <row r="12657" spans="5:7">
      <c r="E12657" s="237"/>
      <c r="F12657" s="237"/>
      <c r="G12657" s="237"/>
    </row>
    <row r="12658" spans="5:7">
      <c r="E12658" s="237"/>
      <c r="F12658" s="237"/>
      <c r="G12658" s="237"/>
    </row>
    <row r="12659" spans="5:7">
      <c r="E12659" s="237"/>
      <c r="F12659" s="237"/>
      <c r="G12659" s="237"/>
    </row>
    <row r="12660" spans="5:7">
      <c r="E12660" s="237"/>
      <c r="F12660" s="237"/>
      <c r="G12660" s="237"/>
    </row>
    <row r="12661" spans="5:7">
      <c r="E12661" s="237"/>
      <c r="F12661" s="237"/>
      <c r="G12661" s="237"/>
    </row>
    <row r="12662" spans="5:7">
      <c r="E12662" s="237"/>
      <c r="F12662" s="237"/>
      <c r="G12662" s="237"/>
    </row>
    <row r="12663" spans="5:7">
      <c r="E12663" s="237"/>
      <c r="F12663" s="237"/>
      <c r="G12663" s="237"/>
    </row>
    <row r="12664" spans="5:7">
      <c r="E12664" s="237"/>
      <c r="F12664" s="237"/>
      <c r="G12664" s="237"/>
    </row>
    <row r="12665" spans="5:7">
      <c r="E12665" s="237"/>
      <c r="F12665" s="237"/>
      <c r="G12665" s="237"/>
    </row>
    <row r="12666" spans="5:7">
      <c r="E12666" s="237"/>
      <c r="F12666" s="237"/>
      <c r="G12666" s="237"/>
    </row>
    <row r="12667" spans="5:7">
      <c r="E12667" s="237"/>
      <c r="F12667" s="237"/>
      <c r="G12667" s="237"/>
    </row>
    <row r="12668" spans="5:7">
      <c r="E12668" s="237"/>
      <c r="F12668" s="237"/>
      <c r="G12668" s="237"/>
    </row>
    <row r="12669" spans="5:7">
      <c r="E12669" s="237"/>
      <c r="F12669" s="237"/>
      <c r="G12669" s="237"/>
    </row>
    <row r="12670" spans="5:7">
      <c r="E12670" s="237"/>
      <c r="F12670" s="237"/>
      <c r="G12670" s="237"/>
    </row>
    <row r="12671" spans="5:7">
      <c r="E12671" s="237"/>
      <c r="F12671" s="237"/>
      <c r="G12671" s="237"/>
    </row>
    <row r="12672" spans="5:7">
      <c r="E12672" s="237"/>
      <c r="F12672" s="237"/>
      <c r="G12672" s="237"/>
    </row>
    <row r="12673" spans="5:7">
      <c r="E12673" s="237"/>
      <c r="F12673" s="237"/>
      <c r="G12673" s="237"/>
    </row>
    <row r="12674" spans="5:7">
      <c r="E12674" s="237"/>
      <c r="F12674" s="237"/>
      <c r="G12674" s="237"/>
    </row>
    <row r="12675" spans="5:7">
      <c r="E12675" s="237"/>
      <c r="F12675" s="237"/>
      <c r="G12675" s="237"/>
    </row>
    <row r="12676" spans="5:7">
      <c r="E12676" s="237"/>
      <c r="F12676" s="237"/>
      <c r="G12676" s="237"/>
    </row>
    <row r="12677" spans="5:7">
      <c r="E12677" s="237"/>
      <c r="F12677" s="237"/>
      <c r="G12677" s="237"/>
    </row>
    <row r="12678" spans="5:7">
      <c r="E12678" s="237"/>
      <c r="F12678" s="237"/>
      <c r="G12678" s="237"/>
    </row>
    <row r="12679" spans="5:7">
      <c r="E12679" s="237"/>
      <c r="F12679" s="237"/>
      <c r="G12679" s="237"/>
    </row>
    <row r="12680" spans="5:7">
      <c r="E12680" s="237"/>
      <c r="F12680" s="237"/>
      <c r="G12680" s="237"/>
    </row>
    <row r="12681" spans="5:7">
      <c r="E12681" s="237"/>
      <c r="F12681" s="237"/>
      <c r="G12681" s="237"/>
    </row>
    <row r="12682" spans="5:7">
      <c r="E12682" s="237"/>
      <c r="F12682" s="237"/>
      <c r="G12682" s="237"/>
    </row>
    <row r="12683" spans="5:7">
      <c r="E12683" s="237"/>
      <c r="F12683" s="237"/>
      <c r="G12683" s="237"/>
    </row>
    <row r="12684" spans="5:7">
      <c r="E12684" s="237"/>
      <c r="F12684" s="237"/>
      <c r="G12684" s="237"/>
    </row>
    <row r="12685" spans="5:7">
      <c r="E12685" s="237"/>
      <c r="F12685" s="237"/>
      <c r="G12685" s="237"/>
    </row>
    <row r="12686" spans="5:7">
      <c r="E12686" s="237"/>
      <c r="F12686" s="237"/>
      <c r="G12686" s="237"/>
    </row>
    <row r="12687" spans="5:7">
      <c r="E12687" s="237"/>
      <c r="F12687" s="237"/>
      <c r="G12687" s="237"/>
    </row>
    <row r="12688" spans="5:7">
      <c r="E12688" s="237"/>
      <c r="F12688" s="237"/>
      <c r="G12688" s="237"/>
    </row>
    <row r="12689" spans="5:7">
      <c r="E12689" s="237"/>
      <c r="F12689" s="237"/>
      <c r="G12689" s="237"/>
    </row>
    <row r="12690" spans="5:7">
      <c r="E12690" s="237"/>
      <c r="F12690" s="237"/>
      <c r="G12690" s="237"/>
    </row>
    <row r="12691" spans="5:7">
      <c r="E12691" s="237"/>
      <c r="F12691" s="237"/>
      <c r="G12691" s="237"/>
    </row>
    <row r="12692" spans="5:7">
      <c r="E12692" s="237"/>
      <c r="F12692" s="237"/>
      <c r="G12692" s="237"/>
    </row>
    <row r="12693" spans="5:7">
      <c r="E12693" s="237"/>
      <c r="F12693" s="237"/>
      <c r="G12693" s="237"/>
    </row>
    <row r="12694" spans="5:7">
      <c r="E12694" s="237"/>
      <c r="F12694" s="237"/>
      <c r="G12694" s="237"/>
    </row>
    <row r="12695" spans="5:7">
      <c r="E12695" s="237"/>
      <c r="F12695" s="237"/>
      <c r="G12695" s="237"/>
    </row>
    <row r="12696" spans="5:7">
      <c r="E12696" s="237"/>
      <c r="F12696" s="237"/>
      <c r="G12696" s="237"/>
    </row>
    <row r="12697" spans="5:7">
      <c r="E12697" s="237"/>
      <c r="F12697" s="237"/>
      <c r="G12697" s="237"/>
    </row>
    <row r="12698" spans="5:7">
      <c r="E12698" s="237"/>
      <c r="F12698" s="237"/>
      <c r="G12698" s="237"/>
    </row>
    <row r="12699" spans="5:7">
      <c r="E12699" s="237"/>
      <c r="F12699" s="237"/>
      <c r="G12699" s="237"/>
    </row>
    <row r="12700" spans="5:7">
      <c r="E12700" s="237"/>
      <c r="F12700" s="237"/>
      <c r="G12700" s="237"/>
    </row>
    <row r="12701" spans="5:7">
      <c r="E12701" s="237"/>
      <c r="F12701" s="237"/>
      <c r="G12701" s="237"/>
    </row>
    <row r="12702" spans="5:7">
      <c r="E12702" s="237"/>
      <c r="F12702" s="237"/>
      <c r="G12702" s="237"/>
    </row>
    <row r="12703" spans="5:7">
      <c r="E12703" s="237"/>
      <c r="F12703" s="237"/>
      <c r="G12703" s="237"/>
    </row>
    <row r="12704" spans="5:7">
      <c r="E12704" s="237"/>
      <c r="F12704" s="237"/>
      <c r="G12704" s="237"/>
    </row>
    <row r="12705" spans="5:7">
      <c r="E12705" s="237"/>
      <c r="F12705" s="237"/>
      <c r="G12705" s="237"/>
    </row>
    <row r="12706" spans="5:7">
      <c r="E12706" s="237"/>
      <c r="F12706" s="237"/>
      <c r="G12706" s="237"/>
    </row>
    <row r="12707" spans="5:7">
      <c r="E12707" s="237"/>
      <c r="F12707" s="237"/>
      <c r="G12707" s="237"/>
    </row>
    <row r="12708" spans="5:7">
      <c r="E12708" s="237"/>
      <c r="F12708" s="237"/>
      <c r="G12708" s="237"/>
    </row>
    <row r="12709" spans="5:7">
      <c r="E12709" s="237"/>
      <c r="F12709" s="237"/>
      <c r="G12709" s="237"/>
    </row>
    <row r="12710" spans="5:7">
      <c r="E12710" s="237"/>
      <c r="F12710" s="237"/>
      <c r="G12710" s="237"/>
    </row>
    <row r="12711" spans="5:7">
      <c r="E12711" s="237"/>
      <c r="F12711" s="237"/>
      <c r="G12711" s="237"/>
    </row>
    <row r="12712" spans="5:7">
      <c r="E12712" s="237"/>
      <c r="F12712" s="237"/>
      <c r="G12712" s="237"/>
    </row>
    <row r="12713" spans="5:7">
      <c r="E12713" s="237"/>
      <c r="F12713" s="237"/>
      <c r="G12713" s="237"/>
    </row>
    <row r="12714" spans="5:7">
      <c r="E12714" s="237"/>
      <c r="F12714" s="237"/>
      <c r="G12714" s="237"/>
    </row>
    <row r="12715" spans="5:7">
      <c r="E12715" s="237"/>
      <c r="F12715" s="237"/>
      <c r="G12715" s="237"/>
    </row>
    <row r="12716" spans="5:7">
      <c r="E12716" s="237"/>
      <c r="F12716" s="237"/>
      <c r="G12716" s="237"/>
    </row>
    <row r="12717" spans="5:7">
      <c r="E12717" s="237"/>
      <c r="F12717" s="237"/>
      <c r="G12717" s="237"/>
    </row>
    <row r="12718" spans="5:7">
      <c r="E12718" s="237"/>
      <c r="F12718" s="237"/>
      <c r="G12718" s="237"/>
    </row>
    <row r="12719" spans="5:7">
      <c r="E12719" s="237"/>
      <c r="F12719" s="237"/>
      <c r="G12719" s="237"/>
    </row>
    <row r="12720" spans="5:7">
      <c r="E12720" s="237"/>
      <c r="F12720" s="237"/>
      <c r="G12720" s="237"/>
    </row>
    <row r="12721" spans="5:7">
      <c r="E12721" s="237"/>
      <c r="F12721" s="237"/>
      <c r="G12721" s="237"/>
    </row>
    <row r="12722" spans="5:7">
      <c r="E12722" s="237"/>
      <c r="F12722" s="237"/>
      <c r="G12722" s="237"/>
    </row>
    <row r="12723" spans="5:7">
      <c r="E12723" s="237"/>
      <c r="F12723" s="237"/>
      <c r="G12723" s="237"/>
    </row>
    <row r="12724" spans="5:7">
      <c r="E12724" s="237"/>
      <c r="F12724" s="237"/>
      <c r="G12724" s="237"/>
    </row>
    <row r="12725" spans="5:7">
      <c r="E12725" s="237"/>
      <c r="F12725" s="237"/>
      <c r="G12725" s="237"/>
    </row>
    <row r="12726" spans="5:7">
      <c r="E12726" s="237"/>
      <c r="F12726" s="237"/>
      <c r="G12726" s="237"/>
    </row>
    <row r="12727" spans="5:7">
      <c r="E12727" s="237"/>
      <c r="F12727" s="237"/>
      <c r="G12727" s="237"/>
    </row>
    <row r="12728" spans="5:7">
      <c r="E12728" s="237"/>
      <c r="F12728" s="237"/>
      <c r="G12728" s="237"/>
    </row>
    <row r="12729" spans="5:7">
      <c r="E12729" s="237"/>
      <c r="F12729" s="237"/>
      <c r="G12729" s="237"/>
    </row>
    <row r="12730" spans="5:7">
      <c r="E12730" s="237"/>
      <c r="F12730" s="237"/>
      <c r="G12730" s="237"/>
    </row>
    <row r="12731" spans="5:7">
      <c r="E12731" s="237"/>
      <c r="F12731" s="237"/>
      <c r="G12731" s="237"/>
    </row>
    <row r="12732" spans="5:7">
      <c r="E12732" s="237"/>
      <c r="F12732" s="237"/>
      <c r="G12732" s="237"/>
    </row>
    <row r="12733" spans="5:7">
      <c r="E12733" s="237"/>
      <c r="F12733" s="237"/>
      <c r="G12733" s="237"/>
    </row>
    <row r="12734" spans="5:7">
      <c r="E12734" s="237"/>
      <c r="F12734" s="237"/>
      <c r="G12734" s="237"/>
    </row>
    <row r="12735" spans="5:7">
      <c r="E12735" s="237"/>
      <c r="F12735" s="237"/>
      <c r="G12735" s="237"/>
    </row>
    <row r="12736" spans="5:7">
      <c r="E12736" s="237"/>
      <c r="F12736" s="237"/>
      <c r="G12736" s="237"/>
    </row>
    <row r="12737" spans="5:7">
      <c r="E12737" s="237"/>
      <c r="F12737" s="237"/>
      <c r="G12737" s="237"/>
    </row>
    <row r="12738" spans="5:7">
      <c r="E12738" s="237"/>
      <c r="F12738" s="237"/>
      <c r="G12738" s="237"/>
    </row>
    <row r="12739" spans="5:7">
      <c r="E12739" s="237"/>
      <c r="F12739" s="237"/>
      <c r="G12739" s="237"/>
    </row>
    <row r="12740" spans="5:7">
      <c r="E12740" s="237"/>
      <c r="F12740" s="237"/>
      <c r="G12740" s="237"/>
    </row>
    <row r="12741" spans="5:7">
      <c r="E12741" s="237"/>
      <c r="F12741" s="237"/>
      <c r="G12741" s="237"/>
    </row>
    <row r="12742" spans="5:7">
      <c r="E12742" s="237"/>
      <c r="F12742" s="237"/>
      <c r="G12742" s="237"/>
    </row>
    <row r="12743" spans="5:7">
      <c r="E12743" s="237"/>
      <c r="F12743" s="237"/>
      <c r="G12743" s="237"/>
    </row>
    <row r="12744" spans="5:7">
      <c r="E12744" s="237"/>
      <c r="F12744" s="237"/>
      <c r="G12744" s="237"/>
    </row>
    <row r="12745" spans="5:7">
      <c r="E12745" s="237"/>
      <c r="F12745" s="237"/>
      <c r="G12745" s="237"/>
    </row>
    <row r="12746" spans="5:7">
      <c r="E12746" s="237"/>
      <c r="F12746" s="237"/>
      <c r="G12746" s="237"/>
    </row>
    <row r="12747" spans="5:7">
      <c r="E12747" s="237"/>
      <c r="F12747" s="237"/>
      <c r="G12747" s="237"/>
    </row>
    <row r="12748" spans="5:7">
      <c r="E12748" s="237"/>
      <c r="F12748" s="237"/>
      <c r="G12748" s="237"/>
    </row>
    <row r="12749" spans="5:7">
      <c r="E12749" s="237"/>
      <c r="F12749" s="237"/>
      <c r="G12749" s="237"/>
    </row>
    <row r="12750" spans="5:7">
      <c r="E12750" s="237"/>
      <c r="F12750" s="237"/>
      <c r="G12750" s="237"/>
    </row>
    <row r="12751" spans="5:7">
      <c r="E12751" s="237"/>
      <c r="F12751" s="237"/>
      <c r="G12751" s="237"/>
    </row>
    <row r="12752" spans="5:7">
      <c r="E12752" s="237"/>
      <c r="F12752" s="237"/>
      <c r="G12752" s="237"/>
    </row>
    <row r="12753" spans="5:7">
      <c r="E12753" s="237"/>
      <c r="F12753" s="237"/>
      <c r="G12753" s="237"/>
    </row>
    <row r="12754" spans="5:7">
      <c r="E12754" s="237"/>
      <c r="F12754" s="237"/>
      <c r="G12754" s="237"/>
    </row>
    <row r="12755" spans="5:7">
      <c r="E12755" s="237"/>
      <c r="F12755" s="237"/>
      <c r="G12755" s="237"/>
    </row>
    <row r="12756" spans="5:7">
      <c r="E12756" s="237"/>
      <c r="F12756" s="237"/>
      <c r="G12756" s="237"/>
    </row>
    <row r="12757" spans="5:7">
      <c r="E12757" s="237"/>
      <c r="F12757" s="237"/>
      <c r="G12757" s="237"/>
    </row>
    <row r="12758" spans="5:7">
      <c r="E12758" s="237"/>
      <c r="F12758" s="237"/>
      <c r="G12758" s="237"/>
    </row>
    <row r="12759" spans="5:7">
      <c r="E12759" s="237"/>
      <c r="F12759" s="237"/>
      <c r="G12759" s="237"/>
    </row>
    <row r="12760" spans="5:7">
      <c r="E12760" s="237"/>
      <c r="F12760" s="237"/>
      <c r="G12760" s="237"/>
    </row>
    <row r="12761" spans="5:7">
      <c r="E12761" s="237"/>
      <c r="F12761" s="237"/>
      <c r="G12761" s="237"/>
    </row>
    <row r="12762" spans="5:7">
      <c r="E12762" s="237"/>
      <c r="F12762" s="237"/>
      <c r="G12762" s="237"/>
    </row>
    <row r="12763" spans="5:7">
      <c r="E12763" s="237"/>
      <c r="F12763" s="237"/>
      <c r="G12763" s="237"/>
    </row>
    <row r="12764" spans="5:7">
      <c r="E12764" s="237"/>
      <c r="F12764" s="237"/>
      <c r="G12764" s="237"/>
    </row>
    <row r="12765" spans="5:7">
      <c r="E12765" s="237"/>
      <c r="F12765" s="237"/>
      <c r="G12765" s="237"/>
    </row>
    <row r="12766" spans="5:7">
      <c r="E12766" s="237"/>
      <c r="F12766" s="237"/>
      <c r="G12766" s="237"/>
    </row>
    <row r="12767" spans="5:7">
      <c r="E12767" s="237"/>
      <c r="F12767" s="237"/>
      <c r="G12767" s="237"/>
    </row>
    <row r="12768" spans="5:7">
      <c r="E12768" s="237"/>
      <c r="F12768" s="237"/>
      <c r="G12768" s="237"/>
    </row>
    <row r="12769" spans="5:7">
      <c r="E12769" s="237"/>
      <c r="F12769" s="237"/>
      <c r="G12769" s="237"/>
    </row>
    <row r="12770" spans="5:7">
      <c r="E12770" s="237"/>
      <c r="F12770" s="237"/>
      <c r="G12770" s="237"/>
    </row>
    <row r="12771" spans="5:7">
      <c r="E12771" s="237"/>
      <c r="F12771" s="237"/>
      <c r="G12771" s="237"/>
    </row>
    <row r="12772" spans="5:7">
      <c r="E12772" s="237"/>
      <c r="F12772" s="237"/>
      <c r="G12772" s="237"/>
    </row>
    <row r="12773" spans="5:7">
      <c r="E12773" s="237"/>
      <c r="F12773" s="237"/>
      <c r="G12773" s="237"/>
    </row>
    <row r="12774" spans="5:7">
      <c r="E12774" s="237"/>
      <c r="F12774" s="237"/>
      <c r="G12774" s="237"/>
    </row>
    <row r="12775" spans="5:7">
      <c r="E12775" s="237"/>
      <c r="F12775" s="237"/>
      <c r="G12775" s="237"/>
    </row>
    <row r="12776" spans="5:7">
      <c r="E12776" s="237"/>
      <c r="F12776" s="237"/>
      <c r="G12776" s="237"/>
    </row>
    <row r="12777" spans="5:7">
      <c r="E12777" s="237"/>
      <c r="F12777" s="237"/>
      <c r="G12777" s="237"/>
    </row>
    <row r="12778" spans="5:7">
      <c r="E12778" s="237"/>
      <c r="F12778" s="237"/>
      <c r="G12778" s="237"/>
    </row>
    <row r="12779" spans="5:7">
      <c r="E12779" s="237"/>
      <c r="F12779" s="237"/>
      <c r="G12779" s="237"/>
    </row>
    <row r="12780" spans="5:7">
      <c r="E12780" s="237"/>
      <c r="F12780" s="237"/>
      <c r="G12780" s="237"/>
    </row>
    <row r="12781" spans="5:7">
      <c r="E12781" s="237"/>
      <c r="F12781" s="237"/>
      <c r="G12781" s="237"/>
    </row>
    <row r="12782" spans="5:7">
      <c r="E12782" s="237"/>
      <c r="F12782" s="237"/>
      <c r="G12782" s="237"/>
    </row>
    <row r="12783" spans="5:7">
      <c r="E12783" s="237"/>
      <c r="F12783" s="237"/>
      <c r="G12783" s="237"/>
    </row>
    <row r="12784" spans="5:7">
      <c r="E12784" s="237"/>
      <c r="F12784" s="237"/>
      <c r="G12784" s="237"/>
    </row>
    <row r="12785" spans="5:7">
      <c r="E12785" s="237"/>
      <c r="F12785" s="237"/>
      <c r="G12785" s="237"/>
    </row>
    <row r="12786" spans="5:7">
      <c r="E12786" s="237"/>
      <c r="F12786" s="237"/>
      <c r="G12786" s="237"/>
    </row>
    <row r="12787" spans="5:7">
      <c r="E12787" s="237"/>
      <c r="F12787" s="237"/>
      <c r="G12787" s="237"/>
    </row>
    <row r="12788" spans="5:7">
      <c r="E12788" s="237"/>
      <c r="F12788" s="237"/>
      <c r="G12788" s="237"/>
    </row>
    <row r="12789" spans="5:7">
      <c r="E12789" s="237"/>
      <c r="F12789" s="237"/>
      <c r="G12789" s="237"/>
    </row>
    <row r="12790" spans="5:7">
      <c r="E12790" s="237"/>
      <c r="F12790" s="237"/>
      <c r="G12790" s="237"/>
    </row>
    <row r="12791" spans="5:7">
      <c r="E12791" s="237"/>
      <c r="F12791" s="237"/>
      <c r="G12791" s="237"/>
    </row>
    <row r="12792" spans="5:7">
      <c r="E12792" s="237"/>
      <c r="F12792" s="237"/>
      <c r="G12792" s="237"/>
    </row>
    <row r="12793" spans="5:7">
      <c r="E12793" s="237"/>
      <c r="F12793" s="237"/>
      <c r="G12793" s="237"/>
    </row>
    <row r="12794" spans="5:7">
      <c r="E12794" s="237"/>
      <c r="F12794" s="237"/>
      <c r="G12794" s="237"/>
    </row>
    <row r="12795" spans="5:7">
      <c r="E12795" s="237"/>
      <c r="F12795" s="237"/>
      <c r="G12795" s="237"/>
    </row>
    <row r="12796" spans="5:7">
      <c r="E12796" s="237"/>
      <c r="F12796" s="237"/>
      <c r="G12796" s="237"/>
    </row>
    <row r="12797" spans="5:7">
      <c r="E12797" s="237"/>
      <c r="F12797" s="237"/>
      <c r="G12797" s="237"/>
    </row>
    <row r="12798" spans="5:7">
      <c r="E12798" s="237"/>
      <c r="F12798" s="237"/>
      <c r="G12798" s="237"/>
    </row>
    <row r="12799" spans="5:7">
      <c r="E12799" s="237"/>
      <c r="F12799" s="237"/>
      <c r="G12799" s="237"/>
    </row>
    <row r="12800" spans="5:7">
      <c r="E12800" s="237"/>
      <c r="F12800" s="237"/>
      <c r="G12800" s="237"/>
    </row>
    <row r="12801" spans="5:7">
      <c r="E12801" s="237"/>
      <c r="F12801" s="237"/>
      <c r="G12801" s="237"/>
    </row>
    <row r="12802" spans="5:7">
      <c r="E12802" s="237"/>
      <c r="F12802" s="237"/>
      <c r="G12802" s="237"/>
    </row>
    <row r="12803" spans="5:7">
      <c r="E12803" s="237"/>
      <c r="F12803" s="237"/>
      <c r="G12803" s="237"/>
    </row>
    <row r="12804" spans="5:7">
      <c r="E12804" s="237"/>
      <c r="F12804" s="237"/>
      <c r="G12804" s="237"/>
    </row>
    <row r="12805" spans="5:7">
      <c r="E12805" s="237"/>
      <c r="F12805" s="237"/>
      <c r="G12805" s="237"/>
    </row>
    <row r="12806" spans="5:7">
      <c r="E12806" s="237"/>
      <c r="F12806" s="237"/>
      <c r="G12806" s="237"/>
    </row>
    <row r="12807" spans="5:7">
      <c r="E12807" s="237"/>
      <c r="F12807" s="237"/>
      <c r="G12807" s="237"/>
    </row>
    <row r="12808" spans="5:7">
      <c r="E12808" s="237"/>
      <c r="F12808" s="237"/>
      <c r="G12808" s="237"/>
    </row>
    <row r="12809" spans="5:7">
      <c r="E12809" s="237"/>
      <c r="F12809" s="237"/>
      <c r="G12809" s="237"/>
    </row>
    <row r="12810" spans="5:7">
      <c r="E12810" s="237"/>
      <c r="F12810" s="237"/>
      <c r="G12810" s="237"/>
    </row>
    <row r="12811" spans="5:7">
      <c r="E12811" s="237"/>
      <c r="F12811" s="237"/>
      <c r="G12811" s="237"/>
    </row>
    <row r="12812" spans="5:7">
      <c r="E12812" s="237"/>
      <c r="F12812" s="237"/>
      <c r="G12812" s="237"/>
    </row>
    <row r="12813" spans="5:7">
      <c r="E12813" s="237"/>
      <c r="F12813" s="237"/>
      <c r="G12813" s="237"/>
    </row>
    <row r="12814" spans="5:7">
      <c r="E12814" s="237"/>
      <c r="F12814" s="237"/>
      <c r="G12814" s="237"/>
    </row>
    <row r="12815" spans="5:7">
      <c r="E12815" s="237"/>
      <c r="F12815" s="237"/>
      <c r="G12815" s="237"/>
    </row>
    <row r="12816" spans="5:7">
      <c r="E12816" s="237"/>
      <c r="F12816" s="237"/>
      <c r="G12816" s="237"/>
    </row>
    <row r="12817" spans="5:7">
      <c r="E12817" s="237"/>
      <c r="F12817" s="237"/>
      <c r="G12817" s="237"/>
    </row>
    <row r="12818" spans="5:7">
      <c r="E12818" s="237"/>
      <c r="F12818" s="237"/>
      <c r="G12818" s="237"/>
    </row>
    <row r="12819" spans="5:7">
      <c r="E12819" s="237"/>
      <c r="F12819" s="237"/>
      <c r="G12819" s="237"/>
    </row>
    <row r="12820" spans="5:7">
      <c r="E12820" s="237"/>
      <c r="F12820" s="237"/>
      <c r="G12820" s="237"/>
    </row>
    <row r="12821" spans="5:7">
      <c r="E12821" s="237"/>
      <c r="F12821" s="237"/>
      <c r="G12821" s="237"/>
    </row>
    <row r="12822" spans="5:7">
      <c r="E12822" s="237"/>
      <c r="F12822" s="237"/>
      <c r="G12822" s="237"/>
    </row>
    <row r="12823" spans="5:7">
      <c r="E12823" s="237"/>
      <c r="F12823" s="237"/>
      <c r="G12823" s="237"/>
    </row>
    <row r="12824" spans="5:7">
      <c r="E12824" s="237"/>
      <c r="F12824" s="237"/>
      <c r="G12824" s="237"/>
    </row>
    <row r="12825" spans="5:7">
      <c r="E12825" s="237"/>
      <c r="F12825" s="237"/>
      <c r="G12825" s="237"/>
    </row>
    <row r="12826" spans="5:7">
      <c r="E12826" s="237"/>
      <c r="F12826" s="237"/>
      <c r="G12826" s="237"/>
    </row>
    <row r="12827" spans="5:7">
      <c r="E12827" s="237"/>
      <c r="F12827" s="237"/>
      <c r="G12827" s="237"/>
    </row>
    <row r="12828" spans="5:7">
      <c r="E12828" s="237"/>
      <c r="F12828" s="237"/>
      <c r="G12828" s="237"/>
    </row>
    <row r="12829" spans="5:7">
      <c r="E12829" s="237"/>
      <c r="F12829" s="237"/>
      <c r="G12829" s="237"/>
    </row>
    <row r="12830" spans="5:7">
      <c r="E12830" s="237"/>
      <c r="F12830" s="237"/>
      <c r="G12830" s="237"/>
    </row>
    <row r="12831" spans="5:7">
      <c r="E12831" s="237"/>
      <c r="F12831" s="237"/>
      <c r="G12831" s="237"/>
    </row>
    <row r="12832" spans="5:7">
      <c r="E12832" s="237"/>
      <c r="F12832" s="237"/>
      <c r="G12832" s="237"/>
    </row>
    <row r="12833" spans="5:7">
      <c r="E12833" s="237"/>
      <c r="F12833" s="237"/>
      <c r="G12833" s="237"/>
    </row>
    <row r="12834" spans="5:7">
      <c r="E12834" s="237"/>
      <c r="F12834" s="237"/>
      <c r="G12834" s="237"/>
    </row>
    <row r="12835" spans="5:7">
      <c r="E12835" s="237"/>
      <c r="F12835" s="237"/>
      <c r="G12835" s="237"/>
    </row>
    <row r="12836" spans="5:7">
      <c r="E12836" s="237"/>
      <c r="F12836" s="237"/>
      <c r="G12836" s="237"/>
    </row>
    <row r="12837" spans="5:7">
      <c r="E12837" s="237"/>
      <c r="F12837" s="237"/>
      <c r="G12837" s="237"/>
    </row>
    <row r="12838" spans="5:7">
      <c r="E12838" s="237"/>
      <c r="F12838" s="237"/>
      <c r="G12838" s="237"/>
    </row>
    <row r="12839" spans="5:7">
      <c r="E12839" s="237"/>
      <c r="F12839" s="237"/>
      <c r="G12839" s="237"/>
    </row>
    <row r="12840" spans="5:7">
      <c r="E12840" s="237"/>
      <c r="F12840" s="237"/>
      <c r="G12840" s="237"/>
    </row>
    <row r="12841" spans="5:7">
      <c r="E12841" s="237"/>
      <c r="F12841" s="237"/>
      <c r="G12841" s="237"/>
    </row>
    <row r="12842" spans="5:7">
      <c r="E12842" s="237"/>
      <c r="F12842" s="237"/>
      <c r="G12842" s="237"/>
    </row>
    <row r="12843" spans="5:7">
      <c r="E12843" s="237"/>
      <c r="F12843" s="237"/>
      <c r="G12843" s="237"/>
    </row>
    <row r="12844" spans="5:7">
      <c r="E12844" s="237"/>
      <c r="F12844" s="237"/>
      <c r="G12844" s="237"/>
    </row>
    <row r="12845" spans="5:7">
      <c r="E12845" s="237"/>
      <c r="F12845" s="237"/>
      <c r="G12845" s="237"/>
    </row>
    <row r="12846" spans="5:7">
      <c r="E12846" s="237"/>
      <c r="F12846" s="237"/>
      <c r="G12846" s="237"/>
    </row>
    <row r="12847" spans="5:7">
      <c r="E12847" s="237"/>
      <c r="F12847" s="237"/>
      <c r="G12847" s="237"/>
    </row>
    <row r="12848" spans="5:7">
      <c r="E12848" s="237"/>
      <c r="F12848" s="237"/>
      <c r="G12848" s="237"/>
    </row>
    <row r="12849" spans="5:7">
      <c r="E12849" s="237"/>
      <c r="F12849" s="237"/>
      <c r="G12849" s="237"/>
    </row>
    <row r="12850" spans="5:7">
      <c r="E12850" s="237"/>
      <c r="F12850" s="237"/>
      <c r="G12850" s="237"/>
    </row>
    <row r="12851" spans="5:7">
      <c r="E12851" s="237"/>
      <c r="F12851" s="237"/>
      <c r="G12851" s="237"/>
    </row>
    <row r="12852" spans="5:7">
      <c r="E12852" s="237"/>
      <c r="F12852" s="237"/>
      <c r="G12852" s="237"/>
    </row>
    <row r="12853" spans="5:7">
      <c r="E12853" s="237"/>
      <c r="F12853" s="237"/>
      <c r="G12853" s="237"/>
    </row>
    <row r="12854" spans="5:7">
      <c r="E12854" s="237"/>
      <c r="F12854" s="237"/>
      <c r="G12854" s="237"/>
    </row>
    <row r="12855" spans="5:7">
      <c r="E12855" s="237"/>
      <c r="F12855" s="237"/>
      <c r="G12855" s="237"/>
    </row>
    <row r="12856" spans="5:7">
      <c r="E12856" s="237"/>
      <c r="F12856" s="237"/>
      <c r="G12856" s="237"/>
    </row>
    <row r="12857" spans="5:7">
      <c r="E12857" s="237"/>
      <c r="F12857" s="237"/>
      <c r="G12857" s="237"/>
    </row>
    <row r="12858" spans="5:7">
      <c r="E12858" s="237"/>
      <c r="F12858" s="237"/>
      <c r="G12858" s="237"/>
    </row>
    <row r="12859" spans="5:7">
      <c r="E12859" s="237"/>
      <c r="F12859" s="237"/>
      <c r="G12859" s="237"/>
    </row>
    <row r="12860" spans="5:7">
      <c r="E12860" s="237"/>
      <c r="F12860" s="237"/>
      <c r="G12860" s="237"/>
    </row>
    <row r="12861" spans="5:7">
      <c r="E12861" s="237"/>
      <c r="F12861" s="237"/>
      <c r="G12861" s="237"/>
    </row>
    <row r="12862" spans="5:7">
      <c r="E12862" s="237"/>
      <c r="F12862" s="237"/>
      <c r="G12862" s="237"/>
    </row>
    <row r="12863" spans="5:7">
      <c r="E12863" s="237"/>
      <c r="F12863" s="237"/>
      <c r="G12863" s="237"/>
    </row>
    <row r="12864" spans="5:7">
      <c r="E12864" s="237"/>
      <c r="F12864" s="237"/>
      <c r="G12864" s="237"/>
    </row>
    <row r="12865" spans="5:7">
      <c r="E12865" s="237"/>
      <c r="F12865" s="237"/>
      <c r="G12865" s="237"/>
    </row>
    <row r="12866" spans="5:7">
      <c r="E12866" s="237"/>
      <c r="F12866" s="237"/>
      <c r="G12866" s="237"/>
    </row>
    <row r="12867" spans="5:7">
      <c r="E12867" s="237"/>
      <c r="F12867" s="237"/>
      <c r="G12867" s="237"/>
    </row>
    <row r="12868" spans="5:7">
      <c r="E12868" s="237"/>
      <c r="F12868" s="237"/>
      <c r="G12868" s="237"/>
    </row>
    <row r="12869" spans="5:7">
      <c r="E12869" s="237"/>
      <c r="F12869" s="237"/>
      <c r="G12869" s="237"/>
    </row>
    <row r="12870" spans="5:7">
      <c r="E12870" s="237"/>
      <c r="F12870" s="237"/>
      <c r="G12870" s="237"/>
    </row>
    <row r="12871" spans="5:7">
      <c r="E12871" s="237"/>
      <c r="F12871" s="237"/>
      <c r="G12871" s="237"/>
    </row>
    <row r="12872" spans="5:7">
      <c r="E12872" s="237"/>
      <c r="F12872" s="237"/>
      <c r="G12872" s="237"/>
    </row>
    <row r="12873" spans="5:7">
      <c r="E12873" s="237"/>
      <c r="F12873" s="237"/>
      <c r="G12873" s="237"/>
    </row>
    <row r="12874" spans="5:7">
      <c r="E12874" s="237"/>
      <c r="F12874" s="237"/>
      <c r="G12874" s="237"/>
    </row>
    <row r="12875" spans="5:7">
      <c r="E12875" s="237"/>
      <c r="F12875" s="237"/>
      <c r="G12875" s="237"/>
    </row>
    <row r="12876" spans="5:7">
      <c r="E12876" s="237"/>
      <c r="F12876" s="237"/>
      <c r="G12876" s="237"/>
    </row>
    <row r="12877" spans="5:7">
      <c r="E12877" s="237"/>
      <c r="F12877" s="237"/>
      <c r="G12877" s="237"/>
    </row>
    <row r="12878" spans="5:7">
      <c r="E12878" s="237"/>
      <c r="F12878" s="237"/>
      <c r="G12878" s="237"/>
    </row>
    <row r="12879" spans="5:7">
      <c r="E12879" s="237"/>
      <c r="F12879" s="237"/>
      <c r="G12879" s="237"/>
    </row>
    <row r="12880" spans="5:7">
      <c r="E12880" s="237"/>
      <c r="F12880" s="237"/>
      <c r="G12880" s="237"/>
    </row>
    <row r="12881" spans="5:7">
      <c r="E12881" s="237"/>
      <c r="F12881" s="237"/>
      <c r="G12881" s="237"/>
    </row>
    <row r="12882" spans="5:7">
      <c r="E12882" s="237"/>
      <c r="F12882" s="237"/>
      <c r="G12882" s="237"/>
    </row>
    <row r="12883" spans="5:7">
      <c r="E12883" s="237"/>
      <c r="F12883" s="237"/>
      <c r="G12883" s="237"/>
    </row>
    <row r="12884" spans="5:7">
      <c r="E12884" s="237"/>
      <c r="F12884" s="237"/>
      <c r="G12884" s="237"/>
    </row>
    <row r="12885" spans="5:7">
      <c r="E12885" s="237"/>
      <c r="F12885" s="237"/>
      <c r="G12885" s="237"/>
    </row>
    <row r="12886" spans="5:7">
      <c r="E12886" s="237"/>
      <c r="F12886" s="237"/>
      <c r="G12886" s="237"/>
    </row>
    <row r="12887" spans="5:7">
      <c r="E12887" s="237"/>
      <c r="F12887" s="237"/>
      <c r="G12887" s="237"/>
    </row>
    <row r="12888" spans="5:7">
      <c r="E12888" s="237"/>
      <c r="F12888" s="237"/>
      <c r="G12888" s="237"/>
    </row>
    <row r="12889" spans="5:7">
      <c r="E12889" s="237"/>
      <c r="F12889" s="237"/>
      <c r="G12889" s="237"/>
    </row>
    <row r="12890" spans="5:7">
      <c r="E12890" s="237"/>
      <c r="F12890" s="237"/>
      <c r="G12890" s="237"/>
    </row>
    <row r="12891" spans="5:7">
      <c r="E12891" s="237"/>
      <c r="F12891" s="237"/>
      <c r="G12891" s="237"/>
    </row>
    <row r="12892" spans="5:7">
      <c r="E12892" s="237"/>
      <c r="F12892" s="237"/>
      <c r="G12892" s="237"/>
    </row>
    <row r="12893" spans="5:7">
      <c r="E12893" s="237"/>
      <c r="F12893" s="237"/>
      <c r="G12893" s="237"/>
    </row>
    <row r="12894" spans="5:7">
      <c r="E12894" s="237"/>
      <c r="F12894" s="237"/>
      <c r="G12894" s="237"/>
    </row>
    <row r="12895" spans="5:7">
      <c r="E12895" s="237"/>
      <c r="F12895" s="237"/>
      <c r="G12895" s="237"/>
    </row>
    <row r="12896" spans="5:7">
      <c r="E12896" s="237"/>
      <c r="F12896" s="237"/>
      <c r="G12896" s="237"/>
    </row>
    <row r="12897" spans="5:7">
      <c r="E12897" s="237"/>
      <c r="F12897" s="237"/>
      <c r="G12897" s="237"/>
    </row>
    <row r="12898" spans="5:7">
      <c r="E12898" s="237"/>
      <c r="F12898" s="237"/>
      <c r="G12898" s="237"/>
    </row>
    <row r="12899" spans="5:7">
      <c r="E12899" s="237"/>
      <c r="F12899" s="237"/>
      <c r="G12899" s="237"/>
    </row>
    <row r="12900" spans="5:7">
      <c r="E12900" s="237"/>
      <c r="F12900" s="237"/>
      <c r="G12900" s="237"/>
    </row>
    <row r="12901" spans="5:7">
      <c r="E12901" s="237"/>
      <c r="F12901" s="237"/>
      <c r="G12901" s="237"/>
    </row>
    <row r="12902" spans="5:7">
      <c r="E12902" s="237"/>
      <c r="F12902" s="237"/>
      <c r="G12902" s="237"/>
    </row>
    <row r="12903" spans="5:7">
      <c r="E12903" s="237"/>
      <c r="F12903" s="237"/>
      <c r="G12903" s="237"/>
    </row>
    <row r="12904" spans="5:7">
      <c r="E12904" s="237"/>
      <c r="F12904" s="237"/>
      <c r="G12904" s="237"/>
    </row>
    <row r="12905" spans="5:7">
      <c r="E12905" s="237"/>
      <c r="F12905" s="237"/>
      <c r="G12905" s="237"/>
    </row>
    <row r="12906" spans="5:7">
      <c r="E12906" s="237"/>
      <c r="F12906" s="237"/>
      <c r="G12906" s="237"/>
    </row>
    <row r="12907" spans="5:7">
      <c r="E12907" s="237"/>
      <c r="F12907" s="237"/>
      <c r="G12907" s="237"/>
    </row>
    <row r="12908" spans="5:7">
      <c r="E12908" s="237"/>
      <c r="F12908" s="237"/>
      <c r="G12908" s="237"/>
    </row>
    <row r="12909" spans="5:7">
      <c r="E12909" s="237"/>
      <c r="F12909" s="237"/>
      <c r="G12909" s="237"/>
    </row>
    <row r="12910" spans="5:7">
      <c r="E12910" s="237"/>
      <c r="F12910" s="237"/>
      <c r="G12910" s="237"/>
    </row>
    <row r="12911" spans="5:7">
      <c r="E12911" s="237"/>
      <c r="F12911" s="237"/>
      <c r="G12911" s="237"/>
    </row>
    <row r="12912" spans="5:7">
      <c r="E12912" s="237"/>
      <c r="F12912" s="237"/>
      <c r="G12912" s="237"/>
    </row>
    <row r="12913" spans="5:7">
      <c r="E12913" s="237"/>
      <c r="F12913" s="237"/>
      <c r="G12913" s="237"/>
    </row>
    <row r="12914" spans="5:7">
      <c r="E12914" s="237"/>
      <c r="F12914" s="237"/>
      <c r="G12914" s="237"/>
    </row>
    <row r="12915" spans="5:7">
      <c r="E12915" s="237"/>
      <c r="F12915" s="237"/>
      <c r="G12915" s="237"/>
    </row>
    <row r="12916" spans="5:7">
      <c r="E12916" s="237"/>
      <c r="F12916" s="237"/>
      <c r="G12916" s="237"/>
    </row>
    <row r="12917" spans="5:7">
      <c r="E12917" s="237"/>
      <c r="F12917" s="237"/>
      <c r="G12917" s="237"/>
    </row>
    <row r="12918" spans="5:7">
      <c r="E12918" s="237"/>
      <c r="F12918" s="237"/>
      <c r="G12918" s="237"/>
    </row>
    <row r="12919" spans="5:7">
      <c r="E12919" s="237"/>
      <c r="F12919" s="237"/>
      <c r="G12919" s="237"/>
    </row>
    <row r="12920" spans="5:7">
      <c r="E12920" s="237"/>
      <c r="F12920" s="237"/>
      <c r="G12920" s="237"/>
    </row>
    <row r="12921" spans="5:7">
      <c r="E12921" s="237"/>
      <c r="F12921" s="237"/>
      <c r="G12921" s="237"/>
    </row>
    <row r="12922" spans="5:7">
      <c r="E12922" s="237"/>
      <c r="F12922" s="237"/>
      <c r="G12922" s="237"/>
    </row>
    <row r="12923" spans="5:7">
      <c r="E12923" s="237"/>
      <c r="F12923" s="237"/>
      <c r="G12923" s="237"/>
    </row>
    <row r="12924" spans="5:7">
      <c r="E12924" s="237"/>
      <c r="F12924" s="237"/>
      <c r="G12924" s="237"/>
    </row>
    <row r="12925" spans="5:7">
      <c r="E12925" s="237"/>
      <c r="F12925" s="237"/>
      <c r="G12925" s="237"/>
    </row>
    <row r="12926" spans="5:7">
      <c r="E12926" s="237"/>
      <c r="F12926" s="237"/>
      <c r="G12926" s="237"/>
    </row>
    <row r="12927" spans="5:7">
      <c r="E12927" s="237"/>
      <c r="F12927" s="237"/>
      <c r="G12927" s="237"/>
    </row>
    <row r="12928" spans="5:7">
      <c r="E12928" s="237"/>
      <c r="F12928" s="237"/>
      <c r="G12928" s="237"/>
    </row>
    <row r="12929" spans="5:7">
      <c r="E12929" s="237"/>
      <c r="F12929" s="237"/>
      <c r="G12929" s="237"/>
    </row>
    <row r="12930" spans="5:7">
      <c r="E12930" s="237"/>
      <c r="F12930" s="237"/>
      <c r="G12930" s="237"/>
    </row>
    <row r="12931" spans="5:7">
      <c r="E12931" s="237"/>
      <c r="F12931" s="237"/>
      <c r="G12931" s="237"/>
    </row>
    <row r="12932" spans="5:7">
      <c r="E12932" s="237"/>
      <c r="F12932" s="237"/>
      <c r="G12932" s="237"/>
    </row>
    <row r="12933" spans="5:7">
      <c r="E12933" s="237"/>
      <c r="F12933" s="237"/>
      <c r="G12933" s="237"/>
    </row>
    <row r="12934" spans="5:7">
      <c r="E12934" s="237"/>
      <c r="F12934" s="237"/>
      <c r="G12934" s="237"/>
    </row>
    <row r="12935" spans="5:7">
      <c r="E12935" s="237"/>
      <c r="F12935" s="237"/>
      <c r="G12935" s="237"/>
    </row>
    <row r="12936" spans="5:7">
      <c r="E12936" s="237"/>
      <c r="F12936" s="237"/>
      <c r="G12936" s="237"/>
    </row>
    <row r="12937" spans="5:7">
      <c r="E12937" s="237"/>
      <c r="F12937" s="237"/>
      <c r="G12937" s="237"/>
    </row>
    <row r="12938" spans="5:7">
      <c r="E12938" s="237"/>
      <c r="F12938" s="237"/>
      <c r="G12938" s="237"/>
    </row>
    <row r="12939" spans="5:7">
      <c r="E12939" s="237"/>
      <c r="F12939" s="237"/>
      <c r="G12939" s="237"/>
    </row>
    <row r="12940" spans="5:7">
      <c r="E12940" s="237"/>
      <c r="F12940" s="237"/>
      <c r="G12940" s="237"/>
    </row>
    <row r="12941" spans="5:7">
      <c r="E12941" s="237"/>
      <c r="F12941" s="237"/>
      <c r="G12941" s="237"/>
    </row>
    <row r="12942" spans="5:7">
      <c r="E12942" s="237"/>
      <c r="F12942" s="237"/>
      <c r="G12942" s="237"/>
    </row>
    <row r="12943" spans="5:7">
      <c r="E12943" s="237"/>
      <c r="F12943" s="237"/>
      <c r="G12943" s="237"/>
    </row>
    <row r="12944" spans="5:7">
      <c r="E12944" s="237"/>
      <c r="F12944" s="237"/>
      <c r="G12944" s="237"/>
    </row>
    <row r="12945" spans="5:7">
      <c r="E12945" s="237"/>
      <c r="F12945" s="237"/>
      <c r="G12945" s="237"/>
    </row>
    <row r="12946" spans="5:7">
      <c r="E12946" s="237"/>
      <c r="F12946" s="237"/>
      <c r="G12946" s="237"/>
    </row>
    <row r="12947" spans="5:7">
      <c r="E12947" s="237"/>
      <c r="F12947" s="237"/>
      <c r="G12947" s="237"/>
    </row>
    <row r="12948" spans="5:7">
      <c r="E12948" s="237"/>
      <c r="F12948" s="237"/>
      <c r="G12948" s="237"/>
    </row>
    <row r="12949" spans="5:7">
      <c r="E12949" s="237"/>
      <c r="F12949" s="237"/>
      <c r="G12949" s="237"/>
    </row>
    <row r="12950" spans="5:7">
      <c r="E12950" s="237"/>
      <c r="F12950" s="237"/>
      <c r="G12950" s="237"/>
    </row>
    <row r="12951" spans="5:7">
      <c r="E12951" s="237"/>
      <c r="F12951" s="237"/>
      <c r="G12951" s="237"/>
    </row>
    <row r="12952" spans="5:7">
      <c r="E12952" s="237"/>
      <c r="F12952" s="237"/>
      <c r="G12952" s="237"/>
    </row>
    <row r="12953" spans="5:7">
      <c r="E12953" s="237"/>
      <c r="F12953" s="237"/>
      <c r="G12953" s="237"/>
    </row>
    <row r="12954" spans="5:7">
      <c r="E12954" s="237"/>
      <c r="F12954" s="237"/>
      <c r="G12954" s="237"/>
    </row>
    <row r="12955" spans="5:7">
      <c r="E12955" s="237"/>
      <c r="F12955" s="237"/>
      <c r="G12955" s="237"/>
    </row>
    <row r="12956" spans="5:7">
      <c r="E12956" s="237"/>
      <c r="F12956" s="237"/>
      <c r="G12956" s="237"/>
    </row>
    <row r="12957" spans="5:7">
      <c r="E12957" s="237"/>
      <c r="F12957" s="237"/>
      <c r="G12957" s="237"/>
    </row>
    <row r="12958" spans="5:7">
      <c r="E12958" s="237"/>
      <c r="F12958" s="237"/>
      <c r="G12958" s="237"/>
    </row>
    <row r="12959" spans="5:7">
      <c r="E12959" s="237"/>
      <c r="F12959" s="237"/>
      <c r="G12959" s="237"/>
    </row>
    <row r="12960" spans="5:7">
      <c r="E12960" s="237"/>
      <c r="F12960" s="237"/>
      <c r="G12960" s="237"/>
    </row>
    <row r="12961" spans="5:7">
      <c r="E12961" s="237"/>
      <c r="F12961" s="237"/>
      <c r="G12961" s="237"/>
    </row>
    <row r="12962" spans="5:7">
      <c r="E12962" s="237"/>
      <c r="F12962" s="237"/>
      <c r="G12962" s="237"/>
    </row>
    <row r="12963" spans="5:7">
      <c r="E12963" s="237"/>
      <c r="F12963" s="237"/>
      <c r="G12963" s="237"/>
    </row>
    <row r="12964" spans="5:7">
      <c r="E12964" s="237"/>
      <c r="F12964" s="237"/>
      <c r="G12964" s="237"/>
    </row>
    <row r="12965" spans="5:7">
      <c r="E12965" s="237"/>
      <c r="F12965" s="237"/>
      <c r="G12965" s="237"/>
    </row>
    <row r="12966" spans="5:7">
      <c r="E12966" s="237"/>
      <c r="F12966" s="237"/>
      <c r="G12966" s="237"/>
    </row>
    <row r="12967" spans="5:7">
      <c r="E12967" s="237"/>
      <c r="F12967" s="237"/>
      <c r="G12967" s="237"/>
    </row>
    <row r="12968" spans="5:7">
      <c r="E12968" s="237"/>
      <c r="F12968" s="237"/>
      <c r="G12968" s="237"/>
    </row>
    <row r="12969" spans="5:7">
      <c r="E12969" s="237"/>
      <c r="F12969" s="237"/>
      <c r="G12969" s="237"/>
    </row>
    <row r="12970" spans="5:7">
      <c r="E12970" s="237"/>
      <c r="F12970" s="237"/>
      <c r="G12970" s="237"/>
    </row>
    <row r="12971" spans="5:7">
      <c r="E12971" s="237"/>
      <c r="F12971" s="237"/>
      <c r="G12971" s="237"/>
    </row>
    <row r="12972" spans="5:7">
      <c r="E12972" s="237"/>
      <c r="F12972" s="237"/>
      <c r="G12972" s="237"/>
    </row>
    <row r="12973" spans="5:7">
      <c r="E12973" s="237"/>
      <c r="F12973" s="237"/>
      <c r="G12973" s="237"/>
    </row>
    <row r="12974" spans="5:7">
      <c r="E12974" s="237"/>
      <c r="F12974" s="237"/>
      <c r="G12974" s="237"/>
    </row>
    <row r="12975" spans="5:7">
      <c r="E12975" s="237"/>
      <c r="F12975" s="237"/>
      <c r="G12975" s="237"/>
    </row>
    <row r="12976" spans="5:7">
      <c r="E12976" s="237"/>
      <c r="F12976" s="237"/>
      <c r="G12976" s="237"/>
    </row>
    <row r="12977" spans="5:7">
      <c r="E12977" s="237"/>
      <c r="F12977" s="237"/>
      <c r="G12977" s="237"/>
    </row>
    <row r="12978" spans="5:7">
      <c r="E12978" s="237"/>
      <c r="F12978" s="237"/>
      <c r="G12978" s="237"/>
    </row>
    <row r="12979" spans="5:7">
      <c r="E12979" s="237"/>
      <c r="F12979" s="237"/>
      <c r="G12979" s="237"/>
    </row>
    <row r="12980" spans="5:7">
      <c r="E12980" s="237"/>
      <c r="F12980" s="237"/>
      <c r="G12980" s="237"/>
    </row>
    <row r="12981" spans="5:7">
      <c r="E12981" s="237"/>
      <c r="F12981" s="237"/>
      <c r="G12981" s="237"/>
    </row>
    <row r="12982" spans="5:7">
      <c r="E12982" s="237"/>
      <c r="F12982" s="237"/>
      <c r="G12982" s="237"/>
    </row>
    <row r="12983" spans="5:7">
      <c r="E12983" s="237"/>
      <c r="F12983" s="237"/>
      <c r="G12983" s="237"/>
    </row>
    <row r="12984" spans="5:7">
      <c r="E12984" s="237"/>
      <c r="F12984" s="237"/>
      <c r="G12984" s="237"/>
    </row>
    <row r="12985" spans="5:7">
      <c r="E12985" s="237"/>
      <c r="F12985" s="237"/>
      <c r="G12985" s="237"/>
    </row>
    <row r="12986" spans="5:7">
      <c r="E12986" s="237"/>
      <c r="F12986" s="237"/>
      <c r="G12986" s="237"/>
    </row>
    <row r="12987" spans="5:7">
      <c r="E12987" s="237"/>
      <c r="F12987" s="237"/>
      <c r="G12987" s="237"/>
    </row>
    <row r="12988" spans="5:7">
      <c r="E12988" s="237"/>
      <c r="F12988" s="237"/>
      <c r="G12988" s="237"/>
    </row>
    <row r="12989" spans="5:7">
      <c r="E12989" s="237"/>
      <c r="F12989" s="237"/>
      <c r="G12989" s="237"/>
    </row>
    <row r="12990" spans="5:7">
      <c r="E12990" s="237"/>
      <c r="F12990" s="237"/>
      <c r="G12990" s="237"/>
    </row>
    <row r="12991" spans="5:7">
      <c r="E12991" s="237"/>
      <c r="F12991" s="237"/>
      <c r="G12991" s="237"/>
    </row>
    <row r="12992" spans="5:7">
      <c r="E12992" s="237"/>
      <c r="F12992" s="237"/>
      <c r="G12992" s="237"/>
    </row>
    <row r="12993" spans="5:7">
      <c r="E12993" s="237"/>
      <c r="F12993" s="237"/>
      <c r="G12993" s="237"/>
    </row>
    <row r="12994" spans="5:7">
      <c r="E12994" s="237"/>
      <c r="F12994" s="237"/>
      <c r="G12994" s="237"/>
    </row>
    <row r="12995" spans="5:7">
      <c r="E12995" s="237"/>
      <c r="F12995" s="237"/>
      <c r="G12995" s="237"/>
    </row>
    <row r="12996" spans="5:7">
      <c r="E12996" s="237"/>
      <c r="F12996" s="237"/>
      <c r="G12996" s="237"/>
    </row>
    <row r="12997" spans="5:7">
      <c r="E12997" s="237"/>
      <c r="F12997" s="237"/>
      <c r="G12997" s="237"/>
    </row>
    <row r="12998" spans="5:7">
      <c r="E12998" s="237"/>
      <c r="F12998" s="237"/>
      <c r="G12998" s="237"/>
    </row>
    <row r="12999" spans="5:7">
      <c r="E12999" s="237"/>
      <c r="F12999" s="237"/>
      <c r="G12999" s="237"/>
    </row>
    <row r="13000" spans="5:7">
      <c r="E13000" s="237"/>
      <c r="F13000" s="237"/>
      <c r="G13000" s="237"/>
    </row>
    <row r="13001" spans="5:7">
      <c r="E13001" s="237"/>
      <c r="F13001" s="237"/>
      <c r="G13001" s="237"/>
    </row>
    <row r="13002" spans="5:7">
      <c r="E13002" s="237"/>
      <c r="F13002" s="237"/>
      <c r="G13002" s="237"/>
    </row>
    <row r="13003" spans="5:7">
      <c r="E13003" s="237"/>
      <c r="F13003" s="237"/>
      <c r="G13003" s="237"/>
    </row>
    <row r="13004" spans="5:7">
      <c r="E13004" s="237"/>
      <c r="F13004" s="237"/>
      <c r="G13004" s="237"/>
    </row>
    <row r="13005" spans="5:7">
      <c r="E13005" s="237"/>
      <c r="F13005" s="237"/>
      <c r="G13005" s="237"/>
    </row>
    <row r="13006" spans="5:7">
      <c r="E13006" s="237"/>
      <c r="F13006" s="237"/>
      <c r="G13006" s="237"/>
    </row>
    <row r="13007" spans="5:7">
      <c r="E13007" s="237"/>
      <c r="F13007" s="237"/>
      <c r="G13007" s="237"/>
    </row>
    <row r="13008" spans="5:7">
      <c r="E13008" s="237"/>
      <c r="F13008" s="237"/>
      <c r="G13008" s="237"/>
    </row>
    <row r="13009" spans="5:7">
      <c r="E13009" s="237"/>
      <c r="F13009" s="237"/>
      <c r="G13009" s="237"/>
    </row>
    <row r="13010" spans="5:7">
      <c r="E13010" s="237"/>
      <c r="F13010" s="237"/>
      <c r="G13010" s="237"/>
    </row>
    <row r="13011" spans="5:7">
      <c r="E13011" s="237"/>
      <c r="F13011" s="237"/>
      <c r="G13011" s="237"/>
    </row>
    <row r="13012" spans="5:7">
      <c r="E13012" s="237"/>
      <c r="F13012" s="237"/>
      <c r="G13012" s="237"/>
    </row>
    <row r="13013" spans="5:7">
      <c r="E13013" s="237"/>
      <c r="F13013" s="237"/>
      <c r="G13013" s="237"/>
    </row>
    <row r="13014" spans="5:7">
      <c r="E13014" s="237"/>
      <c r="F13014" s="237"/>
      <c r="G13014" s="237"/>
    </row>
    <row r="13015" spans="5:7">
      <c r="E13015" s="237"/>
      <c r="F13015" s="237"/>
      <c r="G13015" s="237"/>
    </row>
    <row r="13016" spans="5:7">
      <c r="E13016" s="237"/>
      <c r="F13016" s="237"/>
      <c r="G13016" s="237"/>
    </row>
    <row r="13017" spans="5:7">
      <c r="E13017" s="237"/>
      <c r="F13017" s="237"/>
      <c r="G13017" s="237"/>
    </row>
    <row r="13018" spans="5:7">
      <c r="E13018" s="237"/>
      <c r="F13018" s="237"/>
      <c r="G13018" s="237"/>
    </row>
    <row r="13019" spans="5:7">
      <c r="E13019" s="237"/>
      <c r="F13019" s="237"/>
      <c r="G13019" s="237"/>
    </row>
    <row r="13020" spans="5:7">
      <c r="E13020" s="237"/>
      <c r="F13020" s="237"/>
      <c r="G13020" s="237"/>
    </row>
    <row r="13021" spans="5:7">
      <c r="E13021" s="237"/>
      <c r="F13021" s="237"/>
      <c r="G13021" s="237"/>
    </row>
    <row r="13022" spans="5:7">
      <c r="E13022" s="237"/>
      <c r="F13022" s="237"/>
      <c r="G13022" s="237"/>
    </row>
    <row r="13023" spans="5:7">
      <c r="E13023" s="237"/>
      <c r="F13023" s="237"/>
      <c r="G13023" s="237"/>
    </row>
    <row r="13024" spans="5:7">
      <c r="E13024" s="237"/>
      <c r="F13024" s="237"/>
      <c r="G13024" s="237"/>
    </row>
    <row r="13025" spans="5:7">
      <c r="E13025" s="237"/>
      <c r="F13025" s="237"/>
      <c r="G13025" s="237"/>
    </row>
    <row r="13026" spans="5:7">
      <c r="E13026" s="237"/>
      <c r="F13026" s="237"/>
      <c r="G13026" s="237"/>
    </row>
    <row r="13027" spans="5:7">
      <c r="E13027" s="237"/>
      <c r="F13027" s="237"/>
      <c r="G13027" s="237"/>
    </row>
    <row r="13028" spans="5:7">
      <c r="E13028" s="237"/>
      <c r="F13028" s="237"/>
      <c r="G13028" s="237"/>
    </row>
    <row r="13029" spans="5:7">
      <c r="E13029" s="237"/>
      <c r="F13029" s="237"/>
      <c r="G13029" s="237"/>
    </row>
    <row r="13030" spans="5:7">
      <c r="E13030" s="237"/>
      <c r="F13030" s="237"/>
      <c r="G13030" s="237"/>
    </row>
    <row r="13031" spans="5:7">
      <c r="E13031" s="237"/>
      <c r="F13031" s="237"/>
      <c r="G13031" s="237"/>
    </row>
    <row r="13032" spans="5:7">
      <c r="E13032" s="237"/>
      <c r="F13032" s="237"/>
      <c r="G13032" s="237"/>
    </row>
    <row r="13033" spans="5:7">
      <c r="E13033" s="237"/>
      <c r="F13033" s="237"/>
      <c r="G13033" s="237"/>
    </row>
    <row r="13034" spans="5:7">
      <c r="E13034" s="237"/>
      <c r="F13034" s="237"/>
      <c r="G13034" s="237"/>
    </row>
    <row r="13035" spans="5:7">
      <c r="E13035" s="237"/>
      <c r="F13035" s="237"/>
      <c r="G13035" s="237"/>
    </row>
    <row r="13036" spans="5:7">
      <c r="E13036" s="237"/>
      <c r="F13036" s="237"/>
      <c r="G13036" s="237"/>
    </row>
    <row r="13037" spans="5:7">
      <c r="E13037" s="237"/>
      <c r="F13037" s="237"/>
      <c r="G13037" s="237"/>
    </row>
    <row r="13038" spans="5:7">
      <c r="E13038" s="237"/>
      <c r="F13038" s="237"/>
      <c r="G13038" s="237"/>
    </row>
    <row r="13039" spans="5:7">
      <c r="E13039" s="237"/>
      <c r="F13039" s="237"/>
      <c r="G13039" s="237"/>
    </row>
    <row r="13040" spans="5:7">
      <c r="E13040" s="237"/>
      <c r="F13040" s="237"/>
      <c r="G13040" s="237"/>
    </row>
    <row r="13041" spans="5:7">
      <c r="E13041" s="237"/>
      <c r="F13041" s="237"/>
      <c r="G13041" s="237"/>
    </row>
    <row r="13042" spans="5:7">
      <c r="E13042" s="237"/>
      <c r="F13042" s="237"/>
      <c r="G13042" s="237"/>
    </row>
    <row r="13043" spans="5:7">
      <c r="E13043" s="237"/>
      <c r="F13043" s="237"/>
      <c r="G13043" s="237"/>
    </row>
    <row r="13044" spans="5:7">
      <c r="E13044" s="237"/>
      <c r="F13044" s="237"/>
      <c r="G13044" s="237"/>
    </row>
    <row r="13045" spans="5:7">
      <c r="E13045" s="237"/>
      <c r="F13045" s="237"/>
      <c r="G13045" s="237"/>
    </row>
    <row r="13046" spans="5:7">
      <c r="E13046" s="237"/>
      <c r="F13046" s="237"/>
      <c r="G13046" s="237"/>
    </row>
    <row r="13047" spans="5:7">
      <c r="E13047" s="237"/>
      <c r="F13047" s="237"/>
      <c r="G13047" s="237"/>
    </row>
    <row r="13048" spans="5:7">
      <c r="E13048" s="237"/>
      <c r="F13048" s="237"/>
      <c r="G13048" s="237"/>
    </row>
    <row r="13049" spans="5:7">
      <c r="E13049" s="237"/>
      <c r="F13049" s="237"/>
      <c r="G13049" s="237"/>
    </row>
    <row r="13050" spans="5:7">
      <c r="E13050" s="237"/>
      <c r="F13050" s="237"/>
      <c r="G13050" s="237"/>
    </row>
    <row r="13051" spans="5:7">
      <c r="E13051" s="237"/>
      <c r="F13051" s="237"/>
      <c r="G13051" s="237"/>
    </row>
    <row r="13052" spans="5:7">
      <c r="E13052" s="237"/>
      <c r="F13052" s="237"/>
      <c r="G13052" s="237"/>
    </row>
    <row r="13053" spans="5:7">
      <c r="E13053" s="237"/>
      <c r="F13053" s="237"/>
      <c r="G13053" s="237"/>
    </row>
    <row r="13054" spans="5:7">
      <c r="E13054" s="237"/>
      <c r="F13054" s="237"/>
      <c r="G13054" s="237"/>
    </row>
    <row r="13055" spans="5:7">
      <c r="E13055" s="237"/>
      <c r="F13055" s="237"/>
      <c r="G13055" s="237"/>
    </row>
    <row r="13056" spans="5:7">
      <c r="E13056" s="237"/>
      <c r="F13056" s="237"/>
      <c r="G13056" s="237"/>
    </row>
    <row r="13057" spans="5:7">
      <c r="E13057" s="237"/>
      <c r="F13057" s="237"/>
      <c r="G13057" s="237"/>
    </row>
    <row r="13058" spans="5:7">
      <c r="E13058" s="237"/>
      <c r="F13058" s="237"/>
      <c r="G13058" s="237"/>
    </row>
    <row r="13059" spans="5:7">
      <c r="E13059" s="237"/>
      <c r="F13059" s="237"/>
      <c r="G13059" s="237"/>
    </row>
    <row r="13060" spans="5:7">
      <c r="E13060" s="237"/>
      <c r="F13060" s="237"/>
      <c r="G13060" s="237"/>
    </row>
    <row r="13061" spans="5:7">
      <c r="E13061" s="237"/>
      <c r="F13061" s="237"/>
      <c r="G13061" s="237"/>
    </row>
    <row r="13062" spans="5:7">
      <c r="E13062" s="237"/>
      <c r="F13062" s="237"/>
      <c r="G13062" s="237"/>
    </row>
    <row r="13063" spans="5:7">
      <c r="E13063" s="237"/>
      <c r="F13063" s="237"/>
      <c r="G13063" s="237"/>
    </row>
    <row r="13064" spans="5:7">
      <c r="E13064" s="237"/>
      <c r="F13064" s="237"/>
      <c r="G13064" s="237"/>
    </row>
    <row r="13065" spans="5:7">
      <c r="E13065" s="237"/>
      <c r="F13065" s="237"/>
      <c r="G13065" s="237"/>
    </row>
    <row r="13066" spans="5:7">
      <c r="E13066" s="237"/>
      <c r="F13066" s="237"/>
      <c r="G13066" s="237"/>
    </row>
    <row r="13067" spans="5:7">
      <c r="E13067" s="237"/>
      <c r="F13067" s="237"/>
      <c r="G13067" s="237"/>
    </row>
    <row r="13068" spans="5:7">
      <c r="E13068" s="237"/>
      <c r="F13068" s="237"/>
      <c r="G13068" s="237"/>
    </row>
    <row r="13069" spans="5:7">
      <c r="E13069" s="237"/>
      <c r="F13069" s="237"/>
      <c r="G13069" s="237"/>
    </row>
    <row r="13070" spans="5:7">
      <c r="E13070" s="237"/>
      <c r="F13070" s="237"/>
      <c r="G13070" s="237"/>
    </row>
    <row r="13071" spans="5:7">
      <c r="E13071" s="237"/>
      <c r="F13071" s="237"/>
      <c r="G13071" s="237"/>
    </row>
    <row r="13072" spans="5:7">
      <c r="E13072" s="237"/>
      <c r="F13072" s="237"/>
      <c r="G13072" s="237"/>
    </row>
    <row r="13073" spans="5:7">
      <c r="E13073" s="237"/>
      <c r="F13073" s="237"/>
      <c r="G13073" s="237"/>
    </row>
    <row r="13074" spans="5:7">
      <c r="E13074" s="237"/>
      <c r="F13074" s="237"/>
      <c r="G13074" s="237"/>
    </row>
    <row r="13075" spans="5:7">
      <c r="E13075" s="237"/>
      <c r="F13075" s="237"/>
      <c r="G13075" s="237"/>
    </row>
    <row r="13076" spans="5:7">
      <c r="E13076" s="237"/>
      <c r="F13076" s="237"/>
      <c r="G13076" s="237"/>
    </row>
    <row r="13077" spans="5:7">
      <c r="E13077" s="237"/>
      <c r="F13077" s="237"/>
      <c r="G13077" s="237"/>
    </row>
    <row r="13078" spans="5:7">
      <c r="E13078" s="237"/>
      <c r="F13078" s="237"/>
      <c r="G13078" s="237"/>
    </row>
    <row r="13079" spans="5:7">
      <c r="E13079" s="237"/>
      <c r="F13079" s="237"/>
      <c r="G13079" s="237"/>
    </row>
    <row r="13080" spans="5:7">
      <c r="E13080" s="237"/>
      <c r="F13080" s="237"/>
      <c r="G13080" s="237"/>
    </row>
    <row r="13081" spans="5:7">
      <c r="E13081" s="237"/>
      <c r="F13081" s="237"/>
      <c r="G13081" s="237"/>
    </row>
    <row r="13082" spans="5:7">
      <c r="E13082" s="237"/>
      <c r="F13082" s="237"/>
      <c r="G13082" s="237"/>
    </row>
    <row r="13083" spans="5:7">
      <c r="E13083" s="237"/>
      <c r="F13083" s="237"/>
      <c r="G13083" s="237"/>
    </row>
    <row r="13084" spans="5:7">
      <c r="E13084" s="237"/>
      <c r="F13084" s="237"/>
      <c r="G13084" s="237"/>
    </row>
    <row r="13085" spans="5:7">
      <c r="E13085" s="237"/>
      <c r="F13085" s="237"/>
      <c r="G13085" s="237"/>
    </row>
    <row r="13086" spans="5:7">
      <c r="E13086" s="237"/>
      <c r="F13086" s="237"/>
      <c r="G13086" s="237"/>
    </row>
    <row r="13087" spans="5:7">
      <c r="E13087" s="237"/>
      <c r="F13087" s="237"/>
      <c r="G13087" s="237"/>
    </row>
    <row r="13088" spans="5:7">
      <c r="E13088" s="237"/>
      <c r="F13088" s="237"/>
      <c r="G13088" s="237"/>
    </row>
    <row r="13089" spans="5:7">
      <c r="E13089" s="237"/>
      <c r="F13089" s="237"/>
      <c r="G13089" s="237"/>
    </row>
    <row r="13090" spans="5:7">
      <c r="E13090" s="237"/>
      <c r="F13090" s="237"/>
      <c r="G13090" s="237"/>
    </row>
    <row r="13091" spans="5:7">
      <c r="E13091" s="237"/>
      <c r="F13091" s="237"/>
      <c r="G13091" s="237"/>
    </row>
    <row r="13092" spans="5:7">
      <c r="E13092" s="237"/>
      <c r="F13092" s="237"/>
      <c r="G13092" s="237"/>
    </row>
    <row r="13093" spans="5:7">
      <c r="E13093" s="237"/>
      <c r="F13093" s="237"/>
      <c r="G13093" s="237"/>
    </row>
    <row r="13094" spans="5:7">
      <c r="E13094" s="237"/>
      <c r="F13094" s="237"/>
      <c r="G13094" s="237"/>
    </row>
    <row r="13095" spans="5:7">
      <c r="E13095" s="237"/>
      <c r="F13095" s="237"/>
      <c r="G13095" s="237"/>
    </row>
    <row r="13096" spans="5:7">
      <c r="E13096" s="237"/>
      <c r="F13096" s="237"/>
      <c r="G13096" s="237"/>
    </row>
    <row r="13097" spans="5:7">
      <c r="E13097" s="237"/>
      <c r="F13097" s="237"/>
      <c r="G13097" s="237"/>
    </row>
    <row r="13098" spans="5:7">
      <c r="E13098" s="237"/>
      <c r="F13098" s="237"/>
      <c r="G13098" s="237"/>
    </row>
    <row r="13099" spans="5:7">
      <c r="E13099" s="237"/>
      <c r="F13099" s="237"/>
      <c r="G13099" s="237"/>
    </row>
    <row r="13100" spans="5:7">
      <c r="E13100" s="237"/>
      <c r="F13100" s="237"/>
      <c r="G13100" s="237"/>
    </row>
    <row r="13101" spans="5:7">
      <c r="E13101" s="237"/>
      <c r="F13101" s="237"/>
      <c r="G13101" s="237"/>
    </row>
    <row r="13102" spans="5:7">
      <c r="E13102" s="237"/>
      <c r="F13102" s="237"/>
      <c r="G13102" s="237"/>
    </row>
    <row r="13103" spans="5:7">
      <c r="E13103" s="237"/>
      <c r="F13103" s="237"/>
      <c r="G13103" s="237"/>
    </row>
    <row r="13104" spans="5:7">
      <c r="E13104" s="237"/>
      <c r="F13104" s="237"/>
      <c r="G13104" s="237"/>
    </row>
    <row r="13105" spans="5:7">
      <c r="E13105" s="237"/>
      <c r="F13105" s="237"/>
      <c r="G13105" s="237"/>
    </row>
    <row r="13106" spans="5:7">
      <c r="E13106" s="237"/>
      <c r="F13106" s="237"/>
      <c r="G13106" s="237"/>
    </row>
    <row r="13107" spans="5:7">
      <c r="E13107" s="237"/>
      <c r="F13107" s="237"/>
      <c r="G13107" s="237"/>
    </row>
    <row r="13108" spans="5:7">
      <c r="E13108" s="237"/>
      <c r="F13108" s="237"/>
      <c r="G13108" s="237"/>
    </row>
    <row r="13109" spans="5:7">
      <c r="E13109" s="237"/>
      <c r="F13109" s="237"/>
      <c r="G13109" s="237"/>
    </row>
    <row r="13110" spans="5:7">
      <c r="E13110" s="237"/>
      <c r="F13110" s="237"/>
      <c r="G13110" s="237"/>
    </row>
    <row r="13111" spans="5:7">
      <c r="E13111" s="237"/>
      <c r="F13111" s="237"/>
      <c r="G13111" s="237"/>
    </row>
    <row r="13112" spans="5:7">
      <c r="E13112" s="237"/>
      <c r="F13112" s="237"/>
      <c r="G13112" s="237"/>
    </row>
    <row r="13113" spans="5:7">
      <c r="E13113" s="237"/>
      <c r="F13113" s="237"/>
      <c r="G13113" s="237"/>
    </row>
    <row r="13114" spans="5:7">
      <c r="E13114" s="237"/>
      <c r="F13114" s="237"/>
      <c r="G13114" s="237"/>
    </row>
    <row r="13115" spans="5:7">
      <c r="E13115" s="237"/>
      <c r="F13115" s="237"/>
      <c r="G13115" s="237"/>
    </row>
    <row r="13116" spans="5:7">
      <c r="E13116" s="237"/>
      <c r="F13116" s="237"/>
      <c r="G13116" s="237"/>
    </row>
    <row r="13117" spans="5:7">
      <c r="E13117" s="237"/>
      <c r="F13117" s="237"/>
      <c r="G13117" s="237"/>
    </row>
    <row r="13118" spans="5:7">
      <c r="E13118" s="237"/>
      <c r="F13118" s="237"/>
      <c r="G13118" s="237"/>
    </row>
    <row r="13119" spans="5:7">
      <c r="E13119" s="237"/>
      <c r="F13119" s="237"/>
      <c r="G13119" s="237"/>
    </row>
    <row r="13120" spans="5:7">
      <c r="E13120" s="237"/>
      <c r="F13120" s="237"/>
      <c r="G13120" s="237"/>
    </row>
    <row r="13121" spans="5:7">
      <c r="E13121" s="237"/>
      <c r="F13121" s="237"/>
      <c r="G13121" s="237"/>
    </row>
    <row r="13122" spans="5:7">
      <c r="E13122" s="237"/>
      <c r="F13122" s="237"/>
      <c r="G13122" s="237"/>
    </row>
    <row r="13123" spans="5:7">
      <c r="E13123" s="237"/>
      <c r="F13123" s="237"/>
      <c r="G13123" s="237"/>
    </row>
    <row r="13124" spans="5:7">
      <c r="E13124" s="237"/>
      <c r="F13124" s="237"/>
      <c r="G13124" s="237"/>
    </row>
    <row r="13125" spans="5:7">
      <c r="E13125" s="237"/>
      <c r="F13125" s="237"/>
      <c r="G13125" s="237"/>
    </row>
    <row r="13126" spans="5:7">
      <c r="E13126" s="237"/>
      <c r="F13126" s="237"/>
      <c r="G13126" s="237"/>
    </row>
    <row r="13127" spans="5:7">
      <c r="E13127" s="237"/>
      <c r="F13127" s="237"/>
      <c r="G13127" s="237"/>
    </row>
    <row r="13128" spans="5:7">
      <c r="E13128" s="237"/>
      <c r="F13128" s="237"/>
      <c r="G13128" s="237"/>
    </row>
    <row r="13129" spans="5:7">
      <c r="E13129" s="237"/>
      <c r="F13129" s="237"/>
      <c r="G13129" s="237"/>
    </row>
    <row r="13130" spans="5:7">
      <c r="E13130" s="237"/>
      <c r="F13130" s="237"/>
      <c r="G13130" s="237"/>
    </row>
    <row r="13131" spans="5:7">
      <c r="E13131" s="237"/>
      <c r="F13131" s="237"/>
      <c r="G13131" s="237"/>
    </row>
    <row r="13132" spans="5:7">
      <c r="E13132" s="237"/>
      <c r="F13132" s="237"/>
      <c r="G13132" s="237"/>
    </row>
    <row r="13133" spans="5:7">
      <c r="E13133" s="237"/>
      <c r="F13133" s="237"/>
      <c r="G13133" s="237"/>
    </row>
    <row r="13134" spans="5:7">
      <c r="E13134" s="237"/>
      <c r="F13134" s="237"/>
      <c r="G13134" s="237"/>
    </row>
    <row r="13135" spans="5:7">
      <c r="E13135" s="237"/>
      <c r="F13135" s="237"/>
      <c r="G13135" s="237"/>
    </row>
    <row r="13136" spans="5:7">
      <c r="E13136" s="237"/>
      <c r="F13136" s="237"/>
      <c r="G13136" s="237"/>
    </row>
    <row r="13137" spans="5:7">
      <c r="E13137" s="237"/>
      <c r="F13137" s="237"/>
      <c r="G13137" s="237"/>
    </row>
    <row r="13138" spans="5:7">
      <c r="E13138" s="237"/>
      <c r="F13138" s="237"/>
      <c r="G13138" s="237"/>
    </row>
    <row r="13139" spans="5:7">
      <c r="E13139" s="237"/>
      <c r="F13139" s="237"/>
      <c r="G13139" s="237"/>
    </row>
    <row r="13140" spans="5:7">
      <c r="E13140" s="237"/>
      <c r="F13140" s="237"/>
      <c r="G13140" s="237"/>
    </row>
    <row r="13141" spans="5:7">
      <c r="E13141" s="237"/>
      <c r="F13141" s="237"/>
      <c r="G13141" s="237"/>
    </row>
    <row r="13142" spans="5:7">
      <c r="E13142" s="237"/>
      <c r="F13142" s="237"/>
      <c r="G13142" s="237"/>
    </row>
    <row r="13143" spans="5:7">
      <c r="E13143" s="237"/>
      <c r="F13143" s="237"/>
      <c r="G13143" s="237"/>
    </row>
    <row r="13144" spans="5:7">
      <c r="E13144" s="237"/>
      <c r="F13144" s="237"/>
      <c r="G13144" s="237"/>
    </row>
    <row r="13145" spans="5:7">
      <c r="E13145" s="237"/>
      <c r="F13145" s="237"/>
      <c r="G13145" s="237"/>
    </row>
    <row r="13146" spans="5:7">
      <c r="E13146" s="237"/>
      <c r="F13146" s="237"/>
      <c r="G13146" s="237"/>
    </row>
    <row r="13147" spans="5:7">
      <c r="E13147" s="237"/>
      <c r="F13147" s="237"/>
      <c r="G13147" s="237"/>
    </row>
    <row r="13148" spans="5:7">
      <c r="E13148" s="237"/>
      <c r="F13148" s="237"/>
      <c r="G13148" s="237"/>
    </row>
    <row r="13149" spans="5:7">
      <c r="E13149" s="237"/>
      <c r="F13149" s="237"/>
      <c r="G13149" s="237"/>
    </row>
    <row r="13150" spans="5:7">
      <c r="E13150" s="237"/>
      <c r="F13150" s="237"/>
      <c r="G13150" s="237"/>
    </row>
    <row r="13151" spans="5:7">
      <c r="E13151" s="237"/>
      <c r="F13151" s="237"/>
      <c r="G13151" s="237"/>
    </row>
    <row r="13152" spans="5:7">
      <c r="E13152" s="237"/>
      <c r="F13152" s="237"/>
      <c r="G13152" s="237"/>
    </row>
    <row r="13153" spans="5:7">
      <c r="E13153" s="237"/>
      <c r="F13153" s="237"/>
      <c r="G13153" s="237"/>
    </row>
    <row r="13154" spans="5:7">
      <c r="E13154" s="237"/>
      <c r="F13154" s="237"/>
      <c r="G13154" s="237"/>
    </row>
    <row r="13155" spans="5:7">
      <c r="E13155" s="237"/>
      <c r="F13155" s="237"/>
      <c r="G13155" s="237"/>
    </row>
    <row r="13156" spans="5:7">
      <c r="E13156" s="237"/>
      <c r="F13156" s="237"/>
      <c r="G13156" s="237"/>
    </row>
    <row r="13157" spans="5:7">
      <c r="E13157" s="237"/>
      <c r="F13157" s="237"/>
      <c r="G13157" s="237"/>
    </row>
    <row r="13158" spans="5:7">
      <c r="E13158" s="237"/>
      <c r="F13158" s="237"/>
      <c r="G13158" s="237"/>
    </row>
    <row r="13159" spans="5:7">
      <c r="E13159" s="237"/>
      <c r="F13159" s="237"/>
      <c r="G13159" s="237"/>
    </row>
    <row r="13160" spans="5:7">
      <c r="E13160" s="237"/>
      <c r="F13160" s="237"/>
      <c r="G13160" s="237"/>
    </row>
    <row r="13161" spans="5:7">
      <c r="E13161" s="237"/>
      <c r="F13161" s="237"/>
      <c r="G13161" s="237"/>
    </row>
    <row r="13162" spans="5:7">
      <c r="E13162" s="237"/>
      <c r="F13162" s="237"/>
      <c r="G13162" s="237"/>
    </row>
    <row r="13163" spans="5:7">
      <c r="E13163" s="237"/>
      <c r="F13163" s="237"/>
      <c r="G13163" s="237"/>
    </row>
    <row r="13164" spans="5:7">
      <c r="E13164" s="237"/>
      <c r="F13164" s="237"/>
      <c r="G13164" s="237"/>
    </row>
    <row r="13165" spans="5:7">
      <c r="E13165" s="237"/>
      <c r="F13165" s="237"/>
      <c r="G13165" s="237"/>
    </row>
    <row r="13166" spans="5:7">
      <c r="E13166" s="237"/>
      <c r="F13166" s="237"/>
      <c r="G13166" s="237"/>
    </row>
    <row r="13167" spans="5:7">
      <c r="E13167" s="237"/>
      <c r="F13167" s="237"/>
      <c r="G13167" s="237"/>
    </row>
    <row r="13168" spans="5:7">
      <c r="E13168" s="237"/>
      <c r="F13168" s="237"/>
      <c r="G13168" s="237"/>
    </row>
    <row r="13169" spans="5:7">
      <c r="E13169" s="237"/>
      <c r="F13169" s="237"/>
      <c r="G13169" s="237"/>
    </row>
    <row r="13170" spans="5:7">
      <c r="E13170" s="237"/>
      <c r="F13170" s="237"/>
      <c r="G13170" s="237"/>
    </row>
    <row r="13171" spans="5:7">
      <c r="E13171" s="237"/>
      <c r="F13171" s="237"/>
      <c r="G13171" s="237"/>
    </row>
    <row r="13172" spans="5:7">
      <c r="E13172" s="237"/>
      <c r="F13172" s="237"/>
      <c r="G13172" s="237"/>
    </row>
    <row r="13173" spans="5:7">
      <c r="E13173" s="237"/>
      <c r="F13173" s="237"/>
      <c r="G13173" s="237"/>
    </row>
    <row r="13174" spans="5:7">
      <c r="E13174" s="237"/>
      <c r="F13174" s="237"/>
      <c r="G13174" s="237"/>
    </row>
    <row r="13175" spans="5:7">
      <c r="E13175" s="237"/>
      <c r="F13175" s="237"/>
      <c r="G13175" s="237"/>
    </row>
    <row r="13176" spans="5:7">
      <c r="E13176" s="237"/>
      <c r="F13176" s="237"/>
      <c r="G13176" s="237"/>
    </row>
    <row r="13177" spans="5:7">
      <c r="E13177" s="237"/>
      <c r="F13177" s="237"/>
      <c r="G13177" s="237"/>
    </row>
    <row r="13178" spans="5:7">
      <c r="E13178" s="237"/>
      <c r="F13178" s="237"/>
      <c r="G13178" s="237"/>
    </row>
    <row r="13179" spans="5:7">
      <c r="E13179" s="237"/>
      <c r="F13179" s="237"/>
      <c r="G13179" s="237"/>
    </row>
    <row r="13180" spans="5:7">
      <c r="E13180" s="237"/>
      <c r="F13180" s="237"/>
      <c r="G13180" s="237"/>
    </row>
    <row r="13181" spans="5:7">
      <c r="E13181" s="237"/>
      <c r="F13181" s="237"/>
      <c r="G13181" s="237"/>
    </row>
    <row r="13182" spans="5:7">
      <c r="E13182" s="237"/>
      <c r="F13182" s="237"/>
      <c r="G13182" s="237"/>
    </row>
    <row r="13183" spans="5:7">
      <c r="E13183" s="237"/>
      <c r="F13183" s="237"/>
      <c r="G13183" s="237"/>
    </row>
    <row r="13184" spans="5:7">
      <c r="E13184" s="237"/>
      <c r="F13184" s="237"/>
      <c r="G13184" s="237"/>
    </row>
    <row r="13185" spans="5:7">
      <c r="E13185" s="237"/>
      <c r="F13185" s="237"/>
      <c r="G13185" s="237"/>
    </row>
    <row r="13186" spans="5:7">
      <c r="E13186" s="237"/>
      <c r="F13186" s="237"/>
      <c r="G13186" s="237"/>
    </row>
    <row r="13187" spans="5:7">
      <c r="E13187" s="237"/>
      <c r="F13187" s="237"/>
      <c r="G13187" s="237"/>
    </row>
    <row r="13188" spans="5:7">
      <c r="E13188" s="237"/>
      <c r="F13188" s="237"/>
      <c r="G13188" s="237"/>
    </row>
    <row r="13189" spans="5:7">
      <c r="E13189" s="237"/>
      <c r="F13189" s="237"/>
      <c r="G13189" s="237"/>
    </row>
    <row r="13190" spans="5:7">
      <c r="E13190" s="237"/>
      <c r="F13190" s="237"/>
      <c r="G13190" s="237"/>
    </row>
    <row r="13191" spans="5:7">
      <c r="E13191" s="237"/>
      <c r="F13191" s="237"/>
      <c r="G13191" s="237"/>
    </row>
    <row r="13192" spans="5:7">
      <c r="E13192" s="237"/>
      <c r="F13192" s="237"/>
      <c r="G13192" s="237"/>
    </row>
    <row r="13193" spans="5:7">
      <c r="E13193" s="237"/>
      <c r="F13193" s="237"/>
      <c r="G13193" s="237"/>
    </row>
    <row r="13194" spans="5:7">
      <c r="E13194" s="237"/>
      <c r="F13194" s="237"/>
      <c r="G13194" s="237"/>
    </row>
    <row r="13195" spans="5:7">
      <c r="E13195" s="237"/>
      <c r="F13195" s="237"/>
      <c r="G13195" s="237"/>
    </row>
    <row r="13196" spans="5:7">
      <c r="E13196" s="237"/>
      <c r="F13196" s="237"/>
      <c r="G13196" s="237"/>
    </row>
    <row r="13197" spans="5:7">
      <c r="E13197" s="237"/>
      <c r="F13197" s="237"/>
      <c r="G13197" s="237"/>
    </row>
    <row r="13198" spans="5:7">
      <c r="E13198" s="237"/>
      <c r="F13198" s="237"/>
      <c r="G13198" s="237"/>
    </row>
    <row r="13199" spans="5:7">
      <c r="E13199" s="237"/>
      <c r="F13199" s="237"/>
      <c r="G13199" s="237"/>
    </row>
    <row r="13200" spans="5:7">
      <c r="E13200" s="237"/>
      <c r="F13200" s="237"/>
      <c r="G13200" s="237"/>
    </row>
    <row r="13201" spans="5:7">
      <c r="E13201" s="237"/>
      <c r="F13201" s="237"/>
      <c r="G13201" s="237"/>
    </row>
    <row r="13202" spans="5:7">
      <c r="E13202" s="237"/>
      <c r="F13202" s="237"/>
      <c r="G13202" s="237"/>
    </row>
    <row r="13203" spans="5:7">
      <c r="E13203" s="237"/>
      <c r="F13203" s="237"/>
      <c r="G13203" s="237"/>
    </row>
    <row r="13204" spans="5:7">
      <c r="E13204" s="237"/>
      <c r="F13204" s="237"/>
      <c r="G13204" s="237"/>
    </row>
    <row r="13205" spans="5:7">
      <c r="E13205" s="237"/>
      <c r="F13205" s="237"/>
      <c r="G13205" s="237"/>
    </row>
    <row r="13206" spans="5:7">
      <c r="E13206" s="237"/>
      <c r="F13206" s="237"/>
      <c r="G13206" s="237"/>
    </row>
    <row r="13207" spans="5:7">
      <c r="E13207" s="237"/>
      <c r="F13207" s="237"/>
      <c r="G13207" s="237"/>
    </row>
    <row r="13208" spans="5:7">
      <c r="E13208" s="237"/>
      <c r="F13208" s="237"/>
      <c r="G13208" s="237"/>
    </row>
    <row r="13209" spans="5:7">
      <c r="E13209" s="237"/>
      <c r="F13209" s="237"/>
      <c r="G13209" s="237"/>
    </row>
    <row r="13210" spans="5:7">
      <c r="E13210" s="237"/>
      <c r="F13210" s="237"/>
      <c r="G13210" s="237"/>
    </row>
    <row r="13211" spans="5:7">
      <c r="E13211" s="237"/>
      <c r="F13211" s="237"/>
      <c r="G13211" s="237"/>
    </row>
    <row r="13212" spans="5:7">
      <c r="E13212" s="237"/>
      <c r="F13212" s="237"/>
      <c r="G13212" s="237"/>
    </row>
    <row r="13213" spans="5:7">
      <c r="E13213" s="237"/>
      <c r="F13213" s="237"/>
      <c r="G13213" s="237"/>
    </row>
    <row r="13214" spans="5:7">
      <c r="E13214" s="237"/>
      <c r="F13214" s="237"/>
      <c r="G13214" s="237"/>
    </row>
    <row r="13215" spans="5:7">
      <c r="E13215" s="237"/>
      <c r="F13215" s="237"/>
      <c r="G13215" s="237"/>
    </row>
    <row r="13216" spans="5:7">
      <c r="E13216" s="237"/>
      <c r="F13216" s="237"/>
      <c r="G13216" s="237"/>
    </row>
    <row r="13217" spans="5:7">
      <c r="E13217" s="237"/>
      <c r="F13217" s="237"/>
      <c r="G13217" s="237"/>
    </row>
    <row r="13218" spans="5:7">
      <c r="E13218" s="237"/>
      <c r="F13218" s="237"/>
      <c r="G13218" s="237"/>
    </row>
    <row r="13219" spans="5:7">
      <c r="E13219" s="237"/>
      <c r="F13219" s="237"/>
      <c r="G13219" s="237"/>
    </row>
    <row r="13220" spans="5:7">
      <c r="E13220" s="237"/>
      <c r="F13220" s="237"/>
      <c r="G13220" s="237"/>
    </row>
    <row r="13221" spans="5:7">
      <c r="E13221" s="237"/>
      <c r="F13221" s="237"/>
      <c r="G13221" s="237"/>
    </row>
    <row r="13222" spans="5:7">
      <c r="E13222" s="237"/>
      <c r="F13222" s="237"/>
      <c r="G13222" s="237"/>
    </row>
    <row r="13223" spans="5:7">
      <c r="E13223" s="237"/>
      <c r="F13223" s="237"/>
      <c r="G13223" s="237"/>
    </row>
    <row r="13224" spans="5:7">
      <c r="E13224" s="237"/>
      <c r="F13224" s="237"/>
      <c r="G13224" s="237"/>
    </row>
    <row r="13225" spans="5:7">
      <c r="E13225" s="237"/>
      <c r="F13225" s="237"/>
      <c r="G13225" s="237"/>
    </row>
    <row r="13226" spans="5:7">
      <c r="E13226" s="237"/>
      <c r="F13226" s="237"/>
      <c r="G13226" s="237"/>
    </row>
    <row r="13227" spans="5:7">
      <c r="E13227" s="237"/>
      <c r="F13227" s="237"/>
      <c r="G13227" s="237"/>
    </row>
    <row r="13228" spans="5:7">
      <c r="E13228" s="237"/>
      <c r="F13228" s="237"/>
      <c r="G13228" s="237"/>
    </row>
    <row r="13229" spans="5:7">
      <c r="E13229" s="237"/>
      <c r="F13229" s="237"/>
      <c r="G13229" s="237"/>
    </row>
    <row r="13230" spans="5:7">
      <c r="E13230" s="237"/>
      <c r="F13230" s="237"/>
      <c r="G13230" s="237"/>
    </row>
    <row r="13231" spans="5:7">
      <c r="E13231" s="237"/>
      <c r="F13231" s="237"/>
      <c r="G13231" s="237"/>
    </row>
    <row r="13232" spans="5:7">
      <c r="E13232" s="237"/>
      <c r="F13232" s="237"/>
      <c r="G13232" s="237"/>
    </row>
    <row r="13233" spans="5:7">
      <c r="E13233" s="237"/>
      <c r="F13233" s="237"/>
      <c r="G13233" s="237"/>
    </row>
    <row r="13234" spans="5:7">
      <c r="E13234" s="237"/>
      <c r="F13234" s="237"/>
      <c r="G13234" s="237"/>
    </row>
    <row r="13235" spans="5:7">
      <c r="E13235" s="237"/>
      <c r="F13235" s="237"/>
      <c r="G13235" s="237"/>
    </row>
    <row r="13236" spans="5:7">
      <c r="E13236" s="237"/>
      <c r="F13236" s="237"/>
      <c r="G13236" s="237"/>
    </row>
    <row r="13237" spans="5:7">
      <c r="E13237" s="237"/>
      <c r="F13237" s="237"/>
      <c r="G13237" s="237"/>
    </row>
    <row r="13238" spans="5:7">
      <c r="E13238" s="237"/>
      <c r="F13238" s="237"/>
      <c r="G13238" s="237"/>
    </row>
    <row r="13239" spans="5:7">
      <c r="E13239" s="237"/>
      <c r="F13239" s="237"/>
      <c r="G13239" s="237"/>
    </row>
    <row r="13240" spans="5:7">
      <c r="E13240" s="237"/>
      <c r="F13240" s="237"/>
      <c r="G13240" s="237"/>
    </row>
    <row r="13241" spans="5:7">
      <c r="E13241" s="237"/>
      <c r="F13241" s="237"/>
      <c r="G13241" s="237"/>
    </row>
    <row r="13242" spans="5:7">
      <c r="E13242" s="237"/>
      <c r="F13242" s="237"/>
      <c r="G13242" s="237"/>
    </row>
    <row r="13243" spans="5:7">
      <c r="E13243" s="237"/>
      <c r="F13243" s="237"/>
      <c r="G13243" s="237"/>
    </row>
    <row r="13244" spans="5:7">
      <c r="E13244" s="237"/>
      <c r="F13244" s="237"/>
      <c r="G13244" s="237"/>
    </row>
    <row r="13245" spans="5:7">
      <c r="E13245" s="237"/>
      <c r="F13245" s="237"/>
      <c r="G13245" s="237"/>
    </row>
    <row r="13246" spans="5:7">
      <c r="E13246" s="237"/>
      <c r="F13246" s="237"/>
      <c r="G13246" s="237"/>
    </row>
    <row r="13247" spans="5:7">
      <c r="E13247" s="237"/>
      <c r="F13247" s="237"/>
      <c r="G13247" s="237"/>
    </row>
    <row r="13248" spans="5:7">
      <c r="E13248" s="237"/>
      <c r="F13248" s="237"/>
      <c r="G13248" s="237"/>
    </row>
    <row r="13249" spans="5:7">
      <c r="E13249" s="237"/>
      <c r="F13249" s="237"/>
      <c r="G13249" s="237"/>
    </row>
    <row r="13250" spans="5:7">
      <c r="E13250" s="237"/>
      <c r="F13250" s="237"/>
      <c r="G13250" s="237"/>
    </row>
    <row r="13251" spans="5:7">
      <c r="E13251" s="237"/>
      <c r="F13251" s="237"/>
      <c r="G13251" s="237"/>
    </row>
    <row r="13252" spans="5:7">
      <c r="E13252" s="237"/>
      <c r="F13252" s="237"/>
      <c r="G13252" s="237"/>
    </row>
    <row r="13253" spans="5:7">
      <c r="E13253" s="237"/>
      <c r="F13253" s="237"/>
      <c r="G13253" s="237"/>
    </row>
    <row r="13254" spans="5:7">
      <c r="E13254" s="237"/>
      <c r="F13254" s="237"/>
      <c r="G13254" s="237"/>
    </row>
    <row r="13255" spans="5:7">
      <c r="E13255" s="237"/>
      <c r="F13255" s="237"/>
      <c r="G13255" s="237"/>
    </row>
    <row r="13256" spans="5:7">
      <c r="E13256" s="237"/>
      <c r="F13256" s="237"/>
      <c r="G13256" s="237"/>
    </row>
    <row r="13257" spans="5:7">
      <c r="E13257" s="237"/>
      <c r="F13257" s="237"/>
      <c r="G13257" s="237"/>
    </row>
    <row r="13258" spans="5:7">
      <c r="E13258" s="237"/>
      <c r="F13258" s="237"/>
      <c r="G13258" s="237"/>
    </row>
    <row r="13259" spans="5:7">
      <c r="E13259" s="237"/>
      <c r="F13259" s="237"/>
      <c r="G13259" s="237"/>
    </row>
    <row r="13260" spans="5:7">
      <c r="E13260" s="237"/>
      <c r="F13260" s="237"/>
      <c r="G13260" s="237"/>
    </row>
    <row r="13261" spans="5:7">
      <c r="E13261" s="237"/>
      <c r="F13261" s="237"/>
      <c r="G13261" s="237"/>
    </row>
    <row r="13262" spans="5:7">
      <c r="E13262" s="237"/>
      <c r="F13262" s="237"/>
      <c r="G13262" s="237"/>
    </row>
    <row r="13263" spans="5:7">
      <c r="E13263" s="237"/>
      <c r="F13263" s="237"/>
      <c r="G13263" s="237"/>
    </row>
    <row r="13264" spans="5:7">
      <c r="E13264" s="237"/>
      <c r="F13264" s="237"/>
      <c r="G13264" s="237"/>
    </row>
    <row r="13265" spans="5:7">
      <c r="E13265" s="237"/>
      <c r="F13265" s="237"/>
      <c r="G13265" s="237"/>
    </row>
    <row r="13266" spans="5:7">
      <c r="E13266" s="237"/>
      <c r="F13266" s="237"/>
      <c r="G13266" s="237"/>
    </row>
    <row r="13267" spans="5:7">
      <c r="E13267" s="237"/>
      <c r="F13267" s="237"/>
      <c r="G13267" s="237"/>
    </row>
    <row r="13268" spans="5:7">
      <c r="E13268" s="237"/>
      <c r="F13268" s="237"/>
      <c r="G13268" s="237"/>
    </row>
    <row r="13269" spans="5:7">
      <c r="E13269" s="237"/>
      <c r="F13269" s="237"/>
      <c r="G13269" s="237"/>
    </row>
    <row r="13270" spans="5:7">
      <c r="E13270" s="237"/>
      <c r="F13270" s="237"/>
      <c r="G13270" s="237"/>
    </row>
    <row r="13271" spans="5:7">
      <c r="E13271" s="237"/>
      <c r="F13271" s="237"/>
      <c r="G13271" s="237"/>
    </row>
    <row r="13272" spans="5:7">
      <c r="E13272" s="237"/>
      <c r="F13272" s="237"/>
      <c r="G13272" s="237"/>
    </row>
    <row r="13273" spans="5:7">
      <c r="E13273" s="237"/>
      <c r="F13273" s="237"/>
      <c r="G13273" s="237"/>
    </row>
    <row r="13274" spans="5:7">
      <c r="E13274" s="237"/>
      <c r="F13274" s="237"/>
      <c r="G13274" s="237"/>
    </row>
    <row r="13275" spans="5:7">
      <c r="E13275" s="237"/>
      <c r="F13275" s="237"/>
      <c r="G13275" s="237"/>
    </row>
    <row r="13276" spans="5:7">
      <c r="E13276" s="237"/>
      <c r="F13276" s="237"/>
      <c r="G13276" s="237"/>
    </row>
    <row r="13277" spans="5:7">
      <c r="E13277" s="237"/>
      <c r="F13277" s="237"/>
      <c r="G13277" s="237"/>
    </row>
    <row r="13278" spans="5:7">
      <c r="E13278" s="237"/>
      <c r="F13278" s="237"/>
      <c r="G13278" s="237"/>
    </row>
    <row r="13279" spans="5:7">
      <c r="E13279" s="237"/>
      <c r="F13279" s="237"/>
      <c r="G13279" s="237"/>
    </row>
    <row r="13280" spans="5:7">
      <c r="E13280" s="237"/>
      <c r="F13280" s="237"/>
      <c r="G13280" s="237"/>
    </row>
    <row r="13281" spans="5:7">
      <c r="E13281" s="237"/>
      <c r="F13281" s="237"/>
      <c r="G13281" s="237"/>
    </row>
    <row r="13282" spans="5:7">
      <c r="E13282" s="237"/>
      <c r="F13282" s="237"/>
      <c r="G13282" s="237"/>
    </row>
    <row r="13283" spans="5:7">
      <c r="E13283" s="237"/>
      <c r="F13283" s="237"/>
      <c r="G13283" s="237"/>
    </row>
    <row r="13284" spans="5:7">
      <c r="E13284" s="237"/>
      <c r="F13284" s="237"/>
      <c r="G13284" s="237"/>
    </row>
    <row r="13285" spans="5:7">
      <c r="E13285" s="237"/>
      <c r="F13285" s="237"/>
      <c r="G13285" s="237"/>
    </row>
    <row r="13286" spans="5:7">
      <c r="E13286" s="237"/>
      <c r="F13286" s="237"/>
      <c r="G13286" s="237"/>
    </row>
    <row r="13287" spans="5:7">
      <c r="E13287" s="237"/>
      <c r="F13287" s="237"/>
      <c r="G13287" s="237"/>
    </row>
    <row r="13288" spans="5:7">
      <c r="E13288" s="237"/>
      <c r="F13288" s="237"/>
      <c r="G13288" s="237"/>
    </row>
    <row r="13289" spans="5:7">
      <c r="E13289" s="237"/>
      <c r="F13289" s="237"/>
      <c r="G13289" s="237"/>
    </row>
    <row r="13290" spans="5:7">
      <c r="E13290" s="237"/>
      <c r="F13290" s="237"/>
      <c r="G13290" s="237"/>
    </row>
    <row r="13291" spans="5:7">
      <c r="E13291" s="237"/>
      <c r="F13291" s="237"/>
      <c r="G13291" s="237"/>
    </row>
    <row r="13292" spans="5:7">
      <c r="E13292" s="237"/>
      <c r="F13292" s="237"/>
      <c r="G13292" s="237"/>
    </row>
    <row r="13293" spans="5:7">
      <c r="E13293" s="237"/>
      <c r="F13293" s="237"/>
      <c r="G13293" s="237"/>
    </row>
    <row r="13294" spans="5:7">
      <c r="E13294" s="237"/>
      <c r="F13294" s="237"/>
      <c r="G13294" s="237"/>
    </row>
    <row r="13295" spans="5:7">
      <c r="E13295" s="237"/>
      <c r="F13295" s="237"/>
      <c r="G13295" s="237"/>
    </row>
    <row r="13296" spans="5:7">
      <c r="E13296" s="237"/>
      <c r="F13296" s="237"/>
      <c r="G13296" s="237"/>
    </row>
    <row r="13297" spans="5:7">
      <c r="E13297" s="237"/>
      <c r="F13297" s="237"/>
      <c r="G13297" s="237"/>
    </row>
    <row r="13298" spans="5:7">
      <c r="E13298" s="237"/>
      <c r="F13298" s="237"/>
      <c r="G13298" s="237"/>
    </row>
    <row r="13299" spans="5:7">
      <c r="E13299" s="237"/>
      <c r="F13299" s="237"/>
      <c r="G13299" s="237"/>
    </row>
    <row r="13300" spans="5:7">
      <c r="E13300" s="237"/>
      <c r="F13300" s="237"/>
      <c r="G13300" s="237"/>
    </row>
    <row r="13301" spans="5:7">
      <c r="E13301" s="237"/>
      <c r="F13301" s="237"/>
      <c r="G13301" s="237"/>
    </row>
    <row r="13302" spans="5:7">
      <c r="E13302" s="237"/>
      <c r="F13302" s="237"/>
      <c r="G13302" s="237"/>
    </row>
    <row r="13303" spans="5:7">
      <c r="E13303" s="237"/>
      <c r="F13303" s="237"/>
      <c r="G13303" s="237"/>
    </row>
    <row r="13304" spans="5:7">
      <c r="E13304" s="237"/>
      <c r="F13304" s="237"/>
      <c r="G13304" s="237"/>
    </row>
    <row r="13305" spans="5:7">
      <c r="E13305" s="237"/>
      <c r="F13305" s="237"/>
      <c r="G13305" s="237"/>
    </row>
    <row r="13306" spans="5:7">
      <c r="E13306" s="237"/>
      <c r="F13306" s="237"/>
      <c r="G13306" s="237"/>
    </row>
    <row r="13307" spans="5:7">
      <c r="E13307" s="237"/>
      <c r="F13307" s="237"/>
      <c r="G13307" s="237"/>
    </row>
    <row r="13308" spans="5:7">
      <c r="E13308" s="237"/>
      <c r="F13308" s="237"/>
      <c r="G13308" s="237"/>
    </row>
    <row r="13309" spans="5:7">
      <c r="E13309" s="237"/>
      <c r="F13309" s="237"/>
      <c r="G13309" s="237"/>
    </row>
    <row r="13310" spans="5:7">
      <c r="E13310" s="237"/>
      <c r="F13310" s="237"/>
      <c r="G13310" s="237"/>
    </row>
    <row r="13311" spans="5:7">
      <c r="E13311" s="237"/>
      <c r="F13311" s="237"/>
      <c r="G13311" s="237"/>
    </row>
    <row r="13312" spans="5:7">
      <c r="E13312" s="237"/>
      <c r="F13312" s="237"/>
      <c r="G13312" s="237"/>
    </row>
    <row r="13313" spans="5:7">
      <c r="E13313" s="237"/>
      <c r="F13313" s="237"/>
      <c r="G13313" s="237"/>
    </row>
    <row r="13314" spans="5:7">
      <c r="E13314" s="237"/>
      <c r="F13314" s="237"/>
      <c r="G13314" s="237"/>
    </row>
    <row r="13315" spans="5:7">
      <c r="E13315" s="237"/>
      <c r="F13315" s="237"/>
      <c r="G13315" s="237"/>
    </row>
    <row r="13316" spans="5:7">
      <c r="E13316" s="237"/>
      <c r="F13316" s="237"/>
      <c r="G13316" s="237"/>
    </row>
    <row r="13317" spans="5:7">
      <c r="E13317" s="237"/>
      <c r="F13317" s="237"/>
      <c r="G13317" s="237"/>
    </row>
    <row r="13318" spans="5:7">
      <c r="E13318" s="237"/>
      <c r="F13318" s="237"/>
      <c r="G13318" s="237"/>
    </row>
    <row r="13319" spans="5:7">
      <c r="E13319" s="237"/>
      <c r="F13319" s="237"/>
      <c r="G13319" s="237"/>
    </row>
    <row r="13320" spans="5:7">
      <c r="E13320" s="237"/>
      <c r="F13320" s="237"/>
      <c r="G13320" s="237"/>
    </row>
    <row r="13321" spans="5:7">
      <c r="E13321" s="237"/>
      <c r="F13321" s="237"/>
      <c r="G13321" s="237"/>
    </row>
    <row r="13322" spans="5:7">
      <c r="E13322" s="237"/>
      <c r="F13322" s="237"/>
      <c r="G13322" s="237"/>
    </row>
    <row r="13323" spans="5:7">
      <c r="E13323" s="237"/>
      <c r="F13323" s="237"/>
      <c r="G13323" s="237"/>
    </row>
    <row r="13324" spans="5:7">
      <c r="E13324" s="237"/>
      <c r="F13324" s="237"/>
      <c r="G13324" s="237"/>
    </row>
    <row r="13325" spans="5:7">
      <c r="E13325" s="237"/>
      <c r="F13325" s="237"/>
      <c r="G13325" s="237"/>
    </row>
    <row r="13326" spans="5:7">
      <c r="E13326" s="237"/>
      <c r="F13326" s="237"/>
      <c r="G13326" s="237"/>
    </row>
    <row r="13327" spans="5:7">
      <c r="E13327" s="237"/>
      <c r="F13327" s="237"/>
      <c r="G13327" s="237"/>
    </row>
    <row r="13328" spans="5:7">
      <c r="E13328" s="237"/>
      <c r="F13328" s="237"/>
      <c r="G13328" s="237"/>
    </row>
    <row r="13329" spans="5:7">
      <c r="E13329" s="237"/>
      <c r="F13329" s="237"/>
      <c r="G13329" s="237"/>
    </row>
    <row r="13330" spans="5:7">
      <c r="E13330" s="237"/>
      <c r="F13330" s="237"/>
      <c r="G13330" s="237"/>
    </row>
    <row r="13331" spans="5:7">
      <c r="E13331" s="237"/>
      <c r="F13331" s="237"/>
      <c r="G13331" s="237"/>
    </row>
    <row r="13332" spans="5:7">
      <c r="E13332" s="237"/>
      <c r="F13332" s="237"/>
      <c r="G13332" s="237"/>
    </row>
    <row r="13333" spans="5:7">
      <c r="E13333" s="237"/>
      <c r="F13333" s="237"/>
      <c r="G13333" s="237"/>
    </row>
    <row r="13334" spans="5:7">
      <c r="E13334" s="237"/>
      <c r="F13334" s="237"/>
      <c r="G13334" s="237"/>
    </row>
    <row r="13335" spans="5:7">
      <c r="E13335" s="237"/>
      <c r="F13335" s="237"/>
      <c r="G13335" s="237"/>
    </row>
    <row r="13336" spans="5:7">
      <c r="E13336" s="237"/>
      <c r="F13336" s="237"/>
      <c r="G13336" s="237"/>
    </row>
    <row r="13337" spans="5:7">
      <c r="E13337" s="237"/>
      <c r="F13337" s="237"/>
      <c r="G13337" s="237"/>
    </row>
    <row r="13338" spans="5:7">
      <c r="E13338" s="237"/>
      <c r="F13338" s="237"/>
      <c r="G13338" s="237"/>
    </row>
    <row r="13339" spans="5:7">
      <c r="E13339" s="237"/>
      <c r="F13339" s="237"/>
      <c r="G13339" s="237"/>
    </row>
    <row r="13340" spans="5:7">
      <c r="E13340" s="237"/>
      <c r="F13340" s="237"/>
      <c r="G13340" s="237"/>
    </row>
    <row r="13341" spans="5:7">
      <c r="E13341" s="237"/>
      <c r="F13341" s="237"/>
      <c r="G13341" s="237"/>
    </row>
    <row r="13342" spans="5:7">
      <c r="E13342" s="237"/>
      <c r="F13342" s="237"/>
      <c r="G13342" s="237"/>
    </row>
    <row r="13343" spans="5:7">
      <c r="E13343" s="237"/>
      <c r="F13343" s="237"/>
      <c r="G13343" s="237"/>
    </row>
    <row r="13344" spans="5:7">
      <c r="E13344" s="237"/>
      <c r="F13344" s="237"/>
      <c r="G13344" s="237"/>
    </row>
    <row r="13345" spans="5:7">
      <c r="E13345" s="237"/>
      <c r="F13345" s="237"/>
      <c r="G13345" s="237"/>
    </row>
    <row r="13346" spans="5:7">
      <c r="E13346" s="237"/>
      <c r="F13346" s="237"/>
      <c r="G13346" s="237"/>
    </row>
    <row r="13347" spans="5:7">
      <c r="E13347" s="237"/>
      <c r="F13347" s="237"/>
      <c r="G13347" s="237"/>
    </row>
    <row r="13348" spans="5:7">
      <c r="E13348" s="237"/>
      <c r="F13348" s="237"/>
      <c r="G13348" s="237"/>
    </row>
    <row r="13349" spans="5:7">
      <c r="E13349" s="237"/>
      <c r="F13349" s="237"/>
      <c r="G13349" s="237"/>
    </row>
    <row r="13350" spans="5:7">
      <c r="E13350" s="237"/>
      <c r="F13350" s="237"/>
      <c r="G13350" s="237"/>
    </row>
    <row r="13351" spans="5:7">
      <c r="E13351" s="237"/>
      <c r="F13351" s="237"/>
      <c r="G13351" s="237"/>
    </row>
    <row r="13352" spans="5:7">
      <c r="E13352" s="237"/>
      <c r="F13352" s="237"/>
      <c r="G13352" s="237"/>
    </row>
    <row r="13353" spans="5:7">
      <c r="E13353" s="237"/>
      <c r="F13353" s="237"/>
      <c r="G13353" s="237"/>
    </row>
    <row r="13354" spans="5:7">
      <c r="E13354" s="237"/>
      <c r="F13354" s="237"/>
      <c r="G13354" s="237"/>
    </row>
    <row r="13355" spans="5:7">
      <c r="E13355" s="237"/>
      <c r="F13355" s="237"/>
      <c r="G13355" s="237"/>
    </row>
    <row r="13356" spans="5:7">
      <c r="E13356" s="237"/>
      <c r="F13356" s="237"/>
      <c r="G13356" s="237"/>
    </row>
    <row r="13357" spans="5:7">
      <c r="E13357" s="237"/>
      <c r="F13357" s="237"/>
      <c r="G13357" s="237"/>
    </row>
    <row r="13358" spans="5:7">
      <c r="E13358" s="237"/>
      <c r="F13358" s="237"/>
      <c r="G13358" s="237"/>
    </row>
    <row r="13359" spans="5:7">
      <c r="E13359" s="237"/>
      <c r="F13359" s="237"/>
      <c r="G13359" s="237"/>
    </row>
    <row r="13360" spans="5:7">
      <c r="E13360" s="237"/>
      <c r="F13360" s="237"/>
      <c r="G13360" s="237"/>
    </row>
    <row r="13361" spans="5:7">
      <c r="E13361" s="237"/>
      <c r="F13361" s="237"/>
      <c r="G13361" s="237"/>
    </row>
    <row r="13362" spans="5:7">
      <c r="E13362" s="237"/>
      <c r="F13362" s="237"/>
      <c r="G13362" s="237"/>
    </row>
    <row r="13363" spans="5:7">
      <c r="E13363" s="237"/>
      <c r="F13363" s="237"/>
      <c r="G13363" s="237"/>
    </row>
    <row r="13364" spans="5:7">
      <c r="E13364" s="237"/>
      <c r="F13364" s="237"/>
      <c r="G13364" s="237"/>
    </row>
    <row r="13365" spans="5:7">
      <c r="E13365" s="237"/>
      <c r="F13365" s="237"/>
      <c r="G13365" s="237"/>
    </row>
    <row r="13366" spans="5:7">
      <c r="E13366" s="237"/>
      <c r="F13366" s="237"/>
      <c r="G13366" s="237"/>
    </row>
    <row r="13367" spans="5:7">
      <c r="E13367" s="237"/>
      <c r="F13367" s="237"/>
      <c r="G13367" s="237"/>
    </row>
    <row r="13368" spans="5:7">
      <c r="E13368" s="237"/>
      <c r="F13368" s="237"/>
      <c r="G13368" s="237"/>
    </row>
    <row r="13369" spans="5:7">
      <c r="E13369" s="237"/>
      <c r="F13369" s="237"/>
      <c r="G13369" s="237"/>
    </row>
    <row r="13370" spans="5:7">
      <c r="E13370" s="237"/>
      <c r="F13370" s="237"/>
      <c r="G13370" s="237"/>
    </row>
    <row r="13371" spans="5:7">
      <c r="E13371" s="237"/>
      <c r="F13371" s="237"/>
      <c r="G13371" s="237"/>
    </row>
    <row r="13372" spans="5:7">
      <c r="E13372" s="237"/>
      <c r="F13372" s="237"/>
      <c r="G13372" s="237"/>
    </row>
    <row r="13373" spans="5:7">
      <c r="E13373" s="237"/>
      <c r="F13373" s="237"/>
      <c r="G13373" s="237"/>
    </row>
    <row r="13374" spans="5:7">
      <c r="E13374" s="237"/>
      <c r="F13374" s="237"/>
      <c r="G13374" s="237"/>
    </row>
    <row r="13375" spans="5:7">
      <c r="E13375" s="237"/>
      <c r="F13375" s="237"/>
      <c r="G13375" s="237"/>
    </row>
    <row r="13376" spans="5:7">
      <c r="E13376" s="237"/>
      <c r="F13376" s="237"/>
      <c r="G13376" s="237"/>
    </row>
    <row r="13377" spans="5:7">
      <c r="E13377" s="237"/>
      <c r="F13377" s="237"/>
      <c r="G13377" s="237"/>
    </row>
    <row r="13378" spans="5:7">
      <c r="E13378" s="237"/>
      <c r="F13378" s="237"/>
      <c r="G13378" s="237"/>
    </row>
    <row r="13379" spans="5:7">
      <c r="E13379" s="237"/>
      <c r="F13379" s="237"/>
      <c r="G13379" s="237"/>
    </row>
    <row r="13380" spans="5:7">
      <c r="E13380" s="237"/>
      <c r="F13380" s="237"/>
      <c r="G13380" s="237"/>
    </row>
    <row r="13381" spans="5:7">
      <c r="E13381" s="237"/>
      <c r="F13381" s="237"/>
      <c r="G13381" s="237"/>
    </row>
    <row r="13382" spans="5:7">
      <c r="E13382" s="237"/>
      <c r="F13382" s="237"/>
      <c r="G13382" s="237"/>
    </row>
    <row r="13383" spans="5:7">
      <c r="E13383" s="237"/>
      <c r="F13383" s="237"/>
      <c r="G13383" s="237"/>
    </row>
    <row r="13384" spans="5:7">
      <c r="E13384" s="237"/>
      <c r="F13384" s="237"/>
      <c r="G13384" s="237"/>
    </row>
    <row r="13385" spans="5:7">
      <c r="E13385" s="237"/>
      <c r="F13385" s="237"/>
      <c r="G13385" s="237"/>
    </row>
    <row r="13386" spans="5:7">
      <c r="E13386" s="237"/>
      <c r="F13386" s="237"/>
      <c r="G13386" s="237"/>
    </row>
    <row r="13387" spans="5:7">
      <c r="E13387" s="237"/>
      <c r="F13387" s="237"/>
      <c r="G13387" s="237"/>
    </row>
    <row r="13388" spans="5:7">
      <c r="E13388" s="237"/>
      <c r="F13388" s="237"/>
      <c r="G13388" s="237"/>
    </row>
    <row r="13389" spans="5:7">
      <c r="E13389" s="237"/>
      <c r="F13389" s="237"/>
      <c r="G13389" s="237"/>
    </row>
    <row r="13390" spans="5:7">
      <c r="E13390" s="237"/>
      <c r="F13390" s="237"/>
      <c r="G13390" s="237"/>
    </row>
    <row r="13391" spans="5:7">
      <c r="E13391" s="237"/>
      <c r="F13391" s="237"/>
      <c r="G13391" s="237"/>
    </row>
    <row r="13392" spans="5:7">
      <c r="E13392" s="237"/>
      <c r="F13392" s="237"/>
      <c r="G13392" s="237"/>
    </row>
    <row r="13393" spans="5:7">
      <c r="E13393" s="237"/>
      <c r="F13393" s="237"/>
      <c r="G13393" s="237"/>
    </row>
    <row r="13394" spans="5:7">
      <c r="E13394" s="237"/>
      <c r="F13394" s="237"/>
      <c r="G13394" s="237"/>
    </row>
    <row r="13395" spans="5:7">
      <c r="E13395" s="237"/>
      <c r="F13395" s="237"/>
      <c r="G13395" s="237"/>
    </row>
    <row r="13396" spans="5:7">
      <c r="E13396" s="237"/>
      <c r="F13396" s="237"/>
      <c r="G13396" s="237"/>
    </row>
    <row r="13397" spans="5:7">
      <c r="E13397" s="237"/>
      <c r="F13397" s="237"/>
      <c r="G13397" s="237"/>
    </row>
    <row r="13398" spans="5:7">
      <c r="E13398" s="237"/>
      <c r="F13398" s="237"/>
      <c r="G13398" s="237"/>
    </row>
    <row r="13399" spans="5:7">
      <c r="E13399" s="237"/>
      <c r="F13399" s="237"/>
      <c r="G13399" s="237"/>
    </row>
    <row r="13400" spans="5:7">
      <c r="E13400" s="237"/>
      <c r="F13400" s="237"/>
      <c r="G13400" s="237"/>
    </row>
    <row r="13401" spans="5:7">
      <c r="E13401" s="237"/>
      <c r="F13401" s="237"/>
      <c r="G13401" s="237"/>
    </row>
    <row r="13402" spans="5:7">
      <c r="E13402" s="237"/>
      <c r="F13402" s="237"/>
      <c r="G13402" s="237"/>
    </row>
    <row r="13403" spans="5:7">
      <c r="E13403" s="237"/>
      <c r="F13403" s="237"/>
      <c r="G13403" s="237"/>
    </row>
    <row r="13404" spans="5:7">
      <c r="E13404" s="237"/>
      <c r="F13404" s="237"/>
      <c r="G13404" s="237"/>
    </row>
    <row r="13405" spans="5:7">
      <c r="E13405" s="237"/>
      <c r="F13405" s="237"/>
      <c r="G13405" s="237"/>
    </row>
    <row r="13406" spans="5:7">
      <c r="E13406" s="237"/>
      <c r="F13406" s="237"/>
      <c r="G13406" s="237"/>
    </row>
    <row r="13407" spans="5:7">
      <c r="E13407" s="237"/>
      <c r="F13407" s="237"/>
      <c r="G13407" s="237"/>
    </row>
    <row r="13408" spans="5:7">
      <c r="E13408" s="237"/>
      <c r="F13408" s="237"/>
      <c r="G13408" s="237"/>
    </row>
    <row r="13409" spans="5:7">
      <c r="E13409" s="237"/>
      <c r="F13409" s="237"/>
      <c r="G13409" s="237"/>
    </row>
    <row r="13410" spans="5:7">
      <c r="E13410" s="237"/>
      <c r="F13410" s="237"/>
      <c r="G13410" s="237"/>
    </row>
    <row r="13411" spans="5:7">
      <c r="E13411" s="237"/>
      <c r="F13411" s="237"/>
      <c r="G13411" s="237"/>
    </row>
    <row r="13412" spans="5:7">
      <c r="E13412" s="237"/>
      <c r="F13412" s="237"/>
      <c r="G13412" s="237"/>
    </row>
    <row r="13413" spans="5:7">
      <c r="E13413" s="237"/>
      <c r="F13413" s="237"/>
      <c r="G13413" s="237"/>
    </row>
    <row r="13414" spans="5:7">
      <c r="E13414" s="237"/>
      <c r="F13414" s="237"/>
      <c r="G13414" s="237"/>
    </row>
    <row r="13415" spans="5:7">
      <c r="E13415" s="237"/>
      <c r="F13415" s="237"/>
      <c r="G13415" s="237"/>
    </row>
    <row r="13416" spans="5:7">
      <c r="E13416" s="237"/>
      <c r="F13416" s="237"/>
      <c r="G13416" s="237"/>
    </row>
    <row r="13417" spans="5:7">
      <c r="E13417" s="237"/>
      <c r="F13417" s="237"/>
      <c r="G13417" s="237"/>
    </row>
    <row r="13418" spans="5:7">
      <c r="E13418" s="237"/>
      <c r="F13418" s="237"/>
      <c r="G13418" s="237"/>
    </row>
    <row r="13419" spans="5:7">
      <c r="E13419" s="237"/>
      <c r="F13419" s="237"/>
      <c r="G13419" s="237"/>
    </row>
    <row r="13420" spans="5:7">
      <c r="E13420" s="237"/>
      <c r="F13420" s="237"/>
      <c r="G13420" s="237"/>
    </row>
    <row r="13421" spans="5:7">
      <c r="E13421" s="237"/>
      <c r="F13421" s="237"/>
      <c r="G13421" s="237"/>
    </row>
    <row r="13422" spans="5:7">
      <c r="E13422" s="237"/>
      <c r="F13422" s="237"/>
      <c r="G13422" s="237"/>
    </row>
    <row r="13423" spans="5:7">
      <c r="E13423" s="237"/>
      <c r="F13423" s="237"/>
      <c r="G13423" s="237"/>
    </row>
    <row r="13424" spans="5:7">
      <c r="E13424" s="237"/>
      <c r="F13424" s="237"/>
      <c r="G13424" s="237"/>
    </row>
    <row r="13425" spans="5:7">
      <c r="E13425" s="237"/>
      <c r="F13425" s="237"/>
      <c r="G13425" s="237"/>
    </row>
    <row r="13426" spans="5:7">
      <c r="E13426" s="237"/>
      <c r="F13426" s="237"/>
      <c r="G13426" s="237"/>
    </row>
    <row r="13427" spans="5:7">
      <c r="E13427" s="237"/>
      <c r="F13427" s="237"/>
      <c r="G13427" s="237"/>
    </row>
    <row r="13428" spans="5:7">
      <c r="E13428" s="237"/>
      <c r="F13428" s="237"/>
      <c r="G13428" s="237"/>
    </row>
    <row r="13429" spans="5:7">
      <c r="E13429" s="237"/>
      <c r="F13429" s="237"/>
      <c r="G13429" s="237"/>
    </row>
    <row r="13430" spans="5:7">
      <c r="E13430" s="237"/>
      <c r="F13430" s="237"/>
      <c r="G13430" s="237"/>
    </row>
    <row r="13431" spans="5:7">
      <c r="E13431" s="237"/>
      <c r="F13431" s="237"/>
      <c r="G13431" s="237"/>
    </row>
    <row r="13432" spans="5:7">
      <c r="E13432" s="237"/>
      <c r="F13432" s="237"/>
      <c r="G13432" s="237"/>
    </row>
    <row r="13433" spans="5:7">
      <c r="E13433" s="237"/>
      <c r="F13433" s="237"/>
      <c r="G13433" s="237"/>
    </row>
    <row r="13434" spans="5:7">
      <c r="E13434" s="237"/>
      <c r="F13434" s="237"/>
      <c r="G13434" s="237"/>
    </row>
    <row r="13435" spans="5:7">
      <c r="E13435" s="237"/>
      <c r="F13435" s="237"/>
      <c r="G13435" s="237"/>
    </row>
    <row r="13436" spans="5:7">
      <c r="E13436" s="237"/>
      <c r="F13436" s="237"/>
      <c r="G13436" s="237"/>
    </row>
    <row r="13437" spans="5:7">
      <c r="E13437" s="237"/>
      <c r="F13437" s="237"/>
      <c r="G13437" s="237"/>
    </row>
    <row r="13438" spans="5:7">
      <c r="E13438" s="237"/>
      <c r="F13438" s="237"/>
      <c r="G13438" s="237"/>
    </row>
    <row r="13439" spans="5:7">
      <c r="E13439" s="237"/>
      <c r="F13439" s="237"/>
      <c r="G13439" s="237"/>
    </row>
    <row r="13440" spans="5:7">
      <c r="E13440" s="237"/>
      <c r="F13440" s="237"/>
      <c r="G13440" s="237"/>
    </row>
    <row r="13441" spans="5:7">
      <c r="E13441" s="237"/>
      <c r="F13441" s="237"/>
      <c r="G13441" s="237"/>
    </row>
    <row r="13442" spans="5:7">
      <c r="E13442" s="237"/>
      <c r="F13442" s="237"/>
      <c r="G13442" s="237"/>
    </row>
    <row r="13443" spans="5:7">
      <c r="E13443" s="237"/>
      <c r="F13443" s="237"/>
      <c r="G13443" s="237"/>
    </row>
    <row r="13444" spans="5:7">
      <c r="E13444" s="237"/>
      <c r="F13444" s="237"/>
      <c r="G13444" s="237"/>
    </row>
    <row r="13445" spans="5:7">
      <c r="E13445" s="237"/>
      <c r="F13445" s="237"/>
      <c r="G13445" s="237"/>
    </row>
    <row r="13446" spans="5:7">
      <c r="E13446" s="237"/>
      <c r="F13446" s="237"/>
      <c r="G13446" s="237"/>
    </row>
    <row r="13447" spans="5:7">
      <c r="E13447" s="237"/>
      <c r="F13447" s="237"/>
      <c r="G13447" s="237"/>
    </row>
    <row r="13448" spans="5:7">
      <c r="E13448" s="237"/>
      <c r="F13448" s="237"/>
      <c r="G13448" s="237"/>
    </row>
    <row r="13449" spans="5:7">
      <c r="E13449" s="237"/>
      <c r="F13449" s="237"/>
      <c r="G13449" s="237"/>
    </row>
    <row r="13450" spans="5:7">
      <c r="E13450" s="237"/>
      <c r="F13450" s="237"/>
      <c r="G13450" s="237"/>
    </row>
    <row r="13451" spans="5:7">
      <c r="E13451" s="237"/>
      <c r="F13451" s="237"/>
      <c r="G13451" s="237"/>
    </row>
    <row r="13452" spans="5:7">
      <c r="E13452" s="237"/>
      <c r="F13452" s="237"/>
      <c r="G13452" s="237"/>
    </row>
    <row r="13453" spans="5:7">
      <c r="E13453" s="237"/>
      <c r="F13453" s="237"/>
      <c r="G13453" s="237"/>
    </row>
    <row r="13454" spans="5:7">
      <c r="E13454" s="237"/>
      <c r="F13454" s="237"/>
      <c r="G13454" s="237"/>
    </row>
    <row r="13455" spans="5:7">
      <c r="E13455" s="237"/>
      <c r="F13455" s="237"/>
      <c r="G13455" s="237"/>
    </row>
    <row r="13456" spans="5:7">
      <c r="E13456" s="237"/>
      <c r="F13456" s="237"/>
      <c r="G13456" s="237"/>
    </row>
    <row r="13457" spans="5:7">
      <c r="E13457" s="237"/>
      <c r="F13457" s="237"/>
      <c r="G13457" s="237"/>
    </row>
    <row r="13458" spans="5:7">
      <c r="E13458" s="237"/>
      <c r="F13458" s="237"/>
      <c r="G13458" s="237"/>
    </row>
    <row r="13459" spans="5:7">
      <c r="E13459" s="237"/>
      <c r="F13459" s="237"/>
      <c r="G13459" s="237"/>
    </row>
    <row r="13460" spans="5:7">
      <c r="E13460" s="237"/>
      <c r="F13460" s="237"/>
      <c r="G13460" s="237"/>
    </row>
    <row r="13461" spans="5:7">
      <c r="E13461" s="237"/>
      <c r="F13461" s="237"/>
      <c r="G13461" s="237"/>
    </row>
    <row r="13462" spans="5:7">
      <c r="E13462" s="237"/>
      <c r="F13462" s="237"/>
      <c r="G13462" s="237"/>
    </row>
    <row r="13463" spans="5:7">
      <c r="E13463" s="237"/>
      <c r="F13463" s="237"/>
      <c r="G13463" s="237"/>
    </row>
    <row r="13464" spans="5:7">
      <c r="E13464" s="237"/>
      <c r="F13464" s="237"/>
      <c r="G13464" s="237"/>
    </row>
    <row r="13465" spans="5:7">
      <c r="E13465" s="237"/>
      <c r="F13465" s="237"/>
      <c r="G13465" s="237"/>
    </row>
    <row r="13466" spans="5:7">
      <c r="E13466" s="237"/>
      <c r="F13466" s="237"/>
      <c r="G13466" s="237"/>
    </row>
    <row r="13467" spans="5:7">
      <c r="E13467" s="237"/>
      <c r="F13467" s="237"/>
      <c r="G13467" s="237"/>
    </row>
    <row r="13468" spans="5:7">
      <c r="E13468" s="237"/>
      <c r="F13468" s="237"/>
      <c r="G13468" s="237"/>
    </row>
    <row r="13469" spans="5:7">
      <c r="E13469" s="237"/>
      <c r="F13469" s="237"/>
      <c r="G13469" s="237"/>
    </row>
    <row r="13470" spans="5:7">
      <c r="E13470" s="237"/>
      <c r="F13470" s="237"/>
      <c r="G13470" s="237"/>
    </row>
    <row r="13471" spans="5:7">
      <c r="E13471" s="237"/>
      <c r="F13471" s="237"/>
      <c r="G13471" s="237"/>
    </row>
    <row r="13472" spans="5:7">
      <c r="E13472" s="237"/>
      <c r="F13472" s="237"/>
      <c r="G13472" s="237"/>
    </row>
    <row r="13473" spans="5:7">
      <c r="E13473" s="237"/>
      <c r="F13473" s="237"/>
      <c r="G13473" s="237"/>
    </row>
    <row r="13474" spans="5:7">
      <c r="E13474" s="237"/>
      <c r="F13474" s="237"/>
      <c r="G13474" s="237"/>
    </row>
    <row r="13475" spans="5:7">
      <c r="E13475" s="237"/>
      <c r="F13475" s="237"/>
      <c r="G13475" s="237"/>
    </row>
    <row r="13476" spans="5:7">
      <c r="E13476" s="237"/>
      <c r="F13476" s="237"/>
      <c r="G13476" s="237"/>
    </row>
    <row r="13477" spans="5:7">
      <c r="E13477" s="237"/>
      <c r="F13477" s="237"/>
      <c r="G13477" s="237"/>
    </row>
    <row r="13478" spans="5:7">
      <c r="E13478" s="237"/>
      <c r="F13478" s="237"/>
      <c r="G13478" s="237"/>
    </row>
    <row r="13479" spans="5:7">
      <c r="E13479" s="237"/>
      <c r="F13479" s="237"/>
      <c r="G13479" s="237"/>
    </row>
    <row r="13480" spans="5:7">
      <c r="E13480" s="237"/>
      <c r="F13480" s="237"/>
      <c r="G13480" s="237"/>
    </row>
    <row r="13481" spans="5:7">
      <c r="E13481" s="237"/>
      <c r="F13481" s="237"/>
      <c r="G13481" s="237"/>
    </row>
    <row r="13482" spans="5:7">
      <c r="E13482" s="237"/>
      <c r="F13482" s="237"/>
      <c r="G13482" s="237"/>
    </row>
    <row r="13483" spans="5:7">
      <c r="E13483" s="237"/>
      <c r="F13483" s="237"/>
      <c r="G13483" s="237"/>
    </row>
    <row r="13484" spans="5:7">
      <c r="E13484" s="237"/>
      <c r="F13484" s="237"/>
      <c r="G13484" s="237"/>
    </row>
    <row r="13485" spans="5:7">
      <c r="E13485" s="237"/>
      <c r="F13485" s="237"/>
      <c r="G13485" s="237"/>
    </row>
    <row r="13486" spans="5:7">
      <c r="E13486" s="237"/>
      <c r="F13486" s="237"/>
      <c r="G13486" s="237"/>
    </row>
    <row r="13487" spans="5:7">
      <c r="E13487" s="237"/>
      <c r="F13487" s="237"/>
      <c r="G13487" s="237"/>
    </row>
    <row r="13488" spans="5:7">
      <c r="E13488" s="237"/>
      <c r="F13488" s="237"/>
      <c r="G13488" s="237"/>
    </row>
    <row r="13489" spans="5:7">
      <c r="E13489" s="237"/>
      <c r="F13489" s="237"/>
      <c r="G13489" s="237"/>
    </row>
    <row r="13490" spans="5:7">
      <c r="E13490" s="237"/>
      <c r="F13490" s="237"/>
      <c r="G13490" s="237"/>
    </row>
    <row r="13491" spans="5:7">
      <c r="E13491" s="237"/>
      <c r="F13491" s="237"/>
      <c r="G13491" s="237"/>
    </row>
    <row r="13492" spans="5:7">
      <c r="E13492" s="237"/>
      <c r="F13492" s="237"/>
      <c r="G13492" s="237"/>
    </row>
    <row r="13493" spans="5:7">
      <c r="E13493" s="237"/>
      <c r="F13493" s="237"/>
      <c r="G13493" s="237"/>
    </row>
    <row r="13494" spans="5:7">
      <c r="E13494" s="237"/>
      <c r="F13494" s="237"/>
      <c r="G13494" s="237"/>
    </row>
    <row r="13495" spans="5:7">
      <c r="E13495" s="237"/>
      <c r="F13495" s="237"/>
      <c r="G13495" s="237"/>
    </row>
    <row r="13496" spans="5:7">
      <c r="E13496" s="237"/>
      <c r="F13496" s="237"/>
      <c r="G13496" s="237"/>
    </row>
    <row r="13497" spans="5:7">
      <c r="E13497" s="237"/>
      <c r="F13497" s="237"/>
      <c r="G13497" s="237"/>
    </row>
    <row r="13498" spans="5:7">
      <c r="E13498" s="237"/>
      <c r="F13498" s="237"/>
      <c r="G13498" s="237"/>
    </row>
    <row r="13499" spans="5:7">
      <c r="E13499" s="237"/>
      <c r="F13499" s="237"/>
      <c r="G13499" s="237"/>
    </row>
    <row r="13500" spans="5:7">
      <c r="E13500" s="237"/>
      <c r="F13500" s="237"/>
      <c r="G13500" s="237"/>
    </row>
    <row r="13501" spans="5:7">
      <c r="E13501" s="237"/>
      <c r="F13501" s="237"/>
      <c r="G13501" s="237"/>
    </row>
    <row r="13502" spans="5:7">
      <c r="E13502" s="237"/>
      <c r="F13502" s="237"/>
      <c r="G13502" s="237"/>
    </row>
    <row r="13503" spans="5:7">
      <c r="E13503" s="237"/>
      <c r="F13503" s="237"/>
      <c r="G13503" s="237"/>
    </row>
    <row r="13504" spans="5:7">
      <c r="E13504" s="237"/>
      <c r="F13504" s="237"/>
      <c r="G13504" s="237"/>
    </row>
    <row r="13505" spans="5:7">
      <c r="E13505" s="237"/>
      <c r="F13505" s="237"/>
      <c r="G13505" s="237"/>
    </row>
    <row r="13506" spans="5:7">
      <c r="E13506" s="237"/>
      <c r="F13506" s="237"/>
      <c r="G13506" s="237"/>
    </row>
    <row r="13507" spans="5:7">
      <c r="E13507" s="237"/>
      <c r="F13507" s="237"/>
      <c r="G13507" s="237"/>
    </row>
    <row r="13508" spans="5:7">
      <c r="E13508" s="237"/>
      <c r="F13508" s="237"/>
      <c r="G13508" s="237"/>
    </row>
    <row r="13509" spans="5:7">
      <c r="E13509" s="237"/>
      <c r="F13509" s="237"/>
      <c r="G13509" s="237"/>
    </row>
    <row r="13510" spans="5:7">
      <c r="E13510" s="237"/>
      <c r="F13510" s="237"/>
      <c r="G13510" s="237"/>
    </row>
    <row r="13511" spans="5:7">
      <c r="E13511" s="237"/>
      <c r="F13511" s="237"/>
      <c r="G13511" s="237"/>
    </row>
    <row r="13512" spans="5:7">
      <c r="E13512" s="237"/>
      <c r="F13512" s="237"/>
      <c r="G13512" s="237"/>
    </row>
    <row r="13513" spans="5:7">
      <c r="E13513" s="237"/>
      <c r="F13513" s="237"/>
      <c r="G13513" s="237"/>
    </row>
    <row r="13514" spans="5:7">
      <c r="E13514" s="237"/>
      <c r="F13514" s="237"/>
      <c r="G13514" s="237"/>
    </row>
    <row r="13515" spans="5:7">
      <c r="E13515" s="237"/>
      <c r="F13515" s="237"/>
      <c r="G13515" s="237"/>
    </row>
    <row r="13516" spans="5:7">
      <c r="E13516" s="237"/>
      <c r="F13516" s="237"/>
      <c r="G13516" s="237"/>
    </row>
    <row r="13517" spans="5:7">
      <c r="E13517" s="237"/>
      <c r="F13517" s="237"/>
      <c r="G13517" s="237"/>
    </row>
    <row r="13518" spans="5:7">
      <c r="E13518" s="237"/>
      <c r="F13518" s="237"/>
      <c r="G13518" s="237"/>
    </row>
    <row r="13519" spans="5:7">
      <c r="E13519" s="237"/>
      <c r="F13519" s="237"/>
      <c r="G13519" s="237"/>
    </row>
    <row r="13520" spans="5:7">
      <c r="E13520" s="237"/>
      <c r="F13520" s="237"/>
      <c r="G13520" s="237"/>
    </row>
    <row r="13521" spans="5:7">
      <c r="E13521" s="237"/>
      <c r="F13521" s="237"/>
      <c r="G13521" s="237"/>
    </row>
    <row r="13522" spans="5:7">
      <c r="E13522" s="237"/>
      <c r="F13522" s="237"/>
      <c r="G13522" s="237"/>
    </row>
    <row r="13523" spans="5:7">
      <c r="E13523" s="237"/>
      <c r="F13523" s="237"/>
      <c r="G13523" s="237"/>
    </row>
    <row r="13524" spans="5:7">
      <c r="E13524" s="237"/>
      <c r="F13524" s="237"/>
      <c r="G13524" s="237"/>
    </row>
    <row r="13525" spans="5:7">
      <c r="E13525" s="237"/>
      <c r="F13525" s="237"/>
      <c r="G13525" s="237"/>
    </row>
    <row r="13526" spans="5:7">
      <c r="E13526" s="237"/>
      <c r="F13526" s="237"/>
      <c r="G13526" s="237"/>
    </row>
    <row r="13527" spans="5:7">
      <c r="E13527" s="237"/>
      <c r="F13527" s="237"/>
      <c r="G13527" s="237"/>
    </row>
    <row r="13528" spans="5:7">
      <c r="E13528" s="237"/>
      <c r="F13528" s="237"/>
      <c r="G13528" s="237"/>
    </row>
    <row r="13529" spans="5:7">
      <c r="E13529" s="237"/>
      <c r="F13529" s="237"/>
      <c r="G13529" s="237"/>
    </row>
    <row r="13530" spans="5:7">
      <c r="E13530" s="237"/>
      <c r="F13530" s="237"/>
      <c r="G13530" s="237"/>
    </row>
    <row r="13531" spans="5:7">
      <c r="E13531" s="237"/>
      <c r="F13531" s="237"/>
      <c r="G13531" s="237"/>
    </row>
    <row r="13532" spans="5:7">
      <c r="E13532" s="237"/>
      <c r="F13532" s="237"/>
      <c r="G13532" s="237"/>
    </row>
    <row r="13533" spans="5:7">
      <c r="E13533" s="237"/>
      <c r="F13533" s="237"/>
      <c r="G13533" s="237"/>
    </row>
    <row r="13534" spans="5:7">
      <c r="E13534" s="237"/>
      <c r="F13534" s="237"/>
      <c r="G13534" s="237"/>
    </row>
    <row r="13535" spans="5:7">
      <c r="E13535" s="237"/>
      <c r="F13535" s="237"/>
      <c r="G13535" s="237"/>
    </row>
    <row r="13536" spans="5:7">
      <c r="E13536" s="237"/>
      <c r="F13536" s="237"/>
      <c r="G13536" s="237"/>
    </row>
    <row r="13537" spans="5:7">
      <c r="E13537" s="237"/>
      <c r="F13537" s="237"/>
      <c r="G13537" s="237"/>
    </row>
    <row r="13538" spans="5:7">
      <c r="E13538" s="237"/>
      <c r="F13538" s="237"/>
      <c r="G13538" s="237"/>
    </row>
    <row r="13539" spans="5:7">
      <c r="E13539" s="237"/>
      <c r="F13539" s="237"/>
      <c r="G13539" s="237"/>
    </row>
    <row r="13540" spans="5:7">
      <c r="E13540" s="237"/>
      <c r="F13540" s="237"/>
      <c r="G13540" s="237"/>
    </row>
    <row r="13541" spans="5:7">
      <c r="E13541" s="237"/>
      <c r="F13541" s="237"/>
      <c r="G13541" s="237"/>
    </row>
    <row r="13542" spans="5:7">
      <c r="E13542" s="237"/>
      <c r="F13542" s="237"/>
      <c r="G13542" s="237"/>
    </row>
    <row r="13543" spans="5:7">
      <c r="E13543" s="237"/>
      <c r="F13543" s="237"/>
      <c r="G13543" s="237"/>
    </row>
    <row r="13544" spans="5:7">
      <c r="E13544" s="237"/>
      <c r="F13544" s="237"/>
      <c r="G13544" s="237"/>
    </row>
    <row r="13545" spans="5:7">
      <c r="E13545" s="237"/>
      <c r="F13545" s="237"/>
      <c r="G13545" s="237"/>
    </row>
    <row r="13546" spans="5:7">
      <c r="E13546" s="237"/>
      <c r="F13546" s="237"/>
      <c r="G13546" s="237"/>
    </row>
    <row r="13547" spans="5:7">
      <c r="E13547" s="237"/>
      <c r="F13547" s="237"/>
      <c r="G13547" s="237"/>
    </row>
    <row r="13548" spans="5:7">
      <c r="E13548" s="237"/>
      <c r="F13548" s="237"/>
      <c r="G13548" s="237"/>
    </row>
    <row r="13549" spans="5:7">
      <c r="E13549" s="237"/>
      <c r="F13549" s="237"/>
      <c r="G13549" s="237"/>
    </row>
    <row r="13550" spans="5:7">
      <c r="E13550" s="237"/>
      <c r="F13550" s="237"/>
      <c r="G13550" s="237"/>
    </row>
    <row r="13551" spans="5:7">
      <c r="E13551" s="237"/>
      <c r="F13551" s="237"/>
      <c r="G13551" s="237"/>
    </row>
    <row r="13552" spans="5:7">
      <c r="E13552" s="237"/>
      <c r="F13552" s="237"/>
      <c r="G13552" s="237"/>
    </row>
    <row r="13553" spans="5:7">
      <c r="E13553" s="237"/>
      <c r="F13553" s="237"/>
      <c r="G13553" s="237"/>
    </row>
    <row r="13554" spans="5:7">
      <c r="E13554" s="237"/>
      <c r="F13554" s="237"/>
      <c r="G13554" s="237"/>
    </row>
    <row r="13555" spans="5:7">
      <c r="E13555" s="237"/>
      <c r="F13555" s="237"/>
      <c r="G13555" s="237"/>
    </row>
    <row r="13556" spans="5:7">
      <c r="E13556" s="237"/>
      <c r="F13556" s="237"/>
      <c r="G13556" s="237"/>
    </row>
    <row r="13557" spans="5:7">
      <c r="E13557" s="237"/>
      <c r="F13557" s="237"/>
      <c r="G13557" s="237"/>
    </row>
    <row r="13558" spans="5:7">
      <c r="E13558" s="237"/>
      <c r="F13558" s="237"/>
      <c r="G13558" s="237"/>
    </row>
    <row r="13559" spans="5:7">
      <c r="E13559" s="237"/>
      <c r="F13559" s="237"/>
      <c r="G13559" s="237"/>
    </row>
    <row r="13560" spans="5:7">
      <c r="E13560" s="237"/>
      <c r="F13560" s="237"/>
      <c r="G13560" s="237"/>
    </row>
    <row r="13561" spans="5:7">
      <c r="E13561" s="237"/>
      <c r="F13561" s="237"/>
      <c r="G13561" s="237"/>
    </row>
    <row r="13562" spans="5:7">
      <c r="E13562" s="237"/>
      <c r="F13562" s="237"/>
      <c r="G13562" s="237"/>
    </row>
    <row r="13563" spans="5:7">
      <c r="E13563" s="237"/>
      <c r="F13563" s="237"/>
      <c r="G13563" s="237"/>
    </row>
    <row r="13564" spans="5:7">
      <c r="E13564" s="237"/>
      <c r="F13564" s="237"/>
      <c r="G13564" s="237"/>
    </row>
    <row r="13565" spans="5:7">
      <c r="E13565" s="237"/>
      <c r="F13565" s="237"/>
      <c r="G13565" s="237"/>
    </row>
    <row r="13566" spans="5:7">
      <c r="E13566" s="237"/>
      <c r="F13566" s="237"/>
      <c r="G13566" s="237"/>
    </row>
    <row r="13567" spans="5:7">
      <c r="E13567" s="237"/>
      <c r="F13567" s="237"/>
      <c r="G13567" s="237"/>
    </row>
    <row r="13568" spans="5:7">
      <c r="E13568" s="237"/>
      <c r="F13568" s="237"/>
      <c r="G13568" s="237"/>
    </row>
    <row r="13569" spans="5:7">
      <c r="E13569" s="237"/>
      <c r="F13569" s="237"/>
      <c r="G13569" s="237"/>
    </row>
    <row r="13570" spans="5:7">
      <c r="E13570" s="237"/>
      <c r="F13570" s="237"/>
      <c r="G13570" s="237"/>
    </row>
    <row r="13571" spans="5:7">
      <c r="E13571" s="237"/>
      <c r="F13571" s="237"/>
      <c r="G13571" s="237"/>
    </row>
    <row r="13572" spans="5:7">
      <c r="E13572" s="237"/>
      <c r="F13572" s="237"/>
      <c r="G13572" s="237"/>
    </row>
    <row r="13573" spans="5:7">
      <c r="E13573" s="237"/>
      <c r="F13573" s="237"/>
      <c r="G13573" s="237"/>
    </row>
    <row r="13574" spans="5:7">
      <c r="E13574" s="237"/>
      <c r="F13574" s="237"/>
      <c r="G13574" s="237"/>
    </row>
    <row r="13575" spans="5:7">
      <c r="E13575" s="237"/>
      <c r="F13575" s="237"/>
      <c r="G13575" s="237"/>
    </row>
    <row r="13576" spans="5:7">
      <c r="E13576" s="237"/>
      <c r="F13576" s="237"/>
      <c r="G13576" s="237"/>
    </row>
    <row r="13577" spans="5:7">
      <c r="E13577" s="237"/>
      <c r="F13577" s="237"/>
      <c r="G13577" s="237"/>
    </row>
    <row r="13578" spans="5:7">
      <c r="E13578" s="237"/>
      <c r="F13578" s="237"/>
      <c r="G13578" s="237"/>
    </row>
    <row r="13579" spans="5:7">
      <c r="E13579" s="237"/>
      <c r="F13579" s="237"/>
      <c r="G13579" s="237"/>
    </row>
    <row r="13580" spans="5:7">
      <c r="E13580" s="237"/>
      <c r="F13580" s="237"/>
      <c r="G13580" s="237"/>
    </row>
    <row r="13581" spans="5:7">
      <c r="E13581" s="237"/>
      <c r="F13581" s="237"/>
      <c r="G13581" s="237"/>
    </row>
    <row r="13582" spans="5:7">
      <c r="E13582" s="237"/>
      <c r="F13582" s="237"/>
      <c r="G13582" s="237"/>
    </row>
    <row r="13583" spans="5:7">
      <c r="E13583" s="237"/>
      <c r="F13583" s="237"/>
      <c r="G13583" s="237"/>
    </row>
    <row r="13584" spans="5:7">
      <c r="E13584" s="237"/>
      <c r="F13584" s="237"/>
      <c r="G13584" s="237"/>
    </row>
    <row r="13585" spans="5:7">
      <c r="E13585" s="237"/>
      <c r="F13585" s="237"/>
      <c r="G13585" s="237"/>
    </row>
    <row r="13586" spans="5:7">
      <c r="E13586" s="237"/>
      <c r="F13586" s="237"/>
      <c r="G13586" s="237"/>
    </row>
    <row r="13587" spans="5:7">
      <c r="E13587" s="237"/>
      <c r="F13587" s="237"/>
      <c r="G13587" s="237"/>
    </row>
    <row r="13588" spans="5:7">
      <c r="E13588" s="237"/>
      <c r="F13588" s="237"/>
      <c r="G13588" s="237"/>
    </row>
    <row r="13589" spans="5:7">
      <c r="E13589" s="237"/>
      <c r="F13589" s="237"/>
      <c r="G13589" s="237"/>
    </row>
    <row r="13590" spans="5:7">
      <c r="E13590" s="237"/>
      <c r="F13590" s="237"/>
      <c r="G13590" s="237"/>
    </row>
    <row r="13591" spans="5:7">
      <c r="E13591" s="237"/>
      <c r="F13591" s="237"/>
      <c r="G13591" s="237"/>
    </row>
    <row r="13592" spans="5:7">
      <c r="E13592" s="237"/>
      <c r="F13592" s="237"/>
      <c r="G13592" s="237"/>
    </row>
    <row r="13593" spans="5:7">
      <c r="E13593" s="237"/>
      <c r="F13593" s="237"/>
      <c r="G13593" s="237"/>
    </row>
    <row r="13594" spans="5:7">
      <c r="E13594" s="237"/>
      <c r="F13594" s="237"/>
      <c r="G13594" s="237"/>
    </row>
    <row r="13595" spans="5:7">
      <c r="E13595" s="237"/>
      <c r="F13595" s="237"/>
      <c r="G13595" s="237"/>
    </row>
    <row r="13596" spans="5:7">
      <c r="E13596" s="237"/>
      <c r="F13596" s="237"/>
      <c r="G13596" s="237"/>
    </row>
    <row r="13597" spans="5:7">
      <c r="E13597" s="237"/>
      <c r="F13597" s="237"/>
      <c r="G13597" s="237"/>
    </row>
    <row r="13598" spans="5:7">
      <c r="E13598" s="237"/>
      <c r="F13598" s="237"/>
      <c r="G13598" s="237"/>
    </row>
    <row r="13599" spans="5:7">
      <c r="E13599" s="237"/>
      <c r="F13599" s="237"/>
      <c r="G13599" s="237"/>
    </row>
    <row r="13600" spans="5:7">
      <c r="E13600" s="237"/>
      <c r="F13600" s="237"/>
      <c r="G13600" s="237"/>
    </row>
    <row r="13601" spans="5:7">
      <c r="E13601" s="237"/>
      <c r="F13601" s="237"/>
      <c r="G13601" s="237"/>
    </row>
    <row r="13602" spans="5:7">
      <c r="E13602" s="237"/>
      <c r="F13602" s="237"/>
      <c r="G13602" s="237"/>
    </row>
    <row r="13603" spans="5:7">
      <c r="E13603" s="237"/>
      <c r="F13603" s="237"/>
      <c r="G13603" s="237"/>
    </row>
    <row r="13604" spans="5:7">
      <c r="E13604" s="237"/>
      <c r="F13604" s="237"/>
      <c r="G13604" s="237"/>
    </row>
    <row r="13605" spans="5:7">
      <c r="E13605" s="237"/>
      <c r="F13605" s="237"/>
      <c r="G13605" s="237"/>
    </row>
    <row r="13606" spans="5:7">
      <c r="E13606" s="237"/>
      <c r="F13606" s="237"/>
      <c r="G13606" s="237"/>
    </row>
    <row r="13607" spans="5:7">
      <c r="E13607" s="237"/>
      <c r="F13607" s="237"/>
      <c r="G13607" s="237"/>
    </row>
    <row r="13608" spans="5:7">
      <c r="E13608" s="237"/>
      <c r="F13608" s="237"/>
      <c r="G13608" s="237"/>
    </row>
    <row r="13609" spans="5:7">
      <c r="E13609" s="237"/>
      <c r="F13609" s="237"/>
      <c r="G13609" s="237"/>
    </row>
    <row r="13610" spans="5:7">
      <c r="E13610" s="237"/>
      <c r="F13610" s="237"/>
      <c r="G13610" s="237"/>
    </row>
    <row r="13611" spans="5:7">
      <c r="E13611" s="237"/>
      <c r="F13611" s="237"/>
      <c r="G13611" s="237"/>
    </row>
    <row r="13612" spans="5:7">
      <c r="E13612" s="237"/>
      <c r="F13612" s="237"/>
      <c r="G13612" s="237"/>
    </row>
    <row r="13613" spans="5:7">
      <c r="E13613" s="237"/>
      <c r="F13613" s="237"/>
      <c r="G13613" s="237"/>
    </row>
    <row r="13614" spans="5:7">
      <c r="E13614" s="237"/>
      <c r="F13614" s="237"/>
      <c r="G13614" s="237"/>
    </row>
    <row r="13615" spans="5:7">
      <c r="E13615" s="237"/>
      <c r="F13615" s="237"/>
      <c r="G13615" s="237"/>
    </row>
    <row r="13616" spans="5:7">
      <c r="E13616" s="237"/>
      <c r="F13616" s="237"/>
      <c r="G13616" s="237"/>
    </row>
    <row r="13617" spans="5:7">
      <c r="E13617" s="237"/>
      <c r="F13617" s="237"/>
      <c r="G13617" s="237"/>
    </row>
    <row r="13618" spans="5:7">
      <c r="E13618" s="237"/>
      <c r="F13618" s="237"/>
      <c r="G13618" s="237"/>
    </row>
    <row r="13619" spans="5:7">
      <c r="E13619" s="237"/>
      <c r="F13619" s="237"/>
      <c r="G13619" s="237"/>
    </row>
    <row r="13620" spans="5:7">
      <c r="E13620" s="237"/>
      <c r="F13620" s="237"/>
      <c r="G13620" s="237"/>
    </row>
    <row r="13621" spans="5:7">
      <c r="E13621" s="237"/>
      <c r="F13621" s="237"/>
      <c r="G13621" s="237"/>
    </row>
    <row r="13622" spans="5:7">
      <c r="E13622" s="237"/>
      <c r="F13622" s="237"/>
      <c r="G13622" s="237"/>
    </row>
    <row r="13623" spans="5:7">
      <c r="E13623" s="237"/>
      <c r="F13623" s="237"/>
      <c r="G13623" s="237"/>
    </row>
    <row r="13624" spans="5:7">
      <c r="E13624" s="237"/>
      <c r="F13624" s="237"/>
      <c r="G13624" s="237"/>
    </row>
    <row r="13625" spans="5:7">
      <c r="E13625" s="237"/>
      <c r="F13625" s="237"/>
      <c r="G13625" s="237"/>
    </row>
    <row r="13626" spans="5:7">
      <c r="E13626" s="237"/>
      <c r="F13626" s="237"/>
      <c r="G13626" s="237"/>
    </row>
    <row r="13627" spans="5:7">
      <c r="E13627" s="237"/>
      <c r="F13627" s="237"/>
      <c r="G13627" s="237"/>
    </row>
    <row r="13628" spans="5:7">
      <c r="E13628" s="237"/>
      <c r="F13628" s="237"/>
      <c r="G13628" s="237"/>
    </row>
    <row r="13629" spans="5:7">
      <c r="E13629" s="237"/>
      <c r="F13629" s="237"/>
      <c r="G13629" s="237"/>
    </row>
    <row r="13630" spans="5:7">
      <c r="E13630" s="237"/>
      <c r="F13630" s="237"/>
      <c r="G13630" s="237"/>
    </row>
    <row r="13631" spans="5:7">
      <c r="E13631" s="237"/>
      <c r="F13631" s="237"/>
      <c r="G13631" s="237"/>
    </row>
    <row r="13632" spans="5:7">
      <c r="E13632" s="237"/>
      <c r="F13632" s="237"/>
      <c r="G13632" s="237"/>
    </row>
    <row r="13633" spans="5:7">
      <c r="E13633" s="237"/>
      <c r="F13633" s="237"/>
      <c r="G13633" s="237"/>
    </row>
    <row r="13634" spans="5:7">
      <c r="E13634" s="237"/>
      <c r="F13634" s="237"/>
      <c r="G13634" s="237"/>
    </row>
    <row r="13635" spans="5:7">
      <c r="E13635" s="237"/>
      <c r="F13635" s="237"/>
      <c r="G13635" s="237"/>
    </row>
    <row r="13636" spans="5:7">
      <c r="E13636" s="237"/>
      <c r="F13636" s="237"/>
      <c r="G13636" s="237"/>
    </row>
    <row r="13637" spans="5:7">
      <c r="E13637" s="237"/>
      <c r="F13637" s="237"/>
      <c r="G13637" s="237"/>
    </row>
    <row r="13638" spans="5:7">
      <c r="E13638" s="237"/>
      <c r="F13638" s="237"/>
      <c r="G13638" s="237"/>
    </row>
    <row r="13639" spans="5:7">
      <c r="E13639" s="237"/>
      <c r="F13639" s="237"/>
      <c r="G13639" s="237"/>
    </row>
    <row r="13640" spans="5:7">
      <c r="E13640" s="237"/>
      <c r="F13640" s="237"/>
      <c r="G13640" s="237"/>
    </row>
    <row r="13641" spans="5:7">
      <c r="E13641" s="237"/>
      <c r="F13641" s="237"/>
      <c r="G13641" s="237"/>
    </row>
    <row r="13642" spans="5:7">
      <c r="E13642" s="237"/>
      <c r="F13642" s="237"/>
      <c r="G13642" s="237"/>
    </row>
    <row r="13643" spans="5:7">
      <c r="E13643" s="237"/>
      <c r="F13643" s="237"/>
      <c r="G13643" s="237"/>
    </row>
    <row r="13644" spans="5:7">
      <c r="E13644" s="237"/>
      <c r="F13644" s="237"/>
      <c r="G13644" s="237"/>
    </row>
    <row r="13645" spans="5:7">
      <c r="E13645" s="237"/>
      <c r="F13645" s="237"/>
      <c r="G13645" s="237"/>
    </row>
    <row r="13646" spans="5:7">
      <c r="E13646" s="237"/>
      <c r="F13646" s="237"/>
      <c r="G13646" s="237"/>
    </row>
    <row r="13647" spans="5:7">
      <c r="E13647" s="237"/>
      <c r="F13647" s="237"/>
      <c r="G13647" s="237"/>
    </row>
    <row r="13648" spans="5:7">
      <c r="E13648" s="237"/>
      <c r="F13648" s="237"/>
      <c r="G13648" s="237"/>
    </row>
    <row r="13649" spans="5:7">
      <c r="E13649" s="237"/>
      <c r="F13649" s="237"/>
      <c r="G13649" s="237"/>
    </row>
    <row r="13650" spans="5:7">
      <c r="E13650" s="237"/>
      <c r="F13650" s="237"/>
      <c r="G13650" s="237"/>
    </row>
    <row r="13651" spans="5:7">
      <c r="E13651" s="237"/>
      <c r="F13651" s="237"/>
      <c r="G13651" s="237"/>
    </row>
    <row r="13652" spans="5:7">
      <c r="E13652" s="237"/>
      <c r="F13652" s="237"/>
      <c r="G13652" s="237"/>
    </row>
    <row r="13653" spans="5:7">
      <c r="E13653" s="237"/>
      <c r="F13653" s="237"/>
      <c r="G13653" s="237"/>
    </row>
    <row r="13654" spans="5:7">
      <c r="E13654" s="237"/>
      <c r="F13654" s="237"/>
      <c r="G13654" s="237"/>
    </row>
    <row r="13655" spans="5:7">
      <c r="E13655" s="237"/>
      <c r="F13655" s="237"/>
      <c r="G13655" s="237"/>
    </row>
    <row r="13656" spans="5:7">
      <c r="E13656" s="237"/>
      <c r="F13656" s="237"/>
      <c r="G13656" s="237"/>
    </row>
    <row r="13657" spans="5:7">
      <c r="E13657" s="237"/>
      <c r="F13657" s="237"/>
      <c r="G13657" s="237"/>
    </row>
    <row r="13658" spans="5:7">
      <c r="E13658" s="237"/>
      <c r="F13658" s="237"/>
      <c r="G13658" s="237"/>
    </row>
    <row r="13659" spans="5:7">
      <c r="E13659" s="237"/>
      <c r="F13659" s="237"/>
      <c r="G13659" s="237"/>
    </row>
    <row r="13660" spans="5:7">
      <c r="E13660" s="237"/>
      <c r="F13660" s="237"/>
      <c r="G13660" s="237"/>
    </row>
    <row r="13661" spans="5:7">
      <c r="E13661" s="237"/>
      <c r="F13661" s="237"/>
      <c r="G13661" s="237"/>
    </row>
    <row r="13662" spans="5:7">
      <c r="E13662" s="237"/>
      <c r="F13662" s="237"/>
      <c r="G13662" s="237"/>
    </row>
    <row r="13663" spans="5:7">
      <c r="E13663" s="237"/>
      <c r="F13663" s="237"/>
      <c r="G13663" s="237"/>
    </row>
    <row r="13664" spans="5:7">
      <c r="E13664" s="237"/>
      <c r="F13664" s="237"/>
      <c r="G13664" s="237"/>
    </row>
    <row r="13665" spans="5:7">
      <c r="E13665" s="237"/>
      <c r="F13665" s="237"/>
      <c r="G13665" s="237"/>
    </row>
    <row r="13666" spans="5:7">
      <c r="E13666" s="237"/>
      <c r="F13666" s="237"/>
      <c r="G13666" s="237"/>
    </row>
    <row r="13667" spans="5:7">
      <c r="E13667" s="237"/>
      <c r="F13667" s="237"/>
      <c r="G13667" s="237"/>
    </row>
    <row r="13668" spans="5:7">
      <c r="E13668" s="237"/>
      <c r="F13668" s="237"/>
      <c r="G13668" s="237"/>
    </row>
    <row r="13669" spans="5:7">
      <c r="E13669" s="237"/>
      <c r="F13669" s="237"/>
      <c r="G13669" s="237"/>
    </row>
    <row r="13670" spans="5:7">
      <c r="E13670" s="237"/>
      <c r="F13670" s="237"/>
      <c r="G13670" s="237"/>
    </row>
    <row r="13671" spans="5:7">
      <c r="E13671" s="237"/>
      <c r="F13671" s="237"/>
      <c r="G13671" s="237"/>
    </row>
    <row r="13672" spans="5:7">
      <c r="E13672" s="237"/>
      <c r="F13672" s="237"/>
      <c r="G13672" s="237"/>
    </row>
    <row r="13673" spans="5:7">
      <c r="E13673" s="237"/>
      <c r="F13673" s="237"/>
      <c r="G13673" s="237"/>
    </row>
    <row r="13674" spans="5:7">
      <c r="E13674" s="237"/>
      <c r="F13674" s="237"/>
      <c r="G13674" s="237"/>
    </row>
    <row r="13675" spans="5:7">
      <c r="E13675" s="237"/>
      <c r="F13675" s="237"/>
      <c r="G13675" s="237"/>
    </row>
    <row r="13676" spans="5:7">
      <c r="E13676" s="237"/>
      <c r="F13676" s="237"/>
      <c r="G13676" s="237"/>
    </row>
    <row r="13677" spans="5:7">
      <c r="E13677" s="237"/>
      <c r="F13677" s="237"/>
      <c r="G13677" s="237"/>
    </row>
    <row r="13678" spans="5:7">
      <c r="E13678" s="237"/>
      <c r="F13678" s="237"/>
      <c r="G13678" s="237"/>
    </row>
    <row r="13679" spans="5:7">
      <c r="E13679" s="237"/>
      <c r="F13679" s="237"/>
      <c r="G13679" s="237"/>
    </row>
    <row r="13680" spans="5:7">
      <c r="E13680" s="237"/>
      <c r="F13680" s="237"/>
      <c r="G13680" s="237"/>
    </row>
    <row r="13681" spans="5:7">
      <c r="E13681" s="237"/>
      <c r="F13681" s="237"/>
      <c r="G13681" s="237"/>
    </row>
    <row r="13682" spans="5:7">
      <c r="E13682" s="237"/>
      <c r="F13682" s="237"/>
      <c r="G13682" s="237"/>
    </row>
    <row r="13683" spans="5:7">
      <c r="E13683" s="237"/>
      <c r="F13683" s="237"/>
      <c r="G13683" s="237"/>
    </row>
    <row r="13684" spans="5:7">
      <c r="E13684" s="237"/>
      <c r="F13684" s="237"/>
      <c r="G13684" s="237"/>
    </row>
    <row r="13685" spans="5:7">
      <c r="E13685" s="237"/>
      <c r="F13685" s="237"/>
      <c r="G13685" s="237"/>
    </row>
    <row r="13686" spans="5:7">
      <c r="E13686" s="237"/>
      <c r="F13686" s="237"/>
      <c r="G13686" s="237"/>
    </row>
    <row r="13687" spans="5:7">
      <c r="E13687" s="237"/>
      <c r="F13687" s="237"/>
      <c r="G13687" s="237"/>
    </row>
    <row r="13688" spans="5:7">
      <c r="E13688" s="237"/>
      <c r="F13688" s="237"/>
      <c r="G13688" s="237"/>
    </row>
    <row r="13689" spans="5:7">
      <c r="E13689" s="237"/>
      <c r="F13689" s="237"/>
      <c r="G13689" s="237"/>
    </row>
    <row r="13690" spans="5:7">
      <c r="E13690" s="237"/>
      <c r="F13690" s="237"/>
      <c r="G13690" s="237"/>
    </row>
    <row r="13691" spans="5:7">
      <c r="E13691" s="237"/>
      <c r="F13691" s="237"/>
      <c r="G13691" s="237"/>
    </row>
    <row r="13692" spans="5:7">
      <c r="E13692" s="237"/>
      <c r="F13692" s="237"/>
      <c r="G13692" s="237"/>
    </row>
    <row r="13693" spans="5:7">
      <c r="E13693" s="237"/>
      <c r="F13693" s="237"/>
      <c r="G13693" s="237"/>
    </row>
    <row r="13694" spans="5:7">
      <c r="E13694" s="237"/>
      <c r="F13694" s="237"/>
      <c r="G13694" s="237"/>
    </row>
    <row r="13695" spans="5:7">
      <c r="E13695" s="237"/>
      <c r="F13695" s="237"/>
      <c r="G13695" s="237"/>
    </row>
    <row r="13696" spans="5:7">
      <c r="E13696" s="237"/>
      <c r="F13696" s="237"/>
      <c r="G13696" s="237"/>
    </row>
    <row r="13697" spans="5:7">
      <c r="E13697" s="237"/>
      <c r="F13697" s="237"/>
      <c r="G13697" s="237"/>
    </row>
    <row r="13698" spans="5:7">
      <c r="E13698" s="237"/>
      <c r="F13698" s="237"/>
      <c r="G13698" s="237"/>
    </row>
    <row r="13699" spans="5:7">
      <c r="E13699" s="237"/>
      <c r="F13699" s="237"/>
      <c r="G13699" s="237"/>
    </row>
    <row r="13700" spans="5:7">
      <c r="E13700" s="237"/>
      <c r="F13700" s="237"/>
      <c r="G13700" s="237"/>
    </row>
    <row r="13701" spans="5:7">
      <c r="E13701" s="237"/>
      <c r="F13701" s="237"/>
      <c r="G13701" s="237"/>
    </row>
    <row r="13702" spans="5:7">
      <c r="E13702" s="237"/>
      <c r="F13702" s="237"/>
      <c r="G13702" s="237"/>
    </row>
    <row r="13703" spans="5:7">
      <c r="E13703" s="237"/>
      <c r="F13703" s="237"/>
      <c r="G13703" s="237"/>
    </row>
    <row r="13704" spans="5:7">
      <c r="E13704" s="237"/>
      <c r="F13704" s="237"/>
      <c r="G13704" s="237"/>
    </row>
    <row r="13705" spans="5:7">
      <c r="E13705" s="237"/>
      <c r="F13705" s="237"/>
      <c r="G13705" s="237"/>
    </row>
    <row r="13706" spans="5:7">
      <c r="E13706" s="237"/>
      <c r="F13706" s="237"/>
      <c r="G13706" s="237"/>
    </row>
    <row r="13707" spans="5:7">
      <c r="E13707" s="237"/>
      <c r="F13707" s="237"/>
      <c r="G13707" s="237"/>
    </row>
    <row r="13708" spans="5:7">
      <c r="E13708" s="237"/>
      <c r="F13708" s="237"/>
      <c r="G13708" s="237"/>
    </row>
    <row r="13709" spans="5:7">
      <c r="E13709" s="237"/>
      <c r="F13709" s="237"/>
      <c r="G13709" s="237"/>
    </row>
    <row r="13710" spans="5:7">
      <c r="E13710" s="237"/>
      <c r="F13710" s="237"/>
      <c r="G13710" s="237"/>
    </row>
    <row r="13711" spans="5:7">
      <c r="E13711" s="237"/>
      <c r="F13711" s="237"/>
      <c r="G13711" s="237"/>
    </row>
    <row r="13712" spans="5:7">
      <c r="E13712" s="237"/>
      <c r="F13712" s="237"/>
      <c r="G13712" s="237"/>
    </row>
    <row r="13713" spans="5:7">
      <c r="E13713" s="237"/>
      <c r="F13713" s="237"/>
      <c r="G13713" s="237"/>
    </row>
    <row r="13714" spans="5:7">
      <c r="E13714" s="237"/>
      <c r="F13714" s="237"/>
      <c r="G13714" s="237"/>
    </row>
    <row r="13715" spans="5:7">
      <c r="E13715" s="237"/>
      <c r="F13715" s="237"/>
      <c r="G13715" s="237"/>
    </row>
    <row r="13716" spans="5:7">
      <c r="E13716" s="237"/>
      <c r="F13716" s="237"/>
      <c r="G13716" s="237"/>
    </row>
    <row r="13717" spans="5:7">
      <c r="E13717" s="237"/>
      <c r="F13717" s="237"/>
      <c r="G13717" s="237"/>
    </row>
    <row r="13718" spans="5:7">
      <c r="E13718" s="237"/>
      <c r="F13718" s="237"/>
      <c r="G13718" s="237"/>
    </row>
    <row r="13719" spans="5:7">
      <c r="E13719" s="237"/>
      <c r="F13719" s="237"/>
      <c r="G13719" s="237"/>
    </row>
    <row r="13720" spans="5:7">
      <c r="E13720" s="237"/>
      <c r="F13720" s="237"/>
      <c r="G13720" s="237"/>
    </row>
    <row r="13721" spans="5:7">
      <c r="E13721" s="237"/>
      <c r="F13721" s="237"/>
      <c r="G13721" s="237"/>
    </row>
    <row r="13722" spans="5:7">
      <c r="E13722" s="237"/>
      <c r="F13722" s="237"/>
      <c r="G13722" s="237"/>
    </row>
    <row r="13723" spans="5:7">
      <c r="E13723" s="237"/>
      <c r="F13723" s="237"/>
      <c r="G13723" s="237"/>
    </row>
    <row r="13724" spans="5:7">
      <c r="E13724" s="237"/>
      <c r="F13724" s="237"/>
      <c r="G13724" s="237"/>
    </row>
    <row r="13725" spans="5:7">
      <c r="E13725" s="237"/>
      <c r="F13725" s="237"/>
      <c r="G13725" s="237"/>
    </row>
    <row r="13726" spans="5:7">
      <c r="E13726" s="237"/>
      <c r="F13726" s="237"/>
      <c r="G13726" s="237"/>
    </row>
    <row r="13727" spans="5:7">
      <c r="E13727" s="237"/>
      <c r="F13727" s="237"/>
      <c r="G13727" s="237"/>
    </row>
    <row r="13728" spans="5:7">
      <c r="E13728" s="237"/>
      <c r="F13728" s="237"/>
      <c r="G13728" s="237"/>
    </row>
    <row r="13729" spans="5:7">
      <c r="E13729" s="237"/>
      <c r="F13729" s="237"/>
      <c r="G13729" s="237"/>
    </row>
    <row r="13730" spans="5:7">
      <c r="E13730" s="237"/>
      <c r="F13730" s="237"/>
      <c r="G13730" s="237"/>
    </row>
    <row r="13731" spans="5:7">
      <c r="E13731" s="237"/>
      <c r="F13731" s="237"/>
      <c r="G13731" s="237"/>
    </row>
    <row r="13732" spans="5:7">
      <c r="E13732" s="237"/>
      <c r="F13732" s="237"/>
      <c r="G13732" s="237"/>
    </row>
    <row r="13733" spans="5:7">
      <c r="E13733" s="237"/>
      <c r="F13733" s="237"/>
      <c r="G13733" s="237"/>
    </row>
    <row r="13734" spans="5:7">
      <c r="E13734" s="237"/>
      <c r="F13734" s="237"/>
      <c r="G13734" s="237"/>
    </row>
    <row r="13735" spans="5:7">
      <c r="E13735" s="237"/>
      <c r="F13735" s="237"/>
      <c r="G13735" s="237"/>
    </row>
    <row r="13736" spans="5:7">
      <c r="E13736" s="237"/>
      <c r="F13736" s="237"/>
      <c r="G13736" s="237"/>
    </row>
    <row r="13737" spans="5:7">
      <c r="E13737" s="237"/>
      <c r="F13737" s="237"/>
      <c r="G13737" s="237"/>
    </row>
    <row r="13738" spans="5:7">
      <c r="E13738" s="237"/>
      <c r="F13738" s="237"/>
      <c r="G13738" s="237"/>
    </row>
    <row r="13739" spans="5:7">
      <c r="E13739" s="237"/>
      <c r="F13739" s="237"/>
      <c r="G13739" s="237"/>
    </row>
    <row r="13740" spans="5:7">
      <c r="E13740" s="237"/>
      <c r="F13740" s="237"/>
      <c r="G13740" s="237"/>
    </row>
    <row r="13741" spans="5:7">
      <c r="E13741" s="237"/>
      <c r="F13741" s="237"/>
      <c r="G13741" s="237"/>
    </row>
    <row r="13742" spans="5:7">
      <c r="E13742" s="237"/>
      <c r="F13742" s="237"/>
      <c r="G13742" s="237"/>
    </row>
    <row r="13743" spans="5:7">
      <c r="E13743" s="237"/>
      <c r="F13743" s="237"/>
      <c r="G13743" s="237"/>
    </row>
    <row r="13744" spans="5:7">
      <c r="E13744" s="237"/>
      <c r="F13744" s="237"/>
      <c r="G13744" s="237"/>
    </row>
    <row r="13745" spans="5:7">
      <c r="E13745" s="237"/>
      <c r="F13745" s="237"/>
      <c r="G13745" s="237"/>
    </row>
    <row r="13746" spans="5:7">
      <c r="E13746" s="237"/>
      <c r="F13746" s="237"/>
      <c r="G13746" s="237"/>
    </row>
    <row r="13747" spans="5:7">
      <c r="E13747" s="237"/>
      <c r="F13747" s="237"/>
      <c r="G13747" s="237"/>
    </row>
    <row r="13748" spans="5:7">
      <c r="E13748" s="237"/>
      <c r="F13748" s="237"/>
      <c r="G13748" s="237"/>
    </row>
    <row r="13749" spans="5:7">
      <c r="E13749" s="237"/>
      <c r="F13749" s="237"/>
      <c r="G13749" s="237"/>
    </row>
    <row r="13750" spans="5:7">
      <c r="E13750" s="237"/>
      <c r="F13750" s="237"/>
      <c r="G13750" s="237"/>
    </row>
    <row r="13751" spans="5:7">
      <c r="E13751" s="237"/>
      <c r="F13751" s="237"/>
      <c r="G13751" s="237"/>
    </row>
    <row r="13752" spans="5:7">
      <c r="E13752" s="237"/>
      <c r="F13752" s="237"/>
      <c r="G13752" s="237"/>
    </row>
    <row r="13753" spans="5:7">
      <c r="E13753" s="237"/>
      <c r="F13753" s="237"/>
      <c r="G13753" s="237"/>
    </row>
    <row r="13754" spans="5:7">
      <c r="E13754" s="237"/>
      <c r="F13754" s="237"/>
      <c r="G13754" s="237"/>
    </row>
    <row r="13755" spans="5:7">
      <c r="E13755" s="237"/>
      <c r="F13755" s="237"/>
      <c r="G13755" s="237"/>
    </row>
    <row r="13756" spans="5:7">
      <c r="E13756" s="237"/>
      <c r="F13756" s="237"/>
      <c r="G13756" s="237"/>
    </row>
    <row r="13757" spans="5:7">
      <c r="E13757" s="237"/>
      <c r="F13757" s="237"/>
      <c r="G13757" s="237"/>
    </row>
    <row r="13758" spans="5:7">
      <c r="E13758" s="237"/>
      <c r="F13758" s="237"/>
      <c r="G13758" s="237"/>
    </row>
    <row r="13759" spans="5:7">
      <c r="E13759" s="237"/>
      <c r="F13759" s="237"/>
      <c r="G13759" s="237"/>
    </row>
    <row r="13760" spans="5:7">
      <c r="E13760" s="237"/>
      <c r="F13760" s="237"/>
      <c r="G13760" s="237"/>
    </row>
    <row r="13761" spans="5:7">
      <c r="E13761" s="237"/>
      <c r="F13761" s="237"/>
      <c r="G13761" s="237"/>
    </row>
    <row r="13762" spans="5:7">
      <c r="E13762" s="237"/>
      <c r="F13762" s="237"/>
      <c r="G13762" s="237"/>
    </row>
    <row r="13763" spans="5:7">
      <c r="E13763" s="237"/>
      <c r="F13763" s="237"/>
      <c r="G13763" s="237"/>
    </row>
    <row r="13764" spans="5:7">
      <c r="E13764" s="237"/>
      <c r="F13764" s="237"/>
      <c r="G13764" s="237"/>
    </row>
    <row r="13765" spans="5:7">
      <c r="E13765" s="237"/>
      <c r="F13765" s="237"/>
      <c r="G13765" s="237"/>
    </row>
    <row r="13766" spans="5:7">
      <c r="E13766" s="237"/>
      <c r="F13766" s="237"/>
      <c r="G13766" s="237"/>
    </row>
    <row r="13767" spans="5:7">
      <c r="E13767" s="237"/>
      <c r="F13767" s="237"/>
      <c r="G13767" s="237"/>
    </row>
    <row r="13768" spans="5:7">
      <c r="E13768" s="237"/>
      <c r="F13768" s="237"/>
      <c r="G13768" s="237"/>
    </row>
    <row r="13769" spans="5:7">
      <c r="E13769" s="237"/>
      <c r="F13769" s="237"/>
      <c r="G13769" s="237"/>
    </row>
    <row r="13770" spans="5:7">
      <c r="E13770" s="237"/>
      <c r="F13770" s="237"/>
      <c r="G13770" s="237"/>
    </row>
    <row r="13771" spans="5:7">
      <c r="E13771" s="237"/>
      <c r="F13771" s="237"/>
      <c r="G13771" s="237"/>
    </row>
    <row r="13772" spans="5:7">
      <c r="E13772" s="237"/>
      <c r="F13772" s="237"/>
      <c r="G13772" s="237"/>
    </row>
    <row r="13773" spans="5:7">
      <c r="E13773" s="237"/>
      <c r="F13773" s="237"/>
      <c r="G13773" s="237"/>
    </row>
    <row r="13774" spans="5:7">
      <c r="E13774" s="237"/>
      <c r="F13774" s="237"/>
      <c r="G13774" s="237"/>
    </row>
    <row r="13775" spans="5:7">
      <c r="E13775" s="237"/>
      <c r="F13775" s="237"/>
      <c r="G13775" s="237"/>
    </row>
    <row r="13776" spans="5:7">
      <c r="E13776" s="237"/>
      <c r="F13776" s="237"/>
      <c r="G13776" s="237"/>
    </row>
    <row r="13777" spans="5:7">
      <c r="E13777" s="237"/>
      <c r="F13777" s="237"/>
      <c r="G13777" s="237"/>
    </row>
    <row r="13778" spans="5:7">
      <c r="E13778" s="237"/>
      <c r="F13778" s="237"/>
      <c r="G13778" s="237"/>
    </row>
    <row r="13779" spans="5:7">
      <c r="E13779" s="237"/>
      <c r="F13779" s="237"/>
      <c r="G13779" s="237"/>
    </row>
    <row r="13780" spans="5:7">
      <c r="E13780" s="237"/>
      <c r="F13780" s="237"/>
      <c r="G13780" s="237"/>
    </row>
    <row r="13781" spans="5:7">
      <c r="E13781" s="237"/>
      <c r="F13781" s="237"/>
      <c r="G13781" s="237"/>
    </row>
    <row r="13782" spans="5:7">
      <c r="E13782" s="237"/>
      <c r="F13782" s="237"/>
      <c r="G13782" s="237"/>
    </row>
    <row r="13783" spans="5:7">
      <c r="E13783" s="237"/>
      <c r="F13783" s="237"/>
      <c r="G13783" s="237"/>
    </row>
    <row r="13784" spans="5:7">
      <c r="E13784" s="237"/>
      <c r="F13784" s="237"/>
      <c r="G13784" s="237"/>
    </row>
    <row r="13785" spans="5:7">
      <c r="E13785" s="237"/>
      <c r="F13785" s="237"/>
      <c r="G13785" s="237"/>
    </row>
    <row r="13786" spans="5:7">
      <c r="E13786" s="237"/>
      <c r="F13786" s="237"/>
      <c r="G13786" s="237"/>
    </row>
    <row r="13787" spans="5:7">
      <c r="E13787" s="237"/>
      <c r="F13787" s="237"/>
      <c r="G13787" s="237"/>
    </row>
    <row r="13788" spans="5:7">
      <c r="E13788" s="237"/>
      <c r="F13788" s="237"/>
      <c r="G13788" s="237"/>
    </row>
    <row r="13789" spans="5:7">
      <c r="E13789" s="237"/>
      <c r="F13789" s="237"/>
      <c r="G13789" s="237"/>
    </row>
    <row r="13790" spans="5:7">
      <c r="E13790" s="237"/>
      <c r="F13790" s="237"/>
      <c r="G13790" s="237"/>
    </row>
    <row r="13791" spans="5:7">
      <c r="E13791" s="237"/>
      <c r="F13791" s="237"/>
      <c r="G13791" s="237"/>
    </row>
    <row r="13792" spans="5:7">
      <c r="E13792" s="237"/>
      <c r="F13792" s="237"/>
      <c r="G13792" s="237"/>
    </row>
    <row r="13793" spans="5:7">
      <c r="E13793" s="237"/>
      <c r="F13793" s="237"/>
      <c r="G13793" s="237"/>
    </row>
    <row r="13794" spans="5:7">
      <c r="E13794" s="237"/>
      <c r="F13794" s="237"/>
      <c r="G13794" s="237"/>
    </row>
    <row r="13795" spans="5:7">
      <c r="E13795" s="237"/>
      <c r="F13795" s="237"/>
      <c r="G13795" s="237"/>
    </row>
    <row r="13796" spans="5:7">
      <c r="E13796" s="237"/>
      <c r="F13796" s="237"/>
      <c r="G13796" s="237"/>
    </row>
    <row r="13797" spans="5:7">
      <c r="E13797" s="237"/>
      <c r="F13797" s="237"/>
      <c r="G13797" s="237"/>
    </row>
    <row r="13798" spans="5:7">
      <c r="E13798" s="237"/>
      <c r="F13798" s="237"/>
      <c r="G13798" s="237"/>
    </row>
    <row r="13799" spans="5:7">
      <c r="E13799" s="237"/>
      <c r="F13799" s="237"/>
      <c r="G13799" s="237"/>
    </row>
    <row r="13800" spans="5:7">
      <c r="E13800" s="237"/>
      <c r="F13800" s="237"/>
      <c r="G13800" s="237"/>
    </row>
    <row r="13801" spans="5:7">
      <c r="E13801" s="237"/>
      <c r="F13801" s="237"/>
      <c r="G13801" s="237"/>
    </row>
    <row r="13802" spans="5:7">
      <c r="E13802" s="237"/>
      <c r="F13802" s="237"/>
      <c r="G13802" s="237"/>
    </row>
    <row r="13803" spans="5:7">
      <c r="E13803" s="237"/>
      <c r="F13803" s="237"/>
      <c r="G13803" s="237"/>
    </row>
    <row r="13804" spans="5:7">
      <c r="E13804" s="237"/>
      <c r="F13804" s="237"/>
      <c r="G13804" s="237"/>
    </row>
    <row r="13805" spans="5:7">
      <c r="E13805" s="237"/>
      <c r="F13805" s="237"/>
      <c r="G13805" s="237"/>
    </row>
    <row r="13806" spans="5:7">
      <c r="E13806" s="237"/>
      <c r="F13806" s="237"/>
      <c r="G13806" s="237"/>
    </row>
    <row r="13807" spans="5:7">
      <c r="E13807" s="237"/>
      <c r="F13807" s="237"/>
      <c r="G13807" s="237"/>
    </row>
    <row r="13808" spans="5:7">
      <c r="E13808" s="237"/>
      <c r="F13808" s="237"/>
      <c r="G13808" s="237"/>
    </row>
    <row r="13809" spans="5:7">
      <c r="E13809" s="237"/>
      <c r="F13809" s="237"/>
      <c r="G13809" s="237"/>
    </row>
    <row r="13810" spans="5:7">
      <c r="E13810" s="237"/>
      <c r="F13810" s="237"/>
      <c r="G13810" s="237"/>
    </row>
    <row r="13811" spans="5:7">
      <c r="E13811" s="237"/>
      <c r="F13811" s="237"/>
      <c r="G13811" s="237"/>
    </row>
    <row r="13812" spans="5:7">
      <c r="E13812" s="237"/>
      <c r="F13812" s="237"/>
      <c r="G13812" s="237"/>
    </row>
    <row r="13813" spans="5:7">
      <c r="E13813" s="237"/>
      <c r="F13813" s="237"/>
      <c r="G13813" s="237"/>
    </row>
    <row r="13814" spans="5:7">
      <c r="E13814" s="237"/>
      <c r="F13814" s="237"/>
      <c r="G13814" s="237"/>
    </row>
    <row r="13815" spans="5:7">
      <c r="E13815" s="237"/>
      <c r="F13815" s="237"/>
      <c r="G13815" s="237"/>
    </row>
    <row r="13816" spans="5:7">
      <c r="E13816" s="237"/>
      <c r="F13816" s="237"/>
      <c r="G13816" s="237"/>
    </row>
    <row r="13817" spans="5:7">
      <c r="E13817" s="237"/>
      <c r="F13817" s="237"/>
      <c r="G13817" s="237"/>
    </row>
    <row r="13818" spans="5:7">
      <c r="E13818" s="237"/>
      <c r="F13818" s="237"/>
      <c r="G13818" s="237"/>
    </row>
    <row r="13819" spans="5:7">
      <c r="E13819" s="237"/>
      <c r="F13819" s="237"/>
      <c r="G13819" s="237"/>
    </row>
    <row r="13820" spans="5:7">
      <c r="E13820" s="237"/>
      <c r="F13820" s="237"/>
      <c r="G13820" s="237"/>
    </row>
    <row r="13821" spans="5:7">
      <c r="E13821" s="237"/>
      <c r="F13821" s="237"/>
      <c r="G13821" s="237"/>
    </row>
    <row r="13822" spans="5:7">
      <c r="E13822" s="237"/>
      <c r="F13822" s="237"/>
      <c r="G13822" s="237"/>
    </row>
    <row r="13823" spans="5:7">
      <c r="E13823" s="237"/>
      <c r="F13823" s="237"/>
      <c r="G13823" s="237"/>
    </row>
    <row r="13824" spans="5:7">
      <c r="E13824" s="237"/>
      <c r="F13824" s="237"/>
      <c r="G13824" s="237"/>
    </row>
    <row r="13825" spans="5:7">
      <c r="E13825" s="237"/>
      <c r="F13825" s="237"/>
      <c r="G13825" s="237"/>
    </row>
    <row r="13826" spans="5:7">
      <c r="E13826" s="237"/>
      <c r="F13826" s="237"/>
      <c r="G13826" s="237"/>
    </row>
    <row r="13827" spans="5:7">
      <c r="E13827" s="237"/>
      <c r="F13827" s="237"/>
      <c r="G13827" s="237"/>
    </row>
    <row r="13828" spans="5:7">
      <c r="E13828" s="237"/>
      <c r="F13828" s="237"/>
      <c r="G13828" s="237"/>
    </row>
    <row r="13829" spans="5:7">
      <c r="E13829" s="237"/>
      <c r="F13829" s="237"/>
      <c r="G13829" s="237"/>
    </row>
    <row r="13830" spans="5:7">
      <c r="E13830" s="237"/>
      <c r="F13830" s="237"/>
      <c r="G13830" s="237"/>
    </row>
    <row r="13831" spans="5:7">
      <c r="E13831" s="237"/>
      <c r="F13831" s="237"/>
      <c r="G13831" s="237"/>
    </row>
    <row r="13832" spans="5:7">
      <c r="E13832" s="237"/>
      <c r="F13832" s="237"/>
      <c r="G13832" s="237"/>
    </row>
    <row r="13833" spans="5:7">
      <c r="E13833" s="237"/>
      <c r="F13833" s="237"/>
      <c r="G13833" s="237"/>
    </row>
    <row r="13834" spans="5:7">
      <c r="E13834" s="237"/>
      <c r="F13834" s="237"/>
      <c r="G13834" s="237"/>
    </row>
    <row r="13835" spans="5:7">
      <c r="E13835" s="237"/>
      <c r="F13835" s="237"/>
      <c r="G13835" s="237"/>
    </row>
    <row r="13836" spans="5:7">
      <c r="E13836" s="237"/>
      <c r="F13836" s="237"/>
      <c r="G13836" s="237"/>
    </row>
    <row r="13837" spans="5:7">
      <c r="E13837" s="237"/>
      <c r="F13837" s="237"/>
      <c r="G13837" s="237"/>
    </row>
    <row r="13838" spans="5:7">
      <c r="E13838" s="237"/>
      <c r="F13838" s="237"/>
      <c r="G13838" s="237"/>
    </row>
    <row r="13839" spans="5:7">
      <c r="E13839" s="237"/>
      <c r="F13839" s="237"/>
      <c r="G13839" s="237"/>
    </row>
    <row r="13840" spans="5:7">
      <c r="E13840" s="237"/>
      <c r="F13840" s="237"/>
      <c r="G13840" s="237"/>
    </row>
    <row r="13841" spans="5:7">
      <c r="E13841" s="237"/>
      <c r="F13841" s="237"/>
      <c r="G13841" s="237"/>
    </row>
    <row r="13842" spans="5:7">
      <c r="E13842" s="237"/>
      <c r="F13842" s="237"/>
      <c r="G13842" s="237"/>
    </row>
    <row r="13843" spans="5:7">
      <c r="E13843" s="237"/>
      <c r="F13843" s="237"/>
      <c r="G13843" s="237"/>
    </row>
    <row r="13844" spans="5:7">
      <c r="E13844" s="237"/>
      <c r="F13844" s="237"/>
      <c r="G13844" s="237"/>
    </row>
    <row r="13845" spans="5:7">
      <c r="E13845" s="237"/>
      <c r="F13845" s="237"/>
      <c r="G13845" s="237"/>
    </row>
    <row r="13846" spans="5:7">
      <c r="E13846" s="237"/>
      <c r="F13846" s="237"/>
      <c r="G13846" s="237"/>
    </row>
    <row r="13847" spans="5:7">
      <c r="E13847" s="237"/>
      <c r="F13847" s="237"/>
      <c r="G13847" s="237"/>
    </row>
    <row r="13848" spans="5:7">
      <c r="E13848" s="237"/>
      <c r="F13848" s="237"/>
      <c r="G13848" s="237"/>
    </row>
    <row r="13849" spans="5:7">
      <c r="E13849" s="237"/>
      <c r="F13849" s="237"/>
      <c r="G13849" s="237"/>
    </row>
    <row r="13850" spans="5:7">
      <c r="E13850" s="237"/>
      <c r="F13850" s="237"/>
      <c r="G13850" s="237"/>
    </row>
    <row r="13851" spans="5:7">
      <c r="E13851" s="237"/>
      <c r="F13851" s="237"/>
      <c r="G13851" s="237"/>
    </row>
    <row r="13852" spans="5:7">
      <c r="E13852" s="237"/>
      <c r="F13852" s="237"/>
      <c r="G13852" s="237"/>
    </row>
    <row r="13853" spans="5:7">
      <c r="E13853" s="237"/>
      <c r="F13853" s="237"/>
      <c r="G13853" s="237"/>
    </row>
    <row r="13854" spans="5:7">
      <c r="E13854" s="237"/>
      <c r="F13854" s="237"/>
      <c r="G13854" s="237"/>
    </row>
    <row r="13855" spans="5:7">
      <c r="E13855" s="237"/>
      <c r="F13855" s="237"/>
      <c r="G13855" s="237"/>
    </row>
    <row r="13856" spans="5:7">
      <c r="E13856" s="237"/>
      <c r="F13856" s="237"/>
      <c r="G13856" s="237"/>
    </row>
    <row r="13857" spans="5:7">
      <c r="E13857" s="237"/>
      <c r="F13857" s="237"/>
      <c r="G13857" s="237"/>
    </row>
    <row r="13858" spans="5:7">
      <c r="E13858" s="237"/>
      <c r="F13858" s="237"/>
      <c r="G13858" s="237"/>
    </row>
    <row r="13859" spans="5:7">
      <c r="E13859" s="237"/>
      <c r="F13859" s="237"/>
      <c r="G13859" s="237"/>
    </row>
    <row r="13860" spans="5:7">
      <c r="E13860" s="237"/>
      <c r="F13860" s="237"/>
      <c r="G13860" s="237"/>
    </row>
    <row r="13861" spans="5:7">
      <c r="E13861" s="237"/>
      <c r="F13861" s="237"/>
      <c r="G13861" s="237"/>
    </row>
    <row r="13862" spans="5:7">
      <c r="E13862" s="237"/>
      <c r="F13862" s="237"/>
      <c r="G13862" s="237"/>
    </row>
    <row r="13863" spans="5:7">
      <c r="E13863" s="237"/>
      <c r="F13863" s="237"/>
      <c r="G13863" s="237"/>
    </row>
    <row r="13864" spans="5:7">
      <c r="E13864" s="237"/>
      <c r="F13864" s="237"/>
      <c r="G13864" s="237"/>
    </row>
    <row r="13865" spans="5:7">
      <c r="E13865" s="237"/>
      <c r="F13865" s="237"/>
      <c r="G13865" s="237"/>
    </row>
    <row r="13866" spans="5:7">
      <c r="E13866" s="237"/>
      <c r="F13866" s="237"/>
      <c r="G13866" s="237"/>
    </row>
    <row r="13867" spans="5:7">
      <c r="E13867" s="237"/>
      <c r="F13867" s="237"/>
      <c r="G13867" s="237"/>
    </row>
    <row r="13868" spans="5:7">
      <c r="E13868" s="237"/>
      <c r="F13868" s="237"/>
      <c r="G13868" s="237"/>
    </row>
    <row r="13869" spans="5:7">
      <c r="E13869" s="237"/>
      <c r="F13869" s="237"/>
      <c r="G13869" s="237"/>
    </row>
    <row r="13870" spans="5:7">
      <c r="E13870" s="237"/>
      <c r="F13870" s="237"/>
      <c r="G13870" s="237"/>
    </row>
    <row r="13871" spans="5:7">
      <c r="E13871" s="237"/>
      <c r="F13871" s="237"/>
      <c r="G13871" s="237"/>
    </row>
    <row r="13872" spans="5:7">
      <c r="E13872" s="237"/>
      <c r="F13872" s="237"/>
      <c r="G13872" s="237"/>
    </row>
    <row r="13873" spans="5:7">
      <c r="E13873" s="237"/>
      <c r="F13873" s="237"/>
      <c r="G13873" s="237"/>
    </row>
    <row r="13874" spans="5:7">
      <c r="E13874" s="237"/>
      <c r="F13874" s="237"/>
      <c r="G13874" s="237"/>
    </row>
    <row r="13875" spans="5:7">
      <c r="E13875" s="237"/>
      <c r="F13875" s="237"/>
      <c r="G13875" s="237"/>
    </row>
    <row r="13876" spans="5:7">
      <c r="E13876" s="237"/>
      <c r="F13876" s="237"/>
      <c r="G13876" s="237"/>
    </row>
    <row r="13877" spans="5:7">
      <c r="E13877" s="237"/>
      <c r="F13877" s="237"/>
      <c r="G13877" s="237"/>
    </row>
    <row r="13878" spans="5:7">
      <c r="E13878" s="237"/>
      <c r="F13878" s="237"/>
      <c r="G13878" s="237"/>
    </row>
    <row r="13879" spans="5:7">
      <c r="E13879" s="237"/>
      <c r="F13879" s="237"/>
      <c r="G13879" s="237"/>
    </row>
    <row r="13880" spans="5:7">
      <c r="E13880" s="237"/>
      <c r="F13880" s="237"/>
      <c r="G13880" s="237"/>
    </row>
    <row r="13881" spans="5:7">
      <c r="E13881" s="237"/>
      <c r="F13881" s="237"/>
      <c r="G13881" s="237"/>
    </row>
    <row r="13882" spans="5:7">
      <c r="E13882" s="237"/>
      <c r="F13882" s="237"/>
      <c r="G13882" s="237"/>
    </row>
    <row r="13883" spans="5:7">
      <c r="E13883" s="237"/>
      <c r="F13883" s="237"/>
      <c r="G13883" s="237"/>
    </row>
    <row r="13884" spans="5:7">
      <c r="E13884" s="237"/>
      <c r="F13884" s="237"/>
      <c r="G13884" s="237"/>
    </row>
    <row r="13885" spans="5:7">
      <c r="E13885" s="237"/>
      <c r="F13885" s="237"/>
      <c r="G13885" s="237"/>
    </row>
    <row r="13886" spans="5:7">
      <c r="E13886" s="237"/>
      <c r="F13886" s="237"/>
      <c r="G13886" s="237"/>
    </row>
    <row r="13887" spans="5:7">
      <c r="E13887" s="237"/>
      <c r="F13887" s="237"/>
      <c r="G13887" s="237"/>
    </row>
    <row r="13888" spans="5:7">
      <c r="E13888" s="237"/>
      <c r="F13888" s="237"/>
      <c r="G13888" s="237"/>
    </row>
    <row r="13889" spans="5:7">
      <c r="E13889" s="237"/>
      <c r="F13889" s="237"/>
      <c r="G13889" s="237"/>
    </row>
    <row r="13890" spans="5:7">
      <c r="E13890" s="237"/>
      <c r="F13890" s="237"/>
      <c r="G13890" s="237"/>
    </row>
    <row r="13891" spans="5:7">
      <c r="E13891" s="237"/>
      <c r="F13891" s="237"/>
      <c r="G13891" s="237"/>
    </row>
    <row r="13892" spans="5:7">
      <c r="E13892" s="237"/>
      <c r="F13892" s="237"/>
      <c r="G13892" s="237"/>
    </row>
    <row r="13893" spans="5:7">
      <c r="E13893" s="237"/>
      <c r="F13893" s="237"/>
      <c r="G13893" s="237"/>
    </row>
    <row r="13894" spans="5:7">
      <c r="E13894" s="237"/>
      <c r="F13894" s="237"/>
      <c r="G13894" s="237"/>
    </row>
    <row r="13895" spans="5:7">
      <c r="E13895" s="237"/>
      <c r="F13895" s="237"/>
      <c r="G13895" s="237"/>
    </row>
    <row r="13896" spans="5:7">
      <c r="E13896" s="237"/>
      <c r="F13896" s="237"/>
      <c r="G13896" s="237"/>
    </row>
    <row r="13897" spans="5:7">
      <c r="E13897" s="237"/>
      <c r="F13897" s="237"/>
      <c r="G13897" s="237"/>
    </row>
    <row r="13898" spans="5:7">
      <c r="E13898" s="237"/>
      <c r="F13898" s="237"/>
      <c r="G13898" s="237"/>
    </row>
    <row r="13899" spans="5:7">
      <c r="E13899" s="237"/>
      <c r="F13899" s="237"/>
      <c r="G13899" s="237"/>
    </row>
    <row r="13900" spans="5:7">
      <c r="E13900" s="237"/>
      <c r="F13900" s="237"/>
      <c r="G13900" s="237"/>
    </row>
    <row r="13901" spans="5:7">
      <c r="E13901" s="237"/>
      <c r="F13901" s="237"/>
      <c r="G13901" s="237"/>
    </row>
    <row r="13902" spans="5:7">
      <c r="E13902" s="237"/>
      <c r="F13902" s="237"/>
      <c r="G13902" s="237"/>
    </row>
    <row r="13903" spans="5:7">
      <c r="E13903" s="237"/>
      <c r="F13903" s="237"/>
      <c r="G13903" s="237"/>
    </row>
    <row r="13904" spans="5:7">
      <c r="E13904" s="237"/>
      <c r="F13904" s="237"/>
      <c r="G13904" s="237"/>
    </row>
    <row r="13905" spans="5:7">
      <c r="E13905" s="237"/>
      <c r="F13905" s="237"/>
      <c r="G13905" s="237"/>
    </row>
    <row r="13906" spans="5:7">
      <c r="E13906" s="237"/>
      <c r="F13906" s="237"/>
      <c r="G13906" s="237"/>
    </row>
    <row r="13907" spans="5:7">
      <c r="E13907" s="237"/>
      <c r="F13907" s="237"/>
      <c r="G13907" s="237"/>
    </row>
    <row r="13908" spans="5:7">
      <c r="E13908" s="237"/>
      <c r="F13908" s="237"/>
      <c r="G13908" s="237"/>
    </row>
    <row r="13909" spans="5:7">
      <c r="E13909" s="237"/>
      <c r="F13909" s="237"/>
      <c r="G13909" s="237"/>
    </row>
    <row r="13910" spans="5:7">
      <c r="E13910" s="237"/>
      <c r="F13910" s="237"/>
      <c r="G13910" s="237"/>
    </row>
    <row r="13911" spans="5:7">
      <c r="E13911" s="237"/>
      <c r="F13911" s="237"/>
      <c r="G13911" s="237"/>
    </row>
    <row r="13912" spans="5:7">
      <c r="E13912" s="237"/>
      <c r="F13912" s="237"/>
      <c r="G13912" s="237"/>
    </row>
    <row r="13913" spans="5:7">
      <c r="E13913" s="237"/>
      <c r="F13913" s="237"/>
      <c r="G13913" s="237"/>
    </row>
    <row r="13914" spans="5:7">
      <c r="E13914" s="237"/>
      <c r="F13914" s="237"/>
      <c r="G13914" s="237"/>
    </row>
    <row r="13915" spans="5:7">
      <c r="E13915" s="237"/>
      <c r="F13915" s="237"/>
      <c r="G13915" s="237"/>
    </row>
    <row r="13916" spans="5:7">
      <c r="E13916" s="237"/>
      <c r="F13916" s="237"/>
      <c r="G13916" s="237"/>
    </row>
    <row r="13917" spans="5:7">
      <c r="E13917" s="237"/>
      <c r="F13917" s="237"/>
      <c r="G13917" s="237"/>
    </row>
    <row r="13918" spans="5:7">
      <c r="E13918" s="237"/>
      <c r="F13918" s="237"/>
      <c r="G13918" s="237"/>
    </row>
    <row r="13919" spans="5:7">
      <c r="E13919" s="237"/>
      <c r="F13919" s="237"/>
      <c r="G13919" s="237"/>
    </row>
    <row r="13920" spans="5:7">
      <c r="E13920" s="237"/>
      <c r="F13920" s="237"/>
      <c r="G13920" s="237"/>
    </row>
    <row r="13921" spans="5:7">
      <c r="E13921" s="237"/>
      <c r="F13921" s="237"/>
      <c r="G13921" s="237"/>
    </row>
    <row r="13922" spans="5:7">
      <c r="E13922" s="237"/>
      <c r="F13922" s="237"/>
      <c r="G13922" s="237"/>
    </row>
    <row r="13923" spans="5:7">
      <c r="E13923" s="237"/>
      <c r="F13923" s="237"/>
      <c r="G13923" s="237"/>
    </row>
    <row r="13924" spans="5:7">
      <c r="E13924" s="237"/>
      <c r="F13924" s="237"/>
      <c r="G13924" s="237"/>
    </row>
    <row r="13925" spans="5:7">
      <c r="E13925" s="237"/>
      <c r="F13925" s="237"/>
      <c r="G13925" s="237"/>
    </row>
    <row r="13926" spans="5:7">
      <c r="E13926" s="237"/>
      <c r="F13926" s="237"/>
      <c r="G13926" s="237"/>
    </row>
    <row r="13927" spans="5:7">
      <c r="E13927" s="237"/>
      <c r="F13927" s="237"/>
      <c r="G13927" s="237"/>
    </row>
    <row r="13928" spans="5:7">
      <c r="E13928" s="237"/>
      <c r="F13928" s="237"/>
      <c r="G13928" s="237"/>
    </row>
    <row r="13929" spans="5:7">
      <c r="E13929" s="237"/>
      <c r="F13929" s="237"/>
      <c r="G13929" s="237"/>
    </row>
    <row r="13930" spans="5:7">
      <c r="E13930" s="237"/>
      <c r="F13930" s="237"/>
      <c r="G13930" s="237"/>
    </row>
    <row r="13931" spans="5:7">
      <c r="E13931" s="237"/>
      <c r="F13931" s="237"/>
      <c r="G13931" s="237"/>
    </row>
    <row r="13932" spans="5:7">
      <c r="E13932" s="237"/>
      <c r="F13932" s="237"/>
      <c r="G13932" s="237"/>
    </row>
    <row r="13933" spans="5:7">
      <c r="E13933" s="237"/>
      <c r="F13933" s="237"/>
      <c r="G13933" s="237"/>
    </row>
    <row r="13934" spans="5:7">
      <c r="E13934" s="237"/>
      <c r="F13934" s="237"/>
      <c r="G13934" s="237"/>
    </row>
    <row r="13935" spans="5:7">
      <c r="E13935" s="237"/>
      <c r="F13935" s="237"/>
      <c r="G13935" s="237"/>
    </row>
    <row r="13936" spans="5:7">
      <c r="E13936" s="237"/>
      <c r="F13936" s="237"/>
      <c r="G13936" s="237"/>
    </row>
    <row r="13937" spans="5:7">
      <c r="E13937" s="237"/>
      <c r="F13937" s="237"/>
      <c r="G13937" s="237"/>
    </row>
    <row r="13938" spans="5:7">
      <c r="E13938" s="237"/>
      <c r="F13938" s="237"/>
      <c r="G13938" s="237"/>
    </row>
    <row r="13939" spans="5:7">
      <c r="E13939" s="237"/>
      <c r="F13939" s="237"/>
      <c r="G13939" s="237"/>
    </row>
    <row r="13940" spans="5:7">
      <c r="E13940" s="237"/>
      <c r="F13940" s="237"/>
      <c r="G13940" s="237"/>
    </row>
    <row r="13941" spans="5:7">
      <c r="E13941" s="237"/>
      <c r="F13941" s="237"/>
      <c r="G13941" s="237"/>
    </row>
    <row r="13942" spans="5:7">
      <c r="E13942" s="237"/>
      <c r="F13942" s="237"/>
      <c r="G13942" s="237"/>
    </row>
    <row r="13943" spans="5:7">
      <c r="E13943" s="237"/>
      <c r="F13943" s="237"/>
      <c r="G13943" s="237"/>
    </row>
    <row r="13944" spans="5:7">
      <c r="E13944" s="237"/>
      <c r="F13944" s="237"/>
      <c r="G13944" s="237"/>
    </row>
    <row r="13945" spans="5:7">
      <c r="E13945" s="237"/>
      <c r="F13945" s="237"/>
      <c r="G13945" s="237"/>
    </row>
    <row r="13946" spans="5:7">
      <c r="E13946" s="237"/>
      <c r="F13946" s="237"/>
      <c r="G13946" s="237"/>
    </row>
    <row r="13947" spans="5:7">
      <c r="E13947" s="237"/>
      <c r="F13947" s="237"/>
      <c r="G13947" s="237"/>
    </row>
    <row r="13948" spans="5:7">
      <c r="E13948" s="237"/>
      <c r="F13948" s="237"/>
      <c r="G13948" s="237"/>
    </row>
    <row r="13949" spans="5:7">
      <c r="E13949" s="237"/>
      <c r="F13949" s="237"/>
      <c r="G13949" s="237"/>
    </row>
    <row r="13950" spans="5:7">
      <c r="E13950" s="237"/>
      <c r="F13950" s="237"/>
      <c r="G13950" s="237"/>
    </row>
    <row r="13951" spans="5:7">
      <c r="E13951" s="237"/>
      <c r="F13951" s="237"/>
      <c r="G13951" s="237"/>
    </row>
    <row r="13952" spans="5:7">
      <c r="E13952" s="237"/>
      <c r="F13952" s="237"/>
      <c r="G13952" s="237"/>
    </row>
    <row r="13953" spans="5:7">
      <c r="E13953" s="237"/>
      <c r="F13953" s="237"/>
      <c r="G13953" s="237"/>
    </row>
    <row r="13954" spans="5:7">
      <c r="E13954" s="237"/>
      <c r="F13954" s="237"/>
      <c r="G13954" s="237"/>
    </row>
    <row r="13955" spans="5:7">
      <c r="E13955" s="237"/>
      <c r="F13955" s="237"/>
      <c r="G13955" s="237"/>
    </row>
    <row r="13956" spans="5:7">
      <c r="E13956" s="237"/>
      <c r="F13956" s="237"/>
      <c r="G13956" s="237"/>
    </row>
    <row r="13957" spans="5:7">
      <c r="E13957" s="237"/>
      <c r="F13957" s="237"/>
      <c r="G13957" s="237"/>
    </row>
    <row r="13958" spans="5:7">
      <c r="E13958" s="237"/>
      <c r="F13958" s="237"/>
      <c r="G13958" s="237"/>
    </row>
    <row r="13959" spans="5:7">
      <c r="E13959" s="237"/>
      <c r="F13959" s="237"/>
      <c r="G13959" s="237"/>
    </row>
    <row r="13960" spans="5:7">
      <c r="E13960" s="237"/>
      <c r="F13960" s="237"/>
      <c r="G13960" s="237"/>
    </row>
    <row r="13961" spans="5:7">
      <c r="E13961" s="237"/>
      <c r="F13961" s="237"/>
      <c r="G13961" s="237"/>
    </row>
    <row r="13962" spans="5:7">
      <c r="E13962" s="237"/>
      <c r="F13962" s="237"/>
      <c r="G13962" s="237"/>
    </row>
    <row r="13963" spans="5:7">
      <c r="E13963" s="237"/>
      <c r="F13963" s="237"/>
      <c r="G13963" s="237"/>
    </row>
    <row r="13964" spans="5:7">
      <c r="E13964" s="237"/>
      <c r="F13964" s="237"/>
      <c r="G13964" s="237"/>
    </row>
    <row r="13965" spans="5:7">
      <c r="E13965" s="237"/>
      <c r="F13965" s="237"/>
      <c r="G13965" s="237"/>
    </row>
    <row r="13966" spans="5:7">
      <c r="E13966" s="237"/>
      <c r="F13966" s="237"/>
      <c r="G13966" s="237"/>
    </row>
    <row r="13967" spans="5:7">
      <c r="E13967" s="237"/>
      <c r="F13967" s="237"/>
      <c r="G13967" s="237"/>
    </row>
    <row r="13968" spans="5:7">
      <c r="E13968" s="237"/>
      <c r="F13968" s="237"/>
      <c r="G13968" s="237"/>
    </row>
    <row r="13969" spans="5:7">
      <c r="E13969" s="237"/>
      <c r="F13969" s="237"/>
      <c r="G13969" s="237"/>
    </row>
    <row r="13970" spans="5:7">
      <c r="E13970" s="237"/>
      <c r="F13970" s="237"/>
      <c r="G13970" s="237"/>
    </row>
    <row r="13971" spans="5:7">
      <c r="E13971" s="237"/>
      <c r="F13971" s="237"/>
      <c r="G13971" s="237"/>
    </row>
    <row r="13972" spans="5:7">
      <c r="E13972" s="237"/>
      <c r="F13972" s="237"/>
      <c r="G13972" s="237"/>
    </row>
    <row r="13973" spans="5:7">
      <c r="E13973" s="237"/>
      <c r="F13973" s="237"/>
      <c r="G13973" s="237"/>
    </row>
    <row r="13974" spans="5:7">
      <c r="E13974" s="237"/>
      <c r="F13974" s="237"/>
      <c r="G13974" s="237"/>
    </row>
    <row r="13975" spans="5:7">
      <c r="E13975" s="237"/>
      <c r="F13975" s="237"/>
      <c r="G13975" s="237"/>
    </row>
    <row r="13976" spans="5:7">
      <c r="E13976" s="237"/>
      <c r="F13976" s="237"/>
      <c r="G13976" s="237"/>
    </row>
    <row r="13977" spans="5:7">
      <c r="E13977" s="237"/>
      <c r="F13977" s="237"/>
      <c r="G13977" s="237"/>
    </row>
    <row r="13978" spans="5:7">
      <c r="E13978" s="237"/>
      <c r="F13978" s="237"/>
      <c r="G13978" s="237"/>
    </row>
    <row r="13979" spans="5:7">
      <c r="E13979" s="237"/>
      <c r="F13979" s="237"/>
      <c r="G13979" s="237"/>
    </row>
    <row r="13980" spans="5:7">
      <c r="E13980" s="237"/>
      <c r="F13980" s="237"/>
      <c r="G13980" s="237"/>
    </row>
    <row r="13981" spans="5:7">
      <c r="E13981" s="237"/>
      <c r="F13981" s="237"/>
      <c r="G13981" s="237"/>
    </row>
    <row r="13982" spans="5:7">
      <c r="E13982" s="237"/>
      <c r="F13982" s="237"/>
      <c r="G13982" s="237"/>
    </row>
    <row r="13983" spans="5:7">
      <c r="E13983" s="237"/>
      <c r="F13983" s="237"/>
      <c r="G13983" s="237"/>
    </row>
    <row r="13984" spans="5:7">
      <c r="E13984" s="237"/>
      <c r="F13984" s="237"/>
      <c r="G13984" s="237"/>
    </row>
    <row r="13985" spans="5:7">
      <c r="E13985" s="237"/>
      <c r="F13985" s="237"/>
      <c r="G13985" s="237"/>
    </row>
    <row r="13986" spans="5:7">
      <c r="E13986" s="237"/>
      <c r="F13986" s="237"/>
      <c r="G13986" s="237"/>
    </row>
    <row r="13987" spans="5:7">
      <c r="E13987" s="237"/>
      <c r="F13987" s="237"/>
      <c r="G13987" s="237"/>
    </row>
    <row r="13988" spans="5:7">
      <c r="E13988" s="237"/>
      <c r="F13988" s="237"/>
      <c r="G13988" s="237"/>
    </row>
    <row r="13989" spans="5:7">
      <c r="E13989" s="237"/>
      <c r="F13989" s="237"/>
      <c r="G13989" s="237"/>
    </row>
    <row r="13990" spans="5:7">
      <c r="E13990" s="237"/>
      <c r="F13990" s="237"/>
      <c r="G13990" s="237"/>
    </row>
    <row r="13991" spans="5:7">
      <c r="E13991" s="237"/>
      <c r="F13991" s="237"/>
      <c r="G13991" s="237"/>
    </row>
    <row r="13992" spans="5:7">
      <c r="E13992" s="237"/>
      <c r="F13992" s="237"/>
      <c r="G13992" s="237"/>
    </row>
    <row r="13993" spans="5:7">
      <c r="E13993" s="237"/>
      <c r="F13993" s="237"/>
      <c r="G13993" s="237"/>
    </row>
    <row r="13994" spans="5:7">
      <c r="E13994" s="237"/>
      <c r="F13994" s="237"/>
      <c r="G13994" s="237"/>
    </row>
    <row r="13995" spans="5:7">
      <c r="E13995" s="237"/>
      <c r="F13995" s="237"/>
      <c r="G13995" s="237"/>
    </row>
    <row r="13996" spans="5:7">
      <c r="E13996" s="237"/>
      <c r="F13996" s="237"/>
      <c r="G13996" s="237"/>
    </row>
    <row r="13997" spans="5:7">
      <c r="E13997" s="237"/>
      <c r="F13997" s="237"/>
      <c r="G13997" s="237"/>
    </row>
    <row r="13998" spans="5:7">
      <c r="E13998" s="237"/>
      <c r="F13998" s="237"/>
      <c r="G13998" s="237"/>
    </row>
    <row r="13999" spans="5:7">
      <c r="E13999" s="237"/>
      <c r="F13999" s="237"/>
      <c r="G13999" s="237"/>
    </row>
    <row r="14000" spans="5:7">
      <c r="E14000" s="237"/>
      <c r="F14000" s="237"/>
      <c r="G14000" s="237"/>
    </row>
    <row r="14001" spans="5:7">
      <c r="E14001" s="237"/>
      <c r="F14001" s="237"/>
      <c r="G14001" s="237"/>
    </row>
    <row r="14002" spans="5:7">
      <c r="E14002" s="237"/>
      <c r="F14002" s="237"/>
      <c r="G14002" s="237"/>
    </row>
    <row r="14003" spans="5:7">
      <c r="E14003" s="237"/>
      <c r="F14003" s="237"/>
      <c r="G14003" s="237"/>
    </row>
    <row r="14004" spans="5:7">
      <c r="E14004" s="237"/>
      <c r="F14004" s="237"/>
      <c r="G14004" s="237"/>
    </row>
    <row r="14005" spans="5:7">
      <c r="E14005" s="237"/>
      <c r="F14005" s="237"/>
      <c r="G14005" s="237"/>
    </row>
    <row r="14006" spans="5:7">
      <c r="E14006" s="237"/>
      <c r="F14006" s="237"/>
      <c r="G14006" s="237"/>
    </row>
    <row r="14007" spans="5:7">
      <c r="E14007" s="237"/>
      <c r="F14007" s="237"/>
      <c r="G14007" s="237"/>
    </row>
    <row r="14008" spans="5:7">
      <c r="E14008" s="237"/>
      <c r="F14008" s="237"/>
      <c r="G14008" s="237"/>
    </row>
    <row r="14009" spans="5:7">
      <c r="E14009" s="237"/>
      <c r="F14009" s="237"/>
      <c r="G14009" s="237"/>
    </row>
    <row r="14010" spans="5:7">
      <c r="E14010" s="237"/>
      <c r="F14010" s="237"/>
      <c r="G14010" s="237"/>
    </row>
    <row r="14011" spans="5:7">
      <c r="E14011" s="237"/>
      <c r="F14011" s="237"/>
      <c r="G14011" s="237"/>
    </row>
    <row r="14012" spans="5:7">
      <c r="E14012" s="237"/>
      <c r="F14012" s="237"/>
      <c r="G14012" s="237"/>
    </row>
    <row r="14013" spans="5:7">
      <c r="E14013" s="237"/>
      <c r="F14013" s="237"/>
      <c r="G14013" s="237"/>
    </row>
    <row r="14014" spans="5:7">
      <c r="E14014" s="237"/>
      <c r="F14014" s="237"/>
      <c r="G14014" s="237"/>
    </row>
    <row r="14015" spans="5:7">
      <c r="E14015" s="237"/>
      <c r="F14015" s="237"/>
      <c r="G14015" s="237"/>
    </row>
    <row r="14016" spans="5:7">
      <c r="E14016" s="237"/>
      <c r="F14016" s="237"/>
      <c r="G14016" s="237"/>
    </row>
    <row r="14017" spans="5:7">
      <c r="E14017" s="237"/>
      <c r="F14017" s="237"/>
      <c r="G14017" s="237"/>
    </row>
    <row r="14018" spans="5:7">
      <c r="E14018" s="237"/>
      <c r="F14018" s="237"/>
      <c r="G14018" s="237"/>
    </row>
    <row r="14019" spans="5:7">
      <c r="E14019" s="237"/>
      <c r="F14019" s="237"/>
      <c r="G14019" s="237"/>
    </row>
    <row r="14020" spans="5:7">
      <c r="E14020" s="237"/>
      <c r="F14020" s="237"/>
      <c r="G14020" s="237"/>
    </row>
    <row r="14021" spans="5:7">
      <c r="E14021" s="237"/>
      <c r="F14021" s="237"/>
      <c r="G14021" s="237"/>
    </row>
    <row r="14022" spans="5:7">
      <c r="E14022" s="237"/>
      <c r="F14022" s="237"/>
      <c r="G14022" s="237"/>
    </row>
    <row r="14023" spans="5:7">
      <c r="E14023" s="237"/>
      <c r="F14023" s="237"/>
      <c r="G14023" s="237"/>
    </row>
    <row r="14024" spans="5:7">
      <c r="E14024" s="237"/>
      <c r="F14024" s="237"/>
      <c r="G14024" s="237"/>
    </row>
    <row r="14025" spans="5:7">
      <c r="E14025" s="237"/>
      <c r="F14025" s="237"/>
      <c r="G14025" s="237"/>
    </row>
    <row r="14026" spans="5:7">
      <c r="E14026" s="237"/>
      <c r="F14026" s="237"/>
      <c r="G14026" s="237"/>
    </row>
    <row r="14027" spans="5:7">
      <c r="E14027" s="237"/>
      <c r="F14027" s="237"/>
      <c r="G14027" s="237"/>
    </row>
    <row r="14028" spans="5:7">
      <c r="E14028" s="237"/>
      <c r="F14028" s="237"/>
      <c r="G14028" s="237"/>
    </row>
    <row r="14029" spans="5:7">
      <c r="E14029" s="237"/>
      <c r="F14029" s="237"/>
      <c r="G14029" s="237"/>
    </row>
    <row r="14030" spans="5:7">
      <c r="E14030" s="237"/>
      <c r="F14030" s="237"/>
      <c r="G14030" s="237"/>
    </row>
    <row r="14031" spans="5:7">
      <c r="E14031" s="237"/>
      <c r="F14031" s="237"/>
      <c r="G14031" s="237"/>
    </row>
    <row r="14032" spans="5:7">
      <c r="E14032" s="237"/>
      <c r="F14032" s="237"/>
      <c r="G14032" s="237"/>
    </row>
    <row r="14033" spans="5:7">
      <c r="E14033" s="237"/>
      <c r="F14033" s="237"/>
      <c r="G14033" s="237"/>
    </row>
    <row r="14034" spans="5:7">
      <c r="E14034" s="237"/>
      <c r="F14034" s="237"/>
      <c r="G14034" s="237"/>
    </row>
    <row r="14035" spans="5:7">
      <c r="E14035" s="237"/>
      <c r="F14035" s="237"/>
      <c r="G14035" s="237"/>
    </row>
    <row r="14036" spans="5:7">
      <c r="E14036" s="237"/>
      <c r="F14036" s="237"/>
      <c r="G14036" s="237"/>
    </row>
    <row r="14037" spans="5:7">
      <c r="E14037" s="237"/>
      <c r="F14037" s="237"/>
      <c r="G14037" s="237"/>
    </row>
    <row r="14038" spans="5:7">
      <c r="E14038" s="237"/>
      <c r="F14038" s="237"/>
      <c r="G14038" s="237"/>
    </row>
    <row r="14039" spans="5:7">
      <c r="E14039" s="237"/>
      <c r="F14039" s="237"/>
      <c r="G14039" s="237"/>
    </row>
    <row r="14040" spans="5:7">
      <c r="E14040" s="237"/>
      <c r="F14040" s="237"/>
      <c r="G14040" s="237"/>
    </row>
    <row r="14041" spans="5:7">
      <c r="E14041" s="237"/>
      <c r="F14041" s="237"/>
      <c r="G14041" s="237"/>
    </row>
    <row r="14042" spans="5:7">
      <c r="E14042" s="237"/>
      <c r="F14042" s="237"/>
      <c r="G14042" s="237"/>
    </row>
    <row r="14043" spans="5:7">
      <c r="E14043" s="237"/>
      <c r="F14043" s="237"/>
      <c r="G14043" s="237"/>
    </row>
    <row r="14044" spans="5:7">
      <c r="E14044" s="237"/>
      <c r="F14044" s="237"/>
      <c r="G14044" s="237"/>
    </row>
    <row r="14045" spans="5:7">
      <c r="E14045" s="237"/>
      <c r="F14045" s="237"/>
      <c r="G14045" s="237"/>
    </row>
    <row r="14046" spans="5:7">
      <c r="E14046" s="237"/>
      <c r="F14046" s="237"/>
      <c r="G14046" s="237"/>
    </row>
    <row r="14047" spans="5:7">
      <c r="E14047" s="237"/>
      <c r="F14047" s="237"/>
      <c r="G14047" s="237"/>
    </row>
    <row r="14048" spans="5:7">
      <c r="E14048" s="237"/>
      <c r="F14048" s="237"/>
      <c r="G14048" s="237"/>
    </row>
    <row r="14049" spans="5:7">
      <c r="E14049" s="237"/>
      <c r="F14049" s="237"/>
      <c r="G14049" s="237"/>
    </row>
    <row r="14050" spans="5:7">
      <c r="E14050" s="237"/>
      <c r="F14050" s="237"/>
      <c r="G14050" s="237"/>
    </row>
    <row r="14051" spans="5:7">
      <c r="E14051" s="237"/>
      <c r="F14051" s="237"/>
      <c r="G14051" s="237"/>
    </row>
    <row r="14052" spans="5:7">
      <c r="E14052" s="237"/>
      <c r="F14052" s="237"/>
      <c r="G14052" s="237"/>
    </row>
    <row r="14053" spans="5:7">
      <c r="E14053" s="237"/>
      <c r="F14053" s="237"/>
      <c r="G14053" s="237"/>
    </row>
    <row r="14054" spans="5:7">
      <c r="E14054" s="237"/>
      <c r="F14054" s="237"/>
      <c r="G14054" s="237"/>
    </row>
    <row r="14055" spans="5:7">
      <c r="E14055" s="237"/>
      <c r="F14055" s="237"/>
      <c r="G14055" s="237"/>
    </row>
    <row r="14056" spans="5:7">
      <c r="E14056" s="237"/>
      <c r="F14056" s="237"/>
      <c r="G14056" s="237"/>
    </row>
    <row r="14057" spans="5:7">
      <c r="E14057" s="237"/>
      <c r="F14057" s="237"/>
      <c r="G14057" s="237"/>
    </row>
    <row r="14058" spans="5:7">
      <c r="E14058" s="237"/>
      <c r="F14058" s="237"/>
      <c r="G14058" s="237"/>
    </row>
    <row r="14059" spans="5:7">
      <c r="E14059" s="237"/>
      <c r="F14059" s="237"/>
      <c r="G14059" s="237"/>
    </row>
    <row r="14060" spans="5:7">
      <c r="E14060" s="237"/>
      <c r="F14060" s="237"/>
      <c r="G14060" s="237"/>
    </row>
    <row r="14061" spans="5:7">
      <c r="E14061" s="237"/>
      <c r="F14061" s="237"/>
      <c r="G14061" s="237"/>
    </row>
    <row r="14062" spans="5:7">
      <c r="E14062" s="237"/>
      <c r="F14062" s="237"/>
      <c r="G14062" s="237"/>
    </row>
    <row r="14063" spans="5:7">
      <c r="E14063" s="237"/>
      <c r="F14063" s="237"/>
      <c r="G14063" s="237"/>
    </row>
    <row r="14064" spans="5:7">
      <c r="E14064" s="237"/>
      <c r="F14064" s="237"/>
      <c r="G14064" s="237"/>
    </row>
    <row r="14065" spans="5:7">
      <c r="E14065" s="237"/>
      <c r="F14065" s="237"/>
      <c r="G14065" s="237"/>
    </row>
    <row r="14066" spans="5:7">
      <c r="E14066" s="237"/>
      <c r="F14066" s="237"/>
      <c r="G14066" s="237"/>
    </row>
    <row r="14067" spans="5:7">
      <c r="E14067" s="237"/>
      <c r="F14067" s="237"/>
      <c r="G14067" s="237"/>
    </row>
    <row r="14068" spans="5:7">
      <c r="E14068" s="237"/>
      <c r="F14068" s="237"/>
      <c r="G14068" s="237"/>
    </row>
    <row r="14069" spans="5:7">
      <c r="E14069" s="237"/>
      <c r="F14069" s="237"/>
      <c r="G14069" s="237"/>
    </row>
    <row r="14070" spans="5:7">
      <c r="E14070" s="237"/>
      <c r="F14070" s="237"/>
      <c r="G14070" s="237"/>
    </row>
    <row r="14071" spans="5:7">
      <c r="E14071" s="237"/>
      <c r="F14071" s="237"/>
      <c r="G14071" s="237"/>
    </row>
    <row r="14072" spans="5:7">
      <c r="E14072" s="237"/>
      <c r="F14072" s="237"/>
      <c r="G14072" s="237"/>
    </row>
    <row r="14073" spans="5:7">
      <c r="E14073" s="237"/>
      <c r="F14073" s="237"/>
      <c r="G14073" s="237"/>
    </row>
    <row r="14074" spans="5:7">
      <c r="E14074" s="237"/>
      <c r="F14074" s="237"/>
      <c r="G14074" s="237"/>
    </row>
    <row r="14075" spans="5:7">
      <c r="E14075" s="237"/>
      <c r="F14075" s="237"/>
      <c r="G14075" s="237"/>
    </row>
    <row r="14076" spans="5:7">
      <c r="E14076" s="237"/>
      <c r="F14076" s="237"/>
      <c r="G14076" s="237"/>
    </row>
    <row r="14077" spans="5:7">
      <c r="E14077" s="237"/>
      <c r="F14077" s="237"/>
      <c r="G14077" s="237"/>
    </row>
    <row r="14078" spans="5:7">
      <c r="E14078" s="237"/>
      <c r="F14078" s="237"/>
      <c r="G14078" s="237"/>
    </row>
    <row r="14079" spans="5:7">
      <c r="E14079" s="237"/>
      <c r="F14079" s="237"/>
      <c r="G14079" s="237"/>
    </row>
    <row r="14080" spans="5:7">
      <c r="E14080" s="237"/>
      <c r="F14080" s="237"/>
      <c r="G14080" s="237"/>
    </row>
    <row r="14081" spans="5:7">
      <c r="E14081" s="237"/>
      <c r="F14081" s="237"/>
      <c r="G14081" s="237"/>
    </row>
    <row r="14082" spans="5:7">
      <c r="E14082" s="237"/>
      <c r="F14082" s="237"/>
      <c r="G14082" s="237"/>
    </row>
    <row r="14083" spans="5:7">
      <c r="E14083" s="237"/>
      <c r="F14083" s="237"/>
      <c r="G14083" s="237"/>
    </row>
    <row r="14084" spans="5:7">
      <c r="E14084" s="237"/>
      <c r="F14084" s="237"/>
      <c r="G14084" s="237"/>
    </row>
    <row r="14085" spans="5:7">
      <c r="E14085" s="237"/>
      <c r="F14085" s="237"/>
      <c r="G14085" s="237"/>
    </row>
    <row r="14086" spans="5:7">
      <c r="E14086" s="237"/>
      <c r="F14086" s="237"/>
      <c r="G14086" s="237"/>
    </row>
    <row r="14087" spans="5:7">
      <c r="E14087" s="237"/>
      <c r="F14087" s="237"/>
      <c r="G14087" s="237"/>
    </row>
    <row r="14088" spans="5:7">
      <c r="E14088" s="237"/>
      <c r="F14088" s="237"/>
      <c r="G14088" s="237"/>
    </row>
    <row r="14089" spans="5:7">
      <c r="E14089" s="237"/>
      <c r="F14089" s="237"/>
      <c r="G14089" s="237"/>
    </row>
    <row r="14090" spans="5:7">
      <c r="E14090" s="237"/>
      <c r="F14090" s="237"/>
      <c r="G14090" s="237"/>
    </row>
    <row r="14091" spans="5:7">
      <c r="E14091" s="237"/>
      <c r="F14091" s="237"/>
      <c r="G14091" s="237"/>
    </row>
    <row r="14092" spans="5:7">
      <c r="E14092" s="237"/>
      <c r="F14092" s="237"/>
      <c r="G14092" s="237"/>
    </row>
    <row r="14093" spans="5:7">
      <c r="E14093" s="237"/>
      <c r="F14093" s="237"/>
      <c r="G14093" s="237"/>
    </row>
    <row r="14094" spans="5:7">
      <c r="E14094" s="237"/>
      <c r="F14094" s="237"/>
      <c r="G14094" s="237"/>
    </row>
    <row r="14095" spans="5:7">
      <c r="E14095" s="237"/>
      <c r="F14095" s="237"/>
      <c r="G14095" s="237"/>
    </row>
    <row r="14096" spans="5:7">
      <c r="E14096" s="237"/>
      <c r="F14096" s="237"/>
      <c r="G14096" s="237"/>
    </row>
    <row r="14097" spans="5:7">
      <c r="E14097" s="237"/>
      <c r="F14097" s="237"/>
      <c r="G14097" s="237"/>
    </row>
    <row r="14098" spans="5:7">
      <c r="E14098" s="237"/>
      <c r="F14098" s="237"/>
      <c r="G14098" s="237"/>
    </row>
    <row r="14099" spans="5:7">
      <c r="E14099" s="237"/>
      <c r="F14099" s="237"/>
      <c r="G14099" s="237"/>
    </row>
    <row r="14100" spans="5:7">
      <c r="E14100" s="237"/>
      <c r="F14100" s="237"/>
      <c r="G14100" s="237"/>
    </row>
    <row r="14101" spans="5:7">
      <c r="E14101" s="237"/>
      <c r="F14101" s="237"/>
      <c r="G14101" s="237"/>
    </row>
    <row r="14102" spans="5:7">
      <c r="E14102" s="237"/>
      <c r="F14102" s="237"/>
      <c r="G14102" s="237"/>
    </row>
    <row r="14103" spans="5:7">
      <c r="E14103" s="237"/>
      <c r="F14103" s="237"/>
      <c r="G14103" s="237"/>
    </row>
    <row r="14104" spans="5:7">
      <c r="E14104" s="237"/>
      <c r="F14104" s="237"/>
      <c r="G14104" s="237"/>
    </row>
    <row r="14105" spans="5:7">
      <c r="E14105" s="237"/>
      <c r="F14105" s="237"/>
      <c r="G14105" s="237"/>
    </row>
    <row r="14106" spans="5:7">
      <c r="E14106" s="237"/>
      <c r="F14106" s="237"/>
      <c r="G14106" s="237"/>
    </row>
    <row r="14107" spans="5:7">
      <c r="E14107" s="237"/>
      <c r="F14107" s="237"/>
      <c r="G14107" s="237"/>
    </row>
    <row r="14108" spans="5:7">
      <c r="E14108" s="237"/>
      <c r="F14108" s="237"/>
      <c r="G14108" s="237"/>
    </row>
    <row r="14109" spans="5:7">
      <c r="E14109" s="237"/>
      <c r="F14109" s="237"/>
      <c r="G14109" s="237"/>
    </row>
    <row r="14110" spans="5:7">
      <c r="E14110" s="237"/>
      <c r="F14110" s="237"/>
      <c r="G14110" s="237"/>
    </row>
    <row r="14111" spans="5:7">
      <c r="E14111" s="237"/>
      <c r="F14111" s="237"/>
      <c r="G14111" s="237"/>
    </row>
    <row r="14112" spans="5:7">
      <c r="E14112" s="237"/>
      <c r="F14112" s="237"/>
      <c r="G14112" s="237"/>
    </row>
    <row r="14113" spans="5:7">
      <c r="E14113" s="237"/>
      <c r="F14113" s="237"/>
      <c r="G14113" s="237"/>
    </row>
    <row r="14114" spans="5:7">
      <c r="E14114" s="237"/>
      <c r="F14114" s="237"/>
      <c r="G14114" s="237"/>
    </row>
    <row r="14115" spans="5:7">
      <c r="E14115" s="237"/>
      <c r="F14115" s="237"/>
      <c r="G14115" s="237"/>
    </row>
    <row r="14116" spans="5:7">
      <c r="E14116" s="237"/>
      <c r="F14116" s="237"/>
      <c r="G14116" s="237"/>
    </row>
    <row r="14117" spans="5:7">
      <c r="E14117" s="237"/>
      <c r="F14117" s="237"/>
      <c r="G14117" s="237"/>
    </row>
    <row r="14118" spans="5:7">
      <c r="E14118" s="237"/>
      <c r="F14118" s="237"/>
      <c r="G14118" s="237"/>
    </row>
    <row r="14119" spans="5:7">
      <c r="E14119" s="237"/>
      <c r="F14119" s="237"/>
      <c r="G14119" s="237"/>
    </row>
    <row r="14120" spans="5:7">
      <c r="E14120" s="237"/>
      <c r="F14120" s="237"/>
      <c r="G14120" s="237"/>
    </row>
    <row r="14121" spans="5:7">
      <c r="E14121" s="237"/>
      <c r="F14121" s="237"/>
      <c r="G14121" s="237"/>
    </row>
    <row r="14122" spans="5:7">
      <c r="E14122" s="237"/>
      <c r="F14122" s="237"/>
      <c r="G14122" s="237"/>
    </row>
    <row r="14123" spans="5:7">
      <c r="E14123" s="237"/>
      <c r="F14123" s="237"/>
      <c r="G14123" s="237"/>
    </row>
    <row r="14124" spans="5:7">
      <c r="E14124" s="237"/>
      <c r="F14124" s="237"/>
      <c r="G14124" s="237"/>
    </row>
    <row r="14125" spans="5:7">
      <c r="E14125" s="237"/>
      <c r="F14125" s="237"/>
      <c r="G14125" s="237"/>
    </row>
    <row r="14126" spans="5:7">
      <c r="E14126" s="237"/>
      <c r="F14126" s="237"/>
      <c r="G14126" s="237"/>
    </row>
    <row r="14127" spans="5:7">
      <c r="E14127" s="237"/>
      <c r="F14127" s="237"/>
      <c r="G14127" s="237"/>
    </row>
    <row r="14128" spans="5:7">
      <c r="E14128" s="237"/>
      <c r="F14128" s="237"/>
      <c r="G14128" s="237"/>
    </row>
    <row r="14129" spans="5:7">
      <c r="E14129" s="237"/>
      <c r="F14129" s="237"/>
      <c r="G14129" s="237"/>
    </row>
    <row r="14130" spans="5:7">
      <c r="E14130" s="237"/>
      <c r="F14130" s="237"/>
      <c r="G14130" s="237"/>
    </row>
    <row r="14131" spans="5:7">
      <c r="E14131" s="237"/>
      <c r="F14131" s="237"/>
      <c r="G14131" s="237"/>
    </row>
    <row r="14132" spans="5:7">
      <c r="E14132" s="237"/>
      <c r="F14132" s="237"/>
      <c r="G14132" s="237"/>
    </row>
    <row r="14133" spans="5:7">
      <c r="E14133" s="237"/>
      <c r="F14133" s="237"/>
      <c r="G14133" s="237"/>
    </row>
    <row r="14134" spans="5:7">
      <c r="E14134" s="237"/>
      <c r="F14134" s="237"/>
      <c r="G14134" s="237"/>
    </row>
    <row r="14135" spans="5:7">
      <c r="E14135" s="237"/>
      <c r="F14135" s="237"/>
      <c r="G14135" s="237"/>
    </row>
    <row r="14136" spans="5:7">
      <c r="E14136" s="237"/>
      <c r="F14136" s="237"/>
      <c r="G14136" s="237"/>
    </row>
    <row r="14137" spans="5:7">
      <c r="E14137" s="237"/>
      <c r="F14137" s="237"/>
      <c r="G14137" s="237"/>
    </row>
    <row r="14138" spans="5:7">
      <c r="E14138" s="237"/>
      <c r="F14138" s="237"/>
      <c r="G14138" s="237"/>
    </row>
    <row r="14139" spans="5:7">
      <c r="E14139" s="237"/>
      <c r="F14139" s="237"/>
      <c r="G14139" s="237"/>
    </row>
    <row r="14140" spans="5:7">
      <c r="E14140" s="237"/>
      <c r="F14140" s="237"/>
      <c r="G14140" s="237"/>
    </row>
    <row r="14141" spans="5:7">
      <c r="E14141" s="237"/>
      <c r="F14141" s="237"/>
      <c r="G14141" s="237"/>
    </row>
    <row r="14142" spans="5:7">
      <c r="E14142" s="237"/>
      <c r="F14142" s="237"/>
      <c r="G14142" s="237"/>
    </row>
    <row r="14143" spans="5:7">
      <c r="E14143" s="237"/>
      <c r="F14143" s="237"/>
      <c r="G14143" s="237"/>
    </row>
    <row r="14144" spans="5:7">
      <c r="E14144" s="237"/>
      <c r="F14144" s="237"/>
      <c r="G14144" s="237"/>
    </row>
    <row r="14145" spans="5:7">
      <c r="E14145" s="237"/>
      <c r="F14145" s="237"/>
      <c r="G14145" s="237"/>
    </row>
    <row r="14146" spans="5:7">
      <c r="E14146" s="237"/>
      <c r="F14146" s="237"/>
      <c r="G14146" s="237"/>
    </row>
    <row r="14147" spans="5:7">
      <c r="E14147" s="237"/>
      <c r="F14147" s="237"/>
      <c r="G14147" s="237"/>
    </row>
    <row r="14148" spans="5:7">
      <c r="E14148" s="237"/>
      <c r="F14148" s="237"/>
      <c r="G14148" s="237"/>
    </row>
    <row r="14149" spans="5:7">
      <c r="E14149" s="237"/>
      <c r="F14149" s="237"/>
      <c r="G14149" s="237"/>
    </row>
    <row r="14150" spans="5:7">
      <c r="E14150" s="237"/>
      <c r="F14150" s="237"/>
      <c r="G14150" s="237"/>
    </row>
    <row r="14151" spans="5:7">
      <c r="E14151" s="237"/>
      <c r="F14151" s="237"/>
      <c r="G14151" s="237"/>
    </row>
    <row r="14152" spans="5:7">
      <c r="E14152" s="237"/>
      <c r="F14152" s="237"/>
      <c r="G14152" s="237"/>
    </row>
    <row r="14153" spans="5:7">
      <c r="E14153" s="237"/>
      <c r="F14153" s="237"/>
      <c r="G14153" s="237"/>
    </row>
    <row r="14154" spans="5:7">
      <c r="E14154" s="237"/>
      <c r="F14154" s="237"/>
      <c r="G14154" s="237"/>
    </row>
    <row r="14155" spans="5:7">
      <c r="E14155" s="237"/>
      <c r="F14155" s="237"/>
      <c r="G14155" s="237"/>
    </row>
    <row r="14156" spans="5:7">
      <c r="E14156" s="237"/>
      <c r="F14156" s="237"/>
      <c r="G14156" s="237"/>
    </row>
    <row r="14157" spans="5:7">
      <c r="E14157" s="237"/>
      <c r="F14157" s="237"/>
      <c r="G14157" s="237"/>
    </row>
    <row r="14158" spans="5:7">
      <c r="E14158" s="237"/>
      <c r="F14158" s="237"/>
      <c r="G14158" s="237"/>
    </row>
    <row r="14159" spans="5:7">
      <c r="E14159" s="237"/>
      <c r="F14159" s="237"/>
      <c r="G14159" s="237"/>
    </row>
    <row r="14160" spans="5:7">
      <c r="E14160" s="237"/>
      <c r="F14160" s="237"/>
      <c r="G14160" s="237"/>
    </row>
    <row r="14161" spans="5:7">
      <c r="E14161" s="237"/>
      <c r="F14161" s="237"/>
      <c r="G14161" s="237"/>
    </row>
    <row r="14162" spans="5:7">
      <c r="E14162" s="237"/>
      <c r="F14162" s="237"/>
      <c r="G14162" s="237"/>
    </row>
    <row r="14163" spans="5:7">
      <c r="E14163" s="237"/>
      <c r="F14163" s="237"/>
      <c r="G14163" s="237"/>
    </row>
    <row r="14164" spans="5:7">
      <c r="E14164" s="237"/>
      <c r="F14164" s="237"/>
      <c r="G14164" s="237"/>
    </row>
    <row r="14165" spans="5:7">
      <c r="E14165" s="237"/>
      <c r="F14165" s="237"/>
      <c r="G14165" s="237"/>
    </row>
    <row r="14166" spans="5:7">
      <c r="E14166" s="237"/>
      <c r="F14166" s="237"/>
      <c r="G14166" s="237"/>
    </row>
    <row r="14167" spans="5:7">
      <c r="E14167" s="237"/>
      <c r="F14167" s="237"/>
      <c r="G14167" s="237"/>
    </row>
    <row r="14168" spans="5:7">
      <c r="E14168" s="237"/>
      <c r="F14168" s="237"/>
      <c r="G14168" s="237"/>
    </row>
    <row r="14169" spans="5:7">
      <c r="E14169" s="237"/>
      <c r="F14169" s="237"/>
      <c r="G14169" s="237"/>
    </row>
    <row r="14170" spans="5:7">
      <c r="E14170" s="237"/>
      <c r="F14170" s="237"/>
      <c r="G14170" s="237"/>
    </row>
    <row r="14171" spans="5:7">
      <c r="E14171" s="237"/>
      <c r="F14171" s="237"/>
      <c r="G14171" s="237"/>
    </row>
    <row r="14172" spans="5:7">
      <c r="E14172" s="237"/>
      <c r="F14172" s="237"/>
      <c r="G14172" s="237"/>
    </row>
    <row r="14173" spans="5:7">
      <c r="E14173" s="237"/>
      <c r="F14173" s="237"/>
      <c r="G14173" s="237"/>
    </row>
    <row r="14174" spans="5:7">
      <c r="E14174" s="237"/>
      <c r="F14174" s="237"/>
      <c r="G14174" s="237"/>
    </row>
    <row r="14175" spans="5:7">
      <c r="E14175" s="237"/>
      <c r="F14175" s="237"/>
      <c r="G14175" s="237"/>
    </row>
    <row r="14176" spans="5:7">
      <c r="E14176" s="237"/>
      <c r="F14176" s="237"/>
      <c r="G14176" s="237"/>
    </row>
    <row r="14177" spans="5:7">
      <c r="E14177" s="237"/>
      <c r="F14177" s="237"/>
      <c r="G14177" s="237"/>
    </row>
    <row r="14178" spans="5:7">
      <c r="E14178" s="237"/>
      <c r="F14178" s="237"/>
      <c r="G14178" s="237"/>
    </row>
    <row r="14179" spans="5:7">
      <c r="E14179" s="237"/>
      <c r="F14179" s="237"/>
      <c r="G14179" s="237"/>
    </row>
    <row r="14180" spans="5:7">
      <c r="E14180" s="237"/>
      <c r="F14180" s="237"/>
      <c r="G14180" s="237"/>
    </row>
    <row r="14181" spans="5:7">
      <c r="E14181" s="237"/>
      <c r="F14181" s="237"/>
      <c r="G14181" s="237"/>
    </row>
    <row r="14182" spans="5:7">
      <c r="E14182" s="237"/>
      <c r="F14182" s="237"/>
      <c r="G14182" s="237"/>
    </row>
    <row r="14183" spans="5:7">
      <c r="E14183" s="237"/>
      <c r="F14183" s="237"/>
      <c r="G14183" s="237"/>
    </row>
    <row r="14184" spans="5:7">
      <c r="E14184" s="237"/>
      <c r="F14184" s="237"/>
      <c r="G14184" s="237"/>
    </row>
    <row r="14185" spans="5:7">
      <c r="E14185" s="237"/>
      <c r="F14185" s="237"/>
      <c r="G14185" s="237"/>
    </row>
    <row r="14186" spans="5:7">
      <c r="E14186" s="237"/>
      <c r="F14186" s="237"/>
      <c r="G14186" s="237"/>
    </row>
    <row r="14187" spans="5:7">
      <c r="E14187" s="237"/>
      <c r="F14187" s="237"/>
      <c r="G14187" s="237"/>
    </row>
    <row r="14188" spans="5:7">
      <c r="E14188" s="237"/>
      <c r="F14188" s="237"/>
      <c r="G14188" s="237"/>
    </row>
    <row r="14189" spans="5:7">
      <c r="E14189" s="237"/>
      <c r="F14189" s="237"/>
      <c r="G14189" s="237"/>
    </row>
    <row r="14190" spans="5:7">
      <c r="E14190" s="237"/>
      <c r="F14190" s="237"/>
      <c r="G14190" s="237"/>
    </row>
    <row r="14191" spans="5:7">
      <c r="E14191" s="237"/>
      <c r="F14191" s="237"/>
      <c r="G14191" s="237"/>
    </row>
    <row r="14192" spans="5:7">
      <c r="E14192" s="237"/>
      <c r="F14192" s="237"/>
      <c r="G14192" s="237"/>
    </row>
    <row r="14193" spans="5:7">
      <c r="E14193" s="237"/>
      <c r="F14193" s="237"/>
      <c r="G14193" s="237"/>
    </row>
    <row r="14194" spans="5:7">
      <c r="E14194" s="237"/>
      <c r="F14194" s="237"/>
      <c r="G14194" s="237"/>
    </row>
    <row r="14195" spans="5:7">
      <c r="E14195" s="237"/>
      <c r="F14195" s="237"/>
      <c r="G14195" s="237"/>
    </row>
    <row r="14196" spans="5:7">
      <c r="E14196" s="237"/>
      <c r="F14196" s="237"/>
      <c r="G14196" s="237"/>
    </row>
    <row r="14197" spans="5:7">
      <c r="E14197" s="237"/>
      <c r="F14197" s="237"/>
      <c r="G14197" s="237"/>
    </row>
    <row r="14198" spans="5:7">
      <c r="E14198" s="237"/>
      <c r="F14198" s="237"/>
      <c r="G14198" s="237"/>
    </row>
    <row r="14199" spans="5:7">
      <c r="E14199" s="237"/>
      <c r="F14199" s="237"/>
      <c r="G14199" s="237"/>
    </row>
    <row r="14200" spans="5:7">
      <c r="E14200" s="237"/>
      <c r="F14200" s="237"/>
      <c r="G14200" s="237"/>
    </row>
    <row r="14201" spans="5:7">
      <c r="E14201" s="237"/>
      <c r="F14201" s="237"/>
      <c r="G14201" s="237"/>
    </row>
    <row r="14202" spans="5:7">
      <c r="E14202" s="237"/>
      <c r="F14202" s="237"/>
      <c r="G14202" s="237"/>
    </row>
    <row r="14203" spans="5:7">
      <c r="E14203" s="237"/>
      <c r="F14203" s="237"/>
      <c r="G14203" s="237"/>
    </row>
    <row r="14204" spans="5:7">
      <c r="E14204" s="237"/>
      <c r="F14204" s="237"/>
      <c r="G14204" s="237"/>
    </row>
    <row r="14205" spans="5:7">
      <c r="E14205" s="237"/>
      <c r="F14205" s="237"/>
      <c r="G14205" s="237"/>
    </row>
    <row r="14206" spans="5:7">
      <c r="E14206" s="237"/>
      <c r="F14206" s="237"/>
      <c r="G14206" s="237"/>
    </row>
    <row r="14207" spans="5:7">
      <c r="E14207" s="237"/>
      <c r="F14207" s="237"/>
      <c r="G14207" s="237"/>
    </row>
    <row r="14208" spans="5:7">
      <c r="E14208" s="237"/>
      <c r="F14208" s="237"/>
      <c r="G14208" s="237"/>
    </row>
    <row r="14209" spans="5:7">
      <c r="E14209" s="237"/>
      <c r="F14209" s="237"/>
      <c r="G14209" s="237"/>
    </row>
    <row r="14210" spans="5:7">
      <c r="E14210" s="237"/>
      <c r="F14210" s="237"/>
      <c r="G14210" s="237"/>
    </row>
    <row r="14211" spans="5:7">
      <c r="E14211" s="237"/>
      <c r="F14211" s="237"/>
      <c r="G14211" s="237"/>
    </row>
    <row r="14212" spans="5:7">
      <c r="E14212" s="237"/>
      <c r="F14212" s="237"/>
      <c r="G14212" s="237"/>
    </row>
    <row r="14213" spans="5:7">
      <c r="E14213" s="237"/>
      <c r="F14213" s="237"/>
      <c r="G14213" s="237"/>
    </row>
    <row r="14214" spans="5:7">
      <c r="E14214" s="237"/>
      <c r="F14214" s="237"/>
      <c r="G14214" s="237"/>
    </row>
    <row r="14215" spans="5:7">
      <c r="E14215" s="237"/>
      <c r="F14215" s="237"/>
      <c r="G14215" s="237"/>
    </row>
    <row r="14216" spans="5:7">
      <c r="E14216" s="237"/>
      <c r="F14216" s="237"/>
      <c r="G14216" s="237"/>
    </row>
    <row r="14217" spans="5:7">
      <c r="E14217" s="237"/>
      <c r="F14217" s="237"/>
      <c r="G14217" s="237"/>
    </row>
    <row r="14218" spans="5:7">
      <c r="E14218" s="237"/>
      <c r="F14218" s="237"/>
      <c r="G14218" s="237"/>
    </row>
    <row r="14219" spans="5:7">
      <c r="E14219" s="237"/>
      <c r="F14219" s="237"/>
      <c r="G14219" s="237"/>
    </row>
    <row r="14220" spans="5:7">
      <c r="E14220" s="237"/>
      <c r="F14220" s="237"/>
      <c r="G14220" s="237"/>
    </row>
    <row r="14221" spans="5:7">
      <c r="E14221" s="237"/>
      <c r="F14221" s="237"/>
      <c r="G14221" s="237"/>
    </row>
    <row r="14222" spans="5:7">
      <c r="E14222" s="237"/>
      <c r="F14222" s="237"/>
      <c r="G14222" s="237"/>
    </row>
    <row r="14223" spans="5:7">
      <c r="E14223" s="237"/>
      <c r="F14223" s="237"/>
      <c r="G14223" s="237"/>
    </row>
    <row r="14224" spans="5:7">
      <c r="E14224" s="237"/>
      <c r="F14224" s="237"/>
      <c r="G14224" s="237"/>
    </row>
    <row r="14225" spans="5:7">
      <c r="E14225" s="237"/>
      <c r="F14225" s="237"/>
      <c r="G14225" s="237"/>
    </row>
    <row r="14226" spans="5:7">
      <c r="E14226" s="237"/>
      <c r="F14226" s="237"/>
      <c r="G14226" s="237"/>
    </row>
    <row r="14227" spans="5:7">
      <c r="E14227" s="237"/>
      <c r="F14227" s="237"/>
      <c r="G14227" s="237"/>
    </row>
    <row r="14228" spans="5:7">
      <c r="E14228" s="237"/>
      <c r="F14228" s="237"/>
      <c r="G14228" s="237"/>
    </row>
    <row r="14229" spans="5:7">
      <c r="E14229" s="237"/>
      <c r="F14229" s="237"/>
      <c r="G14229" s="237"/>
    </row>
    <row r="14230" spans="5:7">
      <c r="E14230" s="237"/>
      <c r="F14230" s="237"/>
      <c r="G14230" s="237"/>
    </row>
    <row r="14231" spans="5:7">
      <c r="E14231" s="237"/>
      <c r="F14231" s="237"/>
      <c r="G14231" s="237"/>
    </row>
    <row r="14232" spans="5:7">
      <c r="E14232" s="237"/>
      <c r="F14232" s="237"/>
      <c r="G14232" s="237"/>
    </row>
    <row r="14233" spans="5:7">
      <c r="E14233" s="237"/>
      <c r="F14233" s="237"/>
      <c r="G14233" s="237"/>
    </row>
    <row r="14234" spans="5:7">
      <c r="E14234" s="237"/>
      <c r="F14234" s="237"/>
      <c r="G14234" s="237"/>
    </row>
    <row r="14235" spans="5:7">
      <c r="E14235" s="237"/>
      <c r="F14235" s="237"/>
      <c r="G14235" s="237"/>
    </row>
    <row r="14236" spans="5:7">
      <c r="E14236" s="237"/>
      <c r="F14236" s="237"/>
      <c r="G14236" s="237"/>
    </row>
    <row r="14237" spans="5:7">
      <c r="E14237" s="237"/>
      <c r="F14237" s="237"/>
      <c r="G14237" s="237"/>
    </row>
    <row r="14238" spans="5:7">
      <c r="E14238" s="237"/>
      <c r="F14238" s="237"/>
      <c r="G14238" s="237"/>
    </row>
    <row r="14239" spans="5:7">
      <c r="E14239" s="237"/>
      <c r="F14239" s="237"/>
      <c r="G14239" s="237"/>
    </row>
    <row r="14240" spans="5:7">
      <c r="E14240" s="237"/>
      <c r="F14240" s="237"/>
      <c r="G14240" s="237"/>
    </row>
    <row r="14241" spans="5:7">
      <c r="E14241" s="237"/>
      <c r="F14241" s="237"/>
      <c r="G14241" s="237"/>
    </row>
    <row r="14242" spans="5:7">
      <c r="E14242" s="237"/>
      <c r="F14242" s="237"/>
      <c r="G14242" s="237"/>
    </row>
    <row r="14243" spans="5:7">
      <c r="E14243" s="237"/>
      <c r="F14243" s="237"/>
      <c r="G14243" s="237"/>
    </row>
    <row r="14244" spans="5:7">
      <c r="E14244" s="237"/>
      <c r="F14244" s="237"/>
      <c r="G14244" s="237"/>
    </row>
    <row r="14245" spans="5:7">
      <c r="E14245" s="237"/>
      <c r="F14245" s="237"/>
      <c r="G14245" s="237"/>
    </row>
    <row r="14246" spans="5:7">
      <c r="E14246" s="237"/>
      <c r="F14246" s="237"/>
      <c r="G14246" s="237"/>
    </row>
    <row r="14247" spans="5:7">
      <c r="E14247" s="237"/>
      <c r="F14247" s="237"/>
      <c r="G14247" s="237"/>
    </row>
    <row r="14248" spans="5:7">
      <c r="E14248" s="237"/>
      <c r="F14248" s="237"/>
      <c r="G14248" s="237"/>
    </row>
    <row r="14249" spans="5:7">
      <c r="E14249" s="237"/>
      <c r="F14249" s="237"/>
      <c r="G14249" s="237"/>
    </row>
    <row r="14250" spans="5:7">
      <c r="E14250" s="237"/>
      <c r="F14250" s="237"/>
      <c r="G14250" s="237"/>
    </row>
    <row r="14251" spans="5:7">
      <c r="E14251" s="237"/>
      <c r="F14251" s="237"/>
      <c r="G14251" s="237"/>
    </row>
    <row r="14252" spans="5:7">
      <c r="E14252" s="237"/>
      <c r="F14252" s="237"/>
      <c r="G14252" s="237"/>
    </row>
    <row r="14253" spans="5:7">
      <c r="E14253" s="237"/>
      <c r="F14253" s="237"/>
      <c r="G14253" s="237"/>
    </row>
    <row r="14254" spans="5:7">
      <c r="E14254" s="237"/>
      <c r="F14254" s="237"/>
      <c r="G14254" s="237"/>
    </row>
    <row r="14255" spans="5:7">
      <c r="E14255" s="237"/>
      <c r="F14255" s="237"/>
      <c r="G14255" s="237"/>
    </row>
    <row r="14256" spans="5:7">
      <c r="E14256" s="237"/>
      <c r="F14256" s="237"/>
      <c r="G14256" s="237"/>
    </row>
    <row r="14257" spans="5:7">
      <c r="E14257" s="237"/>
      <c r="F14257" s="237"/>
      <c r="G14257" s="237"/>
    </row>
    <row r="14258" spans="5:7">
      <c r="E14258" s="237"/>
      <c r="F14258" s="237"/>
      <c r="G14258" s="237"/>
    </row>
    <row r="14259" spans="5:7">
      <c r="E14259" s="237"/>
      <c r="F14259" s="237"/>
      <c r="G14259" s="237"/>
    </row>
    <row r="14260" spans="5:7">
      <c r="E14260" s="237"/>
      <c r="F14260" s="237"/>
      <c r="G14260" s="237"/>
    </row>
    <row r="14261" spans="5:7">
      <c r="E14261" s="237"/>
      <c r="F14261" s="237"/>
      <c r="G14261" s="237"/>
    </row>
    <row r="14262" spans="5:7">
      <c r="E14262" s="237"/>
      <c r="F14262" s="237"/>
      <c r="G14262" s="237"/>
    </row>
    <row r="14263" spans="5:7">
      <c r="E14263" s="237"/>
      <c r="F14263" s="237"/>
      <c r="G14263" s="237"/>
    </row>
    <row r="14264" spans="5:7">
      <c r="E14264" s="237"/>
      <c r="F14264" s="237"/>
      <c r="G14264" s="237"/>
    </row>
    <row r="14265" spans="5:7">
      <c r="E14265" s="237"/>
      <c r="F14265" s="237"/>
      <c r="G14265" s="237"/>
    </row>
    <row r="14266" spans="5:7">
      <c r="E14266" s="237"/>
      <c r="F14266" s="237"/>
      <c r="G14266" s="237"/>
    </row>
    <row r="14267" spans="5:7">
      <c r="E14267" s="237"/>
      <c r="F14267" s="237"/>
      <c r="G14267" s="237"/>
    </row>
    <row r="14268" spans="5:7">
      <c r="E14268" s="237"/>
      <c r="F14268" s="237"/>
      <c r="G14268" s="237"/>
    </row>
    <row r="14269" spans="5:7">
      <c r="E14269" s="237"/>
      <c r="F14269" s="237"/>
      <c r="G14269" s="237"/>
    </row>
    <row r="14270" spans="5:7">
      <c r="E14270" s="237"/>
      <c r="F14270" s="237"/>
      <c r="G14270" s="237"/>
    </row>
    <row r="14271" spans="5:7">
      <c r="E14271" s="237"/>
      <c r="F14271" s="237"/>
      <c r="G14271" s="237"/>
    </row>
    <row r="14272" spans="5:7">
      <c r="E14272" s="237"/>
      <c r="F14272" s="237"/>
      <c r="G14272" s="237"/>
    </row>
    <row r="14273" spans="5:7">
      <c r="E14273" s="237"/>
      <c r="F14273" s="237"/>
      <c r="G14273" s="237"/>
    </row>
    <row r="14274" spans="5:7">
      <c r="E14274" s="237"/>
      <c r="F14274" s="237"/>
      <c r="G14274" s="237"/>
    </row>
    <row r="14275" spans="5:7">
      <c r="E14275" s="237"/>
      <c r="F14275" s="237"/>
      <c r="G14275" s="237"/>
    </row>
    <row r="14276" spans="5:7">
      <c r="E14276" s="237"/>
      <c r="F14276" s="237"/>
      <c r="G14276" s="237"/>
    </row>
    <row r="14277" spans="5:7">
      <c r="E14277" s="237"/>
      <c r="F14277" s="237"/>
      <c r="G14277" s="237"/>
    </row>
    <row r="14278" spans="5:7">
      <c r="E14278" s="237"/>
      <c r="F14278" s="237"/>
      <c r="G14278" s="237"/>
    </row>
    <row r="14279" spans="5:7">
      <c r="E14279" s="237"/>
      <c r="F14279" s="237"/>
      <c r="G14279" s="237"/>
    </row>
    <row r="14280" spans="5:7">
      <c r="E14280" s="237"/>
      <c r="F14280" s="237"/>
      <c r="G14280" s="237"/>
    </row>
    <row r="14281" spans="5:7">
      <c r="E14281" s="237"/>
      <c r="F14281" s="237"/>
      <c r="G14281" s="237"/>
    </row>
    <row r="14282" spans="5:7">
      <c r="E14282" s="237"/>
      <c r="F14282" s="237"/>
      <c r="G14282" s="237"/>
    </row>
    <row r="14283" spans="5:7">
      <c r="E14283" s="237"/>
      <c r="F14283" s="237"/>
      <c r="G14283" s="237"/>
    </row>
    <row r="14284" spans="5:7">
      <c r="E14284" s="237"/>
      <c r="F14284" s="237"/>
      <c r="G14284" s="237"/>
    </row>
    <row r="14285" spans="5:7">
      <c r="E14285" s="237"/>
      <c r="F14285" s="237"/>
      <c r="G14285" s="237"/>
    </row>
    <row r="14286" spans="5:7">
      <c r="E14286" s="237"/>
      <c r="F14286" s="237"/>
      <c r="G14286" s="237"/>
    </row>
    <row r="14287" spans="5:7">
      <c r="E14287" s="237"/>
      <c r="F14287" s="237"/>
      <c r="G14287" s="237"/>
    </row>
    <row r="14288" spans="5:7">
      <c r="E14288" s="237"/>
      <c r="F14288" s="237"/>
      <c r="G14288" s="237"/>
    </row>
    <row r="14289" spans="5:7">
      <c r="E14289" s="237"/>
      <c r="F14289" s="237"/>
      <c r="G14289" s="237"/>
    </row>
    <row r="14290" spans="5:7">
      <c r="E14290" s="237"/>
      <c r="F14290" s="237"/>
      <c r="G14290" s="237"/>
    </row>
    <row r="14291" spans="5:7">
      <c r="E14291" s="237"/>
      <c r="F14291" s="237"/>
      <c r="G14291" s="237"/>
    </row>
    <row r="14292" spans="5:7">
      <c r="E14292" s="237"/>
      <c r="F14292" s="237"/>
      <c r="G14292" s="237"/>
    </row>
    <row r="14293" spans="5:7">
      <c r="E14293" s="237"/>
      <c r="F14293" s="237"/>
      <c r="G14293" s="237"/>
    </row>
    <row r="14294" spans="5:7">
      <c r="E14294" s="237"/>
      <c r="F14294" s="237"/>
      <c r="G14294" s="237"/>
    </row>
    <row r="14295" spans="5:7">
      <c r="E14295" s="237"/>
      <c r="F14295" s="237"/>
      <c r="G14295" s="237"/>
    </row>
    <row r="14296" spans="5:7">
      <c r="E14296" s="237"/>
      <c r="F14296" s="237"/>
      <c r="G14296" s="237"/>
    </row>
    <row r="14297" spans="5:7">
      <c r="E14297" s="237"/>
      <c r="F14297" s="237"/>
      <c r="G14297" s="237"/>
    </row>
    <row r="14298" spans="5:7">
      <c r="E14298" s="237"/>
      <c r="F14298" s="237"/>
      <c r="G14298" s="237"/>
    </row>
    <row r="14299" spans="5:7">
      <c r="E14299" s="237"/>
      <c r="F14299" s="237"/>
      <c r="G14299" s="237"/>
    </row>
    <row r="14300" spans="5:7">
      <c r="E14300" s="237"/>
      <c r="F14300" s="237"/>
      <c r="G14300" s="237"/>
    </row>
    <row r="14301" spans="5:7">
      <c r="E14301" s="237"/>
      <c r="F14301" s="237"/>
      <c r="G14301" s="237"/>
    </row>
    <row r="14302" spans="5:7">
      <c r="E14302" s="237"/>
      <c r="F14302" s="237"/>
      <c r="G14302" s="237"/>
    </row>
    <row r="14303" spans="5:7">
      <c r="E14303" s="237"/>
      <c r="F14303" s="237"/>
      <c r="G14303" s="237"/>
    </row>
    <row r="14304" spans="5:7">
      <c r="E14304" s="237"/>
      <c r="F14304" s="237"/>
      <c r="G14304" s="237"/>
    </row>
    <row r="14305" spans="5:7">
      <c r="E14305" s="237"/>
      <c r="F14305" s="237"/>
      <c r="G14305" s="237"/>
    </row>
    <row r="14306" spans="5:7">
      <c r="E14306" s="237"/>
      <c r="F14306" s="237"/>
      <c r="G14306" s="237"/>
    </row>
    <row r="14307" spans="5:7">
      <c r="E14307" s="237"/>
      <c r="F14307" s="237"/>
      <c r="G14307" s="237"/>
    </row>
    <row r="14308" spans="5:7">
      <c r="E14308" s="237"/>
      <c r="F14308" s="237"/>
      <c r="G14308" s="237"/>
    </row>
    <row r="14309" spans="5:7">
      <c r="E14309" s="237"/>
      <c r="F14309" s="237"/>
      <c r="G14309" s="237"/>
    </row>
    <row r="14310" spans="5:7">
      <c r="E14310" s="237"/>
      <c r="F14310" s="237"/>
      <c r="G14310" s="237"/>
    </row>
    <row r="14311" spans="5:7">
      <c r="E14311" s="237"/>
      <c r="F14311" s="237"/>
      <c r="G14311" s="237"/>
    </row>
    <row r="14312" spans="5:7">
      <c r="E14312" s="237"/>
      <c r="F14312" s="237"/>
      <c r="G14312" s="237"/>
    </row>
    <row r="14313" spans="5:7">
      <c r="E14313" s="237"/>
      <c r="F14313" s="237"/>
      <c r="G14313" s="237"/>
    </row>
    <row r="14314" spans="5:7">
      <c r="E14314" s="237"/>
      <c r="F14314" s="237"/>
      <c r="G14314" s="237"/>
    </row>
    <row r="14315" spans="5:7">
      <c r="E14315" s="237"/>
      <c r="F14315" s="237"/>
      <c r="G14315" s="237"/>
    </row>
    <row r="14316" spans="5:7">
      <c r="E14316" s="237"/>
      <c r="F14316" s="237"/>
      <c r="G14316" s="237"/>
    </row>
    <row r="14317" spans="5:7">
      <c r="E14317" s="237"/>
      <c r="F14317" s="237"/>
      <c r="G14317" s="237"/>
    </row>
    <row r="14318" spans="5:7">
      <c r="E14318" s="237"/>
      <c r="F14318" s="237"/>
      <c r="G14318" s="237"/>
    </row>
    <row r="14319" spans="5:7">
      <c r="E14319" s="237"/>
      <c r="F14319" s="237"/>
      <c r="G14319" s="237"/>
    </row>
    <row r="14320" spans="5:7">
      <c r="E14320" s="237"/>
      <c r="F14320" s="237"/>
      <c r="G14320" s="237"/>
    </row>
    <row r="14321" spans="5:7">
      <c r="E14321" s="237"/>
      <c r="F14321" s="237"/>
      <c r="G14321" s="237"/>
    </row>
    <row r="14322" spans="5:7">
      <c r="E14322" s="237"/>
      <c r="F14322" s="237"/>
      <c r="G14322" s="237"/>
    </row>
    <row r="14323" spans="5:7">
      <c r="E14323" s="237"/>
      <c r="F14323" s="237"/>
      <c r="G14323" s="237"/>
    </row>
    <row r="14324" spans="5:7">
      <c r="E14324" s="237"/>
      <c r="F14324" s="237"/>
      <c r="G14324" s="237"/>
    </row>
    <row r="14325" spans="5:7">
      <c r="E14325" s="237"/>
      <c r="F14325" s="237"/>
      <c r="G14325" s="237"/>
    </row>
    <row r="14326" spans="5:7">
      <c r="E14326" s="237"/>
      <c r="F14326" s="237"/>
      <c r="G14326" s="237"/>
    </row>
    <row r="14327" spans="5:7">
      <c r="E14327" s="237"/>
      <c r="F14327" s="237"/>
      <c r="G14327" s="237"/>
    </row>
    <row r="14328" spans="5:7">
      <c r="E14328" s="237"/>
      <c r="F14328" s="237"/>
      <c r="G14328" s="237"/>
    </row>
    <row r="14329" spans="5:7">
      <c r="E14329" s="237"/>
      <c r="F14329" s="237"/>
      <c r="G14329" s="237"/>
    </row>
    <row r="14330" spans="5:7">
      <c r="E14330" s="237"/>
      <c r="F14330" s="237"/>
      <c r="G14330" s="237"/>
    </row>
    <row r="14331" spans="5:7">
      <c r="E14331" s="237"/>
      <c r="F14331" s="237"/>
      <c r="G14331" s="237"/>
    </row>
    <row r="14332" spans="5:7">
      <c r="E14332" s="237"/>
      <c r="F14332" s="237"/>
      <c r="G14332" s="237"/>
    </row>
    <row r="14333" spans="5:7">
      <c r="E14333" s="237"/>
      <c r="F14333" s="237"/>
      <c r="G14333" s="237"/>
    </row>
    <row r="14334" spans="5:7">
      <c r="E14334" s="237"/>
      <c r="F14334" s="237"/>
      <c r="G14334" s="237"/>
    </row>
    <row r="14335" spans="5:7">
      <c r="E14335" s="237"/>
      <c r="F14335" s="237"/>
      <c r="G14335" s="237"/>
    </row>
    <row r="14336" spans="5:7">
      <c r="E14336" s="237"/>
      <c r="F14336" s="237"/>
      <c r="G14336" s="237"/>
    </row>
    <row r="14337" spans="5:7">
      <c r="E14337" s="237"/>
      <c r="F14337" s="237"/>
      <c r="G14337" s="237"/>
    </row>
    <row r="14338" spans="5:7">
      <c r="E14338" s="237"/>
      <c r="F14338" s="237"/>
      <c r="G14338" s="237"/>
    </row>
    <row r="14339" spans="5:7">
      <c r="E14339" s="237"/>
      <c r="F14339" s="237"/>
      <c r="G14339" s="237"/>
    </row>
    <row r="14340" spans="5:7">
      <c r="E14340" s="237"/>
      <c r="F14340" s="237"/>
      <c r="G14340" s="237"/>
    </row>
    <row r="14341" spans="5:7">
      <c r="E14341" s="237"/>
      <c r="F14341" s="237"/>
      <c r="G14341" s="237"/>
    </row>
    <row r="14342" spans="5:7">
      <c r="E14342" s="237"/>
      <c r="F14342" s="237"/>
      <c r="G14342" s="237"/>
    </row>
    <row r="14343" spans="5:7">
      <c r="E14343" s="237"/>
      <c r="F14343" s="237"/>
      <c r="G14343" s="237"/>
    </row>
    <row r="14344" spans="5:7">
      <c r="E14344" s="237"/>
      <c r="F14344" s="237"/>
      <c r="G14344" s="237"/>
    </row>
    <row r="14345" spans="5:7">
      <c r="E14345" s="237"/>
      <c r="F14345" s="237"/>
      <c r="G14345" s="237"/>
    </row>
    <row r="14346" spans="5:7">
      <c r="E14346" s="237"/>
      <c r="F14346" s="237"/>
      <c r="G14346" s="237"/>
    </row>
    <row r="14347" spans="5:7">
      <c r="E14347" s="237"/>
      <c r="F14347" s="237"/>
      <c r="G14347" s="237"/>
    </row>
    <row r="14348" spans="5:7">
      <c r="E14348" s="237"/>
      <c r="F14348" s="237"/>
      <c r="G14348" s="237"/>
    </row>
    <row r="14349" spans="5:7">
      <c r="E14349" s="237"/>
      <c r="F14349" s="237"/>
      <c r="G14349" s="237"/>
    </row>
    <row r="14350" spans="5:7">
      <c r="E14350" s="237"/>
      <c r="F14350" s="237"/>
      <c r="G14350" s="237"/>
    </row>
    <row r="14351" spans="5:7">
      <c r="E14351" s="237"/>
      <c r="F14351" s="237"/>
      <c r="G14351" s="237"/>
    </row>
    <row r="14352" spans="5:7">
      <c r="E14352" s="237"/>
      <c r="F14352" s="237"/>
      <c r="G14352" s="237"/>
    </row>
    <row r="14353" spans="5:7">
      <c r="E14353" s="237"/>
      <c r="F14353" s="237"/>
      <c r="G14353" s="237"/>
    </row>
    <row r="14354" spans="5:7">
      <c r="E14354" s="237"/>
      <c r="F14354" s="237"/>
      <c r="G14354" s="237"/>
    </row>
    <row r="14355" spans="5:7">
      <c r="E14355" s="237"/>
      <c r="F14355" s="237"/>
      <c r="G14355" s="237"/>
    </row>
    <row r="14356" spans="5:7">
      <c r="E14356" s="237"/>
      <c r="F14356" s="237"/>
      <c r="G14356" s="237"/>
    </row>
    <row r="14357" spans="5:7">
      <c r="E14357" s="237"/>
      <c r="F14357" s="237"/>
      <c r="G14357" s="237"/>
    </row>
    <row r="14358" spans="5:7">
      <c r="E14358" s="237"/>
      <c r="F14358" s="237"/>
      <c r="G14358" s="237"/>
    </row>
    <row r="14359" spans="5:7">
      <c r="E14359" s="237"/>
      <c r="F14359" s="237"/>
      <c r="G14359" s="237"/>
    </row>
    <row r="14360" spans="5:7">
      <c r="E14360" s="237"/>
      <c r="F14360" s="237"/>
      <c r="G14360" s="237"/>
    </row>
    <row r="14361" spans="5:7">
      <c r="E14361" s="237"/>
      <c r="F14361" s="237"/>
      <c r="G14361" s="237"/>
    </row>
    <row r="14362" spans="5:7">
      <c r="E14362" s="237"/>
      <c r="F14362" s="237"/>
      <c r="G14362" s="237"/>
    </row>
    <row r="14363" spans="5:7">
      <c r="E14363" s="237"/>
      <c r="F14363" s="237"/>
      <c r="G14363" s="237"/>
    </row>
    <row r="14364" spans="5:7">
      <c r="E14364" s="237"/>
      <c r="F14364" s="237"/>
      <c r="G14364" s="237"/>
    </row>
    <row r="14365" spans="5:7">
      <c r="E14365" s="237"/>
      <c r="F14365" s="237"/>
      <c r="G14365" s="237"/>
    </row>
    <row r="14366" spans="5:7">
      <c r="E14366" s="237"/>
      <c r="F14366" s="237"/>
      <c r="G14366" s="237"/>
    </row>
    <row r="14367" spans="5:7">
      <c r="E14367" s="237"/>
      <c r="F14367" s="237"/>
      <c r="G14367" s="237"/>
    </row>
    <row r="14368" spans="5:7">
      <c r="E14368" s="237"/>
      <c r="F14368" s="237"/>
      <c r="G14368" s="237"/>
    </row>
    <row r="14369" spans="5:7">
      <c r="E14369" s="237"/>
      <c r="F14369" s="237"/>
      <c r="G14369" s="237"/>
    </row>
    <row r="14370" spans="5:7">
      <c r="E14370" s="237"/>
      <c r="F14370" s="237"/>
      <c r="G14370" s="237"/>
    </row>
    <row r="14371" spans="5:7">
      <c r="E14371" s="237"/>
      <c r="F14371" s="237"/>
      <c r="G14371" s="237"/>
    </row>
    <row r="14372" spans="5:7">
      <c r="E14372" s="237"/>
      <c r="F14372" s="237"/>
      <c r="G14372" s="237"/>
    </row>
    <row r="14373" spans="5:7">
      <c r="E14373" s="237"/>
      <c r="F14373" s="237"/>
      <c r="G14373" s="237"/>
    </row>
    <row r="14374" spans="5:7">
      <c r="E14374" s="237"/>
      <c r="F14374" s="237"/>
      <c r="G14374" s="237"/>
    </row>
    <row r="14375" spans="5:7">
      <c r="E14375" s="237"/>
      <c r="F14375" s="237"/>
      <c r="G14375" s="237"/>
    </row>
    <row r="14376" spans="5:7">
      <c r="E14376" s="237"/>
      <c r="F14376" s="237"/>
      <c r="G14376" s="237"/>
    </row>
    <row r="14377" spans="5:7">
      <c r="E14377" s="237"/>
      <c r="F14377" s="237"/>
      <c r="G14377" s="237"/>
    </row>
    <row r="14378" spans="5:7">
      <c r="E14378" s="237"/>
      <c r="F14378" s="237"/>
      <c r="G14378" s="237"/>
    </row>
    <row r="14379" spans="5:7">
      <c r="E14379" s="237"/>
      <c r="F14379" s="237"/>
      <c r="G14379" s="237"/>
    </row>
    <row r="14380" spans="5:7">
      <c r="E14380" s="237"/>
      <c r="F14380" s="237"/>
      <c r="G14380" s="237"/>
    </row>
    <row r="14381" spans="5:7">
      <c r="E14381" s="237"/>
      <c r="F14381" s="237"/>
      <c r="G14381" s="237"/>
    </row>
    <row r="14382" spans="5:7">
      <c r="E14382" s="237"/>
      <c r="F14382" s="237"/>
      <c r="G14382" s="237"/>
    </row>
    <row r="14383" spans="5:7">
      <c r="E14383" s="237"/>
      <c r="F14383" s="237"/>
      <c r="G14383" s="237"/>
    </row>
    <row r="14384" spans="5:7">
      <c r="E14384" s="237"/>
      <c r="F14384" s="237"/>
      <c r="G14384" s="237"/>
    </row>
    <row r="14385" spans="5:7">
      <c r="E14385" s="237"/>
      <c r="F14385" s="237"/>
      <c r="G14385" s="237"/>
    </row>
    <row r="14386" spans="5:7">
      <c r="E14386" s="237"/>
      <c r="F14386" s="237"/>
      <c r="G14386" s="237"/>
    </row>
    <row r="14387" spans="5:7">
      <c r="E14387" s="237"/>
      <c r="F14387" s="237"/>
      <c r="G14387" s="237"/>
    </row>
    <row r="14388" spans="5:7">
      <c r="E14388" s="237"/>
      <c r="F14388" s="237"/>
      <c r="G14388" s="237"/>
    </row>
    <row r="14389" spans="5:7">
      <c r="E14389" s="237"/>
      <c r="F14389" s="237"/>
      <c r="G14389" s="237"/>
    </row>
    <row r="14390" spans="5:7">
      <c r="E14390" s="237"/>
      <c r="F14390" s="237"/>
      <c r="G14390" s="237"/>
    </row>
    <row r="14391" spans="5:7">
      <c r="E14391" s="237"/>
      <c r="F14391" s="237"/>
      <c r="G14391" s="237"/>
    </row>
    <row r="14392" spans="5:7">
      <c r="E14392" s="237"/>
      <c r="F14392" s="237"/>
      <c r="G14392" s="237"/>
    </row>
    <row r="14393" spans="5:7">
      <c r="E14393" s="237"/>
      <c r="F14393" s="237"/>
      <c r="G14393" s="237"/>
    </row>
    <row r="14394" spans="5:7">
      <c r="E14394" s="237"/>
      <c r="F14394" s="237"/>
      <c r="G14394" s="237"/>
    </row>
    <row r="14395" spans="5:7">
      <c r="E14395" s="237"/>
      <c r="F14395" s="237"/>
      <c r="G14395" s="237"/>
    </row>
    <row r="14396" spans="5:7">
      <c r="E14396" s="237"/>
      <c r="F14396" s="237"/>
      <c r="G14396" s="237"/>
    </row>
    <row r="14397" spans="5:7">
      <c r="E14397" s="237"/>
      <c r="F14397" s="237"/>
      <c r="G14397" s="237"/>
    </row>
    <row r="14398" spans="5:7">
      <c r="E14398" s="237"/>
      <c r="F14398" s="237"/>
      <c r="G14398" s="237"/>
    </row>
    <row r="14399" spans="5:7">
      <c r="E14399" s="237"/>
      <c r="F14399" s="237"/>
      <c r="G14399" s="237"/>
    </row>
    <row r="14400" spans="5:7">
      <c r="E14400" s="237"/>
      <c r="F14400" s="237"/>
      <c r="G14400" s="237"/>
    </row>
    <row r="14401" spans="5:7">
      <c r="E14401" s="237"/>
      <c r="F14401" s="237"/>
      <c r="G14401" s="237"/>
    </row>
    <row r="14402" spans="5:7">
      <c r="E14402" s="237"/>
      <c r="F14402" s="237"/>
      <c r="G14402" s="237"/>
    </row>
    <row r="14403" spans="5:7">
      <c r="E14403" s="237"/>
      <c r="F14403" s="237"/>
      <c r="G14403" s="237"/>
    </row>
    <row r="14404" spans="5:7">
      <c r="E14404" s="237"/>
      <c r="F14404" s="237"/>
      <c r="G14404" s="237"/>
    </row>
    <row r="14405" spans="5:7">
      <c r="E14405" s="237"/>
      <c r="F14405" s="237"/>
      <c r="G14405" s="237"/>
    </row>
    <row r="14406" spans="5:7">
      <c r="E14406" s="237"/>
      <c r="F14406" s="237"/>
      <c r="G14406" s="237"/>
    </row>
    <row r="14407" spans="5:7">
      <c r="E14407" s="237"/>
      <c r="F14407" s="237"/>
      <c r="G14407" s="237"/>
    </row>
    <row r="14408" spans="5:7">
      <c r="E14408" s="237"/>
      <c r="F14408" s="237"/>
      <c r="G14408" s="237"/>
    </row>
    <row r="14409" spans="5:7">
      <c r="E14409" s="237"/>
      <c r="F14409" s="237"/>
      <c r="G14409" s="237"/>
    </row>
    <row r="14410" spans="5:7">
      <c r="E14410" s="237"/>
      <c r="F14410" s="237"/>
      <c r="G14410" s="237"/>
    </row>
    <row r="14411" spans="5:7">
      <c r="E14411" s="237"/>
      <c r="F14411" s="237"/>
      <c r="G14411" s="237"/>
    </row>
    <row r="14412" spans="5:7">
      <c r="E14412" s="237"/>
      <c r="F14412" s="237"/>
      <c r="G14412" s="237"/>
    </row>
    <row r="14413" spans="5:7">
      <c r="E14413" s="237"/>
      <c r="F14413" s="237"/>
      <c r="G14413" s="237"/>
    </row>
    <row r="14414" spans="5:7">
      <c r="E14414" s="237"/>
      <c r="F14414" s="237"/>
      <c r="G14414" s="237"/>
    </row>
    <row r="14415" spans="5:7">
      <c r="E14415" s="237"/>
      <c r="F14415" s="237"/>
      <c r="G14415" s="237"/>
    </row>
    <row r="14416" spans="5:7">
      <c r="E14416" s="237"/>
      <c r="F14416" s="237"/>
      <c r="G14416" s="237"/>
    </row>
    <row r="14417" spans="5:7">
      <c r="E14417" s="237"/>
      <c r="F14417" s="237"/>
      <c r="G14417" s="237"/>
    </row>
    <row r="14418" spans="5:7">
      <c r="E14418" s="237"/>
      <c r="F14418" s="237"/>
      <c r="G14418" s="237"/>
    </row>
    <row r="14419" spans="5:7">
      <c r="E14419" s="237"/>
      <c r="F14419" s="237"/>
      <c r="G14419" s="237"/>
    </row>
    <row r="14420" spans="5:7">
      <c r="E14420" s="237"/>
      <c r="F14420" s="237"/>
      <c r="G14420" s="237"/>
    </row>
    <row r="14421" spans="5:7">
      <c r="E14421" s="237"/>
      <c r="F14421" s="237"/>
      <c r="G14421" s="237"/>
    </row>
    <row r="14422" spans="5:7">
      <c r="E14422" s="237"/>
      <c r="F14422" s="237"/>
      <c r="G14422" s="237"/>
    </row>
    <row r="14423" spans="5:7">
      <c r="E14423" s="237"/>
      <c r="F14423" s="237"/>
      <c r="G14423" s="237"/>
    </row>
    <row r="14424" spans="5:7">
      <c r="E14424" s="237"/>
      <c r="F14424" s="237"/>
      <c r="G14424" s="237"/>
    </row>
    <row r="14425" spans="5:7">
      <c r="E14425" s="237"/>
      <c r="F14425" s="237"/>
      <c r="G14425" s="237"/>
    </row>
    <row r="14426" spans="5:7">
      <c r="E14426" s="237"/>
      <c r="F14426" s="237"/>
      <c r="G14426" s="237"/>
    </row>
    <row r="14427" spans="5:7">
      <c r="E14427" s="237"/>
      <c r="F14427" s="237"/>
      <c r="G14427" s="237"/>
    </row>
    <row r="14428" spans="5:7">
      <c r="E14428" s="237"/>
      <c r="F14428" s="237"/>
      <c r="G14428" s="237"/>
    </row>
    <row r="14429" spans="5:7">
      <c r="E14429" s="237"/>
      <c r="F14429" s="237"/>
      <c r="G14429" s="237"/>
    </row>
    <row r="14430" spans="5:7">
      <c r="E14430" s="237"/>
      <c r="F14430" s="237"/>
      <c r="G14430" s="237"/>
    </row>
    <row r="14431" spans="5:7">
      <c r="E14431" s="237"/>
      <c r="F14431" s="237"/>
      <c r="G14431" s="237"/>
    </row>
    <row r="14432" spans="5:7">
      <c r="E14432" s="237"/>
      <c r="F14432" s="237"/>
      <c r="G14432" s="237"/>
    </row>
    <row r="14433" spans="5:7">
      <c r="E14433" s="237"/>
      <c r="F14433" s="237"/>
      <c r="G14433" s="237"/>
    </row>
    <row r="14434" spans="5:7">
      <c r="E14434" s="237"/>
      <c r="F14434" s="237"/>
      <c r="G14434" s="237"/>
    </row>
    <row r="14435" spans="5:7">
      <c r="E14435" s="237"/>
      <c r="F14435" s="237"/>
      <c r="G14435" s="237"/>
    </row>
    <row r="14436" spans="5:7">
      <c r="E14436" s="237"/>
      <c r="F14436" s="237"/>
      <c r="G14436" s="237"/>
    </row>
    <row r="14437" spans="5:7">
      <c r="E14437" s="237"/>
      <c r="F14437" s="237"/>
      <c r="G14437" s="237"/>
    </row>
    <row r="14438" spans="5:7">
      <c r="E14438" s="237"/>
      <c r="F14438" s="237"/>
      <c r="G14438" s="237"/>
    </row>
    <row r="14439" spans="5:7">
      <c r="E14439" s="237"/>
      <c r="F14439" s="237"/>
      <c r="G14439" s="237"/>
    </row>
    <row r="14440" spans="5:7">
      <c r="E14440" s="237"/>
      <c r="F14440" s="237"/>
      <c r="G14440" s="237"/>
    </row>
    <row r="14441" spans="5:7">
      <c r="E14441" s="237"/>
      <c r="F14441" s="237"/>
      <c r="G14441" s="237"/>
    </row>
    <row r="14442" spans="5:7">
      <c r="E14442" s="237"/>
      <c r="F14442" s="237"/>
      <c r="G14442" s="237"/>
    </row>
    <row r="14443" spans="5:7">
      <c r="E14443" s="237"/>
      <c r="F14443" s="237"/>
      <c r="G14443" s="237"/>
    </row>
    <row r="14444" spans="5:7">
      <c r="E14444" s="237"/>
      <c r="F14444" s="237"/>
      <c r="G14444" s="237"/>
    </row>
    <row r="14445" spans="5:7">
      <c r="E14445" s="237"/>
      <c r="F14445" s="237"/>
      <c r="G14445" s="237"/>
    </row>
    <row r="14446" spans="5:7">
      <c r="E14446" s="237"/>
      <c r="F14446" s="237"/>
      <c r="G14446" s="237"/>
    </row>
    <row r="14447" spans="5:7">
      <c r="E14447" s="237"/>
      <c r="F14447" s="237"/>
      <c r="G14447" s="237"/>
    </row>
    <row r="14448" spans="5:7">
      <c r="E14448" s="237"/>
      <c r="F14448" s="237"/>
      <c r="G14448" s="237"/>
    </row>
    <row r="14449" spans="5:7">
      <c r="E14449" s="237"/>
      <c r="F14449" s="237"/>
      <c r="G14449" s="237"/>
    </row>
    <row r="14450" spans="5:7">
      <c r="E14450" s="237"/>
      <c r="F14450" s="237"/>
      <c r="G14450" s="237"/>
    </row>
    <row r="14451" spans="5:7">
      <c r="E14451" s="237"/>
      <c r="F14451" s="237"/>
      <c r="G14451" s="237"/>
    </row>
    <row r="14452" spans="5:7">
      <c r="E14452" s="237"/>
      <c r="F14452" s="237"/>
      <c r="G14452" s="237"/>
    </row>
    <row r="14453" spans="5:7">
      <c r="E14453" s="237"/>
      <c r="F14453" s="237"/>
      <c r="G14453" s="237"/>
    </row>
    <row r="14454" spans="5:7">
      <c r="E14454" s="237"/>
      <c r="F14454" s="237"/>
      <c r="G14454" s="237"/>
    </row>
    <row r="14455" spans="5:7">
      <c r="E14455" s="237"/>
      <c r="F14455" s="237"/>
      <c r="G14455" s="237"/>
    </row>
    <row r="14456" spans="5:7">
      <c r="E14456" s="237"/>
      <c r="F14456" s="237"/>
      <c r="G14456" s="237"/>
    </row>
    <row r="14457" spans="5:7">
      <c r="E14457" s="237"/>
      <c r="F14457" s="237"/>
      <c r="G14457" s="237"/>
    </row>
    <row r="14458" spans="5:7">
      <c r="E14458" s="237"/>
      <c r="F14458" s="237"/>
      <c r="G14458" s="237"/>
    </row>
    <row r="14459" spans="5:7">
      <c r="E14459" s="237"/>
      <c r="F14459" s="237"/>
      <c r="G14459" s="237"/>
    </row>
    <row r="14460" spans="5:7">
      <c r="E14460" s="237"/>
      <c r="F14460" s="237"/>
      <c r="G14460" s="237"/>
    </row>
    <row r="14461" spans="5:7">
      <c r="E14461" s="237"/>
      <c r="F14461" s="237"/>
      <c r="G14461" s="237"/>
    </row>
    <row r="14462" spans="5:7">
      <c r="E14462" s="237"/>
      <c r="F14462" s="237"/>
      <c r="G14462" s="237"/>
    </row>
    <row r="14463" spans="5:7">
      <c r="E14463" s="237"/>
      <c r="F14463" s="237"/>
      <c r="G14463" s="237"/>
    </row>
    <row r="14464" spans="5:7">
      <c r="E14464" s="237"/>
      <c r="F14464" s="237"/>
      <c r="G14464" s="237"/>
    </row>
    <row r="14465" spans="5:7">
      <c r="E14465" s="237"/>
      <c r="F14465" s="237"/>
      <c r="G14465" s="237"/>
    </row>
    <row r="14466" spans="5:7">
      <c r="E14466" s="237"/>
      <c r="F14466" s="237"/>
      <c r="G14466" s="237"/>
    </row>
    <row r="14467" spans="5:7">
      <c r="E14467" s="237"/>
      <c r="F14467" s="237"/>
      <c r="G14467" s="237"/>
    </row>
    <row r="14468" spans="5:7">
      <c r="E14468" s="237"/>
      <c r="F14468" s="237"/>
      <c r="G14468" s="237"/>
    </row>
    <row r="14469" spans="5:7">
      <c r="E14469" s="237"/>
      <c r="F14469" s="237"/>
      <c r="G14469" s="237"/>
    </row>
    <row r="14470" spans="5:7">
      <c r="E14470" s="237"/>
      <c r="F14470" s="237"/>
      <c r="G14470" s="237"/>
    </row>
    <row r="14471" spans="5:7">
      <c r="E14471" s="237"/>
      <c r="F14471" s="237"/>
      <c r="G14471" s="237"/>
    </row>
    <row r="14472" spans="5:7">
      <c r="E14472" s="237"/>
      <c r="F14472" s="237"/>
      <c r="G14472" s="237"/>
    </row>
    <row r="14473" spans="5:7">
      <c r="E14473" s="237"/>
      <c r="F14473" s="237"/>
      <c r="G14473" s="237"/>
    </row>
    <row r="14474" spans="5:7">
      <c r="E14474" s="237"/>
      <c r="F14474" s="237"/>
      <c r="G14474" s="237"/>
    </row>
    <row r="14475" spans="5:7">
      <c r="E14475" s="237"/>
      <c r="F14475" s="237"/>
      <c r="G14475" s="237"/>
    </row>
    <row r="14476" spans="5:7">
      <c r="E14476" s="237"/>
      <c r="F14476" s="237"/>
      <c r="G14476" s="237"/>
    </row>
    <row r="14477" spans="5:7">
      <c r="E14477" s="237"/>
      <c r="F14477" s="237"/>
      <c r="G14477" s="237"/>
    </row>
    <row r="14478" spans="5:7">
      <c r="E14478" s="237"/>
      <c r="F14478" s="237"/>
      <c r="G14478" s="237"/>
    </row>
    <row r="14479" spans="5:7">
      <c r="E14479" s="237"/>
      <c r="F14479" s="237"/>
      <c r="G14479" s="237"/>
    </row>
    <row r="14480" spans="5:7">
      <c r="E14480" s="237"/>
      <c r="F14480" s="237"/>
      <c r="G14480" s="237"/>
    </row>
    <row r="14481" spans="5:7">
      <c r="E14481" s="237"/>
      <c r="F14481" s="237"/>
      <c r="G14481" s="237"/>
    </row>
    <row r="14482" spans="5:7">
      <c r="E14482" s="237"/>
      <c r="F14482" s="237"/>
      <c r="G14482" s="237"/>
    </row>
    <row r="14483" spans="5:7">
      <c r="E14483" s="237"/>
      <c r="F14483" s="237"/>
      <c r="G14483" s="237"/>
    </row>
    <row r="14484" spans="5:7">
      <c r="E14484" s="237"/>
      <c r="F14484" s="237"/>
      <c r="G14484" s="237"/>
    </row>
    <row r="14485" spans="5:7">
      <c r="E14485" s="237"/>
      <c r="F14485" s="237"/>
      <c r="G14485" s="237"/>
    </row>
    <row r="14486" spans="5:7">
      <c r="E14486" s="237"/>
      <c r="F14486" s="237"/>
      <c r="G14486" s="237"/>
    </row>
    <row r="14487" spans="5:7">
      <c r="E14487" s="237"/>
      <c r="F14487" s="237"/>
      <c r="G14487" s="237"/>
    </row>
    <row r="14488" spans="5:7">
      <c r="E14488" s="237"/>
      <c r="F14488" s="237"/>
      <c r="G14488" s="237"/>
    </row>
    <row r="14489" spans="5:7">
      <c r="E14489" s="237"/>
      <c r="F14489" s="237"/>
      <c r="G14489" s="237"/>
    </row>
    <row r="14490" spans="5:7">
      <c r="E14490" s="237"/>
      <c r="F14490" s="237"/>
      <c r="G14490" s="237"/>
    </row>
    <row r="14491" spans="5:7">
      <c r="E14491" s="237"/>
      <c r="F14491" s="237"/>
      <c r="G14491" s="237"/>
    </row>
    <row r="14492" spans="5:7">
      <c r="E14492" s="237"/>
      <c r="F14492" s="237"/>
      <c r="G14492" s="237"/>
    </row>
    <row r="14493" spans="5:7">
      <c r="E14493" s="237"/>
      <c r="F14493" s="237"/>
      <c r="G14493" s="237"/>
    </row>
    <row r="14494" spans="5:7">
      <c r="E14494" s="237"/>
      <c r="F14494" s="237"/>
      <c r="G14494" s="237"/>
    </row>
    <row r="14495" spans="5:7">
      <c r="E14495" s="237"/>
      <c r="F14495" s="237"/>
      <c r="G14495" s="237"/>
    </row>
    <row r="14496" spans="5:7">
      <c r="E14496" s="237"/>
      <c r="F14496" s="237"/>
      <c r="G14496" s="237"/>
    </row>
    <row r="14497" spans="5:7">
      <c r="E14497" s="237"/>
      <c r="F14497" s="237"/>
      <c r="G14497" s="237"/>
    </row>
    <row r="14498" spans="5:7">
      <c r="E14498" s="237"/>
      <c r="F14498" s="237"/>
      <c r="G14498" s="237"/>
    </row>
    <row r="14499" spans="5:7">
      <c r="E14499" s="237"/>
      <c r="F14499" s="237"/>
      <c r="G14499" s="237"/>
    </row>
    <row r="14500" spans="5:7">
      <c r="E14500" s="237"/>
      <c r="F14500" s="237"/>
      <c r="G14500" s="237"/>
    </row>
    <row r="14501" spans="5:7">
      <c r="E14501" s="237"/>
      <c r="F14501" s="237"/>
      <c r="G14501" s="237"/>
    </row>
    <row r="14502" spans="5:7">
      <c r="E14502" s="237"/>
      <c r="F14502" s="237"/>
      <c r="G14502" s="237"/>
    </row>
    <row r="14503" spans="5:7">
      <c r="E14503" s="237"/>
      <c r="F14503" s="237"/>
      <c r="G14503" s="237"/>
    </row>
    <row r="14504" spans="5:7">
      <c r="E14504" s="237"/>
      <c r="F14504" s="237"/>
      <c r="G14504" s="237"/>
    </row>
    <row r="14505" spans="5:7">
      <c r="E14505" s="237"/>
      <c r="F14505" s="237"/>
      <c r="G14505" s="237"/>
    </row>
    <row r="14506" spans="5:7">
      <c r="E14506" s="237"/>
      <c r="F14506" s="237"/>
      <c r="G14506" s="237"/>
    </row>
    <row r="14507" spans="5:7">
      <c r="E14507" s="237"/>
      <c r="F14507" s="237"/>
      <c r="G14507" s="237"/>
    </row>
    <row r="14508" spans="5:7">
      <c r="E14508" s="237"/>
      <c r="F14508" s="237"/>
      <c r="G14508" s="237"/>
    </row>
    <row r="14509" spans="5:7">
      <c r="E14509" s="237"/>
      <c r="F14509" s="237"/>
      <c r="G14509" s="237"/>
    </row>
    <row r="14510" spans="5:7">
      <c r="E14510" s="237"/>
      <c r="F14510" s="237"/>
      <c r="G14510" s="237"/>
    </row>
    <row r="14511" spans="5:7">
      <c r="E14511" s="237"/>
      <c r="F14511" s="237"/>
      <c r="G14511" s="237"/>
    </row>
    <row r="14512" spans="5:7">
      <c r="E14512" s="237"/>
      <c r="F14512" s="237"/>
      <c r="G14512" s="237"/>
    </row>
    <row r="14513" spans="5:7">
      <c r="E14513" s="237"/>
      <c r="F14513" s="237"/>
      <c r="G14513" s="237"/>
    </row>
    <row r="14514" spans="5:7">
      <c r="E14514" s="237"/>
      <c r="F14514" s="237"/>
      <c r="G14514" s="237"/>
    </row>
    <row r="14515" spans="5:7">
      <c r="E14515" s="237"/>
      <c r="F14515" s="237"/>
      <c r="G14515" s="237"/>
    </row>
    <row r="14516" spans="5:7">
      <c r="E14516" s="237"/>
      <c r="F14516" s="237"/>
      <c r="G14516" s="237"/>
    </row>
    <row r="14517" spans="5:7">
      <c r="E14517" s="237"/>
      <c r="F14517" s="237"/>
      <c r="G14517" s="237"/>
    </row>
    <row r="14518" spans="5:7">
      <c r="E14518" s="237"/>
      <c r="F14518" s="237"/>
      <c r="G14518" s="237"/>
    </row>
    <row r="14519" spans="5:7">
      <c r="E14519" s="237"/>
      <c r="F14519" s="237"/>
      <c r="G14519" s="237"/>
    </row>
    <row r="14520" spans="5:7">
      <c r="E14520" s="237"/>
      <c r="F14520" s="237"/>
      <c r="G14520" s="237"/>
    </row>
    <row r="14521" spans="5:7">
      <c r="E14521" s="237"/>
      <c r="F14521" s="237"/>
      <c r="G14521" s="237"/>
    </row>
    <row r="14522" spans="5:7">
      <c r="E14522" s="237"/>
      <c r="F14522" s="237"/>
      <c r="G14522" s="237"/>
    </row>
    <row r="14523" spans="5:7">
      <c r="E14523" s="237"/>
      <c r="F14523" s="237"/>
      <c r="G14523" s="237"/>
    </row>
    <row r="14524" spans="5:7">
      <c r="E14524" s="237"/>
      <c r="F14524" s="237"/>
      <c r="G14524" s="237"/>
    </row>
    <row r="14525" spans="5:7">
      <c r="E14525" s="237"/>
      <c r="F14525" s="237"/>
      <c r="G14525" s="237"/>
    </row>
    <row r="14526" spans="5:7">
      <c r="E14526" s="237"/>
      <c r="F14526" s="237"/>
      <c r="G14526" s="237"/>
    </row>
    <row r="14527" spans="5:7">
      <c r="E14527" s="237"/>
      <c r="F14527" s="237"/>
      <c r="G14527" s="237"/>
    </row>
    <row r="14528" spans="5:7">
      <c r="E14528" s="237"/>
      <c r="F14528" s="237"/>
      <c r="G14528" s="237"/>
    </row>
    <row r="14529" spans="5:7">
      <c r="E14529" s="237"/>
      <c r="F14529" s="237"/>
      <c r="G14529" s="237"/>
    </row>
    <row r="14530" spans="5:7">
      <c r="E14530" s="237"/>
      <c r="F14530" s="237"/>
      <c r="G14530" s="237"/>
    </row>
    <row r="14531" spans="5:7">
      <c r="E14531" s="237"/>
      <c r="F14531" s="237"/>
      <c r="G14531" s="237"/>
    </row>
    <row r="14532" spans="5:7">
      <c r="E14532" s="237"/>
      <c r="F14532" s="237"/>
      <c r="G14532" s="237"/>
    </row>
    <row r="14533" spans="5:7">
      <c r="E14533" s="237"/>
      <c r="F14533" s="237"/>
      <c r="G14533" s="237"/>
    </row>
    <row r="14534" spans="5:7">
      <c r="E14534" s="237"/>
      <c r="F14534" s="237"/>
      <c r="G14534" s="237"/>
    </row>
    <row r="14535" spans="5:7">
      <c r="E14535" s="237"/>
      <c r="F14535" s="237"/>
      <c r="G14535" s="237"/>
    </row>
    <row r="14536" spans="5:7">
      <c r="E14536" s="237"/>
      <c r="F14536" s="237"/>
      <c r="G14536" s="237"/>
    </row>
    <row r="14537" spans="5:7">
      <c r="E14537" s="237"/>
      <c r="F14537" s="237"/>
      <c r="G14537" s="237"/>
    </row>
    <row r="14538" spans="5:7">
      <c r="E14538" s="237"/>
      <c r="F14538" s="237"/>
      <c r="G14538" s="237"/>
    </row>
    <row r="14539" spans="5:7">
      <c r="E14539" s="237"/>
      <c r="F14539" s="237"/>
      <c r="G14539" s="237"/>
    </row>
    <row r="14540" spans="5:7">
      <c r="E14540" s="237"/>
      <c r="F14540" s="237"/>
      <c r="G14540" s="237"/>
    </row>
    <row r="14541" spans="5:7">
      <c r="E14541" s="237"/>
      <c r="F14541" s="237"/>
      <c r="G14541" s="237"/>
    </row>
    <row r="14542" spans="5:7">
      <c r="E14542" s="237"/>
      <c r="F14542" s="237"/>
      <c r="G14542" s="237"/>
    </row>
    <row r="14543" spans="5:7">
      <c r="E14543" s="237"/>
      <c r="F14543" s="237"/>
      <c r="G14543" s="237"/>
    </row>
    <row r="14544" spans="5:7">
      <c r="E14544" s="237"/>
      <c r="F14544" s="237"/>
      <c r="G14544" s="237"/>
    </row>
    <row r="14545" spans="5:7">
      <c r="E14545" s="237"/>
      <c r="F14545" s="237"/>
      <c r="G14545" s="237"/>
    </row>
    <row r="14546" spans="5:7">
      <c r="E14546" s="237"/>
      <c r="F14546" s="237"/>
      <c r="G14546" s="237"/>
    </row>
    <row r="14547" spans="5:7">
      <c r="E14547" s="237"/>
      <c r="F14547" s="237"/>
      <c r="G14547" s="237"/>
    </row>
    <row r="14548" spans="5:7">
      <c r="E14548" s="237"/>
      <c r="F14548" s="237"/>
      <c r="G14548" s="237"/>
    </row>
    <row r="14549" spans="5:7">
      <c r="E14549" s="237"/>
      <c r="F14549" s="237"/>
      <c r="G14549" s="237"/>
    </row>
    <row r="14550" spans="5:7">
      <c r="E14550" s="237"/>
      <c r="F14550" s="237"/>
      <c r="G14550" s="237"/>
    </row>
    <row r="14551" spans="5:7">
      <c r="E14551" s="237"/>
      <c r="F14551" s="237"/>
      <c r="G14551" s="237"/>
    </row>
    <row r="14552" spans="5:7">
      <c r="E14552" s="237"/>
      <c r="F14552" s="237"/>
      <c r="G14552" s="237"/>
    </row>
    <row r="14553" spans="5:7">
      <c r="E14553" s="237"/>
      <c r="F14553" s="237"/>
      <c r="G14553" s="237"/>
    </row>
    <row r="14554" spans="5:7">
      <c r="E14554" s="237"/>
      <c r="F14554" s="237"/>
      <c r="G14554" s="237"/>
    </row>
    <row r="14555" spans="5:7">
      <c r="E14555" s="237"/>
      <c r="F14555" s="237"/>
      <c r="G14555" s="237"/>
    </row>
    <row r="14556" spans="5:7">
      <c r="E14556" s="237"/>
      <c r="F14556" s="237"/>
      <c r="G14556" s="237"/>
    </row>
    <row r="14557" spans="5:7">
      <c r="E14557" s="237"/>
      <c r="F14557" s="237"/>
      <c r="G14557" s="237"/>
    </row>
    <row r="14558" spans="5:7">
      <c r="E14558" s="237"/>
      <c r="F14558" s="237"/>
      <c r="G14558" s="237"/>
    </row>
    <row r="14559" spans="5:7">
      <c r="E14559" s="237"/>
      <c r="F14559" s="237"/>
      <c r="G14559" s="237"/>
    </row>
    <row r="14560" spans="5:7">
      <c r="E14560" s="237"/>
      <c r="F14560" s="237"/>
      <c r="G14560" s="237"/>
    </row>
    <row r="14561" spans="5:7">
      <c r="E14561" s="237"/>
      <c r="F14561" s="237"/>
      <c r="G14561" s="237"/>
    </row>
    <row r="14562" spans="5:7">
      <c r="E14562" s="237"/>
      <c r="F14562" s="237"/>
      <c r="G14562" s="237"/>
    </row>
    <row r="14563" spans="5:7">
      <c r="E14563" s="237"/>
      <c r="F14563" s="237"/>
      <c r="G14563" s="237"/>
    </row>
    <row r="14564" spans="5:7">
      <c r="E14564" s="237"/>
      <c r="F14564" s="237"/>
      <c r="G14564" s="237"/>
    </row>
    <row r="14565" spans="5:7">
      <c r="E14565" s="237"/>
      <c r="F14565" s="237"/>
      <c r="G14565" s="237"/>
    </row>
    <row r="14566" spans="5:7">
      <c r="E14566" s="237"/>
      <c r="F14566" s="237"/>
      <c r="G14566" s="237"/>
    </row>
    <row r="14567" spans="5:7">
      <c r="E14567" s="237"/>
      <c r="F14567" s="237"/>
      <c r="G14567" s="237"/>
    </row>
    <row r="14568" spans="5:7">
      <c r="E14568" s="237"/>
      <c r="F14568" s="237"/>
      <c r="G14568" s="237"/>
    </row>
    <row r="14569" spans="5:7">
      <c r="E14569" s="237"/>
      <c r="F14569" s="237"/>
      <c r="G14569" s="237"/>
    </row>
    <row r="14570" spans="5:7">
      <c r="E14570" s="237"/>
      <c r="F14570" s="237"/>
      <c r="G14570" s="237"/>
    </row>
    <row r="14571" spans="5:7">
      <c r="E14571" s="237"/>
      <c r="F14571" s="237"/>
      <c r="G14571" s="237"/>
    </row>
    <row r="14572" spans="5:7">
      <c r="E14572" s="237"/>
      <c r="F14572" s="237"/>
      <c r="G14572" s="237"/>
    </row>
    <row r="14573" spans="5:7">
      <c r="E14573" s="237"/>
      <c r="F14573" s="237"/>
      <c r="G14573" s="237"/>
    </row>
    <row r="14574" spans="5:7">
      <c r="E14574" s="237"/>
      <c r="F14574" s="237"/>
      <c r="G14574" s="237"/>
    </row>
    <row r="14575" spans="5:7">
      <c r="E14575" s="237"/>
      <c r="F14575" s="237"/>
      <c r="G14575" s="237"/>
    </row>
    <row r="14576" spans="5:7">
      <c r="E14576" s="237"/>
      <c r="F14576" s="237"/>
      <c r="G14576" s="237"/>
    </row>
    <row r="14577" spans="5:7">
      <c r="E14577" s="237"/>
      <c r="F14577" s="237"/>
      <c r="G14577" s="237"/>
    </row>
    <row r="14578" spans="5:7">
      <c r="E14578" s="237"/>
      <c r="F14578" s="237"/>
      <c r="G14578" s="237"/>
    </row>
    <row r="14579" spans="5:7">
      <c r="E14579" s="237"/>
      <c r="F14579" s="237"/>
      <c r="G14579" s="237"/>
    </row>
    <row r="14580" spans="5:7">
      <c r="E14580" s="237"/>
      <c r="F14580" s="237"/>
      <c r="G14580" s="237"/>
    </row>
    <row r="14581" spans="5:7">
      <c r="E14581" s="237"/>
      <c r="F14581" s="237"/>
      <c r="G14581" s="237"/>
    </row>
    <row r="14582" spans="5:7">
      <c r="E14582" s="237"/>
      <c r="F14582" s="237"/>
      <c r="G14582" s="237"/>
    </row>
    <row r="14583" spans="5:7">
      <c r="E14583" s="237"/>
      <c r="F14583" s="237"/>
      <c r="G14583" s="237"/>
    </row>
    <row r="14584" spans="5:7">
      <c r="E14584" s="237"/>
      <c r="F14584" s="237"/>
      <c r="G14584" s="237"/>
    </row>
    <row r="14585" spans="5:7">
      <c r="E14585" s="237"/>
      <c r="F14585" s="237"/>
      <c r="G14585" s="237"/>
    </row>
    <row r="14586" spans="5:7">
      <c r="E14586" s="237"/>
      <c r="F14586" s="237"/>
      <c r="G14586" s="237"/>
    </row>
    <row r="14587" spans="5:7">
      <c r="E14587" s="237"/>
      <c r="F14587" s="237"/>
      <c r="G14587" s="237"/>
    </row>
    <row r="14588" spans="5:7">
      <c r="E14588" s="237"/>
      <c r="F14588" s="237"/>
      <c r="G14588" s="237"/>
    </row>
    <row r="14589" spans="5:7">
      <c r="E14589" s="237"/>
      <c r="F14589" s="237"/>
      <c r="G14589" s="237"/>
    </row>
    <row r="14590" spans="5:7">
      <c r="E14590" s="237"/>
      <c r="F14590" s="237"/>
      <c r="G14590" s="237"/>
    </row>
    <row r="14591" spans="5:7">
      <c r="E14591" s="237"/>
      <c r="F14591" s="237"/>
      <c r="G14591" s="237"/>
    </row>
    <row r="14592" spans="5:7">
      <c r="E14592" s="237"/>
      <c r="F14592" s="237"/>
      <c r="G14592" s="237"/>
    </row>
    <row r="14593" spans="5:7">
      <c r="E14593" s="237"/>
      <c r="F14593" s="237"/>
      <c r="G14593" s="237"/>
    </row>
    <row r="14594" spans="5:7">
      <c r="E14594" s="237"/>
      <c r="F14594" s="237"/>
      <c r="G14594" s="237"/>
    </row>
    <row r="14595" spans="5:7">
      <c r="E14595" s="237"/>
      <c r="F14595" s="237"/>
      <c r="G14595" s="237"/>
    </row>
    <row r="14596" spans="5:7">
      <c r="E14596" s="237"/>
      <c r="F14596" s="237"/>
      <c r="G14596" s="237"/>
    </row>
    <row r="14597" spans="5:7">
      <c r="E14597" s="237"/>
      <c r="F14597" s="237"/>
      <c r="G14597" s="237"/>
    </row>
    <row r="14598" spans="5:7">
      <c r="E14598" s="237"/>
      <c r="F14598" s="237"/>
      <c r="G14598" s="237"/>
    </row>
    <row r="14599" spans="5:7">
      <c r="E14599" s="237"/>
      <c r="F14599" s="237"/>
      <c r="G14599" s="237"/>
    </row>
    <row r="14600" spans="5:7">
      <c r="E14600" s="237"/>
      <c r="F14600" s="237"/>
      <c r="G14600" s="237"/>
    </row>
    <row r="14601" spans="5:7">
      <c r="E14601" s="237"/>
      <c r="F14601" s="237"/>
      <c r="G14601" s="237"/>
    </row>
    <row r="14602" spans="5:7">
      <c r="E14602" s="237"/>
      <c r="F14602" s="237"/>
      <c r="G14602" s="237"/>
    </row>
    <row r="14603" spans="5:7">
      <c r="E14603" s="237"/>
      <c r="F14603" s="237"/>
      <c r="G14603" s="237"/>
    </row>
    <row r="14604" spans="5:7">
      <c r="E14604" s="237"/>
      <c r="F14604" s="237"/>
      <c r="G14604" s="237"/>
    </row>
    <row r="14605" spans="5:7">
      <c r="E14605" s="237"/>
      <c r="F14605" s="237"/>
      <c r="G14605" s="237"/>
    </row>
    <row r="14606" spans="5:7">
      <c r="E14606" s="237"/>
      <c r="F14606" s="237"/>
      <c r="G14606" s="237"/>
    </row>
    <row r="14607" spans="5:7">
      <c r="E14607" s="237"/>
      <c r="F14607" s="237"/>
      <c r="G14607" s="237"/>
    </row>
    <row r="14608" spans="5:7">
      <c r="E14608" s="237"/>
      <c r="F14608" s="237"/>
      <c r="G14608" s="237"/>
    </row>
    <row r="14609" spans="5:7">
      <c r="E14609" s="237"/>
      <c r="F14609" s="237"/>
      <c r="G14609" s="237"/>
    </row>
    <row r="14610" spans="5:7">
      <c r="E14610" s="237"/>
      <c r="F14610" s="237"/>
      <c r="G14610" s="237"/>
    </row>
    <row r="14611" spans="5:7">
      <c r="E14611" s="237"/>
      <c r="F14611" s="237"/>
      <c r="G14611" s="237"/>
    </row>
    <row r="14612" spans="5:7">
      <c r="E14612" s="237"/>
      <c r="F14612" s="237"/>
      <c r="G14612" s="237"/>
    </row>
    <row r="14613" spans="5:7">
      <c r="E14613" s="237"/>
      <c r="F14613" s="237"/>
      <c r="G14613" s="237"/>
    </row>
    <row r="14614" spans="5:7">
      <c r="E14614" s="237"/>
      <c r="F14614" s="237"/>
      <c r="G14614" s="237"/>
    </row>
    <row r="14615" spans="5:7">
      <c r="E14615" s="237"/>
      <c r="F14615" s="237"/>
      <c r="G14615" s="237"/>
    </row>
    <row r="14616" spans="5:7">
      <c r="E14616" s="237"/>
      <c r="F14616" s="237"/>
      <c r="G14616" s="237"/>
    </row>
    <row r="14617" spans="5:7">
      <c r="E14617" s="237"/>
      <c r="F14617" s="237"/>
      <c r="G14617" s="237"/>
    </row>
    <row r="14618" spans="5:7">
      <c r="E14618" s="237"/>
      <c r="F14618" s="237"/>
      <c r="G14618" s="237"/>
    </row>
    <row r="14619" spans="5:7">
      <c r="E14619" s="237"/>
      <c r="F14619" s="237"/>
      <c r="G14619" s="237"/>
    </row>
    <row r="14620" spans="5:7">
      <c r="E14620" s="237"/>
      <c r="F14620" s="237"/>
      <c r="G14620" s="237"/>
    </row>
    <row r="14621" spans="5:7">
      <c r="E14621" s="237"/>
      <c r="F14621" s="237"/>
      <c r="G14621" s="237"/>
    </row>
    <row r="14622" spans="5:7">
      <c r="E14622" s="237"/>
      <c r="F14622" s="237"/>
      <c r="G14622" s="237"/>
    </row>
    <row r="14623" spans="5:7">
      <c r="E14623" s="237"/>
      <c r="F14623" s="237"/>
      <c r="G14623" s="237"/>
    </row>
    <row r="14624" spans="5:7">
      <c r="E14624" s="237"/>
      <c r="F14624" s="237"/>
      <c r="G14624" s="237"/>
    </row>
    <row r="14625" spans="5:7">
      <c r="E14625" s="237"/>
      <c r="F14625" s="237"/>
      <c r="G14625" s="237"/>
    </row>
    <row r="14626" spans="5:7">
      <c r="E14626" s="237"/>
      <c r="F14626" s="237"/>
      <c r="G14626" s="237"/>
    </row>
    <row r="14627" spans="5:7">
      <c r="E14627" s="237"/>
      <c r="F14627" s="237"/>
      <c r="G14627" s="237"/>
    </row>
    <row r="14628" spans="5:7">
      <c r="E14628" s="237"/>
      <c r="F14628" s="237"/>
      <c r="G14628" s="237"/>
    </row>
    <row r="14629" spans="5:7">
      <c r="E14629" s="237"/>
      <c r="F14629" s="237"/>
      <c r="G14629" s="237"/>
    </row>
    <row r="14630" spans="5:7">
      <c r="E14630" s="237"/>
      <c r="F14630" s="237"/>
      <c r="G14630" s="237"/>
    </row>
    <row r="14631" spans="5:7">
      <c r="E14631" s="237"/>
      <c r="F14631" s="237"/>
      <c r="G14631" s="237"/>
    </row>
    <row r="14632" spans="5:7">
      <c r="E14632" s="237"/>
      <c r="F14632" s="237"/>
      <c r="G14632" s="237"/>
    </row>
    <row r="14633" spans="5:7">
      <c r="E14633" s="237"/>
      <c r="F14633" s="237"/>
      <c r="G14633" s="237"/>
    </row>
    <row r="14634" spans="5:7">
      <c r="E14634" s="237"/>
      <c r="F14634" s="237"/>
      <c r="G14634" s="237"/>
    </row>
    <row r="14635" spans="5:7">
      <c r="E14635" s="237"/>
      <c r="F14635" s="237"/>
      <c r="G14635" s="237"/>
    </row>
    <row r="14636" spans="5:7">
      <c r="E14636" s="237"/>
      <c r="F14636" s="237"/>
      <c r="G14636" s="237"/>
    </row>
    <row r="14637" spans="5:7">
      <c r="E14637" s="237"/>
      <c r="F14637" s="237"/>
      <c r="G14637" s="237"/>
    </row>
    <row r="14638" spans="5:7">
      <c r="E14638" s="237"/>
      <c r="F14638" s="237"/>
      <c r="G14638" s="237"/>
    </row>
    <row r="14639" spans="5:7">
      <c r="E14639" s="237"/>
      <c r="F14639" s="237"/>
      <c r="G14639" s="237"/>
    </row>
    <row r="14640" spans="5:7">
      <c r="E14640" s="237"/>
      <c r="F14640" s="237"/>
      <c r="G14640" s="237"/>
    </row>
    <row r="14641" spans="5:7">
      <c r="E14641" s="237"/>
      <c r="F14641" s="237"/>
      <c r="G14641" s="237"/>
    </row>
    <row r="14642" spans="5:7">
      <c r="E14642" s="237"/>
      <c r="F14642" s="237"/>
      <c r="G14642" s="237"/>
    </row>
    <row r="14643" spans="5:7">
      <c r="E14643" s="237"/>
      <c r="F14643" s="237"/>
      <c r="G14643" s="237"/>
    </row>
    <row r="14644" spans="5:7">
      <c r="E14644" s="237"/>
      <c r="F14644" s="237"/>
      <c r="G14644" s="237"/>
    </row>
    <row r="14645" spans="5:7">
      <c r="E14645" s="237"/>
      <c r="F14645" s="237"/>
      <c r="G14645" s="237"/>
    </row>
    <row r="14646" spans="5:7">
      <c r="E14646" s="237"/>
      <c r="F14646" s="237"/>
      <c r="G14646" s="237"/>
    </row>
    <row r="14647" spans="5:7">
      <c r="E14647" s="237"/>
      <c r="F14647" s="237"/>
      <c r="G14647" s="237"/>
    </row>
    <row r="14648" spans="5:7">
      <c r="E14648" s="237"/>
      <c r="F14648" s="237"/>
      <c r="G14648" s="237"/>
    </row>
    <row r="14649" spans="5:7">
      <c r="E14649" s="237"/>
      <c r="F14649" s="237"/>
      <c r="G14649" s="237"/>
    </row>
    <row r="14650" spans="5:7">
      <c r="E14650" s="237"/>
      <c r="F14650" s="237"/>
      <c r="G14650" s="237"/>
    </row>
    <row r="14651" spans="5:7">
      <c r="E14651" s="237"/>
      <c r="F14651" s="237"/>
      <c r="G14651" s="237"/>
    </row>
    <row r="14652" spans="5:7">
      <c r="E14652" s="237"/>
      <c r="F14652" s="237"/>
      <c r="G14652" s="237"/>
    </row>
    <row r="14653" spans="5:7">
      <c r="E14653" s="237"/>
      <c r="F14653" s="237"/>
      <c r="G14653" s="237"/>
    </row>
    <row r="14654" spans="5:7">
      <c r="E14654" s="237"/>
      <c r="F14654" s="237"/>
      <c r="G14654" s="237"/>
    </row>
    <row r="14655" spans="5:7">
      <c r="E14655" s="237"/>
      <c r="F14655" s="237"/>
      <c r="G14655" s="237"/>
    </row>
    <row r="14656" spans="5:7">
      <c r="E14656" s="237"/>
      <c r="F14656" s="237"/>
      <c r="G14656" s="237"/>
    </row>
    <row r="14657" spans="5:7">
      <c r="E14657" s="237"/>
      <c r="F14657" s="237"/>
      <c r="G14657" s="237"/>
    </row>
    <row r="14658" spans="5:7">
      <c r="E14658" s="237"/>
      <c r="F14658" s="237"/>
      <c r="G14658" s="237"/>
    </row>
    <row r="14659" spans="5:7">
      <c r="E14659" s="237"/>
      <c r="F14659" s="237"/>
      <c r="G14659" s="237"/>
    </row>
    <row r="14660" spans="5:7">
      <c r="E14660" s="237"/>
      <c r="F14660" s="237"/>
      <c r="G14660" s="237"/>
    </row>
    <row r="14661" spans="5:7">
      <c r="E14661" s="237"/>
      <c r="F14661" s="237"/>
      <c r="G14661" s="237"/>
    </row>
    <row r="14662" spans="5:7">
      <c r="E14662" s="237"/>
      <c r="F14662" s="237"/>
      <c r="G14662" s="237"/>
    </row>
    <row r="14663" spans="5:7">
      <c r="E14663" s="237"/>
      <c r="F14663" s="237"/>
      <c r="G14663" s="237"/>
    </row>
    <row r="14664" spans="5:7">
      <c r="E14664" s="237"/>
      <c r="F14664" s="237"/>
      <c r="G14664" s="237"/>
    </row>
    <row r="14665" spans="5:7">
      <c r="E14665" s="237"/>
      <c r="F14665" s="237"/>
      <c r="G14665" s="237"/>
    </row>
    <row r="14666" spans="5:7">
      <c r="E14666" s="237"/>
      <c r="F14666" s="237"/>
      <c r="G14666" s="237"/>
    </row>
    <row r="14667" spans="5:7">
      <c r="E14667" s="237"/>
      <c r="F14667" s="237"/>
      <c r="G14667" s="237"/>
    </row>
    <row r="14668" spans="5:7">
      <c r="E14668" s="237"/>
      <c r="F14668" s="237"/>
      <c r="G14668" s="237"/>
    </row>
    <row r="14669" spans="5:7">
      <c r="E14669" s="237"/>
      <c r="F14669" s="237"/>
      <c r="G14669" s="237"/>
    </row>
    <row r="14670" spans="5:7">
      <c r="E14670" s="237"/>
      <c r="F14670" s="237"/>
      <c r="G14670" s="237"/>
    </row>
    <row r="14671" spans="5:7">
      <c r="E14671" s="237"/>
      <c r="F14671" s="237"/>
      <c r="G14671" s="237"/>
    </row>
    <row r="14672" spans="5:7">
      <c r="E14672" s="237"/>
      <c r="F14672" s="237"/>
      <c r="G14672" s="237"/>
    </row>
    <row r="14673" spans="5:7">
      <c r="E14673" s="237"/>
      <c r="F14673" s="237"/>
      <c r="G14673" s="237"/>
    </row>
    <row r="14674" spans="5:7">
      <c r="E14674" s="237"/>
      <c r="F14674" s="237"/>
      <c r="G14674" s="237"/>
    </row>
    <row r="14675" spans="5:7">
      <c r="E14675" s="237"/>
      <c r="F14675" s="237"/>
      <c r="G14675" s="237"/>
    </row>
    <row r="14676" spans="5:7">
      <c r="E14676" s="237"/>
      <c r="F14676" s="237"/>
      <c r="G14676" s="237"/>
    </row>
    <row r="14677" spans="5:7">
      <c r="E14677" s="237"/>
      <c r="F14677" s="237"/>
      <c r="G14677" s="237"/>
    </row>
    <row r="14678" spans="5:7">
      <c r="E14678" s="237"/>
      <c r="F14678" s="237"/>
      <c r="G14678" s="237"/>
    </row>
    <row r="14679" spans="5:7">
      <c r="E14679" s="237"/>
      <c r="F14679" s="237"/>
      <c r="G14679" s="237"/>
    </row>
    <row r="14680" spans="5:7">
      <c r="E14680" s="237"/>
      <c r="F14680" s="237"/>
      <c r="G14680" s="237"/>
    </row>
    <row r="14681" spans="5:7">
      <c r="E14681" s="237"/>
      <c r="F14681" s="237"/>
      <c r="G14681" s="237"/>
    </row>
    <row r="14682" spans="5:7">
      <c r="E14682" s="237"/>
      <c r="F14682" s="237"/>
      <c r="G14682" s="237"/>
    </row>
    <row r="14683" spans="5:7">
      <c r="E14683" s="237"/>
      <c r="F14683" s="237"/>
      <c r="G14683" s="237"/>
    </row>
    <row r="14684" spans="5:7">
      <c r="E14684" s="237"/>
      <c r="F14684" s="237"/>
      <c r="G14684" s="237"/>
    </row>
    <row r="14685" spans="5:7">
      <c r="E14685" s="237"/>
      <c r="F14685" s="237"/>
      <c r="G14685" s="237"/>
    </row>
    <row r="14686" spans="5:7">
      <c r="E14686" s="237"/>
      <c r="F14686" s="237"/>
      <c r="G14686" s="237"/>
    </row>
    <row r="14687" spans="5:7">
      <c r="E14687" s="237"/>
      <c r="F14687" s="237"/>
      <c r="G14687" s="237"/>
    </row>
    <row r="14688" spans="5:7">
      <c r="E14688" s="237"/>
      <c r="F14688" s="237"/>
      <c r="G14688" s="237"/>
    </row>
    <row r="14689" spans="5:7">
      <c r="E14689" s="237"/>
      <c r="F14689" s="237"/>
      <c r="G14689" s="237"/>
    </row>
    <row r="14690" spans="5:7">
      <c r="E14690" s="237"/>
      <c r="F14690" s="237"/>
      <c r="G14690" s="237"/>
    </row>
    <row r="14691" spans="5:7">
      <c r="E14691" s="237"/>
      <c r="F14691" s="237"/>
      <c r="G14691" s="237"/>
    </row>
    <row r="14692" spans="5:7">
      <c r="E14692" s="237"/>
      <c r="F14692" s="237"/>
      <c r="G14692" s="237"/>
    </row>
    <row r="14693" spans="5:7">
      <c r="E14693" s="237"/>
      <c r="F14693" s="237"/>
      <c r="G14693" s="237"/>
    </row>
    <row r="14694" spans="5:7">
      <c r="E14694" s="237"/>
      <c r="F14694" s="237"/>
      <c r="G14694" s="237"/>
    </row>
    <row r="14695" spans="5:7">
      <c r="E14695" s="237"/>
      <c r="F14695" s="237"/>
      <c r="G14695" s="237"/>
    </row>
    <row r="14696" spans="5:7">
      <c r="E14696" s="237"/>
      <c r="F14696" s="237"/>
      <c r="G14696" s="237"/>
    </row>
    <row r="14697" spans="5:7">
      <c r="E14697" s="237"/>
      <c r="F14697" s="237"/>
      <c r="G14697" s="237"/>
    </row>
    <row r="14698" spans="5:7">
      <c r="E14698" s="237"/>
      <c r="F14698" s="237"/>
      <c r="G14698" s="237"/>
    </row>
    <row r="14699" spans="5:7">
      <c r="E14699" s="237"/>
      <c r="F14699" s="237"/>
      <c r="G14699" s="237"/>
    </row>
    <row r="14700" spans="5:7">
      <c r="E14700" s="237"/>
      <c r="F14700" s="237"/>
      <c r="G14700" s="237"/>
    </row>
    <row r="14701" spans="5:7">
      <c r="E14701" s="237"/>
      <c r="F14701" s="237"/>
      <c r="G14701" s="237"/>
    </row>
    <row r="14702" spans="5:7">
      <c r="E14702" s="237"/>
      <c r="F14702" s="237"/>
      <c r="G14702" s="237"/>
    </row>
    <row r="14703" spans="5:7">
      <c r="E14703" s="237"/>
      <c r="F14703" s="237"/>
      <c r="G14703" s="237"/>
    </row>
    <row r="14704" spans="5:7">
      <c r="E14704" s="237"/>
      <c r="F14704" s="237"/>
      <c r="G14704" s="237"/>
    </row>
    <row r="14705" spans="5:7">
      <c r="E14705" s="237"/>
      <c r="F14705" s="237"/>
      <c r="G14705" s="237"/>
    </row>
    <row r="14706" spans="5:7">
      <c r="E14706" s="237"/>
      <c r="F14706" s="237"/>
      <c r="G14706" s="237"/>
    </row>
    <row r="14707" spans="5:7">
      <c r="E14707" s="237"/>
      <c r="F14707" s="237"/>
      <c r="G14707" s="237"/>
    </row>
    <row r="14708" spans="5:7">
      <c r="E14708" s="237"/>
      <c r="F14708" s="237"/>
      <c r="G14708" s="237"/>
    </row>
    <row r="14709" spans="5:7">
      <c r="E14709" s="237"/>
      <c r="F14709" s="237"/>
      <c r="G14709" s="237"/>
    </row>
    <row r="14710" spans="5:7">
      <c r="E14710" s="237"/>
      <c r="F14710" s="237"/>
      <c r="G14710" s="237"/>
    </row>
    <row r="14711" spans="5:7">
      <c r="E14711" s="237"/>
      <c r="F14711" s="237"/>
      <c r="G14711" s="237"/>
    </row>
    <row r="14712" spans="5:7">
      <c r="E14712" s="237"/>
      <c r="F14712" s="237"/>
      <c r="G14712" s="237"/>
    </row>
    <row r="14713" spans="5:7">
      <c r="E14713" s="237"/>
      <c r="F14713" s="237"/>
      <c r="G14713" s="237"/>
    </row>
    <row r="14714" spans="5:7">
      <c r="E14714" s="237"/>
      <c r="F14714" s="237"/>
      <c r="G14714" s="237"/>
    </row>
    <row r="14715" spans="5:7">
      <c r="E14715" s="237"/>
      <c r="F14715" s="237"/>
      <c r="G14715" s="237"/>
    </row>
    <row r="14716" spans="5:7">
      <c r="E14716" s="237"/>
      <c r="F14716" s="237"/>
      <c r="G14716" s="237"/>
    </row>
    <row r="14717" spans="5:7">
      <c r="E14717" s="237"/>
      <c r="F14717" s="237"/>
      <c r="G14717" s="237"/>
    </row>
    <row r="14718" spans="5:7">
      <c r="E14718" s="237"/>
      <c r="F14718" s="237"/>
      <c r="G14718" s="237"/>
    </row>
    <row r="14719" spans="5:7">
      <c r="E14719" s="237"/>
      <c r="F14719" s="237"/>
      <c r="G14719" s="237"/>
    </row>
    <row r="14720" spans="5:7">
      <c r="E14720" s="237"/>
      <c r="F14720" s="237"/>
      <c r="G14720" s="237"/>
    </row>
    <row r="14721" spans="5:7">
      <c r="E14721" s="237"/>
      <c r="F14721" s="237"/>
      <c r="G14721" s="237"/>
    </row>
    <row r="14722" spans="5:7">
      <c r="E14722" s="237"/>
      <c r="F14722" s="237"/>
      <c r="G14722" s="237"/>
    </row>
    <row r="14723" spans="5:7">
      <c r="E14723" s="237"/>
      <c r="F14723" s="237"/>
      <c r="G14723" s="237"/>
    </row>
    <row r="14724" spans="5:7">
      <c r="E14724" s="237"/>
      <c r="F14724" s="237"/>
      <c r="G14724" s="237"/>
    </row>
    <row r="14725" spans="5:7">
      <c r="E14725" s="237"/>
      <c r="F14725" s="237"/>
      <c r="G14725" s="237"/>
    </row>
    <row r="14726" spans="5:7">
      <c r="E14726" s="237"/>
      <c r="F14726" s="237"/>
      <c r="G14726" s="237"/>
    </row>
    <row r="14727" spans="5:7">
      <c r="E14727" s="237"/>
      <c r="F14727" s="237"/>
      <c r="G14727" s="237"/>
    </row>
    <row r="14728" spans="5:7">
      <c r="E14728" s="237"/>
      <c r="F14728" s="237"/>
      <c r="G14728" s="237"/>
    </row>
    <row r="14729" spans="5:7">
      <c r="E14729" s="237"/>
      <c r="F14729" s="237"/>
      <c r="G14729" s="237"/>
    </row>
    <row r="14730" spans="5:7">
      <c r="E14730" s="237"/>
      <c r="F14730" s="237"/>
      <c r="G14730" s="237"/>
    </row>
    <row r="14731" spans="5:7">
      <c r="E14731" s="237"/>
      <c r="F14731" s="237"/>
      <c r="G14731" s="237"/>
    </row>
    <row r="14732" spans="5:7">
      <c r="E14732" s="237"/>
      <c r="F14732" s="237"/>
      <c r="G14732" s="237"/>
    </row>
    <row r="14733" spans="5:7">
      <c r="E14733" s="237"/>
      <c r="F14733" s="237"/>
      <c r="G14733" s="237"/>
    </row>
    <row r="14734" spans="5:7">
      <c r="E14734" s="237"/>
      <c r="F14734" s="237"/>
      <c r="G14734" s="237"/>
    </row>
    <row r="14735" spans="5:7">
      <c r="E14735" s="237"/>
      <c r="F14735" s="237"/>
      <c r="G14735" s="237"/>
    </row>
    <row r="14736" spans="5:7">
      <c r="E14736" s="237"/>
      <c r="F14736" s="237"/>
      <c r="G14736" s="237"/>
    </row>
    <row r="14737" spans="5:7">
      <c r="E14737" s="237"/>
      <c r="F14737" s="237"/>
      <c r="G14737" s="237"/>
    </row>
    <row r="14738" spans="5:7">
      <c r="E14738" s="237"/>
      <c r="F14738" s="237"/>
      <c r="G14738" s="237"/>
    </row>
    <row r="14739" spans="5:7">
      <c r="E14739" s="237"/>
      <c r="F14739" s="237"/>
      <c r="G14739" s="237"/>
    </row>
    <row r="14740" spans="5:7">
      <c r="E14740" s="237"/>
      <c r="F14740" s="237"/>
      <c r="G14740" s="237"/>
    </row>
    <row r="14741" spans="5:7">
      <c r="E14741" s="237"/>
      <c r="F14741" s="237"/>
      <c r="G14741" s="237"/>
    </row>
    <row r="14742" spans="5:7">
      <c r="E14742" s="237"/>
      <c r="F14742" s="237"/>
      <c r="G14742" s="237"/>
    </row>
    <row r="14743" spans="5:7">
      <c r="E14743" s="237"/>
      <c r="F14743" s="237"/>
      <c r="G14743" s="237"/>
    </row>
    <row r="14744" spans="5:7">
      <c r="E14744" s="237"/>
      <c r="F14744" s="237"/>
      <c r="G14744" s="237"/>
    </row>
    <row r="14745" spans="5:7">
      <c r="E14745" s="237"/>
      <c r="F14745" s="237"/>
      <c r="G14745" s="237"/>
    </row>
    <row r="14746" spans="5:7">
      <c r="E14746" s="237"/>
      <c r="F14746" s="237"/>
      <c r="G14746" s="237"/>
    </row>
    <row r="14747" spans="5:7">
      <c r="E14747" s="237"/>
      <c r="F14747" s="237"/>
      <c r="G14747" s="237"/>
    </row>
    <row r="14748" spans="5:7">
      <c r="E14748" s="237"/>
      <c r="F14748" s="237"/>
      <c r="G14748" s="237"/>
    </row>
    <row r="14749" spans="5:7">
      <c r="E14749" s="237"/>
      <c r="F14749" s="237"/>
      <c r="G14749" s="237"/>
    </row>
    <row r="14750" spans="5:7">
      <c r="E14750" s="237"/>
      <c r="F14750" s="237"/>
      <c r="G14750" s="237"/>
    </row>
    <row r="14751" spans="5:7">
      <c r="E14751" s="237"/>
      <c r="F14751" s="237"/>
      <c r="G14751" s="237"/>
    </row>
    <row r="14752" spans="5:7">
      <c r="E14752" s="237"/>
      <c r="F14752" s="237"/>
      <c r="G14752" s="237"/>
    </row>
    <row r="14753" spans="5:7">
      <c r="E14753" s="237"/>
      <c r="F14753" s="237"/>
      <c r="G14753" s="237"/>
    </row>
    <row r="14754" spans="5:7">
      <c r="E14754" s="237"/>
      <c r="F14754" s="237"/>
      <c r="G14754" s="237"/>
    </row>
    <row r="14755" spans="5:7">
      <c r="E14755" s="237"/>
      <c r="F14755" s="237"/>
      <c r="G14755" s="237"/>
    </row>
    <row r="14756" spans="5:7">
      <c r="E14756" s="237"/>
      <c r="F14756" s="237"/>
      <c r="G14756" s="237"/>
    </row>
    <row r="14757" spans="5:7">
      <c r="E14757" s="237"/>
      <c r="F14757" s="237"/>
      <c r="G14757" s="237"/>
    </row>
    <row r="14758" spans="5:7">
      <c r="E14758" s="237"/>
      <c r="F14758" s="237"/>
      <c r="G14758" s="237"/>
    </row>
    <row r="14759" spans="5:7">
      <c r="E14759" s="237"/>
      <c r="F14759" s="237"/>
      <c r="G14759" s="237"/>
    </row>
    <row r="14760" spans="5:7">
      <c r="E14760" s="237"/>
      <c r="F14760" s="237"/>
      <c r="G14760" s="237"/>
    </row>
    <row r="14761" spans="5:7">
      <c r="E14761" s="237"/>
      <c r="F14761" s="237"/>
      <c r="G14761" s="237"/>
    </row>
    <row r="14762" spans="5:7">
      <c r="E14762" s="237"/>
      <c r="F14762" s="237"/>
      <c r="G14762" s="237"/>
    </row>
    <row r="14763" spans="5:7">
      <c r="E14763" s="237"/>
      <c r="F14763" s="237"/>
      <c r="G14763" s="237"/>
    </row>
    <row r="14764" spans="5:7">
      <c r="E14764" s="237"/>
      <c r="F14764" s="237"/>
      <c r="G14764" s="237"/>
    </row>
    <row r="14765" spans="5:7">
      <c r="E14765" s="237"/>
      <c r="F14765" s="237"/>
      <c r="G14765" s="237"/>
    </row>
    <row r="14766" spans="5:7">
      <c r="E14766" s="237"/>
      <c r="F14766" s="237"/>
      <c r="G14766" s="237"/>
    </row>
    <row r="14767" spans="5:7">
      <c r="E14767" s="237"/>
      <c r="F14767" s="237"/>
      <c r="G14767" s="237"/>
    </row>
    <row r="14768" spans="5:7">
      <c r="E14768" s="237"/>
      <c r="F14768" s="237"/>
      <c r="G14768" s="237"/>
    </row>
    <row r="14769" spans="5:7">
      <c r="E14769" s="237"/>
      <c r="F14769" s="237"/>
      <c r="G14769" s="237"/>
    </row>
    <row r="14770" spans="5:7">
      <c r="E14770" s="237"/>
      <c r="F14770" s="237"/>
      <c r="G14770" s="237"/>
    </row>
    <row r="14771" spans="5:7">
      <c r="E14771" s="237"/>
      <c r="F14771" s="237"/>
      <c r="G14771" s="237"/>
    </row>
    <row r="14772" spans="5:7">
      <c r="E14772" s="237"/>
      <c r="F14772" s="237"/>
      <c r="G14772" s="237"/>
    </row>
    <row r="14773" spans="5:7">
      <c r="E14773" s="237"/>
      <c r="F14773" s="237"/>
      <c r="G14773" s="237"/>
    </row>
    <row r="14774" spans="5:7">
      <c r="E14774" s="237"/>
      <c r="F14774" s="237"/>
      <c r="G14774" s="237"/>
    </row>
    <row r="14775" spans="5:7">
      <c r="E14775" s="237"/>
      <c r="F14775" s="237"/>
      <c r="G14775" s="237"/>
    </row>
    <row r="14776" spans="5:7">
      <c r="E14776" s="237"/>
      <c r="F14776" s="237"/>
      <c r="G14776" s="237"/>
    </row>
    <row r="14777" spans="5:7">
      <c r="E14777" s="237"/>
      <c r="F14777" s="237"/>
      <c r="G14777" s="237"/>
    </row>
    <row r="14778" spans="5:7">
      <c r="E14778" s="237"/>
      <c r="F14778" s="237"/>
      <c r="G14778" s="237"/>
    </row>
    <row r="14779" spans="5:7">
      <c r="E14779" s="237"/>
      <c r="F14779" s="237"/>
      <c r="G14779" s="237"/>
    </row>
    <row r="14780" spans="5:7">
      <c r="E14780" s="237"/>
      <c r="F14780" s="237"/>
      <c r="G14780" s="237"/>
    </row>
    <row r="14781" spans="5:7">
      <c r="E14781" s="237"/>
      <c r="F14781" s="237"/>
      <c r="G14781" s="237"/>
    </row>
    <row r="14782" spans="5:7">
      <c r="E14782" s="237"/>
      <c r="F14782" s="237"/>
      <c r="G14782" s="237"/>
    </row>
    <row r="14783" spans="5:7">
      <c r="E14783" s="237"/>
      <c r="F14783" s="237"/>
      <c r="G14783" s="237"/>
    </row>
    <row r="14784" spans="5:7">
      <c r="E14784" s="237"/>
      <c r="F14784" s="237"/>
      <c r="G14784" s="237"/>
    </row>
    <row r="14785" spans="5:7">
      <c r="E14785" s="237"/>
      <c r="F14785" s="237"/>
      <c r="G14785" s="237"/>
    </row>
    <row r="14786" spans="5:7">
      <c r="E14786" s="237"/>
      <c r="F14786" s="237"/>
      <c r="G14786" s="237"/>
    </row>
    <row r="14787" spans="5:7">
      <c r="E14787" s="237"/>
      <c r="F14787" s="237"/>
      <c r="G14787" s="237"/>
    </row>
    <row r="14788" spans="5:7">
      <c r="E14788" s="237"/>
      <c r="F14788" s="237"/>
      <c r="G14788" s="237"/>
    </row>
    <row r="14789" spans="5:7">
      <c r="E14789" s="237"/>
      <c r="F14789" s="237"/>
      <c r="G14789" s="237"/>
    </row>
    <row r="14790" spans="5:7">
      <c r="E14790" s="237"/>
      <c r="F14790" s="237"/>
      <c r="G14790" s="237"/>
    </row>
    <row r="14791" spans="5:7">
      <c r="E14791" s="237"/>
      <c r="F14791" s="237"/>
      <c r="G14791" s="237"/>
    </row>
    <row r="14792" spans="5:7">
      <c r="E14792" s="237"/>
      <c r="F14792" s="237"/>
      <c r="G14792" s="237"/>
    </row>
    <row r="14793" spans="5:7">
      <c r="E14793" s="237"/>
      <c r="F14793" s="237"/>
      <c r="G14793" s="237"/>
    </row>
    <row r="14794" spans="5:7">
      <c r="E14794" s="237"/>
      <c r="F14794" s="237"/>
      <c r="G14794" s="237"/>
    </row>
    <row r="14795" spans="5:7">
      <c r="E14795" s="237"/>
      <c r="F14795" s="237"/>
      <c r="G14795" s="237"/>
    </row>
    <row r="14796" spans="5:7">
      <c r="E14796" s="237"/>
      <c r="F14796" s="237"/>
      <c r="G14796" s="237"/>
    </row>
    <row r="14797" spans="5:7">
      <c r="E14797" s="237"/>
      <c r="F14797" s="237"/>
      <c r="G14797" s="237"/>
    </row>
    <row r="14798" spans="5:7">
      <c r="E14798" s="237"/>
      <c r="F14798" s="237"/>
      <c r="G14798" s="237"/>
    </row>
    <row r="14799" spans="5:7">
      <c r="E14799" s="237"/>
      <c r="F14799" s="237"/>
      <c r="G14799" s="237"/>
    </row>
    <row r="14800" spans="5:7">
      <c r="E14800" s="237"/>
      <c r="F14800" s="237"/>
      <c r="G14800" s="237"/>
    </row>
    <row r="14801" spans="5:7">
      <c r="E14801" s="237"/>
      <c r="F14801" s="237"/>
      <c r="G14801" s="237"/>
    </row>
    <row r="14802" spans="5:7">
      <c r="E14802" s="237"/>
      <c r="F14802" s="237"/>
      <c r="G14802" s="237"/>
    </row>
    <row r="14803" spans="5:7">
      <c r="E14803" s="237"/>
      <c r="F14803" s="237"/>
      <c r="G14803" s="237"/>
    </row>
    <row r="14804" spans="5:7">
      <c r="E14804" s="237"/>
      <c r="F14804" s="237"/>
      <c r="G14804" s="237"/>
    </row>
    <row r="14805" spans="5:7">
      <c r="E14805" s="237"/>
      <c r="F14805" s="237"/>
      <c r="G14805" s="237"/>
    </row>
    <row r="14806" spans="5:7">
      <c r="E14806" s="237"/>
      <c r="F14806" s="237"/>
      <c r="G14806" s="237"/>
    </row>
    <row r="14807" spans="5:7">
      <c r="E14807" s="237"/>
      <c r="F14807" s="237"/>
      <c r="G14807" s="237"/>
    </row>
    <row r="14808" spans="5:7">
      <c r="E14808" s="237"/>
      <c r="F14808" s="237"/>
      <c r="G14808" s="237"/>
    </row>
    <row r="14809" spans="5:7">
      <c r="E14809" s="237"/>
      <c r="F14809" s="237"/>
      <c r="G14809" s="237"/>
    </row>
    <row r="14810" spans="5:7">
      <c r="E14810" s="237"/>
      <c r="F14810" s="237"/>
      <c r="G14810" s="237"/>
    </row>
    <row r="14811" spans="5:7">
      <c r="E14811" s="237"/>
      <c r="F14811" s="237"/>
      <c r="G14811" s="237"/>
    </row>
    <row r="14812" spans="5:7">
      <c r="E14812" s="237"/>
      <c r="F14812" s="237"/>
      <c r="G14812" s="237"/>
    </row>
    <row r="14813" spans="5:7">
      <c r="E14813" s="237"/>
      <c r="F14813" s="237"/>
      <c r="G14813" s="237"/>
    </row>
    <row r="14814" spans="5:7">
      <c r="E14814" s="237"/>
      <c r="F14814" s="237"/>
      <c r="G14814" s="237"/>
    </row>
    <row r="14815" spans="5:7">
      <c r="E14815" s="237"/>
      <c r="F14815" s="237"/>
      <c r="G14815" s="237"/>
    </row>
    <row r="14816" spans="5:7">
      <c r="E14816" s="237"/>
      <c r="F14816" s="237"/>
      <c r="G14816" s="237"/>
    </row>
    <row r="14817" spans="5:7">
      <c r="E14817" s="237"/>
      <c r="F14817" s="237"/>
      <c r="G14817" s="237"/>
    </row>
    <row r="14818" spans="5:7">
      <c r="E14818" s="237"/>
      <c r="F14818" s="237"/>
      <c r="G14818" s="237"/>
    </row>
    <row r="14819" spans="5:7">
      <c r="E14819" s="237"/>
      <c r="F14819" s="237"/>
      <c r="G14819" s="237"/>
    </row>
    <row r="14820" spans="5:7">
      <c r="E14820" s="237"/>
      <c r="F14820" s="237"/>
      <c r="G14820" s="237"/>
    </row>
    <row r="14821" spans="5:7">
      <c r="E14821" s="237"/>
      <c r="F14821" s="237"/>
      <c r="G14821" s="237"/>
    </row>
    <row r="14822" spans="5:7">
      <c r="E14822" s="237"/>
      <c r="F14822" s="237"/>
      <c r="G14822" s="237"/>
    </row>
    <row r="14823" spans="5:7">
      <c r="E14823" s="237"/>
      <c r="F14823" s="237"/>
      <c r="G14823" s="237"/>
    </row>
    <row r="14824" spans="5:7">
      <c r="E14824" s="237"/>
      <c r="F14824" s="237"/>
      <c r="G14824" s="237"/>
    </row>
    <row r="14825" spans="5:7">
      <c r="E14825" s="237"/>
      <c r="F14825" s="237"/>
      <c r="G14825" s="237"/>
    </row>
    <row r="14826" spans="5:7">
      <c r="E14826" s="237"/>
      <c r="F14826" s="237"/>
      <c r="G14826" s="237"/>
    </row>
    <row r="14827" spans="5:7">
      <c r="E14827" s="237"/>
      <c r="F14827" s="237"/>
      <c r="G14827" s="237"/>
    </row>
    <row r="14828" spans="5:7">
      <c r="E14828" s="237"/>
      <c r="F14828" s="237"/>
      <c r="G14828" s="237"/>
    </row>
    <row r="14829" spans="5:7">
      <c r="E14829" s="237"/>
      <c r="F14829" s="237"/>
      <c r="G14829" s="237"/>
    </row>
    <row r="14830" spans="5:7">
      <c r="E14830" s="237"/>
      <c r="F14830" s="237"/>
      <c r="G14830" s="237"/>
    </row>
    <row r="14831" spans="5:7">
      <c r="E14831" s="237"/>
      <c r="F14831" s="237"/>
      <c r="G14831" s="237"/>
    </row>
    <row r="14832" spans="5:7">
      <c r="E14832" s="237"/>
      <c r="F14832" s="237"/>
      <c r="G14832" s="237"/>
    </row>
    <row r="14833" spans="5:7">
      <c r="E14833" s="237"/>
      <c r="F14833" s="237"/>
      <c r="G14833" s="237"/>
    </row>
    <row r="14834" spans="5:7">
      <c r="E14834" s="237"/>
      <c r="F14834" s="237"/>
      <c r="G14834" s="237"/>
    </row>
    <row r="14835" spans="5:7">
      <c r="E14835" s="237"/>
      <c r="F14835" s="237"/>
      <c r="G14835" s="237"/>
    </row>
    <row r="14836" spans="5:7">
      <c r="E14836" s="237"/>
      <c r="F14836" s="237"/>
      <c r="G14836" s="237"/>
    </row>
    <row r="14837" spans="5:7">
      <c r="E14837" s="237"/>
      <c r="F14837" s="237"/>
      <c r="G14837" s="237"/>
    </row>
    <row r="14838" spans="5:7">
      <c r="E14838" s="237"/>
      <c r="F14838" s="237"/>
      <c r="G14838" s="237"/>
    </row>
    <row r="14839" spans="5:7">
      <c r="E14839" s="237"/>
      <c r="F14839" s="237"/>
      <c r="G14839" s="237"/>
    </row>
    <row r="14840" spans="5:7">
      <c r="E14840" s="237"/>
      <c r="F14840" s="237"/>
      <c r="G14840" s="237"/>
    </row>
    <row r="14841" spans="5:7">
      <c r="E14841" s="237"/>
      <c r="F14841" s="237"/>
      <c r="G14841" s="237"/>
    </row>
    <row r="14842" spans="5:7">
      <c r="E14842" s="237"/>
      <c r="F14842" s="237"/>
      <c r="G14842" s="237"/>
    </row>
    <row r="14843" spans="5:7">
      <c r="E14843" s="237"/>
      <c r="F14843" s="237"/>
      <c r="G14843" s="237"/>
    </row>
    <row r="14844" spans="5:7">
      <c r="E14844" s="237"/>
      <c r="F14844" s="237"/>
      <c r="G14844" s="237"/>
    </row>
    <row r="14845" spans="5:7">
      <c r="E14845" s="237"/>
      <c r="F14845" s="237"/>
      <c r="G14845" s="237"/>
    </row>
    <row r="14846" spans="5:7">
      <c r="E14846" s="237"/>
      <c r="F14846" s="237"/>
      <c r="G14846" s="237"/>
    </row>
    <row r="14847" spans="5:7">
      <c r="E14847" s="237"/>
      <c r="F14847" s="237"/>
      <c r="G14847" s="237"/>
    </row>
    <row r="14848" spans="5:7">
      <c r="E14848" s="237"/>
      <c r="F14848" s="237"/>
      <c r="G14848" s="237"/>
    </row>
    <row r="14849" spans="5:7">
      <c r="E14849" s="237"/>
      <c r="F14849" s="237"/>
      <c r="G14849" s="237"/>
    </row>
    <row r="14850" spans="5:7">
      <c r="E14850" s="237"/>
      <c r="F14850" s="237"/>
      <c r="G14850" s="237"/>
    </row>
    <row r="14851" spans="5:7">
      <c r="E14851" s="237"/>
      <c r="F14851" s="237"/>
      <c r="G14851" s="237"/>
    </row>
    <row r="14852" spans="5:7">
      <c r="E14852" s="237"/>
      <c r="F14852" s="237"/>
      <c r="G14852" s="237"/>
    </row>
    <row r="14853" spans="5:7">
      <c r="E14853" s="237"/>
      <c r="F14853" s="237"/>
      <c r="G14853" s="237"/>
    </row>
    <row r="14854" spans="5:7">
      <c r="E14854" s="237"/>
      <c r="F14854" s="237"/>
      <c r="G14854" s="237"/>
    </row>
    <row r="14855" spans="5:7">
      <c r="E14855" s="237"/>
      <c r="F14855" s="237"/>
      <c r="G14855" s="237"/>
    </row>
    <row r="14856" spans="5:7">
      <c r="E14856" s="237"/>
      <c r="F14856" s="237"/>
      <c r="G14856" s="237"/>
    </row>
    <row r="14857" spans="5:7">
      <c r="E14857" s="237"/>
      <c r="F14857" s="237"/>
      <c r="G14857" s="237"/>
    </row>
    <row r="14858" spans="5:7">
      <c r="E14858" s="237"/>
      <c r="F14858" s="237"/>
      <c r="G14858" s="237"/>
    </row>
    <row r="14859" spans="5:7">
      <c r="E14859" s="237"/>
      <c r="F14859" s="237"/>
      <c r="G14859" s="237"/>
    </row>
    <row r="14860" spans="5:7">
      <c r="E14860" s="237"/>
      <c r="F14860" s="237"/>
      <c r="G14860" s="237"/>
    </row>
    <row r="14861" spans="5:7">
      <c r="E14861" s="237"/>
      <c r="F14861" s="237"/>
      <c r="G14861" s="237"/>
    </row>
    <row r="14862" spans="5:7">
      <c r="E14862" s="237"/>
      <c r="F14862" s="237"/>
      <c r="G14862" s="237"/>
    </row>
    <row r="14863" spans="5:7">
      <c r="E14863" s="237"/>
      <c r="F14863" s="237"/>
      <c r="G14863" s="237"/>
    </row>
    <row r="14864" spans="5:7">
      <c r="E14864" s="237"/>
      <c r="F14864" s="237"/>
      <c r="G14864" s="237"/>
    </row>
    <row r="14865" spans="5:7">
      <c r="E14865" s="237"/>
      <c r="F14865" s="237"/>
      <c r="G14865" s="237"/>
    </row>
    <row r="14866" spans="5:7">
      <c r="E14866" s="237"/>
      <c r="F14866" s="237"/>
      <c r="G14866" s="237"/>
    </row>
    <row r="14867" spans="5:7">
      <c r="E14867" s="237"/>
      <c r="F14867" s="237"/>
      <c r="G14867" s="237"/>
    </row>
    <row r="14868" spans="5:7">
      <c r="E14868" s="237"/>
      <c r="F14868" s="237"/>
      <c r="G14868" s="237"/>
    </row>
    <row r="14869" spans="5:7">
      <c r="E14869" s="237"/>
      <c r="F14869" s="237"/>
      <c r="G14869" s="237"/>
    </row>
    <row r="14870" spans="5:7">
      <c r="E14870" s="237"/>
      <c r="F14870" s="237"/>
      <c r="G14870" s="237"/>
    </row>
    <row r="14871" spans="5:7">
      <c r="E14871" s="237"/>
      <c r="F14871" s="237"/>
      <c r="G14871" s="237"/>
    </row>
    <row r="14872" spans="5:7">
      <c r="E14872" s="237"/>
      <c r="F14872" s="237"/>
      <c r="G14872" s="237"/>
    </row>
    <row r="14873" spans="5:7">
      <c r="E14873" s="237"/>
      <c r="F14873" s="237"/>
      <c r="G14873" s="237"/>
    </row>
    <row r="14874" spans="5:7">
      <c r="E14874" s="237"/>
      <c r="F14874" s="237"/>
      <c r="G14874" s="237"/>
    </row>
    <row r="14875" spans="5:7">
      <c r="E14875" s="237"/>
      <c r="F14875" s="237"/>
      <c r="G14875" s="237"/>
    </row>
    <row r="14876" spans="5:7">
      <c r="E14876" s="237"/>
      <c r="F14876" s="237"/>
      <c r="G14876" s="237"/>
    </row>
    <row r="14877" spans="5:7">
      <c r="E14877" s="237"/>
      <c r="F14877" s="237"/>
      <c r="G14877" s="237"/>
    </row>
    <row r="14878" spans="5:7">
      <c r="E14878" s="237"/>
      <c r="F14878" s="237"/>
      <c r="G14878" s="237"/>
    </row>
    <row r="14879" spans="5:7">
      <c r="E14879" s="237"/>
      <c r="F14879" s="237"/>
      <c r="G14879" s="237"/>
    </row>
    <row r="14880" spans="5:7">
      <c r="E14880" s="237"/>
      <c r="F14880" s="237"/>
      <c r="G14880" s="237"/>
    </row>
    <row r="14881" spans="5:7">
      <c r="E14881" s="237"/>
      <c r="F14881" s="237"/>
      <c r="G14881" s="237"/>
    </row>
    <row r="14882" spans="5:7">
      <c r="E14882" s="237"/>
      <c r="F14882" s="237"/>
      <c r="G14882" s="237"/>
    </row>
    <row r="14883" spans="5:7">
      <c r="E14883" s="237"/>
      <c r="F14883" s="237"/>
      <c r="G14883" s="237"/>
    </row>
    <row r="14884" spans="5:7">
      <c r="E14884" s="237"/>
      <c r="F14884" s="237"/>
      <c r="G14884" s="237"/>
    </row>
    <row r="14885" spans="5:7">
      <c r="E14885" s="237"/>
      <c r="F14885" s="237"/>
      <c r="G14885" s="237"/>
    </row>
    <row r="14886" spans="5:7">
      <c r="E14886" s="237"/>
      <c r="F14886" s="237"/>
      <c r="G14886" s="237"/>
    </row>
    <row r="14887" spans="5:7">
      <c r="E14887" s="237"/>
      <c r="F14887" s="237"/>
      <c r="G14887" s="237"/>
    </row>
    <row r="14888" spans="5:7">
      <c r="E14888" s="237"/>
      <c r="F14888" s="237"/>
      <c r="G14888" s="237"/>
    </row>
    <row r="14889" spans="5:7">
      <c r="E14889" s="237"/>
      <c r="F14889" s="237"/>
      <c r="G14889" s="237"/>
    </row>
    <row r="14890" spans="5:7">
      <c r="E14890" s="237"/>
      <c r="F14890" s="237"/>
      <c r="G14890" s="237"/>
    </row>
    <row r="14891" spans="5:7">
      <c r="E14891" s="237"/>
      <c r="F14891" s="237"/>
      <c r="G14891" s="237"/>
    </row>
    <row r="14892" spans="5:7">
      <c r="E14892" s="237"/>
      <c r="F14892" s="237"/>
      <c r="G14892" s="237"/>
    </row>
    <row r="14893" spans="5:7">
      <c r="E14893" s="237"/>
      <c r="F14893" s="237"/>
      <c r="G14893" s="237"/>
    </row>
    <row r="14894" spans="5:7">
      <c r="E14894" s="237"/>
      <c r="F14894" s="237"/>
      <c r="G14894" s="237"/>
    </row>
    <row r="14895" spans="5:7">
      <c r="E14895" s="237"/>
      <c r="F14895" s="237"/>
      <c r="G14895" s="237"/>
    </row>
    <row r="14896" spans="5:7">
      <c r="E14896" s="237"/>
      <c r="F14896" s="237"/>
      <c r="G14896" s="237"/>
    </row>
    <row r="14897" spans="5:7">
      <c r="E14897" s="237"/>
      <c r="F14897" s="237"/>
      <c r="G14897" s="237"/>
    </row>
    <row r="14898" spans="5:7">
      <c r="E14898" s="237"/>
      <c r="F14898" s="237"/>
      <c r="G14898" s="237"/>
    </row>
    <row r="14899" spans="5:7">
      <c r="E14899" s="237"/>
      <c r="F14899" s="237"/>
      <c r="G14899" s="237"/>
    </row>
    <row r="14900" spans="5:7">
      <c r="E14900" s="237"/>
      <c r="F14900" s="237"/>
      <c r="G14900" s="237"/>
    </row>
    <row r="14901" spans="5:7">
      <c r="E14901" s="237"/>
      <c r="F14901" s="237"/>
      <c r="G14901" s="237"/>
    </row>
    <row r="14902" spans="5:7">
      <c r="E14902" s="237"/>
      <c r="F14902" s="237"/>
      <c r="G14902" s="237"/>
    </row>
    <row r="14903" spans="5:7">
      <c r="E14903" s="237"/>
      <c r="F14903" s="237"/>
      <c r="G14903" s="237"/>
    </row>
    <row r="14904" spans="5:7">
      <c r="E14904" s="237"/>
      <c r="F14904" s="237"/>
      <c r="G14904" s="237"/>
    </row>
    <row r="14905" spans="5:7">
      <c r="E14905" s="237"/>
      <c r="F14905" s="237"/>
      <c r="G14905" s="237"/>
    </row>
    <row r="14906" spans="5:7">
      <c r="E14906" s="237"/>
      <c r="F14906" s="237"/>
      <c r="G14906" s="237"/>
    </row>
    <row r="14907" spans="5:7">
      <c r="E14907" s="237"/>
      <c r="F14907" s="237"/>
      <c r="G14907" s="237"/>
    </row>
    <row r="14908" spans="5:7">
      <c r="E14908" s="237"/>
      <c r="F14908" s="237"/>
      <c r="G14908" s="237"/>
    </row>
    <row r="14909" spans="5:7">
      <c r="E14909" s="237"/>
      <c r="F14909" s="237"/>
      <c r="G14909" s="237"/>
    </row>
    <row r="14910" spans="5:7">
      <c r="E14910" s="237"/>
      <c r="F14910" s="237"/>
      <c r="G14910" s="237"/>
    </row>
    <row r="14911" spans="5:7">
      <c r="E14911" s="237"/>
      <c r="F14911" s="237"/>
      <c r="G14911" s="237"/>
    </row>
    <row r="14912" spans="5:7">
      <c r="E14912" s="237"/>
      <c r="F14912" s="237"/>
      <c r="G14912" s="237"/>
    </row>
    <row r="14913" spans="5:7">
      <c r="E14913" s="237"/>
      <c r="F14913" s="237"/>
      <c r="G14913" s="237"/>
    </row>
    <row r="14914" spans="5:7">
      <c r="E14914" s="237"/>
      <c r="F14914" s="237"/>
      <c r="G14914" s="237"/>
    </row>
    <row r="14915" spans="5:7">
      <c r="E14915" s="237"/>
      <c r="F14915" s="237"/>
      <c r="G14915" s="237"/>
    </row>
    <row r="14916" spans="5:7">
      <c r="E14916" s="237"/>
      <c r="F14916" s="237"/>
      <c r="G14916" s="237"/>
    </row>
    <row r="14917" spans="5:7">
      <c r="E14917" s="237"/>
      <c r="F14917" s="237"/>
      <c r="G14917" s="237"/>
    </row>
    <row r="14918" spans="5:7">
      <c r="E14918" s="237"/>
      <c r="F14918" s="237"/>
      <c r="G14918" s="237"/>
    </row>
    <row r="14919" spans="5:7">
      <c r="E14919" s="237"/>
      <c r="F14919" s="237"/>
      <c r="G14919" s="237"/>
    </row>
    <row r="14920" spans="5:7">
      <c r="E14920" s="237"/>
      <c r="F14920" s="237"/>
      <c r="G14920" s="237"/>
    </row>
    <row r="14921" spans="5:7">
      <c r="E14921" s="237"/>
      <c r="F14921" s="237"/>
      <c r="G14921" s="237"/>
    </row>
    <row r="14922" spans="5:7">
      <c r="E14922" s="237"/>
      <c r="F14922" s="237"/>
      <c r="G14922" s="237"/>
    </row>
    <row r="14923" spans="5:7">
      <c r="E14923" s="237"/>
      <c r="F14923" s="237"/>
      <c r="G14923" s="237"/>
    </row>
    <row r="14924" spans="5:7">
      <c r="E14924" s="237"/>
      <c r="F14924" s="237"/>
      <c r="G14924" s="237"/>
    </row>
    <row r="14925" spans="5:7">
      <c r="E14925" s="237"/>
      <c r="F14925" s="237"/>
      <c r="G14925" s="237"/>
    </row>
    <row r="14926" spans="5:7">
      <c r="E14926" s="237"/>
      <c r="F14926" s="237"/>
      <c r="G14926" s="237"/>
    </row>
    <row r="14927" spans="5:7">
      <c r="E14927" s="237"/>
      <c r="F14927" s="237"/>
      <c r="G14927" s="237"/>
    </row>
    <row r="14928" spans="5:7">
      <c r="E14928" s="237"/>
      <c r="F14928" s="237"/>
      <c r="G14928" s="237"/>
    </row>
    <row r="14929" spans="5:7">
      <c r="E14929" s="237"/>
      <c r="F14929" s="237"/>
      <c r="G14929" s="237"/>
    </row>
    <row r="14930" spans="5:7">
      <c r="E14930" s="237"/>
      <c r="F14930" s="237"/>
      <c r="G14930" s="237"/>
    </row>
    <row r="14931" spans="5:7">
      <c r="E14931" s="237"/>
      <c r="F14931" s="237"/>
      <c r="G14931" s="237"/>
    </row>
    <row r="14932" spans="5:7">
      <c r="E14932" s="237"/>
      <c r="F14932" s="237"/>
      <c r="G14932" s="237"/>
    </row>
    <row r="14933" spans="5:7">
      <c r="E14933" s="237"/>
      <c r="F14933" s="237"/>
      <c r="G14933" s="237"/>
    </row>
    <row r="14934" spans="5:7">
      <c r="E14934" s="237"/>
      <c r="F14934" s="237"/>
      <c r="G14934" s="237"/>
    </row>
    <row r="14935" spans="5:7">
      <c r="E14935" s="237"/>
      <c r="F14935" s="237"/>
      <c r="G14935" s="237"/>
    </row>
    <row r="14936" spans="5:7">
      <c r="E14936" s="237"/>
      <c r="F14936" s="237"/>
      <c r="G14936" s="237"/>
    </row>
    <row r="14937" spans="5:7">
      <c r="E14937" s="237"/>
      <c r="F14937" s="237"/>
      <c r="G14937" s="237"/>
    </row>
    <row r="14938" spans="5:7">
      <c r="E14938" s="237"/>
      <c r="F14938" s="237"/>
      <c r="G14938" s="237"/>
    </row>
    <row r="14939" spans="5:7">
      <c r="E14939" s="237"/>
      <c r="F14939" s="237"/>
      <c r="G14939" s="237"/>
    </row>
    <row r="14940" spans="5:7">
      <c r="E14940" s="237"/>
      <c r="F14940" s="237"/>
      <c r="G14940" s="237"/>
    </row>
    <row r="14941" spans="5:7">
      <c r="E14941" s="237"/>
      <c r="F14941" s="237"/>
      <c r="G14941" s="237"/>
    </row>
    <row r="14942" spans="5:7">
      <c r="E14942" s="237"/>
      <c r="F14942" s="237"/>
      <c r="G14942" s="237"/>
    </row>
    <row r="14943" spans="5:7">
      <c r="E14943" s="237"/>
      <c r="F14943" s="237"/>
      <c r="G14943" s="237"/>
    </row>
    <row r="14944" spans="5:7">
      <c r="E14944" s="237"/>
      <c r="F14944" s="237"/>
      <c r="G14944" s="237"/>
    </row>
    <row r="14945" spans="5:7">
      <c r="E14945" s="237"/>
      <c r="F14945" s="237"/>
      <c r="G14945" s="237"/>
    </row>
    <row r="14946" spans="5:7">
      <c r="E14946" s="237"/>
      <c r="F14946" s="237"/>
      <c r="G14946" s="237"/>
    </row>
    <row r="14947" spans="5:7">
      <c r="E14947" s="237"/>
      <c r="F14947" s="237"/>
      <c r="G14947" s="237"/>
    </row>
    <row r="14948" spans="5:7">
      <c r="E14948" s="237"/>
      <c r="F14948" s="237"/>
      <c r="G14948" s="237"/>
    </row>
    <row r="14949" spans="5:7">
      <c r="E14949" s="237"/>
      <c r="F14949" s="237"/>
      <c r="G14949" s="237"/>
    </row>
    <row r="14950" spans="5:7">
      <c r="E14950" s="237"/>
      <c r="F14950" s="237"/>
      <c r="G14950" s="237"/>
    </row>
    <row r="14951" spans="5:7">
      <c r="E14951" s="237"/>
      <c r="F14951" s="237"/>
      <c r="G14951" s="237"/>
    </row>
    <row r="14952" spans="5:7">
      <c r="E14952" s="237"/>
      <c r="F14952" s="237"/>
      <c r="G14952" s="237"/>
    </row>
    <row r="14953" spans="5:7">
      <c r="E14953" s="237"/>
      <c r="F14953" s="237"/>
      <c r="G14953" s="237"/>
    </row>
    <row r="14954" spans="5:7">
      <c r="E14954" s="237"/>
      <c r="F14954" s="237"/>
      <c r="G14954" s="237"/>
    </row>
    <row r="14955" spans="5:7">
      <c r="E14955" s="237"/>
      <c r="F14955" s="237"/>
      <c r="G14955" s="237"/>
    </row>
    <row r="14956" spans="5:7">
      <c r="E14956" s="237"/>
      <c r="F14956" s="237"/>
      <c r="G14956" s="237"/>
    </row>
    <row r="14957" spans="5:7">
      <c r="E14957" s="237"/>
      <c r="F14957" s="237"/>
      <c r="G14957" s="237"/>
    </row>
    <row r="14958" spans="5:7">
      <c r="E14958" s="237"/>
      <c r="F14958" s="237"/>
      <c r="G14958" s="237"/>
    </row>
    <row r="14959" spans="5:7">
      <c r="E14959" s="237"/>
      <c r="F14959" s="237"/>
      <c r="G14959" s="237"/>
    </row>
    <row r="14960" spans="5:7">
      <c r="E14960" s="237"/>
      <c r="F14960" s="237"/>
      <c r="G14960" s="237"/>
    </row>
    <row r="14961" spans="5:7">
      <c r="E14961" s="237"/>
      <c r="F14961" s="237"/>
      <c r="G14961" s="237"/>
    </row>
    <row r="14962" spans="5:7">
      <c r="E14962" s="237"/>
      <c r="F14962" s="237"/>
      <c r="G14962" s="237"/>
    </row>
    <row r="14963" spans="5:7">
      <c r="E14963" s="237"/>
      <c r="F14963" s="237"/>
      <c r="G14963" s="237"/>
    </row>
    <row r="14964" spans="5:7">
      <c r="E14964" s="237"/>
      <c r="F14964" s="237"/>
      <c r="G14964" s="237"/>
    </row>
    <row r="14965" spans="5:7">
      <c r="E14965" s="237"/>
      <c r="F14965" s="237"/>
      <c r="G14965" s="237"/>
    </row>
    <row r="14966" spans="5:7">
      <c r="E14966" s="237"/>
      <c r="F14966" s="237"/>
      <c r="G14966" s="237"/>
    </row>
    <row r="14967" spans="5:7">
      <c r="E14967" s="237"/>
      <c r="F14967" s="237"/>
      <c r="G14967" s="237"/>
    </row>
    <row r="14968" spans="5:7">
      <c r="E14968" s="237"/>
      <c r="F14968" s="237"/>
      <c r="G14968" s="237"/>
    </row>
    <row r="14969" spans="5:7">
      <c r="E14969" s="237"/>
      <c r="F14969" s="237"/>
      <c r="G14969" s="237"/>
    </row>
    <row r="14970" spans="5:7">
      <c r="E14970" s="237"/>
      <c r="F14970" s="237"/>
      <c r="G14970" s="237"/>
    </row>
    <row r="14971" spans="5:7">
      <c r="E14971" s="237"/>
      <c r="F14971" s="237"/>
      <c r="G14971" s="237"/>
    </row>
    <row r="14972" spans="5:7">
      <c r="E14972" s="237"/>
      <c r="F14972" s="237"/>
      <c r="G14972" s="237"/>
    </row>
    <row r="14973" spans="5:7">
      <c r="E14973" s="237"/>
      <c r="F14973" s="237"/>
      <c r="G14973" s="237"/>
    </row>
    <row r="14974" spans="5:7">
      <c r="E14974" s="237"/>
      <c r="F14974" s="237"/>
      <c r="G14974" s="237"/>
    </row>
    <row r="14975" spans="5:7">
      <c r="E14975" s="237"/>
      <c r="F14975" s="237"/>
      <c r="G14975" s="237"/>
    </row>
    <row r="14976" spans="5:7">
      <c r="E14976" s="237"/>
      <c r="F14976" s="237"/>
      <c r="G14976" s="237"/>
    </row>
    <row r="14977" spans="5:7">
      <c r="E14977" s="237"/>
      <c r="F14977" s="237"/>
      <c r="G14977" s="237"/>
    </row>
    <row r="14978" spans="5:7">
      <c r="E14978" s="237"/>
      <c r="F14978" s="237"/>
      <c r="G14978" s="237"/>
    </row>
    <row r="14979" spans="5:7">
      <c r="E14979" s="237"/>
      <c r="F14979" s="237"/>
      <c r="G14979" s="237"/>
    </row>
    <row r="14980" spans="5:7">
      <c r="E14980" s="237"/>
      <c r="F14980" s="237"/>
      <c r="G14980" s="237"/>
    </row>
    <row r="14981" spans="5:7">
      <c r="E14981" s="237"/>
      <c r="F14981" s="237"/>
      <c r="G14981" s="237"/>
    </row>
    <row r="14982" spans="5:7">
      <c r="E14982" s="237"/>
      <c r="F14982" s="237"/>
      <c r="G14982" s="237"/>
    </row>
    <row r="14983" spans="5:7">
      <c r="E14983" s="237"/>
      <c r="F14983" s="237"/>
      <c r="G14983" s="237"/>
    </row>
    <row r="14984" spans="5:7">
      <c r="E14984" s="237"/>
      <c r="F14984" s="237"/>
      <c r="G14984" s="237"/>
    </row>
    <row r="14985" spans="5:7">
      <c r="E14985" s="237"/>
      <c r="F14985" s="237"/>
      <c r="G14985" s="237"/>
    </row>
    <row r="14986" spans="5:7">
      <c r="E14986" s="237"/>
      <c r="F14986" s="237"/>
      <c r="G14986" s="237"/>
    </row>
    <row r="14987" spans="5:7">
      <c r="E14987" s="237"/>
      <c r="F14987" s="237"/>
      <c r="G14987" s="237"/>
    </row>
    <row r="14988" spans="5:7">
      <c r="E14988" s="237"/>
      <c r="F14988" s="237"/>
      <c r="G14988" s="237"/>
    </row>
    <row r="14989" spans="5:7">
      <c r="E14989" s="237"/>
      <c r="F14989" s="237"/>
      <c r="G14989" s="237"/>
    </row>
    <row r="14990" spans="5:7">
      <c r="E14990" s="237"/>
      <c r="F14990" s="237"/>
      <c r="G14990" s="237"/>
    </row>
    <row r="14991" spans="5:7">
      <c r="E14991" s="237"/>
      <c r="F14991" s="237"/>
      <c r="G14991" s="237"/>
    </row>
    <row r="14992" spans="5:7">
      <c r="E14992" s="237"/>
      <c r="F14992" s="237"/>
      <c r="G14992" s="237"/>
    </row>
    <row r="14993" spans="5:7">
      <c r="E14993" s="237"/>
      <c r="F14993" s="237"/>
      <c r="G14993" s="237"/>
    </row>
    <row r="14994" spans="5:7">
      <c r="E14994" s="237"/>
      <c r="F14994" s="237"/>
      <c r="G14994" s="237"/>
    </row>
    <row r="14995" spans="5:7">
      <c r="E14995" s="237"/>
      <c r="F14995" s="237"/>
      <c r="G14995" s="237"/>
    </row>
    <row r="14996" spans="5:7">
      <c r="E14996" s="237"/>
      <c r="F14996" s="237"/>
      <c r="G14996" s="237"/>
    </row>
    <row r="14997" spans="5:7">
      <c r="E14997" s="237"/>
      <c r="F14997" s="237"/>
      <c r="G14997" s="237"/>
    </row>
    <row r="14998" spans="5:7">
      <c r="E14998" s="237"/>
      <c r="F14998" s="237"/>
      <c r="G14998" s="237"/>
    </row>
    <row r="14999" spans="5:7">
      <c r="E14999" s="237"/>
      <c r="F14999" s="237"/>
      <c r="G14999" s="237"/>
    </row>
    <row r="15000" spans="5:7">
      <c r="E15000" s="237"/>
      <c r="F15000" s="237"/>
      <c r="G15000" s="237"/>
    </row>
    <row r="15001" spans="5:7">
      <c r="E15001" s="237"/>
      <c r="F15001" s="237"/>
      <c r="G15001" s="237"/>
    </row>
    <row r="15002" spans="5:7">
      <c r="E15002" s="237"/>
      <c r="F15002" s="237"/>
      <c r="G15002" s="237"/>
    </row>
    <row r="15003" spans="5:7">
      <c r="E15003" s="237"/>
      <c r="F15003" s="237"/>
      <c r="G15003" s="237"/>
    </row>
    <row r="15004" spans="5:7">
      <c r="E15004" s="237"/>
      <c r="F15004" s="237"/>
      <c r="G15004" s="237"/>
    </row>
    <row r="15005" spans="5:7">
      <c r="E15005" s="237"/>
      <c r="F15005" s="237"/>
      <c r="G15005" s="237"/>
    </row>
    <row r="15006" spans="5:7">
      <c r="E15006" s="237"/>
      <c r="F15006" s="237"/>
      <c r="G15006" s="237"/>
    </row>
    <row r="15007" spans="5:7">
      <c r="E15007" s="237"/>
      <c r="F15007" s="237"/>
      <c r="G15007" s="237"/>
    </row>
    <row r="15008" spans="5:7">
      <c r="E15008" s="237"/>
      <c r="F15008" s="237"/>
      <c r="G15008" s="237"/>
    </row>
    <row r="15009" spans="5:7">
      <c r="E15009" s="237"/>
      <c r="F15009" s="237"/>
      <c r="G15009" s="237"/>
    </row>
    <row r="15010" spans="5:7">
      <c r="E15010" s="237"/>
      <c r="F15010" s="237"/>
      <c r="G15010" s="237"/>
    </row>
    <row r="15011" spans="5:7">
      <c r="E15011" s="237"/>
      <c r="F15011" s="237"/>
      <c r="G15011" s="237"/>
    </row>
    <row r="15012" spans="5:7">
      <c r="E15012" s="237"/>
      <c r="F15012" s="237"/>
      <c r="G15012" s="237"/>
    </row>
    <row r="15013" spans="5:7">
      <c r="E15013" s="237"/>
      <c r="F15013" s="237"/>
      <c r="G15013" s="237"/>
    </row>
    <row r="15014" spans="5:7">
      <c r="E15014" s="237"/>
      <c r="F15014" s="237"/>
      <c r="G15014" s="237"/>
    </row>
    <row r="15015" spans="5:7">
      <c r="E15015" s="237"/>
      <c r="F15015" s="237"/>
      <c r="G15015" s="237"/>
    </row>
    <row r="15016" spans="5:7">
      <c r="E15016" s="237"/>
      <c r="F15016" s="237"/>
      <c r="G15016" s="237"/>
    </row>
    <row r="15017" spans="5:7">
      <c r="E15017" s="237"/>
      <c r="F15017" s="237"/>
      <c r="G15017" s="237"/>
    </row>
    <row r="15018" spans="5:7">
      <c r="E15018" s="237"/>
      <c r="F15018" s="237"/>
      <c r="G15018" s="237"/>
    </row>
    <row r="15019" spans="5:7">
      <c r="E15019" s="237"/>
      <c r="F15019" s="237"/>
      <c r="G15019" s="237"/>
    </row>
    <row r="15020" spans="5:7">
      <c r="E15020" s="237"/>
      <c r="F15020" s="237"/>
      <c r="G15020" s="237"/>
    </row>
    <row r="15021" spans="5:7">
      <c r="E15021" s="237"/>
      <c r="F15021" s="237"/>
      <c r="G15021" s="237"/>
    </row>
    <row r="15022" spans="5:7">
      <c r="E15022" s="237"/>
      <c r="F15022" s="237"/>
      <c r="G15022" s="237"/>
    </row>
    <row r="15023" spans="5:7">
      <c r="E15023" s="237"/>
      <c r="F15023" s="237"/>
      <c r="G15023" s="237"/>
    </row>
    <row r="15024" spans="5:7">
      <c r="E15024" s="237"/>
      <c r="F15024" s="237"/>
      <c r="G15024" s="237"/>
    </row>
    <row r="15025" spans="5:7">
      <c r="E15025" s="237"/>
      <c r="F15025" s="237"/>
      <c r="G15025" s="237"/>
    </row>
    <row r="15026" spans="5:7">
      <c r="E15026" s="237"/>
      <c r="F15026" s="237"/>
      <c r="G15026" s="237"/>
    </row>
    <row r="15027" spans="5:7">
      <c r="E15027" s="237"/>
      <c r="F15027" s="237"/>
      <c r="G15027" s="237"/>
    </row>
    <row r="15028" spans="5:7">
      <c r="E15028" s="237"/>
      <c r="F15028" s="237"/>
      <c r="G15028" s="237"/>
    </row>
    <row r="15029" spans="5:7">
      <c r="E15029" s="237"/>
      <c r="F15029" s="237"/>
      <c r="G15029" s="237"/>
    </row>
    <row r="15030" spans="5:7">
      <c r="E15030" s="237"/>
      <c r="F15030" s="237"/>
      <c r="G15030" s="237"/>
    </row>
    <row r="15031" spans="5:7">
      <c r="E15031" s="237"/>
      <c r="F15031" s="237"/>
      <c r="G15031" s="237"/>
    </row>
    <row r="15032" spans="5:7">
      <c r="E15032" s="237"/>
      <c r="F15032" s="237"/>
      <c r="G15032" s="237"/>
    </row>
    <row r="15033" spans="5:7">
      <c r="E15033" s="237"/>
      <c r="F15033" s="237"/>
      <c r="G15033" s="237"/>
    </row>
    <row r="15034" spans="5:7">
      <c r="E15034" s="237"/>
      <c r="F15034" s="237"/>
      <c r="G15034" s="237"/>
    </row>
    <row r="15035" spans="5:7">
      <c r="E15035" s="237"/>
      <c r="F15035" s="237"/>
      <c r="G15035" s="237"/>
    </row>
    <row r="15036" spans="5:7">
      <c r="E15036" s="237"/>
      <c r="F15036" s="237"/>
      <c r="G15036" s="237"/>
    </row>
    <row r="15037" spans="5:7">
      <c r="E15037" s="237"/>
      <c r="F15037" s="237"/>
      <c r="G15037" s="237"/>
    </row>
    <row r="15038" spans="5:7">
      <c r="E15038" s="237"/>
      <c r="F15038" s="237"/>
      <c r="G15038" s="237"/>
    </row>
    <row r="15039" spans="5:7">
      <c r="E15039" s="237"/>
      <c r="F15039" s="237"/>
      <c r="G15039" s="237"/>
    </row>
    <row r="15040" spans="5:7">
      <c r="E15040" s="237"/>
      <c r="F15040" s="237"/>
      <c r="G15040" s="237"/>
    </row>
    <row r="15041" spans="5:7">
      <c r="E15041" s="237"/>
      <c r="F15041" s="237"/>
      <c r="G15041" s="237"/>
    </row>
    <row r="15042" spans="5:7">
      <c r="E15042" s="237"/>
      <c r="F15042" s="237"/>
      <c r="G15042" s="237"/>
    </row>
    <row r="15043" spans="5:7">
      <c r="E15043" s="237"/>
      <c r="F15043" s="237"/>
      <c r="G15043" s="237"/>
    </row>
    <row r="15044" spans="5:7">
      <c r="E15044" s="237"/>
      <c r="F15044" s="237"/>
      <c r="G15044" s="237"/>
    </row>
    <row r="15045" spans="5:7">
      <c r="E15045" s="237"/>
      <c r="F15045" s="237"/>
      <c r="G15045" s="237"/>
    </row>
    <row r="15046" spans="5:7">
      <c r="E15046" s="237"/>
      <c r="F15046" s="237"/>
      <c r="G15046" s="237"/>
    </row>
    <row r="15047" spans="5:7">
      <c r="E15047" s="237"/>
      <c r="F15047" s="237"/>
      <c r="G15047" s="237"/>
    </row>
    <row r="15048" spans="5:7">
      <c r="E15048" s="237"/>
      <c r="F15048" s="237"/>
      <c r="G15048" s="237"/>
    </row>
    <row r="15049" spans="5:7">
      <c r="E15049" s="237"/>
      <c r="F15049" s="237"/>
      <c r="G15049" s="237"/>
    </row>
    <row r="15050" spans="5:7">
      <c r="E15050" s="237"/>
      <c r="F15050" s="237"/>
      <c r="G15050" s="237"/>
    </row>
    <row r="15051" spans="5:7">
      <c r="E15051" s="237"/>
      <c r="F15051" s="237"/>
      <c r="G15051" s="237"/>
    </row>
    <row r="15052" spans="5:7">
      <c r="E15052" s="237"/>
      <c r="F15052" s="237"/>
      <c r="G15052" s="237"/>
    </row>
    <row r="15053" spans="5:7">
      <c r="E15053" s="237"/>
      <c r="F15053" s="237"/>
      <c r="G15053" s="237"/>
    </row>
    <row r="15054" spans="5:7">
      <c r="E15054" s="237"/>
      <c r="F15054" s="237"/>
      <c r="G15054" s="237"/>
    </row>
    <row r="15055" spans="5:7">
      <c r="E15055" s="237"/>
      <c r="F15055" s="237"/>
      <c r="G15055" s="237"/>
    </row>
    <row r="15056" spans="5:7">
      <c r="E15056" s="237"/>
      <c r="F15056" s="237"/>
      <c r="G15056" s="237"/>
    </row>
    <row r="15057" spans="5:7">
      <c r="E15057" s="237"/>
      <c r="F15057" s="237"/>
      <c r="G15057" s="237"/>
    </row>
    <row r="15058" spans="5:7">
      <c r="E15058" s="237"/>
      <c r="F15058" s="237"/>
      <c r="G15058" s="237"/>
    </row>
    <row r="15059" spans="5:7">
      <c r="E15059" s="237"/>
      <c r="F15059" s="237"/>
      <c r="G15059" s="237"/>
    </row>
    <row r="15060" spans="5:7">
      <c r="E15060" s="237"/>
      <c r="F15060" s="237"/>
      <c r="G15060" s="237"/>
    </row>
    <row r="15061" spans="5:7">
      <c r="E15061" s="237"/>
      <c r="F15061" s="237"/>
      <c r="G15061" s="237"/>
    </row>
    <row r="15062" spans="5:7">
      <c r="E15062" s="237"/>
      <c r="F15062" s="237"/>
      <c r="G15062" s="237"/>
    </row>
    <row r="15063" spans="5:7">
      <c r="E15063" s="237"/>
      <c r="F15063" s="237"/>
      <c r="G15063" s="237"/>
    </row>
    <row r="15064" spans="5:7">
      <c r="E15064" s="237"/>
      <c r="F15064" s="237"/>
      <c r="G15064" s="237"/>
    </row>
    <row r="15065" spans="5:7">
      <c r="E15065" s="237"/>
      <c r="F15065" s="237"/>
      <c r="G15065" s="237"/>
    </row>
    <row r="15066" spans="5:7">
      <c r="E15066" s="237"/>
      <c r="F15066" s="237"/>
      <c r="G15066" s="237"/>
    </row>
    <row r="15067" spans="5:7">
      <c r="E15067" s="237"/>
      <c r="F15067" s="237"/>
      <c r="G15067" s="237"/>
    </row>
    <row r="15068" spans="5:7">
      <c r="E15068" s="237"/>
      <c r="F15068" s="237"/>
      <c r="G15068" s="237"/>
    </row>
    <row r="15069" spans="5:7">
      <c r="E15069" s="237"/>
      <c r="F15069" s="237"/>
      <c r="G15069" s="237"/>
    </row>
    <row r="15070" spans="5:7">
      <c r="E15070" s="237"/>
      <c r="F15070" s="237"/>
      <c r="G15070" s="237"/>
    </row>
    <row r="15071" spans="5:7">
      <c r="E15071" s="237"/>
      <c r="F15071" s="237"/>
      <c r="G15071" s="237"/>
    </row>
    <row r="15072" spans="5:7">
      <c r="E15072" s="237"/>
      <c r="F15072" s="237"/>
      <c r="G15072" s="237"/>
    </row>
    <row r="15073" spans="5:7">
      <c r="E15073" s="237"/>
      <c r="F15073" s="237"/>
      <c r="G15073" s="237"/>
    </row>
    <row r="15074" spans="5:7">
      <c r="E15074" s="237"/>
      <c r="F15074" s="237"/>
      <c r="G15074" s="237"/>
    </row>
    <row r="15075" spans="5:7">
      <c r="E15075" s="237"/>
      <c r="F15075" s="237"/>
      <c r="G15075" s="237"/>
    </row>
    <row r="15076" spans="5:7">
      <c r="E15076" s="237"/>
      <c r="F15076" s="237"/>
      <c r="G15076" s="237"/>
    </row>
    <row r="15077" spans="5:7">
      <c r="E15077" s="237"/>
      <c r="F15077" s="237"/>
      <c r="G15077" s="237"/>
    </row>
    <row r="15078" spans="5:7">
      <c r="E15078" s="237"/>
      <c r="F15078" s="237"/>
      <c r="G15078" s="237"/>
    </row>
    <row r="15079" spans="5:7">
      <c r="E15079" s="237"/>
      <c r="F15079" s="237"/>
      <c r="G15079" s="237"/>
    </row>
    <row r="15080" spans="5:7">
      <c r="E15080" s="237"/>
      <c r="F15080" s="237"/>
      <c r="G15080" s="237"/>
    </row>
    <row r="15081" spans="5:7">
      <c r="E15081" s="237"/>
      <c r="F15081" s="237"/>
      <c r="G15081" s="237"/>
    </row>
    <row r="15082" spans="5:7">
      <c r="E15082" s="237"/>
      <c r="F15082" s="237"/>
      <c r="G15082" s="237"/>
    </row>
    <row r="15083" spans="5:7">
      <c r="E15083" s="237"/>
      <c r="F15083" s="237"/>
      <c r="G15083" s="237"/>
    </row>
    <row r="15084" spans="5:7">
      <c r="E15084" s="237"/>
      <c r="F15084" s="237"/>
      <c r="G15084" s="237"/>
    </row>
    <row r="15085" spans="5:7">
      <c r="E15085" s="237"/>
      <c r="F15085" s="237"/>
      <c r="G15085" s="237"/>
    </row>
    <row r="15086" spans="5:7">
      <c r="E15086" s="237"/>
      <c r="F15086" s="237"/>
      <c r="G15086" s="237"/>
    </row>
    <row r="15087" spans="5:7">
      <c r="E15087" s="237"/>
      <c r="F15087" s="237"/>
      <c r="G15087" s="237"/>
    </row>
    <row r="15088" spans="5:7">
      <c r="E15088" s="237"/>
      <c r="F15088" s="237"/>
      <c r="G15088" s="237"/>
    </row>
    <row r="15089" spans="5:7">
      <c r="E15089" s="237"/>
      <c r="F15089" s="237"/>
      <c r="G15089" s="237"/>
    </row>
    <row r="15090" spans="5:7">
      <c r="E15090" s="237"/>
      <c r="F15090" s="237"/>
      <c r="G15090" s="237"/>
    </row>
    <row r="15091" spans="5:7">
      <c r="E15091" s="237"/>
      <c r="F15091" s="237"/>
      <c r="G15091" s="237"/>
    </row>
    <row r="15092" spans="5:7">
      <c r="E15092" s="237"/>
      <c r="F15092" s="237"/>
      <c r="G15092" s="237"/>
    </row>
    <row r="15093" spans="5:7">
      <c r="E15093" s="237"/>
      <c r="F15093" s="237"/>
      <c r="G15093" s="237"/>
    </row>
    <row r="15094" spans="5:7">
      <c r="E15094" s="237"/>
      <c r="F15094" s="237"/>
      <c r="G15094" s="237"/>
    </row>
    <row r="15095" spans="5:7">
      <c r="E15095" s="237"/>
      <c r="F15095" s="237"/>
      <c r="G15095" s="237"/>
    </row>
    <row r="15096" spans="5:7">
      <c r="E15096" s="237"/>
      <c r="F15096" s="237"/>
      <c r="G15096" s="237"/>
    </row>
    <row r="15097" spans="5:7">
      <c r="E15097" s="237"/>
      <c r="F15097" s="237"/>
      <c r="G15097" s="237"/>
    </row>
    <row r="15098" spans="5:7">
      <c r="E15098" s="237"/>
      <c r="F15098" s="237"/>
      <c r="G15098" s="237"/>
    </row>
    <row r="15099" spans="5:7">
      <c r="E15099" s="237"/>
      <c r="F15099" s="237"/>
      <c r="G15099" s="237"/>
    </row>
    <row r="15100" spans="5:7">
      <c r="E15100" s="237"/>
      <c r="F15100" s="237"/>
      <c r="G15100" s="237"/>
    </row>
    <row r="15101" spans="5:7">
      <c r="E15101" s="237"/>
      <c r="F15101" s="237"/>
      <c r="G15101" s="237"/>
    </row>
    <row r="15102" spans="5:7">
      <c r="E15102" s="237"/>
      <c r="F15102" s="237"/>
      <c r="G15102" s="237"/>
    </row>
    <row r="15103" spans="5:7">
      <c r="E15103" s="237"/>
      <c r="F15103" s="237"/>
      <c r="G15103" s="237"/>
    </row>
    <row r="15104" spans="5:7">
      <c r="E15104" s="237"/>
      <c r="F15104" s="237"/>
      <c r="G15104" s="237"/>
    </row>
    <row r="15105" spans="5:7">
      <c r="E15105" s="237"/>
      <c r="F15105" s="237"/>
      <c r="G15105" s="237"/>
    </row>
    <row r="15106" spans="5:7">
      <c r="E15106" s="237"/>
      <c r="F15106" s="237"/>
      <c r="G15106" s="237"/>
    </row>
    <row r="15107" spans="5:7">
      <c r="E15107" s="237"/>
      <c r="F15107" s="237"/>
      <c r="G15107" s="237"/>
    </row>
    <row r="15108" spans="5:7">
      <c r="E15108" s="237"/>
      <c r="F15108" s="237"/>
      <c r="G15108" s="237"/>
    </row>
    <row r="15109" spans="5:7">
      <c r="E15109" s="237"/>
      <c r="F15109" s="237"/>
      <c r="G15109" s="237"/>
    </row>
    <row r="15110" spans="5:7">
      <c r="E15110" s="237"/>
      <c r="F15110" s="237"/>
      <c r="G15110" s="237"/>
    </row>
    <row r="15111" spans="5:7">
      <c r="E15111" s="237"/>
      <c r="F15111" s="237"/>
      <c r="G15111" s="237"/>
    </row>
    <row r="15112" spans="5:7">
      <c r="E15112" s="237"/>
      <c r="F15112" s="237"/>
      <c r="G15112" s="237"/>
    </row>
    <row r="15113" spans="5:7">
      <c r="E15113" s="237"/>
      <c r="F15113" s="237"/>
      <c r="G15113" s="237"/>
    </row>
    <row r="15114" spans="5:7">
      <c r="E15114" s="237"/>
      <c r="F15114" s="237"/>
      <c r="G15114" s="237"/>
    </row>
    <row r="15115" spans="5:7">
      <c r="E15115" s="237"/>
      <c r="F15115" s="237"/>
      <c r="G15115" s="237"/>
    </row>
    <row r="15116" spans="5:7">
      <c r="E15116" s="237"/>
      <c r="F15116" s="237"/>
      <c r="G15116" s="237"/>
    </row>
    <row r="15117" spans="5:7">
      <c r="E15117" s="237"/>
      <c r="F15117" s="237"/>
      <c r="G15117" s="237"/>
    </row>
    <row r="15118" spans="5:7">
      <c r="E15118" s="237"/>
      <c r="F15118" s="237"/>
      <c r="G15118" s="237"/>
    </row>
    <row r="15119" spans="5:7">
      <c r="E15119" s="237"/>
      <c r="F15119" s="237"/>
      <c r="G15119" s="237"/>
    </row>
    <row r="15120" spans="5:7">
      <c r="E15120" s="237"/>
      <c r="F15120" s="237"/>
      <c r="G15120" s="237"/>
    </row>
    <row r="15121" spans="5:7">
      <c r="E15121" s="237"/>
      <c r="F15121" s="237"/>
      <c r="G15121" s="237"/>
    </row>
    <row r="15122" spans="5:7">
      <c r="E15122" s="237"/>
      <c r="F15122" s="237"/>
      <c r="G15122" s="237"/>
    </row>
    <row r="15123" spans="5:7">
      <c r="E15123" s="237"/>
      <c r="F15123" s="237"/>
      <c r="G15123" s="237"/>
    </row>
    <row r="15124" spans="5:7">
      <c r="E15124" s="237"/>
      <c r="F15124" s="237"/>
      <c r="G15124" s="237"/>
    </row>
    <row r="15125" spans="5:7">
      <c r="E15125" s="237"/>
      <c r="F15125" s="237"/>
      <c r="G15125" s="237"/>
    </row>
    <row r="15126" spans="5:7">
      <c r="E15126" s="237"/>
      <c r="F15126" s="237"/>
      <c r="G15126" s="237"/>
    </row>
    <row r="15127" spans="5:7">
      <c r="E15127" s="237"/>
      <c r="F15127" s="237"/>
      <c r="G15127" s="237"/>
    </row>
    <row r="15128" spans="5:7">
      <c r="E15128" s="237"/>
      <c r="F15128" s="237"/>
      <c r="G15128" s="237"/>
    </row>
    <row r="15129" spans="5:7">
      <c r="E15129" s="237"/>
      <c r="F15129" s="237"/>
      <c r="G15129" s="237"/>
    </row>
    <row r="15130" spans="5:7">
      <c r="E15130" s="237"/>
      <c r="F15130" s="237"/>
      <c r="G15130" s="237"/>
    </row>
    <row r="15131" spans="5:7">
      <c r="E15131" s="237"/>
      <c r="F15131" s="237"/>
      <c r="G15131" s="237"/>
    </row>
    <row r="15132" spans="5:7">
      <c r="E15132" s="237"/>
      <c r="F15132" s="237"/>
      <c r="G15132" s="237"/>
    </row>
    <row r="15133" spans="5:7">
      <c r="E15133" s="237"/>
      <c r="F15133" s="237"/>
      <c r="G15133" s="237"/>
    </row>
    <row r="15134" spans="5:7">
      <c r="E15134" s="237"/>
      <c r="F15134" s="237"/>
      <c r="G15134" s="237"/>
    </row>
    <row r="15135" spans="5:7">
      <c r="E15135" s="237"/>
      <c r="F15135" s="237"/>
      <c r="G15135" s="237"/>
    </row>
    <row r="15136" spans="5:7">
      <c r="E15136" s="237"/>
      <c r="F15136" s="237"/>
      <c r="G15136" s="237"/>
    </row>
    <row r="15137" spans="5:7">
      <c r="E15137" s="237"/>
      <c r="F15137" s="237"/>
      <c r="G15137" s="237"/>
    </row>
    <row r="15138" spans="5:7">
      <c r="E15138" s="237"/>
      <c r="F15138" s="237"/>
      <c r="G15138" s="237"/>
    </row>
    <row r="15139" spans="5:7">
      <c r="E15139" s="237"/>
      <c r="F15139" s="237"/>
      <c r="G15139" s="237"/>
    </row>
    <row r="15140" spans="5:7">
      <c r="E15140" s="237"/>
      <c r="F15140" s="237"/>
      <c r="G15140" s="237"/>
    </row>
    <row r="15141" spans="5:7">
      <c r="E15141" s="237"/>
      <c r="F15141" s="237"/>
      <c r="G15141" s="237"/>
    </row>
    <row r="15142" spans="5:7">
      <c r="E15142" s="237"/>
      <c r="F15142" s="237"/>
      <c r="G15142" s="237"/>
    </row>
    <row r="15143" spans="5:7">
      <c r="E15143" s="237"/>
      <c r="F15143" s="237"/>
      <c r="G15143" s="237"/>
    </row>
    <row r="15144" spans="5:7">
      <c r="E15144" s="237"/>
      <c r="F15144" s="237"/>
      <c r="G15144" s="237"/>
    </row>
    <row r="15145" spans="5:7">
      <c r="E15145" s="237"/>
      <c r="F15145" s="237"/>
      <c r="G15145" s="237"/>
    </row>
    <row r="15146" spans="5:7">
      <c r="E15146" s="237"/>
      <c r="F15146" s="237"/>
      <c r="G15146" s="237"/>
    </row>
    <row r="15147" spans="5:7">
      <c r="E15147" s="237"/>
      <c r="F15147" s="237"/>
      <c r="G15147" s="237"/>
    </row>
    <row r="15148" spans="5:7">
      <c r="E15148" s="237"/>
      <c r="F15148" s="237"/>
      <c r="G15148" s="237"/>
    </row>
    <row r="15149" spans="5:7">
      <c r="E15149" s="237"/>
      <c r="F15149" s="237"/>
      <c r="G15149" s="237"/>
    </row>
    <row r="15150" spans="5:7">
      <c r="E15150" s="237"/>
      <c r="F15150" s="237"/>
      <c r="G15150" s="237"/>
    </row>
    <row r="15151" spans="5:7">
      <c r="E15151" s="237"/>
      <c r="F15151" s="237"/>
      <c r="G15151" s="237"/>
    </row>
    <row r="15152" spans="5:7">
      <c r="E15152" s="237"/>
      <c r="F15152" s="237"/>
      <c r="G15152" s="237"/>
    </row>
    <row r="15153" spans="5:7">
      <c r="E15153" s="237"/>
      <c r="F15153" s="237"/>
      <c r="G15153" s="237"/>
    </row>
    <row r="15154" spans="5:7">
      <c r="E15154" s="237"/>
      <c r="F15154" s="237"/>
      <c r="G15154" s="237"/>
    </row>
    <row r="15155" spans="5:7">
      <c r="E15155" s="237"/>
      <c r="F15155" s="237"/>
      <c r="G15155" s="237"/>
    </row>
    <row r="15156" spans="5:7">
      <c r="E15156" s="237"/>
      <c r="F15156" s="237"/>
      <c r="G15156" s="237"/>
    </row>
    <row r="15157" spans="5:7">
      <c r="E15157" s="237"/>
      <c r="F15157" s="237"/>
      <c r="G15157" s="237"/>
    </row>
    <row r="15158" spans="5:7">
      <c r="E15158" s="237"/>
      <c r="F15158" s="237"/>
      <c r="G15158" s="237"/>
    </row>
    <row r="15159" spans="5:7">
      <c r="E15159" s="237"/>
      <c r="F15159" s="237"/>
      <c r="G15159" s="237"/>
    </row>
    <row r="15160" spans="5:7">
      <c r="E15160" s="237"/>
      <c r="F15160" s="237"/>
      <c r="G15160" s="237"/>
    </row>
    <row r="15161" spans="5:7">
      <c r="E15161" s="237"/>
      <c r="F15161" s="237"/>
      <c r="G15161" s="237"/>
    </row>
    <row r="15162" spans="5:7">
      <c r="E15162" s="237"/>
      <c r="F15162" s="237"/>
      <c r="G15162" s="237"/>
    </row>
    <row r="15163" spans="5:7">
      <c r="E15163" s="237"/>
      <c r="F15163" s="237"/>
      <c r="G15163" s="237"/>
    </row>
    <row r="15164" spans="5:7">
      <c r="E15164" s="237"/>
      <c r="F15164" s="237"/>
      <c r="G15164" s="237"/>
    </row>
    <row r="15165" spans="5:7">
      <c r="E15165" s="237"/>
      <c r="F15165" s="237"/>
      <c r="G15165" s="237"/>
    </row>
    <row r="15166" spans="5:7">
      <c r="E15166" s="237"/>
      <c r="F15166" s="237"/>
      <c r="G15166" s="237"/>
    </row>
    <row r="15167" spans="5:7">
      <c r="E15167" s="237"/>
      <c r="F15167" s="237"/>
      <c r="G15167" s="237"/>
    </row>
    <row r="15168" spans="5:7">
      <c r="E15168" s="237"/>
      <c r="F15168" s="237"/>
      <c r="G15168" s="237"/>
    </row>
    <row r="15169" spans="5:7">
      <c r="E15169" s="237"/>
      <c r="F15169" s="237"/>
      <c r="G15169" s="237"/>
    </row>
    <row r="15170" spans="5:7">
      <c r="E15170" s="237"/>
      <c r="F15170" s="237"/>
      <c r="G15170" s="237"/>
    </row>
    <row r="15171" spans="5:7">
      <c r="E15171" s="237"/>
      <c r="F15171" s="237"/>
      <c r="G15171" s="237"/>
    </row>
    <row r="15172" spans="5:7">
      <c r="E15172" s="237"/>
      <c r="F15172" s="237"/>
      <c r="G15172" s="237"/>
    </row>
    <row r="15173" spans="5:7">
      <c r="E15173" s="237"/>
      <c r="F15173" s="237"/>
      <c r="G15173" s="237"/>
    </row>
    <row r="15174" spans="5:7">
      <c r="E15174" s="237"/>
      <c r="F15174" s="237"/>
      <c r="G15174" s="237"/>
    </row>
    <row r="15175" spans="5:7">
      <c r="E15175" s="237"/>
      <c r="F15175" s="237"/>
      <c r="G15175" s="237"/>
    </row>
    <row r="15176" spans="5:7">
      <c r="E15176" s="237"/>
      <c r="F15176" s="237"/>
      <c r="G15176" s="237"/>
    </row>
    <row r="15177" spans="5:7">
      <c r="E15177" s="237"/>
      <c r="F15177" s="237"/>
      <c r="G15177" s="237"/>
    </row>
    <row r="15178" spans="5:7">
      <c r="E15178" s="237"/>
      <c r="F15178" s="237"/>
      <c r="G15178" s="237"/>
    </row>
    <row r="15179" spans="5:7">
      <c r="E15179" s="237"/>
      <c r="F15179" s="237"/>
      <c r="G15179" s="237"/>
    </row>
    <row r="15180" spans="5:7">
      <c r="E15180" s="237"/>
      <c r="F15180" s="237"/>
      <c r="G15180" s="237"/>
    </row>
    <row r="15181" spans="5:7">
      <c r="E15181" s="237"/>
      <c r="F15181" s="237"/>
      <c r="G15181" s="237"/>
    </row>
    <row r="15182" spans="5:7">
      <c r="E15182" s="237"/>
      <c r="F15182" s="237"/>
      <c r="G15182" s="237"/>
    </row>
    <row r="15183" spans="5:7">
      <c r="E15183" s="237"/>
      <c r="F15183" s="237"/>
      <c r="G15183" s="237"/>
    </row>
    <row r="15184" spans="5:7">
      <c r="E15184" s="237"/>
      <c r="F15184" s="237"/>
      <c r="G15184" s="237"/>
    </row>
    <row r="15185" spans="5:7">
      <c r="E15185" s="237"/>
      <c r="F15185" s="237"/>
      <c r="G15185" s="237"/>
    </row>
    <row r="15186" spans="5:7">
      <c r="E15186" s="237"/>
      <c r="F15186" s="237"/>
      <c r="G15186" s="237"/>
    </row>
    <row r="15187" spans="5:7">
      <c r="E15187" s="237"/>
      <c r="F15187" s="237"/>
      <c r="G15187" s="237"/>
    </row>
    <row r="15188" spans="5:7">
      <c r="E15188" s="237"/>
      <c r="F15188" s="237"/>
      <c r="G15188" s="237"/>
    </row>
    <row r="15189" spans="5:7">
      <c r="E15189" s="237"/>
      <c r="F15189" s="237"/>
      <c r="G15189" s="237"/>
    </row>
    <row r="15190" spans="5:7">
      <c r="E15190" s="237"/>
      <c r="F15190" s="237"/>
      <c r="G15190" s="237"/>
    </row>
    <row r="15191" spans="5:7">
      <c r="E15191" s="237"/>
      <c r="F15191" s="237"/>
      <c r="G15191" s="237"/>
    </row>
    <row r="15192" spans="5:7">
      <c r="E15192" s="237"/>
      <c r="F15192" s="237"/>
      <c r="G15192" s="237"/>
    </row>
    <row r="15193" spans="5:7">
      <c r="E15193" s="237"/>
      <c r="F15193" s="237"/>
      <c r="G15193" s="237"/>
    </row>
    <row r="15194" spans="5:7">
      <c r="E15194" s="237"/>
      <c r="F15194" s="237"/>
      <c r="G15194" s="237"/>
    </row>
    <row r="15195" spans="5:7">
      <c r="E15195" s="237"/>
      <c r="F15195" s="237"/>
      <c r="G15195" s="237"/>
    </row>
    <row r="15196" spans="5:7">
      <c r="E15196" s="237"/>
      <c r="F15196" s="237"/>
      <c r="G15196" s="237"/>
    </row>
    <row r="15197" spans="5:7">
      <c r="E15197" s="237"/>
      <c r="F15197" s="237"/>
      <c r="G15197" s="237"/>
    </row>
    <row r="15198" spans="5:7">
      <c r="E15198" s="237"/>
      <c r="F15198" s="237"/>
      <c r="G15198" s="237"/>
    </row>
    <row r="15199" spans="5:7">
      <c r="E15199" s="237"/>
      <c r="F15199" s="237"/>
      <c r="G15199" s="237"/>
    </row>
    <row r="15200" spans="5:7">
      <c r="E15200" s="237"/>
      <c r="F15200" s="237"/>
      <c r="G15200" s="237"/>
    </row>
    <row r="15201" spans="5:7">
      <c r="E15201" s="237"/>
      <c r="F15201" s="237"/>
      <c r="G15201" s="237"/>
    </row>
    <row r="15202" spans="5:7">
      <c r="E15202" s="237"/>
      <c r="F15202" s="237"/>
      <c r="G15202" s="237"/>
    </row>
    <row r="15203" spans="5:7">
      <c r="E15203" s="237"/>
      <c r="F15203" s="237"/>
      <c r="G15203" s="237"/>
    </row>
    <row r="15204" spans="5:7">
      <c r="E15204" s="237"/>
      <c r="F15204" s="237"/>
      <c r="G15204" s="237"/>
    </row>
    <row r="15205" spans="5:7">
      <c r="E15205" s="237"/>
      <c r="F15205" s="237"/>
      <c r="G15205" s="237"/>
    </row>
    <row r="15206" spans="5:7">
      <c r="E15206" s="237"/>
      <c r="F15206" s="237"/>
      <c r="G15206" s="237"/>
    </row>
    <row r="15207" spans="5:7">
      <c r="E15207" s="237"/>
      <c r="F15207" s="237"/>
      <c r="G15207" s="237"/>
    </row>
    <row r="15208" spans="5:7">
      <c r="E15208" s="237"/>
      <c r="F15208" s="237"/>
      <c r="G15208" s="237"/>
    </row>
    <row r="15209" spans="5:7">
      <c r="E15209" s="237"/>
      <c r="F15209" s="237"/>
      <c r="G15209" s="237"/>
    </row>
    <row r="15210" spans="5:7">
      <c r="E15210" s="237"/>
      <c r="F15210" s="237"/>
      <c r="G15210" s="237"/>
    </row>
    <row r="15211" spans="5:7">
      <c r="E15211" s="237"/>
      <c r="F15211" s="237"/>
      <c r="G15211" s="237"/>
    </row>
    <row r="15212" spans="5:7">
      <c r="E15212" s="237"/>
      <c r="F15212" s="237"/>
      <c r="G15212" s="237"/>
    </row>
    <row r="15213" spans="5:7">
      <c r="E15213" s="237"/>
      <c r="F15213" s="237"/>
      <c r="G15213" s="237"/>
    </row>
    <row r="15214" spans="5:7">
      <c r="E15214" s="237"/>
      <c r="F15214" s="237"/>
      <c r="G15214" s="237"/>
    </row>
    <row r="15215" spans="5:7">
      <c r="E15215" s="237"/>
      <c r="F15215" s="237"/>
      <c r="G15215" s="237"/>
    </row>
    <row r="15216" spans="5:7">
      <c r="E15216" s="237"/>
      <c r="F15216" s="237"/>
      <c r="G15216" s="237"/>
    </row>
    <row r="15217" spans="5:7">
      <c r="E15217" s="237"/>
      <c r="F15217" s="237"/>
      <c r="G15217" s="237"/>
    </row>
    <row r="15218" spans="5:7">
      <c r="E15218" s="237"/>
      <c r="F15218" s="237"/>
      <c r="G15218" s="237"/>
    </row>
    <row r="15219" spans="5:7">
      <c r="E15219" s="237"/>
      <c r="F15219" s="237"/>
      <c r="G15219" s="237"/>
    </row>
    <row r="15220" spans="5:7">
      <c r="E15220" s="237"/>
      <c r="F15220" s="237"/>
      <c r="G15220" s="237"/>
    </row>
    <row r="15221" spans="5:7">
      <c r="E15221" s="237"/>
      <c r="F15221" s="237"/>
      <c r="G15221" s="237"/>
    </row>
    <row r="15222" spans="5:7">
      <c r="E15222" s="237"/>
      <c r="F15222" s="237"/>
      <c r="G15222" s="237"/>
    </row>
    <row r="15223" spans="5:7">
      <c r="E15223" s="237"/>
      <c r="F15223" s="237"/>
      <c r="G15223" s="237"/>
    </row>
    <row r="15224" spans="5:7">
      <c r="E15224" s="237"/>
      <c r="F15224" s="237"/>
      <c r="G15224" s="237"/>
    </row>
    <row r="15225" spans="5:7">
      <c r="E15225" s="237"/>
      <c r="F15225" s="237"/>
      <c r="G15225" s="237"/>
    </row>
    <row r="15226" spans="5:7">
      <c r="E15226" s="237"/>
      <c r="F15226" s="237"/>
      <c r="G15226" s="237"/>
    </row>
    <row r="15227" spans="5:7">
      <c r="E15227" s="237"/>
      <c r="F15227" s="237"/>
      <c r="G15227" s="237"/>
    </row>
    <row r="15228" spans="5:7">
      <c r="E15228" s="237"/>
      <c r="F15228" s="237"/>
      <c r="G15228" s="237"/>
    </row>
    <row r="15229" spans="5:7">
      <c r="E15229" s="237"/>
      <c r="F15229" s="237"/>
      <c r="G15229" s="237"/>
    </row>
    <row r="15230" spans="5:7">
      <c r="E15230" s="237"/>
      <c r="F15230" s="237"/>
      <c r="G15230" s="237"/>
    </row>
    <row r="15231" spans="5:7">
      <c r="E15231" s="237"/>
      <c r="F15231" s="237"/>
      <c r="G15231" s="237"/>
    </row>
    <row r="15232" spans="5:7">
      <c r="E15232" s="237"/>
      <c r="F15232" s="237"/>
      <c r="G15232" s="237"/>
    </row>
    <row r="15233" spans="5:7">
      <c r="E15233" s="237"/>
      <c r="F15233" s="237"/>
      <c r="G15233" s="237"/>
    </row>
    <row r="15234" spans="5:7">
      <c r="E15234" s="237"/>
      <c r="F15234" s="237"/>
      <c r="G15234" s="237"/>
    </row>
    <row r="15235" spans="5:7">
      <c r="E15235" s="237"/>
      <c r="F15235" s="237"/>
      <c r="G15235" s="237"/>
    </row>
    <row r="15236" spans="5:7">
      <c r="E15236" s="237"/>
      <c r="F15236" s="237"/>
      <c r="G15236" s="237"/>
    </row>
    <row r="15237" spans="5:7">
      <c r="E15237" s="237"/>
      <c r="F15237" s="237"/>
      <c r="G15237" s="237"/>
    </row>
    <row r="15238" spans="5:7">
      <c r="E15238" s="237"/>
      <c r="F15238" s="237"/>
      <c r="G15238" s="237"/>
    </row>
    <row r="15239" spans="5:7">
      <c r="E15239" s="237"/>
      <c r="F15239" s="237"/>
      <c r="G15239" s="237"/>
    </row>
    <row r="15240" spans="5:7">
      <c r="E15240" s="237"/>
      <c r="F15240" s="237"/>
      <c r="G15240" s="237"/>
    </row>
    <row r="15241" spans="5:7">
      <c r="E15241" s="237"/>
      <c r="F15241" s="237"/>
      <c r="G15241" s="237"/>
    </row>
    <row r="15242" spans="5:7">
      <c r="E15242" s="237"/>
      <c r="F15242" s="237"/>
      <c r="G15242" s="237"/>
    </row>
    <row r="15243" spans="5:7">
      <c r="E15243" s="237"/>
      <c r="F15243" s="237"/>
      <c r="G15243" s="237"/>
    </row>
    <row r="15244" spans="5:7">
      <c r="E15244" s="237"/>
      <c r="F15244" s="237"/>
      <c r="G15244" s="237"/>
    </row>
    <row r="15245" spans="5:7">
      <c r="E15245" s="237"/>
      <c r="F15245" s="237"/>
      <c r="G15245" s="237"/>
    </row>
    <row r="15246" spans="5:7">
      <c r="E15246" s="237"/>
      <c r="F15246" s="237"/>
      <c r="G15246" s="237"/>
    </row>
    <row r="15247" spans="5:7">
      <c r="E15247" s="237"/>
      <c r="F15247" s="237"/>
      <c r="G15247" s="237"/>
    </row>
    <row r="15248" spans="5:7">
      <c r="E15248" s="237"/>
      <c r="F15248" s="237"/>
      <c r="G15248" s="237"/>
    </row>
    <row r="15249" spans="5:7">
      <c r="E15249" s="237"/>
      <c r="F15249" s="237"/>
      <c r="G15249" s="237"/>
    </row>
    <row r="15250" spans="5:7">
      <c r="E15250" s="237"/>
      <c r="F15250" s="237"/>
      <c r="G15250" s="237"/>
    </row>
    <row r="15251" spans="5:7">
      <c r="E15251" s="237"/>
      <c r="F15251" s="237"/>
      <c r="G15251" s="237"/>
    </row>
    <row r="15252" spans="5:7">
      <c r="E15252" s="237"/>
      <c r="F15252" s="237"/>
      <c r="G15252" s="237"/>
    </row>
    <row r="15253" spans="5:7">
      <c r="E15253" s="237"/>
      <c r="F15253" s="237"/>
      <c r="G15253" s="237"/>
    </row>
    <row r="15254" spans="5:7">
      <c r="E15254" s="237"/>
      <c r="F15254" s="237"/>
      <c r="G15254" s="237"/>
    </row>
    <row r="15255" spans="5:7">
      <c r="E15255" s="237"/>
      <c r="F15255" s="237"/>
      <c r="G15255" s="237"/>
    </row>
    <row r="15256" spans="5:7">
      <c r="E15256" s="237"/>
      <c r="F15256" s="237"/>
      <c r="G15256" s="237"/>
    </row>
    <row r="15257" spans="5:7">
      <c r="E15257" s="237"/>
      <c r="F15257" s="237"/>
      <c r="G15257" s="237"/>
    </row>
    <row r="15258" spans="5:7">
      <c r="E15258" s="237"/>
      <c r="F15258" s="237"/>
      <c r="G15258" s="237"/>
    </row>
    <row r="15259" spans="5:7">
      <c r="E15259" s="237"/>
      <c r="F15259" s="237"/>
      <c r="G15259" s="237"/>
    </row>
    <row r="15260" spans="5:7">
      <c r="E15260" s="237"/>
      <c r="F15260" s="237"/>
      <c r="G15260" s="237"/>
    </row>
    <row r="15261" spans="5:7">
      <c r="E15261" s="237"/>
      <c r="F15261" s="237"/>
      <c r="G15261" s="237"/>
    </row>
    <row r="15262" spans="5:7">
      <c r="E15262" s="237"/>
      <c r="F15262" s="237"/>
      <c r="G15262" s="237"/>
    </row>
    <row r="15263" spans="5:7">
      <c r="E15263" s="237"/>
      <c r="F15263" s="237"/>
      <c r="G15263" s="237"/>
    </row>
    <row r="15264" spans="5:7">
      <c r="E15264" s="237"/>
      <c r="F15264" s="237"/>
      <c r="G15264" s="237"/>
    </row>
    <row r="15265" spans="5:7">
      <c r="E15265" s="237"/>
      <c r="F15265" s="237"/>
      <c r="G15265" s="237"/>
    </row>
    <row r="15266" spans="5:7">
      <c r="E15266" s="237"/>
      <c r="F15266" s="237"/>
      <c r="G15266" s="237"/>
    </row>
    <row r="15267" spans="5:7">
      <c r="E15267" s="237"/>
      <c r="F15267" s="237"/>
      <c r="G15267" s="237"/>
    </row>
    <row r="15268" spans="5:7">
      <c r="E15268" s="237"/>
      <c r="F15268" s="237"/>
      <c r="G15268" s="237"/>
    </row>
    <row r="15269" spans="5:7">
      <c r="E15269" s="237"/>
      <c r="F15269" s="237"/>
      <c r="G15269" s="237"/>
    </row>
    <row r="15270" spans="5:7">
      <c r="E15270" s="237"/>
      <c r="F15270" s="237"/>
      <c r="G15270" s="237"/>
    </row>
    <row r="15271" spans="5:7">
      <c r="E15271" s="237"/>
      <c r="F15271" s="237"/>
      <c r="G15271" s="237"/>
    </row>
    <row r="15272" spans="5:7">
      <c r="E15272" s="237"/>
      <c r="F15272" s="237"/>
      <c r="G15272" s="237"/>
    </row>
    <row r="15273" spans="5:7">
      <c r="E15273" s="237"/>
      <c r="F15273" s="237"/>
      <c r="G15273" s="237"/>
    </row>
    <row r="15274" spans="5:7">
      <c r="E15274" s="237"/>
      <c r="F15274" s="237"/>
      <c r="G15274" s="237"/>
    </row>
    <row r="15275" spans="5:7">
      <c r="E15275" s="237"/>
      <c r="F15275" s="237"/>
      <c r="G15275" s="237"/>
    </row>
    <row r="15276" spans="5:7">
      <c r="E15276" s="237"/>
      <c r="F15276" s="237"/>
      <c r="G15276" s="237"/>
    </row>
    <row r="15277" spans="5:7">
      <c r="E15277" s="237"/>
      <c r="F15277" s="237"/>
      <c r="G15277" s="237"/>
    </row>
    <row r="15278" spans="5:7">
      <c r="E15278" s="237"/>
      <c r="F15278" s="237"/>
      <c r="G15278" s="237"/>
    </row>
    <row r="15279" spans="5:7">
      <c r="E15279" s="237"/>
      <c r="F15279" s="237"/>
      <c r="G15279" s="237"/>
    </row>
    <row r="15280" spans="5:7">
      <c r="E15280" s="237"/>
      <c r="F15280" s="237"/>
      <c r="G15280" s="237"/>
    </row>
    <row r="15281" spans="5:7">
      <c r="E15281" s="237"/>
      <c r="F15281" s="237"/>
      <c r="G15281" s="237"/>
    </row>
    <row r="15282" spans="5:7">
      <c r="E15282" s="237"/>
      <c r="F15282" s="237"/>
      <c r="G15282" s="237"/>
    </row>
    <row r="15283" spans="5:7">
      <c r="E15283" s="237"/>
      <c r="F15283" s="237"/>
      <c r="G15283" s="237"/>
    </row>
    <row r="15284" spans="5:7">
      <c r="E15284" s="237"/>
      <c r="F15284" s="237"/>
      <c r="G15284" s="237"/>
    </row>
    <row r="15285" spans="5:7">
      <c r="E15285" s="237"/>
      <c r="F15285" s="237"/>
      <c r="G15285" s="237"/>
    </row>
    <row r="15286" spans="5:7">
      <c r="E15286" s="237"/>
      <c r="F15286" s="237"/>
      <c r="G15286" s="237"/>
    </row>
    <row r="15287" spans="5:7">
      <c r="E15287" s="237"/>
      <c r="F15287" s="237"/>
      <c r="G15287" s="237"/>
    </row>
    <row r="15288" spans="5:7">
      <c r="E15288" s="237"/>
      <c r="F15288" s="237"/>
      <c r="G15288" s="237"/>
    </row>
    <row r="15289" spans="5:7">
      <c r="E15289" s="237"/>
      <c r="F15289" s="237"/>
      <c r="G15289" s="237"/>
    </row>
    <row r="15290" spans="5:7">
      <c r="E15290" s="237"/>
      <c r="F15290" s="237"/>
      <c r="G15290" s="237"/>
    </row>
    <row r="15291" spans="5:7">
      <c r="E15291" s="237"/>
      <c r="F15291" s="237"/>
      <c r="G15291" s="237"/>
    </row>
    <row r="15292" spans="5:7">
      <c r="E15292" s="237"/>
      <c r="F15292" s="237"/>
      <c r="G15292" s="237"/>
    </row>
    <row r="15293" spans="5:7">
      <c r="E15293" s="237"/>
      <c r="F15293" s="237"/>
      <c r="G15293" s="237"/>
    </row>
    <row r="15294" spans="5:7">
      <c r="E15294" s="237"/>
      <c r="F15294" s="237"/>
      <c r="G15294" s="237"/>
    </row>
    <row r="15295" spans="5:7">
      <c r="E15295" s="237"/>
      <c r="F15295" s="237"/>
      <c r="G15295" s="237"/>
    </row>
    <row r="15296" spans="5:7">
      <c r="E15296" s="237"/>
      <c r="F15296" s="237"/>
      <c r="G15296" s="237"/>
    </row>
    <row r="15297" spans="5:7">
      <c r="E15297" s="237"/>
      <c r="F15297" s="237"/>
      <c r="G15297" s="237"/>
    </row>
    <row r="15298" spans="5:7">
      <c r="E15298" s="237"/>
      <c r="F15298" s="237"/>
      <c r="G15298" s="237"/>
    </row>
    <row r="15299" spans="5:7">
      <c r="E15299" s="237"/>
      <c r="F15299" s="237"/>
      <c r="G15299" s="237"/>
    </row>
    <row r="15300" spans="5:7">
      <c r="E15300" s="237"/>
      <c r="F15300" s="237"/>
      <c r="G15300" s="237"/>
    </row>
    <row r="15301" spans="5:7">
      <c r="E15301" s="237"/>
      <c r="F15301" s="237"/>
      <c r="G15301" s="237"/>
    </row>
    <row r="15302" spans="5:7">
      <c r="E15302" s="237"/>
      <c r="F15302" s="237"/>
      <c r="G15302" s="237"/>
    </row>
    <row r="15303" spans="5:7">
      <c r="E15303" s="237"/>
      <c r="F15303" s="237"/>
      <c r="G15303" s="237"/>
    </row>
    <row r="15304" spans="5:7">
      <c r="E15304" s="237"/>
      <c r="F15304" s="237"/>
      <c r="G15304" s="237"/>
    </row>
    <row r="15305" spans="5:7">
      <c r="E15305" s="237"/>
      <c r="F15305" s="237"/>
      <c r="G15305" s="237"/>
    </row>
    <row r="15306" spans="5:7">
      <c r="E15306" s="237"/>
      <c r="F15306" s="237"/>
      <c r="G15306" s="237"/>
    </row>
    <row r="15307" spans="5:7">
      <c r="E15307" s="237"/>
      <c r="F15307" s="237"/>
      <c r="G15307" s="237"/>
    </row>
    <row r="15308" spans="5:7">
      <c r="E15308" s="237"/>
      <c r="F15308" s="237"/>
      <c r="G15308" s="237"/>
    </row>
    <row r="15309" spans="5:7">
      <c r="E15309" s="237"/>
      <c r="F15309" s="237"/>
      <c r="G15309" s="237"/>
    </row>
    <row r="15310" spans="5:7">
      <c r="E15310" s="237"/>
      <c r="F15310" s="237"/>
      <c r="G15310" s="237"/>
    </row>
    <row r="15311" spans="5:7">
      <c r="E15311" s="237"/>
      <c r="F15311" s="237"/>
      <c r="G15311" s="237"/>
    </row>
    <row r="15312" spans="5:7">
      <c r="E15312" s="237"/>
      <c r="F15312" s="237"/>
      <c r="G15312" s="237"/>
    </row>
    <row r="15313" spans="5:7">
      <c r="E15313" s="237"/>
      <c r="F15313" s="237"/>
      <c r="G15313" s="237"/>
    </row>
    <row r="15314" spans="5:7">
      <c r="E15314" s="237"/>
      <c r="F15314" s="237"/>
      <c r="G15314" s="237"/>
    </row>
    <row r="15315" spans="5:7">
      <c r="E15315" s="237"/>
      <c r="F15315" s="237"/>
      <c r="G15315" s="237"/>
    </row>
    <row r="15316" spans="5:7">
      <c r="E15316" s="237"/>
      <c r="F15316" s="237"/>
      <c r="G15316" s="237"/>
    </row>
    <row r="15317" spans="5:7">
      <c r="E15317" s="237"/>
      <c r="F15317" s="237"/>
      <c r="G15317" s="237"/>
    </row>
    <row r="15318" spans="5:7">
      <c r="E15318" s="237"/>
      <c r="F15318" s="237"/>
      <c r="G15318" s="237"/>
    </row>
    <row r="15319" spans="5:7">
      <c r="E15319" s="237"/>
      <c r="F15319" s="237"/>
      <c r="G15319" s="237"/>
    </row>
    <row r="15320" spans="5:7">
      <c r="E15320" s="237"/>
      <c r="F15320" s="237"/>
      <c r="G15320" s="237"/>
    </row>
    <row r="15321" spans="5:7">
      <c r="E15321" s="237"/>
      <c r="F15321" s="237"/>
      <c r="G15321" s="237"/>
    </row>
    <row r="15322" spans="5:7">
      <c r="E15322" s="237"/>
      <c r="F15322" s="237"/>
      <c r="G15322" s="237"/>
    </row>
    <row r="15323" spans="5:7">
      <c r="E15323" s="237"/>
      <c r="F15323" s="237"/>
      <c r="G15323" s="237"/>
    </row>
    <row r="15324" spans="5:7">
      <c r="E15324" s="237"/>
      <c r="F15324" s="237"/>
      <c r="G15324" s="237"/>
    </row>
    <row r="15325" spans="5:7">
      <c r="E15325" s="237"/>
      <c r="F15325" s="237"/>
      <c r="G15325" s="237"/>
    </row>
    <row r="15326" spans="5:7">
      <c r="E15326" s="237"/>
      <c r="F15326" s="237"/>
      <c r="G15326" s="237"/>
    </row>
    <row r="15327" spans="5:7">
      <c r="E15327" s="237"/>
      <c r="F15327" s="237"/>
      <c r="G15327" s="237"/>
    </row>
    <row r="15328" spans="5:7">
      <c r="E15328" s="237"/>
      <c r="F15328" s="237"/>
      <c r="G15328" s="237"/>
    </row>
    <row r="15329" spans="5:7">
      <c r="E15329" s="237"/>
      <c r="F15329" s="237"/>
      <c r="G15329" s="237"/>
    </row>
    <row r="15330" spans="5:7">
      <c r="E15330" s="237"/>
      <c r="F15330" s="237"/>
      <c r="G15330" s="237"/>
    </row>
    <row r="15331" spans="5:7">
      <c r="E15331" s="237"/>
      <c r="F15331" s="237"/>
      <c r="G15331" s="237"/>
    </row>
    <row r="15332" spans="5:7">
      <c r="E15332" s="237"/>
      <c r="F15332" s="237"/>
      <c r="G15332" s="237"/>
    </row>
    <row r="15333" spans="5:7">
      <c r="E15333" s="237"/>
      <c r="F15333" s="237"/>
      <c r="G15333" s="237"/>
    </row>
    <row r="15334" spans="5:7">
      <c r="E15334" s="237"/>
      <c r="F15334" s="237"/>
      <c r="G15334" s="237"/>
    </row>
    <row r="15335" spans="5:7">
      <c r="E15335" s="237"/>
      <c r="F15335" s="237"/>
      <c r="G15335" s="237"/>
    </row>
    <row r="15336" spans="5:7">
      <c r="E15336" s="237"/>
      <c r="F15336" s="237"/>
      <c r="G15336" s="237"/>
    </row>
    <row r="15337" spans="5:7">
      <c r="E15337" s="237"/>
      <c r="F15337" s="237"/>
      <c r="G15337" s="237"/>
    </row>
    <row r="15338" spans="5:7">
      <c r="E15338" s="237"/>
      <c r="F15338" s="237"/>
      <c r="G15338" s="237"/>
    </row>
    <row r="15339" spans="5:7">
      <c r="E15339" s="237"/>
      <c r="F15339" s="237"/>
      <c r="G15339" s="237"/>
    </row>
    <row r="15340" spans="5:7">
      <c r="E15340" s="237"/>
      <c r="F15340" s="237"/>
      <c r="G15340" s="237"/>
    </row>
    <row r="15341" spans="5:7">
      <c r="E15341" s="237"/>
      <c r="F15341" s="237"/>
      <c r="G15341" s="237"/>
    </row>
    <row r="15342" spans="5:7">
      <c r="E15342" s="237"/>
      <c r="F15342" s="237"/>
      <c r="G15342" s="237"/>
    </row>
    <row r="15343" spans="5:7">
      <c r="E15343" s="237"/>
      <c r="F15343" s="237"/>
      <c r="G15343" s="237"/>
    </row>
    <row r="15344" spans="5:7">
      <c r="E15344" s="237"/>
      <c r="F15344" s="237"/>
      <c r="G15344" s="237"/>
    </row>
    <row r="15345" spans="5:7">
      <c r="E15345" s="237"/>
      <c r="F15345" s="237"/>
      <c r="G15345" s="237"/>
    </row>
    <row r="15346" spans="5:7">
      <c r="E15346" s="237"/>
      <c r="F15346" s="237"/>
      <c r="G15346" s="237"/>
    </row>
    <row r="15347" spans="5:7">
      <c r="E15347" s="237"/>
      <c r="F15347" s="237"/>
      <c r="G15347" s="237"/>
    </row>
    <row r="15348" spans="5:7">
      <c r="E15348" s="237"/>
      <c r="F15348" s="237"/>
      <c r="G15348" s="237"/>
    </row>
    <row r="15349" spans="5:7">
      <c r="E15349" s="237"/>
      <c r="F15349" s="237"/>
      <c r="G15349" s="237"/>
    </row>
    <row r="15350" spans="5:7">
      <c r="E15350" s="237"/>
      <c r="F15350" s="237"/>
      <c r="G15350" s="237"/>
    </row>
    <row r="15351" spans="5:7">
      <c r="E15351" s="237"/>
      <c r="F15351" s="237"/>
      <c r="G15351" s="237"/>
    </row>
    <row r="15352" spans="5:7">
      <c r="E15352" s="237"/>
      <c r="F15352" s="237"/>
      <c r="G15352" s="237"/>
    </row>
    <row r="15353" spans="5:7">
      <c r="E15353" s="237"/>
      <c r="F15353" s="237"/>
      <c r="G15353" s="237"/>
    </row>
    <row r="15354" spans="5:7">
      <c r="E15354" s="237"/>
      <c r="F15354" s="237"/>
      <c r="G15354" s="237"/>
    </row>
    <row r="15355" spans="5:7">
      <c r="E15355" s="237"/>
      <c r="F15355" s="237"/>
      <c r="G15355" s="237"/>
    </row>
    <row r="15356" spans="5:7">
      <c r="E15356" s="237"/>
      <c r="F15356" s="237"/>
      <c r="G15356" s="237"/>
    </row>
    <row r="15357" spans="5:7">
      <c r="E15357" s="237"/>
      <c r="F15357" s="237"/>
      <c r="G15357" s="237"/>
    </row>
    <row r="15358" spans="5:7">
      <c r="E15358" s="237"/>
      <c r="F15358" s="237"/>
      <c r="G15358" s="237"/>
    </row>
    <row r="15359" spans="5:7">
      <c r="E15359" s="237"/>
      <c r="F15359" s="237"/>
      <c r="G15359" s="237"/>
    </row>
    <row r="15360" spans="5:7">
      <c r="E15360" s="237"/>
      <c r="F15360" s="237"/>
      <c r="G15360" s="237"/>
    </row>
    <row r="15361" spans="5:7">
      <c r="E15361" s="237"/>
      <c r="F15361" s="237"/>
      <c r="G15361" s="237"/>
    </row>
    <row r="15362" spans="5:7">
      <c r="E15362" s="237"/>
      <c r="F15362" s="237"/>
      <c r="G15362" s="237"/>
    </row>
    <row r="15363" spans="5:7">
      <c r="E15363" s="237"/>
      <c r="F15363" s="237"/>
      <c r="G15363" s="237"/>
    </row>
    <row r="15364" spans="5:7">
      <c r="E15364" s="237"/>
      <c r="F15364" s="237"/>
      <c r="G15364" s="237"/>
    </row>
    <row r="15365" spans="5:7">
      <c r="E15365" s="237"/>
      <c r="F15365" s="237"/>
      <c r="G15365" s="237"/>
    </row>
    <row r="15366" spans="5:7">
      <c r="E15366" s="237"/>
      <c r="F15366" s="237"/>
      <c r="G15366" s="237"/>
    </row>
    <row r="15367" spans="5:7">
      <c r="E15367" s="237"/>
      <c r="F15367" s="237"/>
      <c r="G15367" s="237"/>
    </row>
    <row r="15368" spans="5:7">
      <c r="E15368" s="237"/>
      <c r="F15368" s="237"/>
      <c r="G15368" s="237"/>
    </row>
    <row r="15369" spans="5:7">
      <c r="E15369" s="237"/>
      <c r="F15369" s="237"/>
      <c r="G15369" s="237"/>
    </row>
    <row r="15370" spans="5:7">
      <c r="E15370" s="237"/>
      <c r="F15370" s="237"/>
      <c r="G15370" s="237"/>
    </row>
    <row r="15371" spans="5:7">
      <c r="E15371" s="237"/>
      <c r="F15371" s="237"/>
      <c r="G15371" s="237"/>
    </row>
    <row r="15372" spans="5:7">
      <c r="E15372" s="237"/>
      <c r="F15372" s="237"/>
      <c r="G15372" s="237"/>
    </row>
    <row r="15373" spans="5:7">
      <c r="E15373" s="237"/>
      <c r="F15373" s="237"/>
      <c r="G15373" s="237"/>
    </row>
    <row r="15374" spans="5:7">
      <c r="E15374" s="237"/>
      <c r="F15374" s="237"/>
      <c r="G15374" s="237"/>
    </row>
    <row r="15375" spans="5:7">
      <c r="E15375" s="237"/>
      <c r="F15375" s="237"/>
      <c r="G15375" s="237"/>
    </row>
    <row r="15376" spans="5:7">
      <c r="E15376" s="237"/>
      <c r="F15376" s="237"/>
      <c r="G15376" s="237"/>
    </row>
    <row r="15377" spans="5:7">
      <c r="E15377" s="237"/>
      <c r="F15377" s="237"/>
      <c r="G15377" s="237"/>
    </row>
    <row r="15378" spans="5:7">
      <c r="E15378" s="237"/>
      <c r="F15378" s="237"/>
      <c r="G15378" s="237"/>
    </row>
    <row r="15379" spans="5:7">
      <c r="E15379" s="237"/>
      <c r="F15379" s="237"/>
      <c r="G15379" s="237"/>
    </row>
    <row r="15380" spans="5:7">
      <c r="E15380" s="237"/>
      <c r="F15380" s="237"/>
      <c r="G15380" s="237"/>
    </row>
    <row r="15381" spans="5:7">
      <c r="E15381" s="237"/>
      <c r="F15381" s="237"/>
      <c r="G15381" s="237"/>
    </row>
    <row r="15382" spans="5:7">
      <c r="E15382" s="237"/>
      <c r="F15382" s="237"/>
      <c r="G15382" s="237"/>
    </row>
    <row r="15383" spans="5:7">
      <c r="E15383" s="237"/>
      <c r="F15383" s="237"/>
      <c r="G15383" s="237"/>
    </row>
    <row r="15384" spans="5:7">
      <c r="E15384" s="237"/>
      <c r="F15384" s="237"/>
      <c r="G15384" s="237"/>
    </row>
    <row r="15385" spans="5:7">
      <c r="E15385" s="237"/>
      <c r="F15385" s="237"/>
      <c r="G15385" s="237"/>
    </row>
    <row r="15386" spans="5:7">
      <c r="E15386" s="237"/>
      <c r="F15386" s="237"/>
      <c r="G15386" s="237"/>
    </row>
    <row r="15387" spans="5:7">
      <c r="E15387" s="237"/>
      <c r="F15387" s="237"/>
      <c r="G15387" s="237"/>
    </row>
    <row r="15388" spans="5:7">
      <c r="E15388" s="237"/>
      <c r="F15388" s="237"/>
      <c r="G15388" s="237"/>
    </row>
    <row r="15389" spans="5:7">
      <c r="E15389" s="237"/>
      <c r="F15389" s="237"/>
      <c r="G15389" s="237"/>
    </row>
    <row r="15390" spans="5:7">
      <c r="E15390" s="237"/>
      <c r="F15390" s="237"/>
      <c r="G15390" s="237"/>
    </row>
    <row r="15391" spans="5:7">
      <c r="E15391" s="237"/>
      <c r="F15391" s="237"/>
      <c r="G15391" s="237"/>
    </row>
    <row r="15392" spans="5:7">
      <c r="E15392" s="237"/>
      <c r="F15392" s="237"/>
      <c r="G15392" s="237"/>
    </row>
    <row r="15393" spans="5:7">
      <c r="E15393" s="237"/>
      <c r="F15393" s="237"/>
      <c r="G15393" s="237"/>
    </row>
    <row r="15394" spans="5:7">
      <c r="E15394" s="237"/>
      <c r="F15394" s="237"/>
      <c r="G15394" s="237"/>
    </row>
    <row r="15395" spans="5:7">
      <c r="E15395" s="237"/>
      <c r="F15395" s="237"/>
      <c r="G15395" s="237"/>
    </row>
    <row r="15396" spans="5:7">
      <c r="E15396" s="237"/>
      <c r="F15396" s="237"/>
      <c r="G15396" s="237"/>
    </row>
    <row r="15397" spans="5:7">
      <c r="E15397" s="237"/>
      <c r="F15397" s="237"/>
      <c r="G15397" s="237"/>
    </row>
    <row r="15398" spans="5:7">
      <c r="E15398" s="237"/>
      <c r="F15398" s="237"/>
      <c r="G15398" s="237"/>
    </row>
    <row r="15399" spans="5:7">
      <c r="E15399" s="237"/>
      <c r="F15399" s="237"/>
      <c r="G15399" s="237"/>
    </row>
    <row r="15400" spans="5:7">
      <c r="E15400" s="237"/>
      <c r="F15400" s="237"/>
      <c r="G15400" s="237"/>
    </row>
    <row r="15401" spans="5:7">
      <c r="E15401" s="237"/>
      <c r="F15401" s="237"/>
      <c r="G15401" s="237"/>
    </row>
    <row r="15402" spans="5:7">
      <c r="E15402" s="237"/>
      <c r="F15402" s="237"/>
      <c r="G15402" s="237"/>
    </row>
    <row r="15403" spans="5:7">
      <c r="E15403" s="237"/>
      <c r="F15403" s="237"/>
      <c r="G15403" s="237"/>
    </row>
    <row r="15404" spans="5:7">
      <c r="E15404" s="237"/>
      <c r="F15404" s="237"/>
      <c r="G15404" s="237"/>
    </row>
    <row r="15405" spans="5:7">
      <c r="E15405" s="237"/>
      <c r="F15405" s="237"/>
      <c r="G15405" s="237"/>
    </row>
    <row r="15406" spans="5:7">
      <c r="E15406" s="237"/>
      <c r="F15406" s="237"/>
      <c r="G15406" s="237"/>
    </row>
    <row r="15407" spans="5:7">
      <c r="E15407" s="237"/>
      <c r="F15407" s="237"/>
      <c r="G15407" s="237"/>
    </row>
    <row r="15408" spans="5:7">
      <c r="E15408" s="237"/>
      <c r="F15408" s="237"/>
      <c r="G15408" s="237"/>
    </row>
    <row r="15409" spans="5:7">
      <c r="E15409" s="237"/>
      <c r="F15409" s="237"/>
      <c r="G15409" s="237"/>
    </row>
    <row r="15410" spans="5:7">
      <c r="E15410" s="237"/>
      <c r="F15410" s="237"/>
      <c r="G15410" s="237"/>
    </row>
    <row r="15411" spans="5:7">
      <c r="E15411" s="237"/>
      <c r="F15411" s="237"/>
      <c r="G15411" s="237"/>
    </row>
    <row r="15412" spans="5:7">
      <c r="E15412" s="237"/>
      <c r="F15412" s="237"/>
      <c r="G15412" s="237"/>
    </row>
    <row r="15413" spans="5:7">
      <c r="E15413" s="237"/>
      <c r="F15413" s="237"/>
      <c r="G15413" s="237"/>
    </row>
    <row r="15414" spans="5:7">
      <c r="E15414" s="237"/>
      <c r="F15414" s="237"/>
      <c r="G15414" s="237"/>
    </row>
    <row r="15415" spans="5:7">
      <c r="E15415" s="237"/>
      <c r="F15415" s="237"/>
      <c r="G15415" s="237"/>
    </row>
    <row r="15416" spans="5:7">
      <c r="E15416" s="237"/>
      <c r="F15416" s="237"/>
      <c r="G15416" s="237"/>
    </row>
    <row r="15417" spans="5:7">
      <c r="E15417" s="237"/>
      <c r="F15417" s="237"/>
      <c r="G15417" s="237"/>
    </row>
    <row r="15418" spans="5:7">
      <c r="E15418" s="237"/>
      <c r="F15418" s="237"/>
      <c r="G15418" s="237"/>
    </row>
    <row r="15419" spans="5:7">
      <c r="E15419" s="237"/>
      <c r="F15419" s="237"/>
      <c r="G15419" s="237"/>
    </row>
    <row r="15420" spans="5:7">
      <c r="E15420" s="237"/>
      <c r="F15420" s="237"/>
      <c r="G15420" s="237"/>
    </row>
    <row r="15421" spans="5:7">
      <c r="E15421" s="237"/>
      <c r="F15421" s="237"/>
      <c r="G15421" s="237"/>
    </row>
    <row r="15422" spans="5:7">
      <c r="E15422" s="237"/>
      <c r="F15422" s="237"/>
      <c r="G15422" s="237"/>
    </row>
    <row r="15423" spans="5:7">
      <c r="E15423" s="237"/>
      <c r="F15423" s="237"/>
      <c r="G15423" s="237"/>
    </row>
    <row r="15424" spans="5:7">
      <c r="E15424" s="237"/>
      <c r="F15424" s="237"/>
      <c r="G15424" s="237"/>
    </row>
    <row r="15425" spans="5:7">
      <c r="E15425" s="237"/>
      <c r="F15425" s="237"/>
      <c r="G15425" s="237"/>
    </row>
    <row r="15426" spans="5:7">
      <c r="E15426" s="237"/>
      <c r="F15426" s="237"/>
      <c r="G15426" s="237"/>
    </row>
    <row r="15427" spans="5:7">
      <c r="E15427" s="237"/>
      <c r="F15427" s="237"/>
      <c r="G15427" s="237"/>
    </row>
    <row r="15428" spans="5:7">
      <c r="E15428" s="237"/>
      <c r="F15428" s="237"/>
      <c r="G15428" s="237"/>
    </row>
    <row r="15429" spans="5:7">
      <c r="E15429" s="237"/>
      <c r="F15429" s="237"/>
      <c r="G15429" s="237"/>
    </row>
    <row r="15430" spans="5:7">
      <c r="E15430" s="237"/>
      <c r="F15430" s="237"/>
      <c r="G15430" s="237"/>
    </row>
    <row r="15431" spans="5:7">
      <c r="E15431" s="237"/>
      <c r="F15431" s="237"/>
      <c r="G15431" s="237"/>
    </row>
    <row r="15432" spans="5:7">
      <c r="E15432" s="237"/>
      <c r="F15432" s="237"/>
      <c r="G15432" s="237"/>
    </row>
    <row r="15433" spans="5:7">
      <c r="E15433" s="237"/>
      <c r="F15433" s="237"/>
      <c r="G15433" s="237"/>
    </row>
    <row r="15434" spans="5:7">
      <c r="E15434" s="237"/>
      <c r="F15434" s="237"/>
      <c r="G15434" s="237"/>
    </row>
    <row r="15435" spans="5:7">
      <c r="E15435" s="237"/>
      <c r="F15435" s="237"/>
      <c r="G15435" s="237"/>
    </row>
    <row r="15436" spans="5:7">
      <c r="E15436" s="237"/>
      <c r="F15436" s="237"/>
      <c r="G15436" s="237"/>
    </row>
    <row r="15437" spans="5:7">
      <c r="E15437" s="237"/>
      <c r="F15437" s="237"/>
      <c r="G15437" s="237"/>
    </row>
    <row r="15438" spans="5:7">
      <c r="E15438" s="237"/>
      <c r="F15438" s="237"/>
      <c r="G15438" s="237"/>
    </row>
    <row r="15439" spans="5:7">
      <c r="E15439" s="237"/>
      <c r="F15439" s="237"/>
      <c r="G15439" s="237"/>
    </row>
    <row r="15440" spans="5:7">
      <c r="E15440" s="237"/>
      <c r="F15440" s="237"/>
      <c r="G15440" s="237"/>
    </row>
    <row r="15441" spans="5:7">
      <c r="E15441" s="237"/>
      <c r="F15441" s="237"/>
      <c r="G15441" s="237"/>
    </row>
    <row r="15442" spans="5:7">
      <c r="E15442" s="237"/>
      <c r="F15442" s="237"/>
      <c r="G15442" s="237"/>
    </row>
    <row r="15443" spans="5:7">
      <c r="E15443" s="237"/>
      <c r="F15443" s="237"/>
      <c r="G15443" s="237"/>
    </row>
    <row r="15444" spans="5:7">
      <c r="E15444" s="237"/>
      <c r="F15444" s="237"/>
      <c r="G15444" s="237"/>
    </row>
    <row r="15445" spans="5:7">
      <c r="E15445" s="237"/>
      <c r="F15445" s="237"/>
      <c r="G15445" s="237"/>
    </row>
    <row r="15446" spans="5:7">
      <c r="E15446" s="237"/>
      <c r="F15446" s="237"/>
      <c r="G15446" s="237"/>
    </row>
    <row r="15447" spans="5:7">
      <c r="E15447" s="237"/>
      <c r="F15447" s="237"/>
      <c r="G15447" s="237"/>
    </row>
    <row r="15448" spans="5:7">
      <c r="E15448" s="237"/>
      <c r="F15448" s="237"/>
      <c r="G15448" s="237"/>
    </row>
    <row r="15449" spans="5:7">
      <c r="E15449" s="237"/>
      <c r="F15449" s="237"/>
      <c r="G15449" s="237"/>
    </row>
    <row r="15450" spans="5:7">
      <c r="E15450" s="237"/>
      <c r="F15450" s="237"/>
      <c r="G15450" s="237"/>
    </row>
    <row r="15451" spans="5:7">
      <c r="E15451" s="237"/>
      <c r="F15451" s="237"/>
      <c r="G15451" s="237"/>
    </row>
    <row r="15452" spans="5:7">
      <c r="E15452" s="237"/>
      <c r="F15452" s="237"/>
      <c r="G15452" s="237"/>
    </row>
    <row r="15453" spans="5:7">
      <c r="E15453" s="237"/>
      <c r="F15453" s="237"/>
      <c r="G15453" s="237"/>
    </row>
    <row r="15454" spans="5:7">
      <c r="E15454" s="237"/>
      <c r="F15454" s="237"/>
      <c r="G15454" s="237"/>
    </row>
    <row r="15455" spans="5:7">
      <c r="E15455" s="237"/>
      <c r="F15455" s="237"/>
      <c r="G15455" s="237"/>
    </row>
    <row r="15456" spans="5:7">
      <c r="E15456" s="237"/>
      <c r="F15456" s="237"/>
      <c r="G15456" s="237"/>
    </row>
    <row r="15457" spans="5:7">
      <c r="E15457" s="237"/>
      <c r="F15457" s="237"/>
      <c r="G15457" s="237"/>
    </row>
    <row r="15458" spans="5:7">
      <c r="E15458" s="237"/>
      <c r="F15458" s="237"/>
      <c r="G15458" s="237"/>
    </row>
    <row r="15459" spans="5:7">
      <c r="E15459" s="237"/>
      <c r="F15459" s="237"/>
      <c r="G15459" s="237"/>
    </row>
    <row r="15460" spans="5:7">
      <c r="E15460" s="237"/>
      <c r="F15460" s="237"/>
      <c r="G15460" s="237"/>
    </row>
    <row r="15461" spans="5:7">
      <c r="E15461" s="237"/>
      <c r="F15461" s="237"/>
      <c r="G15461" s="237"/>
    </row>
    <row r="15462" spans="5:7">
      <c r="E15462" s="237"/>
      <c r="F15462" s="237"/>
      <c r="G15462" s="237"/>
    </row>
    <row r="15463" spans="5:7">
      <c r="E15463" s="237"/>
      <c r="F15463" s="237"/>
      <c r="G15463" s="237"/>
    </row>
    <row r="15464" spans="5:7">
      <c r="E15464" s="237"/>
      <c r="F15464" s="237"/>
      <c r="G15464" s="237"/>
    </row>
    <row r="15465" spans="5:7">
      <c r="E15465" s="237"/>
      <c r="F15465" s="237"/>
      <c r="G15465" s="237"/>
    </row>
    <row r="15466" spans="5:7">
      <c r="E15466" s="237"/>
      <c r="F15466" s="237"/>
      <c r="G15466" s="237"/>
    </row>
    <row r="15467" spans="5:7">
      <c r="E15467" s="237"/>
      <c r="F15467" s="237"/>
      <c r="G15467" s="237"/>
    </row>
    <row r="15468" spans="5:7">
      <c r="E15468" s="237"/>
      <c r="F15468" s="237"/>
      <c r="G15468" s="237"/>
    </row>
    <row r="15469" spans="5:7">
      <c r="E15469" s="237"/>
      <c r="F15469" s="237"/>
      <c r="G15469" s="237"/>
    </row>
    <row r="15470" spans="5:7">
      <c r="E15470" s="237"/>
      <c r="F15470" s="237"/>
      <c r="G15470" s="237"/>
    </row>
    <row r="15471" spans="5:7">
      <c r="E15471" s="237"/>
      <c r="F15471" s="237"/>
      <c r="G15471" s="237"/>
    </row>
    <row r="15472" spans="5:7">
      <c r="E15472" s="237"/>
      <c r="F15472" s="237"/>
      <c r="G15472" s="237"/>
    </row>
    <row r="15473" spans="5:7">
      <c r="E15473" s="237"/>
      <c r="F15473" s="237"/>
      <c r="G15473" s="237"/>
    </row>
    <row r="15474" spans="5:7">
      <c r="E15474" s="237"/>
      <c r="F15474" s="237"/>
      <c r="G15474" s="237"/>
    </row>
    <row r="15475" spans="5:7">
      <c r="E15475" s="237"/>
      <c r="F15475" s="237"/>
      <c r="G15475" s="237"/>
    </row>
    <row r="15476" spans="5:7">
      <c r="E15476" s="237"/>
      <c r="F15476" s="237"/>
      <c r="G15476" s="237"/>
    </row>
    <row r="15477" spans="5:7">
      <c r="E15477" s="237"/>
      <c r="F15477" s="237"/>
      <c r="G15477" s="237"/>
    </row>
    <row r="15478" spans="5:7">
      <c r="E15478" s="237"/>
      <c r="F15478" s="237"/>
      <c r="G15478" s="237"/>
    </row>
    <row r="15479" spans="5:7">
      <c r="E15479" s="237"/>
      <c r="F15479" s="237"/>
      <c r="G15479" s="237"/>
    </row>
    <row r="15480" spans="5:7">
      <c r="E15480" s="237"/>
      <c r="F15480" s="237"/>
      <c r="G15480" s="237"/>
    </row>
    <row r="15481" spans="5:7">
      <c r="E15481" s="237"/>
      <c r="F15481" s="237"/>
      <c r="G15481" s="237"/>
    </row>
    <row r="15482" spans="5:7">
      <c r="E15482" s="237"/>
      <c r="F15482" s="237"/>
      <c r="G15482" s="237"/>
    </row>
    <row r="15483" spans="5:7">
      <c r="E15483" s="237"/>
      <c r="F15483" s="237"/>
      <c r="G15483" s="237"/>
    </row>
    <row r="15484" spans="5:7">
      <c r="E15484" s="237"/>
      <c r="F15484" s="237"/>
      <c r="G15484" s="237"/>
    </row>
    <row r="15485" spans="5:7">
      <c r="E15485" s="237"/>
      <c r="F15485" s="237"/>
      <c r="G15485" s="237"/>
    </row>
    <row r="15486" spans="5:7">
      <c r="E15486" s="237"/>
      <c r="F15486" s="237"/>
      <c r="G15486" s="237"/>
    </row>
    <row r="15487" spans="5:7">
      <c r="E15487" s="237"/>
      <c r="F15487" s="237"/>
      <c r="G15487" s="237"/>
    </row>
    <row r="15488" spans="5:7">
      <c r="E15488" s="237"/>
      <c r="F15488" s="237"/>
      <c r="G15488" s="237"/>
    </row>
    <row r="15489" spans="5:7">
      <c r="E15489" s="237"/>
      <c r="F15489" s="237"/>
      <c r="G15489" s="237"/>
    </row>
    <row r="15490" spans="5:7">
      <c r="E15490" s="237"/>
      <c r="F15490" s="237"/>
      <c r="G15490" s="237"/>
    </row>
    <row r="15491" spans="5:7">
      <c r="E15491" s="237"/>
      <c r="F15491" s="237"/>
      <c r="G15491" s="237"/>
    </row>
    <row r="15492" spans="5:7">
      <c r="E15492" s="237"/>
      <c r="F15492" s="237"/>
      <c r="G15492" s="237"/>
    </row>
    <row r="15493" spans="5:7">
      <c r="E15493" s="237"/>
      <c r="F15493" s="237"/>
      <c r="G15493" s="237"/>
    </row>
    <row r="15494" spans="5:7">
      <c r="E15494" s="237"/>
      <c r="F15494" s="237"/>
      <c r="G15494" s="237"/>
    </row>
    <row r="15495" spans="5:7">
      <c r="E15495" s="237"/>
      <c r="F15495" s="237"/>
      <c r="G15495" s="237"/>
    </row>
    <row r="15496" spans="5:7">
      <c r="E15496" s="237"/>
      <c r="F15496" s="237"/>
      <c r="G15496" s="237"/>
    </row>
    <row r="15497" spans="5:7">
      <c r="E15497" s="237"/>
      <c r="F15497" s="237"/>
      <c r="G15497" s="237"/>
    </row>
    <row r="15498" spans="5:7">
      <c r="E15498" s="237"/>
      <c r="F15498" s="237"/>
      <c r="G15498" s="237"/>
    </row>
    <row r="15499" spans="5:7">
      <c r="E15499" s="237"/>
      <c r="F15499" s="237"/>
      <c r="G15499" s="237"/>
    </row>
    <row r="15500" spans="5:7">
      <c r="E15500" s="237"/>
      <c r="F15500" s="237"/>
      <c r="G15500" s="237"/>
    </row>
    <row r="15501" spans="5:7">
      <c r="E15501" s="237"/>
      <c r="F15501" s="237"/>
      <c r="G15501" s="237"/>
    </row>
    <row r="15502" spans="5:7">
      <c r="E15502" s="237"/>
      <c r="F15502" s="237"/>
      <c r="G15502" s="237"/>
    </row>
    <row r="15503" spans="5:7">
      <c r="E15503" s="237"/>
      <c r="F15503" s="237"/>
      <c r="G15503" s="237"/>
    </row>
    <row r="15504" spans="5:7">
      <c r="E15504" s="237"/>
      <c r="F15504" s="237"/>
      <c r="G15504" s="237"/>
    </row>
    <row r="15505" spans="5:7">
      <c r="E15505" s="237"/>
      <c r="F15505" s="237"/>
      <c r="G15505" s="237"/>
    </row>
    <row r="15506" spans="5:7">
      <c r="E15506" s="237"/>
      <c r="F15506" s="237"/>
      <c r="G15506" s="237"/>
    </row>
    <row r="15507" spans="5:7">
      <c r="E15507" s="237"/>
      <c r="F15507" s="237"/>
      <c r="G15507" s="237"/>
    </row>
    <row r="15508" spans="5:7">
      <c r="E15508" s="237"/>
      <c r="F15508" s="237"/>
      <c r="G15508" s="237"/>
    </row>
    <row r="15509" spans="5:7">
      <c r="E15509" s="237"/>
      <c r="F15509" s="237"/>
      <c r="G15509" s="237"/>
    </row>
    <row r="15510" spans="5:7">
      <c r="E15510" s="237"/>
      <c r="F15510" s="237"/>
      <c r="G15510" s="237"/>
    </row>
    <row r="15511" spans="5:7">
      <c r="E15511" s="237"/>
      <c r="F15511" s="237"/>
      <c r="G15511" s="237"/>
    </row>
    <row r="15512" spans="5:7">
      <c r="E15512" s="237"/>
      <c r="F15512" s="237"/>
      <c r="G15512" s="237"/>
    </row>
    <row r="15513" spans="5:7">
      <c r="E15513" s="237"/>
      <c r="F15513" s="237"/>
      <c r="G15513" s="237"/>
    </row>
    <row r="15514" spans="5:7">
      <c r="E15514" s="237"/>
      <c r="F15514" s="237"/>
      <c r="G15514" s="237"/>
    </row>
    <row r="15515" spans="5:7">
      <c r="E15515" s="237"/>
      <c r="F15515" s="237"/>
      <c r="G15515" s="237"/>
    </row>
    <row r="15516" spans="5:7">
      <c r="E15516" s="237"/>
      <c r="F15516" s="237"/>
      <c r="G15516" s="237"/>
    </row>
    <row r="15517" spans="5:7">
      <c r="E15517" s="237"/>
      <c r="F15517" s="237"/>
      <c r="G15517" s="237"/>
    </row>
    <row r="15518" spans="5:7">
      <c r="E15518" s="237"/>
      <c r="F15518" s="237"/>
      <c r="G15518" s="237"/>
    </row>
    <row r="15519" spans="5:7">
      <c r="E15519" s="237"/>
      <c r="F15519" s="237"/>
      <c r="G15519" s="237"/>
    </row>
    <row r="15520" spans="5:7">
      <c r="E15520" s="237"/>
      <c r="F15520" s="237"/>
      <c r="G15520" s="237"/>
    </row>
    <row r="15521" spans="5:7">
      <c r="E15521" s="237"/>
      <c r="F15521" s="237"/>
      <c r="G15521" s="237"/>
    </row>
    <row r="15522" spans="5:7">
      <c r="E15522" s="237"/>
      <c r="F15522" s="237"/>
      <c r="G15522" s="237"/>
    </row>
    <row r="15523" spans="5:7">
      <c r="E15523" s="237"/>
      <c r="F15523" s="237"/>
      <c r="G15523" s="237"/>
    </row>
    <row r="15524" spans="5:7">
      <c r="E15524" s="237"/>
      <c r="F15524" s="237"/>
      <c r="G15524" s="237"/>
    </row>
    <row r="15525" spans="5:7">
      <c r="E15525" s="237"/>
      <c r="F15525" s="237"/>
      <c r="G15525" s="237"/>
    </row>
    <row r="15526" spans="5:7">
      <c r="E15526" s="237"/>
      <c r="F15526" s="237"/>
      <c r="G15526" s="237"/>
    </row>
    <row r="15527" spans="5:7">
      <c r="E15527" s="237"/>
      <c r="F15527" s="237"/>
      <c r="G15527" s="237"/>
    </row>
    <row r="15528" spans="5:7">
      <c r="E15528" s="237"/>
      <c r="F15528" s="237"/>
      <c r="G15528" s="237"/>
    </row>
    <row r="15529" spans="5:7">
      <c r="E15529" s="237"/>
      <c r="F15529" s="237"/>
      <c r="G15529" s="237"/>
    </row>
    <row r="15530" spans="5:7">
      <c r="E15530" s="237"/>
      <c r="F15530" s="237"/>
      <c r="G15530" s="237"/>
    </row>
    <row r="15531" spans="5:7">
      <c r="E15531" s="237"/>
      <c r="F15531" s="237"/>
      <c r="G15531" s="237"/>
    </row>
    <row r="15532" spans="5:7">
      <c r="E15532" s="237"/>
      <c r="F15532" s="237"/>
      <c r="G15532" s="237"/>
    </row>
    <row r="15533" spans="5:7">
      <c r="E15533" s="237"/>
      <c r="F15533" s="237"/>
      <c r="G15533" s="237"/>
    </row>
    <row r="15534" spans="5:7">
      <c r="E15534" s="237"/>
      <c r="F15534" s="237"/>
      <c r="G15534" s="237"/>
    </row>
    <row r="15535" spans="5:7">
      <c r="E15535" s="237"/>
      <c r="F15535" s="237"/>
      <c r="G15535" s="237"/>
    </row>
    <row r="15536" spans="5:7">
      <c r="E15536" s="237"/>
      <c r="F15536" s="237"/>
      <c r="G15536" s="237"/>
    </row>
    <row r="15537" spans="5:7">
      <c r="E15537" s="237"/>
      <c r="F15537" s="237"/>
      <c r="G15537" s="237"/>
    </row>
    <row r="15538" spans="5:7">
      <c r="E15538" s="237"/>
      <c r="F15538" s="237"/>
      <c r="G15538" s="237"/>
    </row>
    <row r="15539" spans="5:7">
      <c r="E15539" s="237"/>
      <c r="F15539" s="237"/>
      <c r="G15539" s="237"/>
    </row>
    <row r="15540" spans="5:7">
      <c r="E15540" s="237"/>
      <c r="F15540" s="237"/>
      <c r="G15540" s="237"/>
    </row>
    <row r="15541" spans="5:7">
      <c r="E15541" s="237"/>
      <c r="F15541" s="237"/>
      <c r="G15541" s="237"/>
    </row>
    <row r="15542" spans="5:7">
      <c r="E15542" s="237"/>
      <c r="F15542" s="237"/>
      <c r="G15542" s="237"/>
    </row>
    <row r="15543" spans="5:7">
      <c r="E15543" s="237"/>
      <c r="F15543" s="237"/>
      <c r="G15543" s="237"/>
    </row>
    <row r="15544" spans="5:7">
      <c r="E15544" s="237"/>
      <c r="F15544" s="237"/>
      <c r="G15544" s="237"/>
    </row>
    <row r="15545" spans="5:7">
      <c r="E15545" s="237"/>
      <c r="F15545" s="237"/>
      <c r="G15545" s="237"/>
    </row>
    <row r="15546" spans="5:7">
      <c r="E15546" s="237"/>
      <c r="F15546" s="237"/>
      <c r="G15546" s="237"/>
    </row>
    <row r="15547" spans="5:7">
      <c r="E15547" s="237"/>
      <c r="F15547" s="237"/>
      <c r="G15547" s="237"/>
    </row>
    <row r="15548" spans="5:7">
      <c r="E15548" s="237"/>
      <c r="F15548" s="237"/>
      <c r="G15548" s="237"/>
    </row>
    <row r="15549" spans="5:7">
      <c r="E15549" s="237"/>
      <c r="F15549" s="237"/>
      <c r="G15549" s="237"/>
    </row>
    <row r="15550" spans="5:7">
      <c r="E15550" s="237"/>
      <c r="F15550" s="237"/>
      <c r="G15550" s="237"/>
    </row>
    <row r="15551" spans="5:7">
      <c r="E15551" s="237"/>
      <c r="F15551" s="237"/>
      <c r="G15551" s="237"/>
    </row>
    <row r="15552" spans="5:7">
      <c r="E15552" s="237"/>
      <c r="F15552" s="237"/>
      <c r="G15552" s="237"/>
    </row>
    <row r="15553" spans="5:7">
      <c r="E15553" s="237"/>
      <c r="F15553" s="237"/>
      <c r="G15553" s="237"/>
    </row>
    <row r="15554" spans="5:7">
      <c r="E15554" s="237"/>
      <c r="F15554" s="237"/>
      <c r="G15554" s="237"/>
    </row>
    <row r="15555" spans="5:7">
      <c r="E15555" s="237"/>
      <c r="F15555" s="237"/>
      <c r="G15555" s="237"/>
    </row>
    <row r="15556" spans="5:7">
      <c r="E15556" s="237"/>
      <c r="F15556" s="237"/>
      <c r="G15556" s="237"/>
    </row>
    <row r="15557" spans="5:7">
      <c r="E15557" s="237"/>
      <c r="F15557" s="237"/>
      <c r="G15557" s="237"/>
    </row>
    <row r="15558" spans="5:7">
      <c r="E15558" s="237"/>
      <c r="F15558" s="237"/>
      <c r="G15558" s="237"/>
    </row>
    <row r="15559" spans="5:7">
      <c r="E15559" s="237"/>
      <c r="F15559" s="237"/>
      <c r="G15559" s="237"/>
    </row>
    <row r="15560" spans="5:7">
      <c r="E15560" s="237"/>
      <c r="F15560" s="237"/>
      <c r="G15560" s="237"/>
    </row>
    <row r="15561" spans="5:7">
      <c r="E15561" s="237"/>
      <c r="F15561" s="237"/>
      <c r="G15561" s="237"/>
    </row>
    <row r="15562" spans="5:7">
      <c r="E15562" s="237"/>
      <c r="F15562" s="237"/>
      <c r="G15562" s="237"/>
    </row>
    <row r="15563" spans="5:7">
      <c r="E15563" s="237"/>
      <c r="F15563" s="237"/>
      <c r="G15563" s="237"/>
    </row>
    <row r="15564" spans="5:7">
      <c r="E15564" s="237"/>
      <c r="F15564" s="237"/>
      <c r="G15564" s="237"/>
    </row>
    <row r="15565" spans="5:7">
      <c r="E15565" s="237"/>
      <c r="F15565" s="237"/>
      <c r="G15565" s="237"/>
    </row>
    <row r="15566" spans="5:7">
      <c r="E15566" s="237"/>
      <c r="F15566" s="237"/>
      <c r="G15566" s="237"/>
    </row>
    <row r="15567" spans="5:7">
      <c r="E15567" s="237"/>
      <c r="F15567" s="237"/>
      <c r="G15567" s="237"/>
    </row>
    <row r="15568" spans="5:7">
      <c r="E15568" s="237"/>
      <c r="F15568" s="237"/>
      <c r="G15568" s="237"/>
    </row>
    <row r="15569" spans="5:7">
      <c r="E15569" s="237"/>
      <c r="F15569" s="237"/>
      <c r="G15569" s="237"/>
    </row>
    <row r="15570" spans="5:7">
      <c r="E15570" s="237"/>
      <c r="F15570" s="237"/>
      <c r="G15570" s="237"/>
    </row>
    <row r="15571" spans="5:7">
      <c r="E15571" s="237"/>
      <c r="F15571" s="237"/>
      <c r="G15571" s="237"/>
    </row>
    <row r="15572" spans="5:7">
      <c r="E15572" s="237"/>
      <c r="F15572" s="237"/>
      <c r="G15572" s="237"/>
    </row>
    <row r="15573" spans="5:7">
      <c r="E15573" s="237"/>
      <c r="F15573" s="237"/>
      <c r="G15573" s="237"/>
    </row>
    <row r="15574" spans="5:7">
      <c r="E15574" s="237"/>
      <c r="F15574" s="237"/>
      <c r="G15574" s="237"/>
    </row>
    <row r="15575" spans="5:7">
      <c r="E15575" s="237"/>
      <c r="F15575" s="237"/>
      <c r="G15575" s="237"/>
    </row>
    <row r="15576" spans="5:7">
      <c r="E15576" s="237"/>
      <c r="F15576" s="237"/>
      <c r="G15576" s="237"/>
    </row>
    <row r="15577" spans="5:7">
      <c r="E15577" s="237"/>
      <c r="F15577" s="237"/>
      <c r="G15577" s="237"/>
    </row>
    <row r="15578" spans="5:7">
      <c r="E15578" s="237"/>
      <c r="F15578" s="237"/>
      <c r="G15578" s="237"/>
    </row>
    <row r="15579" spans="5:7">
      <c r="E15579" s="237"/>
      <c r="F15579" s="237"/>
      <c r="G15579" s="237"/>
    </row>
    <row r="15580" spans="5:7">
      <c r="E15580" s="237"/>
      <c r="F15580" s="237"/>
      <c r="G15580" s="237"/>
    </row>
    <row r="15581" spans="5:7">
      <c r="E15581" s="237"/>
      <c r="F15581" s="237"/>
      <c r="G15581" s="237"/>
    </row>
    <row r="15582" spans="5:7">
      <c r="E15582" s="237"/>
      <c r="F15582" s="237"/>
      <c r="G15582" s="237"/>
    </row>
    <row r="15583" spans="5:7">
      <c r="E15583" s="237"/>
      <c r="F15583" s="237"/>
      <c r="G15583" s="237"/>
    </row>
    <row r="15584" spans="5:7">
      <c r="E15584" s="237"/>
      <c r="F15584" s="237"/>
      <c r="G15584" s="237"/>
    </row>
    <row r="15585" spans="5:7">
      <c r="E15585" s="237"/>
      <c r="F15585" s="237"/>
      <c r="G15585" s="237"/>
    </row>
    <row r="15586" spans="5:7">
      <c r="E15586" s="237"/>
      <c r="F15586" s="237"/>
      <c r="G15586" s="237"/>
    </row>
    <row r="15587" spans="5:7">
      <c r="E15587" s="237"/>
      <c r="F15587" s="237"/>
      <c r="G15587" s="237"/>
    </row>
    <row r="15588" spans="5:7">
      <c r="E15588" s="237"/>
      <c r="F15588" s="237"/>
      <c r="G15588" s="237"/>
    </row>
    <row r="15589" spans="5:7">
      <c r="E15589" s="237"/>
      <c r="F15589" s="237"/>
      <c r="G15589" s="237"/>
    </row>
    <row r="15590" spans="5:7">
      <c r="E15590" s="237"/>
      <c r="F15590" s="237"/>
      <c r="G15590" s="237"/>
    </row>
    <row r="15591" spans="5:7">
      <c r="E15591" s="237"/>
      <c r="F15591" s="237"/>
      <c r="G15591" s="237"/>
    </row>
    <row r="15592" spans="5:7">
      <c r="E15592" s="237"/>
      <c r="F15592" s="237"/>
      <c r="G15592" s="237"/>
    </row>
    <row r="15593" spans="5:7">
      <c r="E15593" s="237"/>
      <c r="F15593" s="237"/>
      <c r="G15593" s="237"/>
    </row>
    <row r="15594" spans="5:7">
      <c r="E15594" s="237"/>
      <c r="F15594" s="237"/>
      <c r="G15594" s="237"/>
    </row>
    <row r="15595" spans="5:7">
      <c r="E15595" s="237"/>
      <c r="F15595" s="237"/>
      <c r="G15595" s="237"/>
    </row>
    <row r="15596" spans="5:7">
      <c r="E15596" s="237"/>
      <c r="F15596" s="237"/>
      <c r="G15596" s="237"/>
    </row>
    <row r="15597" spans="5:7">
      <c r="E15597" s="237"/>
      <c r="F15597" s="237"/>
      <c r="G15597" s="237"/>
    </row>
    <row r="15598" spans="5:7">
      <c r="E15598" s="237"/>
      <c r="F15598" s="237"/>
      <c r="G15598" s="237"/>
    </row>
    <row r="15599" spans="5:7">
      <c r="E15599" s="237"/>
      <c r="F15599" s="237"/>
      <c r="G15599" s="237"/>
    </row>
    <row r="15600" spans="5:7">
      <c r="E15600" s="237"/>
      <c r="F15600" s="237"/>
      <c r="G15600" s="237"/>
    </row>
    <row r="15601" spans="5:7">
      <c r="E15601" s="237"/>
      <c r="F15601" s="237"/>
      <c r="G15601" s="237"/>
    </row>
    <row r="15602" spans="5:7">
      <c r="E15602" s="237"/>
      <c r="F15602" s="237"/>
      <c r="G15602" s="237"/>
    </row>
    <row r="15603" spans="5:7">
      <c r="E15603" s="237"/>
      <c r="F15603" s="237"/>
      <c r="G15603" s="237"/>
    </row>
    <row r="15604" spans="5:7">
      <c r="E15604" s="237"/>
      <c r="F15604" s="237"/>
      <c r="G15604" s="237"/>
    </row>
    <row r="15605" spans="5:7">
      <c r="E15605" s="237"/>
      <c r="F15605" s="237"/>
      <c r="G15605" s="237"/>
    </row>
    <row r="15606" spans="5:7">
      <c r="E15606" s="237"/>
      <c r="F15606" s="237"/>
      <c r="G15606" s="237"/>
    </row>
    <row r="15607" spans="5:7">
      <c r="E15607" s="237"/>
      <c r="F15607" s="237"/>
      <c r="G15607" s="237"/>
    </row>
    <row r="15608" spans="5:7">
      <c r="E15608" s="237"/>
      <c r="F15608" s="237"/>
      <c r="G15608" s="237"/>
    </row>
    <row r="15609" spans="5:7">
      <c r="E15609" s="237"/>
      <c r="F15609" s="237"/>
      <c r="G15609" s="237"/>
    </row>
    <row r="15610" spans="5:7">
      <c r="E15610" s="237"/>
      <c r="F15610" s="237"/>
      <c r="G15610" s="237"/>
    </row>
    <row r="15611" spans="5:7">
      <c r="E15611" s="237"/>
      <c r="F15611" s="237"/>
      <c r="G15611" s="237"/>
    </row>
    <row r="15612" spans="5:7">
      <c r="E15612" s="237"/>
      <c r="F15612" s="237"/>
      <c r="G15612" s="237"/>
    </row>
    <row r="15613" spans="5:7">
      <c r="E15613" s="237"/>
      <c r="F15613" s="237"/>
      <c r="G15613" s="237"/>
    </row>
    <row r="15614" spans="5:7">
      <c r="E15614" s="237"/>
      <c r="F15614" s="237"/>
      <c r="G15614" s="237"/>
    </row>
    <row r="15615" spans="5:7">
      <c r="E15615" s="237"/>
      <c r="F15615" s="237"/>
      <c r="G15615" s="237"/>
    </row>
    <row r="15616" spans="5:7">
      <c r="E15616" s="237"/>
      <c r="F15616" s="237"/>
      <c r="G15616" s="237"/>
    </row>
    <row r="15617" spans="5:7">
      <c r="E15617" s="237"/>
      <c r="F15617" s="237"/>
      <c r="G15617" s="237"/>
    </row>
    <row r="15618" spans="5:7">
      <c r="E15618" s="237"/>
      <c r="F15618" s="237"/>
      <c r="G15618" s="237"/>
    </row>
    <row r="15619" spans="5:7">
      <c r="E15619" s="237"/>
      <c r="F15619" s="237"/>
      <c r="G15619" s="237"/>
    </row>
    <row r="15620" spans="5:7">
      <c r="E15620" s="237"/>
      <c r="F15620" s="237"/>
      <c r="G15620" s="237"/>
    </row>
    <row r="15621" spans="5:7">
      <c r="E15621" s="237"/>
      <c r="F15621" s="237"/>
      <c r="G15621" s="237"/>
    </row>
    <row r="15622" spans="5:7">
      <c r="E15622" s="237"/>
      <c r="F15622" s="237"/>
      <c r="G15622" s="237"/>
    </row>
    <row r="15623" spans="5:7">
      <c r="E15623" s="237"/>
      <c r="F15623" s="237"/>
      <c r="G15623" s="237"/>
    </row>
    <row r="15624" spans="5:7">
      <c r="E15624" s="237"/>
      <c r="F15624" s="237"/>
      <c r="G15624" s="237"/>
    </row>
    <row r="15625" spans="5:7">
      <c r="E15625" s="237"/>
      <c r="F15625" s="237"/>
      <c r="G15625" s="237"/>
    </row>
    <row r="15626" spans="5:7">
      <c r="E15626" s="237"/>
      <c r="F15626" s="237"/>
      <c r="G15626" s="237"/>
    </row>
    <row r="15627" spans="5:7">
      <c r="E15627" s="237"/>
      <c r="F15627" s="237"/>
      <c r="G15627" s="237"/>
    </row>
    <row r="15628" spans="5:7">
      <c r="E15628" s="237"/>
      <c r="F15628" s="237"/>
      <c r="G15628" s="237"/>
    </row>
    <row r="15629" spans="5:7">
      <c r="E15629" s="237"/>
      <c r="F15629" s="237"/>
      <c r="G15629" s="237"/>
    </row>
    <row r="15630" spans="5:7">
      <c r="E15630" s="237"/>
      <c r="F15630" s="237"/>
      <c r="G15630" s="237"/>
    </row>
    <row r="15631" spans="5:7">
      <c r="E15631" s="237"/>
      <c r="F15631" s="237"/>
      <c r="G15631" s="237"/>
    </row>
    <row r="15632" spans="5:7">
      <c r="E15632" s="237"/>
      <c r="F15632" s="237"/>
      <c r="G15632" s="237"/>
    </row>
    <row r="15633" spans="5:7">
      <c r="E15633" s="237"/>
      <c r="F15633" s="237"/>
      <c r="G15633" s="237"/>
    </row>
    <row r="15634" spans="5:7">
      <c r="E15634" s="237"/>
      <c r="F15634" s="237"/>
      <c r="G15634" s="237"/>
    </row>
    <row r="15635" spans="5:7">
      <c r="E15635" s="237"/>
      <c r="F15635" s="237"/>
      <c r="G15635" s="237"/>
    </row>
    <row r="15636" spans="5:7">
      <c r="E15636" s="237"/>
      <c r="F15636" s="237"/>
      <c r="G15636" s="237"/>
    </row>
    <row r="15637" spans="5:7">
      <c r="E15637" s="237"/>
      <c r="F15637" s="237"/>
      <c r="G15637" s="237"/>
    </row>
    <row r="15638" spans="5:7">
      <c r="E15638" s="237"/>
      <c r="F15638" s="237"/>
      <c r="G15638" s="237"/>
    </row>
    <row r="15639" spans="5:7">
      <c r="E15639" s="237"/>
      <c r="F15639" s="237"/>
      <c r="G15639" s="237"/>
    </row>
    <row r="15640" spans="5:7">
      <c r="E15640" s="237"/>
      <c r="F15640" s="237"/>
      <c r="G15640" s="237"/>
    </row>
    <row r="15641" spans="5:7">
      <c r="E15641" s="237"/>
      <c r="F15641" s="237"/>
      <c r="G15641" s="237"/>
    </row>
    <row r="15642" spans="5:7">
      <c r="E15642" s="237"/>
      <c r="F15642" s="237"/>
      <c r="G15642" s="237"/>
    </row>
    <row r="15643" spans="5:7">
      <c r="E15643" s="237"/>
      <c r="F15643" s="237"/>
      <c r="G15643" s="237"/>
    </row>
    <row r="15644" spans="5:7">
      <c r="E15644" s="237"/>
      <c r="F15644" s="237"/>
      <c r="G15644" s="237"/>
    </row>
    <row r="15645" spans="5:7">
      <c r="E15645" s="237"/>
      <c r="F15645" s="237"/>
      <c r="G15645" s="237"/>
    </row>
    <row r="15646" spans="5:7">
      <c r="E15646" s="237"/>
      <c r="F15646" s="237"/>
      <c r="G15646" s="237"/>
    </row>
    <row r="15647" spans="5:7">
      <c r="E15647" s="237"/>
      <c r="F15647" s="237"/>
      <c r="G15647" s="237"/>
    </row>
    <row r="15648" spans="5:7">
      <c r="E15648" s="237"/>
      <c r="F15648" s="237"/>
      <c r="G15648" s="237"/>
    </row>
    <row r="15649" spans="5:7">
      <c r="E15649" s="237"/>
      <c r="F15649" s="237"/>
      <c r="G15649" s="237"/>
    </row>
    <row r="15650" spans="5:7">
      <c r="E15650" s="237"/>
      <c r="F15650" s="237"/>
      <c r="G15650" s="237"/>
    </row>
    <row r="15651" spans="5:7">
      <c r="E15651" s="237"/>
      <c r="F15651" s="237"/>
      <c r="G15651" s="237"/>
    </row>
    <row r="15652" spans="5:7">
      <c r="E15652" s="237"/>
      <c r="F15652" s="237"/>
      <c r="G15652" s="237"/>
    </row>
    <row r="15653" spans="5:7">
      <c r="E15653" s="237"/>
      <c r="F15653" s="237"/>
      <c r="G15653" s="237"/>
    </row>
    <row r="15654" spans="5:7">
      <c r="E15654" s="237"/>
      <c r="F15654" s="237"/>
      <c r="G15654" s="237"/>
    </row>
    <row r="15655" spans="5:7">
      <c r="E15655" s="237"/>
      <c r="F15655" s="237"/>
      <c r="G15655" s="237"/>
    </row>
    <row r="15656" spans="5:7">
      <c r="E15656" s="237"/>
      <c r="F15656" s="237"/>
      <c r="G15656" s="237"/>
    </row>
    <row r="15657" spans="5:7">
      <c r="E15657" s="237"/>
      <c r="F15657" s="237"/>
      <c r="G15657" s="237"/>
    </row>
    <row r="15658" spans="5:7">
      <c r="E15658" s="237"/>
      <c r="F15658" s="237"/>
      <c r="G15658" s="237"/>
    </row>
    <row r="15659" spans="5:7">
      <c r="E15659" s="237"/>
      <c r="F15659" s="237"/>
      <c r="G15659" s="237"/>
    </row>
    <row r="15660" spans="5:7">
      <c r="E15660" s="237"/>
      <c r="F15660" s="237"/>
      <c r="G15660" s="237"/>
    </row>
    <row r="15661" spans="5:7">
      <c r="E15661" s="237"/>
      <c r="F15661" s="237"/>
      <c r="G15661" s="237"/>
    </row>
    <row r="15662" spans="5:7">
      <c r="E15662" s="237"/>
      <c r="F15662" s="237"/>
      <c r="G15662" s="237"/>
    </row>
    <row r="15663" spans="5:7">
      <c r="E15663" s="237"/>
      <c r="F15663" s="237"/>
      <c r="G15663" s="237"/>
    </row>
    <row r="15664" spans="5:7">
      <c r="E15664" s="237"/>
      <c r="F15664" s="237"/>
      <c r="G15664" s="237"/>
    </row>
    <row r="15665" spans="5:7">
      <c r="E15665" s="237"/>
      <c r="F15665" s="237"/>
      <c r="G15665" s="237"/>
    </row>
    <row r="15666" spans="5:7">
      <c r="E15666" s="237"/>
      <c r="F15666" s="237"/>
      <c r="G15666" s="237"/>
    </row>
    <row r="15667" spans="5:7">
      <c r="E15667" s="237"/>
      <c r="F15667" s="237"/>
      <c r="G15667" s="237"/>
    </row>
    <row r="15668" spans="5:7">
      <c r="E15668" s="237"/>
      <c r="F15668" s="237"/>
      <c r="G15668" s="237"/>
    </row>
    <row r="15669" spans="5:7">
      <c r="E15669" s="237"/>
      <c r="F15669" s="237"/>
      <c r="G15669" s="237"/>
    </row>
    <row r="15670" spans="5:7">
      <c r="E15670" s="237"/>
      <c r="F15670" s="237"/>
      <c r="G15670" s="237"/>
    </row>
    <row r="15671" spans="5:7">
      <c r="E15671" s="237"/>
      <c r="F15671" s="237"/>
      <c r="G15671" s="237"/>
    </row>
    <row r="15672" spans="5:7">
      <c r="E15672" s="237"/>
      <c r="F15672" s="237"/>
      <c r="G15672" s="237"/>
    </row>
    <row r="15673" spans="5:7">
      <c r="E15673" s="237"/>
      <c r="F15673" s="237"/>
      <c r="G15673" s="237"/>
    </row>
    <row r="15674" spans="5:7">
      <c r="E15674" s="237"/>
      <c r="F15674" s="237"/>
      <c r="G15674" s="237"/>
    </row>
    <row r="15675" spans="5:7">
      <c r="E15675" s="237"/>
      <c r="F15675" s="237"/>
      <c r="G15675" s="237"/>
    </row>
    <row r="15676" spans="5:7">
      <c r="E15676" s="237"/>
      <c r="F15676" s="237"/>
      <c r="G15676" s="237"/>
    </row>
    <row r="15677" spans="5:7">
      <c r="E15677" s="237"/>
      <c r="F15677" s="237"/>
      <c r="G15677" s="237"/>
    </row>
    <row r="15678" spans="5:7">
      <c r="E15678" s="237"/>
      <c r="F15678" s="237"/>
      <c r="G15678" s="237"/>
    </row>
    <row r="15679" spans="5:7">
      <c r="E15679" s="237"/>
      <c r="F15679" s="237"/>
      <c r="G15679" s="237"/>
    </row>
    <row r="15680" spans="5:7">
      <c r="E15680" s="237"/>
      <c r="F15680" s="237"/>
      <c r="G15680" s="237"/>
    </row>
    <row r="15681" spans="5:7">
      <c r="E15681" s="237"/>
      <c r="F15681" s="237"/>
      <c r="G15681" s="237"/>
    </row>
    <row r="15682" spans="5:7">
      <c r="E15682" s="237"/>
      <c r="F15682" s="237"/>
      <c r="G15682" s="237"/>
    </row>
    <row r="15683" spans="5:7">
      <c r="E15683" s="237"/>
      <c r="F15683" s="237"/>
      <c r="G15683" s="237"/>
    </row>
    <row r="15684" spans="5:7">
      <c r="E15684" s="237"/>
      <c r="F15684" s="237"/>
      <c r="G15684" s="237"/>
    </row>
    <row r="15685" spans="5:7">
      <c r="E15685" s="237"/>
      <c r="F15685" s="237"/>
      <c r="G15685" s="237"/>
    </row>
    <row r="15686" spans="5:7">
      <c r="E15686" s="237"/>
      <c r="F15686" s="237"/>
      <c r="G15686" s="237"/>
    </row>
    <row r="15687" spans="5:7">
      <c r="E15687" s="237"/>
      <c r="F15687" s="237"/>
      <c r="G15687" s="237"/>
    </row>
    <row r="15688" spans="5:7">
      <c r="E15688" s="237"/>
      <c r="F15688" s="237"/>
      <c r="G15688" s="237"/>
    </row>
    <row r="15689" spans="5:7">
      <c r="E15689" s="237"/>
      <c r="F15689" s="237"/>
      <c r="G15689" s="237"/>
    </row>
    <row r="15690" spans="5:7">
      <c r="E15690" s="237"/>
      <c r="F15690" s="237"/>
      <c r="G15690" s="237"/>
    </row>
    <row r="15691" spans="5:7">
      <c r="E15691" s="237"/>
      <c r="F15691" s="237"/>
      <c r="G15691" s="237"/>
    </row>
    <row r="15692" spans="5:7">
      <c r="E15692" s="237"/>
      <c r="F15692" s="237"/>
      <c r="G15692" s="237"/>
    </row>
    <row r="15693" spans="5:7">
      <c r="E15693" s="237"/>
      <c r="F15693" s="237"/>
      <c r="G15693" s="237"/>
    </row>
    <row r="15694" spans="5:7">
      <c r="E15694" s="237"/>
      <c r="F15694" s="237"/>
      <c r="G15694" s="237"/>
    </row>
    <row r="15695" spans="5:7">
      <c r="E15695" s="237"/>
      <c r="F15695" s="237"/>
      <c r="G15695" s="237"/>
    </row>
    <row r="15696" spans="5:7">
      <c r="E15696" s="237"/>
      <c r="F15696" s="237"/>
      <c r="G15696" s="237"/>
    </row>
    <row r="15697" spans="5:7">
      <c r="E15697" s="237"/>
      <c r="F15697" s="237"/>
      <c r="G15697" s="237"/>
    </row>
    <row r="15698" spans="5:7">
      <c r="E15698" s="237"/>
      <c r="F15698" s="237"/>
      <c r="G15698" s="237"/>
    </row>
    <row r="15699" spans="5:7">
      <c r="E15699" s="237"/>
      <c r="F15699" s="237"/>
      <c r="G15699" s="237"/>
    </row>
    <row r="15700" spans="5:7">
      <c r="E15700" s="237"/>
      <c r="F15700" s="237"/>
      <c r="G15700" s="237"/>
    </row>
    <row r="15701" spans="5:7">
      <c r="E15701" s="237"/>
      <c r="F15701" s="237"/>
      <c r="G15701" s="237"/>
    </row>
    <row r="15702" spans="5:7">
      <c r="E15702" s="237"/>
      <c r="F15702" s="237"/>
      <c r="G15702" s="237"/>
    </row>
    <row r="15703" spans="5:7">
      <c r="E15703" s="237"/>
      <c r="F15703" s="237"/>
      <c r="G15703" s="237"/>
    </row>
    <row r="15704" spans="5:7">
      <c r="E15704" s="237"/>
      <c r="F15704" s="237"/>
      <c r="G15704" s="237"/>
    </row>
    <row r="15705" spans="5:7">
      <c r="E15705" s="237"/>
      <c r="F15705" s="237"/>
      <c r="G15705" s="237"/>
    </row>
    <row r="15706" spans="5:7">
      <c r="E15706" s="237"/>
      <c r="F15706" s="237"/>
      <c r="G15706" s="237"/>
    </row>
    <row r="15707" spans="5:7">
      <c r="E15707" s="237"/>
      <c r="F15707" s="237"/>
      <c r="G15707" s="237"/>
    </row>
    <row r="15708" spans="5:7">
      <c r="E15708" s="237"/>
      <c r="F15708" s="237"/>
      <c r="G15708" s="237"/>
    </row>
    <row r="15709" spans="5:7">
      <c r="E15709" s="237"/>
      <c r="F15709" s="237"/>
      <c r="G15709" s="237"/>
    </row>
    <row r="15710" spans="5:7">
      <c r="E15710" s="237"/>
      <c r="F15710" s="237"/>
      <c r="G15710" s="237"/>
    </row>
    <row r="15711" spans="5:7">
      <c r="E15711" s="237"/>
      <c r="F15711" s="237"/>
      <c r="G15711" s="237"/>
    </row>
    <row r="15712" spans="5:7">
      <c r="E15712" s="237"/>
      <c r="F15712" s="237"/>
      <c r="G15712" s="237"/>
    </row>
    <row r="15713" spans="5:7">
      <c r="E15713" s="237"/>
      <c r="F15713" s="237"/>
      <c r="G15713" s="237"/>
    </row>
    <row r="15714" spans="5:7">
      <c r="E15714" s="237"/>
      <c r="F15714" s="237"/>
      <c r="G15714" s="237"/>
    </row>
    <row r="15715" spans="5:7">
      <c r="E15715" s="237"/>
      <c r="F15715" s="237"/>
      <c r="G15715" s="237"/>
    </row>
    <row r="15716" spans="5:7">
      <c r="E15716" s="237"/>
      <c r="F15716" s="237"/>
      <c r="G15716" s="237"/>
    </row>
    <row r="15717" spans="5:7">
      <c r="E15717" s="237"/>
      <c r="F15717" s="237"/>
      <c r="G15717" s="237"/>
    </row>
    <row r="15718" spans="5:7">
      <c r="E15718" s="237"/>
      <c r="F15718" s="237"/>
      <c r="G15718" s="237"/>
    </row>
    <row r="15719" spans="5:7">
      <c r="E15719" s="237"/>
      <c r="F15719" s="237"/>
      <c r="G15719" s="237"/>
    </row>
    <row r="15720" spans="5:7">
      <c r="E15720" s="237"/>
      <c r="F15720" s="237"/>
      <c r="G15720" s="237"/>
    </row>
    <row r="15721" spans="5:7">
      <c r="E15721" s="237"/>
      <c r="F15721" s="237"/>
      <c r="G15721" s="237"/>
    </row>
    <row r="15722" spans="5:7">
      <c r="E15722" s="237"/>
      <c r="F15722" s="237"/>
      <c r="G15722" s="237"/>
    </row>
    <row r="15723" spans="5:7">
      <c r="E15723" s="237"/>
      <c r="F15723" s="237"/>
      <c r="G15723" s="237"/>
    </row>
    <row r="15724" spans="5:7">
      <c r="E15724" s="237"/>
      <c r="F15724" s="237"/>
      <c r="G15724" s="237"/>
    </row>
    <row r="15725" spans="5:7">
      <c r="E15725" s="237"/>
      <c r="F15725" s="237"/>
      <c r="G15725" s="237"/>
    </row>
    <row r="15726" spans="5:7">
      <c r="E15726" s="237"/>
      <c r="F15726" s="237"/>
      <c r="G15726" s="237"/>
    </row>
    <row r="15727" spans="5:7">
      <c r="E15727" s="237"/>
      <c r="F15727" s="237"/>
      <c r="G15727" s="237"/>
    </row>
    <row r="15728" spans="5:7">
      <c r="E15728" s="237"/>
      <c r="F15728" s="237"/>
      <c r="G15728" s="237"/>
    </row>
    <row r="15729" spans="5:7">
      <c r="E15729" s="237"/>
      <c r="F15729" s="237"/>
      <c r="G15729" s="237"/>
    </row>
    <row r="15730" spans="5:7">
      <c r="E15730" s="237"/>
      <c r="F15730" s="237"/>
      <c r="G15730" s="237"/>
    </row>
    <row r="15731" spans="5:7">
      <c r="E15731" s="237"/>
      <c r="F15731" s="237"/>
      <c r="G15731" s="237"/>
    </row>
    <row r="15732" spans="5:7">
      <c r="E15732" s="237"/>
      <c r="F15732" s="237"/>
      <c r="G15732" s="237"/>
    </row>
    <row r="15733" spans="5:7">
      <c r="E15733" s="237"/>
      <c r="F15733" s="237"/>
      <c r="G15733" s="237"/>
    </row>
    <row r="15734" spans="5:7">
      <c r="E15734" s="237"/>
      <c r="F15734" s="237"/>
      <c r="G15734" s="237"/>
    </row>
    <row r="15735" spans="5:7">
      <c r="E15735" s="237"/>
      <c r="F15735" s="237"/>
      <c r="G15735" s="237"/>
    </row>
    <row r="15736" spans="5:7">
      <c r="E15736" s="237"/>
      <c r="F15736" s="237"/>
      <c r="G15736" s="237"/>
    </row>
    <row r="15737" spans="5:7">
      <c r="E15737" s="237"/>
      <c r="F15737" s="237"/>
      <c r="G15737" s="237"/>
    </row>
    <row r="15738" spans="5:7">
      <c r="E15738" s="237"/>
      <c r="F15738" s="237"/>
      <c r="G15738" s="237"/>
    </row>
    <row r="15739" spans="5:7">
      <c r="E15739" s="237"/>
      <c r="F15739" s="237"/>
      <c r="G15739" s="237"/>
    </row>
    <row r="15740" spans="5:7">
      <c r="E15740" s="237"/>
      <c r="F15740" s="237"/>
      <c r="G15740" s="237"/>
    </row>
    <row r="15741" spans="5:7">
      <c r="E15741" s="237"/>
      <c r="F15741" s="237"/>
      <c r="G15741" s="237"/>
    </row>
    <row r="15742" spans="5:7">
      <c r="E15742" s="237"/>
      <c r="F15742" s="237"/>
      <c r="G15742" s="237"/>
    </row>
    <row r="15743" spans="5:7">
      <c r="E15743" s="237"/>
      <c r="F15743" s="237"/>
      <c r="G15743" s="237"/>
    </row>
    <row r="15744" spans="5:7">
      <c r="E15744" s="237"/>
      <c r="F15744" s="237"/>
      <c r="G15744" s="237"/>
    </row>
    <row r="15745" spans="5:7">
      <c r="E15745" s="237"/>
      <c r="F15745" s="237"/>
      <c r="G15745" s="237"/>
    </row>
    <row r="15746" spans="5:7">
      <c r="E15746" s="237"/>
      <c r="F15746" s="237"/>
      <c r="G15746" s="237"/>
    </row>
    <row r="15747" spans="5:7">
      <c r="E15747" s="237"/>
      <c r="F15747" s="237"/>
      <c r="G15747" s="237"/>
    </row>
    <row r="15748" spans="5:7">
      <c r="E15748" s="237"/>
      <c r="F15748" s="237"/>
      <c r="G15748" s="237"/>
    </row>
    <row r="15749" spans="5:7">
      <c r="E15749" s="237"/>
      <c r="F15749" s="237"/>
      <c r="G15749" s="237"/>
    </row>
    <row r="15750" spans="5:7">
      <c r="E15750" s="237"/>
      <c r="F15750" s="237"/>
      <c r="G15750" s="237"/>
    </row>
    <row r="15751" spans="5:7">
      <c r="E15751" s="237"/>
      <c r="F15751" s="237"/>
      <c r="G15751" s="237"/>
    </row>
    <row r="15752" spans="5:7">
      <c r="E15752" s="237"/>
      <c r="F15752" s="237"/>
      <c r="G15752" s="237"/>
    </row>
    <row r="15753" spans="5:7">
      <c r="E15753" s="237"/>
      <c r="F15753" s="237"/>
      <c r="G15753" s="237"/>
    </row>
    <row r="15754" spans="5:7">
      <c r="E15754" s="237"/>
      <c r="F15754" s="237"/>
      <c r="G15754" s="237"/>
    </row>
    <row r="15755" spans="5:7">
      <c r="E15755" s="237"/>
      <c r="F15755" s="237"/>
      <c r="G15755" s="237"/>
    </row>
    <row r="15756" spans="5:7">
      <c r="E15756" s="237"/>
      <c r="F15756" s="237"/>
      <c r="G15756" s="237"/>
    </row>
    <row r="15757" spans="5:7">
      <c r="E15757" s="237"/>
      <c r="F15757" s="237"/>
      <c r="G15757" s="237"/>
    </row>
    <row r="15758" spans="5:7">
      <c r="E15758" s="237"/>
      <c r="F15758" s="237"/>
      <c r="G15758" s="237"/>
    </row>
    <row r="15759" spans="5:7">
      <c r="E15759" s="237"/>
      <c r="F15759" s="237"/>
      <c r="G15759" s="237"/>
    </row>
    <row r="15760" spans="5:7">
      <c r="E15760" s="237"/>
      <c r="F15760" s="237"/>
      <c r="G15760" s="237"/>
    </row>
    <row r="15761" spans="5:7">
      <c r="E15761" s="237"/>
      <c r="F15761" s="237"/>
      <c r="G15761" s="237"/>
    </row>
    <row r="15762" spans="5:7">
      <c r="E15762" s="237"/>
      <c r="F15762" s="237"/>
      <c r="G15762" s="237"/>
    </row>
    <row r="15763" spans="5:7">
      <c r="E15763" s="237"/>
      <c r="F15763" s="237"/>
      <c r="G15763" s="237"/>
    </row>
    <row r="15764" spans="5:7">
      <c r="E15764" s="237"/>
      <c r="F15764" s="237"/>
      <c r="G15764" s="237"/>
    </row>
    <row r="15765" spans="5:7">
      <c r="E15765" s="237"/>
      <c r="F15765" s="237"/>
      <c r="G15765" s="237"/>
    </row>
    <row r="15766" spans="5:7">
      <c r="E15766" s="237"/>
      <c r="F15766" s="237"/>
      <c r="G15766" s="237"/>
    </row>
    <row r="15767" spans="5:7">
      <c r="E15767" s="237"/>
      <c r="F15767" s="237"/>
      <c r="G15767" s="237"/>
    </row>
    <row r="15768" spans="5:7">
      <c r="E15768" s="237"/>
      <c r="F15768" s="237"/>
      <c r="G15768" s="237"/>
    </row>
    <row r="15769" spans="5:7">
      <c r="E15769" s="237"/>
      <c r="F15769" s="237"/>
      <c r="G15769" s="237"/>
    </row>
    <row r="15770" spans="5:7">
      <c r="E15770" s="237"/>
      <c r="F15770" s="237"/>
      <c r="G15770" s="237"/>
    </row>
    <row r="15771" spans="5:7">
      <c r="E15771" s="237"/>
      <c r="F15771" s="237"/>
      <c r="G15771" s="237"/>
    </row>
    <row r="15772" spans="5:7">
      <c r="E15772" s="237"/>
      <c r="F15772" s="237"/>
      <c r="G15772" s="237"/>
    </row>
    <row r="15773" spans="5:7">
      <c r="E15773" s="237"/>
      <c r="F15773" s="237"/>
      <c r="G15773" s="237"/>
    </row>
    <row r="15774" spans="5:7">
      <c r="E15774" s="237"/>
      <c r="F15774" s="237"/>
      <c r="G15774" s="237"/>
    </row>
    <row r="15775" spans="5:7">
      <c r="E15775" s="237"/>
      <c r="F15775" s="237"/>
      <c r="G15775" s="237"/>
    </row>
    <row r="15776" spans="5:7">
      <c r="E15776" s="237"/>
      <c r="F15776" s="237"/>
      <c r="G15776" s="237"/>
    </row>
    <row r="15777" spans="5:7">
      <c r="E15777" s="237"/>
      <c r="F15777" s="237"/>
      <c r="G15777" s="237"/>
    </row>
    <row r="15778" spans="5:7">
      <c r="E15778" s="237"/>
      <c r="F15778" s="237"/>
      <c r="G15778" s="237"/>
    </row>
    <row r="15779" spans="5:7">
      <c r="E15779" s="237"/>
      <c r="F15779" s="237"/>
      <c r="G15779" s="237"/>
    </row>
    <row r="15780" spans="5:7">
      <c r="E15780" s="237"/>
      <c r="F15780" s="237"/>
      <c r="G15780" s="237"/>
    </row>
    <row r="15781" spans="5:7">
      <c r="E15781" s="237"/>
      <c r="F15781" s="237"/>
      <c r="G15781" s="237"/>
    </row>
    <row r="15782" spans="5:7">
      <c r="E15782" s="237"/>
      <c r="F15782" s="237"/>
      <c r="G15782" s="237"/>
    </row>
    <row r="15783" spans="5:7">
      <c r="E15783" s="237"/>
      <c r="F15783" s="237"/>
      <c r="G15783" s="237"/>
    </row>
    <row r="15784" spans="5:7">
      <c r="E15784" s="237"/>
      <c r="F15784" s="237"/>
      <c r="G15784" s="237"/>
    </row>
    <row r="15785" spans="5:7">
      <c r="E15785" s="237"/>
      <c r="F15785" s="237"/>
      <c r="G15785" s="237"/>
    </row>
    <row r="15786" spans="5:7">
      <c r="E15786" s="237"/>
      <c r="F15786" s="237"/>
      <c r="G15786" s="237"/>
    </row>
    <row r="15787" spans="5:7">
      <c r="E15787" s="237"/>
      <c r="F15787" s="237"/>
      <c r="G15787" s="237"/>
    </row>
    <row r="15788" spans="5:7">
      <c r="E15788" s="237"/>
      <c r="F15788" s="237"/>
      <c r="G15788" s="237"/>
    </row>
    <row r="15789" spans="5:7">
      <c r="E15789" s="237"/>
      <c r="F15789" s="237"/>
      <c r="G15789" s="237"/>
    </row>
    <row r="15790" spans="5:7">
      <c r="E15790" s="237"/>
      <c r="F15790" s="237"/>
      <c r="G15790" s="237"/>
    </row>
    <row r="15791" spans="5:7">
      <c r="E15791" s="237"/>
      <c r="F15791" s="237"/>
      <c r="G15791" s="237"/>
    </row>
    <row r="15792" spans="5:7">
      <c r="E15792" s="237"/>
      <c r="F15792" s="237"/>
      <c r="G15792" s="237"/>
    </row>
    <row r="15793" spans="5:7">
      <c r="E15793" s="237"/>
      <c r="F15793" s="237"/>
      <c r="G15793" s="237"/>
    </row>
    <row r="15794" spans="5:7">
      <c r="E15794" s="237"/>
      <c r="F15794" s="237"/>
      <c r="G15794" s="237"/>
    </row>
    <row r="15795" spans="5:7">
      <c r="E15795" s="237"/>
      <c r="F15795" s="237"/>
      <c r="G15795" s="237"/>
    </row>
    <row r="15796" spans="5:7">
      <c r="E15796" s="237"/>
      <c r="F15796" s="237"/>
      <c r="G15796" s="237"/>
    </row>
    <row r="15797" spans="5:7">
      <c r="E15797" s="237"/>
      <c r="F15797" s="237"/>
      <c r="G15797" s="237"/>
    </row>
    <row r="15798" spans="5:7">
      <c r="E15798" s="237"/>
      <c r="F15798" s="237"/>
      <c r="G15798" s="237"/>
    </row>
    <row r="15799" spans="5:7">
      <c r="E15799" s="237"/>
      <c r="F15799" s="237"/>
      <c r="G15799" s="237"/>
    </row>
    <row r="15800" spans="5:7">
      <c r="E15800" s="237"/>
      <c r="F15800" s="237"/>
      <c r="G15800" s="237"/>
    </row>
    <row r="15801" spans="5:7">
      <c r="E15801" s="237"/>
      <c r="F15801" s="237"/>
      <c r="G15801" s="237"/>
    </row>
    <row r="15802" spans="5:7">
      <c r="E15802" s="237"/>
      <c r="F15802" s="237"/>
      <c r="G15802" s="237"/>
    </row>
    <row r="15803" spans="5:7">
      <c r="E15803" s="237"/>
      <c r="F15803" s="237"/>
      <c r="G15803" s="237"/>
    </row>
    <row r="15804" spans="5:7">
      <c r="E15804" s="237"/>
      <c r="F15804" s="237"/>
      <c r="G15804" s="237"/>
    </row>
    <row r="15805" spans="5:7">
      <c r="E15805" s="237"/>
      <c r="F15805" s="237"/>
      <c r="G15805" s="237"/>
    </row>
    <row r="15806" spans="5:7">
      <c r="E15806" s="237"/>
      <c r="F15806" s="237"/>
      <c r="G15806" s="237"/>
    </row>
    <row r="15807" spans="5:7">
      <c r="E15807" s="237"/>
      <c r="F15807" s="237"/>
      <c r="G15807" s="237"/>
    </row>
    <row r="15808" spans="5:7">
      <c r="E15808" s="237"/>
      <c r="F15808" s="237"/>
      <c r="G15808" s="237"/>
    </row>
    <row r="15809" spans="5:7">
      <c r="E15809" s="237"/>
      <c r="F15809" s="237"/>
      <c r="G15809" s="237"/>
    </row>
    <row r="15810" spans="5:7">
      <c r="E15810" s="237"/>
      <c r="F15810" s="237"/>
      <c r="G15810" s="237"/>
    </row>
    <row r="15811" spans="5:7">
      <c r="E15811" s="237"/>
      <c r="F15811" s="237"/>
      <c r="G15811" s="237"/>
    </row>
    <row r="15812" spans="5:7">
      <c r="E15812" s="237"/>
      <c r="F15812" s="237"/>
      <c r="G15812" s="237"/>
    </row>
    <row r="15813" spans="5:7">
      <c r="E15813" s="237"/>
      <c r="F15813" s="237"/>
      <c r="G15813" s="237"/>
    </row>
    <row r="15814" spans="5:7">
      <c r="E15814" s="237"/>
      <c r="F15814" s="237"/>
      <c r="G15814" s="237"/>
    </row>
    <row r="15815" spans="5:7">
      <c r="E15815" s="237"/>
      <c r="F15815" s="237"/>
      <c r="G15815" s="237"/>
    </row>
    <row r="15816" spans="5:7">
      <c r="E15816" s="237"/>
      <c r="F15816" s="237"/>
      <c r="G15816" s="237"/>
    </row>
    <row r="15817" spans="5:7">
      <c r="E15817" s="237"/>
      <c r="F15817" s="237"/>
      <c r="G15817" s="237"/>
    </row>
    <row r="15818" spans="5:7">
      <c r="E15818" s="237"/>
      <c r="F15818" s="237"/>
      <c r="G15818" s="237"/>
    </row>
    <row r="15819" spans="5:7">
      <c r="E15819" s="237"/>
      <c r="F15819" s="237"/>
      <c r="G15819" s="237"/>
    </row>
    <row r="15820" spans="5:7">
      <c r="E15820" s="237"/>
      <c r="F15820" s="237"/>
      <c r="G15820" s="237"/>
    </row>
    <row r="15821" spans="5:7">
      <c r="E15821" s="237"/>
      <c r="F15821" s="237"/>
      <c r="G15821" s="237"/>
    </row>
    <row r="15822" spans="5:7">
      <c r="E15822" s="237"/>
      <c r="F15822" s="237"/>
      <c r="G15822" s="237"/>
    </row>
    <row r="15823" spans="5:7">
      <c r="E15823" s="237"/>
      <c r="F15823" s="237"/>
      <c r="G15823" s="237"/>
    </row>
    <row r="15824" spans="5:7">
      <c r="E15824" s="237"/>
      <c r="F15824" s="237"/>
      <c r="G15824" s="237"/>
    </row>
    <row r="15825" spans="5:7">
      <c r="E15825" s="237"/>
      <c r="F15825" s="237"/>
      <c r="G15825" s="237"/>
    </row>
    <row r="15826" spans="5:7">
      <c r="E15826" s="237"/>
      <c r="F15826" s="237"/>
      <c r="G15826" s="237"/>
    </row>
    <row r="15827" spans="5:7">
      <c r="E15827" s="237"/>
      <c r="F15827" s="237"/>
      <c r="G15827" s="237"/>
    </row>
    <row r="15828" spans="5:7">
      <c r="E15828" s="237"/>
      <c r="F15828" s="237"/>
      <c r="G15828" s="237"/>
    </row>
    <row r="15829" spans="5:7">
      <c r="E15829" s="237"/>
      <c r="F15829" s="237"/>
      <c r="G15829" s="237"/>
    </row>
    <row r="15830" spans="5:7">
      <c r="E15830" s="237"/>
      <c r="F15830" s="237"/>
      <c r="G15830" s="237"/>
    </row>
    <row r="15831" spans="5:7">
      <c r="E15831" s="237"/>
      <c r="F15831" s="237"/>
      <c r="G15831" s="237"/>
    </row>
    <row r="15832" spans="5:7">
      <c r="E15832" s="237"/>
      <c r="F15832" s="237"/>
      <c r="G15832" s="237"/>
    </row>
    <row r="15833" spans="5:7">
      <c r="E15833" s="237"/>
      <c r="F15833" s="237"/>
      <c r="G15833" s="237"/>
    </row>
    <row r="15834" spans="5:7">
      <c r="E15834" s="237"/>
      <c r="F15834" s="237"/>
      <c r="G15834" s="237"/>
    </row>
    <row r="15835" spans="5:7">
      <c r="E15835" s="237"/>
      <c r="F15835" s="237"/>
      <c r="G15835" s="237"/>
    </row>
    <row r="15836" spans="5:7">
      <c r="E15836" s="237"/>
      <c r="F15836" s="237"/>
      <c r="G15836" s="237"/>
    </row>
    <row r="15837" spans="5:7">
      <c r="E15837" s="237"/>
      <c r="F15837" s="237"/>
      <c r="G15837" s="237"/>
    </row>
    <row r="15838" spans="5:7">
      <c r="E15838" s="237"/>
      <c r="F15838" s="237"/>
      <c r="G15838" s="237"/>
    </row>
    <row r="15839" spans="5:7">
      <c r="E15839" s="237"/>
      <c r="F15839" s="237"/>
      <c r="G15839" s="237"/>
    </row>
    <row r="15840" spans="5:7">
      <c r="E15840" s="237"/>
      <c r="F15840" s="237"/>
      <c r="G15840" s="237"/>
    </row>
    <row r="15841" spans="5:7">
      <c r="E15841" s="237"/>
      <c r="F15841" s="237"/>
      <c r="G15841" s="237"/>
    </row>
    <row r="15842" spans="5:7">
      <c r="E15842" s="237"/>
      <c r="F15842" s="237"/>
      <c r="G15842" s="237"/>
    </row>
    <row r="15843" spans="5:7">
      <c r="E15843" s="237"/>
      <c r="F15843" s="237"/>
      <c r="G15843" s="237"/>
    </row>
    <row r="15844" spans="5:7">
      <c r="E15844" s="237"/>
      <c r="F15844" s="237"/>
      <c r="G15844" s="237"/>
    </row>
    <row r="15845" spans="5:7">
      <c r="E15845" s="237"/>
      <c r="F15845" s="237"/>
      <c r="G15845" s="237"/>
    </row>
    <row r="15846" spans="5:7">
      <c r="E15846" s="237"/>
      <c r="F15846" s="237"/>
      <c r="G15846" s="237"/>
    </row>
    <row r="15847" spans="5:7">
      <c r="E15847" s="237"/>
      <c r="F15847" s="237"/>
      <c r="G15847" s="237"/>
    </row>
    <row r="15848" spans="5:7">
      <c r="E15848" s="237"/>
      <c r="F15848" s="237"/>
      <c r="G15848" s="237"/>
    </row>
    <row r="15849" spans="5:7">
      <c r="E15849" s="237"/>
      <c r="F15849" s="237"/>
      <c r="G15849" s="237"/>
    </row>
    <row r="15850" spans="5:7">
      <c r="E15850" s="237"/>
      <c r="F15850" s="237"/>
      <c r="G15850" s="237"/>
    </row>
    <row r="15851" spans="5:7">
      <c r="E15851" s="237"/>
      <c r="F15851" s="237"/>
      <c r="G15851" s="237"/>
    </row>
    <row r="15852" spans="5:7">
      <c r="E15852" s="237"/>
      <c r="F15852" s="237"/>
      <c r="G15852" s="237"/>
    </row>
    <row r="15853" spans="5:7">
      <c r="E15853" s="237"/>
      <c r="F15853" s="237"/>
      <c r="G15853" s="237"/>
    </row>
    <row r="15854" spans="5:7">
      <c r="E15854" s="237"/>
      <c r="F15854" s="237"/>
      <c r="G15854" s="237"/>
    </row>
    <row r="15855" spans="5:7">
      <c r="E15855" s="237"/>
      <c r="F15855" s="237"/>
      <c r="G15855" s="237"/>
    </row>
    <row r="15856" spans="5:7">
      <c r="E15856" s="237"/>
      <c r="F15856" s="237"/>
      <c r="G15856" s="237"/>
    </row>
    <row r="15857" spans="5:7">
      <c r="E15857" s="237"/>
      <c r="F15857" s="237"/>
      <c r="G15857" s="237"/>
    </row>
    <row r="15858" spans="5:7">
      <c r="E15858" s="237"/>
      <c r="F15858" s="237"/>
      <c r="G15858" s="237"/>
    </row>
    <row r="15859" spans="5:7">
      <c r="E15859" s="237"/>
      <c r="F15859" s="237"/>
      <c r="G15859" s="237"/>
    </row>
    <row r="15860" spans="5:7">
      <c r="E15860" s="237"/>
      <c r="F15860" s="237"/>
      <c r="G15860" s="237"/>
    </row>
    <row r="15861" spans="5:7">
      <c r="E15861" s="237"/>
      <c r="F15861" s="237"/>
      <c r="G15861" s="237"/>
    </row>
    <row r="15862" spans="5:7">
      <c r="E15862" s="237"/>
      <c r="F15862" s="237"/>
      <c r="G15862" s="237"/>
    </row>
    <row r="15863" spans="5:7">
      <c r="E15863" s="237"/>
      <c r="F15863" s="237"/>
      <c r="G15863" s="237"/>
    </row>
    <row r="15864" spans="5:7">
      <c r="E15864" s="237"/>
      <c r="F15864" s="237"/>
      <c r="G15864" s="237"/>
    </row>
    <row r="15865" spans="5:7">
      <c r="E15865" s="237"/>
      <c r="F15865" s="237"/>
      <c r="G15865" s="237"/>
    </row>
    <row r="15866" spans="5:7">
      <c r="E15866" s="237"/>
      <c r="F15866" s="237"/>
      <c r="G15866" s="237"/>
    </row>
    <row r="15867" spans="5:7">
      <c r="E15867" s="237"/>
      <c r="F15867" s="237"/>
      <c r="G15867" s="237"/>
    </row>
    <row r="15868" spans="5:7">
      <c r="E15868" s="237"/>
      <c r="F15868" s="237"/>
      <c r="G15868" s="237"/>
    </row>
    <row r="15869" spans="5:7">
      <c r="E15869" s="237"/>
      <c r="F15869" s="237"/>
      <c r="G15869" s="237"/>
    </row>
    <row r="15870" spans="5:7">
      <c r="E15870" s="237"/>
      <c r="F15870" s="237"/>
      <c r="G15870" s="237"/>
    </row>
    <row r="15871" spans="5:7">
      <c r="E15871" s="237"/>
      <c r="F15871" s="237"/>
      <c r="G15871" s="237"/>
    </row>
    <row r="15872" spans="5:7">
      <c r="E15872" s="237"/>
      <c r="F15872" s="237"/>
      <c r="G15872" s="237"/>
    </row>
    <row r="15873" spans="5:7">
      <c r="E15873" s="237"/>
      <c r="F15873" s="237"/>
      <c r="G15873" s="237"/>
    </row>
    <row r="15874" spans="5:7">
      <c r="E15874" s="237"/>
      <c r="F15874" s="237"/>
      <c r="G15874" s="237"/>
    </row>
    <row r="15875" spans="5:7">
      <c r="E15875" s="237"/>
      <c r="F15875" s="237"/>
      <c r="G15875" s="237"/>
    </row>
    <row r="15876" spans="5:7">
      <c r="E15876" s="237"/>
      <c r="F15876" s="237"/>
      <c r="G15876" s="237"/>
    </row>
    <row r="15877" spans="5:7">
      <c r="E15877" s="237"/>
      <c r="F15877" s="237"/>
      <c r="G15877" s="237"/>
    </row>
    <row r="15878" spans="5:7">
      <c r="E15878" s="237"/>
      <c r="F15878" s="237"/>
      <c r="G15878" s="237"/>
    </row>
    <row r="15879" spans="5:7">
      <c r="E15879" s="237"/>
      <c r="F15879" s="237"/>
      <c r="G15879" s="237"/>
    </row>
    <row r="15880" spans="5:7">
      <c r="E15880" s="237"/>
      <c r="F15880" s="237"/>
      <c r="G15880" s="237"/>
    </row>
    <row r="15881" spans="5:7">
      <c r="E15881" s="237"/>
      <c r="F15881" s="237"/>
      <c r="G15881" s="237"/>
    </row>
    <row r="15882" spans="5:7">
      <c r="E15882" s="237"/>
      <c r="F15882" s="237"/>
      <c r="G15882" s="237"/>
    </row>
    <row r="15883" spans="5:7">
      <c r="E15883" s="237"/>
      <c r="F15883" s="237"/>
      <c r="G15883" s="237"/>
    </row>
    <row r="15884" spans="5:7">
      <c r="E15884" s="237"/>
      <c r="F15884" s="237"/>
      <c r="G15884" s="237"/>
    </row>
    <row r="15885" spans="5:7">
      <c r="E15885" s="237"/>
      <c r="F15885" s="237"/>
      <c r="G15885" s="237"/>
    </row>
    <row r="15886" spans="5:7">
      <c r="E15886" s="237"/>
      <c r="F15886" s="237"/>
      <c r="G15886" s="237"/>
    </row>
    <row r="15887" spans="5:7">
      <c r="E15887" s="237"/>
      <c r="F15887" s="237"/>
      <c r="G15887" s="237"/>
    </row>
    <row r="15888" spans="5:7">
      <c r="E15888" s="237"/>
      <c r="F15888" s="237"/>
      <c r="G15888" s="237"/>
    </row>
    <row r="15889" spans="5:7">
      <c r="E15889" s="237"/>
      <c r="F15889" s="237"/>
      <c r="G15889" s="237"/>
    </row>
    <row r="15890" spans="5:7">
      <c r="E15890" s="237"/>
      <c r="F15890" s="237"/>
      <c r="G15890" s="237"/>
    </row>
    <row r="15891" spans="5:7">
      <c r="E15891" s="237"/>
      <c r="F15891" s="237"/>
      <c r="G15891" s="237"/>
    </row>
    <row r="15892" spans="5:7">
      <c r="E15892" s="237"/>
      <c r="F15892" s="237"/>
      <c r="G15892" s="237"/>
    </row>
    <row r="15893" spans="5:7">
      <c r="E15893" s="237"/>
      <c r="F15893" s="237"/>
      <c r="G15893" s="237"/>
    </row>
    <row r="15894" spans="5:7">
      <c r="E15894" s="237"/>
      <c r="F15894" s="237"/>
      <c r="G15894" s="237"/>
    </row>
    <row r="15895" spans="5:7">
      <c r="E15895" s="237"/>
      <c r="F15895" s="237"/>
      <c r="G15895" s="237"/>
    </row>
    <row r="15896" spans="5:7">
      <c r="E15896" s="237"/>
      <c r="F15896" s="237"/>
      <c r="G15896" s="237"/>
    </row>
    <row r="15897" spans="5:7">
      <c r="E15897" s="237"/>
      <c r="F15897" s="237"/>
      <c r="G15897" s="237"/>
    </row>
    <row r="15898" spans="5:7">
      <c r="E15898" s="237"/>
      <c r="F15898" s="237"/>
      <c r="G15898" s="237"/>
    </row>
    <row r="15899" spans="5:7">
      <c r="E15899" s="237"/>
      <c r="F15899" s="237"/>
      <c r="G15899" s="237"/>
    </row>
    <row r="15900" spans="5:7">
      <c r="E15900" s="237"/>
      <c r="F15900" s="237"/>
      <c r="G15900" s="237"/>
    </row>
    <row r="15901" spans="5:7">
      <c r="E15901" s="237"/>
      <c r="F15901" s="237"/>
      <c r="G15901" s="237"/>
    </row>
    <row r="15902" spans="5:7">
      <c r="E15902" s="237"/>
      <c r="F15902" s="237"/>
      <c r="G15902" s="237"/>
    </row>
    <row r="15903" spans="5:7">
      <c r="E15903" s="237"/>
      <c r="F15903" s="237"/>
      <c r="G15903" s="237"/>
    </row>
    <row r="15904" spans="5:7">
      <c r="E15904" s="237"/>
      <c r="F15904" s="237"/>
      <c r="G15904" s="237"/>
    </row>
    <row r="15905" spans="5:7">
      <c r="E15905" s="237"/>
      <c r="F15905" s="237"/>
      <c r="G15905" s="237"/>
    </row>
    <row r="15906" spans="5:7">
      <c r="E15906" s="237"/>
      <c r="F15906" s="237"/>
      <c r="G15906" s="237"/>
    </row>
    <row r="15907" spans="5:7">
      <c r="E15907" s="237"/>
      <c r="F15907" s="237"/>
      <c r="G15907" s="237"/>
    </row>
    <row r="15908" spans="5:7">
      <c r="E15908" s="237"/>
      <c r="F15908" s="237"/>
      <c r="G15908" s="237"/>
    </row>
    <row r="15909" spans="5:7">
      <c r="E15909" s="237"/>
      <c r="F15909" s="237"/>
      <c r="G15909" s="237"/>
    </row>
    <row r="15910" spans="5:7">
      <c r="E15910" s="237"/>
      <c r="F15910" s="237"/>
      <c r="G15910" s="237"/>
    </row>
    <row r="15911" spans="5:7">
      <c r="E15911" s="237"/>
      <c r="F15911" s="237"/>
      <c r="G15911" s="237"/>
    </row>
    <row r="15912" spans="5:7">
      <c r="E15912" s="237"/>
      <c r="F15912" s="237"/>
      <c r="G15912" s="237"/>
    </row>
    <row r="15913" spans="5:7">
      <c r="E15913" s="237"/>
      <c r="F15913" s="237"/>
      <c r="G15913" s="237"/>
    </row>
    <row r="15914" spans="5:7">
      <c r="E15914" s="237"/>
      <c r="F15914" s="237"/>
      <c r="G15914" s="237"/>
    </row>
    <row r="15915" spans="5:7">
      <c r="E15915" s="237"/>
      <c r="F15915" s="237"/>
      <c r="G15915" s="237"/>
    </row>
    <row r="15916" spans="5:7">
      <c r="E15916" s="237"/>
      <c r="F15916" s="237"/>
      <c r="G15916" s="237"/>
    </row>
    <row r="15917" spans="5:7">
      <c r="E15917" s="237"/>
      <c r="F15917" s="237"/>
      <c r="G15917" s="237"/>
    </row>
    <row r="15918" spans="5:7">
      <c r="E15918" s="237"/>
      <c r="F15918" s="237"/>
      <c r="G15918" s="237"/>
    </row>
    <row r="15919" spans="5:7">
      <c r="E15919" s="237"/>
      <c r="F15919" s="237"/>
      <c r="G15919" s="237"/>
    </row>
    <row r="15920" spans="5:7">
      <c r="E15920" s="237"/>
      <c r="F15920" s="237"/>
      <c r="G15920" s="237"/>
    </row>
    <row r="15921" spans="5:7">
      <c r="E15921" s="237"/>
      <c r="F15921" s="237"/>
      <c r="G15921" s="237"/>
    </row>
    <row r="15922" spans="5:7">
      <c r="E15922" s="237"/>
      <c r="F15922" s="237"/>
      <c r="G15922" s="237"/>
    </row>
    <row r="15923" spans="5:7">
      <c r="E15923" s="237"/>
      <c r="F15923" s="237"/>
      <c r="G15923" s="237"/>
    </row>
    <row r="15924" spans="5:7">
      <c r="E15924" s="237"/>
      <c r="F15924" s="237"/>
      <c r="G15924" s="237"/>
    </row>
    <row r="15925" spans="5:7">
      <c r="E15925" s="237"/>
      <c r="F15925" s="237"/>
      <c r="G15925" s="237"/>
    </row>
    <row r="15926" spans="5:7">
      <c r="E15926" s="237"/>
      <c r="F15926" s="237"/>
      <c r="G15926" s="237"/>
    </row>
    <row r="15927" spans="5:7">
      <c r="E15927" s="237"/>
      <c r="F15927" s="237"/>
      <c r="G15927" s="237"/>
    </row>
    <row r="15928" spans="5:7">
      <c r="E15928" s="237"/>
      <c r="F15928" s="237"/>
      <c r="G15928" s="237"/>
    </row>
    <row r="15929" spans="5:7">
      <c r="E15929" s="237"/>
      <c r="F15929" s="237"/>
      <c r="G15929" s="237"/>
    </row>
    <row r="15930" spans="5:7">
      <c r="E15930" s="237"/>
      <c r="F15930" s="237"/>
      <c r="G15930" s="237"/>
    </row>
    <row r="15931" spans="5:7">
      <c r="E15931" s="237"/>
      <c r="F15931" s="237"/>
      <c r="G15931" s="237"/>
    </row>
    <row r="15932" spans="5:7">
      <c r="E15932" s="237"/>
      <c r="F15932" s="237"/>
      <c r="G15932" s="237"/>
    </row>
    <row r="15933" spans="5:7">
      <c r="E15933" s="237"/>
      <c r="F15933" s="237"/>
      <c r="G15933" s="237"/>
    </row>
    <row r="15934" spans="5:7">
      <c r="E15934" s="237"/>
      <c r="F15934" s="237"/>
      <c r="G15934" s="237"/>
    </row>
    <row r="15935" spans="5:7">
      <c r="E15935" s="237"/>
      <c r="F15935" s="237"/>
      <c r="G15935" s="237"/>
    </row>
    <row r="15936" spans="5:7">
      <c r="E15936" s="237"/>
      <c r="F15936" s="237"/>
      <c r="G15936" s="237"/>
    </row>
    <row r="15937" spans="5:7">
      <c r="E15937" s="237"/>
      <c r="F15937" s="237"/>
      <c r="G15937" s="237"/>
    </row>
    <row r="15938" spans="5:7">
      <c r="E15938" s="237"/>
      <c r="F15938" s="237"/>
      <c r="G15938" s="237"/>
    </row>
    <row r="15939" spans="5:7">
      <c r="E15939" s="237"/>
      <c r="F15939" s="237"/>
      <c r="G15939" s="237"/>
    </row>
    <row r="15940" spans="5:7">
      <c r="E15940" s="237"/>
      <c r="F15940" s="237"/>
      <c r="G15940" s="237"/>
    </row>
    <row r="15941" spans="5:7">
      <c r="E15941" s="237"/>
      <c r="F15941" s="237"/>
      <c r="G15941" s="237"/>
    </row>
    <row r="15942" spans="5:7">
      <c r="E15942" s="237"/>
      <c r="F15942" s="237"/>
      <c r="G15942" s="237"/>
    </row>
    <row r="15943" spans="5:7">
      <c r="E15943" s="237"/>
      <c r="F15943" s="237"/>
      <c r="G15943" s="237"/>
    </row>
    <row r="15944" spans="5:7">
      <c r="E15944" s="237"/>
      <c r="F15944" s="237"/>
      <c r="G15944" s="237"/>
    </row>
    <row r="15945" spans="5:7">
      <c r="E15945" s="237"/>
      <c r="F15945" s="237"/>
      <c r="G15945" s="237"/>
    </row>
    <row r="15946" spans="5:7">
      <c r="E15946" s="237"/>
      <c r="F15946" s="237"/>
      <c r="G15946" s="237"/>
    </row>
    <row r="15947" spans="5:7">
      <c r="E15947" s="237"/>
      <c r="F15947" s="237"/>
      <c r="G15947" s="237"/>
    </row>
    <row r="15948" spans="5:7">
      <c r="E15948" s="237"/>
      <c r="F15948" s="237"/>
      <c r="G15948" s="237"/>
    </row>
    <row r="15949" spans="5:7">
      <c r="E15949" s="237"/>
      <c r="F15949" s="237"/>
      <c r="G15949" s="237"/>
    </row>
    <row r="15950" spans="5:7">
      <c r="E15950" s="237"/>
      <c r="F15950" s="237"/>
      <c r="G15950" s="237"/>
    </row>
    <row r="15951" spans="5:7">
      <c r="E15951" s="237"/>
      <c r="F15951" s="237"/>
      <c r="G15951" s="237"/>
    </row>
    <row r="15952" spans="5:7">
      <c r="E15952" s="237"/>
      <c r="F15952" s="237"/>
      <c r="G15952" s="237"/>
    </row>
    <row r="15953" spans="5:7">
      <c r="E15953" s="237"/>
      <c r="F15953" s="237"/>
      <c r="G15953" s="237"/>
    </row>
    <row r="15954" spans="5:7">
      <c r="E15954" s="237"/>
      <c r="F15954" s="237"/>
      <c r="G15954" s="237"/>
    </row>
    <row r="15955" spans="5:7">
      <c r="E15955" s="237"/>
      <c r="F15955" s="237"/>
      <c r="G15955" s="237"/>
    </row>
    <row r="15956" spans="5:7">
      <c r="E15956" s="237"/>
      <c r="F15956" s="237"/>
      <c r="G15956" s="237"/>
    </row>
    <row r="15957" spans="5:7">
      <c r="E15957" s="237"/>
      <c r="F15957" s="237"/>
      <c r="G15957" s="237"/>
    </row>
    <row r="15958" spans="5:7">
      <c r="E15958" s="237"/>
      <c r="F15958" s="237"/>
      <c r="G15958" s="237"/>
    </row>
    <row r="15959" spans="5:7">
      <c r="E15959" s="237"/>
      <c r="F15959" s="237"/>
      <c r="G15959" s="237"/>
    </row>
    <row r="15960" spans="5:7">
      <c r="E15960" s="237"/>
      <c r="F15960" s="237"/>
      <c r="G15960" s="237"/>
    </row>
    <row r="15961" spans="5:7">
      <c r="E15961" s="237"/>
      <c r="F15961" s="237"/>
      <c r="G15961" s="237"/>
    </row>
    <row r="15962" spans="5:7">
      <c r="E15962" s="237"/>
      <c r="F15962" s="237"/>
      <c r="G15962" s="237"/>
    </row>
    <row r="15963" spans="5:7">
      <c r="E15963" s="237"/>
      <c r="F15963" s="237"/>
      <c r="G15963" s="237"/>
    </row>
    <row r="15964" spans="5:7">
      <c r="E15964" s="237"/>
      <c r="F15964" s="237"/>
      <c r="G15964" s="237"/>
    </row>
    <row r="15965" spans="5:7">
      <c r="E15965" s="237"/>
      <c r="F15965" s="237"/>
      <c r="G15965" s="237"/>
    </row>
    <row r="15966" spans="5:7">
      <c r="E15966" s="237"/>
      <c r="F15966" s="237"/>
      <c r="G15966" s="237"/>
    </row>
    <row r="15967" spans="5:7">
      <c r="E15967" s="237"/>
      <c r="F15967" s="237"/>
      <c r="G15967" s="237"/>
    </row>
    <row r="15968" spans="5:7">
      <c r="E15968" s="237"/>
      <c r="F15968" s="237"/>
      <c r="G15968" s="237"/>
    </row>
    <row r="15969" spans="5:7">
      <c r="E15969" s="237"/>
      <c r="F15969" s="237"/>
      <c r="G15969" s="237"/>
    </row>
    <row r="15970" spans="5:7">
      <c r="E15970" s="237"/>
      <c r="F15970" s="237"/>
      <c r="G15970" s="237"/>
    </row>
    <row r="15971" spans="5:7">
      <c r="E15971" s="237"/>
      <c r="F15971" s="237"/>
      <c r="G15971" s="237"/>
    </row>
    <row r="15972" spans="5:7">
      <c r="E15972" s="237"/>
      <c r="F15972" s="237"/>
      <c r="G15972" s="237"/>
    </row>
    <row r="15973" spans="5:7">
      <c r="E15973" s="237"/>
      <c r="F15973" s="237"/>
      <c r="G15973" s="237"/>
    </row>
    <row r="15974" spans="5:7">
      <c r="E15974" s="237"/>
      <c r="F15974" s="237"/>
      <c r="G15974" s="237"/>
    </row>
    <row r="15975" spans="5:7">
      <c r="E15975" s="237"/>
      <c r="F15975" s="237"/>
      <c r="G15975" s="237"/>
    </row>
    <row r="15976" spans="5:7">
      <c r="E15976" s="237"/>
      <c r="F15976" s="237"/>
      <c r="G15976" s="237"/>
    </row>
    <row r="15977" spans="5:7">
      <c r="E15977" s="237"/>
      <c r="F15977" s="237"/>
      <c r="G15977" s="237"/>
    </row>
    <row r="15978" spans="5:7">
      <c r="E15978" s="237"/>
      <c r="F15978" s="237"/>
      <c r="G15978" s="237"/>
    </row>
    <row r="15979" spans="5:7">
      <c r="E15979" s="237"/>
      <c r="F15979" s="237"/>
      <c r="G15979" s="237"/>
    </row>
    <row r="15980" spans="5:7">
      <c r="E15980" s="237"/>
      <c r="F15980" s="237"/>
      <c r="G15980" s="237"/>
    </row>
    <row r="15981" spans="5:7">
      <c r="E15981" s="237"/>
      <c r="F15981" s="237"/>
      <c r="G15981" s="237"/>
    </row>
    <row r="15982" spans="5:7">
      <c r="E15982" s="237"/>
      <c r="F15982" s="237"/>
      <c r="G15982" s="237"/>
    </row>
    <row r="15983" spans="5:7">
      <c r="E15983" s="237"/>
      <c r="F15983" s="237"/>
      <c r="G15983" s="237"/>
    </row>
    <row r="15984" spans="5:7">
      <c r="E15984" s="237"/>
      <c r="F15984" s="237"/>
      <c r="G15984" s="237"/>
    </row>
    <row r="15985" spans="5:7">
      <c r="E15985" s="237"/>
      <c r="F15985" s="237"/>
      <c r="G15985" s="237"/>
    </row>
    <row r="15986" spans="5:7">
      <c r="E15986" s="237"/>
      <c r="F15986" s="237"/>
      <c r="G15986" s="237"/>
    </row>
    <row r="15987" spans="5:7">
      <c r="E15987" s="237"/>
      <c r="F15987" s="237"/>
      <c r="G15987" s="237"/>
    </row>
    <row r="15988" spans="5:7">
      <c r="E15988" s="237"/>
      <c r="F15988" s="237"/>
      <c r="G15988" s="237"/>
    </row>
    <row r="15989" spans="5:7">
      <c r="E15989" s="237"/>
      <c r="F15989" s="237"/>
      <c r="G15989" s="237"/>
    </row>
    <row r="15990" spans="5:7">
      <c r="E15990" s="237"/>
      <c r="F15990" s="237"/>
      <c r="G15990" s="237"/>
    </row>
    <row r="15991" spans="5:7">
      <c r="E15991" s="237"/>
      <c r="F15991" s="237"/>
      <c r="G15991" s="237"/>
    </row>
    <row r="15992" spans="5:7">
      <c r="E15992" s="237"/>
      <c r="F15992" s="237"/>
      <c r="G15992" s="237"/>
    </row>
    <row r="15993" spans="5:7">
      <c r="E15993" s="237"/>
      <c r="F15993" s="237"/>
      <c r="G15993" s="237"/>
    </row>
    <row r="15994" spans="5:7">
      <c r="E15994" s="237"/>
      <c r="F15994" s="237"/>
      <c r="G15994" s="237"/>
    </row>
    <row r="15995" spans="5:7">
      <c r="E15995" s="237"/>
      <c r="F15995" s="237"/>
      <c r="G15995" s="237"/>
    </row>
    <row r="15996" spans="5:7">
      <c r="E15996" s="237"/>
      <c r="F15996" s="237"/>
      <c r="G15996" s="237"/>
    </row>
    <row r="15997" spans="5:7">
      <c r="E15997" s="237"/>
      <c r="F15997" s="237"/>
      <c r="G15997" s="237"/>
    </row>
    <row r="15998" spans="5:7">
      <c r="E15998" s="237"/>
      <c r="F15998" s="237"/>
      <c r="G15998" s="237"/>
    </row>
    <row r="15999" spans="5:7">
      <c r="E15999" s="237"/>
      <c r="F15999" s="237"/>
      <c r="G15999" s="237"/>
    </row>
    <row r="16000" spans="5:7">
      <c r="E16000" s="237"/>
      <c r="F16000" s="237"/>
      <c r="G16000" s="237"/>
    </row>
    <row r="16001" spans="5:7">
      <c r="E16001" s="237"/>
      <c r="F16001" s="237"/>
      <c r="G16001" s="237"/>
    </row>
    <row r="16002" spans="5:7">
      <c r="E16002" s="237"/>
      <c r="F16002" s="237"/>
      <c r="G16002" s="237"/>
    </row>
    <row r="16003" spans="5:7">
      <c r="E16003" s="237"/>
      <c r="F16003" s="237"/>
      <c r="G16003" s="237"/>
    </row>
    <row r="16004" spans="5:7">
      <c r="E16004" s="237"/>
      <c r="F16004" s="237"/>
      <c r="G16004" s="237"/>
    </row>
    <row r="16005" spans="5:7">
      <c r="E16005" s="237"/>
      <c r="F16005" s="237"/>
      <c r="G16005" s="237"/>
    </row>
    <row r="16006" spans="5:7">
      <c r="E16006" s="237"/>
      <c r="F16006" s="237"/>
      <c r="G16006" s="237"/>
    </row>
    <row r="16007" spans="5:7">
      <c r="E16007" s="237"/>
      <c r="F16007" s="237"/>
      <c r="G16007" s="237"/>
    </row>
    <row r="16008" spans="5:7">
      <c r="E16008" s="237"/>
      <c r="F16008" s="237"/>
      <c r="G16008" s="237"/>
    </row>
    <row r="16009" spans="5:7">
      <c r="E16009" s="237"/>
      <c r="F16009" s="237"/>
      <c r="G16009" s="237"/>
    </row>
    <row r="16010" spans="5:7">
      <c r="E16010" s="237"/>
      <c r="F16010" s="237"/>
      <c r="G16010" s="237"/>
    </row>
    <row r="16011" spans="5:7">
      <c r="E16011" s="237"/>
      <c r="F16011" s="237"/>
      <c r="G16011" s="237"/>
    </row>
    <row r="16012" spans="5:7">
      <c r="E16012" s="237"/>
      <c r="F16012" s="237"/>
      <c r="G16012" s="237"/>
    </row>
    <row r="16013" spans="5:7">
      <c r="E16013" s="237"/>
      <c r="F16013" s="237"/>
      <c r="G16013" s="237"/>
    </row>
    <row r="16014" spans="5:7">
      <c r="E16014" s="237"/>
      <c r="F16014" s="237"/>
      <c r="G16014" s="237"/>
    </row>
    <row r="16015" spans="5:7">
      <c r="E16015" s="237"/>
      <c r="F16015" s="237"/>
      <c r="G16015" s="237"/>
    </row>
    <row r="16016" spans="5:7">
      <c r="E16016" s="237"/>
      <c r="F16016" s="237"/>
      <c r="G16016" s="237"/>
    </row>
    <row r="16017" spans="5:7">
      <c r="E16017" s="237"/>
      <c r="F16017" s="237"/>
      <c r="G16017" s="237"/>
    </row>
    <row r="16018" spans="5:7">
      <c r="E16018" s="237"/>
      <c r="F16018" s="237"/>
      <c r="G16018" s="237"/>
    </row>
    <row r="16019" spans="5:7">
      <c r="E16019" s="237"/>
      <c r="F16019" s="237"/>
      <c r="G16019" s="237"/>
    </row>
    <row r="16020" spans="5:7">
      <c r="E16020" s="237"/>
      <c r="F16020" s="237"/>
      <c r="G16020" s="237"/>
    </row>
    <row r="16021" spans="5:7">
      <c r="E16021" s="237"/>
      <c r="F16021" s="237"/>
      <c r="G16021" s="237"/>
    </row>
    <row r="16022" spans="5:7">
      <c r="E16022" s="237"/>
      <c r="F16022" s="237"/>
      <c r="G16022" s="237"/>
    </row>
    <row r="16023" spans="5:7">
      <c r="E16023" s="237"/>
      <c r="F16023" s="237"/>
      <c r="G16023" s="237"/>
    </row>
    <row r="16024" spans="5:7">
      <c r="E16024" s="237"/>
      <c r="F16024" s="237"/>
      <c r="G16024" s="237"/>
    </row>
    <row r="16025" spans="5:7">
      <c r="E16025" s="237"/>
      <c r="F16025" s="237"/>
      <c r="G16025" s="237"/>
    </row>
    <row r="16026" spans="5:7">
      <c r="E16026" s="237"/>
      <c r="F16026" s="237"/>
      <c r="G16026" s="237"/>
    </row>
    <row r="16027" spans="5:7">
      <c r="E16027" s="237"/>
      <c r="F16027" s="237"/>
      <c r="G16027" s="237"/>
    </row>
    <row r="16028" spans="5:7">
      <c r="E16028" s="237"/>
      <c r="F16028" s="237"/>
      <c r="G16028" s="237"/>
    </row>
    <row r="16029" spans="5:7">
      <c r="E16029" s="237"/>
      <c r="F16029" s="237"/>
      <c r="G16029" s="237"/>
    </row>
    <row r="16030" spans="5:7">
      <c r="E16030" s="237"/>
      <c r="F16030" s="237"/>
      <c r="G16030" s="237"/>
    </row>
    <row r="16031" spans="5:7">
      <c r="E16031" s="237"/>
      <c r="F16031" s="237"/>
      <c r="G16031" s="237"/>
    </row>
    <row r="16032" spans="5:7">
      <c r="E16032" s="237"/>
      <c r="F16032" s="237"/>
      <c r="G16032" s="237"/>
    </row>
    <row r="16033" spans="5:7">
      <c r="E16033" s="237"/>
      <c r="F16033" s="237"/>
      <c r="G16033" s="237"/>
    </row>
    <row r="16034" spans="5:7">
      <c r="E16034" s="237"/>
      <c r="F16034" s="237"/>
      <c r="G16034" s="237"/>
    </row>
    <row r="16035" spans="5:7">
      <c r="E16035" s="237"/>
      <c r="F16035" s="237"/>
      <c r="G16035" s="237"/>
    </row>
    <row r="16036" spans="5:7">
      <c r="E16036" s="237"/>
      <c r="F16036" s="237"/>
      <c r="G16036" s="237"/>
    </row>
    <row r="16037" spans="5:7">
      <c r="E16037" s="237"/>
      <c r="F16037" s="237"/>
      <c r="G16037" s="237"/>
    </row>
    <row r="16038" spans="5:7">
      <c r="E16038" s="237"/>
      <c r="F16038" s="237"/>
      <c r="G16038" s="237"/>
    </row>
    <row r="16039" spans="5:7">
      <c r="E16039" s="237"/>
      <c r="F16039" s="237"/>
      <c r="G16039" s="237"/>
    </row>
    <row r="16040" spans="5:7">
      <c r="E16040" s="237"/>
      <c r="F16040" s="237"/>
      <c r="G16040" s="237"/>
    </row>
    <row r="16041" spans="5:7">
      <c r="E16041" s="237"/>
      <c r="F16041" s="237"/>
      <c r="G16041" s="237"/>
    </row>
    <row r="16042" spans="5:7">
      <c r="E16042" s="237"/>
      <c r="F16042" s="237"/>
      <c r="G16042" s="237"/>
    </row>
    <row r="16043" spans="5:7">
      <c r="E16043" s="237"/>
      <c r="F16043" s="237"/>
      <c r="G16043" s="237"/>
    </row>
    <row r="16044" spans="5:7">
      <c r="E16044" s="237"/>
      <c r="F16044" s="237"/>
      <c r="G16044" s="237"/>
    </row>
    <row r="16045" spans="5:7">
      <c r="E16045" s="237"/>
      <c r="F16045" s="237"/>
      <c r="G16045" s="237"/>
    </row>
    <row r="16046" spans="5:7">
      <c r="E16046" s="237"/>
      <c r="F16046" s="237"/>
      <c r="G16046" s="237"/>
    </row>
    <row r="16047" spans="5:7">
      <c r="E16047" s="237"/>
      <c r="F16047" s="237"/>
      <c r="G16047" s="237"/>
    </row>
    <row r="16048" spans="5:7">
      <c r="E16048" s="237"/>
      <c r="F16048" s="237"/>
      <c r="G16048" s="237"/>
    </row>
    <row r="16049" spans="5:7">
      <c r="E16049" s="237"/>
      <c r="F16049" s="237"/>
      <c r="G16049" s="237"/>
    </row>
    <row r="16050" spans="5:7">
      <c r="E16050" s="237"/>
      <c r="F16050" s="237"/>
      <c r="G16050" s="237"/>
    </row>
    <row r="16051" spans="5:7">
      <c r="E16051" s="237"/>
      <c r="F16051" s="237"/>
      <c r="G16051" s="237"/>
    </row>
    <row r="16052" spans="5:7">
      <c r="E16052" s="237"/>
      <c r="F16052" s="237"/>
      <c r="G16052" s="237"/>
    </row>
    <row r="16053" spans="5:7">
      <c r="E16053" s="237"/>
      <c r="F16053" s="237"/>
      <c r="G16053" s="237"/>
    </row>
    <row r="16054" spans="5:7">
      <c r="E16054" s="237"/>
      <c r="F16054" s="237"/>
      <c r="G16054" s="237"/>
    </row>
    <row r="16055" spans="5:7">
      <c r="E16055" s="237"/>
      <c r="F16055" s="237"/>
      <c r="G16055" s="237"/>
    </row>
    <row r="16056" spans="5:7">
      <c r="E16056" s="237"/>
      <c r="F16056" s="237"/>
      <c r="G16056" s="237"/>
    </row>
    <row r="16057" spans="5:7">
      <c r="E16057" s="237"/>
      <c r="F16057" s="237"/>
      <c r="G16057" s="237"/>
    </row>
    <row r="16058" spans="5:7">
      <c r="E16058" s="237"/>
      <c r="F16058" s="237"/>
      <c r="G16058" s="237"/>
    </row>
    <row r="16059" spans="5:7">
      <c r="E16059" s="237"/>
      <c r="F16059" s="237"/>
      <c r="G16059" s="237"/>
    </row>
    <row r="16060" spans="5:7">
      <c r="E16060" s="237"/>
      <c r="F16060" s="237"/>
      <c r="G16060" s="237"/>
    </row>
    <row r="16061" spans="5:7">
      <c r="E16061" s="237"/>
      <c r="F16061" s="237"/>
      <c r="G16061" s="237"/>
    </row>
    <row r="16062" spans="5:7">
      <c r="E16062" s="237"/>
      <c r="F16062" s="237"/>
      <c r="G16062" s="237"/>
    </row>
    <row r="16063" spans="5:7">
      <c r="E16063" s="237"/>
      <c r="F16063" s="237"/>
      <c r="G16063" s="237"/>
    </row>
    <row r="16064" spans="5:7">
      <c r="E16064" s="237"/>
      <c r="F16064" s="237"/>
      <c r="G16064" s="237"/>
    </row>
    <row r="16065" spans="5:7">
      <c r="E16065" s="237"/>
      <c r="F16065" s="237"/>
      <c r="G16065" s="237"/>
    </row>
    <row r="16066" spans="5:7">
      <c r="E16066" s="237"/>
      <c r="F16066" s="237"/>
      <c r="G16066" s="237"/>
    </row>
    <row r="16067" spans="5:7">
      <c r="E16067" s="237"/>
      <c r="F16067" s="237"/>
      <c r="G16067" s="237"/>
    </row>
    <row r="16068" spans="5:7">
      <c r="E16068" s="237"/>
      <c r="F16068" s="237"/>
      <c r="G16068" s="237"/>
    </row>
    <row r="16069" spans="5:7">
      <c r="E16069" s="237"/>
      <c r="F16069" s="237"/>
      <c r="G16069" s="237"/>
    </row>
    <row r="16070" spans="5:7">
      <c r="E16070" s="237"/>
      <c r="F16070" s="237"/>
      <c r="G16070" s="237"/>
    </row>
    <row r="16071" spans="5:7">
      <c r="E16071" s="237"/>
      <c r="F16071" s="237"/>
      <c r="G16071" s="237"/>
    </row>
    <row r="16072" spans="5:7">
      <c r="E16072" s="237"/>
      <c r="F16072" s="237"/>
      <c r="G16072" s="237"/>
    </row>
    <row r="16073" spans="5:7">
      <c r="E16073" s="237"/>
      <c r="F16073" s="237"/>
      <c r="G16073" s="237"/>
    </row>
    <row r="16074" spans="5:7">
      <c r="E16074" s="237"/>
      <c r="F16074" s="237"/>
      <c r="G16074" s="237"/>
    </row>
    <row r="16075" spans="5:7">
      <c r="E16075" s="237"/>
      <c r="F16075" s="237"/>
      <c r="G16075" s="237"/>
    </row>
    <row r="16076" spans="5:7">
      <c r="E16076" s="237"/>
      <c r="F16076" s="237"/>
      <c r="G16076" s="237"/>
    </row>
    <row r="16077" spans="5:7">
      <c r="E16077" s="237"/>
      <c r="F16077" s="237"/>
      <c r="G16077" s="237"/>
    </row>
    <row r="16078" spans="5:7">
      <c r="E16078" s="237"/>
      <c r="F16078" s="237"/>
      <c r="G16078" s="237"/>
    </row>
    <row r="16079" spans="5:7">
      <c r="E16079" s="237"/>
      <c r="F16079" s="237"/>
      <c r="G16079" s="237"/>
    </row>
    <row r="16080" spans="5:7">
      <c r="E16080" s="237"/>
      <c r="F16080" s="237"/>
      <c r="G16080" s="237"/>
    </row>
    <row r="16081" spans="5:7">
      <c r="E16081" s="237"/>
      <c r="F16081" s="237"/>
      <c r="G16081" s="237"/>
    </row>
    <row r="16082" spans="5:7">
      <c r="E16082" s="237"/>
      <c r="F16082" s="237"/>
      <c r="G16082" s="237"/>
    </row>
    <row r="16083" spans="5:7">
      <c r="E16083" s="237"/>
      <c r="F16083" s="237"/>
      <c r="G16083" s="237"/>
    </row>
    <row r="16084" spans="5:7">
      <c r="E16084" s="237"/>
      <c r="F16084" s="237"/>
      <c r="G16084" s="237"/>
    </row>
    <row r="16085" spans="5:7">
      <c r="E16085" s="237"/>
      <c r="F16085" s="237"/>
      <c r="G16085" s="237"/>
    </row>
    <row r="16086" spans="5:7">
      <c r="E16086" s="237"/>
      <c r="F16086" s="237"/>
      <c r="G16086" s="237"/>
    </row>
    <row r="16087" spans="5:7">
      <c r="E16087" s="237"/>
      <c r="F16087" s="237"/>
      <c r="G16087" s="237"/>
    </row>
    <row r="16088" spans="5:7">
      <c r="E16088" s="237"/>
      <c r="F16088" s="237"/>
      <c r="G16088" s="237"/>
    </row>
    <row r="16089" spans="5:7">
      <c r="E16089" s="237"/>
      <c r="F16089" s="237"/>
      <c r="G16089" s="237"/>
    </row>
    <row r="16090" spans="5:7">
      <c r="E16090" s="237"/>
      <c r="F16090" s="237"/>
      <c r="G16090" s="237"/>
    </row>
    <row r="16091" spans="5:7">
      <c r="E16091" s="237"/>
      <c r="F16091" s="237"/>
      <c r="G16091" s="237"/>
    </row>
    <row r="16092" spans="5:7">
      <c r="E16092" s="237"/>
      <c r="F16092" s="237"/>
      <c r="G16092" s="237"/>
    </row>
    <row r="16093" spans="5:7">
      <c r="E16093" s="237"/>
      <c r="F16093" s="237"/>
      <c r="G16093" s="237"/>
    </row>
    <row r="16094" spans="5:7">
      <c r="E16094" s="237"/>
      <c r="F16094" s="237"/>
      <c r="G16094" s="237"/>
    </row>
    <row r="16095" spans="5:7">
      <c r="E16095" s="237"/>
      <c r="F16095" s="237"/>
      <c r="G16095" s="237"/>
    </row>
    <row r="16096" spans="5:7">
      <c r="E16096" s="237"/>
      <c r="F16096" s="237"/>
      <c r="G16096" s="237"/>
    </row>
    <row r="16097" spans="5:7">
      <c r="E16097" s="237"/>
      <c r="F16097" s="237"/>
      <c r="G16097" s="237"/>
    </row>
    <row r="16098" spans="5:7">
      <c r="E16098" s="237"/>
      <c r="F16098" s="237"/>
      <c r="G16098" s="237"/>
    </row>
    <row r="16099" spans="5:7">
      <c r="E16099" s="237"/>
      <c r="F16099" s="237"/>
      <c r="G16099" s="237"/>
    </row>
    <row r="16100" spans="5:7">
      <c r="E16100" s="237"/>
      <c r="F16100" s="237"/>
      <c r="G16100" s="237"/>
    </row>
    <row r="16101" spans="5:7">
      <c r="E16101" s="237"/>
      <c r="F16101" s="237"/>
      <c r="G16101" s="237"/>
    </row>
    <row r="16102" spans="5:7">
      <c r="E16102" s="237"/>
      <c r="F16102" s="237"/>
      <c r="G16102" s="237"/>
    </row>
    <row r="16103" spans="5:7">
      <c r="E16103" s="237"/>
      <c r="F16103" s="237"/>
      <c r="G16103" s="237"/>
    </row>
    <row r="16104" spans="5:7">
      <c r="E16104" s="237"/>
      <c r="F16104" s="237"/>
      <c r="G16104" s="237"/>
    </row>
    <row r="16105" spans="5:7">
      <c r="E16105" s="237"/>
      <c r="F16105" s="237"/>
      <c r="G16105" s="237"/>
    </row>
    <row r="16106" spans="5:7">
      <c r="E16106" s="237"/>
      <c r="F16106" s="237"/>
      <c r="G16106" s="237"/>
    </row>
    <row r="16107" spans="5:7">
      <c r="E16107" s="237"/>
      <c r="F16107" s="237"/>
      <c r="G16107" s="237"/>
    </row>
    <row r="16108" spans="5:7">
      <c r="E16108" s="237"/>
      <c r="F16108" s="237"/>
      <c r="G16108" s="237"/>
    </row>
    <row r="16109" spans="5:7">
      <c r="E16109" s="237"/>
      <c r="F16109" s="237"/>
      <c r="G16109" s="237"/>
    </row>
    <row r="16110" spans="5:7">
      <c r="E16110" s="237"/>
      <c r="F16110" s="237"/>
      <c r="G16110" s="237"/>
    </row>
    <row r="16111" spans="5:7">
      <c r="E16111" s="237"/>
      <c r="F16111" s="237"/>
      <c r="G16111" s="237"/>
    </row>
    <row r="16112" spans="5:7">
      <c r="E16112" s="237"/>
      <c r="F16112" s="237"/>
      <c r="G16112" s="237"/>
    </row>
    <row r="16113" spans="5:7">
      <c r="E16113" s="237"/>
      <c r="F16113" s="237"/>
      <c r="G16113" s="237"/>
    </row>
    <row r="16114" spans="5:7">
      <c r="E16114" s="237"/>
      <c r="F16114" s="237"/>
      <c r="G16114" s="237"/>
    </row>
    <row r="16115" spans="5:7">
      <c r="E16115" s="237"/>
      <c r="F16115" s="237"/>
      <c r="G16115" s="237"/>
    </row>
    <row r="16116" spans="5:7">
      <c r="E16116" s="237"/>
      <c r="F16116" s="237"/>
      <c r="G16116" s="237"/>
    </row>
    <row r="16117" spans="5:7">
      <c r="E16117" s="237"/>
      <c r="F16117" s="237"/>
      <c r="G16117" s="237"/>
    </row>
    <row r="16118" spans="5:7">
      <c r="E16118" s="237"/>
      <c r="F16118" s="237"/>
      <c r="G16118" s="237"/>
    </row>
    <row r="16119" spans="5:7">
      <c r="E16119" s="237"/>
      <c r="F16119" s="237"/>
      <c r="G16119" s="237"/>
    </row>
    <row r="16120" spans="5:7">
      <c r="E16120" s="237"/>
      <c r="F16120" s="237"/>
      <c r="G16120" s="237"/>
    </row>
    <row r="16121" spans="5:7">
      <c r="E16121" s="237"/>
      <c r="F16121" s="237"/>
      <c r="G16121" s="237"/>
    </row>
    <row r="16122" spans="5:7">
      <c r="E16122" s="237"/>
      <c r="F16122" s="237"/>
      <c r="G16122" s="237"/>
    </row>
    <row r="16123" spans="5:7">
      <c r="E16123" s="237"/>
      <c r="F16123" s="237"/>
      <c r="G16123" s="237"/>
    </row>
    <row r="16124" spans="5:7">
      <c r="E16124" s="237"/>
      <c r="F16124" s="237"/>
      <c r="G16124" s="237"/>
    </row>
    <row r="16125" spans="5:7">
      <c r="E16125" s="237"/>
      <c r="F16125" s="237"/>
      <c r="G16125" s="237"/>
    </row>
    <row r="16126" spans="5:7">
      <c r="E16126" s="237"/>
      <c r="F16126" s="237"/>
      <c r="G16126" s="237"/>
    </row>
    <row r="16127" spans="5:7">
      <c r="E16127" s="237"/>
      <c r="F16127" s="237"/>
      <c r="G16127" s="237"/>
    </row>
    <row r="16128" spans="5:7">
      <c r="E16128" s="237"/>
      <c r="F16128" s="237"/>
      <c r="G16128" s="237"/>
    </row>
    <row r="16129" spans="5:7">
      <c r="E16129" s="237"/>
      <c r="F16129" s="237"/>
      <c r="G16129" s="237"/>
    </row>
    <row r="16130" spans="5:7">
      <c r="E16130" s="237"/>
      <c r="F16130" s="237"/>
      <c r="G16130" s="237"/>
    </row>
    <row r="16131" spans="5:7">
      <c r="E16131" s="237"/>
      <c r="F16131" s="237"/>
      <c r="G16131" s="237"/>
    </row>
    <row r="16132" spans="5:7">
      <c r="E16132" s="237"/>
      <c r="F16132" s="237"/>
      <c r="G16132" s="237"/>
    </row>
    <row r="16133" spans="5:7">
      <c r="E16133" s="237"/>
      <c r="F16133" s="237"/>
      <c r="G16133" s="237"/>
    </row>
    <row r="16134" spans="5:7">
      <c r="E16134" s="237"/>
      <c r="F16134" s="237"/>
      <c r="G16134" s="237"/>
    </row>
    <row r="16135" spans="5:7">
      <c r="E16135" s="237"/>
      <c r="F16135" s="237"/>
      <c r="G16135" s="237"/>
    </row>
    <row r="16136" spans="5:7">
      <c r="E16136" s="237"/>
      <c r="F16136" s="237"/>
      <c r="G16136" s="237"/>
    </row>
    <row r="16137" spans="5:7">
      <c r="E16137" s="237"/>
      <c r="F16137" s="237"/>
      <c r="G16137" s="237"/>
    </row>
    <row r="16138" spans="5:7">
      <c r="E16138" s="237"/>
      <c r="F16138" s="237"/>
      <c r="G16138" s="237"/>
    </row>
    <row r="16139" spans="5:7">
      <c r="E16139" s="237"/>
      <c r="F16139" s="237"/>
      <c r="G16139" s="237"/>
    </row>
    <row r="16140" spans="5:7">
      <c r="E16140" s="237"/>
      <c r="F16140" s="237"/>
      <c r="G16140" s="237"/>
    </row>
    <row r="16141" spans="5:7">
      <c r="E16141" s="237"/>
      <c r="F16141" s="237"/>
      <c r="G16141" s="237"/>
    </row>
    <row r="16142" spans="5:7">
      <c r="E16142" s="237"/>
      <c r="F16142" s="237"/>
      <c r="G16142" s="237"/>
    </row>
    <row r="16143" spans="5:7">
      <c r="E16143" s="237"/>
      <c r="F16143" s="237"/>
      <c r="G16143" s="237"/>
    </row>
    <row r="16144" spans="5:7">
      <c r="E16144" s="237"/>
      <c r="F16144" s="237"/>
      <c r="G16144" s="237"/>
    </row>
    <row r="16145" spans="5:7">
      <c r="E16145" s="237"/>
      <c r="F16145" s="237"/>
      <c r="G16145" s="237"/>
    </row>
    <row r="16146" spans="5:7">
      <c r="E16146" s="237"/>
      <c r="F16146" s="237"/>
      <c r="G16146" s="237"/>
    </row>
    <row r="16147" spans="5:7">
      <c r="E16147" s="237"/>
      <c r="F16147" s="237"/>
      <c r="G16147" s="237"/>
    </row>
    <row r="16148" spans="5:7">
      <c r="E16148" s="237"/>
      <c r="F16148" s="237"/>
      <c r="G16148" s="237"/>
    </row>
    <row r="16149" spans="5:7">
      <c r="E16149" s="237"/>
      <c r="F16149" s="237"/>
      <c r="G16149" s="237"/>
    </row>
    <row r="16150" spans="5:7">
      <c r="E16150" s="237"/>
      <c r="F16150" s="237"/>
      <c r="G16150" s="237"/>
    </row>
    <row r="16151" spans="5:7">
      <c r="E16151" s="237"/>
      <c r="F16151" s="237"/>
      <c r="G16151" s="237"/>
    </row>
    <row r="16152" spans="5:7">
      <c r="E16152" s="237"/>
      <c r="F16152" s="237"/>
      <c r="G16152" s="237"/>
    </row>
    <row r="16153" spans="5:7">
      <c r="E16153" s="237"/>
      <c r="F16153" s="237"/>
      <c r="G16153" s="237"/>
    </row>
    <row r="16154" spans="5:7">
      <c r="E16154" s="237"/>
      <c r="F16154" s="237"/>
      <c r="G16154" s="237"/>
    </row>
    <row r="16155" spans="5:7">
      <c r="E16155" s="237"/>
      <c r="F16155" s="237"/>
      <c r="G16155" s="237"/>
    </row>
    <row r="16156" spans="5:7">
      <c r="E16156" s="237"/>
      <c r="F16156" s="237"/>
      <c r="G16156" s="237"/>
    </row>
    <row r="16157" spans="5:7">
      <c r="E16157" s="237"/>
      <c r="F16157" s="237"/>
      <c r="G16157" s="237"/>
    </row>
    <row r="16158" spans="5:7">
      <c r="E16158" s="237"/>
      <c r="F16158" s="237"/>
      <c r="G16158" s="237"/>
    </row>
    <row r="16159" spans="5:7">
      <c r="E16159" s="237"/>
      <c r="F16159" s="237"/>
      <c r="G16159" s="237"/>
    </row>
    <row r="16160" spans="5:7">
      <c r="E16160" s="237"/>
      <c r="F16160" s="237"/>
      <c r="G16160" s="237"/>
    </row>
    <row r="16161" spans="5:7">
      <c r="E16161" s="237"/>
      <c r="F16161" s="237"/>
      <c r="G16161" s="237"/>
    </row>
    <row r="16162" spans="5:7">
      <c r="E16162" s="237"/>
      <c r="F16162" s="237"/>
      <c r="G16162" s="237"/>
    </row>
    <row r="16163" spans="5:7">
      <c r="E16163" s="237"/>
      <c r="F16163" s="237"/>
      <c r="G16163" s="237"/>
    </row>
    <row r="16164" spans="5:7">
      <c r="E16164" s="237"/>
      <c r="F16164" s="237"/>
      <c r="G16164" s="237"/>
    </row>
    <row r="16165" spans="5:7">
      <c r="E16165" s="237"/>
      <c r="F16165" s="237"/>
      <c r="G16165" s="237"/>
    </row>
    <row r="16166" spans="5:7">
      <c r="E16166" s="237"/>
      <c r="F16166" s="237"/>
      <c r="G16166" s="237"/>
    </row>
    <row r="16167" spans="5:7">
      <c r="E16167" s="237"/>
      <c r="F16167" s="237"/>
      <c r="G16167" s="237"/>
    </row>
    <row r="16168" spans="5:7">
      <c r="E16168" s="237"/>
      <c r="F16168" s="237"/>
      <c r="G16168" s="237"/>
    </row>
    <row r="16169" spans="5:7">
      <c r="E16169" s="237"/>
      <c r="F16169" s="237"/>
      <c r="G16169" s="237"/>
    </row>
    <row r="16170" spans="5:7">
      <c r="E16170" s="237"/>
      <c r="F16170" s="237"/>
      <c r="G16170" s="237"/>
    </row>
    <row r="16171" spans="5:7">
      <c r="E16171" s="237"/>
      <c r="F16171" s="237"/>
      <c r="G16171" s="237"/>
    </row>
    <row r="16172" spans="5:7">
      <c r="E16172" s="237"/>
      <c r="F16172" s="237"/>
      <c r="G16172" s="237"/>
    </row>
    <row r="16173" spans="5:7">
      <c r="E16173" s="237"/>
      <c r="F16173" s="237"/>
      <c r="G16173" s="237"/>
    </row>
    <row r="16174" spans="5:7">
      <c r="E16174" s="237"/>
      <c r="F16174" s="237"/>
      <c r="G16174" s="237"/>
    </row>
    <row r="16175" spans="5:7">
      <c r="E16175" s="237"/>
      <c r="F16175" s="237"/>
      <c r="G16175" s="237"/>
    </row>
    <row r="16176" spans="5:7">
      <c r="E16176" s="237"/>
      <c r="F16176" s="237"/>
      <c r="G16176" s="237"/>
    </row>
    <row r="16177" spans="5:7">
      <c r="E16177" s="237"/>
      <c r="F16177" s="237"/>
      <c r="G16177" s="237"/>
    </row>
    <row r="16178" spans="5:7">
      <c r="E16178" s="237"/>
      <c r="F16178" s="237"/>
      <c r="G16178" s="237"/>
    </row>
    <row r="16179" spans="5:7">
      <c r="E16179" s="237"/>
      <c r="F16179" s="237"/>
      <c r="G16179" s="237"/>
    </row>
    <row r="16180" spans="5:7">
      <c r="E16180" s="237"/>
      <c r="F16180" s="237"/>
      <c r="G16180" s="237"/>
    </row>
    <row r="16181" spans="5:7">
      <c r="E16181" s="237"/>
      <c r="F16181" s="237"/>
      <c r="G16181" s="237"/>
    </row>
    <row r="16182" spans="5:7">
      <c r="E16182" s="237"/>
      <c r="F16182" s="237"/>
      <c r="G16182" s="237"/>
    </row>
    <row r="16183" spans="5:7">
      <c r="E16183" s="237"/>
      <c r="F16183" s="237"/>
      <c r="G16183" s="237"/>
    </row>
    <row r="16184" spans="5:7">
      <c r="E16184" s="237"/>
      <c r="F16184" s="237"/>
      <c r="G16184" s="237"/>
    </row>
    <row r="16185" spans="5:7">
      <c r="E16185" s="237"/>
      <c r="F16185" s="237"/>
      <c r="G16185" s="237"/>
    </row>
    <row r="16186" spans="5:7">
      <c r="E16186" s="237"/>
      <c r="F16186" s="237"/>
      <c r="G16186" s="237"/>
    </row>
    <row r="16187" spans="5:7">
      <c r="E16187" s="237"/>
      <c r="F16187" s="237"/>
      <c r="G16187" s="237"/>
    </row>
    <row r="16188" spans="5:7">
      <c r="E16188" s="237"/>
      <c r="F16188" s="237"/>
      <c r="G16188" s="237"/>
    </row>
    <row r="16189" spans="5:7">
      <c r="E16189" s="237"/>
      <c r="F16189" s="237"/>
      <c r="G16189" s="237"/>
    </row>
    <row r="16190" spans="5:7">
      <c r="E16190" s="237"/>
      <c r="F16190" s="237"/>
      <c r="G16190" s="237"/>
    </row>
    <row r="16191" spans="5:7">
      <c r="E16191" s="237"/>
      <c r="F16191" s="237"/>
      <c r="G16191" s="237"/>
    </row>
    <row r="16192" spans="5:7">
      <c r="E16192" s="237"/>
      <c r="F16192" s="237"/>
      <c r="G16192" s="237"/>
    </row>
    <row r="16193" spans="5:7">
      <c r="E16193" s="237"/>
      <c r="F16193" s="237"/>
      <c r="G16193" s="237"/>
    </row>
    <row r="16194" spans="5:7">
      <c r="E16194" s="237"/>
      <c r="F16194" s="237"/>
      <c r="G16194" s="237"/>
    </row>
    <row r="16195" spans="5:7">
      <c r="E16195" s="237"/>
      <c r="F16195" s="237"/>
      <c r="G16195" s="237"/>
    </row>
    <row r="16196" spans="5:7">
      <c r="E16196" s="237"/>
      <c r="F16196" s="237"/>
      <c r="G16196" s="237"/>
    </row>
    <row r="16197" spans="5:7">
      <c r="E16197" s="237"/>
      <c r="F16197" s="237"/>
      <c r="G16197" s="237"/>
    </row>
    <row r="16198" spans="5:7">
      <c r="E16198" s="237"/>
      <c r="F16198" s="237"/>
      <c r="G16198" s="237"/>
    </row>
    <row r="16199" spans="5:7">
      <c r="E16199" s="237"/>
      <c r="F16199" s="237"/>
      <c r="G16199" s="237"/>
    </row>
    <row r="16200" spans="5:7">
      <c r="E16200" s="237"/>
      <c r="F16200" s="237"/>
      <c r="G16200" s="237"/>
    </row>
    <row r="16201" spans="5:7">
      <c r="E16201" s="237"/>
      <c r="F16201" s="237"/>
      <c r="G16201" s="237"/>
    </row>
    <row r="16202" spans="5:7">
      <c r="E16202" s="237"/>
      <c r="F16202" s="237"/>
      <c r="G16202" s="237"/>
    </row>
    <row r="16203" spans="5:7">
      <c r="E16203" s="237"/>
      <c r="F16203" s="237"/>
      <c r="G16203" s="237"/>
    </row>
    <row r="16204" spans="5:7">
      <c r="E16204" s="237"/>
      <c r="F16204" s="237"/>
      <c r="G16204" s="237"/>
    </row>
    <row r="16205" spans="5:7">
      <c r="E16205" s="237"/>
      <c r="F16205" s="237"/>
      <c r="G16205" s="237"/>
    </row>
    <row r="16206" spans="5:7">
      <c r="E16206" s="237"/>
      <c r="F16206" s="237"/>
      <c r="G16206" s="237"/>
    </row>
    <row r="16207" spans="5:7">
      <c r="E16207" s="237"/>
      <c r="F16207" s="237"/>
      <c r="G16207" s="237"/>
    </row>
    <row r="16208" spans="5:7">
      <c r="E16208" s="237"/>
      <c r="F16208" s="237"/>
      <c r="G16208" s="237"/>
    </row>
    <row r="16209" spans="5:7">
      <c r="E16209" s="237"/>
      <c r="F16209" s="237"/>
      <c r="G16209" s="237"/>
    </row>
    <row r="16210" spans="5:7">
      <c r="E16210" s="237"/>
      <c r="F16210" s="237"/>
      <c r="G16210" s="237"/>
    </row>
    <row r="16211" spans="5:7">
      <c r="E16211" s="237"/>
      <c r="F16211" s="237"/>
      <c r="G16211" s="237"/>
    </row>
    <row r="16212" spans="5:7">
      <c r="E16212" s="237"/>
      <c r="F16212" s="237"/>
      <c r="G16212" s="237"/>
    </row>
    <row r="16213" spans="5:7">
      <c r="E16213" s="237"/>
      <c r="F16213" s="237"/>
      <c r="G16213" s="237"/>
    </row>
    <row r="16214" spans="5:7">
      <c r="E16214" s="237"/>
      <c r="F16214" s="237"/>
      <c r="G16214" s="237"/>
    </row>
    <row r="16215" spans="5:7">
      <c r="E16215" s="237"/>
      <c r="F16215" s="237"/>
      <c r="G16215" s="237"/>
    </row>
    <row r="16216" spans="5:7">
      <c r="E16216" s="237"/>
      <c r="F16216" s="237"/>
      <c r="G16216" s="237"/>
    </row>
    <row r="16217" spans="5:7">
      <c r="E16217" s="237"/>
      <c r="F16217" s="237"/>
      <c r="G16217" s="237"/>
    </row>
    <row r="16218" spans="5:7">
      <c r="E16218" s="237"/>
      <c r="F16218" s="237"/>
      <c r="G16218" s="237"/>
    </row>
    <row r="16219" spans="5:7">
      <c r="E16219" s="237"/>
      <c r="F16219" s="237"/>
      <c r="G16219" s="237"/>
    </row>
    <row r="16220" spans="5:7">
      <c r="E16220" s="237"/>
      <c r="F16220" s="237"/>
      <c r="G16220" s="237"/>
    </row>
    <row r="16221" spans="5:7">
      <c r="E16221" s="237"/>
      <c r="F16221" s="237"/>
      <c r="G16221" s="237"/>
    </row>
    <row r="16222" spans="5:7">
      <c r="E16222" s="237"/>
      <c r="F16222" s="237"/>
      <c r="G16222" s="237"/>
    </row>
    <row r="16223" spans="5:7">
      <c r="E16223" s="237"/>
      <c r="F16223" s="237"/>
      <c r="G16223" s="237"/>
    </row>
    <row r="16224" spans="5:7">
      <c r="E16224" s="237"/>
      <c r="F16224" s="237"/>
      <c r="G16224" s="237"/>
    </row>
    <row r="16225" spans="5:7">
      <c r="E16225" s="237"/>
      <c r="F16225" s="237"/>
      <c r="G16225" s="237"/>
    </row>
    <row r="16226" spans="5:7">
      <c r="E16226" s="237"/>
      <c r="F16226" s="237"/>
      <c r="G16226" s="237"/>
    </row>
    <row r="16227" spans="5:7">
      <c r="E16227" s="237"/>
      <c r="F16227" s="237"/>
      <c r="G16227" s="237"/>
    </row>
    <row r="16228" spans="5:7">
      <c r="E16228" s="237"/>
      <c r="F16228" s="237"/>
      <c r="G16228" s="237"/>
    </row>
    <row r="16229" spans="5:7">
      <c r="E16229" s="237"/>
      <c r="F16229" s="237"/>
      <c r="G16229" s="237"/>
    </row>
    <row r="16230" spans="5:7">
      <c r="E16230" s="237"/>
      <c r="F16230" s="237"/>
      <c r="G16230" s="237"/>
    </row>
    <row r="16231" spans="5:7">
      <c r="E16231" s="237"/>
      <c r="F16231" s="237"/>
      <c r="G16231" s="237"/>
    </row>
    <row r="16232" spans="5:7">
      <c r="E16232" s="237"/>
      <c r="F16232" s="237"/>
      <c r="G16232" s="237"/>
    </row>
    <row r="16233" spans="5:7">
      <c r="E16233" s="237"/>
      <c r="F16233" s="237"/>
      <c r="G16233" s="237"/>
    </row>
    <row r="16234" spans="5:7">
      <c r="E16234" s="237"/>
      <c r="F16234" s="237"/>
      <c r="G16234" s="237"/>
    </row>
    <row r="16235" spans="5:7">
      <c r="E16235" s="237"/>
      <c r="F16235" s="237"/>
      <c r="G16235" s="237"/>
    </row>
    <row r="16236" spans="5:7">
      <c r="E16236" s="237"/>
      <c r="F16236" s="237"/>
      <c r="G16236" s="237"/>
    </row>
    <row r="16237" spans="5:7">
      <c r="E16237" s="237"/>
      <c r="F16237" s="237"/>
      <c r="G16237" s="237"/>
    </row>
    <row r="16238" spans="5:7">
      <c r="E16238" s="237"/>
      <c r="F16238" s="237"/>
      <c r="G16238" s="237"/>
    </row>
    <row r="16239" spans="5:7">
      <c r="E16239" s="237"/>
      <c r="F16239" s="237"/>
      <c r="G16239" s="237"/>
    </row>
    <row r="16240" spans="5:7">
      <c r="E16240" s="237"/>
      <c r="F16240" s="237"/>
      <c r="G16240" s="237"/>
    </row>
    <row r="16241" spans="5:7">
      <c r="E16241" s="237"/>
      <c r="F16241" s="237"/>
      <c r="G16241" s="237"/>
    </row>
    <row r="16242" spans="5:7">
      <c r="E16242" s="237"/>
      <c r="F16242" s="237"/>
      <c r="G16242" s="237"/>
    </row>
    <row r="16243" spans="5:7">
      <c r="E16243" s="237"/>
      <c r="F16243" s="237"/>
      <c r="G16243" s="237"/>
    </row>
    <row r="16244" spans="5:7">
      <c r="E16244" s="237"/>
      <c r="F16244" s="237"/>
      <c r="G16244" s="237"/>
    </row>
    <row r="16245" spans="5:7">
      <c r="E16245" s="237"/>
      <c r="F16245" s="237"/>
      <c r="G16245" s="237"/>
    </row>
    <row r="16246" spans="5:7">
      <c r="E16246" s="237"/>
      <c r="F16246" s="237"/>
      <c r="G16246" s="237"/>
    </row>
    <row r="16247" spans="5:7">
      <c r="E16247" s="237"/>
      <c r="F16247" s="237"/>
      <c r="G16247" s="237"/>
    </row>
    <row r="16248" spans="5:7">
      <c r="E16248" s="237"/>
      <c r="F16248" s="237"/>
      <c r="G16248" s="237"/>
    </row>
    <row r="16249" spans="5:7">
      <c r="E16249" s="237"/>
      <c r="F16249" s="237"/>
      <c r="G16249" s="237"/>
    </row>
    <row r="16250" spans="5:7">
      <c r="E16250" s="237"/>
      <c r="F16250" s="237"/>
      <c r="G16250" s="237"/>
    </row>
    <row r="16251" spans="5:7">
      <c r="E16251" s="237"/>
      <c r="F16251" s="237"/>
      <c r="G16251" s="237"/>
    </row>
    <row r="16252" spans="5:7">
      <c r="E16252" s="237"/>
      <c r="F16252" s="237"/>
      <c r="G16252" s="237"/>
    </row>
    <row r="16253" spans="5:7">
      <c r="E16253" s="237"/>
      <c r="F16253" s="237"/>
      <c r="G16253" s="237"/>
    </row>
    <row r="16254" spans="5:7">
      <c r="E16254" s="237"/>
      <c r="F16254" s="237"/>
      <c r="G16254" s="237"/>
    </row>
    <row r="16255" spans="5:7">
      <c r="E16255" s="237"/>
      <c r="F16255" s="237"/>
      <c r="G16255" s="237"/>
    </row>
    <row r="16256" spans="5:7">
      <c r="E16256" s="237"/>
      <c r="F16256" s="237"/>
      <c r="G16256" s="237"/>
    </row>
    <row r="16257" spans="5:7">
      <c r="E16257" s="237"/>
      <c r="F16257" s="237"/>
      <c r="G16257" s="237"/>
    </row>
    <row r="16258" spans="5:7">
      <c r="E16258" s="237"/>
      <c r="F16258" s="237"/>
      <c r="G16258" s="237"/>
    </row>
    <row r="16259" spans="5:7">
      <c r="E16259" s="237"/>
      <c r="F16259" s="237"/>
      <c r="G16259" s="237"/>
    </row>
    <row r="16260" spans="5:7">
      <c r="E16260" s="237"/>
      <c r="F16260" s="237"/>
      <c r="G16260" s="237"/>
    </row>
    <row r="16261" spans="5:7">
      <c r="E16261" s="237"/>
      <c r="F16261" s="237"/>
      <c r="G16261" s="237"/>
    </row>
    <row r="16262" spans="5:7">
      <c r="E16262" s="237"/>
      <c r="F16262" s="237"/>
      <c r="G16262" s="237"/>
    </row>
    <row r="16263" spans="5:7">
      <c r="E16263" s="237"/>
      <c r="F16263" s="237"/>
      <c r="G16263" s="237"/>
    </row>
    <row r="16264" spans="5:7">
      <c r="E16264" s="237"/>
      <c r="F16264" s="237"/>
      <c r="G16264" s="237"/>
    </row>
    <row r="16265" spans="5:7">
      <c r="E16265" s="237"/>
      <c r="F16265" s="237"/>
      <c r="G16265" s="237"/>
    </row>
    <row r="16266" spans="5:7">
      <c r="E16266" s="237"/>
      <c r="F16266" s="237"/>
      <c r="G16266" s="237"/>
    </row>
    <row r="16267" spans="5:7">
      <c r="E16267" s="237"/>
      <c r="F16267" s="237"/>
      <c r="G16267" s="237"/>
    </row>
    <row r="16268" spans="5:7">
      <c r="E16268" s="237"/>
      <c r="F16268" s="237"/>
      <c r="G16268" s="237"/>
    </row>
    <row r="16269" spans="5:7">
      <c r="E16269" s="237"/>
      <c r="F16269" s="237"/>
      <c r="G16269" s="237"/>
    </row>
    <row r="16270" spans="5:7">
      <c r="E16270" s="237"/>
      <c r="F16270" s="237"/>
      <c r="G16270" s="237"/>
    </row>
    <row r="16271" spans="5:7">
      <c r="E16271" s="237"/>
      <c r="F16271" s="237"/>
      <c r="G16271" s="237"/>
    </row>
    <row r="16272" spans="5:7">
      <c r="E16272" s="237"/>
      <c r="F16272" s="237"/>
      <c r="G16272" s="237"/>
    </row>
    <row r="16273" spans="5:7">
      <c r="E16273" s="237"/>
      <c r="F16273" s="237"/>
      <c r="G16273" s="237"/>
    </row>
    <row r="16274" spans="5:7">
      <c r="E16274" s="237"/>
      <c r="F16274" s="237"/>
      <c r="G16274" s="237"/>
    </row>
    <row r="16275" spans="5:7">
      <c r="E16275" s="237"/>
      <c r="F16275" s="237"/>
      <c r="G16275" s="237"/>
    </row>
    <row r="16276" spans="5:7">
      <c r="E16276" s="237"/>
      <c r="F16276" s="237"/>
      <c r="G16276" s="237"/>
    </row>
    <row r="16277" spans="5:7">
      <c r="E16277" s="237"/>
      <c r="F16277" s="237"/>
      <c r="G16277" s="237"/>
    </row>
    <row r="16278" spans="5:7">
      <c r="E16278" s="237"/>
      <c r="F16278" s="237"/>
      <c r="G16278" s="237"/>
    </row>
    <row r="16279" spans="5:7">
      <c r="E16279" s="237"/>
      <c r="F16279" s="237"/>
      <c r="G16279" s="237"/>
    </row>
    <row r="16280" spans="5:7">
      <c r="E16280" s="237"/>
      <c r="F16280" s="237"/>
      <c r="G16280" s="237"/>
    </row>
    <row r="16281" spans="5:7">
      <c r="E16281" s="237"/>
      <c r="F16281" s="237"/>
      <c r="G16281" s="237"/>
    </row>
    <row r="16282" spans="5:7">
      <c r="E16282" s="237"/>
      <c r="F16282" s="237"/>
      <c r="G16282" s="237"/>
    </row>
    <row r="16283" spans="5:7">
      <c r="E16283" s="237"/>
      <c r="F16283" s="237"/>
      <c r="G16283" s="237"/>
    </row>
    <row r="16284" spans="5:7">
      <c r="E16284" s="237"/>
      <c r="F16284" s="237"/>
      <c r="G16284" s="237"/>
    </row>
    <row r="16285" spans="5:7">
      <c r="E16285" s="237"/>
      <c r="F16285" s="237"/>
      <c r="G16285" s="237"/>
    </row>
    <row r="16286" spans="5:7">
      <c r="E16286" s="237"/>
      <c r="F16286" s="237"/>
      <c r="G16286" s="237"/>
    </row>
    <row r="16287" spans="5:7">
      <c r="E16287" s="237"/>
      <c r="F16287" s="237"/>
      <c r="G16287" s="237"/>
    </row>
    <row r="16288" spans="5:7">
      <c r="E16288" s="237"/>
      <c r="F16288" s="237"/>
      <c r="G16288" s="237"/>
    </row>
    <row r="16289" spans="5:7">
      <c r="E16289" s="237"/>
      <c r="F16289" s="237"/>
      <c r="G16289" s="237"/>
    </row>
    <row r="16290" spans="5:7">
      <c r="E16290" s="237"/>
      <c r="F16290" s="237"/>
      <c r="G16290" s="237"/>
    </row>
    <row r="16291" spans="5:7">
      <c r="E16291" s="237"/>
      <c r="F16291" s="237"/>
      <c r="G16291" s="237"/>
    </row>
    <row r="16292" spans="5:7">
      <c r="E16292" s="237"/>
      <c r="F16292" s="237"/>
      <c r="G16292" s="237"/>
    </row>
    <row r="16293" spans="5:7">
      <c r="E16293" s="237"/>
      <c r="F16293" s="237"/>
      <c r="G16293" s="237"/>
    </row>
    <row r="16294" spans="5:7">
      <c r="E16294" s="237"/>
      <c r="F16294" s="237"/>
      <c r="G16294" s="237"/>
    </row>
    <row r="16295" spans="5:7">
      <c r="E16295" s="237"/>
      <c r="F16295" s="237"/>
      <c r="G16295" s="237"/>
    </row>
    <row r="16296" spans="5:7">
      <c r="E16296" s="237"/>
      <c r="F16296" s="237"/>
      <c r="G16296" s="237"/>
    </row>
    <row r="16297" spans="5:7">
      <c r="E16297" s="237"/>
      <c r="F16297" s="237"/>
      <c r="G16297" s="237"/>
    </row>
    <row r="16298" spans="5:7">
      <c r="E16298" s="237"/>
      <c r="F16298" s="237"/>
      <c r="G16298" s="237"/>
    </row>
    <row r="16299" spans="5:7">
      <c r="E16299" s="237"/>
      <c r="F16299" s="237"/>
      <c r="G16299" s="237"/>
    </row>
    <row r="16300" spans="5:7">
      <c r="E16300" s="237"/>
      <c r="F16300" s="237"/>
      <c r="G16300" s="237"/>
    </row>
    <row r="16301" spans="5:7">
      <c r="E16301" s="237"/>
      <c r="F16301" s="237"/>
      <c r="G16301" s="237"/>
    </row>
    <row r="16302" spans="5:7">
      <c r="E16302" s="237"/>
      <c r="F16302" s="237"/>
      <c r="G16302" s="237"/>
    </row>
    <row r="16303" spans="5:7">
      <c r="E16303" s="237"/>
      <c r="F16303" s="237"/>
      <c r="G16303" s="237"/>
    </row>
    <row r="16304" spans="5:7">
      <c r="E16304" s="237"/>
      <c r="F16304" s="237"/>
      <c r="G16304" s="237"/>
    </row>
    <row r="16305" spans="5:7">
      <c r="E16305" s="237"/>
      <c r="F16305" s="237"/>
      <c r="G16305" s="237"/>
    </row>
    <row r="16306" spans="5:7">
      <c r="E16306" s="237"/>
      <c r="F16306" s="237"/>
      <c r="G16306" s="237"/>
    </row>
    <row r="16307" spans="5:7">
      <c r="E16307" s="237"/>
      <c r="F16307" s="237"/>
      <c r="G16307" s="237"/>
    </row>
    <row r="16308" spans="5:7">
      <c r="E16308" s="237"/>
      <c r="F16308" s="237"/>
      <c r="G16308" s="237"/>
    </row>
    <row r="16309" spans="5:7">
      <c r="E16309" s="237"/>
      <c r="F16309" s="237"/>
      <c r="G16309" s="237"/>
    </row>
    <row r="16310" spans="5:7">
      <c r="E16310" s="237"/>
      <c r="F16310" s="237"/>
      <c r="G16310" s="237"/>
    </row>
    <row r="16311" spans="5:7">
      <c r="E16311" s="237"/>
      <c r="F16311" s="237"/>
      <c r="G16311" s="237"/>
    </row>
    <row r="16312" spans="5:7">
      <c r="E16312" s="237"/>
      <c r="F16312" s="237"/>
      <c r="G16312" s="237"/>
    </row>
    <row r="16313" spans="5:7">
      <c r="E16313" s="237"/>
      <c r="F16313" s="237"/>
      <c r="G16313" s="237"/>
    </row>
    <row r="16314" spans="5:7">
      <c r="E16314" s="237"/>
      <c r="F16314" s="237"/>
      <c r="G16314" s="237"/>
    </row>
    <row r="16315" spans="5:7">
      <c r="E16315" s="237"/>
      <c r="F16315" s="237"/>
      <c r="G16315" s="237"/>
    </row>
    <row r="16316" spans="5:7">
      <c r="E16316" s="237"/>
      <c r="F16316" s="237"/>
      <c r="G16316" s="237"/>
    </row>
    <row r="16317" spans="5:7">
      <c r="E16317" s="237"/>
      <c r="F16317" s="237"/>
      <c r="G16317" s="237"/>
    </row>
    <row r="16318" spans="5:7">
      <c r="E16318" s="237"/>
      <c r="F16318" s="237"/>
      <c r="G16318" s="237"/>
    </row>
    <row r="16319" spans="5:7">
      <c r="E16319" s="237"/>
      <c r="F16319" s="237"/>
      <c r="G16319" s="237"/>
    </row>
    <row r="16320" spans="5:7">
      <c r="E16320" s="237"/>
      <c r="F16320" s="237"/>
      <c r="G16320" s="237"/>
    </row>
    <row r="16321" spans="5:7">
      <c r="E16321" s="237"/>
      <c r="F16321" s="237"/>
      <c r="G16321" s="237"/>
    </row>
    <row r="16322" spans="5:7">
      <c r="E16322" s="237"/>
      <c r="F16322" s="237"/>
      <c r="G16322" s="237"/>
    </row>
    <row r="16323" spans="5:7">
      <c r="E16323" s="237"/>
      <c r="F16323" s="237"/>
      <c r="G16323" s="237"/>
    </row>
    <row r="16324" spans="5:7">
      <c r="E16324" s="237"/>
      <c r="F16324" s="237"/>
      <c r="G16324" s="237"/>
    </row>
    <row r="16325" spans="5:7">
      <c r="E16325" s="237"/>
      <c r="F16325" s="237"/>
      <c r="G16325" s="237"/>
    </row>
    <row r="16326" spans="5:7">
      <c r="E16326" s="237"/>
      <c r="F16326" s="237"/>
      <c r="G16326" s="237"/>
    </row>
    <row r="16327" spans="5:7">
      <c r="E16327" s="237"/>
      <c r="F16327" s="237"/>
      <c r="G16327" s="237"/>
    </row>
    <row r="16328" spans="5:7">
      <c r="E16328" s="237"/>
      <c r="F16328" s="237"/>
      <c r="G16328" s="237"/>
    </row>
    <row r="16329" spans="5:7">
      <c r="E16329" s="237"/>
      <c r="F16329" s="237"/>
      <c r="G16329" s="237"/>
    </row>
    <row r="16330" spans="5:7">
      <c r="E16330" s="237"/>
      <c r="F16330" s="237"/>
      <c r="G16330" s="237"/>
    </row>
    <row r="16331" spans="5:7">
      <c r="E16331" s="237"/>
      <c r="F16331" s="237"/>
      <c r="G16331" s="237"/>
    </row>
    <row r="16332" spans="5:7">
      <c r="E16332" s="237"/>
      <c r="F16332" s="237"/>
      <c r="G16332" s="237"/>
    </row>
    <row r="16333" spans="5:7">
      <c r="E16333" s="237"/>
      <c r="F16333" s="237"/>
      <c r="G16333" s="237"/>
    </row>
    <row r="16334" spans="5:7">
      <c r="E16334" s="237"/>
      <c r="F16334" s="237"/>
      <c r="G16334" s="237"/>
    </row>
    <row r="16335" spans="5:7">
      <c r="E16335" s="237"/>
      <c r="F16335" s="237"/>
      <c r="G16335" s="237"/>
    </row>
    <row r="16336" spans="5:7">
      <c r="E16336" s="237"/>
      <c r="F16336" s="237"/>
      <c r="G16336" s="237"/>
    </row>
    <row r="16337" spans="5:7">
      <c r="E16337" s="237"/>
      <c r="F16337" s="237"/>
      <c r="G16337" s="237"/>
    </row>
    <row r="16338" spans="5:7">
      <c r="E16338" s="237"/>
      <c r="F16338" s="237"/>
      <c r="G16338" s="237"/>
    </row>
    <row r="16339" spans="5:7">
      <c r="E16339" s="237"/>
      <c r="F16339" s="237"/>
      <c r="G16339" s="237"/>
    </row>
    <row r="16340" spans="5:7">
      <c r="E16340" s="237"/>
      <c r="F16340" s="237"/>
      <c r="G16340" s="237"/>
    </row>
    <row r="16341" spans="5:7">
      <c r="E16341" s="237"/>
      <c r="F16341" s="237"/>
      <c r="G16341" s="237"/>
    </row>
    <row r="16342" spans="5:7">
      <c r="E16342" s="237"/>
      <c r="F16342" s="237"/>
      <c r="G16342" s="237"/>
    </row>
    <row r="16343" spans="5:7">
      <c r="E16343" s="237"/>
      <c r="F16343" s="237"/>
      <c r="G16343" s="237"/>
    </row>
    <row r="16344" spans="5:7">
      <c r="E16344" s="237"/>
      <c r="F16344" s="237"/>
      <c r="G16344" s="237"/>
    </row>
    <row r="16345" spans="5:7">
      <c r="E16345" s="237"/>
      <c r="F16345" s="237"/>
      <c r="G16345" s="237"/>
    </row>
    <row r="16346" spans="5:7">
      <c r="E16346" s="237"/>
      <c r="F16346" s="237"/>
      <c r="G16346" s="237"/>
    </row>
    <row r="16347" spans="5:7">
      <c r="E16347" s="237"/>
      <c r="F16347" s="237"/>
      <c r="G16347" s="237"/>
    </row>
    <row r="16348" spans="5:7">
      <c r="E16348" s="237"/>
      <c r="F16348" s="237"/>
      <c r="G16348" s="237"/>
    </row>
    <row r="16349" spans="5:7">
      <c r="E16349" s="237"/>
      <c r="F16349" s="237"/>
      <c r="G16349" s="237"/>
    </row>
    <row r="16350" spans="5:7">
      <c r="E16350" s="237"/>
      <c r="F16350" s="237"/>
      <c r="G16350" s="237"/>
    </row>
    <row r="16351" spans="5:7">
      <c r="E16351" s="237"/>
      <c r="F16351" s="237"/>
      <c r="G16351" s="237"/>
    </row>
    <row r="16352" spans="5:7">
      <c r="E16352" s="237"/>
      <c r="F16352" s="237"/>
      <c r="G16352" s="237"/>
    </row>
    <row r="16353" spans="5:7">
      <c r="E16353" s="237"/>
      <c r="F16353" s="237"/>
      <c r="G16353" s="237"/>
    </row>
    <row r="16354" spans="5:7">
      <c r="E16354" s="237"/>
      <c r="F16354" s="237"/>
      <c r="G16354" s="237"/>
    </row>
    <row r="16355" spans="5:7">
      <c r="E16355" s="237"/>
      <c r="F16355" s="237"/>
      <c r="G16355" s="237"/>
    </row>
    <row r="16356" spans="5:7">
      <c r="E16356" s="237"/>
      <c r="F16356" s="237"/>
      <c r="G16356" s="237"/>
    </row>
    <row r="16357" spans="5:7">
      <c r="E16357" s="237"/>
      <c r="F16357" s="237"/>
      <c r="G16357" s="237"/>
    </row>
    <row r="16358" spans="5:7">
      <c r="E16358" s="237"/>
      <c r="F16358" s="237"/>
      <c r="G16358" s="237"/>
    </row>
    <row r="16359" spans="5:7">
      <c r="E16359" s="237"/>
      <c r="F16359" s="237"/>
      <c r="G16359" s="237"/>
    </row>
    <row r="16360" spans="5:7">
      <c r="E16360" s="237"/>
      <c r="F16360" s="237"/>
      <c r="G16360" s="237"/>
    </row>
    <row r="16361" spans="5:7">
      <c r="E16361" s="237"/>
      <c r="F16361" s="237"/>
      <c r="G16361" s="237"/>
    </row>
    <row r="16362" spans="5:7">
      <c r="E16362" s="237"/>
      <c r="F16362" s="237"/>
      <c r="G16362" s="237"/>
    </row>
    <row r="16363" spans="5:7">
      <c r="E16363" s="237"/>
      <c r="F16363" s="237"/>
      <c r="G16363" s="237"/>
    </row>
    <row r="16364" spans="5:7">
      <c r="E16364" s="237"/>
      <c r="F16364" s="237"/>
      <c r="G16364" s="237"/>
    </row>
    <row r="16365" spans="5:7">
      <c r="E16365" s="237"/>
      <c r="F16365" s="237"/>
      <c r="G16365" s="237"/>
    </row>
    <row r="16366" spans="5:7">
      <c r="E16366" s="237"/>
      <c r="F16366" s="237"/>
      <c r="G16366" s="237"/>
    </row>
    <row r="16367" spans="5:7">
      <c r="E16367" s="237"/>
      <c r="F16367" s="237"/>
      <c r="G16367" s="237"/>
    </row>
    <row r="16368" spans="5:7">
      <c r="E16368" s="237"/>
      <c r="F16368" s="237"/>
      <c r="G16368" s="237"/>
    </row>
    <row r="16369" spans="5:7">
      <c r="E16369" s="237"/>
      <c r="F16369" s="237"/>
      <c r="G16369" s="237"/>
    </row>
    <row r="16370" spans="5:7">
      <c r="E16370" s="237"/>
      <c r="F16370" s="237"/>
      <c r="G16370" s="237"/>
    </row>
    <row r="16371" spans="5:7">
      <c r="E16371" s="237"/>
      <c r="F16371" s="237"/>
      <c r="G16371" s="237"/>
    </row>
    <row r="16372" spans="5:7">
      <c r="E16372" s="237"/>
      <c r="F16372" s="237"/>
      <c r="G16372" s="237"/>
    </row>
    <row r="16373" spans="5:7">
      <c r="E16373" s="237"/>
      <c r="F16373" s="237"/>
      <c r="G16373" s="237"/>
    </row>
    <row r="16374" spans="5:7">
      <c r="E16374" s="237"/>
      <c r="F16374" s="237"/>
      <c r="G16374" s="237"/>
    </row>
    <row r="16375" spans="5:7">
      <c r="E16375" s="237"/>
      <c r="F16375" s="237"/>
      <c r="G16375" s="237"/>
    </row>
    <row r="16376" spans="5:7">
      <c r="E16376" s="237"/>
      <c r="F16376" s="237"/>
      <c r="G16376" s="237"/>
    </row>
    <row r="16377" spans="5:7">
      <c r="E16377" s="237"/>
      <c r="F16377" s="237"/>
      <c r="G16377" s="237"/>
    </row>
    <row r="16378" spans="5:7">
      <c r="E16378" s="237"/>
      <c r="F16378" s="237"/>
      <c r="G16378" s="237"/>
    </row>
    <row r="16379" spans="5:7">
      <c r="E16379" s="237"/>
      <c r="F16379" s="237"/>
      <c r="G16379" s="237"/>
    </row>
    <row r="16380" spans="5:7">
      <c r="E16380" s="237"/>
      <c r="F16380" s="237"/>
      <c r="G16380" s="237"/>
    </row>
    <row r="16381" spans="5:7">
      <c r="E16381" s="237"/>
      <c r="F16381" s="237"/>
      <c r="G16381" s="237"/>
    </row>
    <row r="16382" spans="5:7">
      <c r="E16382" s="237"/>
      <c r="F16382" s="237"/>
      <c r="G16382" s="237"/>
    </row>
    <row r="16383" spans="5:7">
      <c r="E16383" s="237"/>
      <c r="F16383" s="237"/>
      <c r="G16383" s="237"/>
    </row>
    <row r="16384" spans="5:7">
      <c r="E16384" s="237"/>
      <c r="F16384" s="237"/>
      <c r="G16384" s="237"/>
    </row>
    <row r="16385" spans="5:7">
      <c r="E16385" s="237"/>
      <c r="F16385" s="237"/>
      <c r="G16385" s="237"/>
    </row>
    <row r="16386" spans="5:7">
      <c r="E16386" s="237"/>
      <c r="F16386" s="237"/>
      <c r="G16386" s="237"/>
    </row>
    <row r="16387" spans="5:7">
      <c r="E16387" s="237"/>
      <c r="F16387" s="237"/>
      <c r="G16387" s="237"/>
    </row>
    <row r="16388" spans="5:7">
      <c r="E16388" s="237"/>
      <c r="F16388" s="237"/>
      <c r="G16388" s="237"/>
    </row>
    <row r="16389" spans="5:7">
      <c r="E16389" s="237"/>
      <c r="F16389" s="237"/>
      <c r="G16389" s="237"/>
    </row>
    <row r="16390" spans="5:7">
      <c r="E16390" s="237"/>
      <c r="F16390" s="237"/>
      <c r="G16390" s="237"/>
    </row>
    <row r="16391" spans="5:7">
      <c r="E16391" s="237"/>
      <c r="F16391" s="237"/>
      <c r="G16391" s="237"/>
    </row>
    <row r="16392" spans="5:7">
      <c r="E16392" s="237"/>
      <c r="F16392" s="237"/>
      <c r="G16392" s="237"/>
    </row>
    <row r="16393" spans="5:7">
      <c r="E16393" s="237"/>
      <c r="F16393" s="237"/>
      <c r="G16393" s="237"/>
    </row>
    <row r="16394" spans="5:7">
      <c r="E16394" s="237"/>
      <c r="F16394" s="237"/>
      <c r="G16394" s="237"/>
    </row>
    <row r="16395" spans="5:7">
      <c r="E16395" s="237"/>
      <c r="F16395" s="237"/>
      <c r="G16395" s="237"/>
    </row>
    <row r="16396" spans="5:7">
      <c r="E16396" s="237"/>
      <c r="F16396" s="237"/>
      <c r="G16396" s="237"/>
    </row>
    <row r="16397" spans="5:7">
      <c r="E16397" s="237"/>
      <c r="F16397" s="237"/>
      <c r="G16397" s="237"/>
    </row>
    <row r="16398" spans="5:7">
      <c r="E16398" s="237"/>
      <c r="F16398" s="237"/>
      <c r="G16398" s="237"/>
    </row>
    <row r="16399" spans="5:7">
      <c r="E16399" s="237"/>
      <c r="F16399" s="237"/>
      <c r="G16399" s="237"/>
    </row>
    <row r="16400" spans="5:7">
      <c r="E16400" s="237"/>
      <c r="F16400" s="237"/>
      <c r="G16400" s="237"/>
    </row>
    <row r="16401" spans="5:7">
      <c r="E16401" s="237"/>
      <c r="F16401" s="237"/>
      <c r="G16401" s="237"/>
    </row>
    <row r="16402" spans="5:7">
      <c r="E16402" s="237"/>
      <c r="F16402" s="237"/>
      <c r="G16402" s="237"/>
    </row>
    <row r="16403" spans="5:7">
      <c r="E16403" s="237"/>
      <c r="F16403" s="237"/>
      <c r="G16403" s="237"/>
    </row>
    <row r="16404" spans="5:7">
      <c r="E16404" s="237"/>
      <c r="F16404" s="237"/>
      <c r="G16404" s="237"/>
    </row>
    <row r="16405" spans="5:7">
      <c r="E16405" s="237"/>
      <c r="F16405" s="237"/>
      <c r="G16405" s="237"/>
    </row>
    <row r="16406" spans="5:7">
      <c r="E16406" s="237"/>
      <c r="F16406" s="237"/>
      <c r="G16406" s="237"/>
    </row>
    <row r="16407" spans="5:7">
      <c r="E16407" s="237"/>
      <c r="F16407" s="237"/>
      <c r="G16407" s="237"/>
    </row>
    <row r="16408" spans="5:7">
      <c r="E16408" s="237"/>
      <c r="F16408" s="237"/>
      <c r="G16408" s="237"/>
    </row>
    <row r="16409" spans="5:7">
      <c r="E16409" s="237"/>
      <c r="F16409" s="237"/>
      <c r="G16409" s="237"/>
    </row>
    <row r="16410" spans="5:7">
      <c r="E16410" s="237"/>
      <c r="F16410" s="237"/>
      <c r="G16410" s="237"/>
    </row>
    <row r="16411" spans="5:7">
      <c r="E16411" s="237"/>
      <c r="F16411" s="237"/>
      <c r="G16411" s="237"/>
    </row>
    <row r="16412" spans="5:7">
      <c r="E16412" s="237"/>
      <c r="F16412" s="237"/>
      <c r="G16412" s="237"/>
    </row>
    <row r="16413" spans="5:7">
      <c r="E16413" s="237"/>
      <c r="F16413" s="237"/>
      <c r="G16413" s="237"/>
    </row>
    <row r="16414" spans="5:7">
      <c r="E16414" s="237"/>
      <c r="F16414" s="237"/>
      <c r="G16414" s="237"/>
    </row>
    <row r="16415" spans="5:7">
      <c r="E16415" s="237"/>
      <c r="F16415" s="237"/>
      <c r="G16415" s="237"/>
    </row>
    <row r="16416" spans="5:7">
      <c r="E16416" s="237"/>
      <c r="F16416" s="237"/>
      <c r="G16416" s="237"/>
    </row>
    <row r="16417" spans="5:7">
      <c r="E16417" s="237"/>
      <c r="F16417" s="237"/>
      <c r="G16417" s="237"/>
    </row>
    <row r="16418" spans="5:7">
      <c r="E16418" s="237"/>
      <c r="F16418" s="237"/>
      <c r="G16418" s="237"/>
    </row>
    <row r="16419" spans="5:7">
      <c r="E16419" s="237"/>
      <c r="F16419" s="237"/>
      <c r="G16419" s="237"/>
    </row>
    <row r="16420" spans="5:7">
      <c r="E16420" s="237"/>
      <c r="F16420" s="237"/>
      <c r="G16420" s="237"/>
    </row>
    <row r="16421" spans="5:7">
      <c r="E16421" s="237"/>
      <c r="F16421" s="237"/>
      <c r="G16421" s="237"/>
    </row>
    <row r="16422" spans="5:7">
      <c r="E16422" s="237"/>
      <c r="F16422" s="237"/>
      <c r="G16422" s="237"/>
    </row>
    <row r="16423" spans="5:7">
      <c r="E16423" s="237"/>
      <c r="F16423" s="237"/>
      <c r="G16423" s="237"/>
    </row>
    <row r="16424" spans="5:7">
      <c r="E16424" s="237"/>
      <c r="F16424" s="237"/>
      <c r="G16424" s="237"/>
    </row>
    <row r="16425" spans="5:7">
      <c r="E16425" s="237"/>
      <c r="F16425" s="237"/>
      <c r="G16425" s="237"/>
    </row>
    <row r="16426" spans="5:7">
      <c r="E16426" s="237"/>
      <c r="F16426" s="237"/>
      <c r="G16426" s="237"/>
    </row>
    <row r="16427" spans="5:7">
      <c r="E16427" s="237"/>
      <c r="F16427" s="237"/>
      <c r="G16427" s="237"/>
    </row>
    <row r="16428" spans="5:7">
      <c r="E16428" s="237"/>
      <c r="F16428" s="237"/>
      <c r="G16428" s="237"/>
    </row>
    <row r="16429" spans="5:7">
      <c r="E16429" s="237"/>
      <c r="F16429" s="237"/>
      <c r="G16429" s="237"/>
    </row>
    <row r="16430" spans="5:7">
      <c r="E16430" s="237"/>
      <c r="F16430" s="237"/>
      <c r="G16430" s="237"/>
    </row>
    <row r="16431" spans="5:7">
      <c r="E16431" s="237"/>
      <c r="F16431" s="237"/>
      <c r="G16431" s="237"/>
    </row>
    <row r="16432" spans="5:7">
      <c r="E16432" s="237"/>
      <c r="F16432" s="237"/>
      <c r="G16432" s="237"/>
    </row>
    <row r="16433" spans="5:7">
      <c r="E16433" s="237"/>
      <c r="F16433" s="237"/>
      <c r="G16433" s="237"/>
    </row>
    <row r="16434" spans="5:7">
      <c r="E16434" s="237"/>
      <c r="F16434" s="237"/>
      <c r="G16434" s="237"/>
    </row>
    <row r="16435" spans="5:7">
      <c r="E16435" s="237"/>
      <c r="F16435" s="237"/>
      <c r="G16435" s="237"/>
    </row>
    <row r="16436" spans="5:7">
      <c r="E16436" s="237"/>
      <c r="F16436" s="237"/>
      <c r="G16436" s="237"/>
    </row>
    <row r="16437" spans="5:7">
      <c r="E16437" s="237"/>
      <c r="F16437" s="237"/>
      <c r="G16437" s="237"/>
    </row>
    <row r="16438" spans="5:7">
      <c r="E16438" s="237"/>
      <c r="F16438" s="237"/>
      <c r="G16438" s="237"/>
    </row>
    <row r="16439" spans="5:7">
      <c r="E16439" s="237"/>
      <c r="F16439" s="237"/>
      <c r="G16439" s="237"/>
    </row>
    <row r="16440" spans="5:7">
      <c r="E16440" s="237"/>
      <c r="F16440" s="237"/>
      <c r="G16440" s="237"/>
    </row>
    <row r="16441" spans="5:7">
      <c r="E16441" s="237"/>
      <c r="F16441" s="237"/>
      <c r="G16441" s="237"/>
    </row>
    <row r="16442" spans="5:7">
      <c r="E16442" s="237"/>
      <c r="F16442" s="237"/>
      <c r="G16442" s="237"/>
    </row>
    <row r="16443" spans="5:7">
      <c r="E16443" s="237"/>
      <c r="F16443" s="237"/>
      <c r="G16443" s="237"/>
    </row>
    <row r="16444" spans="5:7">
      <c r="E16444" s="237"/>
      <c r="F16444" s="237"/>
      <c r="G16444" s="237"/>
    </row>
    <row r="16445" spans="5:7">
      <c r="E16445" s="237"/>
      <c r="F16445" s="237"/>
      <c r="G16445" s="237"/>
    </row>
    <row r="16446" spans="5:7">
      <c r="E16446" s="237"/>
      <c r="F16446" s="237"/>
      <c r="G16446" s="237"/>
    </row>
    <row r="16447" spans="5:7">
      <c r="E16447" s="237"/>
      <c r="F16447" s="237"/>
      <c r="G16447" s="237"/>
    </row>
    <row r="16448" spans="5:7">
      <c r="E16448" s="237"/>
      <c r="F16448" s="237"/>
      <c r="G16448" s="237"/>
    </row>
    <row r="16449" spans="5:7">
      <c r="E16449" s="237"/>
      <c r="F16449" s="237"/>
      <c r="G16449" s="237"/>
    </row>
    <row r="16450" spans="5:7">
      <c r="E16450" s="237"/>
      <c r="F16450" s="237"/>
      <c r="G16450" s="237"/>
    </row>
    <row r="16451" spans="5:7">
      <c r="E16451" s="237"/>
      <c r="F16451" s="237"/>
      <c r="G16451" s="237"/>
    </row>
    <row r="16452" spans="5:7">
      <c r="E16452" s="237"/>
      <c r="F16452" s="237"/>
      <c r="G16452" s="237"/>
    </row>
    <row r="16453" spans="5:7">
      <c r="E16453" s="237"/>
      <c r="F16453" s="237"/>
      <c r="G16453" s="237"/>
    </row>
    <row r="16454" spans="5:7">
      <c r="E16454" s="237"/>
      <c r="F16454" s="237"/>
      <c r="G16454" s="237"/>
    </row>
    <row r="16455" spans="5:7">
      <c r="E16455" s="237"/>
      <c r="F16455" s="237"/>
      <c r="G16455" s="237"/>
    </row>
    <row r="16456" spans="5:7">
      <c r="E16456" s="237"/>
      <c r="F16456" s="237"/>
      <c r="G16456" s="237"/>
    </row>
    <row r="16457" spans="5:7">
      <c r="E16457" s="237"/>
      <c r="F16457" s="237"/>
      <c r="G16457" s="237"/>
    </row>
    <row r="16458" spans="5:7">
      <c r="E16458" s="237"/>
      <c r="F16458" s="237"/>
      <c r="G16458" s="237"/>
    </row>
    <row r="16459" spans="5:7">
      <c r="E16459" s="237"/>
      <c r="F16459" s="237"/>
      <c r="G16459" s="237"/>
    </row>
    <row r="16460" spans="5:7">
      <c r="E16460" s="237"/>
      <c r="F16460" s="237"/>
      <c r="G16460" s="237"/>
    </row>
    <row r="16461" spans="5:7">
      <c r="E16461" s="237"/>
      <c r="F16461" s="237"/>
      <c r="G16461" s="237"/>
    </row>
    <row r="16462" spans="5:7">
      <c r="E16462" s="237"/>
      <c r="F16462" s="237"/>
      <c r="G16462" s="237"/>
    </row>
    <row r="16463" spans="5:7">
      <c r="E16463" s="237"/>
      <c r="F16463" s="237"/>
      <c r="G16463" s="237"/>
    </row>
    <row r="16464" spans="5:7">
      <c r="E16464" s="237"/>
      <c r="F16464" s="237"/>
      <c r="G16464" s="237"/>
    </row>
    <row r="16465" spans="5:7">
      <c r="E16465" s="237"/>
      <c r="F16465" s="237"/>
      <c r="G16465" s="237"/>
    </row>
    <row r="16466" spans="5:7">
      <c r="E16466" s="237"/>
      <c r="F16466" s="237"/>
      <c r="G16466" s="237"/>
    </row>
    <row r="16467" spans="5:7">
      <c r="E16467" s="237"/>
      <c r="F16467" s="237"/>
      <c r="G16467" s="237"/>
    </row>
    <row r="16468" spans="5:7">
      <c r="E16468" s="237"/>
      <c r="F16468" s="237"/>
      <c r="G16468" s="237"/>
    </row>
    <row r="16469" spans="5:7">
      <c r="E16469" s="237"/>
      <c r="F16469" s="237"/>
      <c r="G16469" s="237"/>
    </row>
    <row r="16470" spans="5:7">
      <c r="E16470" s="237"/>
      <c r="F16470" s="237"/>
      <c r="G16470" s="237"/>
    </row>
    <row r="16471" spans="5:7">
      <c r="E16471" s="237"/>
      <c r="F16471" s="237"/>
      <c r="G16471" s="237"/>
    </row>
    <row r="16472" spans="5:7">
      <c r="E16472" s="237"/>
      <c r="F16472" s="237"/>
      <c r="G16472" s="237"/>
    </row>
    <row r="16473" spans="5:7">
      <c r="E16473" s="237"/>
      <c r="F16473" s="237"/>
      <c r="G16473" s="237"/>
    </row>
    <row r="16474" spans="5:7">
      <c r="E16474" s="237"/>
      <c r="F16474" s="237"/>
      <c r="G16474" s="237"/>
    </row>
    <row r="16475" spans="5:7">
      <c r="E16475" s="237"/>
      <c r="F16475" s="237"/>
      <c r="G16475" s="237"/>
    </row>
    <row r="16476" spans="5:7">
      <c r="E16476" s="237"/>
      <c r="F16476" s="237"/>
      <c r="G16476" s="237"/>
    </row>
    <row r="16477" spans="5:7">
      <c r="E16477" s="237"/>
      <c r="F16477" s="237"/>
      <c r="G16477" s="237"/>
    </row>
    <row r="16478" spans="5:7">
      <c r="E16478" s="237"/>
      <c r="F16478" s="237"/>
      <c r="G16478" s="237"/>
    </row>
    <row r="16479" spans="5:7">
      <c r="E16479" s="237"/>
      <c r="F16479" s="237"/>
      <c r="G16479" s="237"/>
    </row>
    <row r="16480" spans="5:7">
      <c r="E16480" s="237"/>
      <c r="F16480" s="237"/>
      <c r="G16480" s="237"/>
    </row>
    <row r="16481" spans="5:7">
      <c r="E16481" s="237"/>
      <c r="F16481" s="237"/>
      <c r="G16481" s="237"/>
    </row>
    <row r="16482" spans="5:7">
      <c r="E16482" s="237"/>
      <c r="F16482" s="237"/>
      <c r="G16482" s="237"/>
    </row>
    <row r="16483" spans="5:7">
      <c r="E16483" s="237"/>
      <c r="F16483" s="237"/>
      <c r="G16483" s="237"/>
    </row>
    <row r="16484" spans="5:7">
      <c r="E16484" s="237"/>
      <c r="F16484" s="237"/>
      <c r="G16484" s="237"/>
    </row>
    <row r="16485" spans="5:7">
      <c r="E16485" s="237"/>
      <c r="F16485" s="237"/>
      <c r="G16485" s="237"/>
    </row>
    <row r="16486" spans="5:7">
      <c r="E16486" s="237"/>
      <c r="F16486" s="237"/>
      <c r="G16486" s="237"/>
    </row>
    <row r="16487" spans="5:7">
      <c r="E16487" s="237"/>
      <c r="F16487" s="237"/>
      <c r="G16487" s="237"/>
    </row>
    <row r="16488" spans="5:7">
      <c r="E16488" s="237"/>
      <c r="F16488" s="237"/>
      <c r="G16488" s="237"/>
    </row>
    <row r="16489" spans="5:7">
      <c r="E16489" s="237"/>
      <c r="F16489" s="237"/>
      <c r="G16489" s="237"/>
    </row>
    <row r="16490" spans="5:7">
      <c r="E16490" s="237"/>
      <c r="F16490" s="237"/>
      <c r="G16490" s="237"/>
    </row>
    <row r="16491" spans="5:7">
      <c r="E16491" s="237"/>
      <c r="F16491" s="237"/>
      <c r="G16491" s="237"/>
    </row>
    <row r="16492" spans="5:7">
      <c r="E16492" s="237"/>
      <c r="F16492" s="237"/>
      <c r="G16492" s="237"/>
    </row>
    <row r="16493" spans="5:7">
      <c r="E16493" s="237"/>
      <c r="F16493" s="237"/>
      <c r="G16493" s="237"/>
    </row>
    <row r="16494" spans="5:7">
      <c r="E16494" s="237"/>
      <c r="F16494" s="237"/>
      <c r="G16494" s="237"/>
    </row>
    <row r="16495" spans="5:7">
      <c r="E16495" s="237"/>
      <c r="F16495" s="237"/>
      <c r="G16495" s="237"/>
    </row>
    <row r="16496" spans="5:7">
      <c r="E16496" s="237"/>
      <c r="F16496" s="237"/>
      <c r="G16496" s="237"/>
    </row>
    <row r="16497" spans="5:7">
      <c r="E16497" s="237"/>
      <c r="F16497" s="237"/>
      <c r="G16497" s="237"/>
    </row>
    <row r="16498" spans="5:7">
      <c r="E16498" s="237"/>
      <c r="F16498" s="237"/>
      <c r="G16498" s="237"/>
    </row>
    <row r="16499" spans="5:7">
      <c r="E16499" s="237"/>
      <c r="F16499" s="237"/>
      <c r="G16499" s="237"/>
    </row>
    <row r="16500" spans="5:7">
      <c r="E16500" s="237"/>
      <c r="F16500" s="237"/>
      <c r="G16500" s="237"/>
    </row>
    <row r="16501" spans="5:7">
      <c r="E16501" s="237"/>
      <c r="F16501" s="237"/>
      <c r="G16501" s="237"/>
    </row>
    <row r="16502" spans="5:7">
      <c r="E16502" s="237"/>
      <c r="F16502" s="237"/>
      <c r="G16502" s="237"/>
    </row>
    <row r="16503" spans="5:7">
      <c r="E16503" s="237"/>
      <c r="F16503" s="237"/>
      <c r="G16503" s="237"/>
    </row>
    <row r="16504" spans="5:7">
      <c r="E16504" s="237"/>
      <c r="F16504" s="237"/>
      <c r="G16504" s="237"/>
    </row>
    <row r="16505" spans="5:7">
      <c r="E16505" s="237"/>
      <c r="F16505" s="237"/>
      <c r="G16505" s="237"/>
    </row>
    <row r="16506" spans="5:7">
      <c r="E16506" s="237"/>
      <c r="F16506" s="237"/>
      <c r="G16506" s="237"/>
    </row>
    <row r="16507" spans="5:7">
      <c r="E16507" s="237"/>
      <c r="F16507" s="237"/>
      <c r="G16507" s="237"/>
    </row>
    <row r="16508" spans="5:7">
      <c r="E16508" s="237"/>
      <c r="F16508" s="237"/>
      <c r="G16508" s="237"/>
    </row>
    <row r="16509" spans="5:7">
      <c r="E16509" s="237"/>
      <c r="F16509" s="237"/>
      <c r="G16509" s="237"/>
    </row>
    <row r="16510" spans="5:7">
      <c r="E16510" s="237"/>
      <c r="F16510" s="237"/>
      <c r="G16510" s="237"/>
    </row>
    <row r="16511" spans="5:7">
      <c r="E16511" s="237"/>
      <c r="F16511" s="237"/>
      <c r="G16511" s="237"/>
    </row>
    <row r="16512" spans="5:7">
      <c r="E16512" s="237"/>
      <c r="F16512" s="237"/>
      <c r="G16512" s="237"/>
    </row>
    <row r="16513" spans="5:7">
      <c r="E16513" s="237"/>
      <c r="F16513" s="237"/>
      <c r="G16513" s="237"/>
    </row>
    <row r="16514" spans="5:7">
      <c r="E16514" s="237"/>
      <c r="F16514" s="237"/>
      <c r="G16514" s="237"/>
    </row>
    <row r="16515" spans="5:7">
      <c r="E16515" s="237"/>
      <c r="F16515" s="237"/>
      <c r="G16515" s="237"/>
    </row>
    <row r="16516" spans="5:7">
      <c r="E16516" s="237"/>
      <c r="F16516" s="237"/>
      <c r="G16516" s="237"/>
    </row>
    <row r="16517" spans="5:7">
      <c r="E16517" s="237"/>
      <c r="F16517" s="237"/>
      <c r="G16517" s="237"/>
    </row>
    <row r="16518" spans="5:7">
      <c r="E16518" s="237"/>
      <c r="F16518" s="237"/>
      <c r="G16518" s="237"/>
    </row>
    <row r="16519" spans="5:7">
      <c r="E16519" s="237"/>
      <c r="F16519" s="237"/>
      <c r="G16519" s="237"/>
    </row>
    <row r="16520" spans="5:7">
      <c r="E16520" s="237"/>
      <c r="F16520" s="237"/>
      <c r="G16520" s="237"/>
    </row>
    <row r="16521" spans="5:7">
      <c r="E16521" s="237"/>
      <c r="F16521" s="237"/>
      <c r="G16521" s="237"/>
    </row>
    <row r="16522" spans="5:7">
      <c r="E16522" s="237"/>
      <c r="F16522" s="237"/>
      <c r="G16522" s="237"/>
    </row>
    <row r="16523" spans="5:7">
      <c r="E16523" s="237"/>
      <c r="F16523" s="237"/>
      <c r="G16523" s="237"/>
    </row>
    <row r="16524" spans="5:7">
      <c r="E16524" s="237"/>
      <c r="F16524" s="237"/>
      <c r="G16524" s="237"/>
    </row>
    <row r="16525" spans="5:7">
      <c r="E16525" s="237"/>
      <c r="F16525" s="237"/>
      <c r="G16525" s="237"/>
    </row>
    <row r="16526" spans="5:7">
      <c r="E16526" s="237"/>
      <c r="F16526" s="237"/>
      <c r="G16526" s="237"/>
    </row>
    <row r="16527" spans="5:7">
      <c r="E16527" s="237"/>
      <c r="F16527" s="237"/>
      <c r="G16527" s="237"/>
    </row>
    <row r="16528" spans="5:7">
      <c r="E16528" s="237"/>
      <c r="F16528" s="237"/>
      <c r="G16528" s="237"/>
    </row>
    <row r="16529" spans="5:7">
      <c r="E16529" s="237"/>
      <c r="F16529" s="237"/>
      <c r="G16529" s="237"/>
    </row>
    <row r="16530" spans="5:7">
      <c r="E16530" s="237"/>
      <c r="F16530" s="237"/>
      <c r="G16530" s="237"/>
    </row>
    <row r="16531" spans="5:7">
      <c r="E16531" s="237"/>
      <c r="F16531" s="237"/>
      <c r="G16531" s="237"/>
    </row>
    <row r="16532" spans="5:7">
      <c r="E16532" s="237"/>
      <c r="F16532" s="237"/>
      <c r="G16532" s="237"/>
    </row>
    <row r="16533" spans="5:7">
      <c r="E16533" s="237"/>
      <c r="F16533" s="237"/>
      <c r="G16533" s="237"/>
    </row>
    <row r="16534" spans="5:7">
      <c r="E16534" s="237"/>
      <c r="F16534" s="237"/>
      <c r="G16534" s="237"/>
    </row>
    <row r="16535" spans="5:7">
      <c r="E16535" s="237"/>
      <c r="F16535" s="237"/>
      <c r="G16535" s="237"/>
    </row>
    <row r="16536" spans="5:7">
      <c r="E16536" s="237"/>
      <c r="F16536" s="237"/>
      <c r="G16536" s="237"/>
    </row>
    <row r="16537" spans="5:7">
      <c r="E16537" s="237"/>
      <c r="F16537" s="237"/>
      <c r="G16537" s="237"/>
    </row>
    <row r="16538" spans="5:7">
      <c r="E16538" s="237"/>
      <c r="F16538" s="237"/>
      <c r="G16538" s="237"/>
    </row>
    <row r="16539" spans="5:7">
      <c r="E16539" s="237"/>
      <c r="F16539" s="237"/>
      <c r="G16539" s="237"/>
    </row>
    <row r="16540" spans="5:7">
      <c r="E16540" s="237"/>
      <c r="F16540" s="237"/>
      <c r="G16540" s="237"/>
    </row>
    <row r="16541" spans="5:7">
      <c r="E16541" s="237"/>
      <c r="F16541" s="237"/>
      <c r="G16541" s="237"/>
    </row>
    <row r="16542" spans="5:7">
      <c r="E16542" s="237"/>
      <c r="F16542" s="237"/>
      <c r="G16542" s="237"/>
    </row>
    <row r="16543" spans="5:7">
      <c r="E16543" s="237"/>
      <c r="F16543" s="237"/>
      <c r="G16543" s="237"/>
    </row>
    <row r="16544" spans="5:7">
      <c r="E16544" s="237"/>
      <c r="F16544" s="237"/>
      <c r="G16544" s="237"/>
    </row>
    <row r="16545" spans="5:7">
      <c r="E16545" s="237"/>
      <c r="F16545" s="237"/>
      <c r="G16545" s="237"/>
    </row>
    <row r="16546" spans="5:7">
      <c r="E16546" s="237"/>
      <c r="F16546" s="237"/>
      <c r="G16546" s="237"/>
    </row>
    <row r="16547" spans="5:7">
      <c r="E16547" s="237"/>
      <c r="F16547" s="237"/>
      <c r="G16547" s="237"/>
    </row>
    <row r="16548" spans="5:7">
      <c r="E16548" s="237"/>
      <c r="F16548" s="237"/>
      <c r="G16548" s="237"/>
    </row>
    <row r="16549" spans="5:7">
      <c r="E16549" s="237"/>
      <c r="F16549" s="237"/>
      <c r="G16549" s="237"/>
    </row>
    <row r="16550" spans="5:7">
      <c r="E16550" s="237"/>
      <c r="F16550" s="237"/>
      <c r="G16550" s="237"/>
    </row>
    <row r="16551" spans="5:7">
      <c r="E16551" s="237"/>
      <c r="F16551" s="237"/>
      <c r="G16551" s="237"/>
    </row>
    <row r="16552" spans="5:7">
      <c r="E16552" s="237"/>
      <c r="F16552" s="237"/>
      <c r="G16552" s="237"/>
    </row>
    <row r="16553" spans="5:7">
      <c r="E16553" s="237"/>
      <c r="F16553" s="237"/>
      <c r="G16553" s="237"/>
    </row>
    <row r="16554" spans="5:7">
      <c r="E16554" s="237"/>
      <c r="F16554" s="237"/>
      <c r="G16554" s="237"/>
    </row>
    <row r="16555" spans="5:7">
      <c r="E16555" s="237"/>
      <c r="F16555" s="237"/>
      <c r="G16555" s="237"/>
    </row>
    <row r="16556" spans="5:7">
      <c r="E16556" s="237"/>
      <c r="F16556" s="237"/>
      <c r="G16556" s="237"/>
    </row>
    <row r="16557" spans="5:7">
      <c r="E16557" s="237"/>
      <c r="F16557" s="237"/>
      <c r="G16557" s="237"/>
    </row>
    <row r="16558" spans="5:7">
      <c r="E16558" s="237"/>
      <c r="F16558" s="237"/>
      <c r="G16558" s="237"/>
    </row>
    <row r="16559" spans="5:7">
      <c r="E16559" s="237"/>
      <c r="F16559" s="237"/>
      <c r="G16559" s="237"/>
    </row>
    <row r="16560" spans="5:7">
      <c r="E16560" s="237"/>
      <c r="F16560" s="237"/>
      <c r="G16560" s="237"/>
    </row>
    <row r="16561" spans="5:7">
      <c r="E16561" s="237"/>
      <c r="F16561" s="237"/>
      <c r="G16561" s="237"/>
    </row>
    <row r="16562" spans="5:7">
      <c r="E16562" s="237"/>
      <c r="F16562" s="237"/>
      <c r="G16562" s="237"/>
    </row>
    <row r="16563" spans="5:7">
      <c r="E16563" s="237"/>
      <c r="F16563" s="237"/>
      <c r="G16563" s="237"/>
    </row>
    <row r="16564" spans="5:7">
      <c r="E16564" s="237"/>
      <c r="F16564" s="237"/>
      <c r="G16564" s="237"/>
    </row>
    <row r="16565" spans="5:7">
      <c r="E16565" s="237"/>
      <c r="F16565" s="237"/>
      <c r="G16565" s="237"/>
    </row>
    <row r="16566" spans="5:7">
      <c r="E16566" s="237"/>
      <c r="F16566" s="237"/>
      <c r="G16566" s="237"/>
    </row>
    <row r="16567" spans="5:7">
      <c r="E16567" s="237"/>
      <c r="F16567" s="237"/>
      <c r="G16567" s="237"/>
    </row>
    <row r="16568" spans="5:7">
      <c r="E16568" s="237"/>
      <c r="F16568" s="237"/>
      <c r="G16568" s="237"/>
    </row>
    <row r="16569" spans="5:7">
      <c r="E16569" s="237"/>
      <c r="F16569" s="237"/>
      <c r="G16569" s="237"/>
    </row>
    <row r="16570" spans="5:7">
      <c r="E16570" s="237"/>
      <c r="F16570" s="237"/>
      <c r="G16570" s="237"/>
    </row>
    <row r="16571" spans="5:7">
      <c r="E16571" s="237"/>
      <c r="F16571" s="237"/>
      <c r="G16571" s="237"/>
    </row>
    <row r="16572" spans="5:7">
      <c r="E16572" s="237"/>
      <c r="F16572" s="237"/>
      <c r="G16572" s="237"/>
    </row>
    <row r="16573" spans="5:7">
      <c r="E16573" s="237"/>
      <c r="F16573" s="237"/>
      <c r="G16573" s="237"/>
    </row>
    <row r="16574" spans="5:7">
      <c r="E16574" s="237"/>
      <c r="F16574" s="237"/>
      <c r="G16574" s="237"/>
    </row>
    <row r="16575" spans="5:7">
      <c r="E16575" s="237"/>
      <c r="F16575" s="237"/>
      <c r="G16575" s="237"/>
    </row>
    <row r="16576" spans="5:7">
      <c r="E16576" s="237"/>
      <c r="F16576" s="237"/>
      <c r="G16576" s="237"/>
    </row>
    <row r="16577" spans="5:7">
      <c r="E16577" s="237"/>
      <c r="F16577" s="237"/>
      <c r="G16577" s="237"/>
    </row>
    <row r="16578" spans="5:7">
      <c r="E16578" s="237"/>
      <c r="F16578" s="237"/>
      <c r="G16578" s="237"/>
    </row>
    <row r="16579" spans="5:7">
      <c r="E16579" s="237"/>
      <c r="F16579" s="237"/>
      <c r="G16579" s="237"/>
    </row>
    <row r="16580" spans="5:7">
      <c r="E16580" s="237"/>
      <c r="F16580" s="237"/>
      <c r="G16580" s="237"/>
    </row>
    <row r="16581" spans="5:7">
      <c r="E16581" s="237"/>
      <c r="F16581" s="237"/>
      <c r="G16581" s="237"/>
    </row>
    <row r="16582" spans="5:7">
      <c r="E16582" s="237"/>
      <c r="F16582" s="237"/>
      <c r="G16582" s="237"/>
    </row>
    <row r="16583" spans="5:7">
      <c r="E16583" s="237"/>
      <c r="F16583" s="237"/>
      <c r="G16583" s="237"/>
    </row>
    <row r="16584" spans="5:7">
      <c r="E16584" s="237"/>
      <c r="F16584" s="237"/>
      <c r="G16584" s="237"/>
    </row>
    <row r="16585" spans="5:7">
      <c r="E16585" s="237"/>
      <c r="F16585" s="237"/>
      <c r="G16585" s="237"/>
    </row>
    <row r="16586" spans="5:7">
      <c r="E16586" s="237"/>
      <c r="F16586" s="237"/>
      <c r="G16586" s="237"/>
    </row>
    <row r="16587" spans="5:7">
      <c r="E16587" s="237"/>
      <c r="F16587" s="237"/>
      <c r="G16587" s="237"/>
    </row>
    <row r="16588" spans="5:7">
      <c r="E16588" s="237"/>
      <c r="F16588" s="237"/>
      <c r="G16588" s="237"/>
    </row>
    <row r="16589" spans="5:7">
      <c r="E16589" s="237"/>
      <c r="F16589" s="237"/>
      <c r="G16589" s="237"/>
    </row>
    <row r="16590" spans="5:7">
      <c r="E16590" s="237"/>
      <c r="F16590" s="237"/>
      <c r="G16590" s="237"/>
    </row>
    <row r="16591" spans="5:7">
      <c r="E16591" s="237"/>
      <c r="F16591" s="237"/>
      <c r="G16591" s="237"/>
    </row>
    <row r="16592" spans="5:7">
      <c r="E16592" s="237"/>
      <c r="F16592" s="237"/>
      <c r="G16592" s="237"/>
    </row>
    <row r="16593" spans="5:7">
      <c r="E16593" s="237"/>
      <c r="F16593" s="237"/>
      <c r="G16593" s="237"/>
    </row>
    <row r="16594" spans="5:7">
      <c r="E16594" s="237"/>
      <c r="F16594" s="237"/>
      <c r="G16594" s="237"/>
    </row>
    <row r="16595" spans="5:7">
      <c r="E16595" s="237"/>
      <c r="F16595" s="237"/>
      <c r="G16595" s="237"/>
    </row>
    <row r="16596" spans="5:7">
      <c r="E16596" s="237"/>
      <c r="F16596" s="237"/>
      <c r="G16596" s="237"/>
    </row>
    <row r="16597" spans="5:7">
      <c r="E16597" s="237"/>
      <c r="F16597" s="237"/>
      <c r="G16597" s="237"/>
    </row>
    <row r="16598" spans="5:7">
      <c r="E16598" s="237"/>
      <c r="F16598" s="237"/>
      <c r="G16598" s="237"/>
    </row>
    <row r="16599" spans="5:7">
      <c r="E16599" s="237"/>
      <c r="F16599" s="237"/>
      <c r="G16599" s="237"/>
    </row>
    <row r="16600" spans="5:7">
      <c r="E16600" s="237"/>
      <c r="F16600" s="237"/>
      <c r="G16600" s="237"/>
    </row>
    <row r="16601" spans="5:7">
      <c r="E16601" s="237"/>
      <c r="F16601" s="237"/>
      <c r="G16601" s="237"/>
    </row>
    <row r="16602" spans="5:7">
      <c r="E16602" s="237"/>
      <c r="F16602" s="237"/>
      <c r="G16602" s="237"/>
    </row>
    <row r="16603" spans="5:7">
      <c r="E16603" s="237"/>
      <c r="F16603" s="237"/>
      <c r="G16603" s="237"/>
    </row>
    <row r="16604" spans="5:7">
      <c r="E16604" s="237"/>
      <c r="F16604" s="237"/>
      <c r="G16604" s="237"/>
    </row>
    <row r="16605" spans="5:7">
      <c r="E16605" s="237"/>
      <c r="F16605" s="237"/>
      <c r="G16605" s="237"/>
    </row>
    <row r="16606" spans="5:7">
      <c r="E16606" s="237"/>
      <c r="F16606" s="237"/>
      <c r="G16606" s="237"/>
    </row>
    <row r="16607" spans="5:7">
      <c r="E16607" s="237"/>
      <c r="F16607" s="237"/>
      <c r="G16607" s="237"/>
    </row>
    <row r="16608" spans="5:7">
      <c r="E16608" s="237"/>
      <c r="F16608" s="237"/>
      <c r="G16608" s="237"/>
    </row>
    <row r="16609" spans="5:7">
      <c r="E16609" s="237"/>
      <c r="F16609" s="237"/>
      <c r="G16609" s="237"/>
    </row>
    <row r="16610" spans="5:7">
      <c r="E16610" s="237"/>
      <c r="F16610" s="237"/>
      <c r="G16610" s="237"/>
    </row>
    <row r="16611" spans="5:7">
      <c r="E16611" s="237"/>
      <c r="F16611" s="237"/>
      <c r="G16611" s="237"/>
    </row>
    <row r="16612" spans="5:7">
      <c r="E16612" s="237"/>
      <c r="F16612" s="237"/>
      <c r="G16612" s="237"/>
    </row>
    <row r="16613" spans="5:7">
      <c r="E16613" s="237"/>
      <c r="F16613" s="237"/>
      <c r="G16613" s="237"/>
    </row>
    <row r="16614" spans="5:7">
      <c r="E16614" s="237"/>
      <c r="F16614" s="237"/>
      <c r="G16614" s="237"/>
    </row>
    <row r="16615" spans="5:7">
      <c r="E16615" s="237"/>
      <c r="F16615" s="237"/>
      <c r="G16615" s="237"/>
    </row>
    <row r="16616" spans="5:7">
      <c r="E16616" s="237"/>
      <c r="F16616" s="237"/>
      <c r="G16616" s="237"/>
    </row>
    <row r="16617" spans="5:7">
      <c r="E16617" s="237"/>
      <c r="F16617" s="237"/>
      <c r="G16617" s="237"/>
    </row>
    <row r="16618" spans="5:7">
      <c r="E16618" s="237"/>
      <c r="F16618" s="237"/>
      <c r="G16618" s="237"/>
    </row>
    <row r="16619" spans="5:7">
      <c r="E16619" s="237"/>
      <c r="F16619" s="237"/>
      <c r="G16619" s="237"/>
    </row>
    <row r="16620" spans="5:7">
      <c r="E16620" s="237"/>
      <c r="F16620" s="237"/>
      <c r="G16620" s="237"/>
    </row>
    <row r="16621" spans="5:7">
      <c r="E16621" s="237"/>
      <c r="F16621" s="237"/>
      <c r="G16621" s="237"/>
    </row>
    <row r="16622" spans="5:7">
      <c r="E16622" s="237"/>
      <c r="F16622" s="237"/>
      <c r="G16622" s="237"/>
    </row>
    <row r="16623" spans="5:7">
      <c r="E16623" s="237"/>
      <c r="F16623" s="237"/>
      <c r="G16623" s="237"/>
    </row>
    <row r="16624" spans="5:7">
      <c r="E16624" s="237"/>
      <c r="F16624" s="237"/>
      <c r="G16624" s="237"/>
    </row>
    <row r="16625" spans="5:7">
      <c r="E16625" s="237"/>
      <c r="F16625" s="237"/>
      <c r="G16625" s="237"/>
    </row>
    <row r="16626" spans="5:7">
      <c r="E16626" s="237"/>
      <c r="F16626" s="237"/>
      <c r="G16626" s="237"/>
    </row>
    <row r="16627" spans="5:7">
      <c r="E16627" s="237"/>
      <c r="F16627" s="237"/>
      <c r="G16627" s="237"/>
    </row>
    <row r="16628" spans="5:7">
      <c r="E16628" s="237"/>
      <c r="F16628" s="237"/>
      <c r="G16628" s="237"/>
    </row>
    <row r="16629" spans="5:7">
      <c r="E16629" s="237"/>
      <c r="F16629" s="237"/>
      <c r="G16629" s="237"/>
    </row>
    <row r="16630" spans="5:7">
      <c r="E16630" s="237"/>
      <c r="F16630" s="237"/>
      <c r="G16630" s="237"/>
    </row>
    <row r="16631" spans="5:7">
      <c r="E16631" s="237"/>
      <c r="F16631" s="237"/>
      <c r="G16631" s="237"/>
    </row>
    <row r="16632" spans="5:7">
      <c r="E16632" s="237"/>
      <c r="F16632" s="237"/>
      <c r="G16632" s="237"/>
    </row>
    <row r="16633" spans="5:7">
      <c r="E16633" s="237"/>
      <c r="F16633" s="237"/>
      <c r="G16633" s="237"/>
    </row>
    <row r="16634" spans="5:7">
      <c r="E16634" s="237"/>
      <c r="F16634" s="237"/>
      <c r="G16634" s="237"/>
    </row>
    <row r="16635" spans="5:7">
      <c r="E16635" s="237"/>
      <c r="F16635" s="237"/>
      <c r="G16635" s="237"/>
    </row>
    <row r="16636" spans="5:7">
      <c r="E16636" s="237"/>
      <c r="F16636" s="237"/>
      <c r="G16636" s="237"/>
    </row>
    <row r="16637" spans="5:7">
      <c r="E16637" s="237"/>
      <c r="F16637" s="237"/>
      <c r="G16637" s="237"/>
    </row>
    <row r="16638" spans="5:7">
      <c r="E16638" s="237"/>
      <c r="F16638" s="237"/>
      <c r="G16638" s="237"/>
    </row>
    <row r="16639" spans="5:7">
      <c r="E16639" s="237"/>
      <c r="F16639" s="237"/>
      <c r="G16639" s="237"/>
    </row>
    <row r="16640" spans="5:7">
      <c r="E16640" s="237"/>
      <c r="F16640" s="237"/>
      <c r="G16640" s="237"/>
    </row>
    <row r="16641" spans="5:7">
      <c r="E16641" s="237"/>
      <c r="F16641" s="237"/>
      <c r="G16641" s="237"/>
    </row>
    <row r="16642" spans="5:7">
      <c r="E16642" s="237"/>
      <c r="F16642" s="237"/>
      <c r="G16642" s="237"/>
    </row>
    <row r="16643" spans="5:7">
      <c r="E16643" s="237"/>
      <c r="F16643" s="237"/>
      <c r="G16643" s="237"/>
    </row>
    <row r="16644" spans="5:7">
      <c r="E16644" s="237"/>
      <c r="F16644" s="237"/>
      <c r="G16644" s="237"/>
    </row>
    <row r="16645" spans="5:7">
      <c r="E16645" s="237"/>
      <c r="F16645" s="237"/>
      <c r="G16645" s="237"/>
    </row>
    <row r="16646" spans="5:7">
      <c r="E16646" s="237"/>
      <c r="F16646" s="237"/>
      <c r="G16646" s="237"/>
    </row>
    <row r="16647" spans="5:7">
      <c r="E16647" s="237"/>
      <c r="F16647" s="237"/>
      <c r="G16647" s="237"/>
    </row>
    <row r="16648" spans="5:7">
      <c r="E16648" s="237"/>
      <c r="F16648" s="237"/>
      <c r="G16648" s="237"/>
    </row>
    <row r="16649" spans="5:7">
      <c r="E16649" s="237"/>
      <c r="F16649" s="237"/>
      <c r="G16649" s="237"/>
    </row>
    <row r="16650" spans="5:7">
      <c r="E16650" s="237"/>
      <c r="F16650" s="237"/>
      <c r="G16650" s="237"/>
    </row>
    <row r="16651" spans="5:7">
      <c r="E16651" s="237"/>
      <c r="F16651" s="237"/>
      <c r="G16651" s="237"/>
    </row>
    <row r="16652" spans="5:7">
      <c r="E16652" s="237"/>
      <c r="F16652" s="237"/>
      <c r="G16652" s="237"/>
    </row>
    <row r="16653" spans="5:7">
      <c r="E16653" s="237"/>
      <c r="F16653" s="237"/>
      <c r="G16653" s="237"/>
    </row>
    <row r="16654" spans="5:7">
      <c r="E16654" s="237"/>
      <c r="F16654" s="237"/>
      <c r="G16654" s="237"/>
    </row>
    <row r="16655" spans="5:7">
      <c r="E16655" s="237"/>
      <c r="F16655" s="237"/>
      <c r="G16655" s="237"/>
    </row>
    <row r="16656" spans="5:7">
      <c r="E16656" s="237"/>
      <c r="F16656" s="237"/>
      <c r="G16656" s="237"/>
    </row>
    <row r="16657" spans="5:7">
      <c r="E16657" s="237"/>
      <c r="F16657" s="237"/>
      <c r="G16657" s="237"/>
    </row>
    <row r="16658" spans="5:7">
      <c r="E16658" s="237"/>
      <c r="F16658" s="237"/>
      <c r="G16658" s="237"/>
    </row>
    <row r="16659" spans="5:7">
      <c r="E16659" s="237"/>
      <c r="F16659" s="237"/>
      <c r="G16659" s="237"/>
    </row>
    <row r="16660" spans="5:7">
      <c r="E16660" s="237"/>
      <c r="F16660" s="237"/>
      <c r="G16660" s="237"/>
    </row>
    <row r="16661" spans="5:7">
      <c r="E16661" s="237"/>
      <c r="F16661" s="237"/>
      <c r="G16661" s="237"/>
    </row>
    <row r="16662" spans="5:7">
      <c r="E16662" s="237"/>
      <c r="F16662" s="237"/>
      <c r="G16662" s="237"/>
    </row>
    <row r="16663" spans="5:7">
      <c r="E16663" s="237"/>
      <c r="F16663" s="237"/>
      <c r="G16663" s="237"/>
    </row>
    <row r="16664" spans="5:7">
      <c r="E16664" s="237"/>
      <c r="F16664" s="237"/>
      <c r="G16664" s="237"/>
    </row>
    <row r="16665" spans="5:7">
      <c r="E16665" s="237"/>
      <c r="F16665" s="237"/>
      <c r="G16665" s="237"/>
    </row>
    <row r="16666" spans="5:7">
      <c r="E16666" s="237"/>
      <c r="F16666" s="237"/>
      <c r="G16666" s="237"/>
    </row>
    <row r="16667" spans="5:7">
      <c r="E16667" s="237"/>
      <c r="F16667" s="237"/>
      <c r="G16667" s="237"/>
    </row>
    <row r="16668" spans="5:7">
      <c r="E16668" s="237"/>
      <c r="F16668" s="237"/>
      <c r="G16668" s="237"/>
    </row>
    <row r="16669" spans="5:7">
      <c r="E16669" s="237"/>
      <c r="F16669" s="237"/>
      <c r="G16669" s="237"/>
    </row>
    <row r="16670" spans="5:7">
      <c r="E16670" s="237"/>
      <c r="F16670" s="237"/>
      <c r="G16670" s="237"/>
    </row>
    <row r="16671" spans="5:7">
      <c r="E16671" s="237"/>
      <c r="F16671" s="237"/>
      <c r="G16671" s="237"/>
    </row>
    <row r="16672" spans="5:7">
      <c r="E16672" s="237"/>
      <c r="F16672" s="237"/>
      <c r="G16672" s="237"/>
    </row>
    <row r="16673" spans="5:7">
      <c r="E16673" s="237"/>
      <c r="F16673" s="237"/>
      <c r="G16673" s="237"/>
    </row>
    <row r="16674" spans="5:7">
      <c r="E16674" s="237"/>
      <c r="F16674" s="237"/>
      <c r="G16674" s="237"/>
    </row>
    <row r="16675" spans="5:7">
      <c r="E16675" s="237"/>
      <c r="F16675" s="237"/>
      <c r="G16675" s="237"/>
    </row>
    <row r="16676" spans="5:7">
      <c r="E16676" s="237"/>
      <c r="F16676" s="237"/>
      <c r="G16676" s="237"/>
    </row>
    <row r="16677" spans="5:7">
      <c r="E16677" s="237"/>
      <c r="F16677" s="237"/>
      <c r="G16677" s="237"/>
    </row>
    <row r="16678" spans="5:7">
      <c r="E16678" s="237"/>
      <c r="F16678" s="237"/>
      <c r="G16678" s="237"/>
    </row>
    <row r="16679" spans="5:7">
      <c r="E16679" s="237"/>
      <c r="F16679" s="237"/>
      <c r="G16679" s="237"/>
    </row>
    <row r="16680" spans="5:7">
      <c r="E16680" s="237"/>
      <c r="F16680" s="237"/>
      <c r="G16680" s="237"/>
    </row>
    <row r="16681" spans="5:7">
      <c r="E16681" s="237"/>
      <c r="F16681" s="237"/>
      <c r="G16681" s="237"/>
    </row>
    <row r="16682" spans="5:7">
      <c r="E16682" s="237"/>
      <c r="F16682" s="237"/>
      <c r="G16682" s="237"/>
    </row>
    <row r="16683" spans="5:7">
      <c r="E16683" s="237"/>
      <c r="F16683" s="237"/>
      <c r="G16683" s="237"/>
    </row>
    <row r="16684" spans="5:7">
      <c r="E16684" s="237"/>
      <c r="F16684" s="237"/>
      <c r="G16684" s="237"/>
    </row>
    <row r="16685" spans="5:7">
      <c r="E16685" s="237"/>
      <c r="F16685" s="237"/>
      <c r="G16685" s="237"/>
    </row>
    <row r="16686" spans="5:7">
      <c r="E16686" s="237"/>
      <c r="F16686" s="237"/>
      <c r="G16686" s="237"/>
    </row>
    <row r="16687" spans="5:7">
      <c r="E16687" s="237"/>
      <c r="F16687" s="237"/>
      <c r="G16687" s="237"/>
    </row>
    <row r="16688" spans="5:7">
      <c r="E16688" s="237"/>
      <c r="F16688" s="237"/>
      <c r="G16688" s="237"/>
    </row>
    <row r="16689" spans="5:7">
      <c r="E16689" s="237"/>
      <c r="F16689" s="237"/>
      <c r="G16689" s="237"/>
    </row>
    <row r="16690" spans="5:7">
      <c r="E16690" s="237"/>
      <c r="F16690" s="237"/>
      <c r="G16690" s="237"/>
    </row>
    <row r="16691" spans="5:7">
      <c r="E16691" s="237"/>
      <c r="F16691" s="237"/>
      <c r="G16691" s="237"/>
    </row>
    <row r="16692" spans="5:7">
      <c r="E16692" s="237"/>
      <c r="F16692" s="237"/>
      <c r="G16692" s="237"/>
    </row>
    <row r="16693" spans="5:7">
      <c r="E16693" s="237"/>
      <c r="F16693" s="237"/>
      <c r="G16693" s="237"/>
    </row>
    <row r="16694" spans="5:7">
      <c r="E16694" s="237"/>
      <c r="F16694" s="237"/>
      <c r="G16694" s="237"/>
    </row>
    <row r="16695" spans="5:7">
      <c r="E16695" s="237"/>
      <c r="F16695" s="237"/>
      <c r="G16695" s="237"/>
    </row>
    <row r="16696" spans="5:7">
      <c r="E16696" s="237"/>
      <c r="F16696" s="237"/>
      <c r="G16696" s="237"/>
    </row>
    <row r="16697" spans="5:7">
      <c r="E16697" s="237"/>
      <c r="F16697" s="237"/>
      <c r="G16697" s="237"/>
    </row>
    <row r="16698" spans="5:7">
      <c r="E16698" s="237"/>
      <c r="F16698" s="237"/>
      <c r="G16698" s="237"/>
    </row>
    <row r="16699" spans="5:7">
      <c r="E16699" s="237"/>
      <c r="F16699" s="237"/>
      <c r="G16699" s="237"/>
    </row>
    <row r="16700" spans="5:7">
      <c r="E16700" s="237"/>
      <c r="F16700" s="237"/>
      <c r="G16700" s="237"/>
    </row>
    <row r="16701" spans="5:7">
      <c r="E16701" s="237"/>
      <c r="F16701" s="237"/>
      <c r="G16701" s="237"/>
    </row>
    <row r="16702" spans="5:7">
      <c r="E16702" s="237"/>
      <c r="F16702" s="237"/>
      <c r="G16702" s="237"/>
    </row>
    <row r="16703" spans="5:7">
      <c r="E16703" s="237"/>
      <c r="F16703" s="237"/>
      <c r="G16703" s="237"/>
    </row>
    <row r="16704" spans="5:7">
      <c r="E16704" s="237"/>
      <c r="F16704" s="237"/>
      <c r="G16704" s="237"/>
    </row>
    <row r="16705" spans="5:7">
      <c r="E16705" s="237"/>
      <c r="F16705" s="237"/>
      <c r="G16705" s="237"/>
    </row>
    <row r="16706" spans="5:7">
      <c r="E16706" s="237"/>
      <c r="F16706" s="237"/>
      <c r="G16706" s="237"/>
    </row>
    <row r="16707" spans="5:7">
      <c r="E16707" s="237"/>
      <c r="F16707" s="237"/>
      <c r="G16707" s="237"/>
    </row>
    <row r="16708" spans="5:7">
      <c r="E16708" s="237"/>
      <c r="F16708" s="237"/>
      <c r="G16708" s="237"/>
    </row>
    <row r="16709" spans="5:7">
      <c r="E16709" s="237"/>
      <c r="F16709" s="237"/>
      <c r="G16709" s="237"/>
    </row>
    <row r="16710" spans="5:7">
      <c r="E16710" s="237"/>
      <c r="F16710" s="237"/>
      <c r="G16710" s="237"/>
    </row>
    <row r="16711" spans="5:7">
      <c r="E16711" s="237"/>
      <c r="F16711" s="237"/>
      <c r="G16711" s="237"/>
    </row>
    <row r="16712" spans="5:7">
      <c r="E16712" s="237"/>
      <c r="F16712" s="237"/>
      <c r="G16712" s="237"/>
    </row>
    <row r="16713" spans="5:7">
      <c r="E16713" s="237"/>
      <c r="F16713" s="237"/>
      <c r="G16713" s="237"/>
    </row>
    <row r="16714" spans="5:7">
      <c r="E16714" s="237"/>
      <c r="F16714" s="237"/>
      <c r="G16714" s="237"/>
    </row>
    <row r="16715" spans="5:7">
      <c r="E16715" s="237"/>
      <c r="F16715" s="237"/>
      <c r="G16715" s="237"/>
    </row>
    <row r="16716" spans="5:7">
      <c r="E16716" s="237"/>
      <c r="F16716" s="237"/>
      <c r="G16716" s="237"/>
    </row>
    <row r="16717" spans="5:7">
      <c r="E16717" s="237"/>
      <c r="F16717" s="237"/>
      <c r="G16717" s="237"/>
    </row>
    <row r="16718" spans="5:7">
      <c r="E16718" s="237"/>
      <c r="F16718" s="237"/>
      <c r="G16718" s="237"/>
    </row>
    <row r="16719" spans="5:7">
      <c r="E16719" s="237"/>
      <c r="F16719" s="237"/>
      <c r="G16719" s="237"/>
    </row>
    <row r="16720" spans="5:7">
      <c r="E16720" s="237"/>
      <c r="F16720" s="237"/>
      <c r="G16720" s="237"/>
    </row>
    <row r="16721" spans="5:7">
      <c r="E16721" s="237"/>
      <c r="F16721" s="237"/>
      <c r="G16721" s="237"/>
    </row>
    <row r="16722" spans="5:7">
      <c r="E16722" s="237"/>
      <c r="F16722" s="237"/>
      <c r="G16722" s="237"/>
    </row>
    <row r="16723" spans="5:7">
      <c r="E16723" s="237"/>
      <c r="F16723" s="237"/>
      <c r="G16723" s="237"/>
    </row>
    <row r="16724" spans="5:7">
      <c r="E16724" s="237"/>
      <c r="F16724" s="237"/>
      <c r="G16724" s="237"/>
    </row>
    <row r="16725" spans="5:7">
      <c r="E16725" s="237"/>
      <c r="F16725" s="237"/>
      <c r="G16725" s="237"/>
    </row>
    <row r="16726" spans="5:7">
      <c r="E16726" s="237"/>
      <c r="F16726" s="237"/>
      <c r="G16726" s="237"/>
    </row>
    <row r="16727" spans="5:7">
      <c r="E16727" s="237"/>
      <c r="F16727" s="237"/>
      <c r="G16727" s="237"/>
    </row>
    <row r="16728" spans="5:7">
      <c r="E16728" s="237"/>
      <c r="F16728" s="237"/>
      <c r="G16728" s="237"/>
    </row>
    <row r="16729" spans="5:7">
      <c r="E16729" s="237"/>
      <c r="F16729" s="237"/>
      <c r="G16729" s="237"/>
    </row>
    <row r="16730" spans="5:7">
      <c r="E16730" s="237"/>
      <c r="F16730" s="237"/>
      <c r="G16730" s="237"/>
    </row>
    <row r="16731" spans="5:7">
      <c r="E16731" s="237"/>
      <c r="F16731" s="237"/>
      <c r="G16731" s="237"/>
    </row>
    <row r="16732" spans="5:7">
      <c r="E16732" s="237"/>
      <c r="F16732" s="237"/>
      <c r="G16732" s="237"/>
    </row>
    <row r="16733" spans="5:7">
      <c r="E16733" s="237"/>
      <c r="F16733" s="237"/>
      <c r="G16733" s="237"/>
    </row>
    <row r="16734" spans="5:7">
      <c r="E16734" s="237"/>
      <c r="F16734" s="237"/>
      <c r="G16734" s="237"/>
    </row>
    <row r="16735" spans="5:7">
      <c r="E16735" s="237"/>
      <c r="F16735" s="237"/>
      <c r="G16735" s="237"/>
    </row>
    <row r="16736" spans="5:7">
      <c r="E16736" s="237"/>
      <c r="F16736" s="237"/>
      <c r="G16736" s="237"/>
    </row>
    <row r="16737" spans="5:7">
      <c r="E16737" s="237"/>
      <c r="F16737" s="237"/>
      <c r="G16737" s="237"/>
    </row>
    <row r="16738" spans="5:7">
      <c r="E16738" s="237"/>
      <c r="F16738" s="237"/>
      <c r="G16738" s="237"/>
    </row>
    <row r="16739" spans="5:7">
      <c r="E16739" s="237"/>
      <c r="F16739" s="237"/>
      <c r="G16739" s="237"/>
    </row>
    <row r="16740" spans="5:7">
      <c r="E16740" s="237"/>
      <c r="F16740" s="237"/>
      <c r="G16740" s="237"/>
    </row>
    <row r="16741" spans="5:7">
      <c r="E16741" s="237"/>
      <c r="F16741" s="237"/>
      <c r="G16741" s="237"/>
    </row>
    <row r="16742" spans="5:7">
      <c r="E16742" s="237"/>
      <c r="F16742" s="237"/>
      <c r="G16742" s="237"/>
    </row>
    <row r="16743" spans="5:7">
      <c r="E16743" s="237"/>
      <c r="F16743" s="237"/>
      <c r="G16743" s="237"/>
    </row>
    <row r="16744" spans="5:7">
      <c r="E16744" s="237"/>
      <c r="F16744" s="237"/>
      <c r="G16744" s="237"/>
    </row>
    <row r="16745" spans="5:7">
      <c r="E16745" s="237"/>
      <c r="F16745" s="237"/>
      <c r="G16745" s="237"/>
    </row>
    <row r="16746" spans="5:7">
      <c r="E16746" s="237"/>
      <c r="F16746" s="237"/>
      <c r="G16746" s="237"/>
    </row>
    <row r="16747" spans="5:7">
      <c r="E16747" s="237"/>
      <c r="F16747" s="237"/>
      <c r="G16747" s="237"/>
    </row>
    <row r="16748" spans="5:7">
      <c r="E16748" s="237"/>
      <c r="F16748" s="237"/>
      <c r="G16748" s="237"/>
    </row>
    <row r="16749" spans="5:7">
      <c r="E16749" s="237"/>
      <c r="F16749" s="237"/>
      <c r="G16749" s="237"/>
    </row>
    <row r="16750" spans="5:7">
      <c r="E16750" s="237"/>
      <c r="F16750" s="237"/>
      <c r="G16750" s="237"/>
    </row>
    <row r="16751" spans="5:7">
      <c r="E16751" s="237"/>
      <c r="F16751" s="237"/>
      <c r="G16751" s="237"/>
    </row>
    <row r="16752" spans="5:7">
      <c r="E16752" s="237"/>
      <c r="F16752" s="237"/>
      <c r="G16752" s="237"/>
    </row>
    <row r="16753" spans="5:7">
      <c r="E16753" s="237"/>
      <c r="F16753" s="237"/>
      <c r="G16753" s="237"/>
    </row>
    <row r="16754" spans="5:7">
      <c r="E16754" s="237"/>
      <c r="F16754" s="237"/>
      <c r="G16754" s="237"/>
    </row>
    <row r="16755" spans="5:7">
      <c r="E16755" s="237"/>
      <c r="F16755" s="237"/>
      <c r="G16755" s="237"/>
    </row>
    <row r="16756" spans="5:7">
      <c r="E16756" s="237"/>
      <c r="F16756" s="237"/>
      <c r="G16756" s="237"/>
    </row>
    <row r="16757" spans="5:7">
      <c r="E16757" s="237"/>
      <c r="F16757" s="237"/>
      <c r="G16757" s="237"/>
    </row>
    <row r="16758" spans="5:7">
      <c r="E16758" s="237"/>
      <c r="F16758" s="237"/>
      <c r="G16758" s="237"/>
    </row>
    <row r="16759" spans="5:7">
      <c r="E16759" s="237"/>
      <c r="F16759" s="237"/>
      <c r="G16759" s="237"/>
    </row>
    <row r="16760" spans="5:7">
      <c r="E16760" s="237"/>
      <c r="F16760" s="237"/>
      <c r="G16760" s="237"/>
    </row>
    <row r="16761" spans="5:7">
      <c r="E16761" s="237"/>
      <c r="F16761" s="237"/>
      <c r="G16761" s="237"/>
    </row>
    <row r="16762" spans="5:7">
      <c r="E16762" s="237"/>
      <c r="F16762" s="237"/>
      <c r="G16762" s="237"/>
    </row>
    <row r="16763" spans="5:7">
      <c r="E16763" s="237"/>
      <c r="F16763" s="237"/>
      <c r="G16763" s="237"/>
    </row>
    <row r="16764" spans="5:7">
      <c r="E16764" s="237"/>
      <c r="F16764" s="237"/>
      <c r="G16764" s="237"/>
    </row>
    <row r="16765" spans="5:7">
      <c r="E16765" s="237"/>
      <c r="F16765" s="237"/>
      <c r="G16765" s="237"/>
    </row>
    <row r="16766" spans="5:7">
      <c r="E16766" s="237"/>
      <c r="F16766" s="237"/>
      <c r="G16766" s="237"/>
    </row>
    <row r="16767" spans="5:7">
      <c r="E16767" s="237"/>
      <c r="F16767" s="237"/>
      <c r="G16767" s="237"/>
    </row>
    <row r="16768" spans="5:7">
      <c r="E16768" s="237"/>
      <c r="F16768" s="237"/>
      <c r="G16768" s="237"/>
    </row>
    <row r="16769" spans="5:7">
      <c r="E16769" s="237"/>
      <c r="F16769" s="237"/>
      <c r="G16769" s="237"/>
    </row>
    <row r="16770" spans="5:7">
      <c r="E16770" s="237"/>
      <c r="F16770" s="237"/>
      <c r="G16770" s="237"/>
    </row>
    <row r="16771" spans="5:7">
      <c r="E16771" s="237"/>
      <c r="F16771" s="237"/>
      <c r="G16771" s="237"/>
    </row>
    <row r="16772" spans="5:7">
      <c r="E16772" s="237"/>
      <c r="F16772" s="237"/>
      <c r="G16772" s="237"/>
    </row>
    <row r="16773" spans="5:7">
      <c r="E16773" s="237"/>
      <c r="F16773" s="237"/>
      <c r="G16773" s="237"/>
    </row>
    <row r="16774" spans="5:7">
      <c r="E16774" s="237"/>
      <c r="F16774" s="237"/>
      <c r="G16774" s="237"/>
    </row>
    <row r="16775" spans="5:7">
      <c r="E16775" s="237"/>
      <c r="F16775" s="237"/>
      <c r="G16775" s="237"/>
    </row>
    <row r="16776" spans="5:7">
      <c r="E16776" s="237"/>
      <c r="F16776" s="237"/>
      <c r="G16776" s="237"/>
    </row>
    <row r="16777" spans="5:7">
      <c r="E16777" s="237"/>
      <c r="F16777" s="237"/>
      <c r="G16777" s="237"/>
    </row>
    <row r="16778" spans="5:7">
      <c r="E16778" s="237"/>
      <c r="F16778" s="237"/>
      <c r="G16778" s="237"/>
    </row>
    <row r="16779" spans="5:7">
      <c r="E16779" s="237"/>
      <c r="F16779" s="237"/>
      <c r="G16779" s="237"/>
    </row>
    <row r="16780" spans="5:7">
      <c r="E16780" s="237"/>
      <c r="F16780" s="237"/>
      <c r="G16780" s="237"/>
    </row>
    <row r="16781" spans="5:7">
      <c r="E16781" s="237"/>
      <c r="F16781" s="237"/>
      <c r="G16781" s="237"/>
    </row>
    <row r="16782" spans="5:7">
      <c r="E16782" s="237"/>
      <c r="F16782" s="237"/>
      <c r="G16782" s="237"/>
    </row>
    <row r="16783" spans="5:7">
      <c r="E16783" s="237"/>
      <c r="F16783" s="237"/>
      <c r="G16783" s="237"/>
    </row>
    <row r="16784" spans="5:7">
      <c r="E16784" s="237"/>
      <c r="F16784" s="237"/>
      <c r="G16784" s="237"/>
    </row>
    <row r="16785" spans="5:7">
      <c r="E16785" s="237"/>
      <c r="F16785" s="237"/>
      <c r="G16785" s="237"/>
    </row>
    <row r="16786" spans="5:7">
      <c r="E16786" s="237"/>
      <c r="F16786" s="237"/>
      <c r="G16786" s="237"/>
    </row>
    <row r="16787" spans="5:7">
      <c r="E16787" s="237"/>
      <c r="F16787" s="237"/>
      <c r="G16787" s="237"/>
    </row>
    <row r="16788" spans="5:7">
      <c r="E16788" s="237"/>
      <c r="F16788" s="237"/>
      <c r="G16788" s="237"/>
    </row>
    <row r="16789" spans="5:7">
      <c r="E16789" s="237"/>
      <c r="F16789" s="237"/>
      <c r="G16789" s="237"/>
    </row>
    <row r="16790" spans="5:7">
      <c r="E16790" s="237"/>
      <c r="F16790" s="237"/>
      <c r="G16790" s="237"/>
    </row>
    <row r="16791" spans="5:7">
      <c r="E16791" s="237"/>
      <c r="F16791" s="237"/>
      <c r="G16791" s="237"/>
    </row>
    <row r="16792" spans="5:7">
      <c r="E16792" s="237"/>
      <c r="F16792" s="237"/>
      <c r="G16792" s="237"/>
    </row>
    <row r="16793" spans="5:7">
      <c r="E16793" s="237"/>
      <c r="F16793" s="237"/>
      <c r="G16793" s="237"/>
    </row>
    <row r="16794" spans="5:7">
      <c r="E16794" s="237"/>
      <c r="F16794" s="237"/>
      <c r="G16794" s="237"/>
    </row>
    <row r="16795" spans="5:7">
      <c r="E16795" s="237"/>
      <c r="F16795" s="237"/>
      <c r="G16795" s="237"/>
    </row>
    <row r="16796" spans="5:7">
      <c r="E16796" s="237"/>
      <c r="F16796" s="237"/>
      <c r="G16796" s="237"/>
    </row>
    <row r="16797" spans="5:7">
      <c r="E16797" s="237"/>
      <c r="F16797" s="237"/>
      <c r="G16797" s="237"/>
    </row>
    <row r="16798" spans="5:7">
      <c r="E16798" s="237"/>
      <c r="F16798" s="237"/>
      <c r="G16798" s="237"/>
    </row>
    <row r="16799" spans="5:7">
      <c r="E16799" s="237"/>
      <c r="F16799" s="237"/>
      <c r="G16799" s="237"/>
    </row>
    <row r="16800" spans="5:7">
      <c r="E16800" s="237"/>
      <c r="F16800" s="237"/>
      <c r="G16800" s="237"/>
    </row>
    <row r="16801" spans="5:7">
      <c r="E16801" s="237"/>
      <c r="F16801" s="237"/>
      <c r="G16801" s="237"/>
    </row>
    <row r="16802" spans="5:7">
      <c r="E16802" s="237"/>
      <c r="F16802" s="237"/>
      <c r="G16802" s="237"/>
    </row>
    <row r="16803" spans="5:7">
      <c r="E16803" s="237"/>
      <c r="F16803" s="237"/>
      <c r="G16803" s="237"/>
    </row>
    <row r="16804" spans="5:7">
      <c r="E16804" s="237"/>
      <c r="F16804" s="237"/>
      <c r="G16804" s="237"/>
    </row>
    <row r="16805" spans="5:7">
      <c r="E16805" s="237"/>
      <c r="F16805" s="237"/>
      <c r="G16805" s="237"/>
    </row>
    <row r="16806" spans="5:7">
      <c r="E16806" s="237"/>
      <c r="F16806" s="237"/>
      <c r="G16806" s="237"/>
    </row>
    <row r="16807" spans="5:7">
      <c r="E16807" s="237"/>
      <c r="F16807" s="237"/>
      <c r="G16807" s="237"/>
    </row>
    <row r="16808" spans="5:7">
      <c r="E16808" s="237"/>
      <c r="F16808" s="237"/>
      <c r="G16808" s="237"/>
    </row>
    <row r="16809" spans="5:7">
      <c r="E16809" s="237"/>
      <c r="F16809" s="237"/>
      <c r="G16809" s="237"/>
    </row>
    <row r="16810" spans="5:7">
      <c r="E16810" s="237"/>
      <c r="F16810" s="237"/>
      <c r="G16810" s="237"/>
    </row>
    <row r="16811" spans="5:7">
      <c r="E16811" s="237"/>
      <c r="F16811" s="237"/>
      <c r="G16811" s="237"/>
    </row>
    <row r="16812" spans="5:7">
      <c r="E16812" s="237"/>
      <c r="F16812" s="237"/>
      <c r="G16812" s="237"/>
    </row>
    <row r="16813" spans="5:7">
      <c r="E16813" s="237"/>
      <c r="F16813" s="237"/>
      <c r="G16813" s="237"/>
    </row>
    <row r="16814" spans="5:7">
      <c r="E16814" s="237"/>
      <c r="F16814" s="237"/>
      <c r="G16814" s="237"/>
    </row>
    <row r="16815" spans="5:7">
      <c r="E16815" s="237"/>
      <c r="F16815" s="237"/>
      <c r="G16815" s="237"/>
    </row>
    <row r="16816" spans="5:7">
      <c r="E16816" s="237"/>
      <c r="F16816" s="237"/>
      <c r="G16816" s="237"/>
    </row>
    <row r="16817" spans="5:7">
      <c r="E16817" s="237"/>
      <c r="F16817" s="237"/>
      <c r="G16817" s="237"/>
    </row>
    <row r="16818" spans="5:7">
      <c r="E16818" s="237"/>
      <c r="F16818" s="237"/>
      <c r="G16818" s="237"/>
    </row>
    <row r="16819" spans="5:7">
      <c r="E16819" s="237"/>
      <c r="F16819" s="237"/>
      <c r="G16819" s="237"/>
    </row>
    <row r="16820" spans="5:7">
      <c r="E16820" s="237"/>
      <c r="F16820" s="237"/>
      <c r="G16820" s="237"/>
    </row>
    <row r="16821" spans="5:7">
      <c r="E16821" s="237"/>
      <c r="F16821" s="237"/>
      <c r="G16821" s="237"/>
    </row>
    <row r="16822" spans="5:7">
      <c r="E16822" s="237"/>
      <c r="F16822" s="237"/>
      <c r="G16822" s="237"/>
    </row>
    <row r="16823" spans="5:7">
      <c r="E16823" s="237"/>
      <c r="F16823" s="237"/>
      <c r="G16823" s="237"/>
    </row>
    <row r="16824" spans="5:7">
      <c r="E16824" s="237"/>
      <c r="F16824" s="237"/>
      <c r="G16824" s="237"/>
    </row>
    <row r="16825" spans="5:7">
      <c r="E16825" s="237"/>
      <c r="F16825" s="237"/>
      <c r="G16825" s="237"/>
    </row>
    <row r="16826" spans="5:7">
      <c r="E16826" s="237"/>
      <c r="F16826" s="237"/>
      <c r="G16826" s="237"/>
    </row>
    <row r="16827" spans="5:7">
      <c r="E16827" s="237"/>
      <c r="F16827" s="237"/>
      <c r="G16827" s="237"/>
    </row>
    <row r="16828" spans="5:7">
      <c r="E16828" s="237"/>
      <c r="F16828" s="237"/>
      <c r="G16828" s="237"/>
    </row>
    <row r="16829" spans="5:7">
      <c r="E16829" s="237"/>
      <c r="F16829" s="237"/>
      <c r="G16829" s="237"/>
    </row>
    <row r="16830" spans="5:7">
      <c r="E16830" s="237"/>
      <c r="F16830" s="237"/>
      <c r="G16830" s="237"/>
    </row>
    <row r="16831" spans="5:7">
      <c r="E16831" s="237"/>
      <c r="F16831" s="237"/>
      <c r="G16831" s="237"/>
    </row>
    <row r="16832" spans="5:7">
      <c r="E16832" s="237"/>
      <c r="F16832" s="237"/>
      <c r="G16832" s="237"/>
    </row>
    <row r="16833" spans="5:7">
      <c r="E16833" s="237"/>
      <c r="F16833" s="237"/>
      <c r="G16833" s="237"/>
    </row>
    <row r="16834" spans="5:7">
      <c r="E16834" s="237"/>
      <c r="F16834" s="237"/>
      <c r="G16834" s="237"/>
    </row>
    <row r="16835" spans="5:7">
      <c r="E16835" s="237"/>
      <c r="F16835" s="237"/>
      <c r="G16835" s="237"/>
    </row>
    <row r="16836" spans="5:7">
      <c r="E16836" s="237"/>
      <c r="F16836" s="237"/>
      <c r="G16836" s="237"/>
    </row>
    <row r="16837" spans="5:7">
      <c r="E16837" s="237"/>
      <c r="F16837" s="237"/>
      <c r="G16837" s="237"/>
    </row>
    <row r="16838" spans="5:7">
      <c r="E16838" s="237"/>
      <c r="F16838" s="237"/>
      <c r="G16838" s="237"/>
    </row>
    <row r="16839" spans="5:7">
      <c r="E16839" s="237"/>
      <c r="F16839" s="237"/>
      <c r="G16839" s="237"/>
    </row>
    <row r="16840" spans="5:7">
      <c r="E16840" s="237"/>
      <c r="F16840" s="237"/>
      <c r="G16840" s="237"/>
    </row>
    <row r="16841" spans="5:7">
      <c r="E16841" s="237"/>
      <c r="F16841" s="237"/>
      <c r="G16841" s="237"/>
    </row>
    <row r="16842" spans="5:7">
      <c r="E16842" s="237"/>
      <c r="F16842" s="237"/>
      <c r="G16842" s="237"/>
    </row>
    <row r="16843" spans="5:7">
      <c r="E16843" s="237"/>
      <c r="F16843" s="237"/>
      <c r="G16843" s="237"/>
    </row>
    <row r="16844" spans="5:7">
      <c r="E16844" s="237"/>
      <c r="F16844" s="237"/>
      <c r="G16844" s="237"/>
    </row>
    <row r="16845" spans="5:7">
      <c r="E16845" s="237"/>
      <c r="F16845" s="237"/>
      <c r="G16845" s="237"/>
    </row>
    <row r="16846" spans="5:7">
      <c r="E16846" s="237"/>
      <c r="F16846" s="237"/>
      <c r="G16846" s="237"/>
    </row>
    <row r="16847" spans="5:7">
      <c r="E16847" s="237"/>
      <c r="F16847" s="237"/>
      <c r="G16847" s="237"/>
    </row>
    <row r="16848" spans="5:7">
      <c r="E16848" s="237"/>
      <c r="F16848" s="237"/>
      <c r="G16848" s="237"/>
    </row>
    <row r="16849" spans="5:7">
      <c r="E16849" s="237"/>
      <c r="F16849" s="237"/>
      <c r="G16849" s="237"/>
    </row>
    <row r="16850" spans="5:7">
      <c r="E16850" s="237"/>
      <c r="F16850" s="237"/>
      <c r="G16850" s="237"/>
    </row>
    <row r="16851" spans="5:7">
      <c r="E16851" s="237"/>
      <c r="F16851" s="237"/>
      <c r="G16851" s="237"/>
    </row>
    <row r="16852" spans="5:7">
      <c r="E16852" s="237"/>
      <c r="F16852" s="237"/>
      <c r="G16852" s="237"/>
    </row>
    <row r="16853" spans="5:7">
      <c r="E16853" s="237"/>
      <c r="F16853" s="237"/>
      <c r="G16853" s="237"/>
    </row>
    <row r="16854" spans="5:7">
      <c r="E16854" s="237"/>
      <c r="F16854" s="237"/>
      <c r="G16854" s="237"/>
    </row>
    <row r="16855" spans="5:7">
      <c r="E16855" s="237"/>
      <c r="F16855" s="237"/>
      <c r="G16855" s="237"/>
    </row>
    <row r="16856" spans="5:7">
      <c r="E16856" s="237"/>
      <c r="F16856" s="237"/>
      <c r="G16856" s="237"/>
    </row>
    <row r="16857" spans="5:7">
      <c r="E16857" s="237"/>
      <c r="F16857" s="237"/>
      <c r="G16857" s="237"/>
    </row>
    <row r="16858" spans="5:7">
      <c r="E16858" s="237"/>
      <c r="F16858" s="237"/>
      <c r="G16858" s="237"/>
    </row>
    <row r="16859" spans="5:7">
      <c r="E16859" s="237"/>
      <c r="F16859" s="237"/>
      <c r="G16859" s="237"/>
    </row>
    <row r="16860" spans="5:7">
      <c r="E16860" s="237"/>
      <c r="F16860" s="237"/>
      <c r="G16860" s="237"/>
    </row>
    <row r="16861" spans="5:7">
      <c r="E16861" s="237"/>
      <c r="F16861" s="237"/>
      <c r="G16861" s="237"/>
    </row>
    <row r="16862" spans="5:7">
      <c r="E16862" s="237"/>
      <c r="F16862" s="237"/>
      <c r="G16862" s="237"/>
    </row>
    <row r="16863" spans="5:7">
      <c r="E16863" s="237"/>
      <c r="F16863" s="237"/>
      <c r="G16863" s="237"/>
    </row>
    <row r="16864" spans="5:7">
      <c r="E16864" s="237"/>
      <c r="F16864" s="237"/>
      <c r="G16864" s="237"/>
    </row>
    <row r="16865" spans="5:7">
      <c r="E16865" s="237"/>
      <c r="F16865" s="237"/>
      <c r="G16865" s="237"/>
    </row>
    <row r="16866" spans="5:7">
      <c r="E16866" s="237"/>
      <c r="F16866" s="237"/>
      <c r="G16866" s="237"/>
    </row>
    <row r="16867" spans="5:7">
      <c r="E16867" s="237"/>
      <c r="F16867" s="237"/>
      <c r="G16867" s="237"/>
    </row>
    <row r="16868" spans="5:7">
      <c r="E16868" s="237"/>
      <c r="F16868" s="237"/>
      <c r="G16868" s="237"/>
    </row>
    <row r="16869" spans="5:7">
      <c r="E16869" s="237"/>
      <c r="F16869" s="237"/>
      <c r="G16869" s="237"/>
    </row>
    <row r="16870" spans="5:7">
      <c r="E16870" s="237"/>
      <c r="F16870" s="237"/>
      <c r="G16870" s="237"/>
    </row>
    <row r="16871" spans="5:7">
      <c r="E16871" s="237"/>
      <c r="F16871" s="237"/>
      <c r="G16871" s="237"/>
    </row>
    <row r="16872" spans="5:7">
      <c r="E16872" s="237"/>
      <c r="F16872" s="237"/>
      <c r="G16872" s="237"/>
    </row>
    <row r="16873" spans="5:7">
      <c r="E16873" s="237"/>
      <c r="F16873" s="237"/>
      <c r="G16873" s="237"/>
    </row>
    <row r="16874" spans="5:7">
      <c r="E16874" s="237"/>
      <c r="F16874" s="237"/>
      <c r="G16874" s="237"/>
    </row>
    <row r="16875" spans="5:7">
      <c r="E16875" s="237"/>
      <c r="F16875" s="237"/>
      <c r="G16875" s="237"/>
    </row>
    <row r="16876" spans="5:7">
      <c r="E16876" s="237"/>
      <c r="F16876" s="237"/>
      <c r="G16876" s="237"/>
    </row>
    <row r="16877" spans="5:7">
      <c r="E16877" s="237"/>
      <c r="F16877" s="237"/>
      <c r="G16877" s="237"/>
    </row>
    <row r="16878" spans="5:7">
      <c r="E16878" s="237"/>
      <c r="F16878" s="237"/>
      <c r="G16878" s="237"/>
    </row>
    <row r="16879" spans="5:7">
      <c r="E16879" s="237"/>
      <c r="F16879" s="237"/>
      <c r="G16879" s="237"/>
    </row>
    <row r="16880" spans="5:7">
      <c r="E16880" s="237"/>
      <c r="F16880" s="237"/>
      <c r="G16880" s="237"/>
    </row>
    <row r="16881" spans="5:7">
      <c r="E16881" s="237"/>
      <c r="F16881" s="237"/>
      <c r="G16881" s="237"/>
    </row>
    <row r="16882" spans="5:7">
      <c r="E16882" s="237"/>
      <c r="F16882" s="237"/>
      <c r="G16882" s="237"/>
    </row>
    <row r="16883" spans="5:7">
      <c r="E16883" s="237"/>
      <c r="F16883" s="237"/>
      <c r="G16883" s="237"/>
    </row>
    <row r="16884" spans="5:7">
      <c r="E16884" s="237"/>
      <c r="F16884" s="237"/>
      <c r="G16884" s="237"/>
    </row>
    <row r="16885" spans="5:7">
      <c r="E16885" s="237"/>
      <c r="F16885" s="237"/>
      <c r="G16885" s="237"/>
    </row>
    <row r="16886" spans="5:7">
      <c r="E16886" s="237"/>
      <c r="F16886" s="237"/>
      <c r="G16886" s="237"/>
    </row>
    <row r="16887" spans="5:7">
      <c r="E16887" s="237"/>
      <c r="F16887" s="237"/>
      <c r="G16887" s="237"/>
    </row>
    <row r="16888" spans="5:7">
      <c r="E16888" s="237"/>
      <c r="F16888" s="237"/>
      <c r="G16888" s="237"/>
    </row>
    <row r="16889" spans="5:7">
      <c r="E16889" s="237"/>
      <c r="F16889" s="237"/>
      <c r="G16889" s="237"/>
    </row>
    <row r="16890" spans="5:7">
      <c r="E16890" s="237"/>
      <c r="F16890" s="237"/>
      <c r="G16890" s="237"/>
    </row>
    <row r="16891" spans="5:7">
      <c r="E16891" s="237"/>
      <c r="F16891" s="237"/>
      <c r="G16891" s="237"/>
    </row>
    <row r="16892" spans="5:7">
      <c r="E16892" s="237"/>
      <c r="F16892" s="237"/>
      <c r="G16892" s="237"/>
    </row>
    <row r="16893" spans="5:7">
      <c r="E16893" s="237"/>
      <c r="F16893" s="237"/>
      <c r="G16893" s="237"/>
    </row>
    <row r="16894" spans="5:7">
      <c r="E16894" s="237"/>
      <c r="F16894" s="237"/>
      <c r="G16894" s="237"/>
    </row>
    <row r="16895" spans="5:7">
      <c r="E16895" s="237"/>
      <c r="F16895" s="237"/>
      <c r="G16895" s="237"/>
    </row>
    <row r="16896" spans="5:7">
      <c r="E16896" s="237"/>
      <c r="F16896" s="237"/>
      <c r="G16896" s="237"/>
    </row>
    <row r="16897" spans="5:7">
      <c r="E16897" s="237"/>
      <c r="F16897" s="237"/>
      <c r="G16897" s="237"/>
    </row>
    <row r="16898" spans="5:7">
      <c r="E16898" s="237"/>
      <c r="F16898" s="237"/>
      <c r="G16898" s="237"/>
    </row>
    <row r="16899" spans="5:7">
      <c r="E16899" s="237"/>
      <c r="F16899" s="237"/>
      <c r="G16899" s="237"/>
    </row>
    <row r="16900" spans="5:7">
      <c r="E16900" s="237"/>
      <c r="F16900" s="237"/>
      <c r="G16900" s="237"/>
    </row>
    <row r="16901" spans="5:7">
      <c r="E16901" s="237"/>
      <c r="F16901" s="237"/>
      <c r="G16901" s="237"/>
    </row>
    <row r="16902" spans="5:7">
      <c r="E16902" s="237"/>
      <c r="F16902" s="237"/>
      <c r="G16902" s="237"/>
    </row>
    <row r="16903" spans="5:7">
      <c r="E16903" s="237"/>
      <c r="F16903" s="237"/>
      <c r="G16903" s="237"/>
    </row>
    <row r="16904" spans="5:7">
      <c r="E16904" s="237"/>
      <c r="F16904" s="237"/>
      <c r="G16904" s="237"/>
    </row>
    <row r="16905" spans="5:7">
      <c r="E16905" s="237"/>
      <c r="F16905" s="237"/>
      <c r="G16905" s="237"/>
    </row>
    <row r="16906" spans="5:7">
      <c r="E16906" s="237"/>
      <c r="F16906" s="237"/>
      <c r="G16906" s="237"/>
    </row>
    <row r="16907" spans="5:7">
      <c r="E16907" s="237"/>
      <c r="F16907" s="237"/>
      <c r="G16907" s="237"/>
    </row>
    <row r="16908" spans="5:7">
      <c r="E16908" s="237"/>
      <c r="F16908" s="237"/>
      <c r="G16908" s="237"/>
    </row>
    <row r="16909" spans="5:7">
      <c r="E16909" s="237"/>
      <c r="F16909" s="237"/>
      <c r="G16909" s="237"/>
    </row>
    <row r="16910" spans="5:7">
      <c r="E16910" s="237"/>
      <c r="F16910" s="237"/>
      <c r="G16910" s="237"/>
    </row>
    <row r="16911" spans="5:7">
      <c r="E16911" s="237"/>
      <c r="F16911" s="237"/>
      <c r="G16911" s="237"/>
    </row>
    <row r="16912" spans="5:7">
      <c r="E16912" s="237"/>
      <c r="F16912" s="237"/>
      <c r="G16912" s="237"/>
    </row>
    <row r="16913" spans="5:7">
      <c r="E16913" s="237"/>
      <c r="F16913" s="237"/>
      <c r="G16913" s="237"/>
    </row>
    <row r="16914" spans="5:7">
      <c r="E16914" s="237"/>
      <c r="F16914" s="237"/>
      <c r="G16914" s="237"/>
    </row>
    <row r="16915" spans="5:7">
      <c r="E16915" s="237"/>
      <c r="F16915" s="237"/>
      <c r="G16915" s="237"/>
    </row>
    <row r="16916" spans="5:7">
      <c r="E16916" s="237"/>
      <c r="F16916" s="237"/>
      <c r="G16916" s="237"/>
    </row>
    <row r="16917" spans="5:7">
      <c r="E16917" s="237"/>
      <c r="F16917" s="237"/>
      <c r="G16917" s="237"/>
    </row>
    <row r="16918" spans="5:7">
      <c r="E16918" s="237"/>
      <c r="F16918" s="237"/>
      <c r="G16918" s="237"/>
    </row>
    <row r="16919" spans="5:7">
      <c r="E16919" s="237"/>
      <c r="F16919" s="237"/>
      <c r="G16919" s="237"/>
    </row>
    <row r="16920" spans="5:7">
      <c r="E16920" s="237"/>
      <c r="F16920" s="237"/>
      <c r="G16920" s="237"/>
    </row>
    <row r="16921" spans="5:7">
      <c r="E16921" s="237"/>
      <c r="F16921" s="237"/>
      <c r="G16921" s="237"/>
    </row>
    <row r="16922" spans="5:7">
      <c r="E16922" s="237"/>
      <c r="F16922" s="237"/>
      <c r="G16922" s="237"/>
    </row>
    <row r="16923" spans="5:7">
      <c r="E16923" s="237"/>
      <c r="F16923" s="237"/>
      <c r="G16923" s="237"/>
    </row>
    <row r="16924" spans="5:7">
      <c r="E16924" s="237"/>
      <c r="F16924" s="237"/>
      <c r="G16924" s="237"/>
    </row>
    <row r="16925" spans="5:7">
      <c r="E16925" s="237"/>
      <c r="F16925" s="237"/>
      <c r="G16925" s="237"/>
    </row>
    <row r="16926" spans="5:7">
      <c r="E16926" s="237"/>
      <c r="F16926" s="237"/>
      <c r="G16926" s="237"/>
    </row>
    <row r="16927" spans="5:7">
      <c r="E16927" s="237"/>
      <c r="F16927" s="237"/>
      <c r="G16927" s="237"/>
    </row>
    <row r="16928" spans="5:7">
      <c r="E16928" s="237"/>
      <c r="F16928" s="237"/>
      <c r="G16928" s="237"/>
    </row>
    <row r="16929" spans="5:7">
      <c r="E16929" s="237"/>
      <c r="F16929" s="237"/>
      <c r="G16929" s="237"/>
    </row>
    <row r="16930" spans="5:7">
      <c r="E16930" s="237"/>
      <c r="F16930" s="237"/>
      <c r="G16930" s="237"/>
    </row>
    <row r="16931" spans="5:7">
      <c r="E16931" s="237"/>
      <c r="F16931" s="237"/>
      <c r="G16931" s="237"/>
    </row>
    <row r="16932" spans="5:7">
      <c r="E16932" s="237"/>
      <c r="F16932" s="237"/>
      <c r="G16932" s="237"/>
    </row>
    <row r="16933" spans="5:7">
      <c r="E16933" s="237"/>
      <c r="F16933" s="237"/>
      <c r="G16933" s="237"/>
    </row>
    <row r="16934" spans="5:7">
      <c r="E16934" s="237"/>
      <c r="F16934" s="237"/>
      <c r="G16934" s="237"/>
    </row>
    <row r="16935" spans="5:7">
      <c r="E16935" s="237"/>
      <c r="F16935" s="237"/>
      <c r="G16935" s="237"/>
    </row>
    <row r="16936" spans="5:7">
      <c r="E16936" s="237"/>
      <c r="F16936" s="237"/>
      <c r="G16936" s="237"/>
    </row>
    <row r="16937" spans="5:7">
      <c r="E16937" s="237"/>
      <c r="F16937" s="237"/>
      <c r="G16937" s="237"/>
    </row>
    <row r="16938" spans="5:7">
      <c r="E16938" s="237"/>
      <c r="F16938" s="237"/>
      <c r="G16938" s="237"/>
    </row>
    <row r="16939" spans="5:7">
      <c r="E16939" s="237"/>
      <c r="F16939" s="237"/>
      <c r="G16939" s="237"/>
    </row>
    <row r="16940" spans="5:7">
      <c r="E16940" s="237"/>
      <c r="F16940" s="237"/>
      <c r="G16940" s="237"/>
    </row>
    <row r="16941" spans="5:7">
      <c r="E16941" s="237"/>
      <c r="F16941" s="237"/>
      <c r="G16941" s="237"/>
    </row>
    <row r="16942" spans="5:7">
      <c r="E16942" s="237"/>
      <c r="F16942" s="237"/>
      <c r="G16942" s="237"/>
    </row>
    <row r="16943" spans="5:7">
      <c r="E16943" s="237"/>
      <c r="F16943" s="237"/>
      <c r="G16943" s="237"/>
    </row>
    <row r="16944" spans="5:7">
      <c r="E16944" s="237"/>
      <c r="F16944" s="237"/>
      <c r="G16944" s="237"/>
    </row>
    <row r="16945" spans="5:7">
      <c r="E16945" s="237"/>
      <c r="F16945" s="237"/>
      <c r="G16945" s="237"/>
    </row>
    <row r="16946" spans="5:7">
      <c r="E16946" s="237"/>
      <c r="F16946" s="237"/>
      <c r="G16946" s="237"/>
    </row>
    <row r="16947" spans="5:7">
      <c r="E16947" s="237"/>
      <c r="F16947" s="237"/>
      <c r="G16947" s="237"/>
    </row>
    <row r="16948" spans="5:7">
      <c r="E16948" s="237"/>
      <c r="F16948" s="237"/>
      <c r="G16948" s="237"/>
    </row>
    <row r="16949" spans="5:7">
      <c r="E16949" s="237"/>
      <c r="F16949" s="237"/>
      <c r="G16949" s="237"/>
    </row>
    <row r="16950" spans="5:7">
      <c r="E16950" s="237"/>
      <c r="F16950" s="237"/>
      <c r="G16950" s="237"/>
    </row>
    <row r="16951" spans="5:7">
      <c r="E16951" s="237"/>
      <c r="F16951" s="237"/>
      <c r="G16951" s="237"/>
    </row>
    <row r="16952" spans="5:7">
      <c r="E16952" s="237"/>
      <c r="F16952" s="237"/>
      <c r="G16952" s="237"/>
    </row>
    <row r="16953" spans="5:7">
      <c r="E16953" s="237"/>
      <c r="F16953" s="237"/>
      <c r="G16953" s="237"/>
    </row>
    <row r="16954" spans="5:7">
      <c r="E16954" s="237"/>
      <c r="F16954" s="237"/>
      <c r="G16954" s="237"/>
    </row>
    <row r="16955" spans="5:7">
      <c r="E16955" s="237"/>
      <c r="F16955" s="237"/>
      <c r="G16955" s="237"/>
    </row>
    <row r="16956" spans="5:7">
      <c r="E16956" s="237"/>
      <c r="F16956" s="237"/>
      <c r="G16956" s="237"/>
    </row>
    <row r="16957" spans="5:7">
      <c r="E16957" s="237"/>
      <c r="F16957" s="237"/>
      <c r="G16957" s="237"/>
    </row>
    <row r="16958" spans="5:7">
      <c r="E16958" s="237"/>
      <c r="F16958" s="237"/>
      <c r="G16958" s="237"/>
    </row>
    <row r="16959" spans="5:7">
      <c r="E16959" s="237"/>
      <c r="F16959" s="237"/>
      <c r="G16959" s="237"/>
    </row>
    <row r="16960" spans="5:7">
      <c r="E16960" s="237"/>
      <c r="F16960" s="237"/>
      <c r="G16960" s="237"/>
    </row>
    <row r="16961" spans="5:7">
      <c r="E16961" s="237"/>
      <c r="F16961" s="237"/>
      <c r="G16961" s="237"/>
    </row>
    <row r="16962" spans="5:7">
      <c r="E16962" s="237"/>
      <c r="F16962" s="237"/>
      <c r="G16962" s="237"/>
    </row>
    <row r="16963" spans="5:7">
      <c r="E16963" s="237"/>
      <c r="F16963" s="237"/>
      <c r="G16963" s="237"/>
    </row>
    <row r="16964" spans="5:7">
      <c r="E16964" s="237"/>
      <c r="F16964" s="237"/>
      <c r="G16964" s="237"/>
    </row>
    <row r="16965" spans="5:7">
      <c r="E16965" s="237"/>
      <c r="F16965" s="237"/>
      <c r="G16965" s="237"/>
    </row>
    <row r="16966" spans="5:7">
      <c r="E16966" s="237"/>
      <c r="F16966" s="237"/>
      <c r="G16966" s="237"/>
    </row>
    <row r="16967" spans="5:7">
      <c r="E16967" s="237"/>
      <c r="F16967" s="237"/>
      <c r="G16967" s="237"/>
    </row>
    <row r="16968" spans="5:7">
      <c r="E16968" s="237"/>
      <c r="F16968" s="237"/>
      <c r="G16968" s="237"/>
    </row>
    <row r="16969" spans="5:7">
      <c r="E16969" s="237"/>
      <c r="F16969" s="237"/>
      <c r="G16969" s="237"/>
    </row>
    <row r="16970" spans="5:7">
      <c r="E16970" s="237"/>
      <c r="F16970" s="237"/>
      <c r="G16970" s="237"/>
    </row>
    <row r="16971" spans="5:7">
      <c r="E16971" s="237"/>
      <c r="F16971" s="237"/>
      <c r="G16971" s="237"/>
    </row>
    <row r="16972" spans="5:7">
      <c r="E16972" s="237"/>
      <c r="F16972" s="237"/>
      <c r="G16972" s="237"/>
    </row>
    <row r="16973" spans="5:7">
      <c r="E16973" s="237"/>
      <c r="F16973" s="237"/>
      <c r="G16973" s="237"/>
    </row>
    <row r="16974" spans="5:7">
      <c r="E16974" s="237"/>
      <c r="F16974" s="237"/>
      <c r="G16974" s="237"/>
    </row>
    <row r="16975" spans="5:7">
      <c r="E16975" s="237"/>
      <c r="F16975" s="237"/>
      <c r="G16975" s="237"/>
    </row>
    <row r="16976" spans="5:7">
      <c r="E16976" s="237"/>
      <c r="F16976" s="237"/>
      <c r="G16976" s="237"/>
    </row>
    <row r="16977" spans="5:7">
      <c r="E16977" s="237"/>
      <c r="F16977" s="237"/>
      <c r="G16977" s="237"/>
    </row>
    <row r="16978" spans="5:7">
      <c r="E16978" s="237"/>
      <c r="F16978" s="237"/>
      <c r="G16978" s="237"/>
    </row>
    <row r="16979" spans="5:7">
      <c r="E16979" s="237"/>
      <c r="F16979" s="237"/>
      <c r="G16979" s="237"/>
    </row>
    <row r="16980" spans="5:7">
      <c r="E16980" s="237"/>
      <c r="F16980" s="237"/>
      <c r="G16980" s="237"/>
    </row>
    <row r="16981" spans="5:7">
      <c r="E16981" s="237"/>
      <c r="F16981" s="237"/>
      <c r="G16981" s="237"/>
    </row>
    <row r="16982" spans="5:7">
      <c r="E16982" s="237"/>
      <c r="F16982" s="237"/>
      <c r="G16982" s="237"/>
    </row>
    <row r="16983" spans="5:7">
      <c r="E16983" s="237"/>
      <c r="F16983" s="237"/>
      <c r="G16983" s="237"/>
    </row>
    <row r="16984" spans="5:7">
      <c r="E16984" s="237"/>
      <c r="F16984" s="237"/>
      <c r="G16984" s="237"/>
    </row>
    <row r="16985" spans="5:7">
      <c r="E16985" s="237"/>
      <c r="F16985" s="237"/>
      <c r="G16985" s="237"/>
    </row>
    <row r="16986" spans="5:7">
      <c r="E16986" s="237"/>
      <c r="F16986" s="237"/>
      <c r="G16986" s="237"/>
    </row>
    <row r="16987" spans="5:7">
      <c r="E16987" s="237"/>
      <c r="F16987" s="237"/>
      <c r="G16987" s="237"/>
    </row>
    <row r="16988" spans="5:7">
      <c r="E16988" s="237"/>
      <c r="F16988" s="237"/>
      <c r="G16988" s="237"/>
    </row>
    <row r="16989" spans="5:7">
      <c r="E16989" s="237"/>
      <c r="F16989" s="237"/>
      <c r="G16989" s="237"/>
    </row>
    <row r="16990" spans="5:7">
      <c r="E16990" s="237"/>
      <c r="F16990" s="237"/>
      <c r="G16990" s="237"/>
    </row>
    <row r="16991" spans="5:7">
      <c r="E16991" s="237"/>
      <c r="F16991" s="237"/>
      <c r="G16991" s="237"/>
    </row>
    <row r="16992" spans="5:7">
      <c r="E16992" s="237"/>
      <c r="F16992" s="237"/>
      <c r="G16992" s="237"/>
    </row>
    <row r="16993" spans="5:7">
      <c r="E16993" s="237"/>
      <c r="F16993" s="237"/>
      <c r="G16993" s="237"/>
    </row>
    <row r="16994" spans="5:7">
      <c r="E16994" s="237"/>
      <c r="F16994" s="237"/>
      <c r="G16994" s="237"/>
    </row>
    <row r="16995" spans="5:7">
      <c r="E16995" s="237"/>
      <c r="F16995" s="237"/>
      <c r="G16995" s="237"/>
    </row>
    <row r="16996" spans="5:7">
      <c r="E16996" s="237"/>
      <c r="F16996" s="237"/>
      <c r="G16996" s="237"/>
    </row>
    <row r="16997" spans="5:7">
      <c r="E16997" s="237"/>
      <c r="F16997" s="237"/>
      <c r="G16997" s="237"/>
    </row>
    <row r="16998" spans="5:7">
      <c r="E16998" s="237"/>
      <c r="F16998" s="237"/>
      <c r="G16998" s="237"/>
    </row>
    <row r="16999" spans="5:7">
      <c r="E16999" s="237"/>
      <c r="F16999" s="237"/>
      <c r="G16999" s="237"/>
    </row>
    <row r="17000" spans="5:7">
      <c r="E17000" s="237"/>
      <c r="F17000" s="237"/>
      <c r="G17000" s="237"/>
    </row>
    <row r="17001" spans="5:7">
      <c r="E17001" s="237"/>
      <c r="F17001" s="237"/>
      <c r="G17001" s="237"/>
    </row>
    <row r="17002" spans="5:7">
      <c r="E17002" s="237"/>
      <c r="F17002" s="237"/>
      <c r="G17002" s="237"/>
    </row>
    <row r="17003" spans="5:7">
      <c r="E17003" s="237"/>
      <c r="F17003" s="237"/>
      <c r="G17003" s="237"/>
    </row>
    <row r="17004" spans="5:7">
      <c r="E17004" s="237"/>
      <c r="F17004" s="237"/>
      <c r="G17004" s="237"/>
    </row>
    <row r="17005" spans="5:7">
      <c r="E17005" s="237"/>
      <c r="F17005" s="237"/>
      <c r="G17005" s="237"/>
    </row>
    <row r="17006" spans="5:7">
      <c r="E17006" s="237"/>
      <c r="F17006" s="237"/>
      <c r="G17006" s="237"/>
    </row>
    <row r="17007" spans="5:7">
      <c r="E17007" s="237"/>
      <c r="F17007" s="237"/>
      <c r="G17007" s="237"/>
    </row>
    <row r="17008" spans="5:7">
      <c r="E17008" s="237"/>
      <c r="F17008" s="237"/>
      <c r="G17008" s="237"/>
    </row>
    <row r="17009" spans="5:7">
      <c r="E17009" s="237"/>
      <c r="F17009" s="237"/>
      <c r="G17009" s="237"/>
    </row>
    <row r="17010" spans="5:7">
      <c r="E17010" s="237"/>
      <c r="F17010" s="237"/>
      <c r="G17010" s="237"/>
    </row>
    <row r="17011" spans="5:7">
      <c r="E17011" s="237"/>
      <c r="F17011" s="237"/>
      <c r="G17011" s="237"/>
    </row>
    <row r="17012" spans="5:7">
      <c r="E17012" s="237"/>
      <c r="F17012" s="237"/>
      <c r="G17012" s="237"/>
    </row>
    <row r="17013" spans="5:7">
      <c r="E17013" s="237"/>
      <c r="F17013" s="237"/>
      <c r="G17013" s="237"/>
    </row>
    <row r="17014" spans="5:7">
      <c r="E17014" s="237"/>
      <c r="F17014" s="237"/>
      <c r="G17014" s="237"/>
    </row>
    <row r="17015" spans="5:7">
      <c r="E17015" s="237"/>
      <c r="F17015" s="237"/>
      <c r="G17015" s="237"/>
    </row>
    <row r="17016" spans="5:7">
      <c r="E17016" s="237"/>
      <c r="F17016" s="237"/>
      <c r="G17016" s="237"/>
    </row>
    <row r="17017" spans="5:7">
      <c r="E17017" s="237"/>
      <c r="F17017" s="237"/>
      <c r="G17017" s="237"/>
    </row>
    <row r="17018" spans="5:7">
      <c r="E17018" s="237"/>
      <c r="F17018" s="237"/>
      <c r="G17018" s="237"/>
    </row>
    <row r="17019" spans="5:7">
      <c r="E17019" s="237"/>
      <c r="F17019" s="237"/>
      <c r="G17019" s="237"/>
    </row>
    <row r="17020" spans="5:7">
      <c r="E17020" s="237"/>
      <c r="F17020" s="237"/>
      <c r="G17020" s="237"/>
    </row>
    <row r="17021" spans="5:7">
      <c r="E17021" s="237"/>
      <c r="F17021" s="237"/>
      <c r="G17021" s="237"/>
    </row>
    <row r="17022" spans="5:7">
      <c r="E17022" s="237"/>
      <c r="F17022" s="237"/>
      <c r="G17022" s="237"/>
    </row>
    <row r="17023" spans="5:7">
      <c r="E17023" s="237"/>
      <c r="F17023" s="237"/>
      <c r="G17023" s="237"/>
    </row>
    <row r="17024" spans="5:7">
      <c r="E17024" s="237"/>
      <c r="F17024" s="237"/>
      <c r="G17024" s="237"/>
    </row>
    <row r="17025" spans="5:7">
      <c r="E17025" s="237"/>
      <c r="F17025" s="237"/>
      <c r="G17025" s="237"/>
    </row>
    <row r="17026" spans="5:7">
      <c r="E17026" s="237"/>
      <c r="F17026" s="237"/>
      <c r="G17026" s="237"/>
    </row>
    <row r="17027" spans="5:7">
      <c r="E17027" s="237"/>
      <c r="F17027" s="237"/>
      <c r="G17027" s="237"/>
    </row>
    <row r="17028" spans="5:7">
      <c r="E17028" s="237"/>
      <c r="F17028" s="237"/>
      <c r="G17028" s="237"/>
    </row>
    <row r="17029" spans="5:7">
      <c r="E17029" s="237"/>
      <c r="F17029" s="237"/>
      <c r="G17029" s="237"/>
    </row>
    <row r="17030" spans="5:7">
      <c r="E17030" s="237"/>
      <c r="F17030" s="237"/>
      <c r="G17030" s="237"/>
    </row>
    <row r="17031" spans="5:7">
      <c r="E17031" s="237"/>
      <c r="F17031" s="237"/>
      <c r="G17031" s="237"/>
    </row>
    <row r="17032" spans="5:7">
      <c r="E17032" s="237"/>
      <c r="F17032" s="237"/>
      <c r="G17032" s="237"/>
    </row>
    <row r="17033" spans="5:7">
      <c r="E17033" s="237"/>
      <c r="F17033" s="237"/>
      <c r="G17033" s="237"/>
    </row>
    <row r="17034" spans="5:7">
      <c r="E17034" s="237"/>
      <c r="F17034" s="237"/>
      <c r="G17034" s="237"/>
    </row>
    <row r="17035" spans="5:7">
      <c r="E17035" s="237"/>
      <c r="F17035" s="237"/>
      <c r="G17035" s="237"/>
    </row>
    <row r="17036" spans="5:7">
      <c r="E17036" s="237"/>
      <c r="F17036" s="237"/>
      <c r="G17036" s="237"/>
    </row>
    <row r="17037" spans="5:7">
      <c r="E17037" s="237"/>
      <c r="F17037" s="237"/>
      <c r="G17037" s="237"/>
    </row>
    <row r="17038" spans="5:7">
      <c r="E17038" s="237"/>
      <c r="F17038" s="237"/>
      <c r="G17038" s="237"/>
    </row>
    <row r="17039" spans="5:7">
      <c r="E17039" s="237"/>
      <c r="F17039" s="237"/>
      <c r="G17039" s="237"/>
    </row>
    <row r="17040" spans="5:7">
      <c r="E17040" s="237"/>
      <c r="F17040" s="237"/>
      <c r="G17040" s="237"/>
    </row>
    <row r="17041" spans="5:7">
      <c r="E17041" s="237"/>
      <c r="F17041" s="237"/>
      <c r="G17041" s="237"/>
    </row>
    <row r="17042" spans="5:7">
      <c r="E17042" s="237"/>
      <c r="F17042" s="237"/>
      <c r="G17042" s="237"/>
    </row>
    <row r="17043" spans="5:7">
      <c r="E17043" s="237"/>
      <c r="F17043" s="237"/>
      <c r="G17043" s="237"/>
    </row>
    <row r="17044" spans="5:7">
      <c r="E17044" s="237"/>
      <c r="F17044" s="237"/>
      <c r="G17044" s="237"/>
    </row>
    <row r="17045" spans="5:7">
      <c r="E17045" s="237"/>
      <c r="F17045" s="237"/>
      <c r="G17045" s="237"/>
    </row>
    <row r="17046" spans="5:7">
      <c r="E17046" s="237"/>
      <c r="F17046" s="237"/>
      <c r="G17046" s="237"/>
    </row>
    <row r="17047" spans="5:7">
      <c r="E17047" s="237"/>
      <c r="F17047" s="237"/>
      <c r="G17047" s="237"/>
    </row>
    <row r="17048" spans="5:7">
      <c r="E17048" s="237"/>
      <c r="F17048" s="237"/>
      <c r="G17048" s="237"/>
    </row>
    <row r="17049" spans="5:7">
      <c r="E17049" s="237"/>
      <c r="F17049" s="237"/>
      <c r="G17049" s="237"/>
    </row>
    <row r="17050" spans="5:7">
      <c r="E17050" s="237"/>
      <c r="F17050" s="237"/>
      <c r="G17050" s="237"/>
    </row>
    <row r="17051" spans="5:7">
      <c r="E17051" s="237"/>
      <c r="F17051" s="237"/>
      <c r="G17051" s="237"/>
    </row>
    <row r="17052" spans="5:7">
      <c r="E17052" s="237"/>
      <c r="F17052" s="237"/>
      <c r="G17052" s="237"/>
    </row>
    <row r="17053" spans="5:7">
      <c r="E17053" s="237"/>
      <c r="F17053" s="237"/>
      <c r="G17053" s="237"/>
    </row>
    <row r="17054" spans="5:7">
      <c r="E17054" s="237"/>
      <c r="F17054" s="237"/>
      <c r="G17054" s="237"/>
    </row>
    <row r="17055" spans="5:7">
      <c r="E17055" s="237"/>
      <c r="F17055" s="237"/>
      <c r="G17055" s="237"/>
    </row>
    <row r="17056" spans="5:7">
      <c r="E17056" s="237"/>
      <c r="F17056" s="237"/>
      <c r="G17056" s="237"/>
    </row>
    <row r="17057" spans="5:7">
      <c r="E17057" s="237"/>
      <c r="F17057" s="237"/>
      <c r="G17057" s="237"/>
    </row>
    <row r="17058" spans="5:7">
      <c r="E17058" s="237"/>
      <c r="F17058" s="237"/>
      <c r="G17058" s="237"/>
    </row>
    <row r="17059" spans="5:7">
      <c r="E17059" s="237"/>
      <c r="F17059" s="237"/>
      <c r="G17059" s="237"/>
    </row>
    <row r="17060" spans="5:7">
      <c r="E17060" s="237"/>
      <c r="F17060" s="237"/>
      <c r="G17060" s="237"/>
    </row>
    <row r="17061" spans="5:7">
      <c r="E17061" s="237"/>
      <c r="F17061" s="237"/>
      <c r="G17061" s="237"/>
    </row>
    <row r="17062" spans="5:7">
      <c r="E17062" s="237"/>
      <c r="F17062" s="237"/>
      <c r="G17062" s="237"/>
    </row>
    <row r="17063" spans="5:7">
      <c r="E17063" s="237"/>
      <c r="F17063" s="237"/>
      <c r="G17063" s="237"/>
    </row>
    <row r="17064" spans="5:7">
      <c r="E17064" s="237"/>
      <c r="F17064" s="237"/>
      <c r="G17064" s="237"/>
    </row>
    <row r="17065" spans="5:7">
      <c r="E17065" s="237"/>
      <c r="F17065" s="237"/>
      <c r="G17065" s="237"/>
    </row>
    <row r="17066" spans="5:7">
      <c r="E17066" s="237"/>
      <c r="F17066" s="237"/>
      <c r="G17066" s="237"/>
    </row>
    <row r="17067" spans="5:7">
      <c r="E17067" s="237"/>
      <c r="F17067" s="237"/>
      <c r="G17067" s="237"/>
    </row>
    <row r="17068" spans="5:7">
      <c r="E17068" s="237"/>
      <c r="F17068" s="237"/>
      <c r="G17068" s="237"/>
    </row>
    <row r="17069" spans="5:7">
      <c r="E17069" s="237"/>
      <c r="F17069" s="237"/>
      <c r="G17069" s="237"/>
    </row>
    <row r="17070" spans="5:7">
      <c r="E17070" s="237"/>
      <c r="F17070" s="237"/>
      <c r="G17070" s="237"/>
    </row>
    <row r="17071" spans="5:7">
      <c r="E17071" s="237"/>
      <c r="F17071" s="237"/>
      <c r="G17071" s="237"/>
    </row>
    <row r="17072" spans="5:7">
      <c r="E17072" s="237"/>
      <c r="F17072" s="237"/>
      <c r="G17072" s="237"/>
    </row>
    <row r="17073" spans="5:7">
      <c r="E17073" s="237"/>
      <c r="F17073" s="237"/>
      <c r="G17073" s="237"/>
    </row>
    <row r="17074" spans="5:7">
      <c r="E17074" s="237"/>
      <c r="F17074" s="237"/>
      <c r="G17074" s="237"/>
    </row>
    <row r="17075" spans="5:7">
      <c r="E17075" s="237"/>
      <c r="F17075" s="237"/>
      <c r="G17075" s="237"/>
    </row>
    <row r="17076" spans="5:7">
      <c r="E17076" s="237"/>
      <c r="F17076" s="237"/>
      <c r="G17076" s="237"/>
    </row>
    <row r="17077" spans="5:7">
      <c r="E17077" s="237"/>
      <c r="F17077" s="237"/>
      <c r="G17077" s="237"/>
    </row>
    <row r="17078" spans="5:7">
      <c r="E17078" s="237"/>
      <c r="F17078" s="237"/>
      <c r="G17078" s="237"/>
    </row>
    <row r="17079" spans="5:7">
      <c r="E17079" s="237"/>
      <c r="F17079" s="237"/>
      <c r="G17079" s="237"/>
    </row>
    <row r="17080" spans="5:7">
      <c r="E17080" s="237"/>
      <c r="F17080" s="237"/>
      <c r="G17080" s="237"/>
    </row>
    <row r="17081" spans="5:7">
      <c r="E17081" s="237"/>
      <c r="F17081" s="237"/>
      <c r="G17081" s="237"/>
    </row>
    <row r="17082" spans="5:7">
      <c r="E17082" s="237"/>
      <c r="F17082" s="237"/>
      <c r="G17082" s="237"/>
    </row>
    <row r="17083" spans="5:7">
      <c r="E17083" s="237"/>
      <c r="F17083" s="237"/>
      <c r="G17083" s="237"/>
    </row>
    <row r="17084" spans="5:7">
      <c r="E17084" s="237"/>
      <c r="F17084" s="237"/>
      <c r="G17084" s="237"/>
    </row>
    <row r="17085" spans="5:7">
      <c r="E17085" s="237"/>
      <c r="F17085" s="237"/>
      <c r="G17085" s="237"/>
    </row>
    <row r="17086" spans="5:7">
      <c r="E17086" s="237"/>
      <c r="F17086" s="237"/>
      <c r="G17086" s="237"/>
    </row>
    <row r="17087" spans="5:7">
      <c r="E17087" s="237"/>
      <c r="F17087" s="237"/>
      <c r="G17087" s="237"/>
    </row>
    <row r="17088" spans="5:7">
      <c r="E17088" s="237"/>
      <c r="F17088" s="237"/>
      <c r="G17088" s="237"/>
    </row>
    <row r="17089" spans="5:7">
      <c r="E17089" s="237"/>
      <c r="F17089" s="237"/>
      <c r="G17089" s="237"/>
    </row>
    <row r="17090" spans="5:7">
      <c r="E17090" s="237"/>
      <c r="F17090" s="237"/>
      <c r="G17090" s="237"/>
    </row>
    <row r="17091" spans="5:7">
      <c r="E17091" s="237"/>
      <c r="F17091" s="237"/>
      <c r="G17091" s="237"/>
    </row>
    <row r="17092" spans="5:7">
      <c r="E17092" s="237"/>
      <c r="F17092" s="237"/>
      <c r="G17092" s="237"/>
    </row>
    <row r="17093" spans="5:7">
      <c r="E17093" s="237"/>
      <c r="F17093" s="237"/>
      <c r="G17093" s="237"/>
    </row>
    <row r="17094" spans="5:7">
      <c r="E17094" s="237"/>
      <c r="F17094" s="237"/>
      <c r="G17094" s="237"/>
    </row>
    <row r="17095" spans="5:7">
      <c r="E17095" s="237"/>
      <c r="F17095" s="237"/>
      <c r="G17095" s="237"/>
    </row>
    <row r="17096" spans="5:7">
      <c r="E17096" s="237"/>
      <c r="F17096" s="237"/>
      <c r="G17096" s="237"/>
    </row>
    <row r="17097" spans="5:7">
      <c r="E17097" s="237"/>
      <c r="F17097" s="237"/>
      <c r="G17097" s="237"/>
    </row>
    <row r="17098" spans="5:7">
      <c r="E17098" s="237"/>
      <c r="F17098" s="237"/>
      <c r="G17098" s="237"/>
    </row>
    <row r="17099" spans="5:7">
      <c r="E17099" s="237"/>
      <c r="F17099" s="237"/>
      <c r="G17099" s="237"/>
    </row>
    <row r="17100" spans="5:7">
      <c r="E17100" s="237"/>
      <c r="F17100" s="237"/>
      <c r="G17100" s="237"/>
    </row>
    <row r="17101" spans="5:7">
      <c r="E17101" s="237"/>
      <c r="F17101" s="237"/>
      <c r="G17101" s="237"/>
    </row>
    <row r="17102" spans="5:7">
      <c r="E17102" s="237"/>
      <c r="F17102" s="237"/>
      <c r="G17102" s="237"/>
    </row>
    <row r="17103" spans="5:7">
      <c r="E17103" s="237"/>
      <c r="F17103" s="237"/>
      <c r="G17103" s="237"/>
    </row>
    <row r="17104" spans="5:7">
      <c r="E17104" s="237"/>
      <c r="F17104" s="237"/>
      <c r="G17104" s="237"/>
    </row>
    <row r="17105" spans="5:7">
      <c r="E17105" s="237"/>
      <c r="F17105" s="237"/>
      <c r="G17105" s="237"/>
    </row>
    <row r="17106" spans="5:7">
      <c r="E17106" s="237"/>
      <c r="F17106" s="237"/>
      <c r="G17106" s="237"/>
    </row>
    <row r="17107" spans="5:7">
      <c r="E17107" s="237"/>
      <c r="F17107" s="237"/>
      <c r="G17107" s="237"/>
    </row>
    <row r="17108" spans="5:7">
      <c r="E17108" s="237"/>
      <c r="F17108" s="237"/>
      <c r="G17108" s="237"/>
    </row>
    <row r="17109" spans="5:7">
      <c r="E17109" s="237"/>
      <c r="F17109" s="237"/>
      <c r="G17109" s="237"/>
    </row>
    <row r="17110" spans="5:7">
      <c r="E17110" s="237"/>
      <c r="F17110" s="237"/>
      <c r="G17110" s="237"/>
    </row>
    <row r="17111" spans="5:7">
      <c r="E17111" s="237"/>
      <c r="F17111" s="237"/>
      <c r="G17111" s="237"/>
    </row>
    <row r="17112" spans="5:7">
      <c r="E17112" s="237"/>
      <c r="F17112" s="237"/>
      <c r="G17112" s="237"/>
    </row>
    <row r="17113" spans="5:7">
      <c r="E17113" s="237"/>
      <c r="F17113" s="237"/>
      <c r="G17113" s="237"/>
    </row>
    <row r="17114" spans="5:7">
      <c r="E17114" s="237"/>
      <c r="F17114" s="237"/>
      <c r="G17114" s="237"/>
    </row>
    <row r="17115" spans="5:7">
      <c r="E17115" s="237"/>
      <c r="F17115" s="237"/>
      <c r="G17115" s="237"/>
    </row>
    <row r="17116" spans="5:7">
      <c r="E17116" s="237"/>
      <c r="F17116" s="237"/>
      <c r="G17116" s="237"/>
    </row>
    <row r="17117" spans="5:7">
      <c r="E17117" s="237"/>
      <c r="F17117" s="237"/>
      <c r="G17117" s="237"/>
    </row>
    <row r="17118" spans="5:7">
      <c r="E17118" s="237"/>
      <c r="F17118" s="237"/>
      <c r="G17118" s="237"/>
    </row>
    <row r="17119" spans="5:7">
      <c r="E17119" s="237"/>
      <c r="F17119" s="237"/>
      <c r="G17119" s="237"/>
    </row>
    <row r="17120" spans="5:7">
      <c r="E17120" s="237"/>
      <c r="F17120" s="237"/>
      <c r="G17120" s="237"/>
    </row>
    <row r="17121" spans="5:7">
      <c r="E17121" s="237"/>
      <c r="F17121" s="237"/>
      <c r="G17121" s="237"/>
    </row>
    <row r="17122" spans="5:7">
      <c r="E17122" s="237"/>
      <c r="F17122" s="237"/>
      <c r="G17122" s="237"/>
    </row>
    <row r="17123" spans="5:7">
      <c r="E17123" s="237"/>
      <c r="F17123" s="237"/>
      <c r="G17123" s="237"/>
    </row>
    <row r="17124" spans="5:7">
      <c r="E17124" s="237"/>
      <c r="F17124" s="237"/>
      <c r="G17124" s="237"/>
    </row>
    <row r="17125" spans="5:7">
      <c r="E17125" s="237"/>
      <c r="F17125" s="237"/>
      <c r="G17125" s="237"/>
    </row>
    <row r="17126" spans="5:7">
      <c r="E17126" s="237"/>
      <c r="F17126" s="237"/>
      <c r="G17126" s="237"/>
    </row>
    <row r="17127" spans="5:7">
      <c r="E17127" s="237"/>
      <c r="F17127" s="237"/>
      <c r="G17127" s="237"/>
    </row>
    <row r="17128" spans="5:7">
      <c r="E17128" s="237"/>
      <c r="F17128" s="237"/>
      <c r="G17128" s="237"/>
    </row>
    <row r="17129" spans="5:7">
      <c r="E17129" s="237"/>
      <c r="F17129" s="237"/>
      <c r="G17129" s="237"/>
    </row>
    <row r="17130" spans="5:7">
      <c r="E17130" s="237"/>
      <c r="F17130" s="237"/>
      <c r="G17130" s="237"/>
    </row>
    <row r="17131" spans="5:7">
      <c r="E17131" s="237"/>
      <c r="F17131" s="237"/>
      <c r="G17131" s="237"/>
    </row>
    <row r="17132" spans="5:7">
      <c r="E17132" s="237"/>
      <c r="F17132" s="237"/>
      <c r="G17132" s="237"/>
    </row>
    <row r="17133" spans="5:7">
      <c r="E17133" s="237"/>
      <c r="F17133" s="237"/>
      <c r="G17133" s="237"/>
    </row>
    <row r="17134" spans="5:7">
      <c r="E17134" s="237"/>
      <c r="F17134" s="237"/>
      <c r="G17134" s="237"/>
    </row>
    <row r="17135" spans="5:7">
      <c r="E17135" s="237"/>
      <c r="F17135" s="237"/>
      <c r="G17135" s="237"/>
    </row>
    <row r="17136" spans="5:7">
      <c r="E17136" s="237"/>
      <c r="F17136" s="237"/>
      <c r="G17136" s="237"/>
    </row>
    <row r="17137" spans="5:7">
      <c r="E17137" s="237"/>
      <c r="F17137" s="237"/>
      <c r="G17137" s="237"/>
    </row>
    <row r="17138" spans="5:7">
      <c r="E17138" s="237"/>
      <c r="F17138" s="237"/>
      <c r="G17138" s="237"/>
    </row>
    <row r="17139" spans="5:7">
      <c r="E17139" s="237"/>
      <c r="F17139" s="237"/>
      <c r="G17139" s="237"/>
    </row>
    <row r="17140" spans="5:7">
      <c r="E17140" s="237"/>
      <c r="F17140" s="237"/>
      <c r="G17140" s="237"/>
    </row>
    <row r="17141" spans="5:7">
      <c r="E17141" s="237"/>
      <c r="F17141" s="237"/>
      <c r="G17141" s="237"/>
    </row>
    <row r="17142" spans="5:7">
      <c r="E17142" s="237"/>
      <c r="F17142" s="237"/>
      <c r="G17142" s="237"/>
    </row>
    <row r="17143" spans="5:7">
      <c r="E17143" s="237"/>
      <c r="F17143" s="237"/>
      <c r="G17143" s="237"/>
    </row>
    <row r="17144" spans="5:7">
      <c r="E17144" s="237"/>
      <c r="F17144" s="237"/>
      <c r="G17144" s="237"/>
    </row>
    <row r="17145" spans="5:7">
      <c r="E17145" s="237"/>
      <c r="F17145" s="237"/>
      <c r="G17145" s="237"/>
    </row>
    <row r="17146" spans="5:7">
      <c r="E17146" s="237"/>
      <c r="F17146" s="237"/>
      <c r="G17146" s="237"/>
    </row>
    <row r="17147" spans="5:7">
      <c r="E17147" s="237"/>
      <c r="F17147" s="237"/>
      <c r="G17147" s="237"/>
    </row>
    <row r="17148" spans="5:7">
      <c r="E17148" s="237"/>
      <c r="F17148" s="237"/>
      <c r="G17148" s="237"/>
    </row>
    <row r="17149" spans="5:7">
      <c r="E17149" s="237"/>
      <c r="F17149" s="237"/>
      <c r="G17149" s="237"/>
    </row>
    <row r="17150" spans="5:7">
      <c r="E17150" s="237"/>
      <c r="F17150" s="237"/>
      <c r="G17150" s="237"/>
    </row>
    <row r="17151" spans="5:7">
      <c r="E17151" s="237"/>
      <c r="F17151" s="237"/>
      <c r="G17151" s="237"/>
    </row>
    <row r="17152" spans="5:7">
      <c r="E17152" s="237"/>
      <c r="F17152" s="237"/>
      <c r="G17152" s="237"/>
    </row>
    <row r="17153" spans="5:7">
      <c r="E17153" s="237"/>
      <c r="F17153" s="237"/>
      <c r="G17153" s="237"/>
    </row>
    <row r="17154" spans="5:7">
      <c r="E17154" s="237"/>
      <c r="F17154" s="237"/>
      <c r="G17154" s="237"/>
    </row>
    <row r="17155" spans="5:7">
      <c r="E17155" s="237"/>
      <c r="F17155" s="237"/>
      <c r="G17155" s="237"/>
    </row>
    <row r="17156" spans="5:7">
      <c r="E17156" s="237"/>
      <c r="F17156" s="237"/>
      <c r="G17156" s="237"/>
    </row>
    <row r="17157" spans="5:7">
      <c r="E17157" s="237"/>
      <c r="F17157" s="237"/>
      <c r="G17157" s="237"/>
    </row>
    <row r="17158" spans="5:7">
      <c r="E17158" s="237"/>
      <c r="F17158" s="237"/>
      <c r="G17158" s="237"/>
    </row>
    <row r="17159" spans="5:7">
      <c r="E17159" s="237"/>
      <c r="F17159" s="237"/>
      <c r="G17159" s="237"/>
    </row>
    <row r="17160" spans="5:7">
      <c r="E17160" s="237"/>
      <c r="F17160" s="237"/>
      <c r="G17160" s="237"/>
    </row>
    <row r="17161" spans="5:7">
      <c r="E17161" s="237"/>
      <c r="F17161" s="237"/>
      <c r="G17161" s="237"/>
    </row>
    <row r="17162" spans="5:7">
      <c r="E17162" s="237"/>
      <c r="F17162" s="237"/>
      <c r="G17162" s="237"/>
    </row>
    <row r="17163" spans="5:7">
      <c r="E17163" s="237"/>
      <c r="F17163" s="237"/>
      <c r="G17163" s="237"/>
    </row>
    <row r="17164" spans="5:7">
      <c r="E17164" s="237"/>
      <c r="F17164" s="237"/>
      <c r="G17164" s="237"/>
    </row>
    <row r="17165" spans="5:7">
      <c r="E17165" s="237"/>
      <c r="F17165" s="237"/>
      <c r="G17165" s="237"/>
    </row>
    <row r="17166" spans="5:7">
      <c r="E17166" s="237"/>
      <c r="F17166" s="237"/>
      <c r="G17166" s="237"/>
    </row>
    <row r="17167" spans="5:7">
      <c r="E17167" s="237"/>
      <c r="F17167" s="237"/>
      <c r="G17167" s="237"/>
    </row>
    <row r="17168" spans="5:7">
      <c r="E17168" s="237"/>
      <c r="F17168" s="237"/>
      <c r="G17168" s="237"/>
    </row>
    <row r="17169" spans="5:7">
      <c r="E17169" s="237"/>
      <c r="F17169" s="237"/>
      <c r="G17169" s="237"/>
    </row>
    <row r="17170" spans="5:7">
      <c r="E17170" s="237"/>
      <c r="F17170" s="237"/>
      <c r="G17170" s="237"/>
    </row>
    <row r="17171" spans="5:7">
      <c r="E17171" s="237"/>
      <c r="F17171" s="237"/>
      <c r="G17171" s="237"/>
    </row>
    <row r="17172" spans="5:7">
      <c r="E17172" s="237"/>
      <c r="F17172" s="237"/>
      <c r="G17172" s="237"/>
    </row>
    <row r="17173" spans="5:7">
      <c r="E17173" s="237"/>
      <c r="F17173" s="237"/>
      <c r="G17173" s="237"/>
    </row>
    <row r="17174" spans="5:7">
      <c r="E17174" s="237"/>
      <c r="F17174" s="237"/>
      <c r="G17174" s="237"/>
    </row>
    <row r="17175" spans="5:7">
      <c r="E17175" s="237"/>
      <c r="F17175" s="237"/>
      <c r="G17175" s="237"/>
    </row>
    <row r="17176" spans="5:7">
      <c r="E17176" s="237"/>
      <c r="F17176" s="237"/>
      <c r="G17176" s="237"/>
    </row>
    <row r="17177" spans="5:7">
      <c r="E17177" s="237"/>
      <c r="F17177" s="237"/>
      <c r="G17177" s="237"/>
    </row>
    <row r="17178" spans="5:7">
      <c r="E17178" s="237"/>
      <c r="F17178" s="237"/>
      <c r="G17178" s="237"/>
    </row>
    <row r="17179" spans="5:7">
      <c r="E17179" s="237"/>
      <c r="F17179" s="237"/>
      <c r="G17179" s="237"/>
    </row>
    <row r="17180" spans="5:7">
      <c r="E17180" s="237"/>
      <c r="F17180" s="237"/>
      <c r="G17180" s="237"/>
    </row>
    <row r="17181" spans="5:7">
      <c r="E17181" s="237"/>
      <c r="F17181" s="237"/>
      <c r="G17181" s="237"/>
    </row>
    <row r="17182" spans="5:7">
      <c r="E17182" s="237"/>
      <c r="F17182" s="237"/>
      <c r="G17182" s="237"/>
    </row>
    <row r="17183" spans="5:7">
      <c r="E17183" s="237"/>
      <c r="F17183" s="237"/>
      <c r="G17183" s="237"/>
    </row>
    <row r="17184" spans="5:7">
      <c r="E17184" s="237"/>
      <c r="F17184" s="237"/>
      <c r="G17184" s="237"/>
    </row>
    <row r="17185" spans="5:7">
      <c r="E17185" s="237"/>
      <c r="F17185" s="237"/>
      <c r="G17185" s="237"/>
    </row>
  </sheetData>
  <autoFilter ref="A9:AE903">
    <filterColumn colId="1"/>
    <filterColumn colId="21"/>
  </autoFilter>
  <mergeCells count="1711">
    <mergeCell ref="Q829:Q831"/>
    <mergeCell ref="R829:R831"/>
    <mergeCell ref="S829:S831"/>
    <mergeCell ref="U829:U831"/>
    <mergeCell ref="W829:W831"/>
    <mergeCell ref="Q817:Q819"/>
    <mergeCell ref="R817:R819"/>
    <mergeCell ref="S817:S819"/>
    <mergeCell ref="U817:U819"/>
    <mergeCell ref="W817:W819"/>
    <mergeCell ref="Q814:Q816"/>
    <mergeCell ref="R814:R816"/>
    <mergeCell ref="S814:S816"/>
    <mergeCell ref="U814:U816"/>
    <mergeCell ref="W814:W816"/>
    <mergeCell ref="Q826:Q828"/>
    <mergeCell ref="R826:R828"/>
    <mergeCell ref="S826:S828"/>
    <mergeCell ref="U826:U828"/>
    <mergeCell ref="W826:W828"/>
    <mergeCell ref="Q823:Q825"/>
    <mergeCell ref="R823:R825"/>
    <mergeCell ref="S823:S825"/>
    <mergeCell ref="U823:U825"/>
    <mergeCell ref="W823:W825"/>
    <mergeCell ref="Q820:Q822"/>
    <mergeCell ref="R820:R822"/>
    <mergeCell ref="S820:S822"/>
    <mergeCell ref="U820:U822"/>
    <mergeCell ref="W820:W822"/>
    <mergeCell ref="Q805:Q807"/>
    <mergeCell ref="R805:R807"/>
    <mergeCell ref="S805:S807"/>
    <mergeCell ref="U805:U807"/>
    <mergeCell ref="W805:W807"/>
    <mergeCell ref="Q793:Q795"/>
    <mergeCell ref="R793:R795"/>
    <mergeCell ref="S793:S795"/>
    <mergeCell ref="U793:U795"/>
    <mergeCell ref="W793:W795"/>
    <mergeCell ref="Q811:Q813"/>
    <mergeCell ref="R811:R813"/>
    <mergeCell ref="S811:S813"/>
    <mergeCell ref="U811:U813"/>
    <mergeCell ref="W811:W813"/>
    <mergeCell ref="Q808:Q810"/>
    <mergeCell ref="R808:R810"/>
    <mergeCell ref="S808:S810"/>
    <mergeCell ref="U808:U810"/>
    <mergeCell ref="W808:W810"/>
    <mergeCell ref="Q802:Q804"/>
    <mergeCell ref="R802:R804"/>
    <mergeCell ref="S802:S804"/>
    <mergeCell ref="U802:U804"/>
    <mergeCell ref="W802:W804"/>
    <mergeCell ref="Q799:Q801"/>
    <mergeCell ref="R799:R801"/>
    <mergeCell ref="S799:S801"/>
    <mergeCell ref="U799:U801"/>
    <mergeCell ref="W799:W801"/>
    <mergeCell ref="Q796:Q798"/>
    <mergeCell ref="R796:R798"/>
    <mergeCell ref="Q790:Q792"/>
    <mergeCell ref="R790:R792"/>
    <mergeCell ref="S790:S792"/>
    <mergeCell ref="U790:U792"/>
    <mergeCell ref="W790:W792"/>
    <mergeCell ref="S796:S798"/>
    <mergeCell ref="U796:U798"/>
    <mergeCell ref="W796:W798"/>
    <mergeCell ref="Q784:Q786"/>
    <mergeCell ref="R784:R786"/>
    <mergeCell ref="S784:S786"/>
    <mergeCell ref="U784:U786"/>
    <mergeCell ref="W784:W786"/>
    <mergeCell ref="Q778:Q780"/>
    <mergeCell ref="R778:R780"/>
    <mergeCell ref="S778:S780"/>
    <mergeCell ref="U778:U780"/>
    <mergeCell ref="W778:W780"/>
    <mergeCell ref="Q787:Q789"/>
    <mergeCell ref="R787:R789"/>
    <mergeCell ref="S787:S789"/>
    <mergeCell ref="U787:U789"/>
    <mergeCell ref="W787:W789"/>
    <mergeCell ref="Q781:Q783"/>
    <mergeCell ref="R781:R783"/>
    <mergeCell ref="S781:S783"/>
    <mergeCell ref="U781:U783"/>
    <mergeCell ref="W781:W783"/>
    <mergeCell ref="Q772:Q774"/>
    <mergeCell ref="R772:R774"/>
    <mergeCell ref="S772:S774"/>
    <mergeCell ref="U772:U774"/>
    <mergeCell ref="W772:W774"/>
    <mergeCell ref="Q766:Q768"/>
    <mergeCell ref="R766:R768"/>
    <mergeCell ref="S766:S768"/>
    <mergeCell ref="U766:U768"/>
    <mergeCell ref="W766:W768"/>
    <mergeCell ref="Q775:Q777"/>
    <mergeCell ref="R775:R777"/>
    <mergeCell ref="S775:S777"/>
    <mergeCell ref="U775:U777"/>
    <mergeCell ref="W775:W777"/>
    <mergeCell ref="Q769:Q771"/>
    <mergeCell ref="R769:R771"/>
    <mergeCell ref="S769:S771"/>
    <mergeCell ref="U769:U771"/>
    <mergeCell ref="W769:W771"/>
    <mergeCell ref="U757:U759"/>
    <mergeCell ref="W757:W759"/>
    <mergeCell ref="U745:U747"/>
    <mergeCell ref="Q754:Q756"/>
    <mergeCell ref="R754:R756"/>
    <mergeCell ref="S754:S756"/>
    <mergeCell ref="U754:U756"/>
    <mergeCell ref="W754:W756"/>
    <mergeCell ref="U748:U750"/>
    <mergeCell ref="Q742:Q744"/>
    <mergeCell ref="R742:R744"/>
    <mergeCell ref="S742:S744"/>
    <mergeCell ref="T742:T744"/>
    <mergeCell ref="U742:U744"/>
    <mergeCell ref="R751:R753"/>
    <mergeCell ref="S751:S753"/>
    <mergeCell ref="U751:U753"/>
    <mergeCell ref="W751:W753"/>
    <mergeCell ref="Q751:Q753"/>
    <mergeCell ref="W745:W747"/>
    <mergeCell ref="Q748:Q750"/>
    <mergeCell ref="R748:R750"/>
    <mergeCell ref="S748:S750"/>
    <mergeCell ref="W742:W744"/>
    <mergeCell ref="Q745:Q747"/>
    <mergeCell ref="R745:R747"/>
    <mergeCell ref="S745:S747"/>
    <mergeCell ref="W748:W750"/>
    <mergeCell ref="Q763:Q765"/>
    <mergeCell ref="R763:R765"/>
    <mergeCell ref="S763:S765"/>
    <mergeCell ref="U763:U765"/>
    <mergeCell ref="W763:W765"/>
    <mergeCell ref="Q760:Q762"/>
    <mergeCell ref="R760:R762"/>
    <mergeCell ref="S760:S762"/>
    <mergeCell ref="U760:U762"/>
    <mergeCell ref="W760:W762"/>
    <mergeCell ref="Q757:Q759"/>
    <mergeCell ref="R757:R759"/>
    <mergeCell ref="S757:S759"/>
    <mergeCell ref="R706:R708"/>
    <mergeCell ref="S706:S708"/>
    <mergeCell ref="T706:T708"/>
    <mergeCell ref="U706:U708"/>
    <mergeCell ref="W706:W708"/>
    <mergeCell ref="Q712:Q714"/>
    <mergeCell ref="R712:R714"/>
    <mergeCell ref="S712:S714"/>
    <mergeCell ref="T712:T714"/>
    <mergeCell ref="U712:U714"/>
    <mergeCell ref="Q739:Q741"/>
    <mergeCell ref="R739:R741"/>
    <mergeCell ref="S739:S741"/>
    <mergeCell ref="T739:T741"/>
    <mergeCell ref="U739:U741"/>
    <mergeCell ref="W739:W741"/>
    <mergeCell ref="R721:R723"/>
    <mergeCell ref="Q736:Q738"/>
    <mergeCell ref="R736:R738"/>
    <mergeCell ref="Q481:Q483"/>
    <mergeCell ref="Q484:Q486"/>
    <mergeCell ref="R484:R486"/>
    <mergeCell ref="S484:S486"/>
    <mergeCell ref="T484:T486"/>
    <mergeCell ref="U484:U486"/>
    <mergeCell ref="W484:W486"/>
    <mergeCell ref="Q487:Q489"/>
    <mergeCell ref="R487:R489"/>
    <mergeCell ref="S487:S489"/>
    <mergeCell ref="T487:T489"/>
    <mergeCell ref="R481:R483"/>
    <mergeCell ref="S481:S483"/>
    <mergeCell ref="T481:T483"/>
    <mergeCell ref="U481:U483"/>
    <mergeCell ref="Q490:Q492"/>
    <mergeCell ref="R490:R492"/>
    <mergeCell ref="W481:W483"/>
    <mergeCell ref="U487:U489"/>
    <mergeCell ref="W487:W489"/>
    <mergeCell ref="S490:S492"/>
    <mergeCell ref="T490:T492"/>
    <mergeCell ref="U490:U492"/>
    <mergeCell ref="W490:W492"/>
    <mergeCell ref="Q472:Q474"/>
    <mergeCell ref="R472:R474"/>
    <mergeCell ref="S472:S474"/>
    <mergeCell ref="T472:T474"/>
    <mergeCell ref="W466:W468"/>
    <mergeCell ref="U469:U471"/>
    <mergeCell ref="W469:W471"/>
    <mergeCell ref="Q469:Q471"/>
    <mergeCell ref="R469:R471"/>
    <mergeCell ref="S469:S471"/>
    <mergeCell ref="T469:T471"/>
    <mergeCell ref="T478:T480"/>
    <mergeCell ref="U478:U480"/>
    <mergeCell ref="W478:W480"/>
    <mergeCell ref="U475:U477"/>
    <mergeCell ref="W475:W477"/>
    <mergeCell ref="Q478:Q480"/>
    <mergeCell ref="R478:R480"/>
    <mergeCell ref="S478:S480"/>
    <mergeCell ref="Q475:Q477"/>
    <mergeCell ref="R475:R477"/>
    <mergeCell ref="S475:S477"/>
    <mergeCell ref="T475:T477"/>
    <mergeCell ref="Q448:Q450"/>
    <mergeCell ref="R448:R450"/>
    <mergeCell ref="S448:S450"/>
    <mergeCell ref="T448:T450"/>
    <mergeCell ref="U448:U450"/>
    <mergeCell ref="W448:W450"/>
    <mergeCell ref="U472:U474"/>
    <mergeCell ref="W472:W474"/>
    <mergeCell ref="U442:U444"/>
    <mergeCell ref="W442:W444"/>
    <mergeCell ref="Q451:Q453"/>
    <mergeCell ref="R451:R453"/>
    <mergeCell ref="S451:S453"/>
    <mergeCell ref="T451:T453"/>
    <mergeCell ref="U451:U453"/>
    <mergeCell ref="W451:W453"/>
    <mergeCell ref="Q466:Q468"/>
    <mergeCell ref="R466:R468"/>
    <mergeCell ref="S466:S468"/>
    <mergeCell ref="T466:T468"/>
    <mergeCell ref="U466:U468"/>
    <mergeCell ref="Q454:Q456"/>
    <mergeCell ref="R454:R456"/>
    <mergeCell ref="S454:S456"/>
    <mergeCell ref="T454:T456"/>
    <mergeCell ref="U454:U456"/>
    <mergeCell ref="W454:W456"/>
    <mergeCell ref="Q457:Q459"/>
    <mergeCell ref="R457:R459"/>
    <mergeCell ref="S457:S459"/>
    <mergeCell ref="T457:T459"/>
    <mergeCell ref="U457:U459"/>
    <mergeCell ref="Q433:Q435"/>
    <mergeCell ref="R433:R435"/>
    <mergeCell ref="S433:S435"/>
    <mergeCell ref="T433:T435"/>
    <mergeCell ref="U433:U435"/>
    <mergeCell ref="W433:W435"/>
    <mergeCell ref="Q439:Q441"/>
    <mergeCell ref="R439:R441"/>
    <mergeCell ref="S439:S441"/>
    <mergeCell ref="T439:T441"/>
    <mergeCell ref="U439:U441"/>
    <mergeCell ref="W439:W441"/>
    <mergeCell ref="Q442:Q444"/>
    <mergeCell ref="R442:R444"/>
    <mergeCell ref="S442:S444"/>
    <mergeCell ref="T442:T444"/>
    <mergeCell ref="Q436:Q438"/>
    <mergeCell ref="R436:R438"/>
    <mergeCell ref="S436:S438"/>
    <mergeCell ref="T436:T438"/>
    <mergeCell ref="U436:U438"/>
    <mergeCell ref="W436:W438"/>
    <mergeCell ref="Q430:Q432"/>
    <mergeCell ref="R430:R432"/>
    <mergeCell ref="S430:S432"/>
    <mergeCell ref="T430:T432"/>
    <mergeCell ref="U430:U432"/>
    <mergeCell ref="W430:W432"/>
    <mergeCell ref="Q424:Q426"/>
    <mergeCell ref="R424:R426"/>
    <mergeCell ref="S424:S426"/>
    <mergeCell ref="T424:T426"/>
    <mergeCell ref="U424:U426"/>
    <mergeCell ref="W424:W426"/>
    <mergeCell ref="Q427:Q429"/>
    <mergeCell ref="R427:R429"/>
    <mergeCell ref="S427:S429"/>
    <mergeCell ref="T427:T429"/>
    <mergeCell ref="U427:U429"/>
    <mergeCell ref="W427:W429"/>
    <mergeCell ref="Q415:Q417"/>
    <mergeCell ref="R415:R417"/>
    <mergeCell ref="S415:S417"/>
    <mergeCell ref="T415:T417"/>
    <mergeCell ref="U415:U417"/>
    <mergeCell ref="W415:W417"/>
    <mergeCell ref="Q418:Q420"/>
    <mergeCell ref="R418:R420"/>
    <mergeCell ref="S418:S420"/>
    <mergeCell ref="T418:T420"/>
    <mergeCell ref="U418:U420"/>
    <mergeCell ref="W418:W420"/>
    <mergeCell ref="Q421:Q423"/>
    <mergeCell ref="R421:R423"/>
    <mergeCell ref="S421:S423"/>
    <mergeCell ref="T421:T423"/>
    <mergeCell ref="U421:U423"/>
    <mergeCell ref="W421:W423"/>
    <mergeCell ref="D6:U6"/>
    <mergeCell ref="W412:W414"/>
    <mergeCell ref="Q412:Q414"/>
    <mergeCell ref="R412:R414"/>
    <mergeCell ref="S412:S414"/>
    <mergeCell ref="T412:T414"/>
    <mergeCell ref="U412:U414"/>
    <mergeCell ref="Q409:Q411"/>
    <mergeCell ref="R409:R411"/>
    <mergeCell ref="S409:S411"/>
    <mergeCell ref="T409:T411"/>
    <mergeCell ref="U409:U411"/>
    <mergeCell ref="W409:W411"/>
    <mergeCell ref="W403:W405"/>
    <mergeCell ref="Q406:Q408"/>
    <mergeCell ref="R406:R408"/>
    <mergeCell ref="S406:S408"/>
    <mergeCell ref="T406:T408"/>
    <mergeCell ref="U406:U408"/>
    <mergeCell ref="W406:W408"/>
    <mergeCell ref="W400:W402"/>
    <mergeCell ref="Q403:Q405"/>
    <mergeCell ref="R403:R405"/>
    <mergeCell ref="S403:S405"/>
    <mergeCell ref="T403:T405"/>
    <mergeCell ref="U403:U405"/>
    <mergeCell ref="Q400:Q402"/>
    <mergeCell ref="R400:R402"/>
    <mergeCell ref="S400:S402"/>
    <mergeCell ref="T400:T402"/>
    <mergeCell ref="U400:U402"/>
    <mergeCell ref="Q397:Q399"/>
    <mergeCell ref="R397:R399"/>
    <mergeCell ref="S397:S399"/>
    <mergeCell ref="T397:T399"/>
    <mergeCell ref="U397:U399"/>
    <mergeCell ref="W397:W399"/>
    <mergeCell ref="W391:W393"/>
    <mergeCell ref="X391:X393"/>
    <mergeCell ref="Q394:Q396"/>
    <mergeCell ref="R394:R396"/>
    <mergeCell ref="S394:S396"/>
    <mergeCell ref="T394:T396"/>
    <mergeCell ref="U394:U396"/>
    <mergeCell ref="W394:W396"/>
    <mergeCell ref="W388:W390"/>
    <mergeCell ref="X388:X390"/>
    <mergeCell ref="Q391:Q393"/>
    <mergeCell ref="R391:R393"/>
    <mergeCell ref="S391:S393"/>
    <mergeCell ref="T391:T393"/>
    <mergeCell ref="U391:U393"/>
    <mergeCell ref="Q388:Q390"/>
    <mergeCell ref="R388:R390"/>
    <mergeCell ref="S388:S390"/>
    <mergeCell ref="T388:T390"/>
    <mergeCell ref="U388:U390"/>
    <mergeCell ref="X382:X384"/>
    <mergeCell ref="Q385:Q387"/>
    <mergeCell ref="R385:R387"/>
    <mergeCell ref="S385:S387"/>
    <mergeCell ref="T385:T387"/>
    <mergeCell ref="U385:U387"/>
    <mergeCell ref="W385:W387"/>
    <mergeCell ref="X385:X387"/>
    <mergeCell ref="W379:W381"/>
    <mergeCell ref="X379:X381"/>
    <mergeCell ref="Q382:Q384"/>
    <mergeCell ref="R382:R384"/>
    <mergeCell ref="S382:S384"/>
    <mergeCell ref="T382:T384"/>
    <mergeCell ref="U382:U384"/>
    <mergeCell ref="W382:W384"/>
    <mergeCell ref="W376:W378"/>
    <mergeCell ref="X376:X378"/>
    <mergeCell ref="Q379:Q381"/>
    <mergeCell ref="R379:R381"/>
    <mergeCell ref="S379:S381"/>
    <mergeCell ref="T379:T381"/>
    <mergeCell ref="U379:U381"/>
    <mergeCell ref="Q376:Q378"/>
    <mergeCell ref="R376:R378"/>
    <mergeCell ref="S376:S378"/>
    <mergeCell ref="T376:T378"/>
    <mergeCell ref="U376:U378"/>
    <mergeCell ref="Q373:Q375"/>
    <mergeCell ref="R373:R375"/>
    <mergeCell ref="S373:S375"/>
    <mergeCell ref="T373:T375"/>
    <mergeCell ref="U373:U375"/>
    <mergeCell ref="W373:W375"/>
    <mergeCell ref="W367:W369"/>
    <mergeCell ref="X367:X369"/>
    <mergeCell ref="Q370:Q372"/>
    <mergeCell ref="R370:R372"/>
    <mergeCell ref="S370:S372"/>
    <mergeCell ref="T370:T372"/>
    <mergeCell ref="U370:U372"/>
    <mergeCell ref="W370:W372"/>
    <mergeCell ref="W364:W366"/>
    <mergeCell ref="X364:X366"/>
    <mergeCell ref="Q367:Q369"/>
    <mergeCell ref="R367:R369"/>
    <mergeCell ref="S367:S369"/>
    <mergeCell ref="T367:T369"/>
    <mergeCell ref="U367:U369"/>
    <mergeCell ref="Q364:Q366"/>
    <mergeCell ref="R364:R366"/>
    <mergeCell ref="S364:S366"/>
    <mergeCell ref="T364:T366"/>
    <mergeCell ref="U364:U366"/>
    <mergeCell ref="X358:X360"/>
    <mergeCell ref="Q361:Q363"/>
    <mergeCell ref="R361:R363"/>
    <mergeCell ref="S361:S363"/>
    <mergeCell ref="T361:T363"/>
    <mergeCell ref="U361:U363"/>
    <mergeCell ref="W361:W363"/>
    <mergeCell ref="W355:W357"/>
    <mergeCell ref="X355:X357"/>
    <mergeCell ref="Q358:Q360"/>
    <mergeCell ref="R358:R360"/>
    <mergeCell ref="S358:S360"/>
    <mergeCell ref="T358:T360"/>
    <mergeCell ref="U358:U360"/>
    <mergeCell ref="W358:W360"/>
    <mergeCell ref="W352:W354"/>
    <mergeCell ref="Q355:Q357"/>
    <mergeCell ref="R355:R357"/>
    <mergeCell ref="S355:S357"/>
    <mergeCell ref="T355:T357"/>
    <mergeCell ref="U355:U357"/>
    <mergeCell ref="Q352:Q354"/>
    <mergeCell ref="R352:R354"/>
    <mergeCell ref="S352:S354"/>
    <mergeCell ref="T352:T354"/>
    <mergeCell ref="U352:U354"/>
    <mergeCell ref="X346:X348"/>
    <mergeCell ref="Q349:Q351"/>
    <mergeCell ref="R349:R351"/>
    <mergeCell ref="S349:S351"/>
    <mergeCell ref="T349:T351"/>
    <mergeCell ref="U349:U351"/>
    <mergeCell ref="W349:W351"/>
    <mergeCell ref="W343:W345"/>
    <mergeCell ref="Q346:Q348"/>
    <mergeCell ref="R346:R348"/>
    <mergeCell ref="S346:S348"/>
    <mergeCell ref="T346:T348"/>
    <mergeCell ref="U346:U348"/>
    <mergeCell ref="W346:W348"/>
    <mergeCell ref="W340:W342"/>
    <mergeCell ref="X340:X342"/>
    <mergeCell ref="Q343:Q345"/>
    <mergeCell ref="R343:R345"/>
    <mergeCell ref="S343:S345"/>
    <mergeCell ref="T343:T345"/>
    <mergeCell ref="U343:U345"/>
    <mergeCell ref="Q340:Q342"/>
    <mergeCell ref="R340:R342"/>
    <mergeCell ref="S340:S342"/>
    <mergeCell ref="T340:T342"/>
    <mergeCell ref="U340:U342"/>
    <mergeCell ref="Q337:Q339"/>
    <mergeCell ref="R337:R339"/>
    <mergeCell ref="S337:S339"/>
    <mergeCell ref="T337:T339"/>
    <mergeCell ref="U337:U339"/>
    <mergeCell ref="W337:W339"/>
    <mergeCell ref="X337:X339"/>
    <mergeCell ref="W331:W333"/>
    <mergeCell ref="X331:X333"/>
    <mergeCell ref="Q334:Q336"/>
    <mergeCell ref="R334:R336"/>
    <mergeCell ref="S334:S336"/>
    <mergeCell ref="T334:T336"/>
    <mergeCell ref="U334:U336"/>
    <mergeCell ref="W334:W336"/>
    <mergeCell ref="W328:W330"/>
    <mergeCell ref="Q331:Q333"/>
    <mergeCell ref="R331:R333"/>
    <mergeCell ref="S331:S333"/>
    <mergeCell ref="T331:T333"/>
    <mergeCell ref="U331:U333"/>
    <mergeCell ref="Q328:Q330"/>
    <mergeCell ref="R328:R330"/>
    <mergeCell ref="S328:S330"/>
    <mergeCell ref="T328:T330"/>
    <mergeCell ref="U328:U330"/>
    <mergeCell ref="Q325:Q327"/>
    <mergeCell ref="R325:R327"/>
    <mergeCell ref="S325:S327"/>
    <mergeCell ref="T325:T327"/>
    <mergeCell ref="U325:U327"/>
    <mergeCell ref="W325:W327"/>
    <mergeCell ref="W319:W321"/>
    <mergeCell ref="X319:X321"/>
    <mergeCell ref="Q322:Q324"/>
    <mergeCell ref="R322:R324"/>
    <mergeCell ref="S322:S324"/>
    <mergeCell ref="T322:T324"/>
    <mergeCell ref="U322:U324"/>
    <mergeCell ref="W322:W324"/>
    <mergeCell ref="W316:W318"/>
    <mergeCell ref="Q319:Q321"/>
    <mergeCell ref="R319:R321"/>
    <mergeCell ref="S319:S321"/>
    <mergeCell ref="T319:T321"/>
    <mergeCell ref="U319:U321"/>
    <mergeCell ref="Q316:Q318"/>
    <mergeCell ref="R316:R318"/>
    <mergeCell ref="S316:S318"/>
    <mergeCell ref="T316:T318"/>
    <mergeCell ref="U316:U318"/>
    <mergeCell ref="X310:X312"/>
    <mergeCell ref="Q313:Q315"/>
    <mergeCell ref="R313:R315"/>
    <mergeCell ref="S313:S315"/>
    <mergeCell ref="T313:T315"/>
    <mergeCell ref="U313:U315"/>
    <mergeCell ref="W313:W315"/>
    <mergeCell ref="W307:W309"/>
    <mergeCell ref="X307:X309"/>
    <mergeCell ref="Q310:Q312"/>
    <mergeCell ref="R310:R312"/>
    <mergeCell ref="S310:S312"/>
    <mergeCell ref="T310:T312"/>
    <mergeCell ref="U310:U312"/>
    <mergeCell ref="W310:W312"/>
    <mergeCell ref="W304:W306"/>
    <mergeCell ref="X304:X306"/>
    <mergeCell ref="Q307:Q309"/>
    <mergeCell ref="R307:R309"/>
    <mergeCell ref="S307:S309"/>
    <mergeCell ref="T307:T309"/>
    <mergeCell ref="U307:U309"/>
    <mergeCell ref="Q304:Q306"/>
    <mergeCell ref="R304:R306"/>
    <mergeCell ref="S304:S306"/>
    <mergeCell ref="T304:T306"/>
    <mergeCell ref="U304:U306"/>
    <mergeCell ref="Q301:Q303"/>
    <mergeCell ref="R301:R303"/>
    <mergeCell ref="S301:S303"/>
    <mergeCell ref="T301:T303"/>
    <mergeCell ref="U301:U303"/>
    <mergeCell ref="W301:W303"/>
    <mergeCell ref="X301:X303"/>
    <mergeCell ref="W295:W297"/>
    <mergeCell ref="X295:X297"/>
    <mergeCell ref="Q298:Q300"/>
    <mergeCell ref="R298:R300"/>
    <mergeCell ref="S298:S300"/>
    <mergeCell ref="T298:T300"/>
    <mergeCell ref="U298:U300"/>
    <mergeCell ref="W298:W300"/>
    <mergeCell ref="W292:W294"/>
    <mergeCell ref="X292:X294"/>
    <mergeCell ref="Q295:Q297"/>
    <mergeCell ref="R295:R297"/>
    <mergeCell ref="S295:S297"/>
    <mergeCell ref="T295:T297"/>
    <mergeCell ref="U295:U297"/>
    <mergeCell ref="Q292:Q294"/>
    <mergeCell ref="R292:R294"/>
    <mergeCell ref="S292:S294"/>
    <mergeCell ref="T292:T294"/>
    <mergeCell ref="U292:U294"/>
    <mergeCell ref="X286:X288"/>
    <mergeCell ref="Q289:Q291"/>
    <mergeCell ref="R289:R291"/>
    <mergeCell ref="S289:S291"/>
    <mergeCell ref="T289:T291"/>
    <mergeCell ref="U289:U291"/>
    <mergeCell ref="W289:W291"/>
    <mergeCell ref="X289:X291"/>
    <mergeCell ref="W283:W285"/>
    <mergeCell ref="X283:X285"/>
    <mergeCell ref="Q286:Q288"/>
    <mergeCell ref="R286:R288"/>
    <mergeCell ref="S286:S288"/>
    <mergeCell ref="T286:T288"/>
    <mergeCell ref="U286:U288"/>
    <mergeCell ref="W286:W288"/>
    <mergeCell ref="W280:W282"/>
    <mergeCell ref="X280:X282"/>
    <mergeCell ref="Q283:Q285"/>
    <mergeCell ref="R283:R285"/>
    <mergeCell ref="S283:S285"/>
    <mergeCell ref="T283:T285"/>
    <mergeCell ref="U283:U285"/>
    <mergeCell ref="Q280:Q282"/>
    <mergeCell ref="R280:R282"/>
    <mergeCell ref="S280:S282"/>
    <mergeCell ref="T280:T282"/>
    <mergeCell ref="U280:U282"/>
    <mergeCell ref="Q277:Q279"/>
    <mergeCell ref="R277:R279"/>
    <mergeCell ref="S277:S279"/>
    <mergeCell ref="T277:T279"/>
    <mergeCell ref="U277:U279"/>
    <mergeCell ref="W277:W279"/>
    <mergeCell ref="W271:W273"/>
    <mergeCell ref="X271:X273"/>
    <mergeCell ref="Q274:Q276"/>
    <mergeCell ref="R274:R276"/>
    <mergeCell ref="S274:S276"/>
    <mergeCell ref="T274:T276"/>
    <mergeCell ref="U274:U276"/>
    <mergeCell ref="W274:W276"/>
    <mergeCell ref="W268:W270"/>
    <mergeCell ref="Q271:Q273"/>
    <mergeCell ref="R271:R273"/>
    <mergeCell ref="S271:S273"/>
    <mergeCell ref="T271:T273"/>
    <mergeCell ref="U271:U273"/>
    <mergeCell ref="Q268:Q270"/>
    <mergeCell ref="R268:R270"/>
    <mergeCell ref="S268:S270"/>
    <mergeCell ref="T268:T270"/>
    <mergeCell ref="U268:U270"/>
    <mergeCell ref="X262:X264"/>
    <mergeCell ref="Q265:Q267"/>
    <mergeCell ref="R265:R267"/>
    <mergeCell ref="S265:S267"/>
    <mergeCell ref="T265:T267"/>
    <mergeCell ref="U265:U267"/>
    <mergeCell ref="W265:W267"/>
    <mergeCell ref="X265:X267"/>
    <mergeCell ref="W259:W261"/>
    <mergeCell ref="Q262:Q264"/>
    <mergeCell ref="R262:R264"/>
    <mergeCell ref="S262:S264"/>
    <mergeCell ref="T262:T264"/>
    <mergeCell ref="U262:U264"/>
    <mergeCell ref="W262:W264"/>
    <mergeCell ref="W256:W258"/>
    <mergeCell ref="X256:X258"/>
    <mergeCell ref="Q259:Q261"/>
    <mergeCell ref="R259:R261"/>
    <mergeCell ref="S259:S261"/>
    <mergeCell ref="T259:T261"/>
    <mergeCell ref="U259:U261"/>
    <mergeCell ref="Q256:Q258"/>
    <mergeCell ref="R256:R258"/>
    <mergeCell ref="S256:S258"/>
    <mergeCell ref="T256:T258"/>
    <mergeCell ref="U256:U258"/>
    <mergeCell ref="Q253:Q255"/>
    <mergeCell ref="R253:R255"/>
    <mergeCell ref="S253:S255"/>
    <mergeCell ref="T253:T255"/>
    <mergeCell ref="U253:U255"/>
    <mergeCell ref="W253:W255"/>
    <mergeCell ref="Q250:Q252"/>
    <mergeCell ref="R250:R252"/>
    <mergeCell ref="S250:S252"/>
    <mergeCell ref="T250:T252"/>
    <mergeCell ref="U250:U252"/>
    <mergeCell ref="W250:W252"/>
    <mergeCell ref="W244:W246"/>
    <mergeCell ref="Q247:Q249"/>
    <mergeCell ref="R247:R249"/>
    <mergeCell ref="S247:S249"/>
    <mergeCell ref="T247:T249"/>
    <mergeCell ref="U247:U249"/>
    <mergeCell ref="Q244:Q246"/>
    <mergeCell ref="R244:R246"/>
    <mergeCell ref="S244:S246"/>
    <mergeCell ref="T244:T246"/>
    <mergeCell ref="U244:U246"/>
    <mergeCell ref="X238:X240"/>
    <mergeCell ref="Q241:Q243"/>
    <mergeCell ref="R241:R243"/>
    <mergeCell ref="S241:S243"/>
    <mergeCell ref="T241:T243"/>
    <mergeCell ref="U241:U243"/>
    <mergeCell ref="W241:W243"/>
    <mergeCell ref="W235:W237"/>
    <mergeCell ref="Q238:Q240"/>
    <mergeCell ref="R238:R240"/>
    <mergeCell ref="S238:S240"/>
    <mergeCell ref="T238:T240"/>
    <mergeCell ref="U238:U240"/>
    <mergeCell ref="W238:W240"/>
    <mergeCell ref="W247:W249"/>
    <mergeCell ref="W232:W234"/>
    <mergeCell ref="X232:X234"/>
    <mergeCell ref="Q235:Q237"/>
    <mergeCell ref="R235:R237"/>
    <mergeCell ref="S235:S237"/>
    <mergeCell ref="T235:T237"/>
    <mergeCell ref="U235:U237"/>
    <mergeCell ref="Q232:Q234"/>
    <mergeCell ref="R232:R234"/>
    <mergeCell ref="S232:S234"/>
    <mergeCell ref="T232:T234"/>
    <mergeCell ref="U232:U234"/>
    <mergeCell ref="X226:X228"/>
    <mergeCell ref="Q229:Q231"/>
    <mergeCell ref="R229:R231"/>
    <mergeCell ref="S229:S231"/>
    <mergeCell ref="T229:T231"/>
    <mergeCell ref="U229:U231"/>
    <mergeCell ref="W229:W231"/>
    <mergeCell ref="X229:X231"/>
    <mergeCell ref="W223:W225"/>
    <mergeCell ref="X223:X225"/>
    <mergeCell ref="Q226:Q228"/>
    <mergeCell ref="R226:R228"/>
    <mergeCell ref="S226:S228"/>
    <mergeCell ref="T226:T228"/>
    <mergeCell ref="U226:U228"/>
    <mergeCell ref="W226:W228"/>
    <mergeCell ref="W220:W222"/>
    <mergeCell ref="X220:X222"/>
    <mergeCell ref="Q223:Q225"/>
    <mergeCell ref="R223:R225"/>
    <mergeCell ref="S223:S225"/>
    <mergeCell ref="T223:T225"/>
    <mergeCell ref="U223:U225"/>
    <mergeCell ref="Q220:Q222"/>
    <mergeCell ref="R220:R222"/>
    <mergeCell ref="S220:S222"/>
    <mergeCell ref="T220:T222"/>
    <mergeCell ref="U220:U222"/>
    <mergeCell ref="X214:X216"/>
    <mergeCell ref="Q217:Q219"/>
    <mergeCell ref="R217:R219"/>
    <mergeCell ref="S217:S219"/>
    <mergeCell ref="T217:T219"/>
    <mergeCell ref="U217:U219"/>
    <mergeCell ref="W217:W219"/>
    <mergeCell ref="X217:X219"/>
    <mergeCell ref="W211:W213"/>
    <mergeCell ref="Q214:Q216"/>
    <mergeCell ref="R214:R216"/>
    <mergeCell ref="S214:S216"/>
    <mergeCell ref="T214:T216"/>
    <mergeCell ref="U214:U216"/>
    <mergeCell ref="W214:W216"/>
    <mergeCell ref="W208:W210"/>
    <mergeCell ref="X208:X210"/>
    <mergeCell ref="Q211:Q213"/>
    <mergeCell ref="R211:R213"/>
    <mergeCell ref="S211:S213"/>
    <mergeCell ref="T211:T213"/>
    <mergeCell ref="U211:U213"/>
    <mergeCell ref="Q208:Q210"/>
    <mergeCell ref="R208:R210"/>
    <mergeCell ref="S208:S210"/>
    <mergeCell ref="T208:T210"/>
    <mergeCell ref="U208:U210"/>
    <mergeCell ref="X202:X204"/>
    <mergeCell ref="Q205:Q207"/>
    <mergeCell ref="R205:R207"/>
    <mergeCell ref="S205:S207"/>
    <mergeCell ref="T205:T207"/>
    <mergeCell ref="U205:U207"/>
    <mergeCell ref="W205:W207"/>
    <mergeCell ref="X205:X207"/>
    <mergeCell ref="W199:W201"/>
    <mergeCell ref="X199:X201"/>
    <mergeCell ref="Q202:Q204"/>
    <mergeCell ref="R202:R204"/>
    <mergeCell ref="S202:S204"/>
    <mergeCell ref="T202:T204"/>
    <mergeCell ref="U202:U204"/>
    <mergeCell ref="W202:W204"/>
    <mergeCell ref="W196:W198"/>
    <mergeCell ref="X196:X198"/>
    <mergeCell ref="Q199:Q201"/>
    <mergeCell ref="R199:R201"/>
    <mergeCell ref="S199:S201"/>
    <mergeCell ref="T199:T201"/>
    <mergeCell ref="U199:U201"/>
    <mergeCell ref="Q196:Q198"/>
    <mergeCell ref="R196:R198"/>
    <mergeCell ref="S196:S198"/>
    <mergeCell ref="T196:T198"/>
    <mergeCell ref="U196:U198"/>
    <mergeCell ref="X190:X192"/>
    <mergeCell ref="Q193:Q195"/>
    <mergeCell ref="R193:R195"/>
    <mergeCell ref="S193:S195"/>
    <mergeCell ref="T193:T195"/>
    <mergeCell ref="U193:U195"/>
    <mergeCell ref="W193:W195"/>
    <mergeCell ref="X193:X195"/>
    <mergeCell ref="W187:W189"/>
    <mergeCell ref="X187:X189"/>
    <mergeCell ref="Q190:Q192"/>
    <mergeCell ref="R190:R192"/>
    <mergeCell ref="S190:S192"/>
    <mergeCell ref="T190:T192"/>
    <mergeCell ref="U190:U192"/>
    <mergeCell ref="W190:W192"/>
    <mergeCell ref="W184:W186"/>
    <mergeCell ref="X184:X186"/>
    <mergeCell ref="Q187:Q189"/>
    <mergeCell ref="R187:R189"/>
    <mergeCell ref="S187:S189"/>
    <mergeCell ref="T187:T189"/>
    <mergeCell ref="U187:U189"/>
    <mergeCell ref="Q184:Q186"/>
    <mergeCell ref="R184:R186"/>
    <mergeCell ref="S184:S186"/>
    <mergeCell ref="T184:T186"/>
    <mergeCell ref="U184:U186"/>
    <mergeCell ref="X178:X180"/>
    <mergeCell ref="Q181:Q183"/>
    <mergeCell ref="R181:R183"/>
    <mergeCell ref="S181:S183"/>
    <mergeCell ref="T181:T183"/>
    <mergeCell ref="U181:U183"/>
    <mergeCell ref="W181:W183"/>
    <mergeCell ref="X181:X183"/>
    <mergeCell ref="W175:W177"/>
    <mergeCell ref="X175:X177"/>
    <mergeCell ref="Q178:Q180"/>
    <mergeCell ref="R178:R180"/>
    <mergeCell ref="S178:S180"/>
    <mergeCell ref="T178:T180"/>
    <mergeCell ref="U178:U180"/>
    <mergeCell ref="W178:W180"/>
    <mergeCell ref="W172:W174"/>
    <mergeCell ref="Q175:Q177"/>
    <mergeCell ref="R175:R177"/>
    <mergeCell ref="S175:S177"/>
    <mergeCell ref="T175:T177"/>
    <mergeCell ref="U175:U177"/>
    <mergeCell ref="Q172:Q174"/>
    <mergeCell ref="R172:R174"/>
    <mergeCell ref="S172:S174"/>
    <mergeCell ref="T172:T174"/>
    <mergeCell ref="U172:U174"/>
    <mergeCell ref="X166:X168"/>
    <mergeCell ref="Q169:Q171"/>
    <mergeCell ref="R169:R171"/>
    <mergeCell ref="S169:S171"/>
    <mergeCell ref="T169:T171"/>
    <mergeCell ref="U169:U171"/>
    <mergeCell ref="W169:W171"/>
    <mergeCell ref="X163:X165"/>
    <mergeCell ref="Z163:Z165"/>
    <mergeCell ref="Q166:Q168"/>
    <mergeCell ref="R166:R168"/>
    <mergeCell ref="S166:S168"/>
    <mergeCell ref="T166:T168"/>
    <mergeCell ref="U166:U168"/>
    <mergeCell ref="W166:W168"/>
    <mergeCell ref="W160:W162"/>
    <mergeCell ref="X160:X162"/>
    <mergeCell ref="Q163:Q165"/>
    <mergeCell ref="R163:R165"/>
    <mergeCell ref="S163:S165"/>
    <mergeCell ref="T163:T165"/>
    <mergeCell ref="U163:U165"/>
    <mergeCell ref="W163:W165"/>
    <mergeCell ref="W157:W159"/>
    <mergeCell ref="X157:X159"/>
    <mergeCell ref="Q160:Q162"/>
    <mergeCell ref="R160:R162"/>
    <mergeCell ref="S160:S162"/>
    <mergeCell ref="T160:T162"/>
    <mergeCell ref="U160:U162"/>
    <mergeCell ref="Q157:Q159"/>
    <mergeCell ref="R157:R159"/>
    <mergeCell ref="S157:S159"/>
    <mergeCell ref="T157:T159"/>
    <mergeCell ref="U157:U159"/>
    <mergeCell ref="X151:X153"/>
    <mergeCell ref="Q154:Q156"/>
    <mergeCell ref="R154:R156"/>
    <mergeCell ref="S154:S156"/>
    <mergeCell ref="T154:T156"/>
    <mergeCell ref="U154:U156"/>
    <mergeCell ref="W154:W156"/>
    <mergeCell ref="X154:X156"/>
    <mergeCell ref="W148:W150"/>
    <mergeCell ref="X148:X150"/>
    <mergeCell ref="Q151:Q153"/>
    <mergeCell ref="R151:R153"/>
    <mergeCell ref="S151:S153"/>
    <mergeCell ref="T151:T153"/>
    <mergeCell ref="U151:U153"/>
    <mergeCell ref="W151:W153"/>
    <mergeCell ref="W145:W147"/>
    <mergeCell ref="X145:X147"/>
    <mergeCell ref="Q148:Q150"/>
    <mergeCell ref="R148:R150"/>
    <mergeCell ref="S148:S150"/>
    <mergeCell ref="T148:T150"/>
    <mergeCell ref="U148:U150"/>
    <mergeCell ref="Q145:Q147"/>
    <mergeCell ref="R145:R147"/>
    <mergeCell ref="S145:S147"/>
    <mergeCell ref="T145:T147"/>
    <mergeCell ref="U145:U147"/>
    <mergeCell ref="Q142:Q144"/>
    <mergeCell ref="R142:R144"/>
    <mergeCell ref="S142:S144"/>
    <mergeCell ref="T142:T144"/>
    <mergeCell ref="U142:U144"/>
    <mergeCell ref="W142:W144"/>
    <mergeCell ref="X142:X144"/>
    <mergeCell ref="Q139:Q141"/>
    <mergeCell ref="R139:R141"/>
    <mergeCell ref="S139:S141"/>
    <mergeCell ref="T139:T141"/>
    <mergeCell ref="U139:U141"/>
    <mergeCell ref="W139:W141"/>
    <mergeCell ref="W133:W135"/>
    <mergeCell ref="X133:X135"/>
    <mergeCell ref="Q136:Q138"/>
    <mergeCell ref="R136:R138"/>
    <mergeCell ref="S136:S138"/>
    <mergeCell ref="T136:T138"/>
    <mergeCell ref="U136:U138"/>
    <mergeCell ref="Q133:Q135"/>
    <mergeCell ref="R133:R135"/>
    <mergeCell ref="S133:S135"/>
    <mergeCell ref="T133:T135"/>
    <mergeCell ref="U133:U135"/>
    <mergeCell ref="Q130:Q132"/>
    <mergeCell ref="R130:R132"/>
    <mergeCell ref="S130:S132"/>
    <mergeCell ref="T130:T132"/>
    <mergeCell ref="U130:U132"/>
    <mergeCell ref="W130:W132"/>
    <mergeCell ref="X130:X132"/>
    <mergeCell ref="W124:W126"/>
    <mergeCell ref="Q127:Q129"/>
    <mergeCell ref="R127:R129"/>
    <mergeCell ref="S127:S129"/>
    <mergeCell ref="T127:T129"/>
    <mergeCell ref="U127:U129"/>
    <mergeCell ref="W127:W129"/>
    <mergeCell ref="W136:W138"/>
    <mergeCell ref="X136:X138"/>
    <mergeCell ref="W121:W123"/>
    <mergeCell ref="X121:X123"/>
    <mergeCell ref="Q124:Q126"/>
    <mergeCell ref="R124:R126"/>
    <mergeCell ref="S124:S126"/>
    <mergeCell ref="T124:T126"/>
    <mergeCell ref="U124:U126"/>
    <mergeCell ref="Q121:Q123"/>
    <mergeCell ref="R121:R123"/>
    <mergeCell ref="S121:S123"/>
    <mergeCell ref="T121:T123"/>
    <mergeCell ref="U121:U123"/>
    <mergeCell ref="R118:R120"/>
    <mergeCell ref="S118:S120"/>
    <mergeCell ref="T118:T120"/>
    <mergeCell ref="U118:U120"/>
    <mergeCell ref="W118:W120"/>
    <mergeCell ref="X118:X120"/>
    <mergeCell ref="Q115:Q117"/>
    <mergeCell ref="R115:R117"/>
    <mergeCell ref="S115:S117"/>
    <mergeCell ref="T115:T117"/>
    <mergeCell ref="U115:U117"/>
    <mergeCell ref="W115:W117"/>
    <mergeCell ref="W109:W111"/>
    <mergeCell ref="X109:X111"/>
    <mergeCell ref="Q112:Q114"/>
    <mergeCell ref="R112:R114"/>
    <mergeCell ref="S112:S114"/>
    <mergeCell ref="T112:T114"/>
    <mergeCell ref="U112:U114"/>
    <mergeCell ref="Q109:Q111"/>
    <mergeCell ref="R109:R111"/>
    <mergeCell ref="S109:S111"/>
    <mergeCell ref="T109:T111"/>
    <mergeCell ref="U109:U111"/>
    <mergeCell ref="X106:X108"/>
    <mergeCell ref="W100:W102"/>
    <mergeCell ref="Q103:Q105"/>
    <mergeCell ref="R103:R105"/>
    <mergeCell ref="S103:S105"/>
    <mergeCell ref="T103:T105"/>
    <mergeCell ref="U103:U105"/>
    <mergeCell ref="W103:W105"/>
    <mergeCell ref="W112:W114"/>
    <mergeCell ref="X112:X114"/>
    <mergeCell ref="W97:W99"/>
    <mergeCell ref="X97:X99"/>
    <mergeCell ref="Q100:Q102"/>
    <mergeCell ref="R100:R102"/>
    <mergeCell ref="S100:S102"/>
    <mergeCell ref="T100:T102"/>
    <mergeCell ref="U100:U102"/>
    <mergeCell ref="Q97:Q99"/>
    <mergeCell ref="R97:R99"/>
    <mergeCell ref="S97:S99"/>
    <mergeCell ref="T97:T99"/>
    <mergeCell ref="U97:U99"/>
    <mergeCell ref="X91:X93"/>
    <mergeCell ref="Q94:Q96"/>
    <mergeCell ref="R94:R96"/>
    <mergeCell ref="S94:S96"/>
    <mergeCell ref="T94:T96"/>
    <mergeCell ref="U94:U96"/>
    <mergeCell ref="W94:W96"/>
    <mergeCell ref="X94:X96"/>
    <mergeCell ref="W88:W90"/>
    <mergeCell ref="X88:X90"/>
    <mergeCell ref="Q91:Q93"/>
    <mergeCell ref="R91:R93"/>
    <mergeCell ref="S91:S93"/>
    <mergeCell ref="T91:T93"/>
    <mergeCell ref="U91:U93"/>
    <mergeCell ref="W91:W93"/>
    <mergeCell ref="W85:W87"/>
    <mergeCell ref="X85:X87"/>
    <mergeCell ref="Q88:Q90"/>
    <mergeCell ref="R88:R90"/>
    <mergeCell ref="S88:S90"/>
    <mergeCell ref="T88:T90"/>
    <mergeCell ref="U88:U90"/>
    <mergeCell ref="Q85:Q87"/>
    <mergeCell ref="R85:R87"/>
    <mergeCell ref="S85:S87"/>
    <mergeCell ref="T85:T87"/>
    <mergeCell ref="U85:U87"/>
    <mergeCell ref="X79:X81"/>
    <mergeCell ref="Q82:Q84"/>
    <mergeCell ref="R82:R84"/>
    <mergeCell ref="S82:S84"/>
    <mergeCell ref="T82:T84"/>
    <mergeCell ref="U82:U84"/>
    <mergeCell ref="W82:W84"/>
    <mergeCell ref="W76:W78"/>
    <mergeCell ref="X76:X78"/>
    <mergeCell ref="Q79:Q81"/>
    <mergeCell ref="R79:R81"/>
    <mergeCell ref="S79:S81"/>
    <mergeCell ref="T79:T81"/>
    <mergeCell ref="U79:U81"/>
    <mergeCell ref="W79:W81"/>
    <mergeCell ref="W73:W75"/>
    <mergeCell ref="X73:X75"/>
    <mergeCell ref="Q76:Q78"/>
    <mergeCell ref="R76:R78"/>
    <mergeCell ref="S76:S78"/>
    <mergeCell ref="T76:T78"/>
    <mergeCell ref="U76:U78"/>
    <mergeCell ref="Q73:Q75"/>
    <mergeCell ref="R73:R75"/>
    <mergeCell ref="S73:S75"/>
    <mergeCell ref="T73:T75"/>
    <mergeCell ref="U73:U75"/>
    <mergeCell ref="X67:X69"/>
    <mergeCell ref="Q70:Q72"/>
    <mergeCell ref="R70:R72"/>
    <mergeCell ref="S70:S72"/>
    <mergeCell ref="T70:T72"/>
    <mergeCell ref="U70:U72"/>
    <mergeCell ref="W70:W72"/>
    <mergeCell ref="X70:X72"/>
    <mergeCell ref="W64:W66"/>
    <mergeCell ref="X64:X66"/>
    <mergeCell ref="Q67:Q69"/>
    <mergeCell ref="R67:R69"/>
    <mergeCell ref="S67:S69"/>
    <mergeCell ref="T67:T69"/>
    <mergeCell ref="U67:U69"/>
    <mergeCell ref="W67:W69"/>
    <mergeCell ref="W61:W63"/>
    <mergeCell ref="X61:X63"/>
    <mergeCell ref="Q64:Q66"/>
    <mergeCell ref="R64:R66"/>
    <mergeCell ref="S64:S66"/>
    <mergeCell ref="T64:T66"/>
    <mergeCell ref="U64:U66"/>
    <mergeCell ref="Q61:Q63"/>
    <mergeCell ref="R61:R63"/>
    <mergeCell ref="S61:S63"/>
    <mergeCell ref="T61:T63"/>
    <mergeCell ref="U61:U63"/>
    <mergeCell ref="X55:X57"/>
    <mergeCell ref="Q58:Q60"/>
    <mergeCell ref="R58:R60"/>
    <mergeCell ref="S58:S60"/>
    <mergeCell ref="T58:T60"/>
    <mergeCell ref="U58:U60"/>
    <mergeCell ref="W58:W60"/>
    <mergeCell ref="X58:X60"/>
    <mergeCell ref="W52:W54"/>
    <mergeCell ref="Q55:Q57"/>
    <mergeCell ref="R55:R57"/>
    <mergeCell ref="S55:S57"/>
    <mergeCell ref="T55:T57"/>
    <mergeCell ref="U55:U57"/>
    <mergeCell ref="W55:W57"/>
    <mergeCell ref="Q52:Q54"/>
    <mergeCell ref="R52:R54"/>
    <mergeCell ref="S52:S54"/>
    <mergeCell ref="T52:T54"/>
    <mergeCell ref="U52:U54"/>
    <mergeCell ref="X40:X42"/>
    <mergeCell ref="X46:X48"/>
    <mergeCell ref="Q49:Q51"/>
    <mergeCell ref="R49:R51"/>
    <mergeCell ref="S49:S51"/>
    <mergeCell ref="T49:T51"/>
    <mergeCell ref="U49:U51"/>
    <mergeCell ref="W49:W51"/>
    <mergeCell ref="X49:X51"/>
    <mergeCell ref="W43:W45"/>
    <mergeCell ref="X43:X45"/>
    <mergeCell ref="Q46:Q48"/>
    <mergeCell ref="R46:R48"/>
    <mergeCell ref="S46:S48"/>
    <mergeCell ref="T46:T48"/>
    <mergeCell ref="U46:U48"/>
    <mergeCell ref="W46:W48"/>
    <mergeCell ref="T43:T45"/>
    <mergeCell ref="U43:U45"/>
    <mergeCell ref="X34:X36"/>
    <mergeCell ref="Q37:Q39"/>
    <mergeCell ref="R37:R39"/>
    <mergeCell ref="S37:S39"/>
    <mergeCell ref="T37:T39"/>
    <mergeCell ref="U37:U39"/>
    <mergeCell ref="W37:W39"/>
    <mergeCell ref="X37:X39"/>
    <mergeCell ref="X25:X27"/>
    <mergeCell ref="Q28:Q30"/>
    <mergeCell ref="R28:R30"/>
    <mergeCell ref="S28:S30"/>
    <mergeCell ref="T28:T30"/>
    <mergeCell ref="U28:U30"/>
    <mergeCell ref="W28:W30"/>
    <mergeCell ref="X28:X30"/>
    <mergeCell ref="R25:R27"/>
    <mergeCell ref="S25:S27"/>
    <mergeCell ref="T25:T27"/>
    <mergeCell ref="U25:U27"/>
    <mergeCell ref="Q19:Q21"/>
    <mergeCell ref="R19:R21"/>
    <mergeCell ref="S19:S21"/>
    <mergeCell ref="T19:T21"/>
    <mergeCell ref="U19:U21"/>
    <mergeCell ref="W19:W21"/>
    <mergeCell ref="X19:X21"/>
    <mergeCell ref="W22:W24"/>
    <mergeCell ref="Q445:Q447"/>
    <mergeCell ref="R445:R447"/>
    <mergeCell ref="S445:S447"/>
    <mergeCell ref="T445:T447"/>
    <mergeCell ref="U445:U447"/>
    <mergeCell ref="W445:W447"/>
    <mergeCell ref="X22:X24"/>
    <mergeCell ref="Q25:Q27"/>
    <mergeCell ref="W31:W33"/>
    <mergeCell ref="X31:X33"/>
    <mergeCell ref="Q34:Q36"/>
    <mergeCell ref="R34:R36"/>
    <mergeCell ref="S34:S36"/>
    <mergeCell ref="T34:T36"/>
    <mergeCell ref="U34:U36"/>
    <mergeCell ref="W34:W36"/>
    <mergeCell ref="Q31:Q33"/>
    <mergeCell ref="R31:R33"/>
    <mergeCell ref="S31:S33"/>
    <mergeCell ref="T31:T33"/>
    <mergeCell ref="Q22:Q24"/>
    <mergeCell ref="R22:R24"/>
    <mergeCell ref="Q40:Q42"/>
    <mergeCell ref="R40:R42"/>
    <mergeCell ref="W13:W15"/>
    <mergeCell ref="X13:X15"/>
    <mergeCell ref="Q16:Q18"/>
    <mergeCell ref="R16:R18"/>
    <mergeCell ref="S16:S18"/>
    <mergeCell ref="T16:T18"/>
    <mergeCell ref="U16:U18"/>
    <mergeCell ref="W16:W18"/>
    <mergeCell ref="W10:W12"/>
    <mergeCell ref="X10:X12"/>
    <mergeCell ref="Q13:Q15"/>
    <mergeCell ref="R13:R15"/>
    <mergeCell ref="S13:S15"/>
    <mergeCell ref="T13:T15"/>
    <mergeCell ref="U13:U15"/>
    <mergeCell ref="Q10:Q12"/>
    <mergeCell ref="R10:R12"/>
    <mergeCell ref="S10:S12"/>
    <mergeCell ref="T10:T12"/>
    <mergeCell ref="U10:U12"/>
    <mergeCell ref="X16:X18"/>
    <mergeCell ref="W457:W459"/>
    <mergeCell ref="Q460:Q462"/>
    <mergeCell ref="R460:R462"/>
    <mergeCell ref="S460:S462"/>
    <mergeCell ref="T460:T462"/>
    <mergeCell ref="U460:U462"/>
    <mergeCell ref="W460:W462"/>
    <mergeCell ref="Q463:Q465"/>
    <mergeCell ref="R463:R465"/>
    <mergeCell ref="S463:S465"/>
    <mergeCell ref="T463:T465"/>
    <mergeCell ref="U463:U465"/>
    <mergeCell ref="W463:W465"/>
    <mergeCell ref="S22:S24"/>
    <mergeCell ref="T22:T24"/>
    <mergeCell ref="U22:U24"/>
    <mergeCell ref="U31:U33"/>
    <mergeCell ref="W25:W27"/>
    <mergeCell ref="Q43:Q45"/>
    <mergeCell ref="R43:R45"/>
    <mergeCell ref="S43:S45"/>
    <mergeCell ref="S40:S42"/>
    <mergeCell ref="T40:T42"/>
    <mergeCell ref="U40:U42"/>
    <mergeCell ref="W40:W42"/>
    <mergeCell ref="Q106:Q108"/>
    <mergeCell ref="R106:R108"/>
    <mergeCell ref="S106:S108"/>
    <mergeCell ref="T106:T108"/>
    <mergeCell ref="U106:U108"/>
    <mergeCell ref="W106:W108"/>
    <mergeCell ref="Q118:Q120"/>
    <mergeCell ref="Q493:Q495"/>
    <mergeCell ref="R493:R495"/>
    <mergeCell ref="S493:S495"/>
    <mergeCell ref="Q505:Q507"/>
    <mergeCell ref="R505:R507"/>
    <mergeCell ref="S505:S507"/>
    <mergeCell ref="T505:T507"/>
    <mergeCell ref="U505:U507"/>
    <mergeCell ref="W505:W507"/>
    <mergeCell ref="T493:T495"/>
    <mergeCell ref="U493:U495"/>
    <mergeCell ref="W493:W495"/>
    <mergeCell ref="Q496:Q498"/>
    <mergeCell ref="Q502:Q504"/>
    <mergeCell ref="R502:R504"/>
    <mergeCell ref="S502:S504"/>
    <mergeCell ref="T502:T504"/>
    <mergeCell ref="U502:U504"/>
    <mergeCell ref="W502:W504"/>
    <mergeCell ref="R496:R498"/>
    <mergeCell ref="S496:S498"/>
    <mergeCell ref="T496:T498"/>
    <mergeCell ref="U496:U498"/>
    <mergeCell ref="W496:W498"/>
    <mergeCell ref="Q499:Q501"/>
    <mergeCell ref="R499:R501"/>
    <mergeCell ref="S499:S501"/>
    <mergeCell ref="T499:T501"/>
    <mergeCell ref="U499:U501"/>
    <mergeCell ref="W499:W501"/>
    <mergeCell ref="Q508:Q510"/>
    <mergeCell ref="R508:R510"/>
    <mergeCell ref="S508:S510"/>
    <mergeCell ref="T508:T510"/>
    <mergeCell ref="U508:U510"/>
    <mergeCell ref="W508:W510"/>
    <mergeCell ref="Q511:Q513"/>
    <mergeCell ref="R511:R513"/>
    <mergeCell ref="S511:S513"/>
    <mergeCell ref="T511:T513"/>
    <mergeCell ref="U511:U513"/>
    <mergeCell ref="W511:W513"/>
    <mergeCell ref="Q520:Q522"/>
    <mergeCell ref="R520:R522"/>
    <mergeCell ref="S520:S522"/>
    <mergeCell ref="T520:T522"/>
    <mergeCell ref="U520:U522"/>
    <mergeCell ref="W520:W522"/>
    <mergeCell ref="Q514:Q516"/>
    <mergeCell ref="R514:R516"/>
    <mergeCell ref="S514:S516"/>
    <mergeCell ref="T514:T516"/>
    <mergeCell ref="U514:U516"/>
    <mergeCell ref="W514:W516"/>
    <mergeCell ref="Q517:Q519"/>
    <mergeCell ref="R517:R519"/>
    <mergeCell ref="S517:S519"/>
    <mergeCell ref="T517:T519"/>
    <mergeCell ref="U517:U519"/>
    <mergeCell ref="W517:W519"/>
    <mergeCell ref="Q523:Q525"/>
    <mergeCell ref="R523:R525"/>
    <mergeCell ref="S523:S525"/>
    <mergeCell ref="T523:T525"/>
    <mergeCell ref="U523:U525"/>
    <mergeCell ref="W523:W525"/>
    <mergeCell ref="Q526:Q528"/>
    <mergeCell ref="R526:R528"/>
    <mergeCell ref="Q553:Q555"/>
    <mergeCell ref="R553:R555"/>
    <mergeCell ref="S553:S555"/>
    <mergeCell ref="T553:T555"/>
    <mergeCell ref="U553:U555"/>
    <mergeCell ref="W553:W555"/>
    <mergeCell ref="R550:R552"/>
    <mergeCell ref="S550:S552"/>
    <mergeCell ref="T550:T552"/>
    <mergeCell ref="U550:U552"/>
    <mergeCell ref="W550:W552"/>
    <mergeCell ref="Q547:Q549"/>
    <mergeCell ref="R547:R549"/>
    <mergeCell ref="S547:S549"/>
    <mergeCell ref="T547:T549"/>
    <mergeCell ref="U547:U549"/>
    <mergeCell ref="W547:W549"/>
    <mergeCell ref="W535:W537"/>
    <mergeCell ref="S529:S531"/>
    <mergeCell ref="T529:T531"/>
    <mergeCell ref="U529:U531"/>
    <mergeCell ref="W529:W531"/>
    <mergeCell ref="Q532:Q534"/>
    <mergeCell ref="R532:R534"/>
    <mergeCell ref="S532:S534"/>
    <mergeCell ref="T532:T534"/>
    <mergeCell ref="U532:U534"/>
    <mergeCell ref="W532:W534"/>
    <mergeCell ref="Q535:Q537"/>
    <mergeCell ref="R535:R537"/>
    <mergeCell ref="S535:S537"/>
    <mergeCell ref="T535:T537"/>
    <mergeCell ref="S526:S528"/>
    <mergeCell ref="T526:T528"/>
    <mergeCell ref="U526:U528"/>
    <mergeCell ref="W526:W528"/>
    <mergeCell ref="Q529:Q531"/>
    <mergeCell ref="R565:R567"/>
    <mergeCell ref="S559:S561"/>
    <mergeCell ref="T559:T561"/>
    <mergeCell ref="U559:U561"/>
    <mergeCell ref="W559:W561"/>
    <mergeCell ref="Q550:Q552"/>
    <mergeCell ref="W541:W543"/>
    <mergeCell ref="U535:U537"/>
    <mergeCell ref="Q538:Q540"/>
    <mergeCell ref="R538:R540"/>
    <mergeCell ref="S538:S540"/>
    <mergeCell ref="T538:T540"/>
    <mergeCell ref="U538:U540"/>
    <mergeCell ref="W538:W540"/>
    <mergeCell ref="Q541:Q543"/>
    <mergeCell ref="R541:R543"/>
    <mergeCell ref="S541:S543"/>
    <mergeCell ref="T541:T543"/>
    <mergeCell ref="U541:U543"/>
    <mergeCell ref="Q544:Q546"/>
    <mergeCell ref="R544:R546"/>
    <mergeCell ref="S544:S546"/>
    <mergeCell ref="T544:T546"/>
    <mergeCell ref="U544:U546"/>
    <mergeCell ref="W544:W546"/>
    <mergeCell ref="U556:U558"/>
    <mergeCell ref="U583:U585"/>
    <mergeCell ref="W583:W585"/>
    <mergeCell ref="R556:R558"/>
    <mergeCell ref="S556:S558"/>
    <mergeCell ref="T556:T558"/>
    <mergeCell ref="R529:R531"/>
    <mergeCell ref="Q562:Q564"/>
    <mergeCell ref="R562:R564"/>
    <mergeCell ref="S562:S564"/>
    <mergeCell ref="T562:T564"/>
    <mergeCell ref="U562:U564"/>
    <mergeCell ref="W562:W564"/>
    <mergeCell ref="W556:W558"/>
    <mergeCell ref="Q559:Q561"/>
    <mergeCell ref="R559:R561"/>
    <mergeCell ref="Q571:Q573"/>
    <mergeCell ref="R571:R573"/>
    <mergeCell ref="S571:S573"/>
    <mergeCell ref="T571:T573"/>
    <mergeCell ref="U571:U573"/>
    <mergeCell ref="W571:W573"/>
    <mergeCell ref="Q568:Q570"/>
    <mergeCell ref="R568:R570"/>
    <mergeCell ref="S568:S570"/>
    <mergeCell ref="T568:T570"/>
    <mergeCell ref="Q556:Q558"/>
    <mergeCell ref="R577:R579"/>
    <mergeCell ref="S577:S579"/>
    <mergeCell ref="T577:T579"/>
    <mergeCell ref="U577:U579"/>
    <mergeCell ref="W577:W579"/>
    <mergeCell ref="Q574:Q576"/>
    <mergeCell ref="R574:R576"/>
    <mergeCell ref="S574:S576"/>
    <mergeCell ref="T574:T576"/>
    <mergeCell ref="U574:U576"/>
    <mergeCell ref="W574:W576"/>
    <mergeCell ref="Q580:Q582"/>
    <mergeCell ref="Q589:Q591"/>
    <mergeCell ref="R589:R591"/>
    <mergeCell ref="S589:S591"/>
    <mergeCell ref="Q577:Q579"/>
    <mergeCell ref="R580:R582"/>
    <mergeCell ref="S580:S582"/>
    <mergeCell ref="T580:T582"/>
    <mergeCell ref="R583:R585"/>
    <mergeCell ref="S583:S585"/>
    <mergeCell ref="T583:T585"/>
    <mergeCell ref="U568:U570"/>
    <mergeCell ref="W568:W570"/>
    <mergeCell ref="S565:S567"/>
    <mergeCell ref="T565:T567"/>
    <mergeCell ref="U565:U567"/>
    <mergeCell ref="W565:W567"/>
    <mergeCell ref="Q565:Q567"/>
    <mergeCell ref="Q595:Q597"/>
    <mergeCell ref="Q604:Q606"/>
    <mergeCell ref="R604:R606"/>
    <mergeCell ref="S604:S606"/>
    <mergeCell ref="S601:S603"/>
    <mergeCell ref="Q586:Q588"/>
    <mergeCell ref="R586:R588"/>
    <mergeCell ref="S586:S588"/>
    <mergeCell ref="T586:T588"/>
    <mergeCell ref="U586:U588"/>
    <mergeCell ref="W586:W588"/>
    <mergeCell ref="Q592:Q594"/>
    <mergeCell ref="R592:R594"/>
    <mergeCell ref="U592:U594"/>
    <mergeCell ref="W592:W594"/>
    <mergeCell ref="W589:W591"/>
    <mergeCell ref="U580:U582"/>
    <mergeCell ref="W580:W582"/>
    <mergeCell ref="Q583:Q585"/>
    <mergeCell ref="R595:R597"/>
    <mergeCell ref="S595:S597"/>
    <mergeCell ref="T595:T597"/>
    <mergeCell ref="U595:U597"/>
    <mergeCell ref="T589:T591"/>
    <mergeCell ref="U589:U591"/>
    <mergeCell ref="S592:S594"/>
    <mergeCell ref="T592:T594"/>
    <mergeCell ref="W595:W597"/>
    <mergeCell ref="W604:W606"/>
    <mergeCell ref="Q601:Q603"/>
    <mergeCell ref="U601:U603"/>
    <mergeCell ref="R601:R603"/>
    <mergeCell ref="R598:R600"/>
    <mergeCell ref="S598:S600"/>
    <mergeCell ref="T598:T600"/>
    <mergeCell ref="U598:U600"/>
    <mergeCell ref="W601:W603"/>
    <mergeCell ref="Q610:Q612"/>
    <mergeCell ref="R610:R612"/>
    <mergeCell ref="S610:S612"/>
    <mergeCell ref="T610:T612"/>
    <mergeCell ref="T604:T606"/>
    <mergeCell ref="W643:W645"/>
    <mergeCell ref="T628:T630"/>
    <mergeCell ref="U628:U630"/>
    <mergeCell ref="Q643:Q645"/>
    <mergeCell ref="W631:W633"/>
    <mergeCell ref="Q640:Q642"/>
    <mergeCell ref="R640:R642"/>
    <mergeCell ref="S640:S642"/>
    <mergeCell ref="Q625:Q627"/>
    <mergeCell ref="R625:R627"/>
    <mergeCell ref="S625:S627"/>
    <mergeCell ref="T625:T627"/>
    <mergeCell ref="W616:W618"/>
    <mergeCell ref="W598:W600"/>
    <mergeCell ref="Q598:Q600"/>
    <mergeCell ref="U604:U606"/>
    <mergeCell ref="W625:W627"/>
    <mergeCell ref="Q616:Q618"/>
    <mergeCell ref="R616:R618"/>
    <mergeCell ref="Q619:Q621"/>
    <mergeCell ref="R619:R621"/>
    <mergeCell ref="Q607:Q609"/>
    <mergeCell ref="W613:W615"/>
    <mergeCell ref="W610:W612"/>
    <mergeCell ref="W607:W609"/>
    <mergeCell ref="Q631:Q633"/>
    <mergeCell ref="R631:R633"/>
    <mergeCell ref="U637:U639"/>
    <mergeCell ref="Q622:Q624"/>
    <mergeCell ref="R622:R624"/>
    <mergeCell ref="S622:S624"/>
    <mergeCell ref="T622:T624"/>
    <mergeCell ref="U622:U624"/>
    <mergeCell ref="W622:W624"/>
    <mergeCell ref="Q628:Q630"/>
    <mergeCell ref="R628:R630"/>
    <mergeCell ref="S619:S621"/>
    <mergeCell ref="T619:T621"/>
    <mergeCell ref="U619:U621"/>
    <mergeCell ref="R613:R615"/>
    <mergeCell ref="S613:S615"/>
    <mergeCell ref="T613:T615"/>
    <mergeCell ref="Q613:Q615"/>
    <mergeCell ref="U613:U615"/>
    <mergeCell ref="U625:U627"/>
    <mergeCell ref="T634:T636"/>
    <mergeCell ref="U634:U636"/>
    <mergeCell ref="S616:S618"/>
    <mergeCell ref="T616:T618"/>
    <mergeCell ref="W634:W636"/>
    <mergeCell ref="W637:W639"/>
    <mergeCell ref="Q637:Q639"/>
    <mergeCell ref="R637:R639"/>
    <mergeCell ref="S637:S639"/>
    <mergeCell ref="T601:T603"/>
    <mergeCell ref="U679:U681"/>
    <mergeCell ref="W679:W681"/>
    <mergeCell ref="Q673:Q675"/>
    <mergeCell ref="R673:R675"/>
    <mergeCell ref="S673:S675"/>
    <mergeCell ref="T673:T675"/>
    <mergeCell ref="T607:T609"/>
    <mergeCell ref="U607:U609"/>
    <mergeCell ref="Q646:Q648"/>
    <mergeCell ref="Q655:Q657"/>
    <mergeCell ref="R655:R657"/>
    <mergeCell ref="S655:S657"/>
    <mergeCell ref="T655:T657"/>
    <mergeCell ref="U655:U657"/>
    <mergeCell ref="W655:W657"/>
    <mergeCell ref="Q649:Q651"/>
    <mergeCell ref="R649:R651"/>
    <mergeCell ref="S649:S651"/>
    <mergeCell ref="W619:W621"/>
    <mergeCell ref="Q634:Q636"/>
    <mergeCell ref="R634:R636"/>
    <mergeCell ref="S634:S636"/>
    <mergeCell ref="W628:W630"/>
    <mergeCell ref="S631:S633"/>
    <mergeCell ref="T631:T633"/>
    <mergeCell ref="U631:U633"/>
    <mergeCell ref="S628:S630"/>
    <mergeCell ref="R607:R609"/>
    <mergeCell ref="U610:U612"/>
    <mergeCell ref="S607:S609"/>
    <mergeCell ref="U616:U618"/>
    <mergeCell ref="R643:R645"/>
    <mergeCell ref="W646:W648"/>
    <mergeCell ref="R658:R660"/>
    <mergeCell ref="S658:S660"/>
    <mergeCell ref="T658:T660"/>
    <mergeCell ref="U658:U660"/>
    <mergeCell ref="W658:W660"/>
    <mergeCell ref="Q658:Q660"/>
    <mergeCell ref="T643:T645"/>
    <mergeCell ref="U643:U645"/>
    <mergeCell ref="S646:S648"/>
    <mergeCell ref="T646:T648"/>
    <mergeCell ref="U646:U648"/>
    <mergeCell ref="U649:U651"/>
    <mergeCell ref="W649:W651"/>
    <mergeCell ref="Q652:Q654"/>
    <mergeCell ref="R652:R654"/>
    <mergeCell ref="S652:S654"/>
    <mergeCell ref="T637:T639"/>
    <mergeCell ref="S643:S645"/>
    <mergeCell ref="T649:T651"/>
    <mergeCell ref="R646:R648"/>
    <mergeCell ref="T652:T654"/>
    <mergeCell ref="U652:U654"/>
    <mergeCell ref="W652:W654"/>
    <mergeCell ref="W712:W714"/>
    <mergeCell ref="S670:S672"/>
    <mergeCell ref="T670:T672"/>
    <mergeCell ref="U670:U672"/>
    <mergeCell ref="W670:W672"/>
    <mergeCell ref="T703:T705"/>
    <mergeCell ref="U703:U705"/>
    <mergeCell ref="W703:W705"/>
    <mergeCell ref="Q709:Q711"/>
    <mergeCell ref="R709:R711"/>
    <mergeCell ref="S709:S711"/>
    <mergeCell ref="T709:T711"/>
    <mergeCell ref="U709:U711"/>
    <mergeCell ref="W709:W711"/>
    <mergeCell ref="T640:T642"/>
    <mergeCell ref="U640:U642"/>
    <mergeCell ref="W640:W642"/>
    <mergeCell ref="Q694:Q696"/>
    <mergeCell ref="R694:R696"/>
    <mergeCell ref="S694:S696"/>
    <mergeCell ref="W697:W699"/>
    <mergeCell ref="T694:T696"/>
    <mergeCell ref="U694:U696"/>
    <mergeCell ref="Q703:Q705"/>
    <mergeCell ref="R703:R705"/>
    <mergeCell ref="Q661:Q663"/>
    <mergeCell ref="R661:R663"/>
    <mergeCell ref="S661:S663"/>
    <mergeCell ref="Q700:Q702"/>
    <mergeCell ref="R700:R702"/>
    <mergeCell ref="S700:S702"/>
    <mergeCell ref="T700:T702"/>
    <mergeCell ref="U700:U702"/>
    <mergeCell ref="W700:W702"/>
    <mergeCell ref="U691:U693"/>
    <mergeCell ref="R679:R681"/>
    <mergeCell ref="W694:W696"/>
    <mergeCell ref="U676:U678"/>
    <mergeCell ref="W676:W678"/>
    <mergeCell ref="Q691:Q693"/>
    <mergeCell ref="R691:R693"/>
    <mergeCell ref="T661:T663"/>
    <mergeCell ref="U661:U663"/>
    <mergeCell ref="W661:W663"/>
    <mergeCell ref="Q667:Q669"/>
    <mergeCell ref="R667:R669"/>
    <mergeCell ref="U667:U669"/>
    <mergeCell ref="W667:W669"/>
    <mergeCell ref="T688:T690"/>
    <mergeCell ref="Q685:Q687"/>
    <mergeCell ref="S679:S681"/>
    <mergeCell ref="T679:T681"/>
    <mergeCell ref="T676:T678"/>
    <mergeCell ref="Q676:Q678"/>
    <mergeCell ref="R676:R678"/>
    <mergeCell ref="T664:T666"/>
    <mergeCell ref="U664:U666"/>
    <mergeCell ref="W664:W666"/>
    <mergeCell ref="Q670:Q672"/>
    <mergeCell ref="Q679:Q681"/>
    <mergeCell ref="R685:R687"/>
    <mergeCell ref="S685:S687"/>
    <mergeCell ref="T685:T687"/>
    <mergeCell ref="U685:U687"/>
    <mergeCell ref="S703:S705"/>
    <mergeCell ref="S667:S669"/>
    <mergeCell ref="T667:T669"/>
    <mergeCell ref="R670:R672"/>
    <mergeCell ref="S664:S666"/>
    <mergeCell ref="W685:W687"/>
    <mergeCell ref="Q682:Q684"/>
    <mergeCell ref="S676:S678"/>
    <mergeCell ref="U673:U675"/>
    <mergeCell ref="W673:W675"/>
    <mergeCell ref="R682:R684"/>
    <mergeCell ref="W682:W684"/>
    <mergeCell ref="Q664:Q666"/>
    <mergeCell ref="R664:R666"/>
    <mergeCell ref="S682:S684"/>
    <mergeCell ref="T682:T684"/>
    <mergeCell ref="U682:U684"/>
    <mergeCell ref="S691:S693"/>
    <mergeCell ref="U688:U690"/>
    <mergeCell ref="W688:W690"/>
    <mergeCell ref="T691:T693"/>
    <mergeCell ref="R697:R699"/>
    <mergeCell ref="S697:S699"/>
    <mergeCell ref="T697:T699"/>
    <mergeCell ref="U697:U699"/>
    <mergeCell ref="S736:S738"/>
    <mergeCell ref="Q697:Q699"/>
    <mergeCell ref="W691:W693"/>
    <mergeCell ref="Q688:Q690"/>
    <mergeCell ref="R688:R690"/>
    <mergeCell ref="S688:S690"/>
    <mergeCell ref="Q715:Q717"/>
    <mergeCell ref="S721:S723"/>
    <mergeCell ref="T721:T723"/>
    <mergeCell ref="R715:R717"/>
    <mergeCell ref="S715:S717"/>
    <mergeCell ref="T715:T717"/>
    <mergeCell ref="U715:U717"/>
    <mergeCell ref="W715:W717"/>
    <mergeCell ref="Q718:Q720"/>
    <mergeCell ref="R718:R720"/>
    <mergeCell ref="S718:S720"/>
    <mergeCell ref="T718:T720"/>
    <mergeCell ref="U718:U720"/>
    <mergeCell ref="W718:W720"/>
    <mergeCell ref="Q706:Q708"/>
    <mergeCell ref="T736:T738"/>
    <mergeCell ref="W730:W732"/>
    <mergeCell ref="U736:U738"/>
    <mergeCell ref="W736:W738"/>
    <mergeCell ref="U721:U723"/>
    <mergeCell ref="W721:W723"/>
    <mergeCell ref="Q730:Q732"/>
    <mergeCell ref="R730:R732"/>
    <mergeCell ref="Q733:Q735"/>
    <mergeCell ref="R733:R735"/>
    <mergeCell ref="S733:S735"/>
    <mergeCell ref="Q721:Q723"/>
    <mergeCell ref="T733:T735"/>
    <mergeCell ref="U733:U735"/>
    <mergeCell ref="W733:W735"/>
    <mergeCell ref="S730:S732"/>
    <mergeCell ref="T730:T732"/>
    <mergeCell ref="U730:U732"/>
    <mergeCell ref="Q727:Q729"/>
    <mergeCell ref="R727:R729"/>
    <mergeCell ref="S727:S729"/>
    <mergeCell ref="T727:T729"/>
    <mergeCell ref="U727:U729"/>
    <mergeCell ref="W727:W729"/>
    <mergeCell ref="Q724:Q726"/>
    <mergeCell ref="R724:R726"/>
    <mergeCell ref="S724:S726"/>
    <mergeCell ref="T724:T726"/>
    <mergeCell ref="U724:U726"/>
    <mergeCell ref="W724:W726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K13" sqref="K13:K14"/>
    </sheetView>
  </sheetViews>
  <sheetFormatPr defaultRowHeight="15.75"/>
  <sheetData/>
  <pageMargins left="0.7" right="0.7" top="0.75" bottom="0.75" header="0.3" footer="0.3"/>
  <pageSetup paperSize="9" orientation="portrait" horizontalDpi="300" verticalDpi="30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1"/>
  <dimension ref="A1:AG60"/>
  <sheetViews>
    <sheetView topLeftCell="Q22" workbookViewId="0">
      <selection activeCell="U37" sqref="U37"/>
    </sheetView>
  </sheetViews>
  <sheetFormatPr defaultColWidth="8.75" defaultRowHeight="12.75"/>
  <cols>
    <col min="1" max="16384" width="8.75" style="3"/>
  </cols>
  <sheetData>
    <row r="1" spans="1:33" ht="13.5" thickBot="1">
      <c r="A1" s="3" t="s">
        <v>167</v>
      </c>
      <c r="B1" s="3" t="s">
        <v>183</v>
      </c>
      <c r="C1" s="3" t="s">
        <v>172</v>
      </c>
    </row>
    <row r="2" spans="1:33" ht="13.5" thickBot="1">
      <c r="A2" s="40">
        <v>65.124325140466823</v>
      </c>
      <c r="B2" s="40">
        <v>473.05567169730455</v>
      </c>
      <c r="C2" s="40">
        <v>134.2175662041796</v>
      </c>
      <c r="D2" s="41">
        <v>3.6577805331680335</v>
      </c>
      <c r="E2" s="42">
        <v>10.861366195619416</v>
      </c>
      <c r="F2" s="42">
        <v>4.912789219425405</v>
      </c>
      <c r="G2" s="43">
        <v>331.81153846153842</v>
      </c>
      <c r="H2" s="43">
        <v>12.53719529177229</v>
      </c>
      <c r="I2" s="44"/>
      <c r="O2" s="3" t="s">
        <v>167</v>
      </c>
      <c r="P2" s="3" t="s">
        <v>247</v>
      </c>
      <c r="Q2" s="3" t="s">
        <v>248</v>
      </c>
      <c r="U2" s="3" t="s">
        <v>172</v>
      </c>
      <c r="V2" s="3" t="s">
        <v>247</v>
      </c>
      <c r="W2" s="3" t="s">
        <v>248</v>
      </c>
      <c r="Z2" s="237"/>
      <c r="AA2" s="237" t="s">
        <v>167</v>
      </c>
      <c r="AB2" s="237" t="s">
        <v>247</v>
      </c>
      <c r="AC2" s="237" t="s">
        <v>248</v>
      </c>
    </row>
    <row r="3" spans="1:33" ht="15.75" thickBot="1">
      <c r="A3" s="40">
        <v>64.562804500753174</v>
      </c>
      <c r="B3" s="40">
        <v>502.11279069050846</v>
      </c>
      <c r="C3" s="40">
        <v>105.76040615989696</v>
      </c>
      <c r="D3" s="41">
        <v>3.7678642797094959</v>
      </c>
      <c r="E3" s="42">
        <v>11.340397232226804</v>
      </c>
      <c r="F3" s="42">
        <v>3.9426747005305178</v>
      </c>
      <c r="G3" s="43">
        <v>310.42461538461538</v>
      </c>
      <c r="H3" s="43">
        <v>12.692289672190032</v>
      </c>
      <c r="I3" s="44" t="s">
        <v>167</v>
      </c>
      <c r="J3" s="3">
        <v>2180</v>
      </c>
      <c r="K3" s="3">
        <v>31</v>
      </c>
      <c r="L3" s="3">
        <f t="shared" ref="L3:L10" si="0">3*K3</f>
        <v>93</v>
      </c>
      <c r="M3" s="45"/>
      <c r="O3" s="14">
        <v>2047.6299999999999</v>
      </c>
      <c r="P3" s="14">
        <v>2.4397783224039937</v>
      </c>
      <c r="Q3" s="45">
        <v>40.328790894360729</v>
      </c>
      <c r="U3" s="269">
        <v>3715.3177777777778</v>
      </c>
      <c r="V3" s="269">
        <v>4.9873749463127552</v>
      </c>
      <c r="W3" s="270">
        <v>119.81148127139447</v>
      </c>
      <c r="Z3" s="237"/>
      <c r="AA3" s="5">
        <v>-3</v>
      </c>
      <c r="AB3" s="14">
        <v>2.4397783224039937</v>
      </c>
      <c r="AC3" s="45">
        <v>40.328790894360729</v>
      </c>
      <c r="AF3" s="269">
        <v>3700.98</v>
      </c>
      <c r="AG3" s="269">
        <v>5.8168354701508553</v>
      </c>
    </row>
    <row r="4" spans="1:33" ht="15.75" thickBot="1">
      <c r="A4" s="40">
        <v>64.604798002955761</v>
      </c>
      <c r="B4" s="40">
        <v>521.3694655184604</v>
      </c>
      <c r="C4" s="40">
        <v>100.64982585399875</v>
      </c>
      <c r="D4" s="41">
        <v>3.6558190235051384</v>
      </c>
      <c r="E4" s="42">
        <v>12.907756592576957</v>
      </c>
      <c r="F4" s="42">
        <v>4.003793847841</v>
      </c>
      <c r="G4" s="43">
        <v>334.57230769230767</v>
      </c>
      <c r="H4" s="43">
        <v>12.471148402456176</v>
      </c>
      <c r="I4" s="44" t="s">
        <v>183</v>
      </c>
      <c r="J4" s="3">
        <v>4217</v>
      </c>
      <c r="K4" s="3">
        <v>340</v>
      </c>
      <c r="L4" s="3">
        <f t="shared" si="0"/>
        <v>1020</v>
      </c>
      <c r="M4" s="45"/>
      <c r="O4" s="14">
        <v>2040.6866666666667</v>
      </c>
      <c r="P4" s="14">
        <v>1.9610451025595359</v>
      </c>
      <c r="Q4" s="45">
        <v>32.241562074427144</v>
      </c>
      <c r="U4" s="269">
        <v>3752.4244444444444</v>
      </c>
      <c r="V4" s="269">
        <v>4.9759107681713237</v>
      </c>
      <c r="W4" s="270">
        <v>117.66365912115297</v>
      </c>
      <c r="Z4" s="237"/>
      <c r="AA4" s="5">
        <v>2</v>
      </c>
      <c r="AB4" s="14">
        <v>1.9610451025595359</v>
      </c>
      <c r="AC4" s="45">
        <v>32.241562074427144</v>
      </c>
      <c r="AF4" s="269">
        <v>3672.6799999999994</v>
      </c>
      <c r="AG4" s="269">
        <v>3.4507883290054551</v>
      </c>
    </row>
    <row r="5" spans="1:33" ht="15.75" thickBot="1">
      <c r="A5" s="40">
        <v>17.648089840017931</v>
      </c>
      <c r="B5" s="40">
        <v>248.17789939878878</v>
      </c>
      <c r="C5" s="40">
        <v>103.78706186761843</v>
      </c>
      <c r="D5" s="41">
        <v>1.4076712406521716</v>
      </c>
      <c r="E5" s="42">
        <v>8.3410305719173135</v>
      </c>
      <c r="F5" s="42">
        <v>3.9731289277766693</v>
      </c>
      <c r="G5" s="43">
        <v>334.14846153846156</v>
      </c>
      <c r="H5" s="43">
        <v>10.111568854549947</v>
      </c>
      <c r="I5" s="44" t="s">
        <v>172</v>
      </c>
      <c r="J5" s="46">
        <v>4130</v>
      </c>
      <c r="K5" s="3">
        <v>110</v>
      </c>
      <c r="L5" s="3">
        <f t="shared" si="0"/>
        <v>330</v>
      </c>
      <c r="M5" s="45"/>
      <c r="O5" s="14">
        <v>2028.9833333333331</v>
      </c>
      <c r="P5" s="14">
        <v>2.7306371983230502</v>
      </c>
      <c r="Q5" s="45">
        <v>36.246368783647235</v>
      </c>
      <c r="U5" s="269">
        <v>3710.0888888888894</v>
      </c>
      <c r="V5" s="269">
        <v>4.8572469664466915</v>
      </c>
      <c r="W5" s="270">
        <v>118.60597923843019</v>
      </c>
      <c r="Z5" s="237"/>
      <c r="AA5" s="5">
        <v>2</v>
      </c>
      <c r="AB5" s="14">
        <v>2.7306371983230502</v>
      </c>
      <c r="AC5" s="45">
        <v>36.246368783647235</v>
      </c>
      <c r="AF5" s="269">
        <v>3666.4733333333334</v>
      </c>
      <c r="AG5" s="269">
        <v>2.6460641720051754</v>
      </c>
    </row>
    <row r="6" spans="1:33" ht="15.75" thickBot="1">
      <c r="A6" s="40">
        <v>22.305283006503181</v>
      </c>
      <c r="B6" s="40">
        <v>234.82426977422764</v>
      </c>
      <c r="C6" s="40">
        <v>106.44290582280983</v>
      </c>
      <c r="D6" s="41">
        <v>1.5962855253521302</v>
      </c>
      <c r="E6" s="42">
        <v>6.5179512958420682</v>
      </c>
      <c r="F6" s="42">
        <v>4.2015771619461075</v>
      </c>
      <c r="G6" s="43">
        <v>337.64923076923066</v>
      </c>
      <c r="H6" s="43">
        <v>12.55352045670791</v>
      </c>
      <c r="I6" s="44" t="s">
        <v>167</v>
      </c>
      <c r="J6" s="46">
        <v>1.98</v>
      </c>
      <c r="K6" s="3">
        <v>1.1399999999999999</v>
      </c>
      <c r="L6" s="3">
        <f t="shared" si="0"/>
        <v>3.42</v>
      </c>
      <c r="M6" s="45"/>
      <c r="O6" s="14">
        <v>2059.8733333333339</v>
      </c>
      <c r="P6" s="14">
        <v>2.3256155070369875</v>
      </c>
      <c r="Q6" s="45">
        <v>36.249107230367173</v>
      </c>
      <c r="U6" s="269">
        <v>3677.2155555555551</v>
      </c>
      <c r="V6" s="269">
        <v>4.7887636091641879</v>
      </c>
      <c r="W6" s="270">
        <v>111.64482691901927</v>
      </c>
      <c r="Z6" s="237"/>
      <c r="AA6" s="5">
        <v>4</v>
      </c>
      <c r="AB6" s="14">
        <v>2.3256155070369875</v>
      </c>
      <c r="AC6" s="45">
        <v>36.249107230367173</v>
      </c>
      <c r="AF6" s="269">
        <v>3836.4555555555553</v>
      </c>
      <c r="AG6" s="269">
        <v>6.3756558237146086</v>
      </c>
    </row>
    <row r="7" spans="1:33" ht="15.75" thickBot="1">
      <c r="A7" s="40">
        <v>27.007573937692001</v>
      </c>
      <c r="B7" s="40">
        <v>218.32015115422166</v>
      </c>
      <c r="C7" s="40">
        <v>106.86136345751814</v>
      </c>
      <c r="D7" s="41">
        <v>1.9321156173482446</v>
      </c>
      <c r="E7" s="42">
        <v>7.6093750000001137</v>
      </c>
      <c r="F7" s="42">
        <v>3.9727043320124533</v>
      </c>
      <c r="G7" s="43">
        <v>335.56000000000006</v>
      </c>
      <c r="H7" s="43">
        <v>13.321654128696943</v>
      </c>
      <c r="I7" s="44" t="s">
        <v>183</v>
      </c>
      <c r="J7" s="46">
        <v>9.25</v>
      </c>
      <c r="K7" s="46">
        <v>2.35</v>
      </c>
      <c r="L7" s="3">
        <f t="shared" si="0"/>
        <v>7.0500000000000007</v>
      </c>
      <c r="M7" s="45"/>
      <c r="O7" s="14">
        <v>2004.613333333333</v>
      </c>
      <c r="P7" s="14">
        <v>4.3874704187868101</v>
      </c>
      <c r="Q7" s="45">
        <v>66.903328018874035</v>
      </c>
      <c r="U7" s="269">
        <v>3652.0244444444447</v>
      </c>
      <c r="V7" s="269">
        <v>5.4277849433547205</v>
      </c>
      <c r="W7" s="270">
        <v>124.24929648806636</v>
      </c>
      <c r="Z7" s="237"/>
      <c r="AA7" s="5">
        <v>3</v>
      </c>
      <c r="AB7" s="14">
        <v>4.3874704187868101</v>
      </c>
      <c r="AC7" s="45">
        <v>66.903328018874035</v>
      </c>
      <c r="AF7" s="269">
        <v>3844.3733333333334</v>
      </c>
      <c r="AG7" s="269">
        <v>5.1938945544224353</v>
      </c>
    </row>
    <row r="8" spans="1:33" ht="15.75" thickBot="1">
      <c r="A8" s="40">
        <v>32.152091300607289</v>
      </c>
      <c r="B8" s="40">
        <v>296.86626117663872</v>
      </c>
      <c r="C8" s="40">
        <v>107.87287286434031</v>
      </c>
      <c r="D8" s="41">
        <v>2.0566267896505286</v>
      </c>
      <c r="E8" s="41">
        <v>9.4671637085256108</v>
      </c>
      <c r="F8" s="42">
        <v>4.0159363330752331</v>
      </c>
      <c r="G8" s="43">
        <v>332.49000000000007</v>
      </c>
      <c r="H8" s="43">
        <v>10.765262756821716</v>
      </c>
      <c r="I8" s="44" t="s">
        <v>172</v>
      </c>
      <c r="J8" s="47">
        <v>4.2</v>
      </c>
      <c r="K8" s="48">
        <v>0.54</v>
      </c>
      <c r="L8" s="3">
        <f t="shared" si="0"/>
        <v>1.62</v>
      </c>
      <c r="M8" s="45"/>
      <c r="O8" s="14">
        <v>2060.8200000000002</v>
      </c>
      <c r="P8" s="14">
        <v>2.5543923265879087</v>
      </c>
      <c r="Q8" s="45">
        <v>36.478384010251936</v>
      </c>
      <c r="U8" s="269">
        <v>3715.215555555556</v>
      </c>
      <c r="V8" s="269">
        <v>5.5626240800254623</v>
      </c>
      <c r="W8" s="270">
        <v>129.11167638047317</v>
      </c>
      <c r="Z8" s="237"/>
      <c r="AA8" s="5">
        <v>1</v>
      </c>
      <c r="AB8" s="14">
        <v>2.5543923265879087</v>
      </c>
      <c r="AC8" s="45">
        <v>36.478384010251936</v>
      </c>
      <c r="AF8" s="269">
        <v>3910.0511111111118</v>
      </c>
      <c r="AG8" s="269">
        <v>5.4570405696671811</v>
      </c>
    </row>
    <row r="9" spans="1:33" ht="15.75" thickBot="1">
      <c r="A9" s="40">
        <v>12.517561663505051</v>
      </c>
      <c r="B9" s="40">
        <v>288.68597982929771</v>
      </c>
      <c r="C9" s="40">
        <v>102.75732598919716</v>
      </c>
      <c r="D9" s="41">
        <v>0.75786733472821222</v>
      </c>
      <c r="E9" s="42">
        <v>9.5578473654603631</v>
      </c>
      <c r="F9" s="42">
        <v>3.8125399528617279</v>
      </c>
      <c r="G9" s="43">
        <v>335.16615384615386</v>
      </c>
      <c r="H9" s="43">
        <v>11.239235148153547</v>
      </c>
      <c r="I9" s="46" t="s">
        <v>229</v>
      </c>
      <c r="J9" s="46">
        <v>336</v>
      </c>
      <c r="K9" s="46">
        <v>4.7</v>
      </c>
      <c r="L9" s="3">
        <f t="shared" si="0"/>
        <v>14.100000000000001</v>
      </c>
      <c r="M9" s="45"/>
      <c r="O9" s="15">
        <v>2071.1499999999996</v>
      </c>
      <c r="P9" s="15">
        <v>3.0471400163761837</v>
      </c>
      <c r="Q9" s="45">
        <v>42.909088198186332</v>
      </c>
      <c r="U9" s="269">
        <v>3624.3288888888887</v>
      </c>
      <c r="V9" s="269">
        <v>5.0351489148458874</v>
      </c>
      <c r="W9" s="270">
        <v>116.65366051313165</v>
      </c>
      <c r="Z9" s="237"/>
      <c r="AA9" s="5">
        <v>4</v>
      </c>
      <c r="AB9" s="15">
        <v>3.0471400163761837</v>
      </c>
      <c r="AC9" s="45">
        <v>42.909088198186332</v>
      </c>
      <c r="AF9" s="269">
        <v>3631.7866666666669</v>
      </c>
      <c r="AG9" s="269">
        <v>5.0339096912308454</v>
      </c>
    </row>
    <row r="10" spans="1:33" ht="15.75" thickBot="1">
      <c r="A10" s="40">
        <v>18.657092485168228</v>
      </c>
      <c r="B10" s="40">
        <v>291.40164631482935</v>
      </c>
      <c r="C10" s="40">
        <v>102.06850629740212</v>
      </c>
      <c r="D10" s="41">
        <v>1.3570496531831546</v>
      </c>
      <c r="E10" s="42">
        <v>8.8656295914812073</v>
      </c>
      <c r="F10" s="42">
        <v>3.8356445613228893</v>
      </c>
      <c r="G10" s="43">
        <v>332.61846153846153</v>
      </c>
      <c r="H10" s="43">
        <v>10.47635865966183</v>
      </c>
      <c r="I10" s="46" t="s">
        <v>249</v>
      </c>
      <c r="J10" s="46">
        <v>11</v>
      </c>
      <c r="K10" s="46">
        <v>1</v>
      </c>
      <c r="L10" s="3">
        <f t="shared" si="0"/>
        <v>3</v>
      </c>
      <c r="M10" s="45"/>
      <c r="O10" s="15">
        <v>2045.5599999999997</v>
      </c>
      <c r="P10" s="15">
        <v>3.0877978949866938</v>
      </c>
      <c r="Q10" s="45">
        <v>45.885627651826688</v>
      </c>
      <c r="U10" s="269">
        <v>3627.6155555555556</v>
      </c>
      <c r="V10" s="269">
        <v>5.1058712461787517</v>
      </c>
      <c r="W10" s="270">
        <v>117.2630025957755</v>
      </c>
      <c r="Z10" s="237"/>
      <c r="AA10" s="5">
        <v>33</v>
      </c>
      <c r="AB10" s="15">
        <v>3.0877978949866938</v>
      </c>
      <c r="AC10" s="45">
        <v>45.885627651826688</v>
      </c>
      <c r="AF10" s="269">
        <v>3654.008888888889</v>
      </c>
      <c r="AG10" s="269">
        <v>4.4003723775642438</v>
      </c>
    </row>
    <row r="11" spans="1:33" ht="15.75" thickBot="1">
      <c r="A11" s="40">
        <v>25.448670397517247</v>
      </c>
      <c r="B11" s="40">
        <v>340.48985436427375</v>
      </c>
      <c r="C11" s="40">
        <v>101.85507111139847</v>
      </c>
      <c r="D11" s="41">
        <v>1.5039536926972903</v>
      </c>
      <c r="E11" s="42">
        <v>10.229383195385651</v>
      </c>
      <c r="F11" s="42">
        <v>3.7567476630045187</v>
      </c>
      <c r="G11" s="43">
        <v>334.51769230769236</v>
      </c>
      <c r="H11" s="43">
        <v>10.85627801385418</v>
      </c>
      <c r="I11" s="44"/>
      <c r="M11" s="45"/>
      <c r="O11" s="15">
        <v>2044.7266666666667</v>
      </c>
      <c r="P11" s="15">
        <v>1.8957763865620338</v>
      </c>
      <c r="Q11" s="45">
        <v>24.436091647395834</v>
      </c>
      <c r="U11" s="269"/>
      <c r="V11" s="269"/>
      <c r="W11" s="270"/>
      <c r="Z11" s="237"/>
      <c r="AA11" s="5">
        <v>6</v>
      </c>
      <c r="AB11" s="15">
        <v>1.8957763865620338</v>
      </c>
      <c r="AC11" s="45">
        <v>24.436091647395834</v>
      </c>
      <c r="AF11" s="269">
        <v>3721.9777777777781</v>
      </c>
      <c r="AG11" s="269">
        <v>4.7993504228790629</v>
      </c>
    </row>
    <row r="12" spans="1:33" ht="15.75" thickBot="1">
      <c r="A12" s="40">
        <v>26.311306029917645</v>
      </c>
      <c r="B12" s="40">
        <v>297.09436144093905</v>
      </c>
      <c r="C12" s="40">
        <v>108.64676249202742</v>
      </c>
      <c r="D12" s="41">
        <v>1.602506342099054</v>
      </c>
      <c r="E12" s="42">
        <v>8.3374967155540443</v>
      </c>
      <c r="F12" s="42">
        <v>4.1760177966769216</v>
      </c>
      <c r="G12" s="43"/>
      <c r="H12" s="43"/>
      <c r="I12" s="44"/>
      <c r="M12" s="45"/>
      <c r="O12" s="15">
        <v>2054.7133333333336</v>
      </c>
      <c r="P12" s="15">
        <v>2.9861326480882422</v>
      </c>
      <c r="Q12" s="45">
        <v>42.08046785621427</v>
      </c>
      <c r="U12" s="269">
        <v>3655.9333333333334</v>
      </c>
      <c r="V12" s="269">
        <v>3.3319612524354456</v>
      </c>
      <c r="W12" s="270">
        <v>73.788312082604591</v>
      </c>
      <c r="Z12" s="237"/>
      <c r="AA12" s="5">
        <v>32</v>
      </c>
      <c r="AB12" s="15">
        <v>2.9861326480882422</v>
      </c>
      <c r="AC12" s="45">
        <v>42.08046785621427</v>
      </c>
      <c r="AF12" s="269">
        <v>3766.3399999999997</v>
      </c>
      <c r="AG12" s="269">
        <v>4.7290903355737228</v>
      </c>
    </row>
    <row r="13" spans="1:33" ht="15.75" thickBot="1">
      <c r="A13" s="40">
        <v>14.399644092858111</v>
      </c>
      <c r="B13" s="40">
        <v>290.89981810754517</v>
      </c>
      <c r="C13" s="40">
        <v>111.22863140598204</v>
      </c>
      <c r="D13" s="41">
        <v>1.0521783216540233</v>
      </c>
      <c r="E13" s="42">
        <v>8.8722106068428435</v>
      </c>
      <c r="F13" s="42">
        <v>4.2982854477840835</v>
      </c>
      <c r="G13" s="43">
        <v>341.65461538461545</v>
      </c>
      <c r="H13" s="43">
        <v>10.459835574830985</v>
      </c>
      <c r="I13" s="44"/>
      <c r="M13" s="45"/>
      <c r="O13" s="15">
        <v>2044.2533333333336</v>
      </c>
      <c r="P13" s="15">
        <v>3.1679335948135683</v>
      </c>
      <c r="Q13" s="45">
        <v>40.00389980988087</v>
      </c>
      <c r="U13" s="269">
        <v>3730.7022222222222</v>
      </c>
      <c r="V13" s="269">
        <v>5.0624771807069955</v>
      </c>
      <c r="W13" s="270">
        <v>118.11818168446484</v>
      </c>
      <c r="Z13" s="237"/>
      <c r="AA13" s="5">
        <v>33</v>
      </c>
      <c r="AB13" s="15">
        <v>3.1679335948135683</v>
      </c>
      <c r="AC13" s="45">
        <v>40.00389980988087</v>
      </c>
      <c r="AF13" s="269">
        <v>3707.1422222222222</v>
      </c>
      <c r="AG13" s="269">
        <v>4.9545814072510943</v>
      </c>
    </row>
    <row r="14" spans="1:33" ht="15.75" thickBot="1">
      <c r="A14" s="40">
        <v>24.530747033083692</v>
      </c>
      <c r="B14" s="40">
        <v>291.24542296832266</v>
      </c>
      <c r="C14" s="40">
        <v>104.49729730690068</v>
      </c>
      <c r="D14" s="41">
        <v>1.3983426532906011</v>
      </c>
      <c r="E14" s="42">
        <v>7.3774708178206083</v>
      </c>
      <c r="F14" s="42">
        <v>3.9261991531775395</v>
      </c>
      <c r="G14" s="43">
        <v>337.57230769230773</v>
      </c>
      <c r="H14" s="43">
        <v>9.9368145834846811</v>
      </c>
      <c r="I14" s="44"/>
      <c r="M14" s="45"/>
      <c r="O14" s="15">
        <v>2054.4366666666665</v>
      </c>
      <c r="P14" s="15">
        <v>2.1388307530755264</v>
      </c>
      <c r="Q14" s="45">
        <v>31.845189982157578</v>
      </c>
      <c r="U14" s="269">
        <v>3728.4666666666662</v>
      </c>
      <c r="V14" s="269">
        <v>4.9296466504382854</v>
      </c>
      <c r="W14" s="270">
        <v>115.3606605390422</v>
      </c>
      <c r="Z14" s="237"/>
      <c r="AA14" s="5">
        <v>2</v>
      </c>
      <c r="AB14" s="15">
        <v>2.1388307530755264</v>
      </c>
      <c r="AC14" s="45">
        <v>31.845189982157578</v>
      </c>
      <c r="AF14" s="269">
        <v>3577.7777777777778</v>
      </c>
      <c r="AG14" s="269">
        <v>5.6354226566992525</v>
      </c>
    </row>
    <row r="15" spans="1:33" ht="15.75" thickBot="1">
      <c r="A15" s="40">
        <v>30.183924943570815</v>
      </c>
      <c r="B15" s="40">
        <v>267.27688199692437</v>
      </c>
      <c r="C15" s="40">
        <v>98.297159561087327</v>
      </c>
      <c r="D15" s="41">
        <v>2.082137596725016</v>
      </c>
      <c r="E15" s="42">
        <v>8.6831890543352461</v>
      </c>
      <c r="F15" s="42">
        <v>3.7206413178514786</v>
      </c>
      <c r="G15" s="43">
        <v>335.16999999999996</v>
      </c>
      <c r="H15" s="43">
        <v>10.973325395327254</v>
      </c>
      <c r="I15" s="44"/>
      <c r="M15" s="45"/>
      <c r="O15" s="15"/>
      <c r="P15" s="15"/>
      <c r="Q15" s="45">
        <v>138.47375617784508</v>
      </c>
      <c r="U15" s="269">
        <v>3763.7533333333331</v>
      </c>
      <c r="V15" s="269">
        <v>4.3388691598109084</v>
      </c>
      <c r="W15" s="270">
        <v>116.20387945330023</v>
      </c>
      <c r="Z15" s="237"/>
      <c r="AA15" s="5">
        <v>5</v>
      </c>
      <c r="AB15" s="15"/>
      <c r="AC15" s="45">
        <v>138.47375617784508</v>
      </c>
      <c r="AF15" s="269">
        <v>3914.8888888888887</v>
      </c>
      <c r="AG15" s="269">
        <v>4.0832249674902465</v>
      </c>
    </row>
    <row r="16" spans="1:33" ht="15.75" thickBot="1">
      <c r="A16" s="40">
        <v>42.643459639204295</v>
      </c>
      <c r="B16" s="40">
        <v>270.01239767832624</v>
      </c>
      <c r="C16" s="40">
        <v>102.93697899411961</v>
      </c>
      <c r="D16" s="41">
        <v>2.4113023833009941</v>
      </c>
      <c r="E16" s="42">
        <v>7.3928544116414683</v>
      </c>
      <c r="F16" s="42">
        <v>3.9346896386179693</v>
      </c>
      <c r="G16" s="43">
        <v>335.6307692307692</v>
      </c>
      <c r="H16" s="43">
        <v>11.312741872363826</v>
      </c>
      <c r="I16" s="44"/>
      <c r="M16" s="45"/>
      <c r="O16" s="15">
        <v>2140.1733333333341</v>
      </c>
      <c r="P16" s="15">
        <v>2.4920163438341132</v>
      </c>
      <c r="Q16" s="45">
        <v>39.538968436185883</v>
      </c>
      <c r="U16" s="269">
        <v>3768.6622222222231</v>
      </c>
      <c r="V16" s="269">
        <v>4.9459480657872996</v>
      </c>
      <c r="W16" s="270">
        <v>116.93188848402151</v>
      </c>
      <c r="Z16" s="237"/>
      <c r="AA16" s="5">
        <v>3</v>
      </c>
      <c r="AB16" s="15">
        <v>2.4920163438341132</v>
      </c>
      <c r="AC16" s="45">
        <v>39.538968436185883</v>
      </c>
      <c r="AF16" s="269">
        <v>3715.3177777777778</v>
      </c>
      <c r="AG16" s="269">
        <v>4.9873749463127552</v>
      </c>
    </row>
    <row r="17" spans="1:33" ht="15.75" thickBot="1">
      <c r="A17" s="40">
        <v>35.197224677494788</v>
      </c>
      <c r="B17" s="40">
        <v>356.09118042292744</v>
      </c>
      <c r="C17" s="40">
        <v>104.11226414040644</v>
      </c>
      <c r="D17" s="41">
        <v>2.0822026970398682</v>
      </c>
      <c r="E17" s="42">
        <v>10.784838467054882</v>
      </c>
      <c r="F17" s="42">
        <v>3.9871198533855829</v>
      </c>
      <c r="G17" s="43">
        <v>336.93769230769226</v>
      </c>
      <c r="H17" s="43">
        <v>9.7715938994780895</v>
      </c>
      <c r="I17" s="44"/>
      <c r="M17" s="45"/>
      <c r="O17" s="15">
        <v>2059.5233333333326</v>
      </c>
      <c r="P17" s="15">
        <v>3.2720092538699008</v>
      </c>
      <c r="Q17" s="45">
        <v>44.640410224389456</v>
      </c>
      <c r="U17" s="269">
        <v>3658.4222222222224</v>
      </c>
      <c r="V17" s="269">
        <v>5.0776936205338439</v>
      </c>
      <c r="W17" s="270">
        <v>120.66594857061368</v>
      </c>
      <c r="Z17" s="237"/>
      <c r="AA17" s="5">
        <v>10</v>
      </c>
      <c r="AB17" s="15">
        <v>3.2720092538699008</v>
      </c>
      <c r="AC17" s="45">
        <v>44.640410224389456</v>
      </c>
      <c r="AF17" s="269">
        <v>3752.4244444444444</v>
      </c>
      <c r="AG17" s="269">
        <v>4.9759107681713237</v>
      </c>
    </row>
    <row r="18" spans="1:33" ht="15.75" thickBot="1">
      <c r="A18" s="40">
        <v>24.019117385940675</v>
      </c>
      <c r="B18" s="40">
        <v>355.06606103653752</v>
      </c>
      <c r="C18" s="40">
        <v>101.51355645650712</v>
      </c>
      <c r="D18" s="41">
        <v>1.6727363363197141</v>
      </c>
      <c r="E18" s="42">
        <v>9.8100608853387232</v>
      </c>
      <c r="F18" s="42">
        <v>3.874190130702059</v>
      </c>
      <c r="G18" s="43">
        <v>336.1023076923077</v>
      </c>
      <c r="H18" s="43">
        <v>10.657774290571451</v>
      </c>
      <c r="I18" s="44"/>
      <c r="M18" s="45"/>
      <c r="O18" s="15">
        <v>2164.8033333333328</v>
      </c>
      <c r="P18" s="15">
        <v>1.5153198699963792</v>
      </c>
      <c r="Q18" s="45">
        <v>23.040763876280888</v>
      </c>
      <c r="U18" s="269">
        <v>3623.54</v>
      </c>
      <c r="V18" s="269">
        <v>6.502939963737604</v>
      </c>
      <c r="W18" s="270">
        <v>148.06760449200138</v>
      </c>
      <c r="Z18" s="237"/>
      <c r="AA18" s="5">
        <v>9</v>
      </c>
      <c r="AB18" s="15">
        <v>1.5153198699963792</v>
      </c>
      <c r="AC18" s="45">
        <v>23.040763876280888</v>
      </c>
      <c r="AF18" s="269">
        <v>3710.0888888888894</v>
      </c>
      <c r="AG18" s="269">
        <v>4.8572469664466915</v>
      </c>
    </row>
    <row r="19" spans="1:33" ht="15.75" thickBot="1">
      <c r="A19" s="40">
        <v>22.352184456981504</v>
      </c>
      <c r="B19" s="40">
        <v>327.63232456520421</v>
      </c>
      <c r="C19" s="40">
        <v>102.93436117797455</v>
      </c>
      <c r="D19" s="41">
        <v>1.6228641059015689</v>
      </c>
      <c r="E19" s="42">
        <v>9.6825951194547102</v>
      </c>
      <c r="F19" s="42">
        <v>3.8595871595636058</v>
      </c>
      <c r="G19" s="43">
        <v>334.81538461538463</v>
      </c>
      <c r="H19" s="43">
        <v>10.678962066558141</v>
      </c>
      <c r="I19" s="44"/>
      <c r="M19" s="45"/>
      <c r="O19" s="15">
        <v>2046.7799999999997</v>
      </c>
      <c r="P19" s="15">
        <v>2.7404217732140896</v>
      </c>
      <c r="Q19" s="45">
        <v>43.927865586679133</v>
      </c>
      <c r="U19" s="269">
        <v>3240.3733333333325</v>
      </c>
      <c r="V19" s="269">
        <v>7.1683770429494418</v>
      </c>
      <c r="W19" s="270">
        <v>150.42630554528631</v>
      </c>
      <c r="Z19" s="237"/>
      <c r="AA19" s="5">
        <v>4</v>
      </c>
      <c r="AB19" s="15">
        <v>2.7404217732140896</v>
      </c>
      <c r="AC19" s="45">
        <v>43.927865586679133</v>
      </c>
      <c r="AF19" s="269">
        <v>3677.2155555555551</v>
      </c>
      <c r="AG19" s="269">
        <v>4.7887636091641879</v>
      </c>
    </row>
    <row r="20" spans="1:33" ht="15.75" thickBot="1">
      <c r="A20" s="49">
        <v>30.063995908740431</v>
      </c>
      <c r="B20" s="40">
        <v>384.06966012040238</v>
      </c>
      <c r="C20" s="49">
        <v>104.36015720141401</v>
      </c>
      <c r="D20" s="41">
        <v>2.0110399156750156</v>
      </c>
      <c r="E20" s="41">
        <v>11.156042175679753</v>
      </c>
      <c r="F20" s="42">
        <v>4.0500171964820835</v>
      </c>
      <c r="G20" s="43">
        <v>336.42846153846153</v>
      </c>
      <c r="H20" s="43">
        <v>10.832257409368456</v>
      </c>
      <c r="I20" s="44"/>
      <c r="M20" s="45"/>
      <c r="O20" s="15">
        <v>2048.6566666666672</v>
      </c>
      <c r="P20" s="15">
        <v>3.11592113725575</v>
      </c>
      <c r="Q20" s="45">
        <v>45.486933288568189</v>
      </c>
      <c r="U20" s="269">
        <v>3710.3866666666663</v>
      </c>
      <c r="V20" s="269">
        <v>5.9011850152905359</v>
      </c>
      <c r="W20" s="270">
        <v>124.34244086395387</v>
      </c>
      <c r="Z20" s="237"/>
      <c r="AA20" s="5">
        <v>20</v>
      </c>
      <c r="AB20" s="15">
        <v>3.11592113725575</v>
      </c>
      <c r="AC20" s="45">
        <v>45.486933288568189</v>
      </c>
      <c r="AF20" s="269">
        <v>3652.0244444444447</v>
      </c>
      <c r="AG20" s="269">
        <v>5.4277849433547205</v>
      </c>
    </row>
    <row r="21" spans="1:33" ht="15.75" thickBot="1">
      <c r="A21" s="49">
        <v>25.385064998934123</v>
      </c>
      <c r="B21" s="40">
        <v>339.99601074864808</v>
      </c>
      <c r="C21" s="49">
        <v>105.72146234326225</v>
      </c>
      <c r="D21" s="41">
        <v>1.54415962349797</v>
      </c>
      <c r="E21" s="41" t="s">
        <v>250</v>
      </c>
      <c r="F21" s="42">
        <v>4.1176499676106548</v>
      </c>
      <c r="G21" s="43">
        <v>334.76923076923072</v>
      </c>
      <c r="H21" s="43">
        <v>10.92050939117286</v>
      </c>
      <c r="I21" s="44"/>
      <c r="M21" s="45"/>
      <c r="O21" s="15">
        <v>2063.41</v>
      </c>
      <c r="P21" s="15">
        <v>3.1801860676863503</v>
      </c>
      <c r="Q21" s="45">
        <v>44.626194941999813</v>
      </c>
      <c r="U21" s="269">
        <v>3661.7066666666669</v>
      </c>
      <c r="V21" s="269">
        <v>5.9201606281082642</v>
      </c>
      <c r="W21" s="270">
        <v>165.31668306616623</v>
      </c>
      <c r="Z21" s="237"/>
      <c r="AA21" s="5">
        <v>11</v>
      </c>
      <c r="AB21" s="15">
        <v>3.1801860676863503</v>
      </c>
      <c r="AC21" s="45">
        <v>44.626194941999813</v>
      </c>
      <c r="AF21" s="269">
        <v>3715.215555555556</v>
      </c>
      <c r="AG21" s="269">
        <v>5.5626240800254623</v>
      </c>
    </row>
    <row r="22" spans="1:33" ht="15.75" thickBot="1">
      <c r="A22" s="49">
        <v>25.570723005002169</v>
      </c>
      <c r="B22" s="49">
        <v>344.77890480713012</v>
      </c>
      <c r="C22" s="49">
        <v>101.84933927674557</v>
      </c>
      <c r="D22" s="41">
        <v>1.6310000970833376</v>
      </c>
      <c r="E22" s="42">
        <v>10.150425477318182</v>
      </c>
      <c r="F22" s="42">
        <v>3.9315816793138496</v>
      </c>
      <c r="G22" s="43">
        <v>335.43307692307684</v>
      </c>
      <c r="H22" s="43">
        <v>11.57215441219409</v>
      </c>
      <c r="I22" s="44"/>
      <c r="M22" s="45"/>
      <c r="O22" s="15">
        <v>2037.2699999999995</v>
      </c>
      <c r="P22" s="15">
        <v>2.6288430120303055</v>
      </c>
      <c r="Q22" s="45">
        <v>40.111755758141065</v>
      </c>
      <c r="U22" s="269"/>
      <c r="V22" s="269"/>
      <c r="W22" s="270">
        <v>123.81886411654703</v>
      </c>
      <c r="Z22" s="237"/>
      <c r="AA22" s="5">
        <v>18</v>
      </c>
      <c r="AB22" s="15">
        <v>2.6288430120303055</v>
      </c>
      <c r="AC22" s="45">
        <v>40.111755758141065</v>
      </c>
      <c r="AF22" s="269">
        <v>3624.3288888888887</v>
      </c>
      <c r="AG22" s="269">
        <v>5.0351489148458874</v>
      </c>
    </row>
    <row r="23" spans="1:33" ht="15.75" thickBot="1">
      <c r="A23" s="49">
        <v>43.414681272581007</v>
      </c>
      <c r="B23" s="49">
        <v>379.65336772507806</v>
      </c>
      <c r="C23" s="49">
        <v>95.866843996131252</v>
      </c>
      <c r="D23" s="41">
        <v>2.8576148001321533</v>
      </c>
      <c r="E23" s="42">
        <v>9.4140023045633647</v>
      </c>
      <c r="F23" s="42">
        <v>3.5251487633777354</v>
      </c>
      <c r="G23" s="43">
        <v>336.02538461538467</v>
      </c>
      <c r="H23" s="43">
        <v>10.456562354040145</v>
      </c>
      <c r="I23" s="44"/>
      <c r="M23" s="45"/>
      <c r="O23" s="15">
        <v>2053.8666666666668</v>
      </c>
      <c r="P23" s="15">
        <v>2.3034632798259538</v>
      </c>
      <c r="Q23" s="45">
        <v>35.908354529257942</v>
      </c>
      <c r="U23" s="269">
        <v>3756.4066666666672</v>
      </c>
      <c r="V23" s="269">
        <v>5.2868452592872233</v>
      </c>
      <c r="W23" s="270">
        <v>122.03225925957913</v>
      </c>
      <c r="Z23" s="237"/>
      <c r="AA23" s="5">
        <v>3</v>
      </c>
      <c r="AB23" s="15">
        <v>2.3034632798259538</v>
      </c>
      <c r="AC23" s="45">
        <v>35.908354529257942</v>
      </c>
      <c r="AF23" s="269">
        <v>3627.6155555555556</v>
      </c>
      <c r="AG23" s="269">
        <v>5.1058712461787517</v>
      </c>
    </row>
    <row r="24" spans="1:33" ht="15.75" thickBot="1">
      <c r="A24" s="49">
        <v>35.039591535815987</v>
      </c>
      <c r="B24" s="49">
        <v>415.4205872967745</v>
      </c>
      <c r="C24" s="49">
        <v>96.501024749904261</v>
      </c>
      <c r="D24" s="41">
        <v>2.4783164492584366</v>
      </c>
      <c r="E24" s="42">
        <v>9.7366409514732943</v>
      </c>
      <c r="F24" s="42">
        <v>3.5499982911574524</v>
      </c>
      <c r="G24" s="43">
        <v>339.28923076923081</v>
      </c>
      <c r="H24" s="43">
        <v>11.11813013265945</v>
      </c>
      <c r="I24" s="44"/>
      <c r="M24" s="45"/>
      <c r="O24" s="15">
        <v>2041.9366666666663</v>
      </c>
      <c r="P24" s="15">
        <v>2.552796644768593</v>
      </c>
      <c r="Q24" s="45">
        <v>37.764742816552022</v>
      </c>
      <c r="U24" s="269">
        <v>3556.6133333333337</v>
      </c>
      <c r="V24" s="269">
        <v>6.2998657764515507</v>
      </c>
      <c r="W24" s="270">
        <v>140.97979110496013</v>
      </c>
      <c r="Z24" s="237"/>
      <c r="AA24" s="5">
        <v>6</v>
      </c>
      <c r="AB24" s="15">
        <v>2.552796644768593</v>
      </c>
      <c r="AC24" s="45">
        <v>37.764742816552022</v>
      </c>
      <c r="AF24" s="269">
        <v>3443.3333333333335</v>
      </c>
      <c r="AG24" s="269">
        <v>5.4631828978622332</v>
      </c>
    </row>
    <row r="25" spans="1:33" ht="15.75" thickBot="1">
      <c r="A25" s="49">
        <v>27.194886008196804</v>
      </c>
      <c r="B25" s="49">
        <v>386.62913774053709</v>
      </c>
      <c r="C25" s="49">
        <v>102.22933825473098</v>
      </c>
      <c r="D25" s="41">
        <v>1.7002187577880818</v>
      </c>
      <c r="E25" s="42">
        <v>10.741442732937587</v>
      </c>
      <c r="F25" s="42">
        <v>3.8066480030318122</v>
      </c>
      <c r="G25" s="43">
        <v>347.54076923076923</v>
      </c>
      <c r="H25" s="43">
        <v>11.502041159883813</v>
      </c>
      <c r="I25" s="44"/>
      <c r="M25" s="45"/>
      <c r="O25" s="15">
        <v>2053.0633333333335</v>
      </c>
      <c r="P25" s="15">
        <v>3.8363133421831264</v>
      </c>
      <c r="Q25" s="45">
        <v>58.121829806001877</v>
      </c>
      <c r="U25" s="269">
        <v>3667.9377777777781</v>
      </c>
      <c r="V25" s="269">
        <v>3.2147658540993067</v>
      </c>
      <c r="W25" s="270">
        <v>80.453501132281062</v>
      </c>
      <c r="Z25" s="237"/>
      <c r="AA25" s="5">
        <v>6</v>
      </c>
      <c r="AB25" s="15">
        <v>3.8363133421831264</v>
      </c>
      <c r="AC25" s="45">
        <v>58.121829806001877</v>
      </c>
      <c r="AF25" s="269">
        <v>3655.9333333333334</v>
      </c>
      <c r="AG25" s="269">
        <v>3.3319612524354456</v>
      </c>
    </row>
    <row r="26" spans="1:33" ht="15.75" thickBot="1">
      <c r="A26" s="49">
        <v>23.908030554590585</v>
      </c>
      <c r="B26" s="49">
        <v>352.53345958220513</v>
      </c>
      <c r="C26" s="49">
        <v>118.43576191338309</v>
      </c>
      <c r="D26" s="41">
        <v>1.736575676905898</v>
      </c>
      <c r="E26" s="42">
        <v>9.220171275345578</v>
      </c>
      <c r="F26" s="42">
        <v>4.4999208892053417</v>
      </c>
      <c r="G26" s="43">
        <v>337.74230769230769</v>
      </c>
      <c r="H26" s="43">
        <v>10.772210818468293</v>
      </c>
      <c r="I26" s="44"/>
      <c r="M26" s="45"/>
      <c r="O26" s="15">
        <v>2042.5833333333333</v>
      </c>
      <c r="P26" s="15">
        <v>3.4445116464323209</v>
      </c>
      <c r="Q26" s="45">
        <v>50.785304961174951</v>
      </c>
      <c r="U26" s="269"/>
      <c r="V26" s="269"/>
      <c r="W26" s="270"/>
      <c r="Z26" s="237"/>
      <c r="AA26" s="5">
        <v>8</v>
      </c>
      <c r="AB26" s="15">
        <v>3.4445116464323209</v>
      </c>
      <c r="AC26" s="45">
        <v>50.785304961174951</v>
      </c>
      <c r="AF26" s="269">
        <v>3730.7022222222222</v>
      </c>
      <c r="AG26" s="269">
        <v>5.0624771807069955</v>
      </c>
    </row>
    <row r="27" spans="1:33" ht="15.75" thickBot="1">
      <c r="A27" s="49">
        <v>22.787432940126319</v>
      </c>
      <c r="B27" s="49">
        <v>368.62381986925112</v>
      </c>
      <c r="C27" s="49">
        <v>118.87658478905364</v>
      </c>
      <c r="D27" s="41">
        <v>1.5705791553897415</v>
      </c>
      <c r="E27" s="42">
        <v>9.4492722026728284</v>
      </c>
      <c r="F27" s="42">
        <v>4.3731734581856765</v>
      </c>
      <c r="G27" s="43">
        <v>337.70538461538456</v>
      </c>
      <c r="H27" s="43">
        <v>11.641002068489934</v>
      </c>
      <c r="I27" s="44"/>
      <c r="M27" s="45"/>
      <c r="O27" s="15">
        <v>2068.9433333333341</v>
      </c>
      <c r="P27" s="15">
        <v>3.1484652878408634</v>
      </c>
      <c r="Q27" s="45">
        <v>48.1100319579866</v>
      </c>
      <c r="U27" s="269">
        <v>3578.4444444444443</v>
      </c>
      <c r="V27" s="269">
        <v>5.5793991416309012</v>
      </c>
      <c r="W27" s="270">
        <v>128.47481378767586</v>
      </c>
      <c r="Z27" s="237"/>
      <c r="AA27" s="5">
        <v>9</v>
      </c>
      <c r="AB27" s="15">
        <v>3.1484652878408634</v>
      </c>
      <c r="AC27" s="45">
        <v>48.1100319579866</v>
      </c>
      <c r="AF27" s="269">
        <v>3728.4666666666662</v>
      </c>
      <c r="AG27" s="269">
        <v>4.9296466504382854</v>
      </c>
    </row>
    <row r="28" spans="1:33" ht="15.75" thickBot="1">
      <c r="A28" s="49">
        <v>41.549285192398216</v>
      </c>
      <c r="B28" s="49">
        <v>346.20018504473614</v>
      </c>
      <c r="C28" s="49">
        <v>126.89690097782081</v>
      </c>
      <c r="D28" s="41">
        <v>2.5563928613935154</v>
      </c>
      <c r="E28" s="42">
        <v>10.798642939530984</v>
      </c>
      <c r="F28" s="42">
        <v>4.838342469283428</v>
      </c>
      <c r="G28" s="43">
        <v>335.65000000000003</v>
      </c>
      <c r="H28" s="43">
        <v>10.874423194126022</v>
      </c>
      <c r="I28" s="44"/>
      <c r="M28" s="45"/>
      <c r="O28" s="15">
        <v>2085.2366666666667</v>
      </c>
      <c r="P28" s="15">
        <v>1.6351565882522623</v>
      </c>
      <c r="Q28" s="45">
        <v>20.305603906329274</v>
      </c>
      <c r="U28" s="269"/>
      <c r="V28" s="269"/>
      <c r="W28" s="270"/>
      <c r="Z28" s="237"/>
      <c r="AA28" s="5">
        <v>3</v>
      </c>
      <c r="AB28" s="15">
        <v>1.6351565882522623</v>
      </c>
      <c r="AC28" s="45">
        <v>20.305603906329274</v>
      </c>
      <c r="AF28" s="269">
        <v>3763.7533333333331</v>
      </c>
      <c r="AG28" s="269">
        <v>4.3388691598109084</v>
      </c>
    </row>
    <row r="29" spans="1:33" ht="15.75" thickBot="1">
      <c r="A29" s="49">
        <v>26.221024484192419</v>
      </c>
      <c r="B29" s="49">
        <v>331.0095434047193</v>
      </c>
      <c r="C29" s="49">
        <v>119.42590831879222</v>
      </c>
      <c r="D29" s="41">
        <v>1.7414735333236946</v>
      </c>
      <c r="E29" s="42">
        <v>9.1405817174515196</v>
      </c>
      <c r="F29" s="42">
        <v>4.3985608565813168</v>
      </c>
      <c r="G29" s="43">
        <v>337.29076923076923</v>
      </c>
      <c r="H29" s="43">
        <v>13.552022657265091</v>
      </c>
      <c r="I29" s="44"/>
      <c r="M29" s="45"/>
      <c r="O29" s="15">
        <v>2095.6566666666663</v>
      </c>
      <c r="P29" s="15">
        <v>1.3158367012914352</v>
      </c>
      <c r="Q29" s="45">
        <v>16.415351808641393</v>
      </c>
      <c r="U29" s="269">
        <v>3662</v>
      </c>
      <c r="V29" s="269">
        <v>11.26920887877063</v>
      </c>
      <c r="W29" s="270">
        <v>267.78722897106201</v>
      </c>
      <c r="Z29" s="237"/>
      <c r="AA29" s="5">
        <v>12</v>
      </c>
      <c r="AB29" s="15">
        <v>1.3158367012914352</v>
      </c>
      <c r="AC29" s="45">
        <v>16.415351808641393</v>
      </c>
      <c r="AF29" s="269">
        <v>3768.6622222222231</v>
      </c>
      <c r="AG29" s="269">
        <v>4.9459480657872996</v>
      </c>
    </row>
    <row r="30" spans="1:33" ht="15.75" thickBot="1">
      <c r="A30" s="49">
        <v>39.135786053174257</v>
      </c>
      <c r="B30" s="49">
        <v>361.49488319338531</v>
      </c>
      <c r="C30" s="49">
        <v>106.47251638074819</v>
      </c>
      <c r="D30" s="41">
        <v>2.3227700543994438</v>
      </c>
      <c r="E30" s="42">
        <v>8.3239471150259003</v>
      </c>
      <c r="F30" s="42">
        <v>3.702305699418349</v>
      </c>
      <c r="G30" s="43">
        <v>337.83692307692303</v>
      </c>
      <c r="H30" s="43">
        <v>11.06368251038306</v>
      </c>
      <c r="I30" s="44"/>
      <c r="M30" s="45"/>
      <c r="O30" s="15">
        <v>2044.5233333333335</v>
      </c>
      <c r="P30" s="15">
        <v>3.5310839021068152</v>
      </c>
      <c r="Q30" s="45">
        <v>50.332364836158376</v>
      </c>
      <c r="U30" s="269">
        <v>3610</v>
      </c>
      <c r="V30" s="269">
        <v>3.7202797202797204</v>
      </c>
      <c r="W30" s="270">
        <v>88.949423831748348</v>
      </c>
      <c r="Z30" s="237"/>
      <c r="AA30" s="5">
        <v>-3</v>
      </c>
      <c r="AB30" s="15">
        <v>3.5310839021068152</v>
      </c>
      <c r="AC30" s="45">
        <v>50.332364836158376</v>
      </c>
      <c r="AF30" s="269">
        <v>3658.4222222222224</v>
      </c>
      <c r="AG30" s="269">
        <v>5.0776936205338439</v>
      </c>
    </row>
    <row r="31" spans="1:33" ht="15.75" thickBot="1">
      <c r="A31" s="49">
        <v>52.276766828101955</v>
      </c>
      <c r="B31" s="49">
        <v>337.48845550627163</v>
      </c>
      <c r="C31" s="49">
        <v>78.579452785085579</v>
      </c>
      <c r="D31" s="41">
        <v>2.8422824312524564</v>
      </c>
      <c r="E31" s="42">
        <v>9.8264110536828397</v>
      </c>
      <c r="F31" s="42">
        <v>3.0217176940282435</v>
      </c>
      <c r="G31" s="43">
        <v>334.56076923076932</v>
      </c>
      <c r="H31" s="43">
        <v>11.111758112180206</v>
      </c>
      <c r="I31" s="44"/>
      <c r="M31" s="45"/>
      <c r="O31" s="15">
        <v>2079.3233333333328</v>
      </c>
      <c r="P31" s="15">
        <v>3.4763399604697232</v>
      </c>
      <c r="Q31" s="45">
        <v>49.159356942515878</v>
      </c>
      <c r="U31" s="269">
        <v>3619.1444444444442</v>
      </c>
      <c r="V31" s="269">
        <v>6.128721618266586</v>
      </c>
      <c r="W31" s="270">
        <v>137.03132407511691</v>
      </c>
      <c r="Z31" s="237"/>
      <c r="AA31" s="5">
        <v>7</v>
      </c>
      <c r="AB31" s="15">
        <v>3.4763399604697232</v>
      </c>
      <c r="AC31" s="45">
        <v>49.159356942515878</v>
      </c>
      <c r="AF31" s="269">
        <v>3623.54</v>
      </c>
      <c r="AG31" s="269">
        <v>6.502939963737604</v>
      </c>
    </row>
    <row r="32" spans="1:33" ht="15.75" thickBot="1">
      <c r="A32" s="49">
        <v>39.456409491980359</v>
      </c>
      <c r="B32" s="49">
        <v>330.38507684216938</v>
      </c>
      <c r="C32" s="49">
        <v>119.27526613305903</v>
      </c>
      <c r="D32" s="41">
        <v>2.5425118923943648</v>
      </c>
      <c r="E32" s="42">
        <v>8.6591748768472954</v>
      </c>
      <c r="F32" s="42">
        <v>5.0775387097005122</v>
      </c>
      <c r="G32" s="43">
        <v>337.59999999999997</v>
      </c>
      <c r="H32" s="43">
        <v>11.36824251484091</v>
      </c>
      <c r="I32" s="44"/>
      <c r="M32" s="45"/>
      <c r="O32" s="15">
        <v>2055.8966666666665</v>
      </c>
      <c r="P32" s="15">
        <v>3.5544919322870245</v>
      </c>
      <c r="Q32" s="45">
        <v>45.758798607495258</v>
      </c>
      <c r="U32" s="269">
        <v>3608.6022222222227</v>
      </c>
      <c r="V32" s="269">
        <v>6.1752432352422257</v>
      </c>
      <c r="W32" s="270">
        <v>139.14398853145775</v>
      </c>
      <c r="Z32" s="237"/>
      <c r="AA32" s="5">
        <v>16</v>
      </c>
      <c r="AB32" s="15">
        <v>3.5544919322870245</v>
      </c>
      <c r="AC32" s="45">
        <v>45.758798607495258</v>
      </c>
      <c r="AF32" s="269">
        <v>3240.3733333333325</v>
      </c>
      <c r="AG32" s="269">
        <v>7.1683770429494418</v>
      </c>
    </row>
    <row r="33" spans="1:33" ht="15.75" thickBot="1">
      <c r="A33" s="49">
        <v>42.208569923675135</v>
      </c>
      <c r="B33" s="49">
        <v>361.83399636435058</v>
      </c>
      <c r="C33" s="49">
        <v>78.693957060124603</v>
      </c>
      <c r="D33" s="41">
        <v>2.5053960274309435</v>
      </c>
      <c r="E33" s="42">
        <v>8.1283230019649881</v>
      </c>
      <c r="F33" s="42">
        <v>3.0982425346441125</v>
      </c>
      <c r="G33" s="43"/>
      <c r="H33" s="43"/>
      <c r="I33" s="44"/>
      <c r="M33" s="45"/>
      <c r="O33" s="15">
        <v>2061.23</v>
      </c>
      <c r="P33" s="15">
        <v>4.5547841164222644</v>
      </c>
      <c r="Q33" s="45">
        <v>64.160053576985305</v>
      </c>
      <c r="U33" s="269">
        <v>3621.4555555555553</v>
      </c>
      <c r="V33" s="269">
        <v>6.1754354146711821</v>
      </c>
      <c r="W33" s="270">
        <v>136.45528526876026</v>
      </c>
      <c r="Z33" s="237"/>
      <c r="AA33" s="5">
        <v>8</v>
      </c>
      <c r="AB33" s="15">
        <v>4.5547841164222644</v>
      </c>
      <c r="AC33" s="45">
        <v>64.160053576985305</v>
      </c>
      <c r="AF33" s="269">
        <v>3710.3866666666663</v>
      </c>
      <c r="AG33" s="269">
        <v>5.9011850152905359</v>
      </c>
    </row>
    <row r="34" spans="1:33" ht="15.75" thickBot="1">
      <c r="A34" s="49">
        <v>40.210826278517047</v>
      </c>
      <c r="B34" s="49">
        <v>331.9446844731703</v>
      </c>
      <c r="C34" s="49">
        <v>82.226278713692551</v>
      </c>
      <c r="D34" s="41">
        <v>2.2734301487764395</v>
      </c>
      <c r="E34" s="42">
        <v>10.074783458201788</v>
      </c>
      <c r="F34" s="42">
        <v>2.9948803153902768</v>
      </c>
      <c r="G34" s="43">
        <v>334.11769230769227</v>
      </c>
      <c r="H34" s="43">
        <v>10.206472397129895</v>
      </c>
      <c r="I34" s="44"/>
      <c r="M34" s="45"/>
      <c r="O34" s="15">
        <v>2154.66</v>
      </c>
      <c r="P34" s="15">
        <v>1.9854775699040463</v>
      </c>
      <c r="Q34" s="45">
        <v>33.245895235364046</v>
      </c>
      <c r="U34" s="15"/>
      <c r="V34" s="15"/>
      <c r="W34" s="45"/>
      <c r="Z34" s="237"/>
      <c r="AA34" s="5">
        <v>12</v>
      </c>
      <c r="AB34" s="15">
        <v>1.9854775699040463</v>
      </c>
      <c r="AC34" s="45">
        <v>33.245895235364046</v>
      </c>
      <c r="AF34" s="269">
        <v>3661.7066666666669</v>
      </c>
      <c r="AG34" s="269">
        <v>5.9201606281082642</v>
      </c>
    </row>
    <row r="35" spans="1:33" ht="15.75" thickBot="1">
      <c r="A35" s="49">
        <v>23.364814893325438</v>
      </c>
      <c r="B35" s="49">
        <v>337.00510875207516</v>
      </c>
      <c r="C35" s="49">
        <v>119.56837044599634</v>
      </c>
      <c r="D35" s="41">
        <v>1.5570731168391785</v>
      </c>
      <c r="E35" s="42">
        <v>10.272176476497577</v>
      </c>
      <c r="F35" s="42">
        <v>4.4741130249622731</v>
      </c>
      <c r="G35" s="43">
        <v>330.86076923076922</v>
      </c>
      <c r="H35" s="43">
        <v>11.798828067489193</v>
      </c>
      <c r="I35" s="44"/>
      <c r="N35" s="50" t="s">
        <v>251</v>
      </c>
      <c r="O35" s="51">
        <f>AVERAGE(O3:O34)</f>
        <v>2063.0639784946238</v>
      </c>
      <c r="P35" s="51">
        <f>AVERAGE(P3:P34)</f>
        <v>2.8066447935248982</v>
      </c>
      <c r="Q35" s="51">
        <f>AVERAGE(Q3:Q34)</f>
        <v>43.922570107254437</v>
      </c>
      <c r="R35" s="50">
        <f>3*O36</f>
        <v>103.45612343460247</v>
      </c>
      <c r="T35" s="50" t="s">
        <v>251</v>
      </c>
      <c r="U35" s="51">
        <f>AVERAGE(U3:U34)</f>
        <v>3655.436378600823</v>
      </c>
      <c r="V35" s="51">
        <f>AVERAGE(V3:V34)</f>
        <v>5.4729536649258419</v>
      </c>
      <c r="W35" s="51">
        <f>AVERAGE(W3:W34)</f>
        <v>127.47685597814596</v>
      </c>
      <c r="X35" s="50">
        <f>3*U36</f>
        <v>303.73376342325412</v>
      </c>
      <c r="Z35" s="50" t="s">
        <v>251</v>
      </c>
      <c r="AA35" s="5">
        <v>4</v>
      </c>
      <c r="AB35" s="51">
        <f>AVERAGE(AB3:AB34)</f>
        <v>2.8066447935248982</v>
      </c>
      <c r="AC35" s="51">
        <f>AVERAGE(AC3:AC34)</f>
        <v>43.922570107254437</v>
      </c>
      <c r="AF35" s="269">
        <v>4034.8888888888887</v>
      </c>
      <c r="AG35" s="269">
        <v>3.53938185443669</v>
      </c>
    </row>
    <row r="36" spans="1:33" ht="15.75" thickBot="1">
      <c r="A36" s="49">
        <v>25.834464383801262</v>
      </c>
      <c r="B36" s="49">
        <v>351.4027167296656</v>
      </c>
      <c r="C36" s="49">
        <v>123.0362396929352</v>
      </c>
      <c r="D36" s="41">
        <v>1.7832802469048614</v>
      </c>
      <c r="E36" s="42">
        <v>9.8102686653631235</v>
      </c>
      <c r="F36" s="42">
        <v>4.7399331984057209</v>
      </c>
      <c r="G36" s="43">
        <v>342.64923076923083</v>
      </c>
      <c r="H36" s="43">
        <v>8.8852377975195385</v>
      </c>
      <c r="I36" s="44"/>
      <c r="N36" s="50" t="s">
        <v>178</v>
      </c>
      <c r="O36" s="50">
        <f>STDEV(O3:O34)</f>
        <v>34.485374478200825</v>
      </c>
      <c r="P36" s="50">
        <f>STDEV(P3:P34)</f>
        <v>0.77970776303227962</v>
      </c>
      <c r="Q36" s="51"/>
      <c r="R36" s="50">
        <f>3*P36</f>
        <v>2.3391232890968388</v>
      </c>
      <c r="T36" s="50" t="s">
        <v>178</v>
      </c>
      <c r="U36" s="50">
        <f>STDEV(U3:U34)</f>
        <v>101.24458780775137</v>
      </c>
      <c r="V36" s="50">
        <f>STDEV(V3:V34)</f>
        <v>1.4763158684188145</v>
      </c>
      <c r="W36" s="51"/>
      <c r="X36" s="50">
        <f>3*V36</f>
        <v>4.4289476052564432</v>
      </c>
      <c r="Z36" s="50" t="s">
        <v>178</v>
      </c>
      <c r="AA36" s="5">
        <v>6</v>
      </c>
      <c r="AB36" s="50">
        <f>STDEV(AB3:AB34)</f>
        <v>0.77970776303227962</v>
      </c>
      <c r="AC36" s="51"/>
      <c r="AF36" s="269">
        <v>3756.4066666666672</v>
      </c>
      <c r="AG36" s="269">
        <v>5.2868452592872233</v>
      </c>
    </row>
    <row r="37" spans="1:33" ht="15.75" thickBot="1">
      <c r="A37" s="49">
        <v>13.996303083340621</v>
      </c>
      <c r="B37" s="49">
        <v>354.44465710460321</v>
      </c>
      <c r="C37" s="49">
        <v>121.00844020149344</v>
      </c>
      <c r="D37" s="41">
        <v>1.0152884769281083</v>
      </c>
      <c r="E37" s="42">
        <v>10.178023412439304</v>
      </c>
      <c r="F37" s="42">
        <v>4.4814175126430467</v>
      </c>
      <c r="G37" s="43">
        <v>336.44538461538468</v>
      </c>
      <c r="H37" s="43">
        <v>8.8051510938757716</v>
      </c>
      <c r="I37" s="44"/>
      <c r="N37" s="50" t="s">
        <v>180</v>
      </c>
      <c r="O37" s="51">
        <f>O35-R35</f>
        <v>1959.6078550600214</v>
      </c>
      <c r="P37" s="50">
        <f>P36-R36</f>
        <v>-1.559415526064559</v>
      </c>
      <c r="Q37" s="50"/>
      <c r="R37" s="50"/>
      <c r="T37" s="50" t="s">
        <v>180</v>
      </c>
      <c r="U37" s="51">
        <f>U35-X35</f>
        <v>3351.702615177569</v>
      </c>
      <c r="V37" s="50">
        <f>V36-X36</f>
        <v>-2.9526317368376285</v>
      </c>
      <c r="W37" s="50"/>
      <c r="X37" s="50"/>
      <c r="Z37" s="50" t="s">
        <v>180</v>
      </c>
      <c r="AA37" s="5">
        <v>14</v>
      </c>
      <c r="AB37" s="50">
        <f>AB36-AD36</f>
        <v>0.77970776303227962</v>
      </c>
      <c r="AC37" s="50"/>
      <c r="AF37" s="269">
        <v>3556.6133333333337</v>
      </c>
      <c r="AG37" s="269">
        <v>6.2998657764515507</v>
      </c>
    </row>
    <row r="38" spans="1:33" ht="15.75" thickBot="1">
      <c r="A38" s="49">
        <v>16.440420462971414</v>
      </c>
      <c r="B38" s="49">
        <v>244.19165178195865</v>
      </c>
      <c r="C38" s="49">
        <v>120.14202179090886</v>
      </c>
      <c r="D38" s="41">
        <v>1.2683143201696545</v>
      </c>
      <c r="E38" s="42">
        <v>10.263523874050687</v>
      </c>
      <c r="F38" s="42"/>
      <c r="G38" s="43">
        <v>339.23461538461532</v>
      </c>
      <c r="H38" s="43">
        <v>9.6257915947034949</v>
      </c>
      <c r="I38" s="44"/>
      <c r="N38" s="52" t="s">
        <v>181</v>
      </c>
      <c r="O38" s="51">
        <f>O35+R35</f>
        <v>2166.5201019292263</v>
      </c>
      <c r="P38" s="51">
        <f>P35+R36</f>
        <v>5.1457680826217373</v>
      </c>
      <c r="Q38" s="50"/>
      <c r="R38" s="50"/>
      <c r="T38" s="52" t="s">
        <v>181</v>
      </c>
      <c r="U38" s="51">
        <f>U35+X35</f>
        <v>3959.170142024077</v>
      </c>
      <c r="V38" s="51">
        <f>V35+X36</f>
        <v>9.9019012701822859</v>
      </c>
      <c r="W38" s="50"/>
      <c r="X38" s="50"/>
      <c r="Z38" s="52" t="s">
        <v>181</v>
      </c>
      <c r="AA38" s="5">
        <v>17</v>
      </c>
      <c r="AB38" s="51">
        <f>AB35+AD36</f>
        <v>2.8066447935248982</v>
      </c>
      <c r="AC38" s="50"/>
      <c r="AF38" s="269">
        <v>3667.9377777777781</v>
      </c>
      <c r="AG38" s="269">
        <v>3.2147658540993067</v>
      </c>
    </row>
    <row r="39" spans="1:33" ht="15.75" thickBot="1">
      <c r="A39" s="49">
        <v>10.936009327004291</v>
      </c>
      <c r="B39" s="49">
        <v>310.56434768015254</v>
      </c>
      <c r="C39" s="49">
        <v>110.50089547150596</v>
      </c>
      <c r="D39" s="41">
        <v>0.7928916982021148</v>
      </c>
      <c r="E39" s="42">
        <v>8.6889697810134425</v>
      </c>
      <c r="F39" s="41">
        <v>4.3648747287678935</v>
      </c>
      <c r="G39" s="43">
        <v>331.91230769230776</v>
      </c>
      <c r="H39" s="43">
        <v>9.5920585039208071</v>
      </c>
      <c r="I39" s="44"/>
      <c r="AA39" s="5">
        <v>11</v>
      </c>
      <c r="AF39" s="269">
        <v>2253.1088888888894</v>
      </c>
      <c r="AG39" s="269">
        <v>17.989824077268036</v>
      </c>
    </row>
    <row r="40" spans="1:33" ht="15.75" thickBot="1">
      <c r="A40" s="49">
        <v>23.244716066249751</v>
      </c>
      <c r="B40" s="49">
        <v>286.31506216927301</v>
      </c>
      <c r="C40" s="49">
        <v>123.55069355441579</v>
      </c>
      <c r="D40" s="41">
        <v>1.5598087442988664</v>
      </c>
      <c r="E40" s="42">
        <v>10.155263187310652</v>
      </c>
      <c r="F40" s="42">
        <v>4.1848261140265075</v>
      </c>
      <c r="G40" s="43">
        <v>331.72</v>
      </c>
      <c r="H40" s="43">
        <v>10.309217688075607</v>
      </c>
      <c r="I40" s="44"/>
      <c r="AA40" s="5">
        <v>3</v>
      </c>
      <c r="AF40" s="269">
        <v>3578.4444444444443</v>
      </c>
      <c r="AG40" s="269">
        <v>5.5793991416309012</v>
      </c>
    </row>
    <row r="41" spans="1:33" ht="15.75" thickBot="1">
      <c r="A41" s="49">
        <v>18.688616187408332</v>
      </c>
      <c r="B41" s="49">
        <v>326.24621273664411</v>
      </c>
      <c r="C41" s="49">
        <v>119.52303771427681</v>
      </c>
      <c r="D41" s="41">
        <v>1.2789070402239044</v>
      </c>
      <c r="E41" s="42">
        <v>8.9913881715391746</v>
      </c>
      <c r="F41" s="42">
        <v>4.6769438796561857</v>
      </c>
      <c r="G41" s="43">
        <v>333.64923076923083</v>
      </c>
      <c r="H41" s="43">
        <v>10.799964849585526</v>
      </c>
      <c r="I41" s="44"/>
      <c r="AA41" s="5">
        <v>13</v>
      </c>
      <c r="AF41" s="269">
        <v>3427.1111111111113</v>
      </c>
      <c r="AG41" s="269">
        <v>5.3507728894173603</v>
      </c>
    </row>
    <row r="42" spans="1:33" ht="15.75" thickBot="1">
      <c r="A42" s="49">
        <v>35.194018312783506</v>
      </c>
      <c r="B42" s="49">
        <v>315.1222896353093</v>
      </c>
      <c r="C42" s="49">
        <v>120.05525010502708</v>
      </c>
      <c r="D42" s="41">
        <v>2.2192555687831601</v>
      </c>
      <c r="E42" s="42">
        <v>10.526007356312405</v>
      </c>
      <c r="F42" s="42">
        <v>4.7614087559923783</v>
      </c>
      <c r="G42" s="43">
        <v>336.28</v>
      </c>
      <c r="H42" s="43">
        <v>10.511808739047151</v>
      </c>
      <c r="I42" s="44"/>
      <c r="AA42" s="5">
        <v>12</v>
      </c>
      <c r="AF42" s="269">
        <v>3662</v>
      </c>
      <c r="AG42" s="269">
        <v>11.26920887877063</v>
      </c>
    </row>
    <row r="43" spans="1:33" ht="15.75" thickBot="1">
      <c r="A43" s="49">
        <v>16.366160209447855</v>
      </c>
      <c r="B43" s="49">
        <v>292.88980261354487</v>
      </c>
      <c r="C43" s="49">
        <v>117.25688257458013</v>
      </c>
      <c r="D43" s="41">
        <v>1.0315728009564877</v>
      </c>
      <c r="E43" s="42">
        <v>7.5114250673170568</v>
      </c>
      <c r="F43" s="42">
        <v>4.4880838701016366</v>
      </c>
      <c r="G43" s="43">
        <v>340.78076923076918</v>
      </c>
      <c r="H43" s="43">
        <v>10.220222658432851</v>
      </c>
      <c r="I43" s="44"/>
      <c r="AA43" s="5">
        <v>10</v>
      </c>
      <c r="AF43" s="269">
        <v>3610</v>
      </c>
      <c r="AG43" s="269">
        <v>3.7202797202797204</v>
      </c>
    </row>
    <row r="44" spans="1:33" ht="15.75" thickBot="1">
      <c r="A44" s="49">
        <v>28.888428479199572</v>
      </c>
      <c r="B44" s="49">
        <v>335.9447006204955</v>
      </c>
      <c r="C44" s="49">
        <v>114.91070141636878</v>
      </c>
      <c r="D44" s="41">
        <v>1.7397669820550072</v>
      </c>
      <c r="E44" s="42">
        <v>9.3685660329134457</v>
      </c>
      <c r="F44" s="42">
        <v>4.3785849430522124</v>
      </c>
      <c r="G44" s="43">
        <v>333.69846153846152</v>
      </c>
      <c r="H44" s="43">
        <v>10.322816777688338</v>
      </c>
      <c r="I44" s="44"/>
      <c r="AA44" s="5">
        <v>16</v>
      </c>
      <c r="AF44" s="269">
        <v>3619.1444444444442</v>
      </c>
      <c r="AG44" s="269">
        <v>6.128721618266586</v>
      </c>
    </row>
    <row r="45" spans="1:33" ht="15.75" thickBot="1">
      <c r="A45" s="49">
        <v>125.9418628772777</v>
      </c>
      <c r="B45" s="49">
        <v>345.59253702880341</v>
      </c>
      <c r="C45" s="49">
        <v>114.74501751468863</v>
      </c>
      <c r="D45" s="41">
        <v>8.7301587301587187</v>
      </c>
      <c r="E45" s="42">
        <v>9.6213841478616011</v>
      </c>
      <c r="F45" s="42">
        <v>4.3504997681551805</v>
      </c>
      <c r="G45" s="43">
        <v>338.09076923076924</v>
      </c>
      <c r="H45" s="43">
        <v>11.017462837350221</v>
      </c>
      <c r="I45" s="44"/>
      <c r="AA45" s="5">
        <v>26</v>
      </c>
      <c r="AF45" s="269">
        <v>3608.6022222222227</v>
      </c>
      <c r="AG45" s="269">
        <v>6.1752432352422257</v>
      </c>
    </row>
    <row r="46" spans="1:33" ht="15.75" thickBot="1">
      <c r="A46" s="49">
        <v>29.488049698129114</v>
      </c>
      <c r="B46" s="49">
        <v>322.73748500135707</v>
      </c>
      <c r="C46" s="49">
        <v>113.63198757388541</v>
      </c>
      <c r="D46" s="41">
        <v>1.9412273832584637</v>
      </c>
      <c r="E46" s="42">
        <v>9.3814149653400349</v>
      </c>
      <c r="F46" s="42">
        <v>4.4039932452567845</v>
      </c>
      <c r="G46" s="43">
        <v>333.72846153846154</v>
      </c>
      <c r="H46" s="43">
        <v>10.261693797650901</v>
      </c>
      <c r="I46" s="44"/>
      <c r="AA46" s="5">
        <v>16</v>
      </c>
      <c r="AF46" s="269">
        <v>3621.4555555555553</v>
      </c>
      <c r="AG46" s="269">
        <v>6.1754354146711821</v>
      </c>
    </row>
    <row r="47" spans="1:33" ht="13.5" thickBot="1">
      <c r="A47" s="49">
        <v>28.887312959171911</v>
      </c>
      <c r="B47" s="49">
        <v>821.41065017748372</v>
      </c>
      <c r="C47" s="49">
        <v>121.6303539874658</v>
      </c>
      <c r="D47" s="41">
        <v>1.8375896072656221</v>
      </c>
      <c r="E47" s="42">
        <v>8.8686829213828222</v>
      </c>
      <c r="F47" s="42">
        <v>4.3102720787891693</v>
      </c>
      <c r="G47" s="43">
        <v>339.26153846153841</v>
      </c>
      <c r="H47" s="43">
        <v>11.189818014282432</v>
      </c>
      <c r="I47" s="44"/>
      <c r="AA47" s="5">
        <v>11</v>
      </c>
    </row>
    <row r="48" spans="1:33" ht="13.5" thickBot="1">
      <c r="A48" s="49">
        <v>30.226515263921442</v>
      </c>
      <c r="B48" s="49">
        <v>318.80616105244115</v>
      </c>
      <c r="C48" s="49">
        <v>117.03816504788786</v>
      </c>
      <c r="D48" s="41">
        <v>1.9224413352429262</v>
      </c>
      <c r="E48" s="42">
        <v>24.764693760865484</v>
      </c>
      <c r="F48" s="42">
        <v>4.4939706037751703</v>
      </c>
      <c r="G48" s="43">
        <v>335.61692307692317</v>
      </c>
      <c r="H48" s="43">
        <v>10.874718328407122</v>
      </c>
      <c r="I48" s="44"/>
      <c r="AA48" s="5">
        <v>5</v>
      </c>
    </row>
    <row r="49" spans="1:28" ht="13.5" thickBot="1">
      <c r="A49" s="49">
        <v>26.640912146555479</v>
      </c>
      <c r="B49" s="49">
        <v>313.42296330198099</v>
      </c>
      <c r="C49" s="49">
        <v>109.14838523769977</v>
      </c>
      <c r="D49" s="41">
        <v>1.6403846419160286</v>
      </c>
      <c r="E49" s="42">
        <v>8.4832588828325992</v>
      </c>
      <c r="F49" s="42">
        <v>4.3218515862614622</v>
      </c>
      <c r="G49" s="43">
        <v>339.39076923076925</v>
      </c>
      <c r="H49" s="43">
        <v>11.306694999210331</v>
      </c>
      <c r="I49" s="44"/>
      <c r="AA49" s="5">
        <v>7</v>
      </c>
    </row>
    <row r="50" spans="1:28" ht="13.5" thickBot="1">
      <c r="A50" s="49">
        <v>43.068165447328205</v>
      </c>
      <c r="B50" s="49">
        <v>311.06553212305249</v>
      </c>
      <c r="C50" s="49">
        <v>135.76065560799807</v>
      </c>
      <c r="D50" s="41">
        <v>2.5792860721121027</v>
      </c>
      <c r="E50" s="42">
        <v>9.6355041471144354</v>
      </c>
      <c r="F50" s="42">
        <v>4.029415582470449</v>
      </c>
      <c r="G50" s="43">
        <v>335.03615384615381</v>
      </c>
      <c r="H50" s="43">
        <v>10.560527006150348</v>
      </c>
      <c r="I50" s="44"/>
      <c r="AA50" s="5">
        <v>6</v>
      </c>
    </row>
    <row r="51" spans="1:28" ht="13.5" thickBot="1">
      <c r="A51" s="49">
        <v>15.653500407286764</v>
      </c>
      <c r="B51" s="49">
        <v>299.68289695110741</v>
      </c>
      <c r="C51" s="49">
        <v>113.76677727310576</v>
      </c>
      <c r="D51" s="41">
        <v>1.1910941511525039</v>
      </c>
      <c r="E51" s="42">
        <v>8.5691773674907523</v>
      </c>
      <c r="F51" s="42">
        <v>5.7121766116030948</v>
      </c>
      <c r="G51" s="43">
        <v>336.04538461538465</v>
      </c>
      <c r="H51" s="43">
        <v>13.278245192307672</v>
      </c>
      <c r="I51" s="44"/>
      <c r="AA51" s="5">
        <v>9</v>
      </c>
    </row>
    <row r="52" spans="1:28" ht="13.5" thickBot="1">
      <c r="A52" s="49">
        <v>20.993934838414692</v>
      </c>
      <c r="B52" s="49">
        <v>275.5820350186147</v>
      </c>
      <c r="C52" s="49">
        <v>131.01272410639947</v>
      </c>
      <c r="D52" s="41">
        <v>1.255370663233178</v>
      </c>
      <c r="E52" s="42">
        <v>9.676540035583999</v>
      </c>
      <c r="F52" s="42">
        <v>4.4917152478008546</v>
      </c>
      <c r="G52" s="43">
        <v>334.51307692307694</v>
      </c>
      <c r="H52" s="43">
        <v>9.6616601480146009</v>
      </c>
      <c r="I52" s="44"/>
      <c r="AA52" s="5">
        <v>7</v>
      </c>
    </row>
    <row r="53" spans="1:28" ht="13.5" thickBot="1">
      <c r="A53" s="49">
        <v>24.541503621443656</v>
      </c>
      <c r="B53" s="49">
        <v>332.89306492476999</v>
      </c>
      <c r="C53" s="49">
        <v>115.18053698433471</v>
      </c>
      <c r="D53" s="41">
        <v>1.5638111221298368</v>
      </c>
      <c r="E53" s="42">
        <v>7.0817198821448519</v>
      </c>
      <c r="F53" s="42">
        <v>5.5548991808443686</v>
      </c>
      <c r="G53" s="43">
        <v>336.87230769230769</v>
      </c>
      <c r="H53" s="43">
        <v>10.774308420549767</v>
      </c>
      <c r="I53" s="44"/>
      <c r="AA53" s="5">
        <v>5</v>
      </c>
    </row>
    <row r="54" spans="1:28" ht="13.5" thickBot="1">
      <c r="A54" s="49">
        <v>17.747408965798726</v>
      </c>
      <c r="B54" s="49">
        <v>314.72359496070879</v>
      </c>
      <c r="C54" s="49">
        <v>127.30018032630608</v>
      </c>
      <c r="D54" s="41">
        <v>1.4107570222949892</v>
      </c>
      <c r="E54" s="42">
        <v>11.260243729485161</v>
      </c>
      <c r="F54" s="42">
        <v>4.156777037848383</v>
      </c>
      <c r="G54" s="43">
        <v>334.26076923076926</v>
      </c>
      <c r="H54" s="43">
        <v>10.611411060849298</v>
      </c>
      <c r="I54" s="44"/>
      <c r="AA54" s="5">
        <v>1</v>
      </c>
    </row>
    <row r="55" spans="1:28" ht="13.5" thickBot="1">
      <c r="A55" s="49">
        <v>20.527032786095532</v>
      </c>
      <c r="B55" s="49">
        <v>298.61553534602558</v>
      </c>
      <c r="C55" s="49">
        <v>114.66075474102971</v>
      </c>
      <c r="D55" s="41">
        <v>1.4605310518592292</v>
      </c>
      <c r="E55" s="42">
        <v>8.7133633491144522</v>
      </c>
      <c r="F55" s="42">
        <v>5.3543252560925323</v>
      </c>
      <c r="G55" s="43">
        <v>341.06384615384616</v>
      </c>
      <c r="H55" s="43">
        <v>11.722740756819295</v>
      </c>
      <c r="I55" s="44"/>
      <c r="AA55" s="5">
        <v>9</v>
      </c>
    </row>
    <row r="56" spans="1:28">
      <c r="A56" s="49">
        <v>20.098707669886391</v>
      </c>
      <c r="B56" s="49">
        <v>354.26184239204326</v>
      </c>
      <c r="D56" s="41">
        <v>1.3817866823148208</v>
      </c>
      <c r="E56" s="42">
        <v>9.2711130926475214</v>
      </c>
      <c r="F56" s="42">
        <v>4.4092543128552055</v>
      </c>
      <c r="G56" s="43">
        <v>338.75692307692316</v>
      </c>
      <c r="H56" s="43">
        <v>10.243353576735025</v>
      </c>
      <c r="I56" s="44"/>
      <c r="AA56" s="5">
        <v>33</v>
      </c>
    </row>
    <row r="57" spans="1:28">
      <c r="B57" s="49">
        <v>306.02245681485579</v>
      </c>
      <c r="E57" s="42">
        <v>9.8816881145146649</v>
      </c>
      <c r="G57" s="43">
        <v>335.17461538461544</v>
      </c>
      <c r="H57" s="43">
        <v>10.679413564953833</v>
      </c>
      <c r="I57" s="44"/>
      <c r="Z57" s="50" t="s">
        <v>251</v>
      </c>
      <c r="AA57" s="51">
        <f>AVERAGE(AA3:AA56)</f>
        <v>9.7592592592592595</v>
      </c>
    </row>
    <row r="58" spans="1:28">
      <c r="A58" s="53">
        <f>AVERAGE(A2:A56)</f>
        <v>30.924687838129209</v>
      </c>
      <c r="B58" s="53">
        <f>AVERAGE(B2:B56)</f>
        <v>340.10191016284034</v>
      </c>
      <c r="C58" s="53">
        <f>AVERAGE(C2:C56)</f>
        <v>110.46812558195597</v>
      </c>
      <c r="E58" s="42">
        <v>9.174013523923799</v>
      </c>
      <c r="I58" s="44"/>
      <c r="Z58" s="50" t="s">
        <v>178</v>
      </c>
      <c r="AA58" s="50">
        <f>STDEV(AA25:AA56)</f>
        <v>6.9583293091225249</v>
      </c>
      <c r="AB58" s="3">
        <f>3*AA58</f>
        <v>20.874987927367574</v>
      </c>
    </row>
    <row r="59" spans="1:28">
      <c r="E59" s="42">
        <v>8.7098315949281719</v>
      </c>
      <c r="Z59" s="50"/>
      <c r="AA59" s="51"/>
    </row>
    <row r="60" spans="1:28">
      <c r="D60" s="3">
        <f>STDEV(D2:D56)</f>
        <v>1.1371599906672591</v>
      </c>
      <c r="E60" s="3">
        <f>STDEV(E2:E59)</f>
        <v>2.3468798476854595</v>
      </c>
      <c r="F60" s="3">
        <f>STDEV(F2:F56)</f>
        <v>0.54206237083856768</v>
      </c>
      <c r="G60" s="3">
        <f>STDEV(G2:G56)</f>
        <v>4.6615613759209582</v>
      </c>
      <c r="H60" s="3">
        <f>STDEV(H2:H56)</f>
        <v>1.0092894460683914</v>
      </c>
      <c r="Z60" s="52" t="s">
        <v>181</v>
      </c>
      <c r="AA60" s="51">
        <f>AA57+AB58</f>
        <v>30.634247186626833</v>
      </c>
    </row>
  </sheetData>
  <pageMargins left="0.7" right="0.7" top="0.75" bottom="0.75" header="0.3" footer="0.3"/>
  <pageSetup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"/>
  <dimension ref="A1:B16"/>
  <sheetViews>
    <sheetView workbookViewId="0"/>
  </sheetViews>
  <sheetFormatPr defaultColWidth="8.875" defaultRowHeight="15.75"/>
  <cols>
    <col min="1" max="1" width="13.5" bestFit="1" customWidth="1"/>
    <col min="2" max="2" width="9.125" customWidth="1"/>
  </cols>
  <sheetData>
    <row r="1" spans="1:2">
      <c r="A1" t="s">
        <v>0</v>
      </c>
      <c r="B1" t="s">
        <v>6</v>
      </c>
    </row>
    <row r="2" spans="1:2">
      <c r="A2" t="s">
        <v>1</v>
      </c>
    </row>
    <row r="3" spans="1:2">
      <c r="A3" t="s">
        <v>2</v>
      </c>
    </row>
    <row r="4" spans="1:2">
      <c r="A4" t="s">
        <v>3</v>
      </c>
      <c r="B4" t="b">
        <v>0</v>
      </c>
    </row>
    <row r="5" spans="1:2">
      <c r="A5" t="s">
        <v>4</v>
      </c>
    </row>
    <row r="6" spans="1:2">
      <c r="A6" t="s">
        <v>5</v>
      </c>
      <c r="B6" t="b">
        <v>0</v>
      </c>
    </row>
    <row r="13" spans="1:2">
      <c r="A13" s="1" t="s">
        <v>7</v>
      </c>
    </row>
    <row r="14" spans="1:2">
      <c r="A14" t="s">
        <v>9</v>
      </c>
    </row>
    <row r="15" spans="1:2">
      <c r="A15" t="s">
        <v>10</v>
      </c>
    </row>
    <row r="16" spans="1:2">
      <c r="A16" t="s">
        <v>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dimension ref="B7:L418"/>
  <sheetViews>
    <sheetView topLeftCell="A326" workbookViewId="0">
      <selection activeCell="L327" sqref="L327"/>
    </sheetView>
  </sheetViews>
  <sheetFormatPr defaultRowHeight="15.75"/>
  <sheetData>
    <row r="7" spans="4:12">
      <c r="D7" s="129"/>
      <c r="E7" s="129"/>
      <c r="F7" s="3"/>
      <c r="G7" s="129"/>
      <c r="H7" s="129"/>
      <c r="I7" s="129"/>
      <c r="J7" s="129"/>
      <c r="K7" s="129"/>
      <c r="L7" s="129"/>
    </row>
    <row r="329" spans="2:6">
      <c r="B329">
        <v>14</v>
      </c>
    </row>
    <row r="330" spans="2:6">
      <c r="B330">
        <v>12</v>
      </c>
    </row>
    <row r="331" spans="2:6">
      <c r="B331">
        <v>6</v>
      </c>
      <c r="E331" t="s">
        <v>625</v>
      </c>
      <c r="F331">
        <f>MEDIAN(B329:B418)</f>
        <v>2</v>
      </c>
    </row>
    <row r="332" spans="2:6">
      <c r="B332">
        <v>9</v>
      </c>
    </row>
    <row r="333" spans="2:6">
      <c r="B333">
        <v>16</v>
      </c>
    </row>
    <row r="334" spans="2:6">
      <c r="B334">
        <v>15</v>
      </c>
    </row>
    <row r="335" spans="2:6">
      <c r="B335">
        <v>8</v>
      </c>
    </row>
    <row r="336" spans="2:6">
      <c r="B336">
        <v>9</v>
      </c>
    </row>
    <row r="337" spans="2:2">
      <c r="B337">
        <v>11</v>
      </c>
    </row>
    <row r="338" spans="2:2">
      <c r="B338">
        <v>7</v>
      </c>
    </row>
    <row r="339" spans="2:2">
      <c r="B339">
        <v>0</v>
      </c>
    </row>
    <row r="340" spans="2:2">
      <c r="B340">
        <v>0</v>
      </c>
    </row>
    <row r="341" spans="2:2">
      <c r="B341">
        <v>2</v>
      </c>
    </row>
    <row r="342" spans="2:2">
      <c r="B342">
        <v>0</v>
      </c>
    </row>
    <row r="343" spans="2:2">
      <c r="B343">
        <v>1</v>
      </c>
    </row>
    <row r="344" spans="2:2">
      <c r="B344">
        <v>0</v>
      </c>
    </row>
    <row r="345" spans="2:2">
      <c r="B345">
        <v>2</v>
      </c>
    </row>
    <row r="346" spans="2:2">
      <c r="B346">
        <v>84</v>
      </c>
    </row>
    <row r="347" spans="2:2">
      <c r="B347">
        <v>4</v>
      </c>
    </row>
    <row r="348" spans="2:2">
      <c r="B348">
        <v>0</v>
      </c>
    </row>
    <row r="349" spans="2:2">
      <c r="B349">
        <v>0</v>
      </c>
    </row>
    <row r="350" spans="2:2">
      <c r="B350">
        <v>0</v>
      </c>
    </row>
    <row r="351" spans="2:2">
      <c r="B351">
        <v>0</v>
      </c>
    </row>
    <row r="352" spans="2:2">
      <c r="B352">
        <v>2</v>
      </c>
    </row>
    <row r="353" spans="2:2">
      <c r="B353">
        <v>0</v>
      </c>
    </row>
    <row r="354" spans="2:2">
      <c r="B354">
        <v>0</v>
      </c>
    </row>
    <row r="355" spans="2:2">
      <c r="B355">
        <v>2</v>
      </c>
    </row>
    <row r="356" spans="2:2">
      <c r="B356">
        <v>-1</v>
      </c>
    </row>
    <row r="357" spans="2:2">
      <c r="B357">
        <v>0</v>
      </c>
    </row>
    <row r="358" spans="2:2">
      <c r="B358">
        <v>-1</v>
      </c>
    </row>
    <row r="359" spans="2:2">
      <c r="B359">
        <v>18</v>
      </c>
    </row>
    <row r="360" spans="2:2">
      <c r="B360">
        <v>0</v>
      </c>
    </row>
    <row r="361" spans="2:2">
      <c r="B361">
        <v>0</v>
      </c>
    </row>
    <row r="362" spans="2:2">
      <c r="B362">
        <v>7</v>
      </c>
    </row>
    <row r="363" spans="2:2">
      <c r="B363">
        <v>0</v>
      </c>
    </row>
    <row r="364" spans="2:2">
      <c r="B364">
        <v>2</v>
      </c>
    </row>
    <row r="365" spans="2:2">
      <c r="B365">
        <v>0</v>
      </c>
    </row>
    <row r="366" spans="2:2">
      <c r="B366">
        <v>0</v>
      </c>
    </row>
    <row r="367" spans="2:2">
      <c r="B367">
        <v>1</v>
      </c>
    </row>
    <row r="368" spans="2:2">
      <c r="B368">
        <v>1</v>
      </c>
    </row>
    <row r="369" spans="2:2">
      <c r="B369">
        <v>0</v>
      </c>
    </row>
    <row r="370" spans="2:2">
      <c r="B370">
        <v>1</v>
      </c>
    </row>
    <row r="371" spans="2:2">
      <c r="B371">
        <v>2</v>
      </c>
    </row>
    <row r="372" spans="2:2">
      <c r="B372">
        <v>11</v>
      </c>
    </row>
    <row r="373" spans="2:2">
      <c r="B373">
        <v>2</v>
      </c>
    </row>
    <row r="374" spans="2:2">
      <c r="B374">
        <v>10</v>
      </c>
    </row>
    <row r="375" spans="2:2">
      <c r="B375">
        <v>32</v>
      </c>
    </row>
    <row r="376" spans="2:2">
      <c r="B376">
        <v>46</v>
      </c>
    </row>
    <row r="377" spans="2:2">
      <c r="B377">
        <v>24</v>
      </c>
    </row>
    <row r="378" spans="2:2">
      <c r="B378">
        <v>3</v>
      </c>
    </row>
    <row r="379" spans="2:2">
      <c r="B379">
        <v>0</v>
      </c>
    </row>
    <row r="380" spans="2:2">
      <c r="B380">
        <v>1</v>
      </c>
    </row>
    <row r="381" spans="2:2">
      <c r="B381">
        <v>11</v>
      </c>
    </row>
    <row r="382" spans="2:2">
      <c r="B382">
        <v>6</v>
      </c>
    </row>
    <row r="383" spans="2:2">
      <c r="B383">
        <v>0</v>
      </c>
    </row>
    <row r="384" spans="2:2">
      <c r="B384">
        <v>0</v>
      </c>
    </row>
    <row r="385" spans="2:2">
      <c r="B385">
        <v>12</v>
      </c>
    </row>
    <row r="386" spans="2:2">
      <c r="B386">
        <v>3</v>
      </c>
    </row>
    <row r="387" spans="2:2">
      <c r="B387">
        <v>0</v>
      </c>
    </row>
    <row r="388" spans="2:2">
      <c r="B388">
        <v>0</v>
      </c>
    </row>
    <row r="389" spans="2:2">
      <c r="B389">
        <v>1</v>
      </c>
    </row>
    <row r="390" spans="2:2">
      <c r="B390">
        <v>3</v>
      </c>
    </row>
    <row r="391" spans="2:2">
      <c r="B391">
        <v>1</v>
      </c>
    </row>
    <row r="392" spans="2:2">
      <c r="B392">
        <v>1</v>
      </c>
    </row>
    <row r="393" spans="2:2">
      <c r="B393">
        <v>17</v>
      </c>
    </row>
    <row r="394" spans="2:2">
      <c r="B394">
        <v>6</v>
      </c>
    </row>
    <row r="395" spans="2:2">
      <c r="B395">
        <v>3</v>
      </c>
    </row>
    <row r="396" spans="2:2">
      <c r="B396">
        <v>0</v>
      </c>
    </row>
    <row r="397" spans="2:2">
      <c r="B397">
        <v>5</v>
      </c>
    </row>
    <row r="398" spans="2:2">
      <c r="B398">
        <v>1</v>
      </c>
    </row>
    <row r="399" spans="2:2">
      <c r="B399">
        <v>1</v>
      </c>
    </row>
    <row r="400" spans="2:2">
      <c r="B400">
        <v>11</v>
      </c>
    </row>
    <row r="401" spans="2:2">
      <c r="B401">
        <v>9</v>
      </c>
    </row>
    <row r="402" spans="2:2">
      <c r="B402">
        <v>10</v>
      </c>
    </row>
    <row r="403" spans="2:2">
      <c r="B403">
        <v>9</v>
      </c>
    </row>
    <row r="404" spans="2:2">
      <c r="B404">
        <v>0</v>
      </c>
    </row>
    <row r="405" spans="2:2">
      <c r="B405">
        <v>1</v>
      </c>
    </row>
    <row r="406" spans="2:2">
      <c r="B406">
        <v>0</v>
      </c>
    </row>
    <row r="407" spans="2:2">
      <c r="B407">
        <v>0</v>
      </c>
    </row>
    <row r="408" spans="2:2">
      <c r="B408">
        <v>0</v>
      </c>
    </row>
    <row r="409" spans="2:2">
      <c r="B409">
        <v>2</v>
      </c>
    </row>
    <row r="410" spans="2:2">
      <c r="B410">
        <v>3</v>
      </c>
    </row>
    <row r="411" spans="2:2">
      <c r="B411">
        <v>0</v>
      </c>
    </row>
    <row r="412" spans="2:2">
      <c r="B412">
        <v>1</v>
      </c>
    </row>
    <row r="413" spans="2:2">
      <c r="B413">
        <v>9</v>
      </c>
    </row>
    <row r="414" spans="2:2">
      <c r="B414">
        <v>2</v>
      </c>
    </row>
    <row r="415" spans="2:2">
      <c r="B415">
        <v>2</v>
      </c>
    </row>
    <row r="416" spans="2:2">
      <c r="B416">
        <v>26</v>
      </c>
    </row>
    <row r="417" spans="2:2">
      <c r="B417">
        <v>2</v>
      </c>
    </row>
    <row r="418" spans="2:2">
      <c r="B418">
        <v>3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>
  <dimension ref="D4:Q63"/>
  <sheetViews>
    <sheetView topLeftCell="A58" workbookViewId="0">
      <selection activeCell="E63" sqref="E63:Q63"/>
    </sheetView>
  </sheetViews>
  <sheetFormatPr defaultRowHeight="15.75"/>
  <cols>
    <col min="7" max="7" width="11.5" bestFit="1" customWidth="1"/>
  </cols>
  <sheetData>
    <row r="4" spans="5:8">
      <c r="E4" s="658">
        <v>4452.01</v>
      </c>
      <c r="H4" s="837">
        <v>12.849114801199917</v>
      </c>
    </row>
    <row r="5" spans="5:8">
      <c r="E5" s="658">
        <v>4566.2533333333322</v>
      </c>
      <c r="H5" s="837">
        <v>6.5980974577881293</v>
      </c>
    </row>
    <row r="6" spans="5:8">
      <c r="E6" s="658">
        <v>4283.2166666666644</v>
      </c>
      <c r="H6" s="837">
        <v>9.3218127518919385</v>
      </c>
    </row>
    <row r="7" spans="5:8">
      <c r="E7" s="658">
        <v>4471.9537499999969</v>
      </c>
      <c r="H7" s="837">
        <v>13.540624506345036</v>
      </c>
    </row>
    <row r="8" spans="5:8">
      <c r="E8" s="658">
        <v>4574.666666666667</v>
      </c>
      <c r="H8" s="837">
        <v>7.0621468926553677</v>
      </c>
    </row>
    <row r="9" spans="5:8">
      <c r="E9" s="658">
        <v>4448.8666666666686</v>
      </c>
      <c r="H9" s="837">
        <v>10.904447812965207</v>
      </c>
    </row>
    <row r="10" spans="5:8">
      <c r="E10" s="658">
        <v>4484.9299999999994</v>
      </c>
      <c r="H10" s="837">
        <v>9.6717978507115756</v>
      </c>
    </row>
    <row r="11" spans="5:8">
      <c r="E11" s="658">
        <v>4449.9400000000005</v>
      </c>
      <c r="H11" s="837">
        <v>7.9896725405268292</v>
      </c>
    </row>
    <row r="12" spans="5:8">
      <c r="E12" s="658">
        <v>4492.3933333333343</v>
      </c>
      <c r="H12" s="837">
        <v>12.538320478183534</v>
      </c>
    </row>
    <row r="13" spans="5:8">
      <c r="E13" s="658">
        <v>4506.7466666666687</v>
      </c>
      <c r="H13" s="837">
        <v>7.5327162464092003</v>
      </c>
    </row>
    <row r="14" spans="5:8">
      <c r="E14" s="658">
        <v>4535.7966666666662</v>
      </c>
      <c r="H14" s="837">
        <v>9.4298862139887962</v>
      </c>
    </row>
    <row r="15" spans="5:8">
      <c r="E15" s="658">
        <v>4440.7033333333356</v>
      </c>
      <c r="H15" s="837">
        <v>9.9301882800931303</v>
      </c>
    </row>
    <row r="16" spans="5:8">
      <c r="E16" s="658">
        <v>4480.1699999999983</v>
      </c>
      <c r="H16" s="837">
        <v>7.7793493635077784</v>
      </c>
    </row>
    <row r="17" spans="5:8">
      <c r="E17" s="658">
        <v>4777.3933333333343</v>
      </c>
      <c r="H17" s="837">
        <v>4.5932127205304374</v>
      </c>
    </row>
    <row r="18" spans="5:8">
      <c r="E18" s="658">
        <v>4426.9633333333331</v>
      </c>
      <c r="H18" s="837">
        <v>10.316368638239339</v>
      </c>
    </row>
    <row r="19" spans="5:8">
      <c r="E19" s="658">
        <v>4296.0199999999977</v>
      </c>
      <c r="H19" s="837">
        <v>5.6338028169014089</v>
      </c>
    </row>
    <row r="20" spans="5:8">
      <c r="E20" s="658">
        <v>4081.8233333333319</v>
      </c>
      <c r="H20" s="837">
        <v>10.780731830700891</v>
      </c>
    </row>
    <row r="21" spans="5:8">
      <c r="E21" s="658">
        <v>4532.9833333333354</v>
      </c>
      <c r="H21" s="837">
        <v>10.024099905061002</v>
      </c>
    </row>
    <row r="22" spans="5:8">
      <c r="E22" s="658">
        <v>4524.3133333333344</v>
      </c>
      <c r="H22" s="837">
        <v>10.72734459926869</v>
      </c>
    </row>
    <row r="23" spans="5:8">
      <c r="E23" s="658">
        <v>4350.9666666666662</v>
      </c>
      <c r="H23" s="837">
        <v>10.845087116273529</v>
      </c>
    </row>
    <row r="24" spans="5:8">
      <c r="E24" s="658">
        <v>4223.87</v>
      </c>
      <c r="H24" s="837">
        <v>9.3444909344490927</v>
      </c>
    </row>
    <row r="25" spans="5:8">
      <c r="E25" s="658">
        <v>4665.333333333333</v>
      </c>
      <c r="H25" s="837">
        <v>11.835005510312161</v>
      </c>
    </row>
    <row r="26" spans="5:8">
      <c r="E26" s="658">
        <v>4558.0799999999981</v>
      </c>
      <c r="H26" s="837">
        <v>11.971398245908015</v>
      </c>
    </row>
    <row r="27" spans="5:8">
      <c r="E27" s="658">
        <v>4629.3366666666661</v>
      </c>
      <c r="H27" s="837">
        <v>9.1376414749909021</v>
      </c>
    </row>
    <row r="28" spans="5:8">
      <c r="E28" s="658">
        <v>3943.8433333333346</v>
      </c>
      <c r="H28" s="837">
        <v>12.19253662381438</v>
      </c>
    </row>
    <row r="29" spans="5:8">
      <c r="E29" s="658">
        <v>4435.0266666666685</v>
      </c>
      <c r="H29" s="837">
        <v>9.5649925295942904</v>
      </c>
    </row>
    <row r="30" spans="5:8">
      <c r="E30" s="658">
        <v>4500.5999999999995</v>
      </c>
      <c r="H30" s="837">
        <v>11.985792971405562</v>
      </c>
    </row>
    <row r="31" spans="5:8">
      <c r="E31" s="658">
        <v>4313.2933333333349</v>
      </c>
      <c r="H31" s="837">
        <v>8.4159388952851746</v>
      </c>
    </row>
    <row r="32" spans="5:8">
      <c r="E32" s="658">
        <v>4449.0733333333355</v>
      </c>
      <c r="H32" s="837">
        <v>8.3100498314947</v>
      </c>
    </row>
    <row r="33" spans="5:8">
      <c r="E33" s="658">
        <v>4416.53</v>
      </c>
      <c r="H33" s="837">
        <v>10.454815572354526</v>
      </c>
    </row>
    <row r="34" spans="5:8">
      <c r="E34" s="658">
        <v>4375.0966666666673</v>
      </c>
      <c r="H34" s="837">
        <v>7.7353503542908513</v>
      </c>
    </row>
    <row r="35" spans="5:8">
      <c r="E35" s="658">
        <v>4122.416666666667</v>
      </c>
      <c r="H35" s="837">
        <v>9.6871031058769024</v>
      </c>
    </row>
    <row r="36" spans="5:8">
      <c r="E36" s="658">
        <v>4289.5866666666643</v>
      </c>
      <c r="H36" s="837">
        <v>8.9584914472531416</v>
      </c>
    </row>
    <row r="37" spans="5:8">
      <c r="E37" s="658">
        <v>4076.33</v>
      </c>
      <c r="H37" s="837">
        <v>8.9584914472531416</v>
      </c>
    </row>
    <row r="38" spans="5:8">
      <c r="E38" s="658">
        <v>4430.7666666666664</v>
      </c>
      <c r="H38" s="837">
        <v>8.2997582594682129</v>
      </c>
    </row>
    <row r="39" spans="5:8">
      <c r="E39" s="658">
        <v>4560.1133333333337</v>
      </c>
      <c r="H39" s="837">
        <v>11.342927342927338</v>
      </c>
    </row>
    <row r="40" spans="5:8">
      <c r="E40" s="658">
        <v>4557.5766666666677</v>
      </c>
      <c r="H40" s="837">
        <v>10.72734459926869</v>
      </c>
    </row>
    <row r="41" spans="5:8">
      <c r="E41" s="658">
        <v>4779.7899999999981</v>
      </c>
      <c r="H41" s="837">
        <v>12.173181197312264</v>
      </c>
    </row>
    <row r="42" spans="5:8">
      <c r="E42" s="658">
        <v>4485.0666666666675</v>
      </c>
      <c r="H42" s="837">
        <v>10.090985462260248</v>
      </c>
    </row>
    <row r="43" spans="5:8">
      <c r="E43" s="658">
        <v>4548.8900000000012</v>
      </c>
      <c r="H43" s="837">
        <v>8.4875414815231007</v>
      </c>
    </row>
    <row r="44" spans="5:8">
      <c r="E44" s="658">
        <v>4430.3166666666675</v>
      </c>
      <c r="H44" s="837">
        <v>10.629567172568843</v>
      </c>
    </row>
    <row r="45" spans="5:8">
      <c r="E45" s="658">
        <v>4582.380000000001</v>
      </c>
      <c r="H45" s="837">
        <v>9.8746103221336945</v>
      </c>
    </row>
    <row r="46" spans="5:8">
      <c r="E46" s="658">
        <v>4384.506666666668</v>
      </c>
      <c r="H46" s="837">
        <v>11.927337287241576</v>
      </c>
    </row>
    <row r="47" spans="5:8">
      <c r="E47" s="658">
        <v>4404.3566666666693</v>
      </c>
      <c r="H47" s="837">
        <v>8.6362999299229006</v>
      </c>
    </row>
    <row r="48" spans="5:8">
      <c r="E48" s="658">
        <v>4440.08</v>
      </c>
      <c r="H48" s="837">
        <v>13.15933955568649</v>
      </c>
    </row>
    <row r="49" spans="4:17">
      <c r="E49" s="658">
        <v>4631.1866666666674</v>
      </c>
      <c r="H49" s="837">
        <v>12.410837423813268</v>
      </c>
    </row>
    <row r="50" spans="4:17">
      <c r="E50" s="658">
        <v>4693.333333333333</v>
      </c>
      <c r="H50" s="837">
        <v>8.6657496561210454</v>
      </c>
    </row>
    <row r="51" spans="4:17">
      <c r="E51" s="658">
        <v>4767.666666666667</v>
      </c>
      <c r="H51" s="837">
        <v>8.1155433287482808</v>
      </c>
    </row>
    <row r="52" spans="4:17">
      <c r="E52" s="658">
        <v>4601.333333333333</v>
      </c>
      <c r="H52" s="837">
        <v>10.54054054054054</v>
      </c>
    </row>
    <row r="53" spans="4:17">
      <c r="E53" s="658">
        <v>4667.5800000000008</v>
      </c>
      <c r="H53" s="837">
        <v>7.5585452312501547</v>
      </c>
    </row>
    <row r="55" spans="4:17">
      <c r="D55" t="s">
        <v>689</v>
      </c>
      <c r="E55" s="853">
        <f>AVERAGE(E4:E53)</f>
        <v>4462.8294083333349</v>
      </c>
      <c r="G55" t="s">
        <v>691</v>
      </c>
      <c r="H55">
        <f>PERCENTILE(H4:H53,0.95)</f>
        <v>12.709257355842544</v>
      </c>
    </row>
    <row r="56" spans="4:17">
      <c r="D56" t="s">
        <v>690</v>
      </c>
      <c r="E56" s="853">
        <f>STDEV(E4:E53)</f>
        <v>173.95502364454293</v>
      </c>
      <c r="G56" t="s">
        <v>692</v>
      </c>
      <c r="H56">
        <f>PERCENTILE(H5:H54,0.99)</f>
        <v>13.357607730028933</v>
      </c>
    </row>
    <row r="57" spans="4:17">
      <c r="D57" t="s">
        <v>180</v>
      </c>
      <c r="E57">
        <f>E55-3*E56</f>
        <v>3940.964337399706</v>
      </c>
    </row>
    <row r="58" spans="4:17">
      <c r="D58" t="s">
        <v>181</v>
      </c>
      <c r="E58">
        <f>E55+3*E56</f>
        <v>4984.6944792669638</v>
      </c>
    </row>
    <row r="62" spans="4:17">
      <c r="E62">
        <v>2118.5100000000002</v>
      </c>
      <c r="F62">
        <v>1931.7</v>
      </c>
      <c r="G62">
        <v>2020.54</v>
      </c>
      <c r="H62">
        <v>2055.46</v>
      </c>
      <c r="I62">
        <v>2030.47</v>
      </c>
      <c r="J62">
        <v>1815.58</v>
      </c>
      <c r="K62">
        <v>2071.3000000000002</v>
      </c>
      <c r="L62">
        <v>2072.79</v>
      </c>
      <c r="M62">
        <v>2026.97</v>
      </c>
      <c r="N62">
        <v>2093.4699999999998</v>
      </c>
      <c r="O62">
        <v>2046.83</v>
      </c>
      <c r="P62">
        <v>2068.41</v>
      </c>
      <c r="Q62">
        <v>2077.39</v>
      </c>
    </row>
    <row r="63" spans="4:17">
      <c r="E63">
        <v>2145.15</v>
      </c>
      <c r="F63">
        <v>2081.35</v>
      </c>
      <c r="G63">
        <v>2069.63</v>
      </c>
      <c r="H63">
        <v>2053.1</v>
      </c>
      <c r="I63">
        <v>2041.2</v>
      </c>
      <c r="J63">
        <v>2046.13</v>
      </c>
      <c r="K63">
        <v>2084.73</v>
      </c>
      <c r="L63">
        <v>2072.79</v>
      </c>
      <c r="M63">
        <v>2020.13</v>
      </c>
      <c r="N63">
        <v>2088.88</v>
      </c>
      <c r="O63">
        <v>2054.8000000000002</v>
      </c>
      <c r="P63">
        <v>2059.39</v>
      </c>
      <c r="Q63">
        <v>2079.14</v>
      </c>
    </row>
  </sheetData>
  <conditionalFormatting sqref="E8:E9 E11:E14">
    <cfRule type="cellIs" dxfId="6627" priority="6627" stopIfTrue="1" operator="equal">
      <formula>"Pass"</formula>
    </cfRule>
    <cfRule type="cellIs" dxfId="6626" priority="6628" stopIfTrue="1" operator="equal">
      <formula>"Fail"</formula>
    </cfRule>
  </conditionalFormatting>
  <conditionalFormatting sqref="E8:E9 E11:E14">
    <cfRule type="cellIs" dxfId="6625" priority="6625" stopIfTrue="1" operator="equal">
      <formula>"Pass"</formula>
    </cfRule>
    <cfRule type="cellIs" dxfId="6624" priority="6626" stopIfTrue="1" operator="equal">
      <formula>"Fail"</formula>
    </cfRule>
  </conditionalFormatting>
  <conditionalFormatting sqref="E8:E9 E11:E14">
    <cfRule type="cellIs" dxfId="6623" priority="6623" stopIfTrue="1" operator="equal">
      <formula>"Pass"</formula>
    </cfRule>
    <cfRule type="cellIs" dxfId="6622" priority="6624" stopIfTrue="1" operator="equal">
      <formula>"Fail"</formula>
    </cfRule>
  </conditionalFormatting>
  <conditionalFormatting sqref="E8:E9 E11:E14">
    <cfRule type="cellIs" dxfId="6621" priority="6621" stopIfTrue="1" operator="equal">
      <formula>"Pass"</formula>
    </cfRule>
    <cfRule type="cellIs" dxfId="6620" priority="6622" stopIfTrue="1" operator="equal">
      <formula>"Fail"</formula>
    </cfRule>
  </conditionalFormatting>
  <conditionalFormatting sqref="E8:E9 E11:E14">
    <cfRule type="cellIs" dxfId="6619" priority="6619" stopIfTrue="1" operator="equal">
      <formula>"Pass"</formula>
    </cfRule>
    <cfRule type="cellIs" dxfId="6618" priority="6620" stopIfTrue="1" operator="equal">
      <formula>"Fail"</formula>
    </cfRule>
  </conditionalFormatting>
  <conditionalFormatting sqref="E8:E9 E11:E14">
    <cfRule type="cellIs" dxfId="6617" priority="6617" stopIfTrue="1" operator="equal">
      <formula>"Pass"</formula>
    </cfRule>
    <cfRule type="cellIs" dxfId="6616" priority="6618" stopIfTrue="1" operator="equal">
      <formula>"Fail"</formula>
    </cfRule>
  </conditionalFormatting>
  <conditionalFormatting sqref="E8:E9 E11:E14">
    <cfRule type="cellIs" dxfId="6615" priority="6615" stopIfTrue="1" operator="equal">
      <formula>"Pass"</formula>
    </cfRule>
    <cfRule type="cellIs" dxfId="6614" priority="6616" stopIfTrue="1" operator="equal">
      <formula>"Fail"</formula>
    </cfRule>
  </conditionalFormatting>
  <conditionalFormatting sqref="E8:E9 E11:E14">
    <cfRule type="cellIs" dxfId="6613" priority="6613" stopIfTrue="1" operator="equal">
      <formula>"Pass"</formula>
    </cfRule>
    <cfRule type="cellIs" dxfId="6612" priority="6614" stopIfTrue="1" operator="equal">
      <formula>"Fail"</formula>
    </cfRule>
  </conditionalFormatting>
  <conditionalFormatting sqref="E8:E9 E11:E14">
    <cfRule type="cellIs" dxfId="6611" priority="6611" stopIfTrue="1" operator="equal">
      <formula>"Pass"</formula>
    </cfRule>
    <cfRule type="cellIs" dxfId="6610" priority="6612" stopIfTrue="1" operator="equal">
      <formula>"Fail"</formula>
    </cfRule>
  </conditionalFormatting>
  <conditionalFormatting sqref="E8:E9 E11:E14">
    <cfRule type="cellIs" dxfId="6609" priority="6609" stopIfTrue="1" operator="equal">
      <formula>"Pass"</formula>
    </cfRule>
    <cfRule type="cellIs" dxfId="6608" priority="6610" stopIfTrue="1" operator="equal">
      <formula>"Fail"</formula>
    </cfRule>
  </conditionalFormatting>
  <conditionalFormatting sqref="E8:E9 E11:E14">
    <cfRule type="cellIs" dxfId="6607" priority="6607" stopIfTrue="1" operator="equal">
      <formula>"Pass"</formula>
    </cfRule>
    <cfRule type="cellIs" dxfId="6606" priority="6608" stopIfTrue="1" operator="equal">
      <formula>"Fail"</formula>
    </cfRule>
  </conditionalFormatting>
  <conditionalFormatting sqref="E8:E9 E11:E14">
    <cfRule type="cellIs" dxfId="6605" priority="6605" stopIfTrue="1" operator="equal">
      <formula>"Pass"</formula>
    </cfRule>
    <cfRule type="cellIs" dxfId="6604" priority="6606" stopIfTrue="1" operator="equal">
      <formula>"Fail"</formula>
    </cfRule>
  </conditionalFormatting>
  <conditionalFormatting sqref="E8:E9 E11:E14">
    <cfRule type="cellIs" dxfId="6603" priority="6603" stopIfTrue="1" operator="equal">
      <formula>"Pass"</formula>
    </cfRule>
    <cfRule type="cellIs" dxfId="6602" priority="6604" stopIfTrue="1" operator="equal">
      <formula>"Fail"</formula>
    </cfRule>
  </conditionalFormatting>
  <conditionalFormatting sqref="E8:E9 E11:E14">
    <cfRule type="cellIs" dxfId="6601" priority="6601" stopIfTrue="1" operator="equal">
      <formula>"Pass"</formula>
    </cfRule>
    <cfRule type="cellIs" dxfId="6600" priority="6602" stopIfTrue="1" operator="equal">
      <formula>"Fail"</formula>
    </cfRule>
  </conditionalFormatting>
  <conditionalFormatting sqref="E8:E9 E11:E14">
    <cfRule type="cellIs" dxfId="6599" priority="6599" stopIfTrue="1" operator="equal">
      <formula>"Pass"</formula>
    </cfRule>
    <cfRule type="cellIs" dxfId="6598" priority="6600" stopIfTrue="1" operator="equal">
      <formula>"Fail"</formula>
    </cfRule>
  </conditionalFormatting>
  <conditionalFormatting sqref="E8:E9 E11:E14">
    <cfRule type="cellIs" dxfId="6597" priority="6597" stopIfTrue="1" operator="equal">
      <formula>"Pass"</formula>
    </cfRule>
    <cfRule type="cellIs" dxfId="6596" priority="6598" stopIfTrue="1" operator="equal">
      <formula>"Fail"</formula>
    </cfRule>
  </conditionalFormatting>
  <conditionalFormatting sqref="E8:E9 E11:E14">
    <cfRule type="cellIs" dxfId="6595" priority="6595" stopIfTrue="1" operator="equal">
      <formula>"Pass"</formula>
    </cfRule>
    <cfRule type="cellIs" dxfId="6594" priority="6596" stopIfTrue="1" operator="equal">
      <formula>"Fail"</formula>
    </cfRule>
  </conditionalFormatting>
  <conditionalFormatting sqref="E8:E9 E11:E14">
    <cfRule type="cellIs" dxfId="6593" priority="6593" stopIfTrue="1" operator="equal">
      <formula>"Pass"</formula>
    </cfRule>
    <cfRule type="cellIs" dxfId="6592" priority="6594" stopIfTrue="1" operator="equal">
      <formula>"Fail"</formula>
    </cfRule>
  </conditionalFormatting>
  <conditionalFormatting sqref="E8:E9 E11:E14">
    <cfRule type="cellIs" dxfId="6591" priority="6591" stopIfTrue="1" operator="equal">
      <formula>"Pass"</formula>
    </cfRule>
    <cfRule type="cellIs" dxfId="6590" priority="6592" stopIfTrue="1" operator="equal">
      <formula>"Fail"</formula>
    </cfRule>
  </conditionalFormatting>
  <conditionalFormatting sqref="E8:E9 E11:E14">
    <cfRule type="cellIs" dxfId="6589" priority="6589" stopIfTrue="1" operator="equal">
      <formula>"Pass"</formula>
    </cfRule>
    <cfRule type="cellIs" dxfId="6588" priority="6590" stopIfTrue="1" operator="equal">
      <formula>"Fail"</formula>
    </cfRule>
  </conditionalFormatting>
  <conditionalFormatting sqref="E8:E9 E11:E14">
    <cfRule type="cellIs" dxfId="6587" priority="6587" stopIfTrue="1" operator="equal">
      <formula>"Pass"</formula>
    </cfRule>
    <cfRule type="cellIs" dxfId="6586" priority="6588" stopIfTrue="1" operator="equal">
      <formula>"Fail"</formula>
    </cfRule>
  </conditionalFormatting>
  <conditionalFormatting sqref="E8:E9 E11:E14">
    <cfRule type="cellIs" dxfId="6585" priority="6585" stopIfTrue="1" operator="equal">
      <formula>"Pass"</formula>
    </cfRule>
    <cfRule type="cellIs" dxfId="6584" priority="6586" stopIfTrue="1" operator="equal">
      <formula>"Fail"</formula>
    </cfRule>
  </conditionalFormatting>
  <conditionalFormatting sqref="E8:E9 E11:E14">
    <cfRule type="cellIs" dxfId="6583" priority="6583" stopIfTrue="1" operator="equal">
      <formula>"Pass"</formula>
    </cfRule>
    <cfRule type="cellIs" dxfId="6582" priority="6584" stopIfTrue="1" operator="equal">
      <formula>"Fail"</formula>
    </cfRule>
  </conditionalFormatting>
  <conditionalFormatting sqref="E8:E9 E11:E14">
    <cfRule type="cellIs" dxfId="6581" priority="6581" stopIfTrue="1" operator="equal">
      <formula>"Pass"</formula>
    </cfRule>
    <cfRule type="cellIs" dxfId="6580" priority="6582" stopIfTrue="1" operator="equal">
      <formula>"Fail"</formula>
    </cfRule>
  </conditionalFormatting>
  <conditionalFormatting sqref="E8:E9 E11:E14">
    <cfRule type="cellIs" dxfId="6579" priority="6579" stopIfTrue="1" operator="equal">
      <formula>"Pass"</formula>
    </cfRule>
    <cfRule type="cellIs" dxfId="6578" priority="6580" stopIfTrue="1" operator="equal">
      <formula>"Fail"</formula>
    </cfRule>
  </conditionalFormatting>
  <conditionalFormatting sqref="E8:E9 E11:E14">
    <cfRule type="cellIs" dxfId="6577" priority="6577" stopIfTrue="1" operator="equal">
      <formula>"Pass"</formula>
    </cfRule>
    <cfRule type="cellIs" dxfId="6576" priority="6578" stopIfTrue="1" operator="equal">
      <formula>"Fail"</formula>
    </cfRule>
  </conditionalFormatting>
  <conditionalFormatting sqref="E13:E14 E8:E9 E11">
    <cfRule type="cellIs" dxfId="6575" priority="6575" stopIfTrue="1" operator="equal">
      <formula>"Pass"</formula>
    </cfRule>
    <cfRule type="cellIs" dxfId="6574" priority="6576" stopIfTrue="1" operator="equal">
      <formula>"Fail"</formula>
    </cfRule>
  </conditionalFormatting>
  <conditionalFormatting sqref="E8:E9 E11:E14">
    <cfRule type="cellIs" dxfId="6573" priority="6573" stopIfTrue="1" operator="equal">
      <formula>"Pass"</formula>
    </cfRule>
    <cfRule type="cellIs" dxfId="6572" priority="6574" stopIfTrue="1" operator="equal">
      <formula>"Fail"</formula>
    </cfRule>
  </conditionalFormatting>
  <conditionalFormatting sqref="E8:E9 E11:E14">
    <cfRule type="cellIs" dxfId="6571" priority="6571" stopIfTrue="1" operator="equal">
      <formula>"Pass"</formula>
    </cfRule>
    <cfRule type="cellIs" dxfId="6570" priority="6572" stopIfTrue="1" operator="equal">
      <formula>"Fail"</formula>
    </cfRule>
  </conditionalFormatting>
  <conditionalFormatting sqref="E8:E9 E11:E14">
    <cfRule type="cellIs" dxfId="6569" priority="6569" stopIfTrue="1" operator="equal">
      <formula>"Pass"</formula>
    </cfRule>
    <cfRule type="cellIs" dxfId="6568" priority="6570" stopIfTrue="1" operator="equal">
      <formula>"Fail"</formula>
    </cfRule>
  </conditionalFormatting>
  <conditionalFormatting sqref="E8:E9 E11:E14">
    <cfRule type="cellIs" dxfId="6567" priority="6567" stopIfTrue="1" operator="equal">
      <formula>"Pass"</formula>
    </cfRule>
    <cfRule type="cellIs" dxfId="6566" priority="6568" stopIfTrue="1" operator="equal">
      <formula>"Fail"</formula>
    </cfRule>
  </conditionalFormatting>
  <conditionalFormatting sqref="E8:E9 E11:E14">
    <cfRule type="cellIs" dxfId="6565" priority="6565" stopIfTrue="1" operator="equal">
      <formula>"Pass"</formula>
    </cfRule>
    <cfRule type="cellIs" dxfId="6564" priority="6566" stopIfTrue="1" operator="equal">
      <formula>"Fail"</formula>
    </cfRule>
  </conditionalFormatting>
  <conditionalFormatting sqref="E8:E9 E11:E14">
    <cfRule type="cellIs" dxfId="6563" priority="6563" stopIfTrue="1" operator="equal">
      <formula>"Pass"</formula>
    </cfRule>
    <cfRule type="cellIs" dxfId="6562" priority="6564" stopIfTrue="1" operator="equal">
      <formula>"Fail"</formula>
    </cfRule>
  </conditionalFormatting>
  <conditionalFormatting sqref="E13:E14 E8:E9 E11">
    <cfRule type="cellIs" dxfId="6561" priority="6561" stopIfTrue="1" operator="equal">
      <formula>"Pass"</formula>
    </cfRule>
    <cfRule type="cellIs" dxfId="6560" priority="6562" stopIfTrue="1" operator="equal">
      <formula>"Fail"</formula>
    </cfRule>
  </conditionalFormatting>
  <conditionalFormatting sqref="E8:E9 E11:E14">
    <cfRule type="cellIs" dxfId="6559" priority="6559" stopIfTrue="1" operator="equal">
      <formula>"Pass"</formula>
    </cfRule>
    <cfRule type="cellIs" dxfId="6558" priority="6560" stopIfTrue="1" operator="equal">
      <formula>"Fail"</formula>
    </cfRule>
  </conditionalFormatting>
  <conditionalFormatting sqref="E8:E9 E11:E14">
    <cfRule type="cellIs" dxfId="6557" priority="6557" stopIfTrue="1" operator="equal">
      <formula>"Pass"</formula>
    </cfRule>
    <cfRule type="cellIs" dxfId="6556" priority="6558" stopIfTrue="1" operator="equal">
      <formula>"Fail"</formula>
    </cfRule>
  </conditionalFormatting>
  <conditionalFormatting sqref="E8:E9 E11:E14">
    <cfRule type="cellIs" dxfId="6555" priority="6555" stopIfTrue="1" operator="equal">
      <formula>"Pass"</formula>
    </cfRule>
    <cfRule type="cellIs" dxfId="6554" priority="6556" stopIfTrue="1" operator="equal">
      <formula>"Fail"</formula>
    </cfRule>
  </conditionalFormatting>
  <conditionalFormatting sqref="E8:E9 E11:E14">
    <cfRule type="cellIs" dxfId="6553" priority="6553" stopIfTrue="1" operator="equal">
      <formula>"Pass"</formula>
    </cfRule>
    <cfRule type="cellIs" dxfId="6552" priority="6554" stopIfTrue="1" operator="equal">
      <formula>"Fail"</formula>
    </cfRule>
  </conditionalFormatting>
  <conditionalFormatting sqref="E8:E9 E11:E14">
    <cfRule type="cellIs" dxfId="6551" priority="6551" stopIfTrue="1" operator="equal">
      <formula>"Pass"</formula>
    </cfRule>
    <cfRule type="cellIs" dxfId="6550" priority="6552" stopIfTrue="1" operator="equal">
      <formula>"Fail"</formula>
    </cfRule>
  </conditionalFormatting>
  <conditionalFormatting sqref="E8:E9 E11:E14">
    <cfRule type="cellIs" dxfId="6549" priority="6549" stopIfTrue="1" operator="equal">
      <formula>"Pass"</formula>
    </cfRule>
    <cfRule type="cellIs" dxfId="6548" priority="6550" stopIfTrue="1" operator="equal">
      <formula>"Fail"</formula>
    </cfRule>
  </conditionalFormatting>
  <conditionalFormatting sqref="E13:E14 E8:E9 E11">
    <cfRule type="cellIs" dxfId="6547" priority="6547" stopIfTrue="1" operator="equal">
      <formula>"Pass"</formula>
    </cfRule>
    <cfRule type="cellIs" dxfId="6546" priority="6548" stopIfTrue="1" operator="equal">
      <formula>"Fail"</formula>
    </cfRule>
  </conditionalFormatting>
  <conditionalFormatting sqref="E8:E9 E11:E14">
    <cfRule type="cellIs" dxfId="6545" priority="6545" stopIfTrue="1" operator="equal">
      <formula>"Pass"</formula>
    </cfRule>
    <cfRule type="cellIs" dxfId="6544" priority="6546" stopIfTrue="1" operator="equal">
      <formula>"Fail"</formula>
    </cfRule>
  </conditionalFormatting>
  <conditionalFormatting sqref="E8:E9 E11:E14">
    <cfRule type="cellIs" dxfId="6543" priority="6543" stopIfTrue="1" operator="equal">
      <formula>"Pass"</formula>
    </cfRule>
    <cfRule type="cellIs" dxfId="6542" priority="6544" stopIfTrue="1" operator="equal">
      <formula>"Fail"</formula>
    </cfRule>
  </conditionalFormatting>
  <conditionalFormatting sqref="E8:E9 E11:E14">
    <cfRule type="cellIs" dxfId="6541" priority="6541" stopIfTrue="1" operator="equal">
      <formula>"Pass"</formula>
    </cfRule>
    <cfRule type="cellIs" dxfId="6540" priority="6542" stopIfTrue="1" operator="equal">
      <formula>"Fail"</formula>
    </cfRule>
  </conditionalFormatting>
  <conditionalFormatting sqref="E8:E9 E11:E14">
    <cfRule type="cellIs" dxfId="6539" priority="6539" stopIfTrue="1" operator="equal">
      <formula>"Pass"</formula>
    </cfRule>
    <cfRule type="cellIs" dxfId="6538" priority="6540" stopIfTrue="1" operator="equal">
      <formula>"Fail"</formula>
    </cfRule>
  </conditionalFormatting>
  <conditionalFormatting sqref="E8:E9 E11:E14">
    <cfRule type="cellIs" dxfId="6537" priority="6537" stopIfTrue="1" operator="equal">
      <formula>"Pass"</formula>
    </cfRule>
    <cfRule type="cellIs" dxfId="6536" priority="6538" stopIfTrue="1" operator="equal">
      <formula>"Fail"</formula>
    </cfRule>
  </conditionalFormatting>
  <conditionalFormatting sqref="E8:E9 E11:E14">
    <cfRule type="cellIs" dxfId="6535" priority="6535" stopIfTrue="1" operator="equal">
      <formula>"Pass"</formula>
    </cfRule>
    <cfRule type="cellIs" dxfId="6534" priority="6536" stopIfTrue="1" operator="equal">
      <formula>"Fail"</formula>
    </cfRule>
  </conditionalFormatting>
  <conditionalFormatting sqref="E13:E14 E8:E9 E11">
    <cfRule type="cellIs" dxfId="6533" priority="6533" stopIfTrue="1" operator="equal">
      <formula>"Pass"</formula>
    </cfRule>
    <cfRule type="cellIs" dxfId="6532" priority="6534" stopIfTrue="1" operator="equal">
      <formula>"Fail"</formula>
    </cfRule>
  </conditionalFormatting>
  <conditionalFormatting sqref="E8:E9 E11:E14">
    <cfRule type="cellIs" dxfId="6531" priority="6531" stopIfTrue="1" operator="equal">
      <formula>"Pass"</formula>
    </cfRule>
    <cfRule type="cellIs" dxfId="6530" priority="6532" stopIfTrue="1" operator="equal">
      <formula>"Fail"</formula>
    </cfRule>
  </conditionalFormatting>
  <conditionalFormatting sqref="E8:E9 E11:E14">
    <cfRule type="cellIs" dxfId="6529" priority="6529" stopIfTrue="1" operator="equal">
      <formula>"Pass"</formula>
    </cfRule>
    <cfRule type="cellIs" dxfId="6528" priority="6530" stopIfTrue="1" operator="equal">
      <formula>"Fail"</formula>
    </cfRule>
  </conditionalFormatting>
  <conditionalFormatting sqref="E8:E9 E11:E14">
    <cfRule type="cellIs" dxfId="6527" priority="6527" stopIfTrue="1" operator="equal">
      <formula>"Pass"</formula>
    </cfRule>
    <cfRule type="cellIs" dxfId="6526" priority="6528" stopIfTrue="1" operator="equal">
      <formula>"Fail"</formula>
    </cfRule>
  </conditionalFormatting>
  <conditionalFormatting sqref="E8:E9 E11:E14">
    <cfRule type="cellIs" dxfId="6525" priority="6525" stopIfTrue="1" operator="equal">
      <formula>"Pass"</formula>
    </cfRule>
    <cfRule type="cellIs" dxfId="6524" priority="6526" stopIfTrue="1" operator="equal">
      <formula>"Fail"</formula>
    </cfRule>
  </conditionalFormatting>
  <conditionalFormatting sqref="E8:E9 E11:E14">
    <cfRule type="cellIs" dxfId="6523" priority="6523" stopIfTrue="1" operator="equal">
      <formula>"Pass"</formula>
    </cfRule>
    <cfRule type="cellIs" dxfId="6522" priority="6524" stopIfTrue="1" operator="equal">
      <formula>"Fail"</formula>
    </cfRule>
  </conditionalFormatting>
  <conditionalFormatting sqref="E8:E9 E11:E14">
    <cfRule type="cellIs" dxfId="6521" priority="6521" stopIfTrue="1" operator="equal">
      <formula>"Pass"</formula>
    </cfRule>
    <cfRule type="cellIs" dxfId="6520" priority="6522" stopIfTrue="1" operator="equal">
      <formula>"Fail"</formula>
    </cfRule>
  </conditionalFormatting>
  <conditionalFormatting sqref="E13:E14 E8:E9 E11">
    <cfRule type="cellIs" dxfId="6519" priority="6519" stopIfTrue="1" operator="equal">
      <formula>"Pass"</formula>
    </cfRule>
    <cfRule type="cellIs" dxfId="6518" priority="6520" stopIfTrue="1" operator="equal">
      <formula>"Fail"</formula>
    </cfRule>
  </conditionalFormatting>
  <conditionalFormatting sqref="E8:E9 E11:E14">
    <cfRule type="cellIs" dxfId="6517" priority="6517" stopIfTrue="1" operator="equal">
      <formula>"Pass"</formula>
    </cfRule>
    <cfRule type="cellIs" dxfId="6516" priority="6518" stopIfTrue="1" operator="equal">
      <formula>"Fail"</formula>
    </cfRule>
  </conditionalFormatting>
  <conditionalFormatting sqref="E8:E9 E11:E14">
    <cfRule type="cellIs" dxfId="6515" priority="6515" stopIfTrue="1" operator="equal">
      <formula>"Pass"</formula>
    </cfRule>
    <cfRule type="cellIs" dxfId="6514" priority="6516" stopIfTrue="1" operator="equal">
      <formula>"Fail"</formula>
    </cfRule>
  </conditionalFormatting>
  <conditionalFormatting sqref="E8:E9 E11:E14">
    <cfRule type="cellIs" dxfId="6513" priority="6513" stopIfTrue="1" operator="equal">
      <formula>"Pass"</formula>
    </cfRule>
    <cfRule type="cellIs" dxfId="6512" priority="6514" stopIfTrue="1" operator="equal">
      <formula>"Fail"</formula>
    </cfRule>
  </conditionalFormatting>
  <conditionalFormatting sqref="E8:E9 E11:E14">
    <cfRule type="cellIs" dxfId="6511" priority="6511" stopIfTrue="1" operator="equal">
      <formula>"Pass"</formula>
    </cfRule>
    <cfRule type="cellIs" dxfId="6510" priority="6512" stopIfTrue="1" operator="equal">
      <formula>"Fail"</formula>
    </cfRule>
  </conditionalFormatting>
  <conditionalFormatting sqref="E8:E9 E11:E14">
    <cfRule type="cellIs" dxfId="6509" priority="6509" stopIfTrue="1" operator="equal">
      <formula>"Pass"</formula>
    </cfRule>
    <cfRule type="cellIs" dxfId="6508" priority="6510" stopIfTrue="1" operator="equal">
      <formula>"Fail"</formula>
    </cfRule>
  </conditionalFormatting>
  <conditionalFormatting sqref="E8:E9 E11:E14">
    <cfRule type="cellIs" dxfId="6507" priority="6507" stopIfTrue="1" operator="equal">
      <formula>"Pass"</formula>
    </cfRule>
    <cfRule type="cellIs" dxfId="6506" priority="6508" stopIfTrue="1" operator="equal">
      <formula>"Fail"</formula>
    </cfRule>
  </conditionalFormatting>
  <conditionalFormatting sqref="E13:E14 E8:E9 E11">
    <cfRule type="cellIs" dxfId="6505" priority="6505" stopIfTrue="1" operator="equal">
      <formula>"Pass"</formula>
    </cfRule>
    <cfRule type="cellIs" dxfId="6504" priority="6506" stopIfTrue="1" operator="equal">
      <formula>"Fail"</formula>
    </cfRule>
  </conditionalFormatting>
  <conditionalFormatting sqref="E8:E9 E11:E14">
    <cfRule type="cellIs" dxfId="6503" priority="6503" stopIfTrue="1" operator="equal">
      <formula>"Pass"</formula>
    </cfRule>
    <cfRule type="cellIs" dxfId="6502" priority="6504" stopIfTrue="1" operator="equal">
      <formula>"Fail"</formula>
    </cfRule>
  </conditionalFormatting>
  <conditionalFormatting sqref="E8:E9 E11:E14">
    <cfRule type="cellIs" dxfId="6501" priority="6501" stopIfTrue="1" operator="equal">
      <formula>"Pass"</formula>
    </cfRule>
    <cfRule type="cellIs" dxfId="6500" priority="6502" stopIfTrue="1" operator="equal">
      <formula>"Fail"</formula>
    </cfRule>
  </conditionalFormatting>
  <conditionalFormatting sqref="E8:E9 E11:E14">
    <cfRule type="cellIs" dxfId="6499" priority="6499" stopIfTrue="1" operator="equal">
      <formula>"Pass"</formula>
    </cfRule>
    <cfRule type="cellIs" dxfId="6498" priority="6500" stopIfTrue="1" operator="equal">
      <formula>"Fail"</formula>
    </cfRule>
  </conditionalFormatting>
  <conditionalFormatting sqref="E8:E9 E11:E14">
    <cfRule type="cellIs" dxfId="6497" priority="6497" stopIfTrue="1" operator="equal">
      <formula>"Pass"</formula>
    </cfRule>
    <cfRule type="cellIs" dxfId="6496" priority="6498" stopIfTrue="1" operator="equal">
      <formula>"Fail"</formula>
    </cfRule>
  </conditionalFormatting>
  <conditionalFormatting sqref="E8:E9 E11:E14">
    <cfRule type="cellIs" dxfId="6495" priority="6495" stopIfTrue="1" operator="equal">
      <formula>"Pass"</formula>
    </cfRule>
    <cfRule type="cellIs" dxfId="6494" priority="6496" stopIfTrue="1" operator="equal">
      <formula>"Fail"</formula>
    </cfRule>
  </conditionalFormatting>
  <conditionalFormatting sqref="E8:E9 E11:E14">
    <cfRule type="cellIs" dxfId="6493" priority="6493" stopIfTrue="1" operator="equal">
      <formula>"Pass"</formula>
    </cfRule>
    <cfRule type="cellIs" dxfId="6492" priority="6494" stopIfTrue="1" operator="equal">
      <formula>"Fail"</formula>
    </cfRule>
  </conditionalFormatting>
  <conditionalFormatting sqref="E13:E14 E8:E9 E11">
    <cfRule type="cellIs" dxfId="6491" priority="6491" stopIfTrue="1" operator="equal">
      <formula>"Pass"</formula>
    </cfRule>
    <cfRule type="cellIs" dxfId="6490" priority="6492" stopIfTrue="1" operator="equal">
      <formula>"Fail"</formula>
    </cfRule>
  </conditionalFormatting>
  <conditionalFormatting sqref="E8:E9 E11:E14">
    <cfRule type="cellIs" dxfId="6489" priority="6489" stopIfTrue="1" operator="equal">
      <formula>"Pass"</formula>
    </cfRule>
    <cfRule type="cellIs" dxfId="6488" priority="6490" stopIfTrue="1" operator="equal">
      <formula>"Fail"</formula>
    </cfRule>
  </conditionalFormatting>
  <conditionalFormatting sqref="E8:E9 E11:E14">
    <cfRule type="cellIs" dxfId="6487" priority="6487" stopIfTrue="1" operator="equal">
      <formula>"Pass"</formula>
    </cfRule>
    <cfRule type="cellIs" dxfId="6486" priority="6488" stopIfTrue="1" operator="equal">
      <formula>"Fail"</formula>
    </cfRule>
  </conditionalFormatting>
  <conditionalFormatting sqref="E8:E9 E11:E14">
    <cfRule type="cellIs" dxfId="6485" priority="6485" stopIfTrue="1" operator="equal">
      <formula>"Pass"</formula>
    </cfRule>
    <cfRule type="cellIs" dxfId="6484" priority="6486" stopIfTrue="1" operator="equal">
      <formula>"Fail"</formula>
    </cfRule>
  </conditionalFormatting>
  <conditionalFormatting sqref="E8:E9 E11:E14">
    <cfRule type="cellIs" dxfId="6483" priority="6483" stopIfTrue="1" operator="equal">
      <formula>"Pass"</formula>
    </cfRule>
    <cfRule type="cellIs" dxfId="6482" priority="6484" stopIfTrue="1" operator="equal">
      <formula>"Fail"</formula>
    </cfRule>
  </conditionalFormatting>
  <conditionalFormatting sqref="E8:E9 E11:E14">
    <cfRule type="cellIs" dxfId="6481" priority="6481" stopIfTrue="1" operator="equal">
      <formula>"Pass"</formula>
    </cfRule>
    <cfRule type="cellIs" dxfId="6480" priority="6482" stopIfTrue="1" operator="equal">
      <formula>"Fail"</formula>
    </cfRule>
  </conditionalFormatting>
  <conditionalFormatting sqref="E8:E9 E11:E14">
    <cfRule type="cellIs" dxfId="6479" priority="6479" stopIfTrue="1" operator="equal">
      <formula>"Pass"</formula>
    </cfRule>
    <cfRule type="cellIs" dxfId="6478" priority="6480" stopIfTrue="1" operator="equal">
      <formula>"Fail"</formula>
    </cfRule>
  </conditionalFormatting>
  <conditionalFormatting sqref="E13:E14 E8:E9 E11">
    <cfRule type="cellIs" dxfId="6477" priority="6477" stopIfTrue="1" operator="equal">
      <formula>"Pass"</formula>
    </cfRule>
    <cfRule type="cellIs" dxfId="6476" priority="6478" stopIfTrue="1" operator="equal">
      <formula>"Fail"</formula>
    </cfRule>
  </conditionalFormatting>
  <conditionalFormatting sqref="E8:E9 E11:E14">
    <cfRule type="cellIs" dxfId="6475" priority="6475" stopIfTrue="1" operator="equal">
      <formula>"Pass"</formula>
    </cfRule>
    <cfRule type="cellIs" dxfId="6474" priority="6476" stopIfTrue="1" operator="equal">
      <formula>"Fail"</formula>
    </cfRule>
  </conditionalFormatting>
  <conditionalFormatting sqref="E8:E9 E11:E14">
    <cfRule type="cellIs" dxfId="6473" priority="6473" stopIfTrue="1" operator="equal">
      <formula>"Pass"</formula>
    </cfRule>
    <cfRule type="cellIs" dxfId="6472" priority="6474" stopIfTrue="1" operator="equal">
      <formula>"Fail"</formula>
    </cfRule>
  </conditionalFormatting>
  <conditionalFormatting sqref="E8:E9 E11:E14">
    <cfRule type="cellIs" dxfId="6471" priority="6471" stopIfTrue="1" operator="equal">
      <formula>"Pass"</formula>
    </cfRule>
    <cfRule type="cellIs" dxfId="6470" priority="6472" stopIfTrue="1" operator="equal">
      <formula>"Fail"</formula>
    </cfRule>
  </conditionalFormatting>
  <conditionalFormatting sqref="E8:E9 E11:E14">
    <cfRule type="cellIs" dxfId="6469" priority="6469" stopIfTrue="1" operator="equal">
      <formula>"Pass"</formula>
    </cfRule>
    <cfRule type="cellIs" dxfId="6468" priority="6470" stopIfTrue="1" operator="equal">
      <formula>"Fail"</formula>
    </cfRule>
  </conditionalFormatting>
  <conditionalFormatting sqref="E8:E9 E11:E14">
    <cfRule type="cellIs" dxfId="6467" priority="6467" stopIfTrue="1" operator="equal">
      <formula>"Pass"</formula>
    </cfRule>
    <cfRule type="cellIs" dxfId="6466" priority="6468" stopIfTrue="1" operator="equal">
      <formula>"Fail"</formula>
    </cfRule>
  </conditionalFormatting>
  <conditionalFormatting sqref="E8:E9 E11:E14">
    <cfRule type="cellIs" dxfId="6465" priority="6465" stopIfTrue="1" operator="equal">
      <formula>"Pass"</formula>
    </cfRule>
    <cfRule type="cellIs" dxfId="6464" priority="6466" stopIfTrue="1" operator="equal">
      <formula>"Fail"</formula>
    </cfRule>
  </conditionalFormatting>
  <conditionalFormatting sqref="E13:E14 E8:E9 E11">
    <cfRule type="cellIs" dxfId="6463" priority="6463" stopIfTrue="1" operator="equal">
      <formula>"Pass"</formula>
    </cfRule>
    <cfRule type="cellIs" dxfId="6462" priority="6464" stopIfTrue="1" operator="equal">
      <formula>"Fail"</formula>
    </cfRule>
  </conditionalFormatting>
  <conditionalFormatting sqref="E8:E9 E11:E14">
    <cfRule type="cellIs" dxfId="6461" priority="6461" stopIfTrue="1" operator="equal">
      <formula>"Pass"</formula>
    </cfRule>
    <cfRule type="cellIs" dxfId="6460" priority="6462" stopIfTrue="1" operator="equal">
      <formula>"Fail"</formula>
    </cfRule>
  </conditionalFormatting>
  <conditionalFormatting sqref="E8:E9 E11:E14">
    <cfRule type="cellIs" dxfId="6459" priority="6459" stopIfTrue="1" operator="equal">
      <formula>"Pass"</formula>
    </cfRule>
    <cfRule type="cellIs" dxfId="6458" priority="6460" stopIfTrue="1" operator="equal">
      <formula>"Fail"</formula>
    </cfRule>
  </conditionalFormatting>
  <conditionalFormatting sqref="E8:E9 E11:E14">
    <cfRule type="cellIs" dxfId="6457" priority="6457" stopIfTrue="1" operator="equal">
      <formula>"Pass"</formula>
    </cfRule>
    <cfRule type="cellIs" dxfId="6456" priority="6458" stopIfTrue="1" operator="equal">
      <formula>"Fail"</formula>
    </cfRule>
  </conditionalFormatting>
  <conditionalFormatting sqref="E8:E9 E11:E14">
    <cfRule type="cellIs" dxfId="6455" priority="6455" stopIfTrue="1" operator="equal">
      <formula>"Pass"</formula>
    </cfRule>
    <cfRule type="cellIs" dxfId="6454" priority="6456" stopIfTrue="1" operator="equal">
      <formula>"Fail"</formula>
    </cfRule>
  </conditionalFormatting>
  <conditionalFormatting sqref="E8:E9 E11:E14">
    <cfRule type="cellIs" dxfId="6453" priority="6453" stopIfTrue="1" operator="equal">
      <formula>"Pass"</formula>
    </cfRule>
    <cfRule type="cellIs" dxfId="6452" priority="6454" stopIfTrue="1" operator="equal">
      <formula>"Fail"</formula>
    </cfRule>
  </conditionalFormatting>
  <conditionalFormatting sqref="E8:E9 E11:E14">
    <cfRule type="cellIs" dxfId="6451" priority="6451" stopIfTrue="1" operator="equal">
      <formula>"Pass"</formula>
    </cfRule>
    <cfRule type="cellIs" dxfId="6450" priority="6452" stopIfTrue="1" operator="equal">
      <formula>"Fail"</formula>
    </cfRule>
  </conditionalFormatting>
  <conditionalFormatting sqref="E13:E14 E8:E9 E11">
    <cfRule type="cellIs" dxfId="6449" priority="6449" stopIfTrue="1" operator="equal">
      <formula>"Pass"</formula>
    </cfRule>
    <cfRule type="cellIs" dxfId="6448" priority="6450" stopIfTrue="1" operator="equal">
      <formula>"Fail"</formula>
    </cfRule>
  </conditionalFormatting>
  <conditionalFormatting sqref="E8:E9 E11:E14">
    <cfRule type="cellIs" dxfId="6447" priority="6447" stopIfTrue="1" operator="equal">
      <formula>"Pass"</formula>
    </cfRule>
    <cfRule type="cellIs" dxfId="6446" priority="6448" stopIfTrue="1" operator="equal">
      <formula>"Fail"</formula>
    </cfRule>
  </conditionalFormatting>
  <conditionalFormatting sqref="E8:E9 E11:E14">
    <cfRule type="cellIs" dxfId="6445" priority="6445" stopIfTrue="1" operator="equal">
      <formula>"Pass"</formula>
    </cfRule>
    <cfRule type="cellIs" dxfId="6444" priority="6446" stopIfTrue="1" operator="equal">
      <formula>"Fail"</formula>
    </cfRule>
  </conditionalFormatting>
  <conditionalFormatting sqref="E8:E9 E11:E14">
    <cfRule type="cellIs" dxfId="6443" priority="6443" stopIfTrue="1" operator="equal">
      <formula>"Pass"</formula>
    </cfRule>
    <cfRule type="cellIs" dxfId="6442" priority="6444" stopIfTrue="1" operator="equal">
      <formula>"Fail"</formula>
    </cfRule>
  </conditionalFormatting>
  <conditionalFormatting sqref="E8:E9 E11:E14">
    <cfRule type="cellIs" dxfId="6441" priority="6441" stopIfTrue="1" operator="equal">
      <formula>"Pass"</formula>
    </cfRule>
    <cfRule type="cellIs" dxfId="6440" priority="6442" stopIfTrue="1" operator="equal">
      <formula>"Fail"</formula>
    </cfRule>
  </conditionalFormatting>
  <conditionalFormatting sqref="E8:E9 E11:E14">
    <cfRule type="cellIs" dxfId="6439" priority="6439" stopIfTrue="1" operator="equal">
      <formula>"Pass"</formula>
    </cfRule>
    <cfRule type="cellIs" dxfId="6438" priority="6440" stopIfTrue="1" operator="equal">
      <formula>"Fail"</formula>
    </cfRule>
  </conditionalFormatting>
  <conditionalFormatting sqref="E8:E9 E11:E14">
    <cfRule type="cellIs" dxfId="6437" priority="6437" stopIfTrue="1" operator="equal">
      <formula>"Pass"</formula>
    </cfRule>
    <cfRule type="cellIs" dxfId="6436" priority="6438" stopIfTrue="1" operator="equal">
      <formula>"Fail"</formula>
    </cfRule>
  </conditionalFormatting>
  <conditionalFormatting sqref="E13:E14 E8:E9 E11">
    <cfRule type="cellIs" dxfId="6435" priority="6435" stopIfTrue="1" operator="equal">
      <formula>"Pass"</formula>
    </cfRule>
    <cfRule type="cellIs" dxfId="6434" priority="6436" stopIfTrue="1" operator="equal">
      <formula>"Fail"</formula>
    </cfRule>
  </conditionalFormatting>
  <conditionalFormatting sqref="E8:E9 E11:E14">
    <cfRule type="cellIs" dxfId="6433" priority="6433" stopIfTrue="1" operator="equal">
      <formula>"Pass"</formula>
    </cfRule>
    <cfRule type="cellIs" dxfId="6432" priority="6434" stopIfTrue="1" operator="equal">
      <formula>"Fail"</formula>
    </cfRule>
  </conditionalFormatting>
  <conditionalFormatting sqref="E8:E9 E11:E14">
    <cfRule type="cellIs" dxfId="6431" priority="6431" stopIfTrue="1" operator="equal">
      <formula>"Pass"</formula>
    </cfRule>
    <cfRule type="cellIs" dxfId="6430" priority="6432" stopIfTrue="1" operator="equal">
      <formula>"Fail"</formula>
    </cfRule>
  </conditionalFormatting>
  <conditionalFormatting sqref="E8:E9 E11:E14">
    <cfRule type="cellIs" dxfId="6429" priority="6429" stopIfTrue="1" operator="equal">
      <formula>"Pass"</formula>
    </cfRule>
    <cfRule type="cellIs" dxfId="6428" priority="6430" stopIfTrue="1" operator="equal">
      <formula>"Fail"</formula>
    </cfRule>
  </conditionalFormatting>
  <conditionalFormatting sqref="E8:E9 E11:E14">
    <cfRule type="cellIs" dxfId="6427" priority="6427" stopIfTrue="1" operator="equal">
      <formula>"Pass"</formula>
    </cfRule>
    <cfRule type="cellIs" dxfId="6426" priority="6428" stopIfTrue="1" operator="equal">
      <formula>"Fail"</formula>
    </cfRule>
  </conditionalFormatting>
  <conditionalFormatting sqref="E8:E9 E11:E14">
    <cfRule type="cellIs" dxfId="6425" priority="6425" stopIfTrue="1" operator="equal">
      <formula>"Pass"</formula>
    </cfRule>
    <cfRule type="cellIs" dxfId="6424" priority="6426" stopIfTrue="1" operator="equal">
      <formula>"Fail"</formula>
    </cfRule>
  </conditionalFormatting>
  <conditionalFormatting sqref="E8:E9 E11:E14">
    <cfRule type="cellIs" dxfId="6423" priority="6423" stopIfTrue="1" operator="equal">
      <formula>"Pass"</formula>
    </cfRule>
    <cfRule type="cellIs" dxfId="6422" priority="6424" stopIfTrue="1" operator="equal">
      <formula>"Fail"</formula>
    </cfRule>
  </conditionalFormatting>
  <conditionalFormatting sqref="E13:E14 E8:E9 E11">
    <cfRule type="cellIs" dxfId="6421" priority="6421" stopIfTrue="1" operator="equal">
      <formula>"Pass"</formula>
    </cfRule>
    <cfRule type="cellIs" dxfId="6420" priority="6422" stopIfTrue="1" operator="equal">
      <formula>"Fail"</formula>
    </cfRule>
  </conditionalFormatting>
  <conditionalFormatting sqref="E8:E9 E11:E14">
    <cfRule type="cellIs" dxfId="6419" priority="6419" stopIfTrue="1" operator="equal">
      <formula>"Pass"</formula>
    </cfRule>
    <cfRule type="cellIs" dxfId="6418" priority="6420" stopIfTrue="1" operator="equal">
      <formula>"Fail"</formula>
    </cfRule>
  </conditionalFormatting>
  <conditionalFormatting sqref="E8:E9 E11:E14">
    <cfRule type="cellIs" dxfId="6417" priority="6417" stopIfTrue="1" operator="equal">
      <formula>"Pass"</formula>
    </cfRule>
    <cfRule type="cellIs" dxfId="6416" priority="6418" stopIfTrue="1" operator="equal">
      <formula>"Fail"</formula>
    </cfRule>
  </conditionalFormatting>
  <conditionalFormatting sqref="E8:E9 E11:E14">
    <cfRule type="cellIs" dxfId="6415" priority="6415" stopIfTrue="1" operator="equal">
      <formula>"Pass"</formula>
    </cfRule>
    <cfRule type="cellIs" dxfId="6414" priority="6416" stopIfTrue="1" operator="equal">
      <formula>"Fail"</formula>
    </cfRule>
  </conditionalFormatting>
  <conditionalFormatting sqref="E8:E9 E11:E14">
    <cfRule type="cellIs" dxfId="6413" priority="6413" stopIfTrue="1" operator="equal">
      <formula>"Pass"</formula>
    </cfRule>
    <cfRule type="cellIs" dxfId="6412" priority="6414" stopIfTrue="1" operator="equal">
      <formula>"Fail"</formula>
    </cfRule>
  </conditionalFormatting>
  <conditionalFormatting sqref="E8:E9 E11:E14">
    <cfRule type="cellIs" dxfId="6411" priority="6411" stopIfTrue="1" operator="equal">
      <formula>"Pass"</formula>
    </cfRule>
    <cfRule type="cellIs" dxfId="6410" priority="6412" stopIfTrue="1" operator="equal">
      <formula>"Fail"</formula>
    </cfRule>
  </conditionalFormatting>
  <conditionalFormatting sqref="E8:E9 E11:E14">
    <cfRule type="cellIs" dxfId="6409" priority="6409" stopIfTrue="1" operator="equal">
      <formula>"Pass"</formula>
    </cfRule>
    <cfRule type="cellIs" dxfId="6408" priority="6410" stopIfTrue="1" operator="equal">
      <formula>"Fail"</formula>
    </cfRule>
  </conditionalFormatting>
  <conditionalFormatting sqref="E8:E9 E11:E14">
    <cfRule type="cellIs" dxfId="6407" priority="6407" stopIfTrue="1" operator="equal">
      <formula>"Pass"</formula>
    </cfRule>
    <cfRule type="cellIs" dxfId="6406" priority="6408" stopIfTrue="1" operator="equal">
      <formula>"Fail"</formula>
    </cfRule>
  </conditionalFormatting>
  <conditionalFormatting sqref="E8:E9 E11:E14">
    <cfRule type="cellIs" dxfId="6405" priority="6405" stopIfTrue="1" operator="equal">
      <formula>"Pass"</formula>
    </cfRule>
    <cfRule type="cellIs" dxfId="6404" priority="6406" stopIfTrue="1" operator="equal">
      <formula>"Fail"</formula>
    </cfRule>
  </conditionalFormatting>
  <conditionalFormatting sqref="E8:E9 E11:E14">
    <cfRule type="cellIs" dxfId="6403" priority="6403" stopIfTrue="1" operator="equal">
      <formula>"Pass"</formula>
    </cfRule>
    <cfRule type="cellIs" dxfId="6402" priority="6404" stopIfTrue="1" operator="equal">
      <formula>"Fail"</formula>
    </cfRule>
  </conditionalFormatting>
  <conditionalFormatting sqref="E8:E9 E11:E14">
    <cfRule type="cellIs" dxfId="6401" priority="6401" stopIfTrue="1" operator="equal">
      <formula>"Pass"</formula>
    </cfRule>
    <cfRule type="cellIs" dxfId="6400" priority="6402" stopIfTrue="1" operator="equal">
      <formula>"Fail"</formula>
    </cfRule>
  </conditionalFormatting>
  <conditionalFormatting sqref="E8:E9 E11:E14">
    <cfRule type="cellIs" dxfId="6399" priority="6399" stopIfTrue="1" operator="equal">
      <formula>"Pass"</formula>
    </cfRule>
    <cfRule type="cellIs" dxfId="6398" priority="6400" stopIfTrue="1" operator="equal">
      <formula>"Fail"</formula>
    </cfRule>
  </conditionalFormatting>
  <conditionalFormatting sqref="E8:E9 E11:E14">
    <cfRule type="cellIs" dxfId="6397" priority="6397" stopIfTrue="1" operator="equal">
      <formula>"Pass"</formula>
    </cfRule>
    <cfRule type="cellIs" dxfId="6396" priority="6398" stopIfTrue="1" operator="equal">
      <formula>"Fail"</formula>
    </cfRule>
  </conditionalFormatting>
  <conditionalFormatting sqref="E8:E9 E11:E14">
    <cfRule type="cellIs" dxfId="6395" priority="6395" stopIfTrue="1" operator="equal">
      <formula>"Pass"</formula>
    </cfRule>
    <cfRule type="cellIs" dxfId="6394" priority="6396" stopIfTrue="1" operator="equal">
      <formula>"Fail"</formula>
    </cfRule>
  </conditionalFormatting>
  <conditionalFormatting sqref="E8:E9 E11:E14">
    <cfRule type="cellIs" dxfId="6393" priority="6393" stopIfTrue="1" operator="equal">
      <formula>"Pass"</formula>
    </cfRule>
    <cfRule type="cellIs" dxfId="6392" priority="6394" stopIfTrue="1" operator="equal">
      <formula>"Fail"</formula>
    </cfRule>
  </conditionalFormatting>
  <conditionalFormatting sqref="E8:E9 E11:E14">
    <cfRule type="cellIs" dxfId="6391" priority="6391" stopIfTrue="1" operator="equal">
      <formula>"Pass"</formula>
    </cfRule>
    <cfRule type="cellIs" dxfId="6390" priority="6392" stopIfTrue="1" operator="equal">
      <formula>"Fail"</formula>
    </cfRule>
  </conditionalFormatting>
  <conditionalFormatting sqref="E8:E9 E11:E14">
    <cfRule type="cellIs" dxfId="6389" priority="6389" stopIfTrue="1" operator="equal">
      <formula>"Pass"</formula>
    </cfRule>
    <cfRule type="cellIs" dxfId="6388" priority="6390" stopIfTrue="1" operator="equal">
      <formula>"Fail"</formula>
    </cfRule>
  </conditionalFormatting>
  <conditionalFormatting sqref="E8:E9 E11:E14">
    <cfRule type="cellIs" dxfId="6387" priority="6387" stopIfTrue="1" operator="equal">
      <formula>"Pass"</formula>
    </cfRule>
    <cfRule type="cellIs" dxfId="6386" priority="6388" stopIfTrue="1" operator="equal">
      <formula>"Fail"</formula>
    </cfRule>
  </conditionalFormatting>
  <conditionalFormatting sqref="E8:E9 E11:E14">
    <cfRule type="cellIs" dxfId="6385" priority="6385" stopIfTrue="1" operator="equal">
      <formula>"Pass"</formula>
    </cfRule>
    <cfRule type="cellIs" dxfId="6384" priority="6386" stopIfTrue="1" operator="equal">
      <formula>"Fail"</formula>
    </cfRule>
  </conditionalFormatting>
  <conditionalFormatting sqref="E8:E9 E11:E14">
    <cfRule type="cellIs" dxfId="6383" priority="6383" stopIfTrue="1" operator="equal">
      <formula>"Pass"</formula>
    </cfRule>
    <cfRule type="cellIs" dxfId="6382" priority="6384" stopIfTrue="1" operator="equal">
      <formula>"Fail"</formula>
    </cfRule>
  </conditionalFormatting>
  <conditionalFormatting sqref="E8:E9 E11:E14">
    <cfRule type="cellIs" dxfId="6381" priority="6381" stopIfTrue="1" operator="equal">
      <formula>"Pass"</formula>
    </cfRule>
    <cfRule type="cellIs" dxfId="6380" priority="6382" stopIfTrue="1" operator="equal">
      <formula>"Fail"</formula>
    </cfRule>
  </conditionalFormatting>
  <conditionalFormatting sqref="E8:E9 E11:E14">
    <cfRule type="cellIs" dxfId="6379" priority="6379" stopIfTrue="1" operator="equal">
      <formula>"Pass"</formula>
    </cfRule>
    <cfRule type="cellIs" dxfId="6378" priority="6380" stopIfTrue="1" operator="equal">
      <formula>"Fail"</formula>
    </cfRule>
  </conditionalFormatting>
  <conditionalFormatting sqref="E8:E9 E11:E14">
    <cfRule type="cellIs" dxfId="6377" priority="6377" stopIfTrue="1" operator="equal">
      <formula>"Pass"</formula>
    </cfRule>
    <cfRule type="cellIs" dxfId="6376" priority="6378" stopIfTrue="1" operator="equal">
      <formula>"Fail"</formula>
    </cfRule>
  </conditionalFormatting>
  <conditionalFormatting sqref="E8:E9 E11:E14">
    <cfRule type="cellIs" dxfId="6375" priority="6375" stopIfTrue="1" operator="equal">
      <formula>"Pass"</formula>
    </cfRule>
    <cfRule type="cellIs" dxfId="6374" priority="6376" stopIfTrue="1" operator="equal">
      <formula>"Fail"</formula>
    </cfRule>
  </conditionalFormatting>
  <conditionalFormatting sqref="E8:E9 E11:E14">
    <cfRule type="cellIs" dxfId="6373" priority="6373" stopIfTrue="1" operator="equal">
      <formula>"Pass"</formula>
    </cfRule>
    <cfRule type="cellIs" dxfId="6372" priority="6374" stopIfTrue="1" operator="equal">
      <formula>"Fail"</formula>
    </cfRule>
  </conditionalFormatting>
  <conditionalFormatting sqref="E8:E9 E11:E14">
    <cfRule type="cellIs" dxfId="6371" priority="6371" stopIfTrue="1" operator="equal">
      <formula>"Pass"</formula>
    </cfRule>
    <cfRule type="cellIs" dxfId="6370" priority="6372" stopIfTrue="1" operator="equal">
      <formula>"Fail"</formula>
    </cfRule>
  </conditionalFormatting>
  <conditionalFormatting sqref="E8:E9 E11:E14">
    <cfRule type="cellIs" dxfId="6369" priority="6369" stopIfTrue="1" operator="equal">
      <formula>"Pass"</formula>
    </cfRule>
    <cfRule type="cellIs" dxfId="6368" priority="6370" stopIfTrue="1" operator="equal">
      <formula>"Fail"</formula>
    </cfRule>
  </conditionalFormatting>
  <conditionalFormatting sqref="E8:E9 E11:E14">
    <cfRule type="cellIs" dxfId="6367" priority="6367" stopIfTrue="1" operator="equal">
      <formula>"Pass"</formula>
    </cfRule>
    <cfRule type="cellIs" dxfId="6366" priority="6368" stopIfTrue="1" operator="equal">
      <formula>"Fail"</formula>
    </cfRule>
  </conditionalFormatting>
  <conditionalFormatting sqref="E8:E9 E11:E14">
    <cfRule type="cellIs" dxfId="6365" priority="6365" stopIfTrue="1" operator="equal">
      <formula>"Pass"</formula>
    </cfRule>
    <cfRule type="cellIs" dxfId="6364" priority="6366" stopIfTrue="1" operator="equal">
      <formula>"Fail"</formula>
    </cfRule>
  </conditionalFormatting>
  <conditionalFormatting sqref="E8:E9 E11:E14">
    <cfRule type="cellIs" dxfId="6363" priority="6363" stopIfTrue="1" operator="equal">
      <formula>"Pass"</formula>
    </cfRule>
    <cfRule type="cellIs" dxfId="6362" priority="6364" stopIfTrue="1" operator="equal">
      <formula>"Fail"</formula>
    </cfRule>
  </conditionalFormatting>
  <conditionalFormatting sqref="E8:E9 E11:E14">
    <cfRule type="cellIs" dxfId="6361" priority="6361" stopIfTrue="1" operator="equal">
      <formula>"Pass"</formula>
    </cfRule>
    <cfRule type="cellIs" dxfId="6360" priority="6362" stopIfTrue="1" operator="equal">
      <formula>"Fail"</formula>
    </cfRule>
  </conditionalFormatting>
  <conditionalFormatting sqref="E8:E9 E11:E14">
    <cfRule type="cellIs" dxfId="6359" priority="6359" stopIfTrue="1" operator="equal">
      <formula>"Pass"</formula>
    </cfRule>
    <cfRule type="cellIs" dxfId="6358" priority="6360" stopIfTrue="1" operator="equal">
      <formula>"Fail"</formula>
    </cfRule>
  </conditionalFormatting>
  <conditionalFormatting sqref="E8:E9 E11:E14">
    <cfRule type="cellIs" dxfId="6357" priority="6357" stopIfTrue="1" operator="equal">
      <formula>"Pass"</formula>
    </cfRule>
    <cfRule type="cellIs" dxfId="6356" priority="6358" stopIfTrue="1" operator="equal">
      <formula>"Fail"</formula>
    </cfRule>
  </conditionalFormatting>
  <conditionalFormatting sqref="E8:E9 E11:E14">
    <cfRule type="cellIs" dxfId="6355" priority="6355" stopIfTrue="1" operator="equal">
      <formula>"Pass"</formula>
    </cfRule>
    <cfRule type="cellIs" dxfId="6354" priority="6356" stopIfTrue="1" operator="equal">
      <formula>"Fail"</formula>
    </cfRule>
  </conditionalFormatting>
  <conditionalFormatting sqref="E8:E9 E11:E14">
    <cfRule type="cellIs" dxfId="6353" priority="6353" stopIfTrue="1" operator="equal">
      <formula>"Pass"</formula>
    </cfRule>
    <cfRule type="cellIs" dxfId="6352" priority="6354" stopIfTrue="1" operator="equal">
      <formula>"Fail"</formula>
    </cfRule>
  </conditionalFormatting>
  <conditionalFormatting sqref="E8:E9 E11:E14">
    <cfRule type="cellIs" dxfId="6351" priority="6351" stopIfTrue="1" operator="equal">
      <formula>"Pass"</formula>
    </cfRule>
    <cfRule type="cellIs" dxfId="6350" priority="6352" stopIfTrue="1" operator="equal">
      <formula>"Fail"</formula>
    </cfRule>
  </conditionalFormatting>
  <conditionalFormatting sqref="E8:E9 E11:E14">
    <cfRule type="cellIs" dxfId="6349" priority="6349" stopIfTrue="1" operator="equal">
      <formula>"Pass"</formula>
    </cfRule>
    <cfRule type="cellIs" dxfId="6348" priority="6350" stopIfTrue="1" operator="equal">
      <formula>"Fail"</formula>
    </cfRule>
  </conditionalFormatting>
  <conditionalFormatting sqref="E8:E9 E11:E14">
    <cfRule type="cellIs" dxfId="6347" priority="6347" stopIfTrue="1" operator="equal">
      <formula>"Pass"</formula>
    </cfRule>
    <cfRule type="cellIs" dxfId="6346" priority="6348" stopIfTrue="1" operator="equal">
      <formula>"Fail"</formula>
    </cfRule>
  </conditionalFormatting>
  <conditionalFormatting sqref="E8:E9 E11:E14">
    <cfRule type="cellIs" dxfId="6345" priority="6345" stopIfTrue="1" operator="equal">
      <formula>"Pass"</formula>
    </cfRule>
    <cfRule type="cellIs" dxfId="6344" priority="6346" stopIfTrue="1" operator="equal">
      <formula>"Fail"</formula>
    </cfRule>
  </conditionalFormatting>
  <conditionalFormatting sqref="E8:E9 E11:E14">
    <cfRule type="cellIs" dxfId="6343" priority="6343" stopIfTrue="1" operator="equal">
      <formula>"Pass"</formula>
    </cfRule>
    <cfRule type="cellIs" dxfId="6342" priority="6344" stopIfTrue="1" operator="equal">
      <formula>"Fail"</formula>
    </cfRule>
  </conditionalFormatting>
  <conditionalFormatting sqref="E8:E9 E11:E14">
    <cfRule type="cellIs" dxfId="6341" priority="6341" stopIfTrue="1" operator="equal">
      <formula>"Pass"</formula>
    </cfRule>
    <cfRule type="cellIs" dxfId="6340" priority="6342" stopIfTrue="1" operator="equal">
      <formula>"Fail"</formula>
    </cfRule>
  </conditionalFormatting>
  <conditionalFormatting sqref="E8:E9 E11:E14">
    <cfRule type="cellIs" dxfId="6339" priority="6339" stopIfTrue="1" operator="equal">
      <formula>"Pass"</formula>
    </cfRule>
    <cfRule type="cellIs" dxfId="6338" priority="6340" stopIfTrue="1" operator="equal">
      <formula>"Fail"</formula>
    </cfRule>
  </conditionalFormatting>
  <conditionalFormatting sqref="E8:E9 E11:E14">
    <cfRule type="cellIs" dxfId="6337" priority="6337" stopIfTrue="1" operator="equal">
      <formula>"Pass"</formula>
    </cfRule>
    <cfRule type="cellIs" dxfId="6336" priority="6338" stopIfTrue="1" operator="equal">
      <formula>"Fail"</formula>
    </cfRule>
  </conditionalFormatting>
  <conditionalFormatting sqref="E8:E9 E11:E14">
    <cfRule type="cellIs" dxfId="6335" priority="6335" stopIfTrue="1" operator="equal">
      <formula>"Pass"</formula>
    </cfRule>
    <cfRule type="cellIs" dxfId="6334" priority="6336" stopIfTrue="1" operator="equal">
      <formula>"Fail"</formula>
    </cfRule>
  </conditionalFormatting>
  <conditionalFormatting sqref="E8:E9 E11:E14">
    <cfRule type="cellIs" dxfId="6333" priority="6333" stopIfTrue="1" operator="equal">
      <formula>"Pass"</formula>
    </cfRule>
    <cfRule type="cellIs" dxfId="6332" priority="6334" stopIfTrue="1" operator="equal">
      <formula>"Fail"</formula>
    </cfRule>
  </conditionalFormatting>
  <conditionalFormatting sqref="E8:E9 E11:E14">
    <cfRule type="cellIs" dxfId="6331" priority="6331" stopIfTrue="1" operator="equal">
      <formula>"Pass"</formula>
    </cfRule>
    <cfRule type="cellIs" dxfId="6330" priority="6332" stopIfTrue="1" operator="equal">
      <formula>"Fail"</formula>
    </cfRule>
  </conditionalFormatting>
  <conditionalFormatting sqref="E8:E9 E11:E14">
    <cfRule type="cellIs" dxfId="6329" priority="6329" stopIfTrue="1" operator="equal">
      <formula>"Pass"</formula>
    </cfRule>
    <cfRule type="cellIs" dxfId="6328" priority="6330" stopIfTrue="1" operator="equal">
      <formula>"Fail"</formula>
    </cfRule>
  </conditionalFormatting>
  <conditionalFormatting sqref="E8:E9 E11:E14">
    <cfRule type="cellIs" dxfId="6327" priority="6327" stopIfTrue="1" operator="equal">
      <formula>"Pass"</formula>
    </cfRule>
    <cfRule type="cellIs" dxfId="6326" priority="6328" stopIfTrue="1" operator="equal">
      <formula>"Fail"</formula>
    </cfRule>
  </conditionalFormatting>
  <conditionalFormatting sqref="E8:E9 E11:E14">
    <cfRule type="cellIs" dxfId="6325" priority="6325" stopIfTrue="1" operator="equal">
      <formula>"Pass"</formula>
    </cfRule>
    <cfRule type="cellIs" dxfId="6324" priority="6326" stopIfTrue="1" operator="equal">
      <formula>"Fail"</formula>
    </cfRule>
  </conditionalFormatting>
  <conditionalFormatting sqref="E8:E9 E11:E14">
    <cfRule type="cellIs" dxfId="6323" priority="6323" stopIfTrue="1" operator="equal">
      <formula>"Pass"</formula>
    </cfRule>
    <cfRule type="cellIs" dxfId="6322" priority="6324" stopIfTrue="1" operator="equal">
      <formula>"Fail"</formula>
    </cfRule>
  </conditionalFormatting>
  <conditionalFormatting sqref="E8:E9 E11:E14">
    <cfRule type="cellIs" dxfId="6321" priority="6321" stopIfTrue="1" operator="equal">
      <formula>"Pass"</formula>
    </cfRule>
    <cfRule type="cellIs" dxfId="6320" priority="6322" stopIfTrue="1" operator="equal">
      <formula>"Fail"</formula>
    </cfRule>
  </conditionalFormatting>
  <conditionalFormatting sqref="E8:E9 E11:E14">
    <cfRule type="cellIs" dxfId="6319" priority="6319" stopIfTrue="1" operator="equal">
      <formula>"Pass"</formula>
    </cfRule>
    <cfRule type="cellIs" dxfId="6318" priority="6320" stopIfTrue="1" operator="equal">
      <formula>"Fail"</formula>
    </cfRule>
  </conditionalFormatting>
  <conditionalFormatting sqref="E8:E9 E11:E14">
    <cfRule type="cellIs" dxfId="6317" priority="6317" stopIfTrue="1" operator="equal">
      <formula>"Pass"</formula>
    </cfRule>
    <cfRule type="cellIs" dxfId="6316" priority="6318" stopIfTrue="1" operator="equal">
      <formula>"Fail"</formula>
    </cfRule>
  </conditionalFormatting>
  <conditionalFormatting sqref="E8:E9 E11:E14">
    <cfRule type="cellIs" dxfId="6315" priority="6315" stopIfTrue="1" operator="equal">
      <formula>"Pass"</formula>
    </cfRule>
    <cfRule type="cellIs" dxfId="6314" priority="6316" stopIfTrue="1" operator="equal">
      <formula>"Fail"</formula>
    </cfRule>
  </conditionalFormatting>
  <conditionalFormatting sqref="E8:E9 E11:E14">
    <cfRule type="cellIs" dxfId="6313" priority="6313" stopIfTrue="1" operator="equal">
      <formula>"Pass"</formula>
    </cfRule>
    <cfRule type="cellIs" dxfId="6312" priority="6314" stopIfTrue="1" operator="equal">
      <formula>"Fail"</formula>
    </cfRule>
  </conditionalFormatting>
  <conditionalFormatting sqref="E8:E9 E11:E14">
    <cfRule type="cellIs" dxfId="6311" priority="6311" stopIfTrue="1" operator="equal">
      <formula>"Pass"</formula>
    </cfRule>
    <cfRule type="cellIs" dxfId="6310" priority="6312" stopIfTrue="1" operator="equal">
      <formula>"Fail"</formula>
    </cfRule>
  </conditionalFormatting>
  <conditionalFormatting sqref="E8:E9 E11:E14">
    <cfRule type="cellIs" dxfId="6309" priority="6309" stopIfTrue="1" operator="equal">
      <formula>"Pass"</formula>
    </cfRule>
    <cfRule type="cellIs" dxfId="6308" priority="6310" stopIfTrue="1" operator="equal">
      <formula>"Fail"</formula>
    </cfRule>
  </conditionalFormatting>
  <conditionalFormatting sqref="E8:E9 E11:E14">
    <cfRule type="cellIs" dxfId="6307" priority="6307" stopIfTrue="1" operator="equal">
      <formula>"Pass"</formula>
    </cfRule>
    <cfRule type="cellIs" dxfId="6306" priority="6308" stopIfTrue="1" operator="equal">
      <formula>"Fail"</formula>
    </cfRule>
  </conditionalFormatting>
  <conditionalFormatting sqref="E8:E9 E11:E14">
    <cfRule type="cellIs" dxfId="6305" priority="6305" stopIfTrue="1" operator="equal">
      <formula>"Pass"</formula>
    </cfRule>
    <cfRule type="cellIs" dxfId="6304" priority="6306" stopIfTrue="1" operator="equal">
      <formula>"Fail"</formula>
    </cfRule>
  </conditionalFormatting>
  <conditionalFormatting sqref="E8:E9 E11:E14">
    <cfRule type="cellIs" dxfId="6303" priority="6303" stopIfTrue="1" operator="equal">
      <formula>"Pass"</formula>
    </cfRule>
    <cfRule type="cellIs" dxfId="6302" priority="6304" stopIfTrue="1" operator="equal">
      <formula>"Fail"</formula>
    </cfRule>
  </conditionalFormatting>
  <conditionalFormatting sqref="E8:E9 E11:E14">
    <cfRule type="cellIs" dxfId="6301" priority="6301" stopIfTrue="1" operator="equal">
      <formula>"Pass"</formula>
    </cfRule>
    <cfRule type="cellIs" dxfId="6300" priority="6302" stopIfTrue="1" operator="equal">
      <formula>"Fail"</formula>
    </cfRule>
  </conditionalFormatting>
  <conditionalFormatting sqref="E8:E9 E11:E14">
    <cfRule type="cellIs" dxfId="6299" priority="6299" stopIfTrue="1" operator="equal">
      <formula>"Pass"</formula>
    </cfRule>
    <cfRule type="cellIs" dxfId="6298" priority="6300" stopIfTrue="1" operator="equal">
      <formula>"Fail"</formula>
    </cfRule>
  </conditionalFormatting>
  <conditionalFormatting sqref="E8:E9 E11:E14">
    <cfRule type="cellIs" dxfId="6297" priority="6297" stopIfTrue="1" operator="equal">
      <formula>"Pass"</formula>
    </cfRule>
    <cfRule type="cellIs" dxfId="6296" priority="6298" stopIfTrue="1" operator="equal">
      <formula>"Fail"</formula>
    </cfRule>
  </conditionalFormatting>
  <conditionalFormatting sqref="E8:E9 E11:E14">
    <cfRule type="cellIs" dxfId="6295" priority="6295" stopIfTrue="1" operator="equal">
      <formula>"Pass"</formula>
    </cfRule>
    <cfRule type="cellIs" dxfId="6294" priority="6296" stopIfTrue="1" operator="equal">
      <formula>"Fail"</formula>
    </cfRule>
  </conditionalFormatting>
  <conditionalFormatting sqref="E8:E9 E11:E14">
    <cfRule type="cellIs" dxfId="6293" priority="6293" stopIfTrue="1" operator="equal">
      <formula>"Pass"</formula>
    </cfRule>
    <cfRule type="cellIs" dxfId="6292" priority="6294" stopIfTrue="1" operator="equal">
      <formula>"Fail"</formula>
    </cfRule>
  </conditionalFormatting>
  <conditionalFormatting sqref="E8:E9 E11:E14">
    <cfRule type="cellIs" dxfId="6291" priority="6291" stopIfTrue="1" operator="equal">
      <formula>"Pass"</formula>
    </cfRule>
    <cfRule type="cellIs" dxfId="6290" priority="6292" stopIfTrue="1" operator="equal">
      <formula>"Fail"</formula>
    </cfRule>
  </conditionalFormatting>
  <conditionalFormatting sqref="E8:E9 E11:E14">
    <cfRule type="cellIs" dxfId="6289" priority="6289" stopIfTrue="1" operator="equal">
      <formula>"Pass"</formula>
    </cfRule>
    <cfRule type="cellIs" dxfId="6288" priority="6290" stopIfTrue="1" operator="equal">
      <formula>"Fail"</formula>
    </cfRule>
  </conditionalFormatting>
  <conditionalFormatting sqref="E8:E9 E11:E14">
    <cfRule type="cellIs" dxfId="6287" priority="6287" stopIfTrue="1" operator="equal">
      <formula>"Pass"</formula>
    </cfRule>
    <cfRule type="cellIs" dxfId="6286" priority="6288" stopIfTrue="1" operator="equal">
      <formula>"Fail"</formula>
    </cfRule>
  </conditionalFormatting>
  <conditionalFormatting sqref="E8:E9 E11:E14">
    <cfRule type="cellIs" dxfId="6285" priority="6285" stopIfTrue="1" operator="equal">
      <formula>"Pass"</formula>
    </cfRule>
    <cfRule type="cellIs" dxfId="6284" priority="6286" stopIfTrue="1" operator="equal">
      <formula>"Fail"</formula>
    </cfRule>
  </conditionalFormatting>
  <conditionalFormatting sqref="E8:E9 E11:E14">
    <cfRule type="cellIs" dxfId="6283" priority="6283" stopIfTrue="1" operator="equal">
      <formula>"Pass"</formula>
    </cfRule>
    <cfRule type="cellIs" dxfId="6282" priority="6284" stopIfTrue="1" operator="equal">
      <formula>"Fail"</formula>
    </cfRule>
  </conditionalFormatting>
  <conditionalFormatting sqref="E8:E9 E11:E14">
    <cfRule type="cellIs" dxfId="6281" priority="6281" stopIfTrue="1" operator="equal">
      <formula>"Pass"</formula>
    </cfRule>
    <cfRule type="cellIs" dxfId="6280" priority="6282" stopIfTrue="1" operator="equal">
      <formula>"Fail"</formula>
    </cfRule>
  </conditionalFormatting>
  <conditionalFormatting sqref="E8:E9 E11:E14">
    <cfRule type="cellIs" dxfId="6279" priority="6279" stopIfTrue="1" operator="equal">
      <formula>"Pass"</formula>
    </cfRule>
    <cfRule type="cellIs" dxfId="6278" priority="6280" stopIfTrue="1" operator="equal">
      <formula>"Fail"</formula>
    </cfRule>
  </conditionalFormatting>
  <conditionalFormatting sqref="E8:E9 E11:E14">
    <cfRule type="cellIs" dxfId="6277" priority="6277" stopIfTrue="1" operator="equal">
      <formula>"Pass"</formula>
    </cfRule>
    <cfRule type="cellIs" dxfId="6276" priority="6278" stopIfTrue="1" operator="equal">
      <formula>"Fail"</formula>
    </cfRule>
  </conditionalFormatting>
  <conditionalFormatting sqref="E8:E9 E11:E14">
    <cfRule type="cellIs" dxfId="6275" priority="6275" stopIfTrue="1" operator="equal">
      <formula>"Pass"</formula>
    </cfRule>
    <cfRule type="cellIs" dxfId="6274" priority="6276" stopIfTrue="1" operator="equal">
      <formula>"Fail"</formula>
    </cfRule>
  </conditionalFormatting>
  <conditionalFormatting sqref="E8:E9 E11:E14">
    <cfRule type="cellIs" dxfId="6273" priority="6273" stopIfTrue="1" operator="equal">
      <formula>"Pass"</formula>
    </cfRule>
    <cfRule type="cellIs" dxfId="6272" priority="6274" stopIfTrue="1" operator="equal">
      <formula>"Fail"</formula>
    </cfRule>
  </conditionalFormatting>
  <conditionalFormatting sqref="E8:E9 E11:E14">
    <cfRule type="cellIs" dxfId="6271" priority="6271" stopIfTrue="1" operator="equal">
      <formula>"Pass"</formula>
    </cfRule>
    <cfRule type="cellIs" dxfId="6270" priority="6272" stopIfTrue="1" operator="equal">
      <formula>"Fail"</formula>
    </cfRule>
  </conditionalFormatting>
  <conditionalFormatting sqref="E8:E9 E11:E14">
    <cfRule type="cellIs" dxfId="6269" priority="6269" stopIfTrue="1" operator="equal">
      <formula>"Pass"</formula>
    </cfRule>
    <cfRule type="cellIs" dxfId="6268" priority="6270" stopIfTrue="1" operator="equal">
      <formula>"Fail"</formula>
    </cfRule>
  </conditionalFormatting>
  <conditionalFormatting sqref="E8:E9 E11:E14">
    <cfRule type="cellIs" dxfId="6267" priority="6267" stopIfTrue="1" operator="equal">
      <formula>"Pass"</formula>
    </cfRule>
    <cfRule type="cellIs" dxfId="6266" priority="6268" stopIfTrue="1" operator="equal">
      <formula>"Fail"</formula>
    </cfRule>
  </conditionalFormatting>
  <conditionalFormatting sqref="E8:E9 E11:E14">
    <cfRule type="cellIs" dxfId="6265" priority="6265" stopIfTrue="1" operator="equal">
      <formula>"Pass"</formula>
    </cfRule>
    <cfRule type="cellIs" dxfId="6264" priority="6266" stopIfTrue="1" operator="equal">
      <formula>"Fail"</formula>
    </cfRule>
  </conditionalFormatting>
  <conditionalFormatting sqref="E8:E9 E11:E14">
    <cfRule type="cellIs" dxfId="6263" priority="6263" stopIfTrue="1" operator="equal">
      <formula>"Pass"</formula>
    </cfRule>
    <cfRule type="cellIs" dxfId="6262" priority="6264" stopIfTrue="1" operator="equal">
      <formula>"Fail"</formula>
    </cfRule>
  </conditionalFormatting>
  <conditionalFormatting sqref="E8:E9 E11:E14">
    <cfRule type="cellIs" dxfId="6261" priority="6261" stopIfTrue="1" operator="equal">
      <formula>"Pass"</formula>
    </cfRule>
    <cfRule type="cellIs" dxfId="6260" priority="6262" stopIfTrue="1" operator="equal">
      <formula>"Fail"</formula>
    </cfRule>
  </conditionalFormatting>
  <conditionalFormatting sqref="E8:E9 E11:E14">
    <cfRule type="cellIs" dxfId="6259" priority="6259" stopIfTrue="1" operator="equal">
      <formula>"Pass"</formula>
    </cfRule>
    <cfRule type="cellIs" dxfId="6258" priority="6260" stopIfTrue="1" operator="equal">
      <formula>"Fail"</formula>
    </cfRule>
  </conditionalFormatting>
  <conditionalFormatting sqref="E8:E9 E11:E14">
    <cfRule type="cellIs" dxfId="6257" priority="6257" stopIfTrue="1" operator="equal">
      <formula>"Pass"</formula>
    </cfRule>
    <cfRule type="cellIs" dxfId="6256" priority="6258" stopIfTrue="1" operator="equal">
      <formula>"Fail"</formula>
    </cfRule>
  </conditionalFormatting>
  <conditionalFormatting sqref="E8:E9 E11:E14">
    <cfRule type="cellIs" dxfId="6255" priority="6255" stopIfTrue="1" operator="equal">
      <formula>"Pass"</formula>
    </cfRule>
    <cfRule type="cellIs" dxfId="6254" priority="6256" stopIfTrue="1" operator="equal">
      <formula>"Fail"</formula>
    </cfRule>
  </conditionalFormatting>
  <conditionalFormatting sqref="E8:E9 E11:E14">
    <cfRule type="cellIs" dxfId="6253" priority="6253" stopIfTrue="1" operator="equal">
      <formula>"Pass"</formula>
    </cfRule>
    <cfRule type="cellIs" dxfId="6252" priority="6254" stopIfTrue="1" operator="equal">
      <formula>"Fail"</formula>
    </cfRule>
  </conditionalFormatting>
  <conditionalFormatting sqref="E8:E9 E11:E14">
    <cfRule type="cellIs" dxfId="6251" priority="6251" stopIfTrue="1" operator="equal">
      <formula>"Pass"</formula>
    </cfRule>
    <cfRule type="cellIs" dxfId="6250" priority="6252" stopIfTrue="1" operator="equal">
      <formula>"Fail"</formula>
    </cfRule>
  </conditionalFormatting>
  <conditionalFormatting sqref="E8:E9 E11:E14">
    <cfRule type="cellIs" dxfId="6249" priority="6249" stopIfTrue="1" operator="equal">
      <formula>"Pass"</formula>
    </cfRule>
    <cfRule type="cellIs" dxfId="6248" priority="6250" stopIfTrue="1" operator="equal">
      <formula>"Fail"</formula>
    </cfRule>
  </conditionalFormatting>
  <conditionalFormatting sqref="E8:E9 E11:E14">
    <cfRule type="cellIs" dxfId="6247" priority="6247" stopIfTrue="1" operator="equal">
      <formula>"Pass"</formula>
    </cfRule>
    <cfRule type="cellIs" dxfId="6246" priority="6248" stopIfTrue="1" operator="equal">
      <formula>"Fail"</formula>
    </cfRule>
  </conditionalFormatting>
  <conditionalFormatting sqref="E8:E9 E11:E14">
    <cfRule type="cellIs" dxfId="6245" priority="6245" stopIfTrue="1" operator="equal">
      <formula>"Pass"</formula>
    </cfRule>
    <cfRule type="cellIs" dxfId="6244" priority="6246" stopIfTrue="1" operator="equal">
      <formula>"Fail"</formula>
    </cfRule>
  </conditionalFormatting>
  <conditionalFormatting sqref="E8:E9 E11:E14">
    <cfRule type="cellIs" dxfId="6243" priority="6243" stopIfTrue="1" operator="equal">
      <formula>"Pass"</formula>
    </cfRule>
    <cfRule type="cellIs" dxfId="6242" priority="6244" stopIfTrue="1" operator="equal">
      <formula>"Fail"</formula>
    </cfRule>
  </conditionalFormatting>
  <conditionalFormatting sqref="E8:E9 E11:E14">
    <cfRule type="cellIs" dxfId="6241" priority="6241" stopIfTrue="1" operator="equal">
      <formula>"Pass"</formula>
    </cfRule>
    <cfRule type="cellIs" dxfId="6240" priority="6242" stopIfTrue="1" operator="equal">
      <formula>"Fail"</formula>
    </cfRule>
  </conditionalFormatting>
  <conditionalFormatting sqref="E8:E9 E11:E14">
    <cfRule type="cellIs" dxfId="6239" priority="6239" stopIfTrue="1" operator="equal">
      <formula>"Pass"</formula>
    </cfRule>
    <cfRule type="cellIs" dxfId="6238" priority="6240" stopIfTrue="1" operator="equal">
      <formula>"Fail"</formula>
    </cfRule>
  </conditionalFormatting>
  <conditionalFormatting sqref="E8:E9 E11:E14">
    <cfRule type="cellIs" dxfId="6237" priority="6237" stopIfTrue="1" operator="equal">
      <formula>"Pass"</formula>
    </cfRule>
    <cfRule type="cellIs" dxfId="6236" priority="6238" stopIfTrue="1" operator="equal">
      <formula>"Fail"</formula>
    </cfRule>
  </conditionalFormatting>
  <conditionalFormatting sqref="E8:E9 E11:E14">
    <cfRule type="cellIs" dxfId="6235" priority="6235" stopIfTrue="1" operator="equal">
      <formula>"Pass"</formula>
    </cfRule>
    <cfRule type="cellIs" dxfId="6234" priority="6236" stopIfTrue="1" operator="equal">
      <formula>"Fail"</formula>
    </cfRule>
  </conditionalFormatting>
  <conditionalFormatting sqref="E8:E9 E11:E14">
    <cfRule type="cellIs" dxfId="6233" priority="6233" stopIfTrue="1" operator="equal">
      <formula>"Pass"</formula>
    </cfRule>
    <cfRule type="cellIs" dxfId="6232" priority="6234" stopIfTrue="1" operator="equal">
      <formula>"Fail"</formula>
    </cfRule>
  </conditionalFormatting>
  <conditionalFormatting sqref="E8:E9 E11:E14">
    <cfRule type="cellIs" dxfId="6231" priority="6231" stopIfTrue="1" operator="equal">
      <formula>"Pass"</formula>
    </cfRule>
    <cfRule type="cellIs" dxfId="6230" priority="6232" stopIfTrue="1" operator="equal">
      <formula>"Fail"</formula>
    </cfRule>
  </conditionalFormatting>
  <conditionalFormatting sqref="E8:E9 E11:E14">
    <cfRule type="cellIs" dxfId="6229" priority="6229" stopIfTrue="1" operator="equal">
      <formula>"Pass"</formula>
    </cfRule>
    <cfRule type="cellIs" dxfId="6228" priority="6230" stopIfTrue="1" operator="equal">
      <formula>"Fail"</formula>
    </cfRule>
  </conditionalFormatting>
  <conditionalFormatting sqref="E8:E9 E11:E14">
    <cfRule type="cellIs" dxfId="6227" priority="6227" stopIfTrue="1" operator="equal">
      <formula>"Pass"</formula>
    </cfRule>
    <cfRule type="cellIs" dxfId="6226" priority="6228" stopIfTrue="1" operator="equal">
      <formula>"Fail"</formula>
    </cfRule>
  </conditionalFormatting>
  <conditionalFormatting sqref="E8:E9 E11:E14">
    <cfRule type="cellIs" dxfId="6225" priority="6225" stopIfTrue="1" operator="equal">
      <formula>"Pass"</formula>
    </cfRule>
    <cfRule type="cellIs" dxfId="6224" priority="6226" stopIfTrue="1" operator="equal">
      <formula>"Fail"</formula>
    </cfRule>
  </conditionalFormatting>
  <conditionalFormatting sqref="E8:E9 E11:E14">
    <cfRule type="cellIs" dxfId="6223" priority="6223" stopIfTrue="1" operator="equal">
      <formula>"Pass"</formula>
    </cfRule>
    <cfRule type="cellIs" dxfId="6222" priority="6224" stopIfTrue="1" operator="equal">
      <formula>"Fail"</formula>
    </cfRule>
  </conditionalFormatting>
  <conditionalFormatting sqref="E8:E9 E11:E14">
    <cfRule type="cellIs" dxfId="6221" priority="6221" stopIfTrue="1" operator="equal">
      <formula>"Pass"</formula>
    </cfRule>
    <cfRule type="cellIs" dxfId="6220" priority="6222" stopIfTrue="1" operator="equal">
      <formula>"Fail"</formula>
    </cfRule>
  </conditionalFormatting>
  <conditionalFormatting sqref="E8:E9 E11:E14">
    <cfRule type="cellIs" dxfId="6219" priority="6219" stopIfTrue="1" operator="equal">
      <formula>"Pass"</formula>
    </cfRule>
    <cfRule type="cellIs" dxfId="6218" priority="6220" stopIfTrue="1" operator="equal">
      <formula>"Fail"</formula>
    </cfRule>
  </conditionalFormatting>
  <conditionalFormatting sqref="E8:E9 E11:E14">
    <cfRule type="cellIs" dxfId="6217" priority="6217" stopIfTrue="1" operator="equal">
      <formula>"Pass"</formula>
    </cfRule>
    <cfRule type="cellIs" dxfId="6216" priority="6218" stopIfTrue="1" operator="equal">
      <formula>"Fail"</formula>
    </cfRule>
  </conditionalFormatting>
  <conditionalFormatting sqref="E8:E9 E11:E14">
    <cfRule type="cellIs" dxfId="6215" priority="6215" stopIfTrue="1" operator="equal">
      <formula>"Pass"</formula>
    </cfRule>
    <cfRule type="cellIs" dxfId="6214" priority="6216" stopIfTrue="1" operator="equal">
      <formula>"Fail"</formula>
    </cfRule>
  </conditionalFormatting>
  <conditionalFormatting sqref="E8:E9 E11:E14">
    <cfRule type="cellIs" dxfId="6213" priority="6213" stopIfTrue="1" operator="equal">
      <formula>"Pass"</formula>
    </cfRule>
    <cfRule type="cellIs" dxfId="6212" priority="6214" stopIfTrue="1" operator="equal">
      <formula>"Fail"</formula>
    </cfRule>
  </conditionalFormatting>
  <conditionalFormatting sqref="E8:E9 E11:E14">
    <cfRule type="cellIs" dxfId="6211" priority="6211" stopIfTrue="1" operator="equal">
      <formula>"Pass"</formula>
    </cfRule>
    <cfRule type="cellIs" dxfId="6210" priority="6212" stopIfTrue="1" operator="equal">
      <formula>"Fail"</formula>
    </cfRule>
  </conditionalFormatting>
  <conditionalFormatting sqref="E8:E9 E11:E14">
    <cfRule type="cellIs" dxfId="6209" priority="6209" stopIfTrue="1" operator="equal">
      <formula>"Pass"</formula>
    </cfRule>
    <cfRule type="cellIs" dxfId="6208" priority="6210" stopIfTrue="1" operator="equal">
      <formula>"Fail"</formula>
    </cfRule>
  </conditionalFormatting>
  <conditionalFormatting sqref="E8:E9 E11:E14">
    <cfRule type="cellIs" dxfId="6207" priority="6207" stopIfTrue="1" operator="equal">
      <formula>"Pass"</formula>
    </cfRule>
    <cfRule type="cellIs" dxfId="6206" priority="6208" stopIfTrue="1" operator="equal">
      <formula>"Fail"</formula>
    </cfRule>
  </conditionalFormatting>
  <conditionalFormatting sqref="E8:E9 E11:E14">
    <cfRule type="cellIs" dxfId="6205" priority="6205" stopIfTrue="1" operator="equal">
      <formula>"Pass"</formula>
    </cfRule>
    <cfRule type="cellIs" dxfId="6204" priority="6206" stopIfTrue="1" operator="equal">
      <formula>"Fail"</formula>
    </cfRule>
  </conditionalFormatting>
  <conditionalFormatting sqref="E8:E9 E11:E14">
    <cfRule type="cellIs" dxfId="6203" priority="6203" stopIfTrue="1" operator="equal">
      <formula>"Pass"</formula>
    </cfRule>
    <cfRule type="cellIs" dxfId="6202" priority="6204" stopIfTrue="1" operator="equal">
      <formula>"Fail"</formula>
    </cfRule>
  </conditionalFormatting>
  <conditionalFormatting sqref="E8:E9 E11:E14">
    <cfRule type="cellIs" dxfId="6201" priority="6201" stopIfTrue="1" operator="equal">
      <formula>"Pass"</formula>
    </cfRule>
    <cfRule type="cellIs" dxfId="6200" priority="6202" stopIfTrue="1" operator="equal">
      <formula>"Fail"</formula>
    </cfRule>
  </conditionalFormatting>
  <conditionalFormatting sqref="E8:E9 E11:E14">
    <cfRule type="cellIs" dxfId="6199" priority="6199" stopIfTrue="1" operator="equal">
      <formula>"Pass"</formula>
    </cfRule>
    <cfRule type="cellIs" dxfId="6198" priority="6200" stopIfTrue="1" operator="equal">
      <formula>"Fail"</formula>
    </cfRule>
  </conditionalFormatting>
  <conditionalFormatting sqref="E8:E9 E11:E14">
    <cfRule type="cellIs" dxfId="6197" priority="6197" stopIfTrue="1" operator="equal">
      <formula>"Pass"</formula>
    </cfRule>
    <cfRule type="cellIs" dxfId="6196" priority="6198" stopIfTrue="1" operator="equal">
      <formula>"Fail"</formula>
    </cfRule>
  </conditionalFormatting>
  <conditionalFormatting sqref="E8:E9 E11:E14">
    <cfRule type="cellIs" dxfId="6195" priority="6195" stopIfTrue="1" operator="equal">
      <formula>"Pass"</formula>
    </cfRule>
    <cfRule type="cellIs" dxfId="6194" priority="6196" stopIfTrue="1" operator="equal">
      <formula>"Fail"</formula>
    </cfRule>
  </conditionalFormatting>
  <conditionalFormatting sqref="E8:E9 E11:E14">
    <cfRule type="cellIs" dxfId="6193" priority="6193" stopIfTrue="1" operator="equal">
      <formula>"Pass"</formula>
    </cfRule>
    <cfRule type="cellIs" dxfId="6192" priority="6194" stopIfTrue="1" operator="equal">
      <formula>"Fail"</formula>
    </cfRule>
  </conditionalFormatting>
  <conditionalFormatting sqref="E8:E9 E11:E14">
    <cfRule type="cellIs" dxfId="6191" priority="6191" stopIfTrue="1" operator="equal">
      <formula>"Pass"</formula>
    </cfRule>
    <cfRule type="cellIs" dxfId="6190" priority="6192" stopIfTrue="1" operator="equal">
      <formula>"Fail"</formula>
    </cfRule>
  </conditionalFormatting>
  <conditionalFormatting sqref="E8:E9 E11:E14">
    <cfRule type="cellIs" dxfId="6189" priority="6189" stopIfTrue="1" operator="equal">
      <formula>"Pass"</formula>
    </cfRule>
    <cfRule type="cellIs" dxfId="6188" priority="6190" stopIfTrue="1" operator="equal">
      <formula>"Fail"</formula>
    </cfRule>
  </conditionalFormatting>
  <conditionalFormatting sqref="E8:E9 E11:E14">
    <cfRule type="cellIs" dxfId="6187" priority="6187" stopIfTrue="1" operator="equal">
      <formula>"Pass"</formula>
    </cfRule>
    <cfRule type="cellIs" dxfId="6186" priority="6188" stopIfTrue="1" operator="equal">
      <formula>"Fail"</formula>
    </cfRule>
  </conditionalFormatting>
  <conditionalFormatting sqref="E8:E9 E11:E14">
    <cfRule type="cellIs" dxfId="6185" priority="6185" stopIfTrue="1" operator="equal">
      <formula>"Pass"</formula>
    </cfRule>
    <cfRule type="cellIs" dxfId="6184" priority="6186" stopIfTrue="1" operator="equal">
      <formula>"Fail"</formula>
    </cfRule>
  </conditionalFormatting>
  <conditionalFormatting sqref="E8:E9 E11:E14">
    <cfRule type="cellIs" dxfId="6183" priority="6183" stopIfTrue="1" operator="equal">
      <formula>"Pass"</formula>
    </cfRule>
    <cfRule type="cellIs" dxfId="6182" priority="6184" stopIfTrue="1" operator="equal">
      <formula>"Fail"</formula>
    </cfRule>
  </conditionalFormatting>
  <conditionalFormatting sqref="E8:E9 E11:E14">
    <cfRule type="cellIs" dxfId="6181" priority="6181" stopIfTrue="1" operator="equal">
      <formula>"Pass"</formula>
    </cfRule>
    <cfRule type="cellIs" dxfId="6180" priority="6182" stopIfTrue="1" operator="equal">
      <formula>"Fail"</formula>
    </cfRule>
  </conditionalFormatting>
  <conditionalFormatting sqref="E8:E9 E11:E14">
    <cfRule type="cellIs" dxfId="6179" priority="6179" stopIfTrue="1" operator="equal">
      <formula>"Pass"</formula>
    </cfRule>
    <cfRule type="cellIs" dxfId="6178" priority="6180" stopIfTrue="1" operator="equal">
      <formula>"Fail"</formula>
    </cfRule>
  </conditionalFormatting>
  <conditionalFormatting sqref="E8:E9 E11:E14">
    <cfRule type="cellIs" dxfId="6177" priority="6177" stopIfTrue="1" operator="equal">
      <formula>"Pass"</formula>
    </cfRule>
    <cfRule type="cellIs" dxfId="6176" priority="6178" stopIfTrue="1" operator="equal">
      <formula>"Fail"</formula>
    </cfRule>
  </conditionalFormatting>
  <conditionalFormatting sqref="E8:E9 E11:E14">
    <cfRule type="cellIs" dxfId="6175" priority="6175" stopIfTrue="1" operator="equal">
      <formula>"Pass"</formula>
    </cfRule>
    <cfRule type="cellIs" dxfId="6174" priority="6176" stopIfTrue="1" operator="equal">
      <formula>"Fail"</formula>
    </cfRule>
  </conditionalFormatting>
  <conditionalFormatting sqref="E8:E9 E11:E14">
    <cfRule type="cellIs" dxfId="6173" priority="6173" stopIfTrue="1" operator="equal">
      <formula>"Pass"</formula>
    </cfRule>
    <cfRule type="cellIs" dxfId="6172" priority="6174" stopIfTrue="1" operator="equal">
      <formula>"Fail"</formula>
    </cfRule>
  </conditionalFormatting>
  <conditionalFormatting sqref="E8:E9 E11:E14">
    <cfRule type="cellIs" dxfId="6171" priority="6171" stopIfTrue="1" operator="equal">
      <formula>"Pass"</formula>
    </cfRule>
    <cfRule type="cellIs" dxfId="6170" priority="6172" stopIfTrue="1" operator="equal">
      <formula>"Fail"</formula>
    </cfRule>
  </conditionalFormatting>
  <conditionalFormatting sqref="E8:E9 E11:E14">
    <cfRule type="cellIs" dxfId="6169" priority="6169" stopIfTrue="1" operator="equal">
      <formula>"Pass"</formula>
    </cfRule>
    <cfRule type="cellIs" dxfId="6168" priority="6170" stopIfTrue="1" operator="equal">
      <formula>"Fail"</formula>
    </cfRule>
  </conditionalFormatting>
  <conditionalFormatting sqref="E8:E9 E11:E14">
    <cfRule type="cellIs" dxfId="6167" priority="6167" stopIfTrue="1" operator="equal">
      <formula>"Pass"</formula>
    </cfRule>
    <cfRule type="cellIs" dxfId="6166" priority="6168" stopIfTrue="1" operator="equal">
      <formula>"Fail"</formula>
    </cfRule>
  </conditionalFormatting>
  <conditionalFormatting sqref="E8:E9 E11:E14">
    <cfRule type="cellIs" dxfId="6165" priority="6165" stopIfTrue="1" operator="equal">
      <formula>"Pass"</formula>
    </cfRule>
    <cfRule type="cellIs" dxfId="6164" priority="6166" stopIfTrue="1" operator="equal">
      <formula>"Fail"</formula>
    </cfRule>
  </conditionalFormatting>
  <conditionalFormatting sqref="E8:E9 E11:E14">
    <cfRule type="cellIs" dxfId="6163" priority="6163" stopIfTrue="1" operator="equal">
      <formula>"Pass"</formula>
    </cfRule>
    <cfRule type="cellIs" dxfId="6162" priority="6164" stopIfTrue="1" operator="equal">
      <formula>"Fail"</formula>
    </cfRule>
  </conditionalFormatting>
  <conditionalFormatting sqref="E8:E9 E11:E14">
    <cfRule type="cellIs" dxfId="6161" priority="6161" stopIfTrue="1" operator="equal">
      <formula>"Pass"</formula>
    </cfRule>
    <cfRule type="cellIs" dxfId="6160" priority="6162" stopIfTrue="1" operator="equal">
      <formula>"Fail"</formula>
    </cfRule>
  </conditionalFormatting>
  <conditionalFormatting sqref="E8:E9 E11:E14">
    <cfRule type="cellIs" dxfId="6159" priority="6159" stopIfTrue="1" operator="equal">
      <formula>"Pass"</formula>
    </cfRule>
    <cfRule type="cellIs" dxfId="6158" priority="6160" stopIfTrue="1" operator="equal">
      <formula>"Fail"</formula>
    </cfRule>
  </conditionalFormatting>
  <conditionalFormatting sqref="E8:E9 E11:E14">
    <cfRule type="cellIs" dxfId="6157" priority="6157" stopIfTrue="1" operator="equal">
      <formula>"Pass"</formula>
    </cfRule>
    <cfRule type="cellIs" dxfId="6156" priority="6158" stopIfTrue="1" operator="equal">
      <formula>"Fail"</formula>
    </cfRule>
  </conditionalFormatting>
  <conditionalFormatting sqref="E8:E9 E11:E14">
    <cfRule type="cellIs" dxfId="6155" priority="6155" stopIfTrue="1" operator="equal">
      <formula>"Pass"</formula>
    </cfRule>
    <cfRule type="cellIs" dxfId="6154" priority="6156" stopIfTrue="1" operator="equal">
      <formula>"Fail"</formula>
    </cfRule>
  </conditionalFormatting>
  <conditionalFormatting sqref="E8:E9 E11:E14">
    <cfRule type="cellIs" dxfId="6153" priority="6153" stopIfTrue="1" operator="equal">
      <formula>"Pass"</formula>
    </cfRule>
    <cfRule type="cellIs" dxfId="6152" priority="6154" stopIfTrue="1" operator="equal">
      <formula>"Fail"</formula>
    </cfRule>
  </conditionalFormatting>
  <conditionalFormatting sqref="E8:E9 E11:E14">
    <cfRule type="cellIs" dxfId="6151" priority="6151" stopIfTrue="1" operator="equal">
      <formula>"Pass"</formula>
    </cfRule>
    <cfRule type="cellIs" dxfId="6150" priority="6152" stopIfTrue="1" operator="equal">
      <formula>"Fail"</formula>
    </cfRule>
  </conditionalFormatting>
  <conditionalFormatting sqref="E8:E9 E11:E14">
    <cfRule type="cellIs" dxfId="6149" priority="6149" stopIfTrue="1" operator="equal">
      <formula>"Pass"</formula>
    </cfRule>
    <cfRule type="cellIs" dxfId="6148" priority="6150" stopIfTrue="1" operator="equal">
      <formula>"Fail"</formula>
    </cfRule>
  </conditionalFormatting>
  <conditionalFormatting sqref="E8:E9 E11:E14">
    <cfRule type="cellIs" dxfId="6147" priority="6147" stopIfTrue="1" operator="equal">
      <formula>"Pass"</formula>
    </cfRule>
    <cfRule type="cellIs" dxfId="6146" priority="6148" stopIfTrue="1" operator="equal">
      <formula>"Fail"</formula>
    </cfRule>
  </conditionalFormatting>
  <conditionalFormatting sqref="E8:E9 E11:E14">
    <cfRule type="cellIs" dxfId="6145" priority="6145" stopIfTrue="1" operator="equal">
      <formula>"Pass"</formula>
    </cfRule>
    <cfRule type="cellIs" dxfId="6144" priority="6146" stopIfTrue="1" operator="equal">
      <formula>"Fail"</formula>
    </cfRule>
  </conditionalFormatting>
  <conditionalFormatting sqref="E8:E9 E11:E14">
    <cfRule type="cellIs" dxfId="6143" priority="6143" stopIfTrue="1" operator="equal">
      <formula>"Pass"</formula>
    </cfRule>
    <cfRule type="cellIs" dxfId="6142" priority="6144" stopIfTrue="1" operator="equal">
      <formula>"Fail"</formula>
    </cfRule>
  </conditionalFormatting>
  <conditionalFormatting sqref="E8:E9 E11:E14">
    <cfRule type="cellIs" dxfId="6141" priority="6141" stopIfTrue="1" operator="equal">
      <formula>"Pass"</formula>
    </cfRule>
    <cfRule type="cellIs" dxfId="6140" priority="6142" stopIfTrue="1" operator="equal">
      <formula>"Fail"</formula>
    </cfRule>
  </conditionalFormatting>
  <conditionalFormatting sqref="E8:E9 E11:E14">
    <cfRule type="cellIs" dxfId="6139" priority="6139" stopIfTrue="1" operator="equal">
      <formula>"Pass"</formula>
    </cfRule>
    <cfRule type="cellIs" dxfId="6138" priority="6140" stopIfTrue="1" operator="equal">
      <formula>"Fail"</formula>
    </cfRule>
  </conditionalFormatting>
  <conditionalFormatting sqref="E8:E9 E11:E14">
    <cfRule type="cellIs" dxfId="6137" priority="6137" stopIfTrue="1" operator="equal">
      <formula>"Pass"</formula>
    </cfRule>
    <cfRule type="cellIs" dxfId="6136" priority="6138" stopIfTrue="1" operator="equal">
      <formula>"Fail"</formula>
    </cfRule>
  </conditionalFormatting>
  <conditionalFormatting sqref="E8:E9 E11:E14">
    <cfRule type="cellIs" dxfId="6135" priority="6135" stopIfTrue="1" operator="equal">
      <formula>"Pass"</formula>
    </cfRule>
    <cfRule type="cellIs" dxfId="6134" priority="6136" stopIfTrue="1" operator="equal">
      <formula>"Fail"</formula>
    </cfRule>
  </conditionalFormatting>
  <conditionalFormatting sqref="E8:E9 E11:E14">
    <cfRule type="cellIs" dxfId="6133" priority="6133" stopIfTrue="1" operator="equal">
      <formula>"Pass"</formula>
    </cfRule>
    <cfRule type="cellIs" dxfId="6132" priority="6134" stopIfTrue="1" operator="equal">
      <formula>"Fail"</formula>
    </cfRule>
  </conditionalFormatting>
  <conditionalFormatting sqref="E8:E9 E11:E14">
    <cfRule type="cellIs" dxfId="6131" priority="6131" stopIfTrue="1" operator="equal">
      <formula>"Pass"</formula>
    </cfRule>
    <cfRule type="cellIs" dxfId="6130" priority="6132" stopIfTrue="1" operator="equal">
      <formula>"Fail"</formula>
    </cfRule>
  </conditionalFormatting>
  <conditionalFormatting sqref="E8:E9 E11:E14">
    <cfRule type="cellIs" dxfId="6129" priority="6129" stopIfTrue="1" operator="equal">
      <formula>"Pass"</formula>
    </cfRule>
    <cfRule type="cellIs" dxfId="6128" priority="6130" stopIfTrue="1" operator="equal">
      <formula>"Fail"</formula>
    </cfRule>
  </conditionalFormatting>
  <conditionalFormatting sqref="E8:E9 E11:E14">
    <cfRule type="cellIs" dxfId="6127" priority="6127" stopIfTrue="1" operator="equal">
      <formula>"Pass"</formula>
    </cfRule>
    <cfRule type="cellIs" dxfId="6126" priority="6128" stopIfTrue="1" operator="equal">
      <formula>"Fail"</formula>
    </cfRule>
  </conditionalFormatting>
  <conditionalFormatting sqref="E8:E9 E11:E14">
    <cfRule type="cellIs" dxfId="6125" priority="6125" stopIfTrue="1" operator="equal">
      <formula>"Pass"</formula>
    </cfRule>
    <cfRule type="cellIs" dxfId="6124" priority="6126" stopIfTrue="1" operator="equal">
      <formula>"Fail"</formula>
    </cfRule>
  </conditionalFormatting>
  <conditionalFormatting sqref="E8:E9 E11:E14">
    <cfRule type="cellIs" dxfId="6123" priority="6123" stopIfTrue="1" operator="equal">
      <formula>"Pass"</formula>
    </cfRule>
    <cfRule type="cellIs" dxfId="6122" priority="6124" stopIfTrue="1" operator="equal">
      <formula>"Fail"</formula>
    </cfRule>
  </conditionalFormatting>
  <conditionalFormatting sqref="E8:E9 E11:E14">
    <cfRule type="cellIs" dxfId="6121" priority="6121" stopIfTrue="1" operator="equal">
      <formula>"Pass"</formula>
    </cfRule>
    <cfRule type="cellIs" dxfId="6120" priority="6122" stopIfTrue="1" operator="equal">
      <formula>"Fail"</formula>
    </cfRule>
  </conditionalFormatting>
  <conditionalFormatting sqref="E8:E9 E11:E14">
    <cfRule type="cellIs" dxfId="6119" priority="6119" stopIfTrue="1" operator="equal">
      <formula>"Pass"</formula>
    </cfRule>
    <cfRule type="cellIs" dxfId="6118" priority="6120" stopIfTrue="1" operator="equal">
      <formula>"Fail"</formula>
    </cfRule>
  </conditionalFormatting>
  <conditionalFormatting sqref="E8:E9 E11:E14">
    <cfRule type="cellIs" dxfId="6117" priority="6117" stopIfTrue="1" operator="equal">
      <formula>"Pass"</formula>
    </cfRule>
    <cfRule type="cellIs" dxfId="6116" priority="6118" stopIfTrue="1" operator="equal">
      <formula>"Fail"</formula>
    </cfRule>
  </conditionalFormatting>
  <conditionalFormatting sqref="E8:E9 E11:E14">
    <cfRule type="cellIs" dxfId="6115" priority="6115" stopIfTrue="1" operator="equal">
      <formula>"Pass"</formula>
    </cfRule>
    <cfRule type="cellIs" dxfId="6114" priority="6116" stopIfTrue="1" operator="equal">
      <formula>"Fail"</formula>
    </cfRule>
  </conditionalFormatting>
  <conditionalFormatting sqref="E8:E9 E11:E14">
    <cfRule type="cellIs" dxfId="6113" priority="6113" stopIfTrue="1" operator="equal">
      <formula>"Pass"</formula>
    </cfRule>
    <cfRule type="cellIs" dxfId="6112" priority="6114" stopIfTrue="1" operator="equal">
      <formula>"Fail"</formula>
    </cfRule>
  </conditionalFormatting>
  <conditionalFormatting sqref="E8:E9 E11:E14">
    <cfRule type="cellIs" dxfId="6111" priority="6111" stopIfTrue="1" operator="equal">
      <formula>"Pass"</formula>
    </cfRule>
    <cfRule type="cellIs" dxfId="6110" priority="6112" stopIfTrue="1" operator="equal">
      <formula>"Fail"</formula>
    </cfRule>
  </conditionalFormatting>
  <conditionalFormatting sqref="E8:E9 E11:E14">
    <cfRule type="cellIs" dxfId="6109" priority="6109" stopIfTrue="1" operator="equal">
      <formula>"Pass"</formula>
    </cfRule>
    <cfRule type="cellIs" dxfId="6108" priority="6110" stopIfTrue="1" operator="equal">
      <formula>"Fail"</formula>
    </cfRule>
  </conditionalFormatting>
  <conditionalFormatting sqref="E8:E9 E11:E14">
    <cfRule type="cellIs" dxfId="6107" priority="6107" stopIfTrue="1" operator="equal">
      <formula>"Pass"</formula>
    </cfRule>
    <cfRule type="cellIs" dxfId="6106" priority="6108" stopIfTrue="1" operator="equal">
      <formula>"Fail"</formula>
    </cfRule>
  </conditionalFormatting>
  <conditionalFormatting sqref="E8:E9 E11:E14">
    <cfRule type="cellIs" dxfId="6105" priority="6105" stopIfTrue="1" operator="equal">
      <formula>"Pass"</formula>
    </cfRule>
    <cfRule type="cellIs" dxfId="6104" priority="6106" stopIfTrue="1" operator="equal">
      <formula>"Fail"</formula>
    </cfRule>
  </conditionalFormatting>
  <conditionalFormatting sqref="E8:E9 E11:E14">
    <cfRule type="cellIs" dxfId="6103" priority="6103" stopIfTrue="1" operator="equal">
      <formula>"Pass"</formula>
    </cfRule>
    <cfRule type="cellIs" dxfId="6102" priority="6104" stopIfTrue="1" operator="equal">
      <formula>"Fail"</formula>
    </cfRule>
  </conditionalFormatting>
  <conditionalFormatting sqref="E8:E9 E11:E14">
    <cfRule type="cellIs" dxfId="6101" priority="6101" stopIfTrue="1" operator="equal">
      <formula>"Pass"</formula>
    </cfRule>
    <cfRule type="cellIs" dxfId="6100" priority="6102" stopIfTrue="1" operator="equal">
      <formula>"Fail"</formula>
    </cfRule>
  </conditionalFormatting>
  <conditionalFormatting sqref="E8:E9 E11:E14">
    <cfRule type="cellIs" dxfId="6099" priority="6099" stopIfTrue="1" operator="equal">
      <formula>"Pass"</formula>
    </cfRule>
    <cfRule type="cellIs" dxfId="6098" priority="6100" stopIfTrue="1" operator="equal">
      <formula>"Fail"</formula>
    </cfRule>
  </conditionalFormatting>
  <conditionalFormatting sqref="E8:E9 E11:E14">
    <cfRule type="cellIs" dxfId="6097" priority="6097" stopIfTrue="1" operator="equal">
      <formula>"Pass"</formula>
    </cfRule>
    <cfRule type="cellIs" dxfId="6096" priority="6098" stopIfTrue="1" operator="equal">
      <formula>"Fail"</formula>
    </cfRule>
  </conditionalFormatting>
  <conditionalFormatting sqref="E8:E9 E11:E14">
    <cfRule type="cellIs" dxfId="6095" priority="6095" stopIfTrue="1" operator="equal">
      <formula>"Pass"</formula>
    </cfRule>
    <cfRule type="cellIs" dxfId="6094" priority="6096" stopIfTrue="1" operator="equal">
      <formula>"Fail"</formula>
    </cfRule>
  </conditionalFormatting>
  <conditionalFormatting sqref="E8:E9 E11:E14">
    <cfRule type="cellIs" dxfId="6093" priority="6093" stopIfTrue="1" operator="equal">
      <formula>"Pass"</formula>
    </cfRule>
    <cfRule type="cellIs" dxfId="6092" priority="6094" stopIfTrue="1" operator="equal">
      <formula>"Fail"</formula>
    </cfRule>
  </conditionalFormatting>
  <conditionalFormatting sqref="E8:E9 E11:E14">
    <cfRule type="cellIs" dxfId="6091" priority="6091" stopIfTrue="1" operator="equal">
      <formula>"Pass"</formula>
    </cfRule>
    <cfRule type="cellIs" dxfId="6090" priority="6092" stopIfTrue="1" operator="equal">
      <formula>"Fail"</formula>
    </cfRule>
  </conditionalFormatting>
  <conditionalFormatting sqref="E8:E9 E11:E14">
    <cfRule type="cellIs" dxfId="6089" priority="6089" stopIfTrue="1" operator="equal">
      <formula>"Pass"</formula>
    </cfRule>
    <cfRule type="cellIs" dxfId="6088" priority="6090" stopIfTrue="1" operator="equal">
      <formula>"Fail"</formula>
    </cfRule>
  </conditionalFormatting>
  <conditionalFormatting sqref="E8:E9 E11:E14">
    <cfRule type="cellIs" dxfId="6087" priority="6087" stopIfTrue="1" operator="equal">
      <formula>"Pass"</formula>
    </cfRule>
    <cfRule type="cellIs" dxfId="6086" priority="6088" stopIfTrue="1" operator="equal">
      <formula>"Fail"</formula>
    </cfRule>
  </conditionalFormatting>
  <conditionalFormatting sqref="E8:E9 E11:E14">
    <cfRule type="cellIs" dxfId="6085" priority="6085" stopIfTrue="1" operator="equal">
      <formula>"Pass"</formula>
    </cfRule>
    <cfRule type="cellIs" dxfId="6084" priority="6086" stopIfTrue="1" operator="equal">
      <formula>"Fail"</formula>
    </cfRule>
  </conditionalFormatting>
  <conditionalFormatting sqref="E8:E9 E11:E14">
    <cfRule type="cellIs" dxfId="6083" priority="6083" stopIfTrue="1" operator="equal">
      <formula>"Pass"</formula>
    </cfRule>
    <cfRule type="cellIs" dxfId="6082" priority="6084" stopIfTrue="1" operator="equal">
      <formula>"Fail"</formula>
    </cfRule>
  </conditionalFormatting>
  <conditionalFormatting sqref="E8:E9 E11:E14">
    <cfRule type="cellIs" dxfId="6081" priority="6081" stopIfTrue="1" operator="equal">
      <formula>"Pass"</formula>
    </cfRule>
    <cfRule type="cellIs" dxfId="6080" priority="6082" stopIfTrue="1" operator="equal">
      <formula>"Fail"</formula>
    </cfRule>
  </conditionalFormatting>
  <conditionalFormatting sqref="E8:E9 E11:E14">
    <cfRule type="cellIs" dxfId="6079" priority="6079" stopIfTrue="1" operator="equal">
      <formula>"Pass"</formula>
    </cfRule>
    <cfRule type="cellIs" dxfId="6078" priority="6080" stopIfTrue="1" operator="equal">
      <formula>"Fail"</formula>
    </cfRule>
  </conditionalFormatting>
  <conditionalFormatting sqref="E8:E9 E11:E14">
    <cfRule type="cellIs" dxfId="6077" priority="6077" stopIfTrue="1" operator="equal">
      <formula>"Pass"</formula>
    </cfRule>
    <cfRule type="cellIs" dxfId="6076" priority="6078" stopIfTrue="1" operator="equal">
      <formula>"Fail"</formula>
    </cfRule>
  </conditionalFormatting>
  <conditionalFormatting sqref="E8:E9 E11:E14">
    <cfRule type="cellIs" dxfId="6075" priority="6075" stopIfTrue="1" operator="equal">
      <formula>"Pass"</formula>
    </cfRule>
    <cfRule type="cellIs" dxfId="6074" priority="6076" stopIfTrue="1" operator="equal">
      <formula>"Fail"</formula>
    </cfRule>
  </conditionalFormatting>
  <conditionalFormatting sqref="E8:E9 E11:E14">
    <cfRule type="cellIs" dxfId="6073" priority="6073" stopIfTrue="1" operator="equal">
      <formula>"Pass"</formula>
    </cfRule>
    <cfRule type="cellIs" dxfId="6072" priority="6074" stopIfTrue="1" operator="equal">
      <formula>"Fail"</formula>
    </cfRule>
  </conditionalFormatting>
  <conditionalFormatting sqref="E8:E9 E11:E14">
    <cfRule type="cellIs" dxfId="6071" priority="6071" stopIfTrue="1" operator="equal">
      <formula>"Pass"</formula>
    </cfRule>
    <cfRule type="cellIs" dxfId="6070" priority="6072" stopIfTrue="1" operator="equal">
      <formula>"Fail"</formula>
    </cfRule>
  </conditionalFormatting>
  <conditionalFormatting sqref="E8:E9 E11:E14">
    <cfRule type="cellIs" dxfId="6069" priority="6069" stopIfTrue="1" operator="equal">
      <formula>"Pass"</formula>
    </cfRule>
    <cfRule type="cellIs" dxfId="6068" priority="6070" stopIfTrue="1" operator="equal">
      <formula>"Fail"</formula>
    </cfRule>
  </conditionalFormatting>
  <conditionalFormatting sqref="E8:E9 E11:E14">
    <cfRule type="cellIs" dxfId="6067" priority="6067" stopIfTrue="1" operator="equal">
      <formula>"Pass"</formula>
    </cfRule>
    <cfRule type="cellIs" dxfId="6066" priority="6068" stopIfTrue="1" operator="equal">
      <formula>"Fail"</formula>
    </cfRule>
  </conditionalFormatting>
  <conditionalFormatting sqref="E8:E9 E11:E14">
    <cfRule type="cellIs" dxfId="6065" priority="6065" stopIfTrue="1" operator="equal">
      <formula>"Pass"</formula>
    </cfRule>
    <cfRule type="cellIs" dxfId="6064" priority="6066" stopIfTrue="1" operator="equal">
      <formula>"Fail"</formula>
    </cfRule>
  </conditionalFormatting>
  <conditionalFormatting sqref="E8:E9 E11:E14">
    <cfRule type="cellIs" dxfId="6063" priority="6063" stopIfTrue="1" operator="equal">
      <formula>"Pass"</formula>
    </cfRule>
    <cfRule type="cellIs" dxfId="6062" priority="6064" stopIfTrue="1" operator="equal">
      <formula>"Fail"</formula>
    </cfRule>
  </conditionalFormatting>
  <conditionalFormatting sqref="E8:E9 E11:E14">
    <cfRule type="cellIs" dxfId="6061" priority="6061" stopIfTrue="1" operator="equal">
      <formula>"Pass"</formula>
    </cfRule>
    <cfRule type="cellIs" dxfId="6060" priority="6062" stopIfTrue="1" operator="equal">
      <formula>"Fail"</formula>
    </cfRule>
  </conditionalFormatting>
  <conditionalFormatting sqref="E8:E9 E11:E14">
    <cfRule type="cellIs" dxfId="6059" priority="6059" stopIfTrue="1" operator="equal">
      <formula>"Pass"</formula>
    </cfRule>
    <cfRule type="cellIs" dxfId="6058" priority="6060" stopIfTrue="1" operator="equal">
      <formula>"Fail"</formula>
    </cfRule>
  </conditionalFormatting>
  <conditionalFormatting sqref="E8:E9 E11:E14">
    <cfRule type="cellIs" dxfId="6057" priority="6057" stopIfTrue="1" operator="equal">
      <formula>"Pass"</formula>
    </cfRule>
    <cfRule type="cellIs" dxfId="6056" priority="6058" stopIfTrue="1" operator="equal">
      <formula>"Fail"</formula>
    </cfRule>
  </conditionalFormatting>
  <conditionalFormatting sqref="E8:E9 E11:E14">
    <cfRule type="cellIs" dxfId="6055" priority="6055" stopIfTrue="1" operator="equal">
      <formula>"Pass"</formula>
    </cfRule>
    <cfRule type="cellIs" dxfId="6054" priority="6056" stopIfTrue="1" operator="equal">
      <formula>"Fail"</formula>
    </cfRule>
  </conditionalFormatting>
  <conditionalFormatting sqref="E8:E9 E11:E14">
    <cfRule type="cellIs" dxfId="6053" priority="6053" stopIfTrue="1" operator="equal">
      <formula>"Pass"</formula>
    </cfRule>
    <cfRule type="cellIs" dxfId="6052" priority="6054" stopIfTrue="1" operator="equal">
      <formula>"Fail"</formula>
    </cfRule>
  </conditionalFormatting>
  <conditionalFormatting sqref="E8:E9 E11:E14">
    <cfRule type="cellIs" dxfId="6051" priority="6051" stopIfTrue="1" operator="equal">
      <formula>"Pass"</formula>
    </cfRule>
    <cfRule type="cellIs" dxfId="6050" priority="6052" stopIfTrue="1" operator="equal">
      <formula>"Fail"</formula>
    </cfRule>
  </conditionalFormatting>
  <conditionalFormatting sqref="E8:E9 E11:E14">
    <cfRule type="cellIs" dxfId="6049" priority="6049" stopIfTrue="1" operator="equal">
      <formula>"Pass"</formula>
    </cfRule>
    <cfRule type="cellIs" dxfId="6048" priority="6050" stopIfTrue="1" operator="equal">
      <formula>"Fail"</formula>
    </cfRule>
  </conditionalFormatting>
  <conditionalFormatting sqref="E8:E9 E11:E14">
    <cfRule type="cellIs" dxfId="6047" priority="6047" stopIfTrue="1" operator="equal">
      <formula>"Pass"</formula>
    </cfRule>
    <cfRule type="cellIs" dxfId="6046" priority="6048" stopIfTrue="1" operator="equal">
      <formula>"Fail"</formula>
    </cfRule>
  </conditionalFormatting>
  <conditionalFormatting sqref="E8:E9 E11:E14">
    <cfRule type="cellIs" dxfId="6045" priority="6045" stopIfTrue="1" operator="equal">
      <formula>"Pass"</formula>
    </cfRule>
    <cfRule type="cellIs" dxfId="6044" priority="6046" stopIfTrue="1" operator="equal">
      <formula>"Fail"</formula>
    </cfRule>
  </conditionalFormatting>
  <conditionalFormatting sqref="E8:E9 E11:E14">
    <cfRule type="cellIs" dxfId="6043" priority="6043" stopIfTrue="1" operator="equal">
      <formula>"Pass"</formula>
    </cfRule>
    <cfRule type="cellIs" dxfId="6042" priority="6044" stopIfTrue="1" operator="equal">
      <formula>"Fail"</formula>
    </cfRule>
  </conditionalFormatting>
  <conditionalFormatting sqref="E8:E9 E11:E14">
    <cfRule type="cellIs" dxfId="6041" priority="6041" stopIfTrue="1" operator="equal">
      <formula>"Pass"</formula>
    </cfRule>
    <cfRule type="cellIs" dxfId="6040" priority="6042" stopIfTrue="1" operator="equal">
      <formula>"Fail"</formula>
    </cfRule>
  </conditionalFormatting>
  <conditionalFormatting sqref="E8:E9 E11:E14">
    <cfRule type="cellIs" dxfId="6039" priority="6039" stopIfTrue="1" operator="equal">
      <formula>"Pass"</formula>
    </cfRule>
    <cfRule type="cellIs" dxfId="6038" priority="6040" stopIfTrue="1" operator="equal">
      <formula>"Fail"</formula>
    </cfRule>
  </conditionalFormatting>
  <conditionalFormatting sqref="E8:E9 E11:E14">
    <cfRule type="cellIs" dxfId="6037" priority="6037" stopIfTrue="1" operator="equal">
      <formula>"Pass"</formula>
    </cfRule>
    <cfRule type="cellIs" dxfId="6036" priority="6038" stopIfTrue="1" operator="equal">
      <formula>"Fail"</formula>
    </cfRule>
  </conditionalFormatting>
  <conditionalFormatting sqref="E8:E9 E11:E14">
    <cfRule type="cellIs" dxfId="6035" priority="6035" stopIfTrue="1" operator="equal">
      <formula>"Pass"</formula>
    </cfRule>
    <cfRule type="cellIs" dxfId="6034" priority="6036" stopIfTrue="1" operator="equal">
      <formula>"Fail"</formula>
    </cfRule>
  </conditionalFormatting>
  <conditionalFormatting sqref="E8:E9 E11:E14">
    <cfRule type="cellIs" dxfId="6033" priority="6033" stopIfTrue="1" operator="equal">
      <formula>"Pass"</formula>
    </cfRule>
    <cfRule type="cellIs" dxfId="6032" priority="6034" stopIfTrue="1" operator="equal">
      <formula>"Fail"</formula>
    </cfRule>
  </conditionalFormatting>
  <conditionalFormatting sqref="E8:E9 E11:E14">
    <cfRule type="cellIs" dxfId="6031" priority="6031" stopIfTrue="1" operator="equal">
      <formula>"Pass"</formula>
    </cfRule>
    <cfRule type="cellIs" dxfId="6030" priority="6032" stopIfTrue="1" operator="equal">
      <formula>"Fail"</formula>
    </cfRule>
  </conditionalFormatting>
  <conditionalFormatting sqref="E8:E9 E11:E14">
    <cfRule type="cellIs" dxfId="6029" priority="6029" stopIfTrue="1" operator="equal">
      <formula>"Pass"</formula>
    </cfRule>
    <cfRule type="cellIs" dxfId="6028" priority="6030" stopIfTrue="1" operator="equal">
      <formula>"Fail"</formula>
    </cfRule>
  </conditionalFormatting>
  <conditionalFormatting sqref="E8:E9 E11:E14">
    <cfRule type="cellIs" dxfId="6027" priority="6027" stopIfTrue="1" operator="equal">
      <formula>"Pass"</formula>
    </cfRule>
    <cfRule type="cellIs" dxfId="6026" priority="6028" stopIfTrue="1" operator="equal">
      <formula>"Fail"</formula>
    </cfRule>
  </conditionalFormatting>
  <conditionalFormatting sqref="E8:E9 E11:E14">
    <cfRule type="cellIs" dxfId="6025" priority="6025" stopIfTrue="1" operator="equal">
      <formula>"Pass"</formula>
    </cfRule>
    <cfRule type="cellIs" dxfId="6024" priority="6026" stopIfTrue="1" operator="equal">
      <formula>"Fail"</formula>
    </cfRule>
  </conditionalFormatting>
  <conditionalFormatting sqref="E8:E9 E11:E14">
    <cfRule type="cellIs" dxfId="6023" priority="6023" stopIfTrue="1" operator="equal">
      <formula>"Pass"</formula>
    </cfRule>
    <cfRule type="cellIs" dxfId="6022" priority="6024" stopIfTrue="1" operator="equal">
      <formula>"Fail"</formula>
    </cfRule>
  </conditionalFormatting>
  <conditionalFormatting sqref="E8:E9 E11:E14">
    <cfRule type="cellIs" dxfId="6021" priority="6021" stopIfTrue="1" operator="equal">
      <formula>"Pass"</formula>
    </cfRule>
    <cfRule type="cellIs" dxfId="6020" priority="6022" stopIfTrue="1" operator="equal">
      <formula>"Fail"</formula>
    </cfRule>
  </conditionalFormatting>
  <conditionalFormatting sqref="E8:E9 E11:E14">
    <cfRule type="cellIs" dxfId="6019" priority="6019" stopIfTrue="1" operator="equal">
      <formula>"Pass"</formula>
    </cfRule>
    <cfRule type="cellIs" dxfId="6018" priority="6020" stopIfTrue="1" operator="equal">
      <formula>"Fail"</formula>
    </cfRule>
  </conditionalFormatting>
  <conditionalFormatting sqref="E8:E9 E11:E14">
    <cfRule type="cellIs" dxfId="6017" priority="6017" stopIfTrue="1" operator="equal">
      <formula>"Pass"</formula>
    </cfRule>
    <cfRule type="cellIs" dxfId="6016" priority="6018" stopIfTrue="1" operator="equal">
      <formula>"Fail"</formula>
    </cfRule>
  </conditionalFormatting>
  <conditionalFormatting sqref="E8:E9 E11:E14">
    <cfRule type="cellIs" dxfId="6015" priority="6015" stopIfTrue="1" operator="equal">
      <formula>"Pass"</formula>
    </cfRule>
    <cfRule type="cellIs" dxfId="6014" priority="6016" stopIfTrue="1" operator="equal">
      <formula>"Fail"</formula>
    </cfRule>
  </conditionalFormatting>
  <conditionalFormatting sqref="E8:E9 E11:E14">
    <cfRule type="cellIs" dxfId="6013" priority="6013" stopIfTrue="1" operator="equal">
      <formula>"Pass"</formula>
    </cfRule>
    <cfRule type="cellIs" dxfId="6012" priority="6014" stopIfTrue="1" operator="equal">
      <formula>"Fail"</formula>
    </cfRule>
  </conditionalFormatting>
  <conditionalFormatting sqref="E8:E9 E11:E14">
    <cfRule type="cellIs" dxfId="6011" priority="6011" stopIfTrue="1" operator="equal">
      <formula>"Pass"</formula>
    </cfRule>
    <cfRule type="cellIs" dxfId="6010" priority="6012" stopIfTrue="1" operator="equal">
      <formula>"Fail"</formula>
    </cfRule>
  </conditionalFormatting>
  <conditionalFormatting sqref="E8:E9 E11:E14">
    <cfRule type="cellIs" dxfId="6009" priority="6009" stopIfTrue="1" operator="equal">
      <formula>"Pass"</formula>
    </cfRule>
    <cfRule type="cellIs" dxfId="6008" priority="6010" stopIfTrue="1" operator="equal">
      <formula>"Fail"</formula>
    </cfRule>
  </conditionalFormatting>
  <conditionalFormatting sqref="E8:E9 E11:E14">
    <cfRule type="cellIs" dxfId="6007" priority="6007" stopIfTrue="1" operator="equal">
      <formula>"Pass"</formula>
    </cfRule>
    <cfRule type="cellIs" dxfId="6006" priority="6008" stopIfTrue="1" operator="equal">
      <formula>"Fail"</formula>
    </cfRule>
  </conditionalFormatting>
  <conditionalFormatting sqref="E8:E9 E11:E14">
    <cfRule type="cellIs" dxfId="6005" priority="6005" stopIfTrue="1" operator="equal">
      <formula>"Pass"</formula>
    </cfRule>
    <cfRule type="cellIs" dxfId="6004" priority="6006" stopIfTrue="1" operator="equal">
      <formula>"Fail"</formula>
    </cfRule>
  </conditionalFormatting>
  <conditionalFormatting sqref="E8:E9 E11:E14">
    <cfRule type="cellIs" dxfId="6003" priority="6003" stopIfTrue="1" operator="equal">
      <formula>"Pass"</formula>
    </cfRule>
    <cfRule type="cellIs" dxfId="6002" priority="6004" stopIfTrue="1" operator="equal">
      <formula>"Fail"</formula>
    </cfRule>
  </conditionalFormatting>
  <conditionalFormatting sqref="E8:E9 E11:E14">
    <cfRule type="cellIs" dxfId="6001" priority="6001" stopIfTrue="1" operator="equal">
      <formula>"Pass"</formula>
    </cfRule>
    <cfRule type="cellIs" dxfId="6000" priority="6002" stopIfTrue="1" operator="equal">
      <formula>"Fail"</formula>
    </cfRule>
  </conditionalFormatting>
  <conditionalFormatting sqref="E8:E9 E11:E14">
    <cfRule type="cellIs" dxfId="5999" priority="5999" stopIfTrue="1" operator="equal">
      <formula>"Pass"</formula>
    </cfRule>
    <cfRule type="cellIs" dxfId="5998" priority="6000" stopIfTrue="1" operator="equal">
      <formula>"Fail"</formula>
    </cfRule>
  </conditionalFormatting>
  <conditionalFormatting sqref="E8:E9 E11:E14">
    <cfRule type="cellIs" dxfId="5997" priority="5997" stopIfTrue="1" operator="equal">
      <formula>"Pass"</formula>
    </cfRule>
    <cfRule type="cellIs" dxfId="5996" priority="5998" stopIfTrue="1" operator="equal">
      <formula>"Fail"</formula>
    </cfRule>
  </conditionalFormatting>
  <conditionalFormatting sqref="E8:E9 E11:E14">
    <cfRule type="cellIs" dxfId="5995" priority="5995" stopIfTrue="1" operator="equal">
      <formula>"Pass"</formula>
    </cfRule>
    <cfRule type="cellIs" dxfId="5994" priority="5996" stopIfTrue="1" operator="equal">
      <formula>"Fail"</formula>
    </cfRule>
  </conditionalFormatting>
  <conditionalFormatting sqref="E8:E9 E11:E14">
    <cfRule type="cellIs" dxfId="5993" priority="5993" stopIfTrue="1" operator="equal">
      <formula>"Pass"</formula>
    </cfRule>
    <cfRule type="cellIs" dxfId="5992" priority="5994" stopIfTrue="1" operator="equal">
      <formula>"Fail"</formula>
    </cfRule>
  </conditionalFormatting>
  <conditionalFormatting sqref="E8:E9 E11:E14">
    <cfRule type="cellIs" dxfId="5991" priority="5991" stopIfTrue="1" operator="equal">
      <formula>"Pass"</formula>
    </cfRule>
    <cfRule type="cellIs" dxfId="5990" priority="5992" stopIfTrue="1" operator="equal">
      <formula>"Fail"</formula>
    </cfRule>
  </conditionalFormatting>
  <conditionalFormatting sqref="E8:E9 E11:E14">
    <cfRule type="cellIs" dxfId="5989" priority="5989" stopIfTrue="1" operator="equal">
      <formula>"Pass"</formula>
    </cfRule>
    <cfRule type="cellIs" dxfId="5988" priority="5990" stopIfTrue="1" operator="equal">
      <formula>"Fail"</formula>
    </cfRule>
  </conditionalFormatting>
  <conditionalFormatting sqref="E8:E9 E11:E14">
    <cfRule type="cellIs" dxfId="5987" priority="5987" stopIfTrue="1" operator="equal">
      <formula>"Pass"</formula>
    </cfRule>
    <cfRule type="cellIs" dxfId="5986" priority="5988" stopIfTrue="1" operator="equal">
      <formula>"Fail"</formula>
    </cfRule>
  </conditionalFormatting>
  <conditionalFormatting sqref="E8:E9 E11:E14">
    <cfRule type="cellIs" dxfId="5985" priority="5985" stopIfTrue="1" operator="equal">
      <formula>"Pass"</formula>
    </cfRule>
    <cfRule type="cellIs" dxfId="5984" priority="5986" stopIfTrue="1" operator="equal">
      <formula>"Fail"</formula>
    </cfRule>
  </conditionalFormatting>
  <conditionalFormatting sqref="E8:E9 E11:E14">
    <cfRule type="cellIs" dxfId="5983" priority="5983" stopIfTrue="1" operator="equal">
      <formula>"Pass"</formula>
    </cfRule>
    <cfRule type="cellIs" dxfId="5982" priority="5984" stopIfTrue="1" operator="equal">
      <formula>"Fail"</formula>
    </cfRule>
  </conditionalFormatting>
  <conditionalFormatting sqref="E8:E9 E11:E14">
    <cfRule type="cellIs" dxfId="5981" priority="5981" stopIfTrue="1" operator="equal">
      <formula>"Pass"</formula>
    </cfRule>
    <cfRule type="cellIs" dxfId="5980" priority="5982" stopIfTrue="1" operator="equal">
      <formula>"Fail"</formula>
    </cfRule>
  </conditionalFormatting>
  <conditionalFormatting sqref="E8:E9 E11:E14">
    <cfRule type="cellIs" dxfId="5979" priority="5979" stopIfTrue="1" operator="equal">
      <formula>"Pass"</formula>
    </cfRule>
    <cfRule type="cellIs" dxfId="5978" priority="5980" stopIfTrue="1" operator="equal">
      <formula>"Fail"</formula>
    </cfRule>
  </conditionalFormatting>
  <conditionalFormatting sqref="E8:E9 E11:E14">
    <cfRule type="cellIs" dxfId="5977" priority="5977" stopIfTrue="1" operator="equal">
      <formula>"Pass"</formula>
    </cfRule>
    <cfRule type="cellIs" dxfId="5976" priority="5978" stopIfTrue="1" operator="equal">
      <formula>"Fail"</formula>
    </cfRule>
  </conditionalFormatting>
  <conditionalFormatting sqref="E8:E9 E11:E14">
    <cfRule type="cellIs" dxfId="5975" priority="5975" stopIfTrue="1" operator="equal">
      <formula>"Pass"</formula>
    </cfRule>
    <cfRule type="cellIs" dxfId="5974" priority="5976" stopIfTrue="1" operator="equal">
      <formula>"Fail"</formula>
    </cfRule>
  </conditionalFormatting>
  <conditionalFormatting sqref="E8:E9 E11:E14">
    <cfRule type="cellIs" dxfId="5973" priority="5973" stopIfTrue="1" operator="equal">
      <formula>"Pass"</formula>
    </cfRule>
    <cfRule type="cellIs" dxfId="5972" priority="5974" stopIfTrue="1" operator="equal">
      <formula>"Fail"</formula>
    </cfRule>
  </conditionalFormatting>
  <conditionalFormatting sqref="E8:E9 E11:E14">
    <cfRule type="cellIs" dxfId="5971" priority="5971" stopIfTrue="1" operator="equal">
      <formula>"Pass"</formula>
    </cfRule>
    <cfRule type="cellIs" dxfId="5970" priority="5972" stopIfTrue="1" operator="equal">
      <formula>"Fail"</formula>
    </cfRule>
  </conditionalFormatting>
  <conditionalFormatting sqref="E8:E9 E11:E14">
    <cfRule type="cellIs" dxfId="5969" priority="5969" stopIfTrue="1" operator="equal">
      <formula>"Pass"</formula>
    </cfRule>
    <cfRule type="cellIs" dxfId="5968" priority="5970" stopIfTrue="1" operator="equal">
      <formula>"Fail"</formula>
    </cfRule>
  </conditionalFormatting>
  <conditionalFormatting sqref="E8:E9 E11:E14">
    <cfRule type="cellIs" dxfId="5967" priority="5967" stopIfTrue="1" operator="equal">
      <formula>"Pass"</formula>
    </cfRule>
    <cfRule type="cellIs" dxfId="5966" priority="5968" stopIfTrue="1" operator="equal">
      <formula>"Fail"</formula>
    </cfRule>
  </conditionalFormatting>
  <conditionalFormatting sqref="E8:E9 E11:E14">
    <cfRule type="cellIs" dxfId="5965" priority="5965" stopIfTrue="1" operator="equal">
      <formula>"Pass"</formula>
    </cfRule>
    <cfRule type="cellIs" dxfId="5964" priority="5966" stopIfTrue="1" operator="equal">
      <formula>"Fail"</formula>
    </cfRule>
  </conditionalFormatting>
  <conditionalFormatting sqref="E8:E9 E11:E14">
    <cfRule type="cellIs" dxfId="5963" priority="5963" stopIfTrue="1" operator="equal">
      <formula>"Pass"</formula>
    </cfRule>
    <cfRule type="cellIs" dxfId="5962" priority="5964" stopIfTrue="1" operator="equal">
      <formula>"Fail"</formula>
    </cfRule>
  </conditionalFormatting>
  <conditionalFormatting sqref="E8:E9 E11:E14">
    <cfRule type="cellIs" dxfId="5961" priority="5961" stopIfTrue="1" operator="equal">
      <formula>"Pass"</formula>
    </cfRule>
    <cfRule type="cellIs" dxfId="5960" priority="5962" stopIfTrue="1" operator="equal">
      <formula>"Fail"</formula>
    </cfRule>
  </conditionalFormatting>
  <conditionalFormatting sqref="E8:E9 E11:E14">
    <cfRule type="cellIs" dxfId="5959" priority="5959" stopIfTrue="1" operator="equal">
      <formula>"Pass"</formula>
    </cfRule>
    <cfRule type="cellIs" dxfId="5958" priority="5960" stopIfTrue="1" operator="equal">
      <formula>"Fail"</formula>
    </cfRule>
  </conditionalFormatting>
  <conditionalFormatting sqref="E8:E9 E11:E14">
    <cfRule type="cellIs" dxfId="5957" priority="5957" stopIfTrue="1" operator="equal">
      <formula>"Pass"</formula>
    </cfRule>
    <cfRule type="cellIs" dxfId="5956" priority="5958" stopIfTrue="1" operator="equal">
      <formula>"Fail"</formula>
    </cfRule>
  </conditionalFormatting>
  <conditionalFormatting sqref="E8:E9 E11:E14">
    <cfRule type="cellIs" dxfId="5955" priority="5955" stopIfTrue="1" operator="equal">
      <formula>"Pass"</formula>
    </cfRule>
    <cfRule type="cellIs" dxfId="5954" priority="5956" stopIfTrue="1" operator="equal">
      <formula>"Fail"</formula>
    </cfRule>
  </conditionalFormatting>
  <conditionalFormatting sqref="E8:E9 E11:E14">
    <cfRule type="cellIs" dxfId="5953" priority="5953" stopIfTrue="1" operator="equal">
      <formula>"Pass"</formula>
    </cfRule>
    <cfRule type="cellIs" dxfId="5952" priority="5954" stopIfTrue="1" operator="equal">
      <formula>"Fail"</formula>
    </cfRule>
  </conditionalFormatting>
  <conditionalFormatting sqref="E8:E9 E11:E14">
    <cfRule type="cellIs" dxfId="5951" priority="5951" stopIfTrue="1" operator="equal">
      <formula>"Pass"</formula>
    </cfRule>
    <cfRule type="cellIs" dxfId="5950" priority="5952" stopIfTrue="1" operator="equal">
      <formula>"Fail"</formula>
    </cfRule>
  </conditionalFormatting>
  <conditionalFormatting sqref="E8:E9 E11:E14">
    <cfRule type="cellIs" dxfId="5949" priority="5949" stopIfTrue="1" operator="equal">
      <formula>"Pass"</formula>
    </cfRule>
    <cfRule type="cellIs" dxfId="5948" priority="5950" stopIfTrue="1" operator="equal">
      <formula>"Fail"</formula>
    </cfRule>
  </conditionalFormatting>
  <conditionalFormatting sqref="E8:E9 E11:E14">
    <cfRule type="cellIs" dxfId="5947" priority="5947" stopIfTrue="1" operator="equal">
      <formula>"Pass"</formula>
    </cfRule>
    <cfRule type="cellIs" dxfId="5946" priority="5948" stopIfTrue="1" operator="equal">
      <formula>"Fail"</formula>
    </cfRule>
  </conditionalFormatting>
  <conditionalFormatting sqref="E8:E9 E11:E14">
    <cfRule type="cellIs" dxfId="5945" priority="5945" stopIfTrue="1" operator="equal">
      <formula>"Pass"</formula>
    </cfRule>
    <cfRule type="cellIs" dxfId="5944" priority="5946" stopIfTrue="1" operator="equal">
      <formula>"Fail"</formula>
    </cfRule>
  </conditionalFormatting>
  <conditionalFormatting sqref="E8:E9 E11:E14">
    <cfRule type="cellIs" dxfId="5943" priority="5943" stopIfTrue="1" operator="equal">
      <formula>"Pass"</formula>
    </cfRule>
    <cfRule type="cellIs" dxfId="5942" priority="5944" stopIfTrue="1" operator="equal">
      <formula>"Fail"</formula>
    </cfRule>
  </conditionalFormatting>
  <conditionalFormatting sqref="E8:E9 E11:E14">
    <cfRule type="cellIs" dxfId="5941" priority="5941" stopIfTrue="1" operator="equal">
      <formula>"Pass"</formula>
    </cfRule>
    <cfRule type="cellIs" dxfId="5940" priority="5942" stopIfTrue="1" operator="equal">
      <formula>"Fail"</formula>
    </cfRule>
  </conditionalFormatting>
  <conditionalFormatting sqref="E8:E9 E11:E14">
    <cfRule type="cellIs" dxfId="5939" priority="5939" stopIfTrue="1" operator="equal">
      <formula>"Pass"</formula>
    </cfRule>
    <cfRule type="cellIs" dxfId="5938" priority="5940" stopIfTrue="1" operator="equal">
      <formula>"Fail"</formula>
    </cfRule>
  </conditionalFormatting>
  <conditionalFormatting sqref="E8:E9 E11:E14">
    <cfRule type="cellIs" dxfId="5937" priority="5937" stopIfTrue="1" operator="equal">
      <formula>"Pass"</formula>
    </cfRule>
    <cfRule type="cellIs" dxfId="5936" priority="5938" stopIfTrue="1" operator="equal">
      <formula>"Fail"</formula>
    </cfRule>
  </conditionalFormatting>
  <conditionalFormatting sqref="E8:E9 E11:E14">
    <cfRule type="cellIs" dxfId="5935" priority="5935" stopIfTrue="1" operator="equal">
      <formula>"Pass"</formula>
    </cfRule>
    <cfRule type="cellIs" dxfId="5934" priority="5936" stopIfTrue="1" operator="equal">
      <formula>"Fail"</formula>
    </cfRule>
  </conditionalFormatting>
  <conditionalFormatting sqref="E8:E9 E11:E14">
    <cfRule type="cellIs" dxfId="5933" priority="5933" stopIfTrue="1" operator="equal">
      <formula>"Pass"</formula>
    </cfRule>
    <cfRule type="cellIs" dxfId="5932" priority="5934" stopIfTrue="1" operator="equal">
      <formula>"Fail"</formula>
    </cfRule>
  </conditionalFormatting>
  <conditionalFormatting sqref="E8:E9 E11:E14">
    <cfRule type="cellIs" dxfId="5931" priority="5931" stopIfTrue="1" operator="equal">
      <formula>"Pass"</formula>
    </cfRule>
    <cfRule type="cellIs" dxfId="5930" priority="5932" stopIfTrue="1" operator="equal">
      <formula>"Fail"</formula>
    </cfRule>
  </conditionalFormatting>
  <conditionalFormatting sqref="E8:E9 E11:E14">
    <cfRule type="cellIs" dxfId="5929" priority="5929" stopIfTrue="1" operator="equal">
      <formula>"Pass"</formula>
    </cfRule>
    <cfRule type="cellIs" dxfId="5928" priority="5930" stopIfTrue="1" operator="equal">
      <formula>"Fail"</formula>
    </cfRule>
  </conditionalFormatting>
  <conditionalFormatting sqref="E8:E9 E11:E14">
    <cfRule type="cellIs" dxfId="5927" priority="5927" stopIfTrue="1" operator="equal">
      <formula>"Pass"</formula>
    </cfRule>
    <cfRule type="cellIs" dxfId="5926" priority="5928" stopIfTrue="1" operator="equal">
      <formula>"Fail"</formula>
    </cfRule>
  </conditionalFormatting>
  <conditionalFormatting sqref="E8:E9 E11:E14">
    <cfRule type="cellIs" dxfId="5925" priority="5925" stopIfTrue="1" operator="equal">
      <formula>"Pass"</formula>
    </cfRule>
    <cfRule type="cellIs" dxfId="5924" priority="5926" stopIfTrue="1" operator="equal">
      <formula>"Fail"</formula>
    </cfRule>
  </conditionalFormatting>
  <conditionalFormatting sqref="E8:E9 E11:E14">
    <cfRule type="cellIs" dxfId="5923" priority="5923" stopIfTrue="1" operator="equal">
      <formula>"Pass"</formula>
    </cfRule>
    <cfRule type="cellIs" dxfId="5922" priority="5924" stopIfTrue="1" operator="equal">
      <formula>"Fail"</formula>
    </cfRule>
  </conditionalFormatting>
  <conditionalFormatting sqref="E8:E9 E11:E14">
    <cfRule type="cellIs" dxfId="5921" priority="5921" stopIfTrue="1" operator="equal">
      <formula>"Pass"</formula>
    </cfRule>
    <cfRule type="cellIs" dxfId="5920" priority="5922" stopIfTrue="1" operator="equal">
      <formula>"Fail"</formula>
    </cfRule>
  </conditionalFormatting>
  <conditionalFormatting sqref="E8:E9 E11:E14">
    <cfRule type="cellIs" dxfId="5919" priority="5919" stopIfTrue="1" operator="equal">
      <formula>"Pass"</formula>
    </cfRule>
    <cfRule type="cellIs" dxfId="5918" priority="5920" stopIfTrue="1" operator="equal">
      <formula>"Fail"</formula>
    </cfRule>
  </conditionalFormatting>
  <conditionalFormatting sqref="E8:E9 E11:E14">
    <cfRule type="cellIs" dxfId="5917" priority="5917" stopIfTrue="1" operator="equal">
      <formula>"Pass"</formula>
    </cfRule>
    <cfRule type="cellIs" dxfId="5916" priority="5918" stopIfTrue="1" operator="equal">
      <formula>"Fail"</formula>
    </cfRule>
  </conditionalFormatting>
  <conditionalFormatting sqref="E8:E9 E11:E14">
    <cfRule type="cellIs" dxfId="5915" priority="5915" stopIfTrue="1" operator="equal">
      <formula>"Pass"</formula>
    </cfRule>
    <cfRule type="cellIs" dxfId="5914" priority="5916" stopIfTrue="1" operator="equal">
      <formula>"Fail"</formula>
    </cfRule>
  </conditionalFormatting>
  <conditionalFormatting sqref="E8:E9 E11:E14">
    <cfRule type="cellIs" dxfId="5913" priority="5913" stopIfTrue="1" operator="equal">
      <formula>"Pass"</formula>
    </cfRule>
    <cfRule type="cellIs" dxfId="5912" priority="5914" stopIfTrue="1" operator="equal">
      <formula>"Fail"</formula>
    </cfRule>
  </conditionalFormatting>
  <conditionalFormatting sqref="E8:E9 E11:E14">
    <cfRule type="cellIs" dxfId="5911" priority="5911" stopIfTrue="1" operator="equal">
      <formula>"Pass"</formula>
    </cfRule>
    <cfRule type="cellIs" dxfId="5910" priority="5912" stopIfTrue="1" operator="equal">
      <formula>"Fail"</formula>
    </cfRule>
  </conditionalFormatting>
  <conditionalFormatting sqref="E8:E9 E11:E14">
    <cfRule type="cellIs" dxfId="5909" priority="5909" stopIfTrue="1" operator="equal">
      <formula>"Pass"</formula>
    </cfRule>
    <cfRule type="cellIs" dxfId="5908" priority="5910" stopIfTrue="1" operator="equal">
      <formula>"Fail"</formula>
    </cfRule>
  </conditionalFormatting>
  <conditionalFormatting sqref="E8:E9 E11:E14">
    <cfRule type="cellIs" dxfId="5907" priority="5907" stopIfTrue="1" operator="equal">
      <formula>"Pass"</formula>
    </cfRule>
    <cfRule type="cellIs" dxfId="5906" priority="5908" stopIfTrue="1" operator="equal">
      <formula>"Fail"</formula>
    </cfRule>
  </conditionalFormatting>
  <conditionalFormatting sqref="E8:E9 E11:E14">
    <cfRule type="cellIs" dxfId="5905" priority="5905" stopIfTrue="1" operator="equal">
      <formula>"Pass"</formula>
    </cfRule>
    <cfRule type="cellIs" dxfId="5904" priority="5906" stopIfTrue="1" operator="equal">
      <formula>"Fail"</formula>
    </cfRule>
  </conditionalFormatting>
  <conditionalFormatting sqref="E8:E9 E11:E14">
    <cfRule type="cellIs" dxfId="5903" priority="5903" stopIfTrue="1" operator="equal">
      <formula>"Pass"</formula>
    </cfRule>
    <cfRule type="cellIs" dxfId="5902" priority="5904" stopIfTrue="1" operator="equal">
      <formula>"Fail"</formula>
    </cfRule>
  </conditionalFormatting>
  <conditionalFormatting sqref="E8:E9 E11:E14">
    <cfRule type="cellIs" dxfId="5901" priority="5901" stopIfTrue="1" operator="equal">
      <formula>"Pass"</formula>
    </cfRule>
    <cfRule type="cellIs" dxfId="5900" priority="5902" stopIfTrue="1" operator="equal">
      <formula>"Fail"</formula>
    </cfRule>
  </conditionalFormatting>
  <conditionalFormatting sqref="E8:E9 E11:E14">
    <cfRule type="cellIs" dxfId="5899" priority="5899" stopIfTrue="1" operator="equal">
      <formula>"Pass"</formula>
    </cfRule>
    <cfRule type="cellIs" dxfId="5898" priority="5900" stopIfTrue="1" operator="equal">
      <formula>"Fail"</formula>
    </cfRule>
  </conditionalFormatting>
  <conditionalFormatting sqref="E8:E9 E11:E14">
    <cfRule type="cellIs" dxfId="5897" priority="5897" stopIfTrue="1" operator="equal">
      <formula>"Pass"</formula>
    </cfRule>
    <cfRule type="cellIs" dxfId="5896" priority="5898" stopIfTrue="1" operator="equal">
      <formula>"Fail"</formula>
    </cfRule>
  </conditionalFormatting>
  <conditionalFormatting sqref="E8:E9 E11:E14">
    <cfRule type="cellIs" dxfId="5895" priority="5895" stopIfTrue="1" operator="equal">
      <formula>"Pass"</formula>
    </cfRule>
    <cfRule type="cellIs" dxfId="5894" priority="5896" stopIfTrue="1" operator="equal">
      <formula>"Fail"</formula>
    </cfRule>
  </conditionalFormatting>
  <conditionalFormatting sqref="E8:E9 E11:E14">
    <cfRule type="cellIs" dxfId="5893" priority="5893" stopIfTrue="1" operator="equal">
      <formula>"Pass"</formula>
    </cfRule>
    <cfRule type="cellIs" dxfId="5892" priority="5894" stopIfTrue="1" operator="equal">
      <formula>"Fail"</formula>
    </cfRule>
  </conditionalFormatting>
  <conditionalFormatting sqref="E8:E9 E11:E14">
    <cfRule type="cellIs" dxfId="5891" priority="5891" stopIfTrue="1" operator="equal">
      <formula>"Pass"</formula>
    </cfRule>
    <cfRule type="cellIs" dxfId="5890" priority="5892" stopIfTrue="1" operator="equal">
      <formula>"Fail"</formula>
    </cfRule>
  </conditionalFormatting>
  <conditionalFormatting sqref="E8:E9 E11:E14">
    <cfRule type="cellIs" dxfId="5889" priority="5889" stopIfTrue="1" operator="equal">
      <formula>"Pass"</formula>
    </cfRule>
    <cfRule type="cellIs" dxfId="5888" priority="5890" stopIfTrue="1" operator="equal">
      <formula>"Fail"</formula>
    </cfRule>
  </conditionalFormatting>
  <conditionalFormatting sqref="E8:E9 E11:E14">
    <cfRule type="cellIs" dxfId="5887" priority="5887" stopIfTrue="1" operator="equal">
      <formula>"Pass"</formula>
    </cfRule>
    <cfRule type="cellIs" dxfId="5886" priority="5888" stopIfTrue="1" operator="equal">
      <formula>"Fail"</formula>
    </cfRule>
  </conditionalFormatting>
  <conditionalFormatting sqref="E8:E9 E11:E14">
    <cfRule type="cellIs" dxfId="5885" priority="5885" stopIfTrue="1" operator="equal">
      <formula>"Pass"</formula>
    </cfRule>
    <cfRule type="cellIs" dxfId="5884" priority="5886" stopIfTrue="1" operator="equal">
      <formula>"Fail"</formula>
    </cfRule>
  </conditionalFormatting>
  <conditionalFormatting sqref="E8:E9 E11:E14">
    <cfRule type="cellIs" dxfId="5883" priority="5883" stopIfTrue="1" operator="equal">
      <formula>"Pass"</formula>
    </cfRule>
    <cfRule type="cellIs" dxfId="5882" priority="5884" stopIfTrue="1" operator="equal">
      <formula>"Fail"</formula>
    </cfRule>
  </conditionalFormatting>
  <conditionalFormatting sqref="E8:E9 E11:E14">
    <cfRule type="cellIs" dxfId="5881" priority="5881" stopIfTrue="1" operator="equal">
      <formula>"Pass"</formula>
    </cfRule>
    <cfRule type="cellIs" dxfId="5880" priority="5882" stopIfTrue="1" operator="equal">
      <formula>"Fail"</formula>
    </cfRule>
  </conditionalFormatting>
  <conditionalFormatting sqref="E8:E9 E11:E14">
    <cfRule type="cellIs" dxfId="5879" priority="5879" stopIfTrue="1" operator="equal">
      <formula>"Pass"</formula>
    </cfRule>
    <cfRule type="cellIs" dxfId="5878" priority="5880" stopIfTrue="1" operator="equal">
      <formula>"Fail"</formula>
    </cfRule>
  </conditionalFormatting>
  <conditionalFormatting sqref="E8:E9 E11:E14">
    <cfRule type="cellIs" dxfId="5877" priority="5877" stopIfTrue="1" operator="equal">
      <formula>"Pass"</formula>
    </cfRule>
    <cfRule type="cellIs" dxfId="5876" priority="5878" stopIfTrue="1" operator="equal">
      <formula>"Fail"</formula>
    </cfRule>
  </conditionalFormatting>
  <conditionalFormatting sqref="E8:E9 E11:E14">
    <cfRule type="cellIs" dxfId="5875" priority="5875" stopIfTrue="1" operator="equal">
      <formula>"Pass"</formula>
    </cfRule>
    <cfRule type="cellIs" dxfId="5874" priority="5876" stopIfTrue="1" operator="equal">
      <formula>"Fail"</formula>
    </cfRule>
  </conditionalFormatting>
  <conditionalFormatting sqref="E8:E9 E11:E14">
    <cfRule type="cellIs" dxfId="5873" priority="5873" stopIfTrue="1" operator="equal">
      <formula>"Pass"</formula>
    </cfRule>
    <cfRule type="cellIs" dxfId="5872" priority="5874" stopIfTrue="1" operator="equal">
      <formula>"Fail"</formula>
    </cfRule>
  </conditionalFormatting>
  <conditionalFormatting sqref="E8:E9 E11:E14">
    <cfRule type="cellIs" dxfId="5871" priority="5871" stopIfTrue="1" operator="equal">
      <formula>"Pass"</formula>
    </cfRule>
    <cfRule type="cellIs" dxfId="5870" priority="5872" stopIfTrue="1" operator="equal">
      <formula>"Fail"</formula>
    </cfRule>
  </conditionalFormatting>
  <conditionalFormatting sqref="E8:E9 E11:E14">
    <cfRule type="cellIs" dxfId="5869" priority="5869" stopIfTrue="1" operator="equal">
      <formula>"Pass"</formula>
    </cfRule>
    <cfRule type="cellIs" dxfId="5868" priority="5870" stopIfTrue="1" operator="equal">
      <formula>"Fail"</formula>
    </cfRule>
  </conditionalFormatting>
  <conditionalFormatting sqref="E8:E9 E11:E14">
    <cfRule type="cellIs" dxfId="5867" priority="5867" stopIfTrue="1" operator="equal">
      <formula>"Pass"</formula>
    </cfRule>
    <cfRule type="cellIs" dxfId="5866" priority="5868" stopIfTrue="1" operator="equal">
      <formula>"Fail"</formula>
    </cfRule>
  </conditionalFormatting>
  <conditionalFormatting sqref="E8:E9 E11:E14">
    <cfRule type="cellIs" dxfId="5865" priority="5865" stopIfTrue="1" operator="equal">
      <formula>"Pass"</formula>
    </cfRule>
    <cfRule type="cellIs" dxfId="5864" priority="5866" stopIfTrue="1" operator="equal">
      <formula>"Fail"</formula>
    </cfRule>
  </conditionalFormatting>
  <conditionalFormatting sqref="E8:E9 E11:E14">
    <cfRule type="cellIs" dxfId="5863" priority="5863" stopIfTrue="1" operator="equal">
      <formula>"Pass"</formula>
    </cfRule>
    <cfRule type="cellIs" dxfId="5862" priority="5864" stopIfTrue="1" operator="equal">
      <formula>"Fail"</formula>
    </cfRule>
  </conditionalFormatting>
  <conditionalFormatting sqref="E8:E9 E11:E14">
    <cfRule type="cellIs" dxfId="5861" priority="5861" stopIfTrue="1" operator="equal">
      <formula>"Pass"</formula>
    </cfRule>
    <cfRule type="cellIs" dxfId="5860" priority="5862" stopIfTrue="1" operator="equal">
      <formula>"Fail"</formula>
    </cfRule>
  </conditionalFormatting>
  <conditionalFormatting sqref="E8:E9 E11:E14">
    <cfRule type="cellIs" dxfId="5859" priority="5859" stopIfTrue="1" operator="equal">
      <formula>"Pass"</formula>
    </cfRule>
    <cfRule type="cellIs" dxfId="5858" priority="5860" stopIfTrue="1" operator="equal">
      <formula>"Fail"</formula>
    </cfRule>
  </conditionalFormatting>
  <conditionalFormatting sqref="E8:E9 E11:E14">
    <cfRule type="cellIs" dxfId="5857" priority="5857" stopIfTrue="1" operator="equal">
      <formula>"Pass"</formula>
    </cfRule>
    <cfRule type="cellIs" dxfId="5856" priority="5858" stopIfTrue="1" operator="equal">
      <formula>"Fail"</formula>
    </cfRule>
  </conditionalFormatting>
  <conditionalFormatting sqref="E8:E9 E11:E14">
    <cfRule type="cellIs" dxfId="5855" priority="5855" stopIfTrue="1" operator="equal">
      <formula>"Pass"</formula>
    </cfRule>
    <cfRule type="cellIs" dxfId="5854" priority="5856" stopIfTrue="1" operator="equal">
      <formula>"Fail"</formula>
    </cfRule>
  </conditionalFormatting>
  <conditionalFormatting sqref="E8:E9 E11:E14">
    <cfRule type="cellIs" dxfId="5853" priority="5853" stopIfTrue="1" operator="equal">
      <formula>"Pass"</formula>
    </cfRule>
    <cfRule type="cellIs" dxfId="5852" priority="5854" stopIfTrue="1" operator="equal">
      <formula>"Fail"</formula>
    </cfRule>
  </conditionalFormatting>
  <conditionalFormatting sqref="E8:E9 E11:E14">
    <cfRule type="cellIs" dxfId="5851" priority="5851" stopIfTrue="1" operator="equal">
      <formula>"Pass"</formula>
    </cfRule>
    <cfRule type="cellIs" dxfId="5850" priority="5852" stopIfTrue="1" operator="equal">
      <formula>"Fail"</formula>
    </cfRule>
  </conditionalFormatting>
  <conditionalFormatting sqref="E8:E9 E11:E14">
    <cfRule type="cellIs" dxfId="5849" priority="5849" stopIfTrue="1" operator="equal">
      <formula>"Pass"</formula>
    </cfRule>
    <cfRule type="cellIs" dxfId="5848" priority="5850" stopIfTrue="1" operator="equal">
      <formula>"Fail"</formula>
    </cfRule>
  </conditionalFormatting>
  <conditionalFormatting sqref="E8:E9 E11:E14">
    <cfRule type="cellIs" dxfId="5847" priority="5847" stopIfTrue="1" operator="equal">
      <formula>"Pass"</formula>
    </cfRule>
    <cfRule type="cellIs" dxfId="5846" priority="5848" stopIfTrue="1" operator="equal">
      <formula>"Fail"</formula>
    </cfRule>
  </conditionalFormatting>
  <conditionalFormatting sqref="E8:E9 E11:E14">
    <cfRule type="cellIs" dxfId="5845" priority="5845" stopIfTrue="1" operator="equal">
      <formula>"Pass"</formula>
    </cfRule>
    <cfRule type="cellIs" dxfId="5844" priority="5846" stopIfTrue="1" operator="equal">
      <formula>"Fail"</formula>
    </cfRule>
  </conditionalFormatting>
  <conditionalFormatting sqref="E8:E9 E11:E14">
    <cfRule type="cellIs" dxfId="5843" priority="5843" stopIfTrue="1" operator="equal">
      <formula>"Pass"</formula>
    </cfRule>
    <cfRule type="cellIs" dxfId="5842" priority="5844" stopIfTrue="1" operator="equal">
      <formula>"Fail"</formula>
    </cfRule>
  </conditionalFormatting>
  <conditionalFormatting sqref="E8:E9 E11:E14">
    <cfRule type="cellIs" dxfId="5841" priority="5841" stopIfTrue="1" operator="equal">
      <formula>"Pass"</formula>
    </cfRule>
    <cfRule type="cellIs" dxfId="5840" priority="5842" stopIfTrue="1" operator="equal">
      <formula>"Fail"</formula>
    </cfRule>
  </conditionalFormatting>
  <conditionalFormatting sqref="E8:E9 E11:E14">
    <cfRule type="cellIs" dxfId="5839" priority="5839" stopIfTrue="1" operator="equal">
      <formula>"Pass"</formula>
    </cfRule>
    <cfRule type="cellIs" dxfId="5838" priority="5840" stopIfTrue="1" operator="equal">
      <formula>"Fail"</formula>
    </cfRule>
  </conditionalFormatting>
  <conditionalFormatting sqref="E8:E9 E11:E14">
    <cfRule type="cellIs" dxfId="5837" priority="5837" stopIfTrue="1" operator="equal">
      <formula>"Pass"</formula>
    </cfRule>
    <cfRule type="cellIs" dxfId="5836" priority="5838" stopIfTrue="1" operator="equal">
      <formula>"Fail"</formula>
    </cfRule>
  </conditionalFormatting>
  <conditionalFormatting sqref="E8:E9 E11:E14">
    <cfRule type="cellIs" dxfId="5835" priority="5835" stopIfTrue="1" operator="equal">
      <formula>"Pass"</formula>
    </cfRule>
    <cfRule type="cellIs" dxfId="5834" priority="5836" stopIfTrue="1" operator="equal">
      <formula>"Fail"</formula>
    </cfRule>
  </conditionalFormatting>
  <conditionalFormatting sqref="E8:E9 E11:E14">
    <cfRule type="cellIs" dxfId="5833" priority="5833" stopIfTrue="1" operator="equal">
      <formula>"Pass"</formula>
    </cfRule>
    <cfRule type="cellIs" dxfId="5832" priority="5834" stopIfTrue="1" operator="equal">
      <formula>"Fail"</formula>
    </cfRule>
  </conditionalFormatting>
  <conditionalFormatting sqref="E8:E9 E11:E14">
    <cfRule type="cellIs" dxfId="5831" priority="5831" stopIfTrue="1" operator="equal">
      <formula>"Pass"</formula>
    </cfRule>
    <cfRule type="cellIs" dxfId="5830" priority="5832" stopIfTrue="1" operator="equal">
      <formula>"Fail"</formula>
    </cfRule>
  </conditionalFormatting>
  <conditionalFormatting sqref="E8:E9 E11:E14">
    <cfRule type="cellIs" dxfId="5829" priority="5829" stopIfTrue="1" operator="equal">
      <formula>"Pass"</formula>
    </cfRule>
    <cfRule type="cellIs" dxfId="5828" priority="5830" stopIfTrue="1" operator="equal">
      <formula>"Fail"</formula>
    </cfRule>
  </conditionalFormatting>
  <conditionalFormatting sqref="E8:E9 E11:E14">
    <cfRule type="cellIs" dxfId="5827" priority="5827" stopIfTrue="1" operator="equal">
      <formula>"Pass"</formula>
    </cfRule>
    <cfRule type="cellIs" dxfId="5826" priority="5828" stopIfTrue="1" operator="equal">
      <formula>"Fail"</formula>
    </cfRule>
  </conditionalFormatting>
  <conditionalFormatting sqref="E8:E9 E11:E14">
    <cfRule type="cellIs" dxfId="5825" priority="5825" stopIfTrue="1" operator="equal">
      <formula>"Pass"</formula>
    </cfRule>
    <cfRule type="cellIs" dxfId="5824" priority="5826" stopIfTrue="1" operator="equal">
      <formula>"Fail"</formula>
    </cfRule>
  </conditionalFormatting>
  <conditionalFormatting sqref="E8:E9 E11:E14">
    <cfRule type="cellIs" dxfId="5823" priority="5823" stopIfTrue="1" operator="equal">
      <formula>"Pass"</formula>
    </cfRule>
    <cfRule type="cellIs" dxfId="5822" priority="5824" stopIfTrue="1" operator="equal">
      <formula>"Fail"</formula>
    </cfRule>
  </conditionalFormatting>
  <conditionalFormatting sqref="E8:E9 E11:E14">
    <cfRule type="cellIs" dxfId="5821" priority="5821" stopIfTrue="1" operator="equal">
      <formula>"Pass"</formula>
    </cfRule>
    <cfRule type="cellIs" dxfId="5820" priority="5822" stopIfTrue="1" operator="equal">
      <formula>"Fail"</formula>
    </cfRule>
  </conditionalFormatting>
  <conditionalFormatting sqref="E8:E9 E11:E14">
    <cfRule type="cellIs" dxfId="5819" priority="5819" stopIfTrue="1" operator="equal">
      <formula>"Pass"</formula>
    </cfRule>
    <cfRule type="cellIs" dxfId="5818" priority="5820" stopIfTrue="1" operator="equal">
      <formula>"Fail"</formula>
    </cfRule>
  </conditionalFormatting>
  <conditionalFormatting sqref="E8:E9 E11:E14">
    <cfRule type="cellIs" dxfId="5817" priority="5817" stopIfTrue="1" operator="equal">
      <formula>"Pass"</formula>
    </cfRule>
    <cfRule type="cellIs" dxfId="5816" priority="5818" stopIfTrue="1" operator="equal">
      <formula>"Fail"</formula>
    </cfRule>
  </conditionalFormatting>
  <conditionalFormatting sqref="E8:E9 E11:E14">
    <cfRule type="cellIs" dxfId="5815" priority="5815" stopIfTrue="1" operator="equal">
      <formula>"Pass"</formula>
    </cfRule>
    <cfRule type="cellIs" dxfId="5814" priority="5816" stopIfTrue="1" operator="equal">
      <formula>"Fail"</formula>
    </cfRule>
  </conditionalFormatting>
  <conditionalFormatting sqref="E8:E9 E11:E14">
    <cfRule type="cellIs" dxfId="5813" priority="5813" stopIfTrue="1" operator="equal">
      <formula>"Pass"</formula>
    </cfRule>
    <cfRule type="cellIs" dxfId="5812" priority="5814" stopIfTrue="1" operator="equal">
      <formula>"Fail"</formula>
    </cfRule>
  </conditionalFormatting>
  <conditionalFormatting sqref="E8:E9 E11:E14">
    <cfRule type="cellIs" dxfId="5811" priority="5811" stopIfTrue="1" operator="equal">
      <formula>"Pass"</formula>
    </cfRule>
    <cfRule type="cellIs" dxfId="5810" priority="5812" stopIfTrue="1" operator="equal">
      <formula>"Fail"</formula>
    </cfRule>
  </conditionalFormatting>
  <conditionalFormatting sqref="E8:E9 E11:E14">
    <cfRule type="cellIs" dxfId="5809" priority="5809" stopIfTrue="1" operator="equal">
      <formula>"Pass"</formula>
    </cfRule>
    <cfRule type="cellIs" dxfId="5808" priority="5810" stopIfTrue="1" operator="equal">
      <formula>"Fail"</formula>
    </cfRule>
  </conditionalFormatting>
  <conditionalFormatting sqref="E8:E9 E11:E14">
    <cfRule type="cellIs" dxfId="5807" priority="5807" stopIfTrue="1" operator="equal">
      <formula>"Pass"</formula>
    </cfRule>
    <cfRule type="cellIs" dxfId="5806" priority="5808" stopIfTrue="1" operator="equal">
      <formula>"Fail"</formula>
    </cfRule>
  </conditionalFormatting>
  <conditionalFormatting sqref="E12">
    <cfRule type="cellIs" dxfId="5805" priority="5805" stopIfTrue="1" operator="equal">
      <formula>"Pass"</formula>
    </cfRule>
    <cfRule type="cellIs" dxfId="5804" priority="5806" stopIfTrue="1" operator="equal">
      <formula>"Fail"</formula>
    </cfRule>
  </conditionalFormatting>
  <conditionalFormatting sqref="E12">
    <cfRule type="cellIs" dxfId="5803" priority="5803" stopIfTrue="1" operator="equal">
      <formula>"Pass"</formula>
    </cfRule>
    <cfRule type="cellIs" dxfId="5802" priority="5804" stopIfTrue="1" operator="equal">
      <formula>"Fail"</formula>
    </cfRule>
  </conditionalFormatting>
  <conditionalFormatting sqref="E12">
    <cfRule type="cellIs" dxfId="5801" priority="5801" stopIfTrue="1" operator="equal">
      <formula>"Pass"</formula>
    </cfRule>
    <cfRule type="cellIs" dxfId="5800" priority="5802" stopIfTrue="1" operator="equal">
      <formula>"Fail"</formula>
    </cfRule>
  </conditionalFormatting>
  <conditionalFormatting sqref="E12">
    <cfRule type="cellIs" dxfId="5799" priority="5799" stopIfTrue="1" operator="equal">
      <formula>"Pass"</formula>
    </cfRule>
    <cfRule type="cellIs" dxfId="5798" priority="5800" stopIfTrue="1" operator="equal">
      <formula>"Fail"</formula>
    </cfRule>
  </conditionalFormatting>
  <conditionalFormatting sqref="E12">
    <cfRule type="cellIs" dxfId="5797" priority="5797" stopIfTrue="1" operator="equal">
      <formula>"Pass"</formula>
    </cfRule>
    <cfRule type="cellIs" dxfId="5796" priority="5798" stopIfTrue="1" operator="equal">
      <formula>"Fail"</formula>
    </cfRule>
  </conditionalFormatting>
  <conditionalFormatting sqref="E12">
    <cfRule type="cellIs" dxfId="5795" priority="5795" stopIfTrue="1" operator="equal">
      <formula>"Pass"</formula>
    </cfRule>
    <cfRule type="cellIs" dxfId="5794" priority="5796" stopIfTrue="1" operator="equal">
      <formula>"Fail"</formula>
    </cfRule>
  </conditionalFormatting>
  <conditionalFormatting sqref="E12">
    <cfRule type="cellIs" dxfId="5793" priority="5793" stopIfTrue="1" operator="equal">
      <formula>"Pass"</formula>
    </cfRule>
    <cfRule type="cellIs" dxfId="5792" priority="5794" stopIfTrue="1" operator="equal">
      <formula>"Fail"</formula>
    </cfRule>
  </conditionalFormatting>
  <conditionalFormatting sqref="E12">
    <cfRule type="cellIs" dxfId="5791" priority="5791" stopIfTrue="1" operator="equal">
      <formula>"Pass"</formula>
    </cfRule>
    <cfRule type="cellIs" dxfId="5790" priority="5792" stopIfTrue="1" operator="equal">
      <formula>"Fail"</formula>
    </cfRule>
  </conditionalFormatting>
  <conditionalFormatting sqref="E12">
    <cfRule type="cellIs" dxfId="5789" priority="5789" stopIfTrue="1" operator="equal">
      <formula>"Pass"</formula>
    </cfRule>
    <cfRule type="cellIs" dxfId="5788" priority="5790" stopIfTrue="1" operator="equal">
      <formula>"Fail"</formula>
    </cfRule>
  </conditionalFormatting>
  <conditionalFormatting sqref="E12">
    <cfRule type="cellIs" dxfId="5787" priority="5787" stopIfTrue="1" operator="equal">
      <formula>"Pass"</formula>
    </cfRule>
    <cfRule type="cellIs" dxfId="5786" priority="5788" stopIfTrue="1" operator="equal">
      <formula>"Fail"</formula>
    </cfRule>
  </conditionalFormatting>
  <conditionalFormatting sqref="E12">
    <cfRule type="cellIs" dxfId="5785" priority="5785" stopIfTrue="1" operator="equal">
      <formula>"Pass"</formula>
    </cfRule>
    <cfRule type="cellIs" dxfId="5784" priority="5786" stopIfTrue="1" operator="equal">
      <formula>"Fail"</formula>
    </cfRule>
  </conditionalFormatting>
  <conditionalFormatting sqref="E12">
    <cfRule type="cellIs" dxfId="5783" priority="5783" stopIfTrue="1" operator="equal">
      <formula>"Pass"</formula>
    </cfRule>
    <cfRule type="cellIs" dxfId="5782" priority="5784" stopIfTrue="1" operator="equal">
      <formula>"Fail"</formula>
    </cfRule>
  </conditionalFormatting>
  <conditionalFormatting sqref="E12">
    <cfRule type="cellIs" dxfId="5781" priority="5781" stopIfTrue="1" operator="equal">
      <formula>"Pass"</formula>
    </cfRule>
    <cfRule type="cellIs" dxfId="5780" priority="5782" stopIfTrue="1" operator="equal">
      <formula>"Fail"</formula>
    </cfRule>
  </conditionalFormatting>
  <conditionalFormatting sqref="E12">
    <cfRule type="cellIs" dxfId="5779" priority="5779" stopIfTrue="1" operator="equal">
      <formula>"Pass"</formula>
    </cfRule>
    <cfRule type="cellIs" dxfId="5778" priority="5780" stopIfTrue="1" operator="equal">
      <formula>"Fail"</formula>
    </cfRule>
  </conditionalFormatting>
  <conditionalFormatting sqref="E12">
    <cfRule type="cellIs" dxfId="5777" priority="5777" stopIfTrue="1" operator="equal">
      <formula>"Pass"</formula>
    </cfRule>
    <cfRule type="cellIs" dxfId="5776" priority="5778" stopIfTrue="1" operator="equal">
      <formula>"Fail"</formula>
    </cfRule>
  </conditionalFormatting>
  <conditionalFormatting sqref="E12">
    <cfRule type="cellIs" dxfId="5775" priority="5775" stopIfTrue="1" operator="equal">
      <formula>"Pass"</formula>
    </cfRule>
    <cfRule type="cellIs" dxfId="5774" priority="5776" stopIfTrue="1" operator="equal">
      <formula>"Fail"</formula>
    </cfRule>
  </conditionalFormatting>
  <conditionalFormatting sqref="E12">
    <cfRule type="cellIs" dxfId="5773" priority="5773" stopIfTrue="1" operator="equal">
      <formula>"Pass"</formula>
    </cfRule>
    <cfRule type="cellIs" dxfId="5772" priority="5774" stopIfTrue="1" operator="equal">
      <formula>"Fail"</formula>
    </cfRule>
  </conditionalFormatting>
  <conditionalFormatting sqref="E12">
    <cfRule type="cellIs" dxfId="5771" priority="5771" stopIfTrue="1" operator="equal">
      <formula>"Pass"</formula>
    </cfRule>
    <cfRule type="cellIs" dxfId="5770" priority="5772" stopIfTrue="1" operator="equal">
      <formula>"Fail"</formula>
    </cfRule>
  </conditionalFormatting>
  <conditionalFormatting sqref="E12">
    <cfRule type="cellIs" dxfId="5769" priority="5769" stopIfTrue="1" operator="equal">
      <formula>"Pass"</formula>
    </cfRule>
    <cfRule type="cellIs" dxfId="5768" priority="5770" stopIfTrue="1" operator="equal">
      <formula>"Fail"</formula>
    </cfRule>
  </conditionalFormatting>
  <conditionalFormatting sqref="E12">
    <cfRule type="cellIs" dxfId="5767" priority="5767" stopIfTrue="1" operator="equal">
      <formula>"Pass"</formula>
    </cfRule>
    <cfRule type="cellIs" dxfId="5766" priority="5768" stopIfTrue="1" operator="equal">
      <formula>"Fail"</formula>
    </cfRule>
  </conditionalFormatting>
  <conditionalFormatting sqref="E12">
    <cfRule type="cellIs" dxfId="5765" priority="5765" stopIfTrue="1" operator="equal">
      <formula>"Pass"</formula>
    </cfRule>
    <cfRule type="cellIs" dxfId="5764" priority="5766" stopIfTrue="1" operator="equal">
      <formula>"Fail"</formula>
    </cfRule>
  </conditionalFormatting>
  <conditionalFormatting sqref="E12">
    <cfRule type="cellIs" dxfId="5763" priority="5763" stopIfTrue="1" operator="equal">
      <formula>"Pass"</formula>
    </cfRule>
    <cfRule type="cellIs" dxfId="5762" priority="5764" stopIfTrue="1" operator="equal">
      <formula>"Fail"</formula>
    </cfRule>
  </conditionalFormatting>
  <conditionalFormatting sqref="E12">
    <cfRule type="cellIs" dxfId="5761" priority="5761" stopIfTrue="1" operator="equal">
      <formula>"Pass"</formula>
    </cfRule>
    <cfRule type="cellIs" dxfId="5760" priority="5762" stopIfTrue="1" operator="equal">
      <formula>"Fail"</formula>
    </cfRule>
  </conditionalFormatting>
  <conditionalFormatting sqref="E12">
    <cfRule type="cellIs" dxfId="5759" priority="5759" stopIfTrue="1" operator="equal">
      <formula>"Pass"</formula>
    </cfRule>
    <cfRule type="cellIs" dxfId="5758" priority="5760" stopIfTrue="1" operator="equal">
      <formula>"Fail"</formula>
    </cfRule>
  </conditionalFormatting>
  <conditionalFormatting sqref="E12">
    <cfRule type="cellIs" dxfId="5757" priority="5757" stopIfTrue="1" operator="equal">
      <formula>"Pass"</formula>
    </cfRule>
    <cfRule type="cellIs" dxfId="5756" priority="5758" stopIfTrue="1" operator="equal">
      <formula>"Fail"</formula>
    </cfRule>
  </conditionalFormatting>
  <conditionalFormatting sqref="E12">
    <cfRule type="cellIs" dxfId="5755" priority="5755" stopIfTrue="1" operator="equal">
      <formula>"Pass"</formula>
    </cfRule>
    <cfRule type="cellIs" dxfId="5754" priority="5756" stopIfTrue="1" operator="equal">
      <formula>"Fail"</formula>
    </cfRule>
  </conditionalFormatting>
  <conditionalFormatting sqref="E12">
    <cfRule type="cellIs" dxfId="5753" priority="5753" stopIfTrue="1" operator="equal">
      <formula>"Pass"</formula>
    </cfRule>
    <cfRule type="cellIs" dxfId="5752" priority="5754" stopIfTrue="1" operator="equal">
      <formula>"Fail"</formula>
    </cfRule>
  </conditionalFormatting>
  <conditionalFormatting sqref="E12">
    <cfRule type="cellIs" dxfId="5751" priority="5751" stopIfTrue="1" operator="equal">
      <formula>"Pass"</formula>
    </cfRule>
    <cfRule type="cellIs" dxfId="5750" priority="5752" stopIfTrue="1" operator="equal">
      <formula>"Fail"</formula>
    </cfRule>
  </conditionalFormatting>
  <conditionalFormatting sqref="E12">
    <cfRule type="cellIs" dxfId="5749" priority="5749" stopIfTrue="1" operator="equal">
      <formula>"Pass"</formula>
    </cfRule>
    <cfRule type="cellIs" dxfId="5748" priority="5750" stopIfTrue="1" operator="equal">
      <formula>"Fail"</formula>
    </cfRule>
  </conditionalFormatting>
  <conditionalFormatting sqref="E12">
    <cfRule type="cellIs" dxfId="5747" priority="5747" stopIfTrue="1" operator="equal">
      <formula>"Pass"</formula>
    </cfRule>
    <cfRule type="cellIs" dxfId="5746" priority="5748" stopIfTrue="1" operator="equal">
      <formula>"Fail"</formula>
    </cfRule>
  </conditionalFormatting>
  <conditionalFormatting sqref="E12">
    <cfRule type="cellIs" dxfId="5745" priority="5745" stopIfTrue="1" operator="equal">
      <formula>"Pass"</formula>
    </cfRule>
    <cfRule type="cellIs" dxfId="5744" priority="5746" stopIfTrue="1" operator="equal">
      <formula>"Fail"</formula>
    </cfRule>
  </conditionalFormatting>
  <conditionalFormatting sqref="E12">
    <cfRule type="cellIs" dxfId="5743" priority="5743" stopIfTrue="1" operator="equal">
      <formula>"Pass"</formula>
    </cfRule>
    <cfRule type="cellIs" dxfId="5742" priority="5744" stopIfTrue="1" operator="equal">
      <formula>"Fail"</formula>
    </cfRule>
  </conditionalFormatting>
  <conditionalFormatting sqref="E12">
    <cfRule type="cellIs" dxfId="5741" priority="5741" stopIfTrue="1" operator="equal">
      <formula>"Pass"</formula>
    </cfRule>
    <cfRule type="cellIs" dxfId="5740" priority="5742" stopIfTrue="1" operator="equal">
      <formula>"Fail"</formula>
    </cfRule>
  </conditionalFormatting>
  <conditionalFormatting sqref="E12">
    <cfRule type="cellIs" dxfId="5739" priority="5739" stopIfTrue="1" operator="equal">
      <formula>"Pass"</formula>
    </cfRule>
    <cfRule type="cellIs" dxfId="5738" priority="5740" stopIfTrue="1" operator="equal">
      <formula>"Fail"</formula>
    </cfRule>
  </conditionalFormatting>
  <conditionalFormatting sqref="E12">
    <cfRule type="cellIs" dxfId="5737" priority="5737" stopIfTrue="1" operator="equal">
      <formula>"Pass"</formula>
    </cfRule>
    <cfRule type="cellIs" dxfId="5736" priority="5738" stopIfTrue="1" operator="equal">
      <formula>"Fail"</formula>
    </cfRule>
  </conditionalFormatting>
  <conditionalFormatting sqref="E12">
    <cfRule type="cellIs" dxfId="5735" priority="5735" stopIfTrue="1" operator="equal">
      <formula>"Pass"</formula>
    </cfRule>
    <cfRule type="cellIs" dxfId="5734" priority="5736" stopIfTrue="1" operator="equal">
      <formula>"Fail"</formula>
    </cfRule>
  </conditionalFormatting>
  <conditionalFormatting sqref="E12">
    <cfRule type="cellIs" dxfId="5733" priority="5733" stopIfTrue="1" operator="equal">
      <formula>"Pass"</formula>
    </cfRule>
    <cfRule type="cellIs" dxfId="5732" priority="5734" stopIfTrue="1" operator="equal">
      <formula>"Fail"</formula>
    </cfRule>
  </conditionalFormatting>
  <conditionalFormatting sqref="E12">
    <cfRule type="cellIs" dxfId="5731" priority="5731" stopIfTrue="1" operator="equal">
      <formula>"Pass"</formula>
    </cfRule>
    <cfRule type="cellIs" dxfId="5730" priority="5732" stopIfTrue="1" operator="equal">
      <formula>"Fail"</formula>
    </cfRule>
  </conditionalFormatting>
  <conditionalFormatting sqref="E12">
    <cfRule type="cellIs" dxfId="5729" priority="5729" stopIfTrue="1" operator="equal">
      <formula>"Pass"</formula>
    </cfRule>
    <cfRule type="cellIs" dxfId="5728" priority="5730" stopIfTrue="1" operator="equal">
      <formula>"Fail"</formula>
    </cfRule>
  </conditionalFormatting>
  <conditionalFormatting sqref="E12">
    <cfRule type="cellIs" dxfId="5727" priority="5727" stopIfTrue="1" operator="equal">
      <formula>"Pass"</formula>
    </cfRule>
    <cfRule type="cellIs" dxfId="5726" priority="5728" stopIfTrue="1" operator="equal">
      <formula>"Fail"</formula>
    </cfRule>
  </conditionalFormatting>
  <conditionalFormatting sqref="E12">
    <cfRule type="cellIs" dxfId="5725" priority="5725" stopIfTrue="1" operator="equal">
      <formula>"Pass"</formula>
    </cfRule>
    <cfRule type="cellIs" dxfId="5724" priority="5726" stopIfTrue="1" operator="equal">
      <formula>"Fail"</formula>
    </cfRule>
  </conditionalFormatting>
  <conditionalFormatting sqref="E12">
    <cfRule type="cellIs" dxfId="5723" priority="5723" stopIfTrue="1" operator="equal">
      <formula>"Pass"</formula>
    </cfRule>
    <cfRule type="cellIs" dxfId="5722" priority="5724" stopIfTrue="1" operator="equal">
      <formula>"Fail"</formula>
    </cfRule>
  </conditionalFormatting>
  <conditionalFormatting sqref="E12">
    <cfRule type="cellIs" dxfId="5721" priority="5721" stopIfTrue="1" operator="equal">
      <formula>"Pass"</formula>
    </cfRule>
    <cfRule type="cellIs" dxfId="5720" priority="5722" stopIfTrue="1" operator="equal">
      <formula>"Fail"</formula>
    </cfRule>
  </conditionalFormatting>
  <conditionalFormatting sqref="E12">
    <cfRule type="cellIs" dxfId="5719" priority="5719" stopIfTrue="1" operator="equal">
      <formula>"Pass"</formula>
    </cfRule>
    <cfRule type="cellIs" dxfId="5718" priority="5720" stopIfTrue="1" operator="equal">
      <formula>"Fail"</formula>
    </cfRule>
  </conditionalFormatting>
  <conditionalFormatting sqref="E12">
    <cfRule type="cellIs" dxfId="5717" priority="5717" stopIfTrue="1" operator="equal">
      <formula>"Pass"</formula>
    </cfRule>
    <cfRule type="cellIs" dxfId="5716" priority="5718" stopIfTrue="1" operator="equal">
      <formula>"Fail"</formula>
    </cfRule>
  </conditionalFormatting>
  <conditionalFormatting sqref="E12">
    <cfRule type="cellIs" dxfId="5715" priority="5715" stopIfTrue="1" operator="equal">
      <formula>"Pass"</formula>
    </cfRule>
    <cfRule type="cellIs" dxfId="5714" priority="5716" stopIfTrue="1" operator="equal">
      <formula>"Fail"</formula>
    </cfRule>
  </conditionalFormatting>
  <conditionalFormatting sqref="E12">
    <cfRule type="cellIs" dxfId="5713" priority="5713" stopIfTrue="1" operator="equal">
      <formula>"Pass"</formula>
    </cfRule>
    <cfRule type="cellIs" dxfId="5712" priority="5714" stopIfTrue="1" operator="equal">
      <formula>"Fail"</formula>
    </cfRule>
  </conditionalFormatting>
  <conditionalFormatting sqref="E12">
    <cfRule type="cellIs" dxfId="5711" priority="5711" stopIfTrue="1" operator="equal">
      <formula>"Pass"</formula>
    </cfRule>
    <cfRule type="cellIs" dxfId="5710" priority="5712" stopIfTrue="1" operator="equal">
      <formula>"Fail"</formula>
    </cfRule>
  </conditionalFormatting>
  <conditionalFormatting sqref="E12">
    <cfRule type="cellIs" dxfId="5709" priority="5709" stopIfTrue="1" operator="equal">
      <formula>"Pass"</formula>
    </cfRule>
    <cfRule type="cellIs" dxfId="5708" priority="5710" stopIfTrue="1" operator="equal">
      <formula>"Fail"</formula>
    </cfRule>
  </conditionalFormatting>
  <conditionalFormatting sqref="E12">
    <cfRule type="cellIs" dxfId="5707" priority="5707" stopIfTrue="1" operator="equal">
      <formula>"Pass"</formula>
    </cfRule>
    <cfRule type="cellIs" dxfId="5706" priority="5708" stopIfTrue="1" operator="equal">
      <formula>"Fail"</formula>
    </cfRule>
  </conditionalFormatting>
  <conditionalFormatting sqref="E12">
    <cfRule type="cellIs" dxfId="5705" priority="5705" stopIfTrue="1" operator="equal">
      <formula>"Pass"</formula>
    </cfRule>
    <cfRule type="cellIs" dxfId="5704" priority="5706" stopIfTrue="1" operator="equal">
      <formula>"Fail"</formula>
    </cfRule>
  </conditionalFormatting>
  <conditionalFormatting sqref="E12">
    <cfRule type="cellIs" dxfId="5703" priority="5703" stopIfTrue="1" operator="equal">
      <formula>"Pass"</formula>
    </cfRule>
    <cfRule type="cellIs" dxfId="5702" priority="5704" stopIfTrue="1" operator="equal">
      <formula>"Fail"</formula>
    </cfRule>
  </conditionalFormatting>
  <conditionalFormatting sqref="E12">
    <cfRule type="cellIs" dxfId="5701" priority="5701" stopIfTrue="1" operator="equal">
      <formula>"Pass"</formula>
    </cfRule>
    <cfRule type="cellIs" dxfId="5700" priority="5702" stopIfTrue="1" operator="equal">
      <formula>"Fail"</formula>
    </cfRule>
  </conditionalFormatting>
  <conditionalFormatting sqref="E12">
    <cfRule type="cellIs" dxfId="5699" priority="5699" stopIfTrue="1" operator="equal">
      <formula>"Pass"</formula>
    </cfRule>
    <cfRule type="cellIs" dxfId="5698" priority="5700" stopIfTrue="1" operator="equal">
      <formula>"Fail"</formula>
    </cfRule>
  </conditionalFormatting>
  <conditionalFormatting sqref="E12">
    <cfRule type="cellIs" dxfId="5697" priority="5697" stopIfTrue="1" operator="equal">
      <formula>"Pass"</formula>
    </cfRule>
    <cfRule type="cellIs" dxfId="5696" priority="5698" stopIfTrue="1" operator="equal">
      <formula>"Fail"</formula>
    </cfRule>
  </conditionalFormatting>
  <conditionalFormatting sqref="E12">
    <cfRule type="cellIs" dxfId="5695" priority="5695" stopIfTrue="1" operator="equal">
      <formula>"Pass"</formula>
    </cfRule>
    <cfRule type="cellIs" dxfId="5694" priority="5696" stopIfTrue="1" operator="equal">
      <formula>"Fail"</formula>
    </cfRule>
  </conditionalFormatting>
  <conditionalFormatting sqref="E12">
    <cfRule type="cellIs" dxfId="5693" priority="5693" stopIfTrue="1" operator="equal">
      <formula>"Pass"</formula>
    </cfRule>
    <cfRule type="cellIs" dxfId="5692" priority="5694" stopIfTrue="1" operator="equal">
      <formula>"Fail"</formula>
    </cfRule>
  </conditionalFormatting>
  <conditionalFormatting sqref="E12">
    <cfRule type="cellIs" dxfId="5691" priority="5691" stopIfTrue="1" operator="equal">
      <formula>"Pass"</formula>
    </cfRule>
    <cfRule type="cellIs" dxfId="5690" priority="5692" stopIfTrue="1" operator="equal">
      <formula>"Fail"</formula>
    </cfRule>
  </conditionalFormatting>
  <conditionalFormatting sqref="E12">
    <cfRule type="cellIs" dxfId="5689" priority="5689" stopIfTrue="1" operator="equal">
      <formula>"Pass"</formula>
    </cfRule>
    <cfRule type="cellIs" dxfId="5688" priority="5690" stopIfTrue="1" operator="equal">
      <formula>"Fail"</formula>
    </cfRule>
  </conditionalFormatting>
  <conditionalFormatting sqref="E12">
    <cfRule type="cellIs" dxfId="5687" priority="5687" stopIfTrue="1" operator="equal">
      <formula>"Pass"</formula>
    </cfRule>
    <cfRule type="cellIs" dxfId="5686" priority="5688" stopIfTrue="1" operator="equal">
      <formula>"Fail"</formula>
    </cfRule>
  </conditionalFormatting>
  <conditionalFormatting sqref="E12">
    <cfRule type="cellIs" dxfId="5685" priority="5685" stopIfTrue="1" operator="equal">
      <formula>"Pass"</formula>
    </cfRule>
    <cfRule type="cellIs" dxfId="5684" priority="5686" stopIfTrue="1" operator="equal">
      <formula>"Fail"</formula>
    </cfRule>
  </conditionalFormatting>
  <conditionalFormatting sqref="E12">
    <cfRule type="cellIs" dxfId="5683" priority="5683" stopIfTrue="1" operator="equal">
      <formula>"Pass"</formula>
    </cfRule>
    <cfRule type="cellIs" dxfId="5682" priority="5684" stopIfTrue="1" operator="equal">
      <formula>"Fail"</formula>
    </cfRule>
  </conditionalFormatting>
  <conditionalFormatting sqref="E12">
    <cfRule type="cellIs" dxfId="5681" priority="5681" stopIfTrue="1" operator="equal">
      <formula>"Pass"</formula>
    </cfRule>
    <cfRule type="cellIs" dxfId="5680" priority="5682" stopIfTrue="1" operator="equal">
      <formula>"Fail"</formula>
    </cfRule>
  </conditionalFormatting>
  <conditionalFormatting sqref="E12">
    <cfRule type="cellIs" dxfId="5679" priority="5679" stopIfTrue="1" operator="equal">
      <formula>"Pass"</formula>
    </cfRule>
    <cfRule type="cellIs" dxfId="5678" priority="5680" stopIfTrue="1" operator="equal">
      <formula>"Fail"</formula>
    </cfRule>
  </conditionalFormatting>
  <conditionalFormatting sqref="E12">
    <cfRule type="cellIs" dxfId="5677" priority="5677" stopIfTrue="1" operator="equal">
      <formula>"Pass"</formula>
    </cfRule>
    <cfRule type="cellIs" dxfId="5676" priority="5678" stopIfTrue="1" operator="equal">
      <formula>"Fail"</formula>
    </cfRule>
  </conditionalFormatting>
  <conditionalFormatting sqref="E12">
    <cfRule type="cellIs" dxfId="5675" priority="5675" stopIfTrue="1" operator="equal">
      <formula>"Pass"</formula>
    </cfRule>
    <cfRule type="cellIs" dxfId="5674" priority="5676" stopIfTrue="1" operator="equal">
      <formula>"Fail"</formula>
    </cfRule>
  </conditionalFormatting>
  <conditionalFormatting sqref="E12">
    <cfRule type="cellIs" dxfId="5673" priority="5673" stopIfTrue="1" operator="equal">
      <formula>"Pass"</formula>
    </cfRule>
    <cfRule type="cellIs" dxfId="5672" priority="5674" stopIfTrue="1" operator="equal">
      <formula>"Fail"</formula>
    </cfRule>
  </conditionalFormatting>
  <conditionalFormatting sqref="E12">
    <cfRule type="cellIs" dxfId="5671" priority="5671" stopIfTrue="1" operator="equal">
      <formula>"Pass"</formula>
    </cfRule>
    <cfRule type="cellIs" dxfId="5670" priority="5672" stopIfTrue="1" operator="equal">
      <formula>"Fail"</formula>
    </cfRule>
  </conditionalFormatting>
  <conditionalFormatting sqref="E12">
    <cfRule type="cellIs" dxfId="5669" priority="5669" stopIfTrue="1" operator="equal">
      <formula>"Pass"</formula>
    </cfRule>
    <cfRule type="cellIs" dxfId="5668" priority="5670" stopIfTrue="1" operator="equal">
      <formula>"Fail"</formula>
    </cfRule>
  </conditionalFormatting>
  <conditionalFormatting sqref="E12">
    <cfRule type="cellIs" dxfId="5667" priority="5667" stopIfTrue="1" operator="equal">
      <formula>"Pass"</formula>
    </cfRule>
    <cfRule type="cellIs" dxfId="5666" priority="5668" stopIfTrue="1" operator="equal">
      <formula>"Fail"</formula>
    </cfRule>
  </conditionalFormatting>
  <conditionalFormatting sqref="E12">
    <cfRule type="cellIs" dxfId="5665" priority="5665" stopIfTrue="1" operator="equal">
      <formula>"Pass"</formula>
    </cfRule>
    <cfRule type="cellIs" dxfId="5664" priority="5666" stopIfTrue="1" operator="equal">
      <formula>"Fail"</formula>
    </cfRule>
  </conditionalFormatting>
  <conditionalFormatting sqref="E12">
    <cfRule type="cellIs" dxfId="5663" priority="5663" stopIfTrue="1" operator="equal">
      <formula>"Pass"</formula>
    </cfRule>
    <cfRule type="cellIs" dxfId="5662" priority="5664" stopIfTrue="1" operator="equal">
      <formula>"Fail"</formula>
    </cfRule>
  </conditionalFormatting>
  <conditionalFormatting sqref="E12">
    <cfRule type="cellIs" dxfId="5661" priority="5661" stopIfTrue="1" operator="equal">
      <formula>"Pass"</formula>
    </cfRule>
    <cfRule type="cellIs" dxfId="5660" priority="5662" stopIfTrue="1" operator="equal">
      <formula>"Fail"</formula>
    </cfRule>
  </conditionalFormatting>
  <conditionalFormatting sqref="E12">
    <cfRule type="cellIs" dxfId="5659" priority="5659" stopIfTrue="1" operator="equal">
      <formula>"Pass"</formula>
    </cfRule>
    <cfRule type="cellIs" dxfId="5658" priority="5660" stopIfTrue="1" operator="equal">
      <formula>"Fail"</formula>
    </cfRule>
  </conditionalFormatting>
  <conditionalFormatting sqref="E12">
    <cfRule type="cellIs" dxfId="5657" priority="5657" stopIfTrue="1" operator="equal">
      <formula>"Pass"</formula>
    </cfRule>
    <cfRule type="cellIs" dxfId="5656" priority="5658" stopIfTrue="1" operator="equal">
      <formula>"Fail"</formula>
    </cfRule>
  </conditionalFormatting>
  <conditionalFormatting sqref="E12">
    <cfRule type="cellIs" dxfId="5655" priority="5655" stopIfTrue="1" operator="equal">
      <formula>"Pass"</formula>
    </cfRule>
    <cfRule type="cellIs" dxfId="5654" priority="5656" stopIfTrue="1" operator="equal">
      <formula>"Fail"</formula>
    </cfRule>
  </conditionalFormatting>
  <conditionalFormatting sqref="E12">
    <cfRule type="cellIs" dxfId="5653" priority="5653" stopIfTrue="1" operator="equal">
      <formula>"Pass"</formula>
    </cfRule>
    <cfRule type="cellIs" dxfId="5652" priority="5654" stopIfTrue="1" operator="equal">
      <formula>"Fail"</formula>
    </cfRule>
  </conditionalFormatting>
  <conditionalFormatting sqref="E12">
    <cfRule type="cellIs" dxfId="5651" priority="5651" stopIfTrue="1" operator="equal">
      <formula>"Pass"</formula>
    </cfRule>
    <cfRule type="cellIs" dxfId="5650" priority="5652" stopIfTrue="1" operator="equal">
      <formula>"Fail"</formula>
    </cfRule>
  </conditionalFormatting>
  <conditionalFormatting sqref="E12">
    <cfRule type="cellIs" dxfId="5649" priority="5649" stopIfTrue="1" operator="equal">
      <formula>"Pass"</formula>
    </cfRule>
    <cfRule type="cellIs" dxfId="5648" priority="5650" stopIfTrue="1" operator="equal">
      <formula>"Fail"</formula>
    </cfRule>
  </conditionalFormatting>
  <conditionalFormatting sqref="E12">
    <cfRule type="cellIs" dxfId="5647" priority="5647" stopIfTrue="1" operator="equal">
      <formula>"Pass"</formula>
    </cfRule>
    <cfRule type="cellIs" dxfId="5646" priority="5648" stopIfTrue="1" operator="equal">
      <formula>"Fail"</formula>
    </cfRule>
  </conditionalFormatting>
  <conditionalFormatting sqref="E12">
    <cfRule type="cellIs" dxfId="5645" priority="5645" stopIfTrue="1" operator="equal">
      <formula>"Pass"</formula>
    </cfRule>
    <cfRule type="cellIs" dxfId="5644" priority="5646" stopIfTrue="1" operator="equal">
      <formula>"Fail"</formula>
    </cfRule>
  </conditionalFormatting>
  <conditionalFormatting sqref="E12">
    <cfRule type="cellIs" dxfId="5643" priority="5643" stopIfTrue="1" operator="equal">
      <formula>"Pass"</formula>
    </cfRule>
    <cfRule type="cellIs" dxfId="5642" priority="5644" stopIfTrue="1" operator="equal">
      <formula>"Fail"</formula>
    </cfRule>
  </conditionalFormatting>
  <conditionalFormatting sqref="E12">
    <cfRule type="cellIs" dxfId="5641" priority="5641" stopIfTrue="1" operator="equal">
      <formula>"Pass"</formula>
    </cfRule>
    <cfRule type="cellIs" dxfId="5640" priority="5642" stopIfTrue="1" operator="equal">
      <formula>"Fail"</formula>
    </cfRule>
  </conditionalFormatting>
  <conditionalFormatting sqref="E12">
    <cfRule type="cellIs" dxfId="5639" priority="5639" stopIfTrue="1" operator="equal">
      <formula>"Pass"</formula>
    </cfRule>
    <cfRule type="cellIs" dxfId="5638" priority="5640" stopIfTrue="1" operator="equal">
      <formula>"Fail"</formula>
    </cfRule>
  </conditionalFormatting>
  <conditionalFormatting sqref="E12">
    <cfRule type="cellIs" dxfId="5637" priority="5637" stopIfTrue="1" operator="equal">
      <formula>"Pass"</formula>
    </cfRule>
    <cfRule type="cellIs" dxfId="5636" priority="5638" stopIfTrue="1" operator="equal">
      <formula>"Fail"</formula>
    </cfRule>
  </conditionalFormatting>
  <conditionalFormatting sqref="E12">
    <cfRule type="cellIs" dxfId="5635" priority="5635" stopIfTrue="1" operator="equal">
      <formula>"Pass"</formula>
    </cfRule>
    <cfRule type="cellIs" dxfId="5634" priority="5636" stopIfTrue="1" operator="equal">
      <formula>"Fail"</formula>
    </cfRule>
  </conditionalFormatting>
  <conditionalFormatting sqref="E12">
    <cfRule type="cellIs" dxfId="5633" priority="5633" stopIfTrue="1" operator="equal">
      <formula>"Pass"</formula>
    </cfRule>
    <cfRule type="cellIs" dxfId="5632" priority="5634" stopIfTrue="1" operator="equal">
      <formula>"Fail"</formula>
    </cfRule>
  </conditionalFormatting>
  <conditionalFormatting sqref="E12">
    <cfRule type="cellIs" dxfId="5631" priority="5631" stopIfTrue="1" operator="equal">
      <formula>"Pass"</formula>
    </cfRule>
    <cfRule type="cellIs" dxfId="5630" priority="5632" stopIfTrue="1" operator="equal">
      <formula>"Fail"</formula>
    </cfRule>
  </conditionalFormatting>
  <conditionalFormatting sqref="E12">
    <cfRule type="cellIs" dxfId="5629" priority="5629" stopIfTrue="1" operator="equal">
      <formula>"Pass"</formula>
    </cfRule>
    <cfRule type="cellIs" dxfId="5628" priority="5630" stopIfTrue="1" operator="equal">
      <formula>"Fail"</formula>
    </cfRule>
  </conditionalFormatting>
  <conditionalFormatting sqref="E12">
    <cfRule type="cellIs" dxfId="5627" priority="5627" stopIfTrue="1" operator="equal">
      <formula>"Pass"</formula>
    </cfRule>
    <cfRule type="cellIs" dxfId="5626" priority="5628" stopIfTrue="1" operator="equal">
      <formula>"Fail"</formula>
    </cfRule>
  </conditionalFormatting>
  <conditionalFormatting sqref="E12">
    <cfRule type="cellIs" dxfId="5625" priority="5625" stopIfTrue="1" operator="equal">
      <formula>"Pass"</formula>
    </cfRule>
    <cfRule type="cellIs" dxfId="5624" priority="5626" stopIfTrue="1" operator="equal">
      <formula>"Fail"</formula>
    </cfRule>
  </conditionalFormatting>
  <conditionalFormatting sqref="E12">
    <cfRule type="cellIs" dxfId="5623" priority="5623" stopIfTrue="1" operator="equal">
      <formula>"Pass"</formula>
    </cfRule>
    <cfRule type="cellIs" dxfId="5622" priority="5624" stopIfTrue="1" operator="equal">
      <formula>"Fail"</formula>
    </cfRule>
  </conditionalFormatting>
  <conditionalFormatting sqref="E12">
    <cfRule type="cellIs" dxfId="5621" priority="5621" stopIfTrue="1" operator="equal">
      <formula>"Pass"</formula>
    </cfRule>
    <cfRule type="cellIs" dxfId="5620" priority="5622" stopIfTrue="1" operator="equal">
      <formula>"Fail"</formula>
    </cfRule>
  </conditionalFormatting>
  <conditionalFormatting sqref="E12">
    <cfRule type="cellIs" dxfId="5619" priority="5619" stopIfTrue="1" operator="equal">
      <formula>"Pass"</formula>
    </cfRule>
    <cfRule type="cellIs" dxfId="5618" priority="5620" stopIfTrue="1" operator="equal">
      <formula>"Fail"</formula>
    </cfRule>
  </conditionalFormatting>
  <conditionalFormatting sqref="E12">
    <cfRule type="cellIs" dxfId="5617" priority="5617" stopIfTrue="1" operator="equal">
      <formula>"Pass"</formula>
    </cfRule>
    <cfRule type="cellIs" dxfId="5616" priority="5618" stopIfTrue="1" operator="equal">
      <formula>"Fail"</formula>
    </cfRule>
  </conditionalFormatting>
  <conditionalFormatting sqref="E12">
    <cfRule type="cellIs" dxfId="5615" priority="5615" stopIfTrue="1" operator="equal">
      <formula>"Pass"</formula>
    </cfRule>
    <cfRule type="cellIs" dxfId="5614" priority="5616" stopIfTrue="1" operator="equal">
      <formula>"Fail"</formula>
    </cfRule>
  </conditionalFormatting>
  <conditionalFormatting sqref="E12">
    <cfRule type="cellIs" dxfId="5613" priority="5613" stopIfTrue="1" operator="equal">
      <formula>"Pass"</formula>
    </cfRule>
    <cfRule type="cellIs" dxfId="5612" priority="5614" stopIfTrue="1" operator="equal">
      <formula>"Fail"</formula>
    </cfRule>
  </conditionalFormatting>
  <conditionalFormatting sqref="E12">
    <cfRule type="cellIs" dxfId="5611" priority="5611" stopIfTrue="1" operator="equal">
      <formula>"Pass"</formula>
    </cfRule>
    <cfRule type="cellIs" dxfId="5610" priority="5612" stopIfTrue="1" operator="equal">
      <formula>"Fail"</formula>
    </cfRule>
  </conditionalFormatting>
  <conditionalFormatting sqref="E12">
    <cfRule type="cellIs" dxfId="5609" priority="5609" stopIfTrue="1" operator="equal">
      <formula>"Pass"</formula>
    </cfRule>
    <cfRule type="cellIs" dxfId="5608" priority="5610" stopIfTrue="1" operator="equal">
      <formula>"Fail"</formula>
    </cfRule>
  </conditionalFormatting>
  <conditionalFormatting sqref="E12">
    <cfRule type="cellIs" dxfId="5607" priority="5607" stopIfTrue="1" operator="equal">
      <formula>"Pass"</formula>
    </cfRule>
    <cfRule type="cellIs" dxfId="5606" priority="5608" stopIfTrue="1" operator="equal">
      <formula>"Fail"</formula>
    </cfRule>
  </conditionalFormatting>
  <conditionalFormatting sqref="E12">
    <cfRule type="cellIs" dxfId="5605" priority="5605" stopIfTrue="1" operator="equal">
      <formula>"Pass"</formula>
    </cfRule>
    <cfRule type="cellIs" dxfId="5604" priority="5606" stopIfTrue="1" operator="equal">
      <formula>"Fail"</formula>
    </cfRule>
  </conditionalFormatting>
  <conditionalFormatting sqref="E12">
    <cfRule type="cellIs" dxfId="5603" priority="5603" stopIfTrue="1" operator="equal">
      <formula>"Pass"</formula>
    </cfRule>
    <cfRule type="cellIs" dxfId="5602" priority="5604" stopIfTrue="1" operator="equal">
      <formula>"Fail"</formula>
    </cfRule>
  </conditionalFormatting>
  <conditionalFormatting sqref="E12">
    <cfRule type="cellIs" dxfId="5601" priority="5601" stopIfTrue="1" operator="equal">
      <formula>"Pass"</formula>
    </cfRule>
    <cfRule type="cellIs" dxfId="5600" priority="5602" stopIfTrue="1" operator="equal">
      <formula>"Fail"</formula>
    </cfRule>
  </conditionalFormatting>
  <conditionalFormatting sqref="E12">
    <cfRule type="cellIs" dxfId="5599" priority="5599" stopIfTrue="1" operator="equal">
      <formula>"Pass"</formula>
    </cfRule>
    <cfRule type="cellIs" dxfId="5598" priority="5600" stopIfTrue="1" operator="equal">
      <formula>"Fail"</formula>
    </cfRule>
  </conditionalFormatting>
  <conditionalFormatting sqref="E12">
    <cfRule type="cellIs" dxfId="5597" priority="5597" stopIfTrue="1" operator="equal">
      <formula>"Pass"</formula>
    </cfRule>
    <cfRule type="cellIs" dxfId="5596" priority="5598" stopIfTrue="1" operator="equal">
      <formula>"Fail"</formula>
    </cfRule>
  </conditionalFormatting>
  <conditionalFormatting sqref="E12">
    <cfRule type="cellIs" dxfId="5595" priority="5595" stopIfTrue="1" operator="equal">
      <formula>"Pass"</formula>
    </cfRule>
    <cfRule type="cellIs" dxfId="5594" priority="5596" stopIfTrue="1" operator="equal">
      <formula>"Fail"</formula>
    </cfRule>
  </conditionalFormatting>
  <conditionalFormatting sqref="E12">
    <cfRule type="cellIs" dxfId="5593" priority="5593" stopIfTrue="1" operator="equal">
      <formula>"Pass"</formula>
    </cfRule>
    <cfRule type="cellIs" dxfId="5592" priority="5594" stopIfTrue="1" operator="equal">
      <formula>"Fail"</formula>
    </cfRule>
  </conditionalFormatting>
  <conditionalFormatting sqref="E12">
    <cfRule type="cellIs" dxfId="5591" priority="5591" stopIfTrue="1" operator="equal">
      <formula>"Pass"</formula>
    </cfRule>
    <cfRule type="cellIs" dxfId="5590" priority="5592" stopIfTrue="1" operator="equal">
      <formula>"Fail"</formula>
    </cfRule>
  </conditionalFormatting>
  <conditionalFormatting sqref="E12">
    <cfRule type="cellIs" dxfId="5589" priority="5589" stopIfTrue="1" operator="equal">
      <formula>"Pass"</formula>
    </cfRule>
    <cfRule type="cellIs" dxfId="5588" priority="5590" stopIfTrue="1" operator="equal">
      <formula>"Fail"</formula>
    </cfRule>
  </conditionalFormatting>
  <conditionalFormatting sqref="E12">
    <cfRule type="cellIs" dxfId="5587" priority="5587" stopIfTrue="1" operator="equal">
      <formula>"Pass"</formula>
    </cfRule>
    <cfRule type="cellIs" dxfId="5586" priority="5588" stopIfTrue="1" operator="equal">
      <formula>"Fail"</formula>
    </cfRule>
  </conditionalFormatting>
  <conditionalFormatting sqref="E12">
    <cfRule type="cellIs" dxfId="5585" priority="5585" stopIfTrue="1" operator="equal">
      <formula>"Pass"</formula>
    </cfRule>
    <cfRule type="cellIs" dxfId="5584" priority="5586" stopIfTrue="1" operator="equal">
      <formula>"Fail"</formula>
    </cfRule>
  </conditionalFormatting>
  <conditionalFormatting sqref="E12">
    <cfRule type="cellIs" dxfId="5583" priority="5583" stopIfTrue="1" operator="equal">
      <formula>"Pass"</formula>
    </cfRule>
    <cfRule type="cellIs" dxfId="5582" priority="5584" stopIfTrue="1" operator="equal">
      <formula>"Fail"</formula>
    </cfRule>
  </conditionalFormatting>
  <conditionalFormatting sqref="E12">
    <cfRule type="cellIs" dxfId="5581" priority="5581" stopIfTrue="1" operator="equal">
      <formula>"Pass"</formula>
    </cfRule>
    <cfRule type="cellIs" dxfId="5580" priority="5582" stopIfTrue="1" operator="equal">
      <formula>"Fail"</formula>
    </cfRule>
  </conditionalFormatting>
  <conditionalFormatting sqref="E12">
    <cfRule type="cellIs" dxfId="5579" priority="5579" stopIfTrue="1" operator="equal">
      <formula>"Pass"</formula>
    </cfRule>
    <cfRule type="cellIs" dxfId="5578" priority="5580" stopIfTrue="1" operator="equal">
      <formula>"Fail"</formula>
    </cfRule>
  </conditionalFormatting>
  <conditionalFormatting sqref="E12">
    <cfRule type="cellIs" dxfId="5577" priority="5577" stopIfTrue="1" operator="equal">
      <formula>"Pass"</formula>
    </cfRule>
    <cfRule type="cellIs" dxfId="5576" priority="5578" stopIfTrue="1" operator="equal">
      <formula>"Fail"</formula>
    </cfRule>
  </conditionalFormatting>
  <conditionalFormatting sqref="E12">
    <cfRule type="cellIs" dxfId="5575" priority="5575" stopIfTrue="1" operator="equal">
      <formula>"Pass"</formula>
    </cfRule>
    <cfRule type="cellIs" dxfId="5574" priority="5576" stopIfTrue="1" operator="equal">
      <formula>"Fail"</formula>
    </cfRule>
  </conditionalFormatting>
  <conditionalFormatting sqref="E12">
    <cfRule type="cellIs" dxfId="5573" priority="5573" stopIfTrue="1" operator="equal">
      <formula>"Pass"</formula>
    </cfRule>
    <cfRule type="cellIs" dxfId="5572" priority="5574" stopIfTrue="1" operator="equal">
      <formula>"Fail"</formula>
    </cfRule>
  </conditionalFormatting>
  <conditionalFormatting sqref="E12">
    <cfRule type="cellIs" dxfId="5571" priority="5571" stopIfTrue="1" operator="equal">
      <formula>"Pass"</formula>
    </cfRule>
    <cfRule type="cellIs" dxfId="5570" priority="5572" stopIfTrue="1" operator="equal">
      <formula>"Fail"</formula>
    </cfRule>
  </conditionalFormatting>
  <conditionalFormatting sqref="E12">
    <cfRule type="cellIs" dxfId="5569" priority="5569" stopIfTrue="1" operator="equal">
      <formula>"Pass"</formula>
    </cfRule>
    <cfRule type="cellIs" dxfId="5568" priority="5570" stopIfTrue="1" operator="equal">
      <formula>"Fail"</formula>
    </cfRule>
  </conditionalFormatting>
  <conditionalFormatting sqref="E12">
    <cfRule type="cellIs" dxfId="5567" priority="5567" stopIfTrue="1" operator="equal">
      <formula>"Pass"</formula>
    </cfRule>
    <cfRule type="cellIs" dxfId="5566" priority="5568" stopIfTrue="1" operator="equal">
      <formula>"Fail"</formula>
    </cfRule>
  </conditionalFormatting>
  <conditionalFormatting sqref="E12">
    <cfRule type="cellIs" dxfId="5565" priority="5565" stopIfTrue="1" operator="equal">
      <formula>"Pass"</formula>
    </cfRule>
    <cfRule type="cellIs" dxfId="5564" priority="5566" stopIfTrue="1" operator="equal">
      <formula>"Fail"</formula>
    </cfRule>
  </conditionalFormatting>
  <conditionalFormatting sqref="E12">
    <cfRule type="cellIs" dxfId="5563" priority="5563" stopIfTrue="1" operator="equal">
      <formula>"Pass"</formula>
    </cfRule>
    <cfRule type="cellIs" dxfId="5562" priority="5564" stopIfTrue="1" operator="equal">
      <formula>"Fail"</formula>
    </cfRule>
  </conditionalFormatting>
  <conditionalFormatting sqref="E12">
    <cfRule type="cellIs" dxfId="5561" priority="5561" stopIfTrue="1" operator="equal">
      <formula>"Pass"</formula>
    </cfRule>
    <cfRule type="cellIs" dxfId="5560" priority="5562" stopIfTrue="1" operator="equal">
      <formula>"Fail"</formula>
    </cfRule>
  </conditionalFormatting>
  <conditionalFormatting sqref="E12">
    <cfRule type="cellIs" dxfId="5559" priority="5559" stopIfTrue="1" operator="equal">
      <formula>"Pass"</formula>
    </cfRule>
    <cfRule type="cellIs" dxfId="5558" priority="5560" stopIfTrue="1" operator="equal">
      <formula>"Fail"</formula>
    </cfRule>
  </conditionalFormatting>
  <conditionalFormatting sqref="E12">
    <cfRule type="cellIs" dxfId="5557" priority="5557" stopIfTrue="1" operator="equal">
      <formula>"Pass"</formula>
    </cfRule>
    <cfRule type="cellIs" dxfId="5556" priority="5558" stopIfTrue="1" operator="equal">
      <formula>"Fail"</formula>
    </cfRule>
  </conditionalFormatting>
  <conditionalFormatting sqref="E12">
    <cfRule type="cellIs" dxfId="5555" priority="5555" stopIfTrue="1" operator="equal">
      <formula>"Pass"</formula>
    </cfRule>
    <cfRule type="cellIs" dxfId="5554" priority="5556" stopIfTrue="1" operator="equal">
      <formula>"Fail"</formula>
    </cfRule>
  </conditionalFormatting>
  <conditionalFormatting sqref="E12">
    <cfRule type="cellIs" dxfId="5553" priority="5553" stopIfTrue="1" operator="equal">
      <formula>"Pass"</formula>
    </cfRule>
    <cfRule type="cellIs" dxfId="5552" priority="5554" stopIfTrue="1" operator="equal">
      <formula>"Fail"</formula>
    </cfRule>
  </conditionalFormatting>
  <conditionalFormatting sqref="E12">
    <cfRule type="cellIs" dxfId="5551" priority="5551" stopIfTrue="1" operator="equal">
      <formula>"Pass"</formula>
    </cfRule>
    <cfRule type="cellIs" dxfId="5550" priority="5552" stopIfTrue="1" operator="equal">
      <formula>"Fail"</formula>
    </cfRule>
  </conditionalFormatting>
  <conditionalFormatting sqref="E12">
    <cfRule type="cellIs" dxfId="5549" priority="5549" stopIfTrue="1" operator="equal">
      <formula>"Pass"</formula>
    </cfRule>
    <cfRule type="cellIs" dxfId="5548" priority="5550" stopIfTrue="1" operator="equal">
      <formula>"Fail"</formula>
    </cfRule>
  </conditionalFormatting>
  <conditionalFormatting sqref="E12">
    <cfRule type="cellIs" dxfId="5547" priority="5547" stopIfTrue="1" operator="equal">
      <formula>"Pass"</formula>
    </cfRule>
    <cfRule type="cellIs" dxfId="5546" priority="5548" stopIfTrue="1" operator="equal">
      <formula>"Fail"</formula>
    </cfRule>
  </conditionalFormatting>
  <conditionalFormatting sqref="E12">
    <cfRule type="cellIs" dxfId="5545" priority="5545" stopIfTrue="1" operator="equal">
      <formula>"Pass"</formula>
    </cfRule>
    <cfRule type="cellIs" dxfId="5544" priority="5546" stopIfTrue="1" operator="equal">
      <formula>"Fail"</formula>
    </cfRule>
  </conditionalFormatting>
  <conditionalFormatting sqref="E12">
    <cfRule type="cellIs" dxfId="5543" priority="5543" stopIfTrue="1" operator="equal">
      <formula>"Pass"</formula>
    </cfRule>
    <cfRule type="cellIs" dxfId="5542" priority="5544" stopIfTrue="1" operator="equal">
      <formula>"Fail"</formula>
    </cfRule>
  </conditionalFormatting>
  <conditionalFormatting sqref="E12">
    <cfRule type="cellIs" dxfId="5541" priority="5541" stopIfTrue="1" operator="equal">
      <formula>"Pass"</formula>
    </cfRule>
    <cfRule type="cellIs" dxfId="5540" priority="5542" stopIfTrue="1" operator="equal">
      <formula>"Fail"</formula>
    </cfRule>
  </conditionalFormatting>
  <conditionalFormatting sqref="E12">
    <cfRule type="cellIs" dxfId="5539" priority="5539" stopIfTrue="1" operator="equal">
      <formula>"Pass"</formula>
    </cfRule>
    <cfRule type="cellIs" dxfId="5538" priority="5540" stopIfTrue="1" operator="equal">
      <formula>"Fail"</formula>
    </cfRule>
  </conditionalFormatting>
  <conditionalFormatting sqref="E12">
    <cfRule type="cellIs" dxfId="5537" priority="5537" stopIfTrue="1" operator="equal">
      <formula>"Pass"</formula>
    </cfRule>
    <cfRule type="cellIs" dxfId="5536" priority="5538" stopIfTrue="1" operator="equal">
      <formula>"Fail"</formula>
    </cfRule>
  </conditionalFormatting>
  <conditionalFormatting sqref="E12">
    <cfRule type="cellIs" dxfId="5535" priority="5535" stopIfTrue="1" operator="equal">
      <formula>"Pass"</formula>
    </cfRule>
    <cfRule type="cellIs" dxfId="5534" priority="5536" stopIfTrue="1" operator="equal">
      <formula>"Fail"</formula>
    </cfRule>
  </conditionalFormatting>
  <conditionalFormatting sqref="E12">
    <cfRule type="cellIs" dxfId="5533" priority="5533" stopIfTrue="1" operator="equal">
      <formula>"Pass"</formula>
    </cfRule>
    <cfRule type="cellIs" dxfId="5532" priority="5534" stopIfTrue="1" operator="equal">
      <formula>"Fail"</formula>
    </cfRule>
  </conditionalFormatting>
  <conditionalFormatting sqref="E12">
    <cfRule type="cellIs" dxfId="5531" priority="5531" stopIfTrue="1" operator="equal">
      <formula>"Pass"</formula>
    </cfRule>
    <cfRule type="cellIs" dxfId="5530" priority="5532" stopIfTrue="1" operator="equal">
      <formula>"Fail"</formula>
    </cfRule>
  </conditionalFormatting>
  <conditionalFormatting sqref="E12">
    <cfRule type="cellIs" dxfId="5529" priority="5529" stopIfTrue="1" operator="equal">
      <formula>"Pass"</formula>
    </cfRule>
    <cfRule type="cellIs" dxfId="5528" priority="5530" stopIfTrue="1" operator="equal">
      <formula>"Fail"</formula>
    </cfRule>
  </conditionalFormatting>
  <conditionalFormatting sqref="E12">
    <cfRule type="cellIs" dxfId="5527" priority="5527" stopIfTrue="1" operator="equal">
      <formula>"Pass"</formula>
    </cfRule>
    <cfRule type="cellIs" dxfId="5526" priority="5528" stopIfTrue="1" operator="equal">
      <formula>"Fail"</formula>
    </cfRule>
  </conditionalFormatting>
  <conditionalFormatting sqref="E12">
    <cfRule type="cellIs" dxfId="5525" priority="5525" stopIfTrue="1" operator="equal">
      <formula>"Pass"</formula>
    </cfRule>
    <cfRule type="cellIs" dxfId="5524" priority="5526" stopIfTrue="1" operator="equal">
      <formula>"Fail"</formula>
    </cfRule>
  </conditionalFormatting>
  <conditionalFormatting sqref="E12">
    <cfRule type="cellIs" dxfId="5523" priority="5523" stopIfTrue="1" operator="equal">
      <formula>"Pass"</formula>
    </cfRule>
    <cfRule type="cellIs" dxfId="5522" priority="5524" stopIfTrue="1" operator="equal">
      <formula>"Fail"</formula>
    </cfRule>
  </conditionalFormatting>
  <conditionalFormatting sqref="E12">
    <cfRule type="cellIs" dxfId="5521" priority="5521" stopIfTrue="1" operator="equal">
      <formula>"Pass"</formula>
    </cfRule>
    <cfRule type="cellIs" dxfId="5520" priority="5522" stopIfTrue="1" operator="equal">
      <formula>"Fail"</formula>
    </cfRule>
  </conditionalFormatting>
  <conditionalFormatting sqref="E12">
    <cfRule type="cellIs" dxfId="5519" priority="5519" stopIfTrue="1" operator="equal">
      <formula>"Pass"</formula>
    </cfRule>
    <cfRule type="cellIs" dxfId="5518" priority="5520" stopIfTrue="1" operator="equal">
      <formula>"Fail"</formula>
    </cfRule>
  </conditionalFormatting>
  <conditionalFormatting sqref="E12">
    <cfRule type="cellIs" dxfId="5517" priority="5517" stopIfTrue="1" operator="equal">
      <formula>"Pass"</formula>
    </cfRule>
    <cfRule type="cellIs" dxfId="5516" priority="5518" stopIfTrue="1" operator="equal">
      <formula>"Fail"</formula>
    </cfRule>
  </conditionalFormatting>
  <conditionalFormatting sqref="E12">
    <cfRule type="cellIs" dxfId="5515" priority="5515" stopIfTrue="1" operator="equal">
      <formula>"Pass"</formula>
    </cfRule>
    <cfRule type="cellIs" dxfId="5514" priority="5516" stopIfTrue="1" operator="equal">
      <formula>"Fail"</formula>
    </cfRule>
  </conditionalFormatting>
  <conditionalFormatting sqref="E12">
    <cfRule type="cellIs" dxfId="5513" priority="5513" stopIfTrue="1" operator="equal">
      <formula>"Pass"</formula>
    </cfRule>
    <cfRule type="cellIs" dxfId="5512" priority="5514" stopIfTrue="1" operator="equal">
      <formula>"Fail"</formula>
    </cfRule>
  </conditionalFormatting>
  <conditionalFormatting sqref="E12">
    <cfRule type="cellIs" dxfId="5511" priority="5511" stopIfTrue="1" operator="equal">
      <formula>"Pass"</formula>
    </cfRule>
    <cfRule type="cellIs" dxfId="5510" priority="5512" stopIfTrue="1" operator="equal">
      <formula>"Fail"</formula>
    </cfRule>
  </conditionalFormatting>
  <conditionalFormatting sqref="E12">
    <cfRule type="cellIs" dxfId="5509" priority="5509" stopIfTrue="1" operator="equal">
      <formula>"Pass"</formula>
    </cfRule>
    <cfRule type="cellIs" dxfId="5508" priority="5510" stopIfTrue="1" operator="equal">
      <formula>"Fail"</formula>
    </cfRule>
  </conditionalFormatting>
  <conditionalFormatting sqref="E12">
    <cfRule type="cellIs" dxfId="5507" priority="5507" stopIfTrue="1" operator="equal">
      <formula>"Pass"</formula>
    </cfRule>
    <cfRule type="cellIs" dxfId="5506" priority="5508" stopIfTrue="1" operator="equal">
      <formula>"Fail"</formula>
    </cfRule>
  </conditionalFormatting>
  <conditionalFormatting sqref="E12">
    <cfRule type="cellIs" dxfId="5505" priority="5505" stopIfTrue="1" operator="equal">
      <formula>"Pass"</formula>
    </cfRule>
    <cfRule type="cellIs" dxfId="5504" priority="5506" stopIfTrue="1" operator="equal">
      <formula>"Fail"</formula>
    </cfRule>
  </conditionalFormatting>
  <conditionalFormatting sqref="E12">
    <cfRule type="cellIs" dxfId="5503" priority="5503" stopIfTrue="1" operator="equal">
      <formula>"Pass"</formula>
    </cfRule>
    <cfRule type="cellIs" dxfId="5502" priority="5504" stopIfTrue="1" operator="equal">
      <formula>"Fail"</formula>
    </cfRule>
  </conditionalFormatting>
  <conditionalFormatting sqref="E12">
    <cfRule type="cellIs" dxfId="5501" priority="5501" stopIfTrue="1" operator="equal">
      <formula>"Pass"</formula>
    </cfRule>
    <cfRule type="cellIs" dxfId="5500" priority="5502" stopIfTrue="1" operator="equal">
      <formula>"Fail"</formula>
    </cfRule>
  </conditionalFormatting>
  <conditionalFormatting sqref="E12">
    <cfRule type="cellIs" dxfId="5499" priority="5499" stopIfTrue="1" operator="equal">
      <formula>"Pass"</formula>
    </cfRule>
    <cfRule type="cellIs" dxfId="5498" priority="5500" stopIfTrue="1" operator="equal">
      <formula>"Fail"</formula>
    </cfRule>
  </conditionalFormatting>
  <conditionalFormatting sqref="E12">
    <cfRule type="cellIs" dxfId="5497" priority="5497" stopIfTrue="1" operator="equal">
      <formula>"Pass"</formula>
    </cfRule>
    <cfRule type="cellIs" dxfId="5496" priority="5498" stopIfTrue="1" operator="equal">
      <formula>"Fail"</formula>
    </cfRule>
  </conditionalFormatting>
  <conditionalFormatting sqref="E12">
    <cfRule type="cellIs" dxfId="5495" priority="5495" stopIfTrue="1" operator="equal">
      <formula>"Pass"</formula>
    </cfRule>
    <cfRule type="cellIs" dxfId="5494" priority="5496" stopIfTrue="1" operator="equal">
      <formula>"Fail"</formula>
    </cfRule>
  </conditionalFormatting>
  <conditionalFormatting sqref="E12">
    <cfRule type="cellIs" dxfId="5493" priority="5493" stopIfTrue="1" operator="equal">
      <formula>"Pass"</formula>
    </cfRule>
    <cfRule type="cellIs" dxfId="5492" priority="5494" stopIfTrue="1" operator="equal">
      <formula>"Fail"</formula>
    </cfRule>
  </conditionalFormatting>
  <conditionalFormatting sqref="E12">
    <cfRule type="cellIs" dxfId="5491" priority="5491" stopIfTrue="1" operator="equal">
      <formula>"Pass"</formula>
    </cfRule>
    <cfRule type="cellIs" dxfId="5490" priority="5492" stopIfTrue="1" operator="equal">
      <formula>"Fail"</formula>
    </cfRule>
  </conditionalFormatting>
  <conditionalFormatting sqref="E12">
    <cfRule type="cellIs" dxfId="5489" priority="5489" stopIfTrue="1" operator="equal">
      <formula>"Pass"</formula>
    </cfRule>
    <cfRule type="cellIs" dxfId="5488" priority="5490" stopIfTrue="1" operator="equal">
      <formula>"Fail"</formula>
    </cfRule>
  </conditionalFormatting>
  <conditionalFormatting sqref="E12">
    <cfRule type="cellIs" dxfId="5487" priority="5487" stopIfTrue="1" operator="equal">
      <formula>"Pass"</formula>
    </cfRule>
    <cfRule type="cellIs" dxfId="5486" priority="5488" stopIfTrue="1" operator="equal">
      <formula>"Fail"</formula>
    </cfRule>
  </conditionalFormatting>
  <conditionalFormatting sqref="E12">
    <cfRule type="cellIs" dxfId="5485" priority="5485" stopIfTrue="1" operator="equal">
      <formula>"Pass"</formula>
    </cfRule>
    <cfRule type="cellIs" dxfId="5484" priority="5486" stopIfTrue="1" operator="equal">
      <formula>"Fail"</formula>
    </cfRule>
  </conditionalFormatting>
  <conditionalFormatting sqref="E12">
    <cfRule type="cellIs" dxfId="5483" priority="5483" stopIfTrue="1" operator="equal">
      <formula>"Pass"</formula>
    </cfRule>
    <cfRule type="cellIs" dxfId="5482" priority="5484" stopIfTrue="1" operator="equal">
      <formula>"Fail"</formula>
    </cfRule>
  </conditionalFormatting>
  <conditionalFormatting sqref="E12">
    <cfRule type="cellIs" dxfId="5481" priority="5481" stopIfTrue="1" operator="equal">
      <formula>"Pass"</formula>
    </cfRule>
    <cfRule type="cellIs" dxfId="5480" priority="5482" stopIfTrue="1" operator="equal">
      <formula>"Fail"</formula>
    </cfRule>
  </conditionalFormatting>
  <conditionalFormatting sqref="E12">
    <cfRule type="cellIs" dxfId="5479" priority="5479" stopIfTrue="1" operator="equal">
      <formula>"Pass"</formula>
    </cfRule>
    <cfRule type="cellIs" dxfId="5478" priority="5480" stopIfTrue="1" operator="equal">
      <formula>"Fail"</formula>
    </cfRule>
  </conditionalFormatting>
  <conditionalFormatting sqref="E12">
    <cfRule type="cellIs" dxfId="5477" priority="5477" stopIfTrue="1" operator="equal">
      <formula>"Pass"</formula>
    </cfRule>
    <cfRule type="cellIs" dxfId="5476" priority="5478" stopIfTrue="1" operator="equal">
      <formula>"Fail"</formula>
    </cfRule>
  </conditionalFormatting>
  <conditionalFormatting sqref="E12">
    <cfRule type="cellIs" dxfId="5475" priority="5475" stopIfTrue="1" operator="equal">
      <formula>"Pass"</formula>
    </cfRule>
    <cfRule type="cellIs" dxfId="5474" priority="5476" stopIfTrue="1" operator="equal">
      <formula>"Fail"</formula>
    </cfRule>
  </conditionalFormatting>
  <conditionalFormatting sqref="E12">
    <cfRule type="cellIs" dxfId="5473" priority="5473" stopIfTrue="1" operator="equal">
      <formula>"Pass"</formula>
    </cfRule>
    <cfRule type="cellIs" dxfId="5472" priority="5474" stopIfTrue="1" operator="equal">
      <formula>"Fail"</formula>
    </cfRule>
  </conditionalFormatting>
  <conditionalFormatting sqref="E12">
    <cfRule type="cellIs" dxfId="5471" priority="5471" stopIfTrue="1" operator="equal">
      <formula>"Pass"</formula>
    </cfRule>
    <cfRule type="cellIs" dxfId="5470" priority="5472" stopIfTrue="1" operator="equal">
      <formula>"Fail"</formula>
    </cfRule>
  </conditionalFormatting>
  <conditionalFormatting sqref="E12">
    <cfRule type="cellIs" dxfId="5469" priority="5469" stopIfTrue="1" operator="equal">
      <formula>"Pass"</formula>
    </cfRule>
    <cfRule type="cellIs" dxfId="5468" priority="5470" stopIfTrue="1" operator="equal">
      <formula>"Fail"</formula>
    </cfRule>
  </conditionalFormatting>
  <conditionalFormatting sqref="E12">
    <cfRule type="cellIs" dxfId="5467" priority="5467" stopIfTrue="1" operator="equal">
      <formula>"Pass"</formula>
    </cfRule>
    <cfRule type="cellIs" dxfId="5466" priority="5468" stopIfTrue="1" operator="equal">
      <formula>"Fail"</formula>
    </cfRule>
  </conditionalFormatting>
  <conditionalFormatting sqref="E12">
    <cfRule type="cellIs" dxfId="5465" priority="5465" stopIfTrue="1" operator="equal">
      <formula>"Pass"</formula>
    </cfRule>
    <cfRule type="cellIs" dxfId="5464" priority="5466" stopIfTrue="1" operator="equal">
      <formula>"Fail"</formula>
    </cfRule>
  </conditionalFormatting>
  <conditionalFormatting sqref="E12">
    <cfRule type="cellIs" dxfId="5463" priority="5463" stopIfTrue="1" operator="equal">
      <formula>"Pass"</formula>
    </cfRule>
    <cfRule type="cellIs" dxfId="5462" priority="5464" stopIfTrue="1" operator="equal">
      <formula>"Fail"</formula>
    </cfRule>
  </conditionalFormatting>
  <conditionalFormatting sqref="E12">
    <cfRule type="cellIs" dxfId="5461" priority="5461" stopIfTrue="1" operator="equal">
      <formula>"Pass"</formula>
    </cfRule>
    <cfRule type="cellIs" dxfId="5460" priority="5462" stopIfTrue="1" operator="equal">
      <formula>"Fail"</formula>
    </cfRule>
  </conditionalFormatting>
  <conditionalFormatting sqref="E12">
    <cfRule type="cellIs" dxfId="5459" priority="5459" stopIfTrue="1" operator="equal">
      <formula>"Pass"</formula>
    </cfRule>
    <cfRule type="cellIs" dxfId="5458" priority="5460" stopIfTrue="1" operator="equal">
      <formula>"Fail"</formula>
    </cfRule>
  </conditionalFormatting>
  <conditionalFormatting sqref="E12">
    <cfRule type="cellIs" dxfId="5457" priority="5457" stopIfTrue="1" operator="equal">
      <formula>"Pass"</formula>
    </cfRule>
    <cfRule type="cellIs" dxfId="5456" priority="5458" stopIfTrue="1" operator="equal">
      <formula>"Fail"</formula>
    </cfRule>
  </conditionalFormatting>
  <conditionalFormatting sqref="E12">
    <cfRule type="cellIs" dxfId="5455" priority="5455" stopIfTrue="1" operator="equal">
      <formula>"Pass"</formula>
    </cfRule>
    <cfRule type="cellIs" dxfId="5454" priority="5456" stopIfTrue="1" operator="equal">
      <formula>"Fail"</formula>
    </cfRule>
  </conditionalFormatting>
  <conditionalFormatting sqref="E12">
    <cfRule type="cellIs" dxfId="5453" priority="5453" stopIfTrue="1" operator="equal">
      <formula>"Pass"</formula>
    </cfRule>
    <cfRule type="cellIs" dxfId="5452" priority="5454" stopIfTrue="1" operator="equal">
      <formula>"Fail"</formula>
    </cfRule>
  </conditionalFormatting>
  <conditionalFormatting sqref="E12">
    <cfRule type="cellIs" dxfId="5451" priority="5451" stopIfTrue="1" operator="equal">
      <formula>"Pass"</formula>
    </cfRule>
    <cfRule type="cellIs" dxfId="5450" priority="5452" stopIfTrue="1" operator="equal">
      <formula>"Fail"</formula>
    </cfRule>
  </conditionalFormatting>
  <conditionalFormatting sqref="E12">
    <cfRule type="cellIs" dxfId="5449" priority="5449" stopIfTrue="1" operator="equal">
      <formula>"Pass"</formula>
    </cfRule>
    <cfRule type="cellIs" dxfId="5448" priority="5450" stopIfTrue="1" operator="equal">
      <formula>"Fail"</formula>
    </cfRule>
  </conditionalFormatting>
  <conditionalFormatting sqref="E12">
    <cfRule type="cellIs" dxfId="5447" priority="5447" stopIfTrue="1" operator="equal">
      <formula>"Pass"</formula>
    </cfRule>
    <cfRule type="cellIs" dxfId="5446" priority="5448" stopIfTrue="1" operator="equal">
      <formula>"Fail"</formula>
    </cfRule>
  </conditionalFormatting>
  <conditionalFormatting sqref="E12">
    <cfRule type="cellIs" dxfId="5445" priority="5445" stopIfTrue="1" operator="equal">
      <formula>"Pass"</formula>
    </cfRule>
    <cfRule type="cellIs" dxfId="5444" priority="5446" stopIfTrue="1" operator="equal">
      <formula>"Fail"</formula>
    </cfRule>
  </conditionalFormatting>
  <conditionalFormatting sqref="E12">
    <cfRule type="cellIs" dxfId="5443" priority="5443" stopIfTrue="1" operator="equal">
      <formula>"Pass"</formula>
    </cfRule>
    <cfRule type="cellIs" dxfId="5442" priority="5444" stopIfTrue="1" operator="equal">
      <formula>"Fail"</formula>
    </cfRule>
  </conditionalFormatting>
  <conditionalFormatting sqref="E12">
    <cfRule type="cellIs" dxfId="5441" priority="5441" stopIfTrue="1" operator="equal">
      <formula>"Pass"</formula>
    </cfRule>
    <cfRule type="cellIs" dxfId="5440" priority="5442" stopIfTrue="1" operator="equal">
      <formula>"Fail"</formula>
    </cfRule>
  </conditionalFormatting>
  <conditionalFormatting sqref="E12">
    <cfRule type="cellIs" dxfId="5439" priority="5439" stopIfTrue="1" operator="equal">
      <formula>"Pass"</formula>
    </cfRule>
    <cfRule type="cellIs" dxfId="5438" priority="5440" stopIfTrue="1" operator="equal">
      <formula>"Fail"</formula>
    </cfRule>
  </conditionalFormatting>
  <conditionalFormatting sqref="E12">
    <cfRule type="cellIs" dxfId="5437" priority="5437" stopIfTrue="1" operator="equal">
      <formula>"Pass"</formula>
    </cfRule>
    <cfRule type="cellIs" dxfId="5436" priority="5438" stopIfTrue="1" operator="equal">
      <formula>"Fail"</formula>
    </cfRule>
  </conditionalFormatting>
  <conditionalFormatting sqref="E12">
    <cfRule type="cellIs" dxfId="5435" priority="5435" stopIfTrue="1" operator="equal">
      <formula>"Pass"</formula>
    </cfRule>
    <cfRule type="cellIs" dxfId="5434" priority="5436" stopIfTrue="1" operator="equal">
      <formula>"Fail"</formula>
    </cfRule>
  </conditionalFormatting>
  <conditionalFormatting sqref="E12">
    <cfRule type="cellIs" dxfId="5433" priority="5433" stopIfTrue="1" operator="equal">
      <formula>"Pass"</formula>
    </cfRule>
    <cfRule type="cellIs" dxfId="5432" priority="5434" stopIfTrue="1" operator="equal">
      <formula>"Fail"</formula>
    </cfRule>
  </conditionalFormatting>
  <conditionalFormatting sqref="E12">
    <cfRule type="cellIs" dxfId="5431" priority="5431" stopIfTrue="1" operator="equal">
      <formula>"Pass"</formula>
    </cfRule>
    <cfRule type="cellIs" dxfId="5430" priority="5432" stopIfTrue="1" operator="equal">
      <formula>"Fail"</formula>
    </cfRule>
  </conditionalFormatting>
  <conditionalFormatting sqref="E12">
    <cfRule type="cellIs" dxfId="5429" priority="5429" stopIfTrue="1" operator="equal">
      <formula>"Pass"</formula>
    </cfRule>
    <cfRule type="cellIs" dxfId="5428" priority="5430" stopIfTrue="1" operator="equal">
      <formula>"Fail"</formula>
    </cfRule>
  </conditionalFormatting>
  <conditionalFormatting sqref="E12">
    <cfRule type="cellIs" dxfId="5427" priority="5427" stopIfTrue="1" operator="equal">
      <formula>"Pass"</formula>
    </cfRule>
    <cfRule type="cellIs" dxfId="5426" priority="5428" stopIfTrue="1" operator="equal">
      <formula>"Fail"</formula>
    </cfRule>
  </conditionalFormatting>
  <conditionalFormatting sqref="E12">
    <cfRule type="cellIs" dxfId="5425" priority="5425" stopIfTrue="1" operator="equal">
      <formula>"Pass"</formula>
    </cfRule>
    <cfRule type="cellIs" dxfId="5424" priority="5426" stopIfTrue="1" operator="equal">
      <formula>"Fail"</formula>
    </cfRule>
  </conditionalFormatting>
  <conditionalFormatting sqref="E12">
    <cfRule type="cellIs" dxfId="5423" priority="5423" stopIfTrue="1" operator="equal">
      <formula>"Pass"</formula>
    </cfRule>
    <cfRule type="cellIs" dxfId="5422" priority="5424" stopIfTrue="1" operator="equal">
      <formula>"Fail"</formula>
    </cfRule>
  </conditionalFormatting>
  <conditionalFormatting sqref="E12">
    <cfRule type="cellIs" dxfId="5421" priority="5421" stopIfTrue="1" operator="equal">
      <formula>"Pass"</formula>
    </cfRule>
    <cfRule type="cellIs" dxfId="5420" priority="5422" stopIfTrue="1" operator="equal">
      <formula>"Fail"</formula>
    </cfRule>
  </conditionalFormatting>
  <conditionalFormatting sqref="E12">
    <cfRule type="cellIs" dxfId="5419" priority="5419" stopIfTrue="1" operator="equal">
      <formula>"Pass"</formula>
    </cfRule>
    <cfRule type="cellIs" dxfId="5418" priority="5420" stopIfTrue="1" operator="equal">
      <formula>"Fail"</formula>
    </cfRule>
  </conditionalFormatting>
  <conditionalFormatting sqref="E12">
    <cfRule type="cellIs" dxfId="5417" priority="5417" stopIfTrue="1" operator="equal">
      <formula>"Pass"</formula>
    </cfRule>
    <cfRule type="cellIs" dxfId="5416" priority="5418" stopIfTrue="1" operator="equal">
      <formula>"Fail"</formula>
    </cfRule>
  </conditionalFormatting>
  <conditionalFormatting sqref="E12">
    <cfRule type="cellIs" dxfId="5415" priority="5415" stopIfTrue="1" operator="equal">
      <formula>"Pass"</formula>
    </cfRule>
    <cfRule type="cellIs" dxfId="5414" priority="5416" stopIfTrue="1" operator="equal">
      <formula>"Fail"</formula>
    </cfRule>
  </conditionalFormatting>
  <conditionalFormatting sqref="E12">
    <cfRule type="cellIs" dxfId="5413" priority="5413" stopIfTrue="1" operator="equal">
      <formula>"Pass"</formula>
    </cfRule>
    <cfRule type="cellIs" dxfId="5412" priority="5414" stopIfTrue="1" operator="equal">
      <formula>"Fail"</formula>
    </cfRule>
  </conditionalFormatting>
  <conditionalFormatting sqref="E12">
    <cfRule type="cellIs" dxfId="5411" priority="5411" stopIfTrue="1" operator="equal">
      <formula>"Pass"</formula>
    </cfRule>
    <cfRule type="cellIs" dxfId="5410" priority="5412" stopIfTrue="1" operator="equal">
      <formula>"Fail"</formula>
    </cfRule>
  </conditionalFormatting>
  <conditionalFormatting sqref="E12">
    <cfRule type="cellIs" dxfId="5409" priority="5409" stopIfTrue="1" operator="equal">
      <formula>"Pass"</formula>
    </cfRule>
    <cfRule type="cellIs" dxfId="5408" priority="5410" stopIfTrue="1" operator="equal">
      <formula>"Fail"</formula>
    </cfRule>
  </conditionalFormatting>
  <conditionalFormatting sqref="E12">
    <cfRule type="cellIs" dxfId="5407" priority="5407" stopIfTrue="1" operator="equal">
      <formula>"Pass"</formula>
    </cfRule>
    <cfRule type="cellIs" dxfId="5406" priority="5408" stopIfTrue="1" operator="equal">
      <formula>"Fail"</formula>
    </cfRule>
  </conditionalFormatting>
  <conditionalFormatting sqref="E12">
    <cfRule type="cellIs" dxfId="5405" priority="5405" stopIfTrue="1" operator="equal">
      <formula>"Pass"</formula>
    </cfRule>
    <cfRule type="cellIs" dxfId="5404" priority="5406" stopIfTrue="1" operator="equal">
      <formula>"Fail"</formula>
    </cfRule>
  </conditionalFormatting>
  <conditionalFormatting sqref="E12">
    <cfRule type="cellIs" dxfId="5403" priority="5403" stopIfTrue="1" operator="equal">
      <formula>"Pass"</formula>
    </cfRule>
    <cfRule type="cellIs" dxfId="5402" priority="5404" stopIfTrue="1" operator="equal">
      <formula>"Fail"</formula>
    </cfRule>
  </conditionalFormatting>
  <conditionalFormatting sqref="E12">
    <cfRule type="cellIs" dxfId="5401" priority="5401" stopIfTrue="1" operator="equal">
      <formula>"Pass"</formula>
    </cfRule>
    <cfRule type="cellIs" dxfId="5400" priority="5402" stopIfTrue="1" operator="equal">
      <formula>"Fail"</formula>
    </cfRule>
  </conditionalFormatting>
  <conditionalFormatting sqref="E12">
    <cfRule type="cellIs" dxfId="5399" priority="5399" stopIfTrue="1" operator="equal">
      <formula>"Pass"</formula>
    </cfRule>
    <cfRule type="cellIs" dxfId="5398" priority="5400" stopIfTrue="1" operator="equal">
      <formula>"Fail"</formula>
    </cfRule>
  </conditionalFormatting>
  <conditionalFormatting sqref="E12">
    <cfRule type="cellIs" dxfId="5397" priority="5397" stopIfTrue="1" operator="equal">
      <formula>"Pass"</formula>
    </cfRule>
    <cfRule type="cellIs" dxfId="5396" priority="5398" stopIfTrue="1" operator="equal">
      <formula>"Fail"</formula>
    </cfRule>
  </conditionalFormatting>
  <conditionalFormatting sqref="E12">
    <cfRule type="cellIs" dxfId="5395" priority="5395" stopIfTrue="1" operator="equal">
      <formula>"Pass"</formula>
    </cfRule>
    <cfRule type="cellIs" dxfId="5394" priority="5396" stopIfTrue="1" operator="equal">
      <formula>"Fail"</formula>
    </cfRule>
  </conditionalFormatting>
  <conditionalFormatting sqref="E12">
    <cfRule type="cellIs" dxfId="5393" priority="5393" stopIfTrue="1" operator="equal">
      <formula>"Pass"</formula>
    </cfRule>
    <cfRule type="cellIs" dxfId="5392" priority="5394" stopIfTrue="1" operator="equal">
      <formula>"Fail"</formula>
    </cfRule>
  </conditionalFormatting>
  <conditionalFormatting sqref="E12">
    <cfRule type="cellIs" dxfId="5391" priority="5391" stopIfTrue="1" operator="equal">
      <formula>"Pass"</formula>
    </cfRule>
    <cfRule type="cellIs" dxfId="5390" priority="5392" stopIfTrue="1" operator="equal">
      <formula>"Fail"</formula>
    </cfRule>
  </conditionalFormatting>
  <conditionalFormatting sqref="E12">
    <cfRule type="cellIs" dxfId="5389" priority="5389" stopIfTrue="1" operator="equal">
      <formula>"Pass"</formula>
    </cfRule>
    <cfRule type="cellIs" dxfId="5388" priority="5390" stopIfTrue="1" operator="equal">
      <formula>"Fail"</formula>
    </cfRule>
  </conditionalFormatting>
  <conditionalFormatting sqref="E12">
    <cfRule type="cellIs" dxfId="5387" priority="5387" stopIfTrue="1" operator="equal">
      <formula>"Pass"</formula>
    </cfRule>
    <cfRule type="cellIs" dxfId="5386" priority="5388" stopIfTrue="1" operator="equal">
      <formula>"Fail"</formula>
    </cfRule>
  </conditionalFormatting>
  <conditionalFormatting sqref="E12">
    <cfRule type="cellIs" dxfId="5385" priority="5385" stopIfTrue="1" operator="equal">
      <formula>"Pass"</formula>
    </cfRule>
    <cfRule type="cellIs" dxfId="5384" priority="5386" stopIfTrue="1" operator="equal">
      <formula>"Fail"</formula>
    </cfRule>
  </conditionalFormatting>
  <conditionalFormatting sqref="E12">
    <cfRule type="cellIs" dxfId="5383" priority="5383" stopIfTrue="1" operator="equal">
      <formula>"Pass"</formula>
    </cfRule>
    <cfRule type="cellIs" dxfId="5382" priority="5384" stopIfTrue="1" operator="equal">
      <formula>"Fail"</formula>
    </cfRule>
  </conditionalFormatting>
  <conditionalFormatting sqref="E12">
    <cfRule type="cellIs" dxfId="5381" priority="5381" stopIfTrue="1" operator="equal">
      <formula>"Pass"</formula>
    </cfRule>
    <cfRule type="cellIs" dxfId="5380" priority="5382" stopIfTrue="1" operator="equal">
      <formula>"Fail"</formula>
    </cfRule>
  </conditionalFormatting>
  <conditionalFormatting sqref="E12">
    <cfRule type="cellIs" dxfId="5379" priority="5379" stopIfTrue="1" operator="equal">
      <formula>"Pass"</formula>
    </cfRule>
    <cfRule type="cellIs" dxfId="5378" priority="5380" stopIfTrue="1" operator="equal">
      <formula>"Fail"</formula>
    </cfRule>
  </conditionalFormatting>
  <conditionalFormatting sqref="E12">
    <cfRule type="cellIs" dxfId="5377" priority="5377" stopIfTrue="1" operator="equal">
      <formula>"Pass"</formula>
    </cfRule>
    <cfRule type="cellIs" dxfId="5376" priority="5378" stopIfTrue="1" operator="equal">
      <formula>"Fail"</formula>
    </cfRule>
  </conditionalFormatting>
  <conditionalFormatting sqref="E12">
    <cfRule type="cellIs" dxfId="5375" priority="5375" stopIfTrue="1" operator="equal">
      <formula>"Pass"</formula>
    </cfRule>
    <cfRule type="cellIs" dxfId="5374" priority="5376" stopIfTrue="1" operator="equal">
      <formula>"Fail"</formula>
    </cfRule>
  </conditionalFormatting>
  <conditionalFormatting sqref="E12">
    <cfRule type="cellIs" dxfId="5373" priority="5373" stopIfTrue="1" operator="equal">
      <formula>"Pass"</formula>
    </cfRule>
    <cfRule type="cellIs" dxfId="5372" priority="5374" stopIfTrue="1" operator="equal">
      <formula>"Fail"</formula>
    </cfRule>
  </conditionalFormatting>
  <conditionalFormatting sqref="E12">
    <cfRule type="cellIs" dxfId="5371" priority="5371" stopIfTrue="1" operator="equal">
      <formula>"Pass"</formula>
    </cfRule>
    <cfRule type="cellIs" dxfId="5370" priority="5372" stopIfTrue="1" operator="equal">
      <formula>"Fail"</formula>
    </cfRule>
  </conditionalFormatting>
  <conditionalFormatting sqref="E12">
    <cfRule type="cellIs" dxfId="5369" priority="5369" stopIfTrue="1" operator="equal">
      <formula>"Pass"</formula>
    </cfRule>
    <cfRule type="cellIs" dxfId="5368" priority="5370" stopIfTrue="1" operator="equal">
      <formula>"Fail"</formula>
    </cfRule>
  </conditionalFormatting>
  <conditionalFormatting sqref="E12">
    <cfRule type="cellIs" dxfId="5367" priority="5367" stopIfTrue="1" operator="equal">
      <formula>"Pass"</formula>
    </cfRule>
    <cfRule type="cellIs" dxfId="5366" priority="5368" stopIfTrue="1" operator="equal">
      <formula>"Fail"</formula>
    </cfRule>
  </conditionalFormatting>
  <conditionalFormatting sqref="E12">
    <cfRule type="cellIs" dxfId="5365" priority="5365" stopIfTrue="1" operator="equal">
      <formula>"Pass"</formula>
    </cfRule>
    <cfRule type="cellIs" dxfId="5364" priority="5366" stopIfTrue="1" operator="equal">
      <formula>"Fail"</formula>
    </cfRule>
  </conditionalFormatting>
  <conditionalFormatting sqref="E12">
    <cfRule type="cellIs" dxfId="5363" priority="5363" stopIfTrue="1" operator="equal">
      <formula>"Pass"</formula>
    </cfRule>
    <cfRule type="cellIs" dxfId="5362" priority="5364" stopIfTrue="1" operator="equal">
      <formula>"Fail"</formula>
    </cfRule>
  </conditionalFormatting>
  <conditionalFormatting sqref="E12">
    <cfRule type="cellIs" dxfId="5361" priority="5361" stopIfTrue="1" operator="equal">
      <formula>"Pass"</formula>
    </cfRule>
    <cfRule type="cellIs" dxfId="5360" priority="5362" stopIfTrue="1" operator="equal">
      <formula>"Fail"</formula>
    </cfRule>
  </conditionalFormatting>
  <conditionalFormatting sqref="E12">
    <cfRule type="cellIs" dxfId="5359" priority="5359" stopIfTrue="1" operator="equal">
      <formula>"Pass"</formula>
    </cfRule>
    <cfRule type="cellIs" dxfId="5358" priority="5360" stopIfTrue="1" operator="equal">
      <formula>"Fail"</formula>
    </cfRule>
  </conditionalFormatting>
  <conditionalFormatting sqref="E12">
    <cfRule type="cellIs" dxfId="5357" priority="5357" stopIfTrue="1" operator="equal">
      <formula>"Pass"</formula>
    </cfRule>
    <cfRule type="cellIs" dxfId="5356" priority="5358" stopIfTrue="1" operator="equal">
      <formula>"Fail"</formula>
    </cfRule>
  </conditionalFormatting>
  <conditionalFormatting sqref="E12">
    <cfRule type="cellIs" dxfId="5355" priority="5355" stopIfTrue="1" operator="equal">
      <formula>"Pass"</formula>
    </cfRule>
    <cfRule type="cellIs" dxfId="5354" priority="5356" stopIfTrue="1" operator="equal">
      <formula>"Fail"</formula>
    </cfRule>
  </conditionalFormatting>
  <conditionalFormatting sqref="E12">
    <cfRule type="cellIs" dxfId="5353" priority="5353" stopIfTrue="1" operator="equal">
      <formula>"Pass"</formula>
    </cfRule>
    <cfRule type="cellIs" dxfId="5352" priority="5354" stopIfTrue="1" operator="equal">
      <formula>"Fail"</formula>
    </cfRule>
  </conditionalFormatting>
  <conditionalFormatting sqref="E12">
    <cfRule type="cellIs" dxfId="5351" priority="5351" stopIfTrue="1" operator="equal">
      <formula>"Pass"</formula>
    </cfRule>
    <cfRule type="cellIs" dxfId="5350" priority="5352" stopIfTrue="1" operator="equal">
      <formula>"Fail"</formula>
    </cfRule>
  </conditionalFormatting>
  <conditionalFormatting sqref="E12">
    <cfRule type="cellIs" dxfId="5349" priority="5349" stopIfTrue="1" operator="equal">
      <formula>"Pass"</formula>
    </cfRule>
    <cfRule type="cellIs" dxfId="5348" priority="5350" stopIfTrue="1" operator="equal">
      <formula>"Fail"</formula>
    </cfRule>
  </conditionalFormatting>
  <conditionalFormatting sqref="E12">
    <cfRule type="cellIs" dxfId="5347" priority="5347" stopIfTrue="1" operator="equal">
      <formula>"Pass"</formula>
    </cfRule>
    <cfRule type="cellIs" dxfId="5346" priority="5348" stopIfTrue="1" operator="equal">
      <formula>"Fail"</formula>
    </cfRule>
  </conditionalFormatting>
  <conditionalFormatting sqref="E12">
    <cfRule type="cellIs" dxfId="5345" priority="5345" stopIfTrue="1" operator="equal">
      <formula>"Pass"</formula>
    </cfRule>
    <cfRule type="cellIs" dxfId="5344" priority="5346" stopIfTrue="1" operator="equal">
      <formula>"Fail"</formula>
    </cfRule>
  </conditionalFormatting>
  <conditionalFormatting sqref="E12">
    <cfRule type="cellIs" dxfId="5343" priority="5343" stopIfTrue="1" operator="equal">
      <formula>"Pass"</formula>
    </cfRule>
    <cfRule type="cellIs" dxfId="5342" priority="5344" stopIfTrue="1" operator="equal">
      <formula>"Fail"</formula>
    </cfRule>
  </conditionalFormatting>
  <conditionalFormatting sqref="E12">
    <cfRule type="cellIs" dxfId="5341" priority="5341" stopIfTrue="1" operator="equal">
      <formula>"Pass"</formula>
    </cfRule>
    <cfRule type="cellIs" dxfId="5340" priority="5342" stopIfTrue="1" operator="equal">
      <formula>"Fail"</formula>
    </cfRule>
  </conditionalFormatting>
  <conditionalFormatting sqref="E12">
    <cfRule type="cellIs" dxfId="5339" priority="5339" stopIfTrue="1" operator="equal">
      <formula>"Pass"</formula>
    </cfRule>
    <cfRule type="cellIs" dxfId="5338" priority="5340" stopIfTrue="1" operator="equal">
      <formula>"Fail"</formula>
    </cfRule>
  </conditionalFormatting>
  <conditionalFormatting sqref="E12">
    <cfRule type="cellIs" dxfId="5337" priority="5337" stopIfTrue="1" operator="equal">
      <formula>"Pass"</formula>
    </cfRule>
    <cfRule type="cellIs" dxfId="5336" priority="5338" stopIfTrue="1" operator="equal">
      <formula>"Fail"</formula>
    </cfRule>
  </conditionalFormatting>
  <conditionalFormatting sqref="E12">
    <cfRule type="cellIs" dxfId="5335" priority="5335" stopIfTrue="1" operator="equal">
      <formula>"Pass"</formula>
    </cfRule>
    <cfRule type="cellIs" dxfId="5334" priority="5336" stopIfTrue="1" operator="equal">
      <formula>"Fail"</formula>
    </cfRule>
  </conditionalFormatting>
  <conditionalFormatting sqref="E12">
    <cfRule type="cellIs" dxfId="5333" priority="5333" stopIfTrue="1" operator="equal">
      <formula>"Pass"</formula>
    </cfRule>
    <cfRule type="cellIs" dxfId="5332" priority="5334" stopIfTrue="1" operator="equal">
      <formula>"Fail"</formula>
    </cfRule>
  </conditionalFormatting>
  <conditionalFormatting sqref="E12">
    <cfRule type="cellIs" dxfId="5331" priority="5331" stopIfTrue="1" operator="equal">
      <formula>"Pass"</formula>
    </cfRule>
    <cfRule type="cellIs" dxfId="5330" priority="5332" stopIfTrue="1" operator="equal">
      <formula>"Fail"</formula>
    </cfRule>
  </conditionalFormatting>
  <conditionalFormatting sqref="E12">
    <cfRule type="cellIs" dxfId="5329" priority="5329" stopIfTrue="1" operator="equal">
      <formula>"Pass"</formula>
    </cfRule>
    <cfRule type="cellIs" dxfId="5328" priority="5330" stopIfTrue="1" operator="equal">
      <formula>"Fail"</formula>
    </cfRule>
  </conditionalFormatting>
  <conditionalFormatting sqref="E12">
    <cfRule type="cellIs" dxfId="5327" priority="5327" stopIfTrue="1" operator="equal">
      <formula>"Pass"</formula>
    </cfRule>
    <cfRule type="cellIs" dxfId="5326" priority="5328" stopIfTrue="1" operator="equal">
      <formula>"Fail"</formula>
    </cfRule>
  </conditionalFormatting>
  <conditionalFormatting sqref="E12">
    <cfRule type="cellIs" dxfId="5325" priority="5325" stopIfTrue="1" operator="equal">
      <formula>"Pass"</formula>
    </cfRule>
    <cfRule type="cellIs" dxfId="5324" priority="5326" stopIfTrue="1" operator="equal">
      <formula>"Fail"</formula>
    </cfRule>
  </conditionalFormatting>
  <conditionalFormatting sqref="E12">
    <cfRule type="cellIs" dxfId="5323" priority="5323" stopIfTrue="1" operator="equal">
      <formula>"Pass"</formula>
    </cfRule>
    <cfRule type="cellIs" dxfId="5322" priority="5324" stopIfTrue="1" operator="equal">
      <formula>"Fail"</formula>
    </cfRule>
  </conditionalFormatting>
  <conditionalFormatting sqref="E12">
    <cfRule type="cellIs" dxfId="5321" priority="5321" stopIfTrue="1" operator="equal">
      <formula>"Pass"</formula>
    </cfRule>
    <cfRule type="cellIs" dxfId="5320" priority="5322" stopIfTrue="1" operator="equal">
      <formula>"Fail"</formula>
    </cfRule>
  </conditionalFormatting>
  <conditionalFormatting sqref="E12">
    <cfRule type="cellIs" dxfId="5319" priority="5319" stopIfTrue="1" operator="equal">
      <formula>"Pass"</formula>
    </cfRule>
    <cfRule type="cellIs" dxfId="5318" priority="5320" stopIfTrue="1" operator="equal">
      <formula>"Fail"</formula>
    </cfRule>
  </conditionalFormatting>
  <conditionalFormatting sqref="E12">
    <cfRule type="cellIs" dxfId="5317" priority="5317" stopIfTrue="1" operator="equal">
      <formula>"Pass"</formula>
    </cfRule>
    <cfRule type="cellIs" dxfId="5316" priority="5318" stopIfTrue="1" operator="equal">
      <formula>"Fail"</formula>
    </cfRule>
  </conditionalFormatting>
  <conditionalFormatting sqref="E12">
    <cfRule type="cellIs" dxfId="5315" priority="5315" stopIfTrue="1" operator="equal">
      <formula>"Pass"</formula>
    </cfRule>
    <cfRule type="cellIs" dxfId="5314" priority="5316" stopIfTrue="1" operator="equal">
      <formula>"Fail"</formula>
    </cfRule>
  </conditionalFormatting>
  <conditionalFormatting sqref="E12">
    <cfRule type="cellIs" dxfId="5313" priority="5313" stopIfTrue="1" operator="equal">
      <formula>"Pass"</formula>
    </cfRule>
    <cfRule type="cellIs" dxfId="5312" priority="5314" stopIfTrue="1" operator="equal">
      <formula>"Fail"</formula>
    </cfRule>
  </conditionalFormatting>
  <conditionalFormatting sqref="E12">
    <cfRule type="cellIs" dxfId="5311" priority="5311" stopIfTrue="1" operator="equal">
      <formula>"Pass"</formula>
    </cfRule>
    <cfRule type="cellIs" dxfId="5310" priority="5312" stopIfTrue="1" operator="equal">
      <formula>"Fail"</formula>
    </cfRule>
  </conditionalFormatting>
  <conditionalFormatting sqref="E12">
    <cfRule type="cellIs" dxfId="5309" priority="5309" stopIfTrue="1" operator="equal">
      <formula>"Pass"</formula>
    </cfRule>
    <cfRule type="cellIs" dxfId="5308" priority="5310" stopIfTrue="1" operator="equal">
      <formula>"Fail"</formula>
    </cfRule>
  </conditionalFormatting>
  <conditionalFormatting sqref="E12">
    <cfRule type="cellIs" dxfId="5307" priority="5307" stopIfTrue="1" operator="equal">
      <formula>"Pass"</formula>
    </cfRule>
    <cfRule type="cellIs" dxfId="5306" priority="5308" stopIfTrue="1" operator="equal">
      <formula>"Fail"</formula>
    </cfRule>
  </conditionalFormatting>
  <conditionalFormatting sqref="E12">
    <cfRule type="cellIs" dxfId="5305" priority="5305" stopIfTrue="1" operator="equal">
      <formula>"Pass"</formula>
    </cfRule>
    <cfRule type="cellIs" dxfId="5304" priority="5306" stopIfTrue="1" operator="equal">
      <formula>"Fail"</formula>
    </cfRule>
  </conditionalFormatting>
  <conditionalFormatting sqref="E12">
    <cfRule type="cellIs" dxfId="5303" priority="5303" stopIfTrue="1" operator="equal">
      <formula>"Pass"</formula>
    </cfRule>
    <cfRule type="cellIs" dxfId="5302" priority="5304" stopIfTrue="1" operator="equal">
      <formula>"Fail"</formula>
    </cfRule>
  </conditionalFormatting>
  <conditionalFormatting sqref="E12">
    <cfRule type="cellIs" dxfId="5301" priority="5301" stopIfTrue="1" operator="equal">
      <formula>"Pass"</formula>
    </cfRule>
    <cfRule type="cellIs" dxfId="5300" priority="5302" stopIfTrue="1" operator="equal">
      <formula>"Fail"</formula>
    </cfRule>
  </conditionalFormatting>
  <conditionalFormatting sqref="E12">
    <cfRule type="cellIs" dxfId="5299" priority="5299" stopIfTrue="1" operator="equal">
      <formula>"Pass"</formula>
    </cfRule>
    <cfRule type="cellIs" dxfId="5298" priority="5300" stopIfTrue="1" operator="equal">
      <formula>"Fail"</formula>
    </cfRule>
  </conditionalFormatting>
  <conditionalFormatting sqref="E12">
    <cfRule type="cellIs" dxfId="5297" priority="5297" stopIfTrue="1" operator="equal">
      <formula>"Pass"</formula>
    </cfRule>
    <cfRule type="cellIs" dxfId="5296" priority="5298" stopIfTrue="1" operator="equal">
      <formula>"Fail"</formula>
    </cfRule>
  </conditionalFormatting>
  <conditionalFormatting sqref="E12">
    <cfRule type="cellIs" dxfId="5295" priority="5295" stopIfTrue="1" operator="equal">
      <formula>"Pass"</formula>
    </cfRule>
    <cfRule type="cellIs" dxfId="5294" priority="5296" stopIfTrue="1" operator="equal">
      <formula>"Fail"</formula>
    </cfRule>
  </conditionalFormatting>
  <conditionalFormatting sqref="E12">
    <cfRule type="cellIs" dxfId="5293" priority="5293" stopIfTrue="1" operator="equal">
      <formula>"Pass"</formula>
    </cfRule>
    <cfRule type="cellIs" dxfId="5292" priority="5294" stopIfTrue="1" operator="equal">
      <formula>"Fail"</formula>
    </cfRule>
  </conditionalFormatting>
  <conditionalFormatting sqref="E12">
    <cfRule type="cellIs" dxfId="5291" priority="5291" stopIfTrue="1" operator="equal">
      <formula>"Pass"</formula>
    </cfRule>
    <cfRule type="cellIs" dxfId="5290" priority="5292" stopIfTrue="1" operator="equal">
      <formula>"Fail"</formula>
    </cfRule>
  </conditionalFormatting>
  <conditionalFormatting sqref="E12">
    <cfRule type="cellIs" dxfId="5289" priority="5289" stopIfTrue="1" operator="equal">
      <formula>"Pass"</formula>
    </cfRule>
    <cfRule type="cellIs" dxfId="5288" priority="5290" stopIfTrue="1" operator="equal">
      <formula>"Fail"</formula>
    </cfRule>
  </conditionalFormatting>
  <conditionalFormatting sqref="E12">
    <cfRule type="cellIs" dxfId="5287" priority="5287" stopIfTrue="1" operator="equal">
      <formula>"Pass"</formula>
    </cfRule>
    <cfRule type="cellIs" dxfId="5286" priority="5288" stopIfTrue="1" operator="equal">
      <formula>"Fail"</formula>
    </cfRule>
  </conditionalFormatting>
  <conditionalFormatting sqref="E12">
    <cfRule type="cellIs" dxfId="5285" priority="5285" stopIfTrue="1" operator="equal">
      <formula>"Pass"</formula>
    </cfRule>
    <cfRule type="cellIs" dxfId="5284" priority="5286" stopIfTrue="1" operator="equal">
      <formula>"Fail"</formula>
    </cfRule>
  </conditionalFormatting>
  <conditionalFormatting sqref="E12">
    <cfRule type="cellIs" dxfId="5283" priority="5283" stopIfTrue="1" operator="equal">
      <formula>"Pass"</formula>
    </cfRule>
    <cfRule type="cellIs" dxfId="5282" priority="5284" stopIfTrue="1" operator="equal">
      <formula>"Fail"</formula>
    </cfRule>
  </conditionalFormatting>
  <conditionalFormatting sqref="E12">
    <cfRule type="cellIs" dxfId="5281" priority="5281" stopIfTrue="1" operator="equal">
      <formula>"Pass"</formula>
    </cfRule>
    <cfRule type="cellIs" dxfId="5280" priority="5282" stopIfTrue="1" operator="equal">
      <formula>"Fail"</formula>
    </cfRule>
  </conditionalFormatting>
  <conditionalFormatting sqref="E12">
    <cfRule type="cellIs" dxfId="5279" priority="5279" stopIfTrue="1" operator="equal">
      <formula>"Pass"</formula>
    </cfRule>
    <cfRule type="cellIs" dxfId="5278" priority="5280" stopIfTrue="1" operator="equal">
      <formula>"Fail"</formula>
    </cfRule>
  </conditionalFormatting>
  <conditionalFormatting sqref="E12">
    <cfRule type="cellIs" dxfId="5277" priority="5277" stopIfTrue="1" operator="equal">
      <formula>"Pass"</formula>
    </cfRule>
    <cfRule type="cellIs" dxfId="5276" priority="5278" stopIfTrue="1" operator="equal">
      <formula>"Fail"</formula>
    </cfRule>
  </conditionalFormatting>
  <conditionalFormatting sqref="E12">
    <cfRule type="cellIs" dxfId="5275" priority="5275" stopIfTrue="1" operator="equal">
      <formula>"Pass"</formula>
    </cfRule>
    <cfRule type="cellIs" dxfId="5274" priority="5276" stopIfTrue="1" operator="equal">
      <formula>"Fail"</formula>
    </cfRule>
  </conditionalFormatting>
  <conditionalFormatting sqref="E12">
    <cfRule type="cellIs" dxfId="5273" priority="5273" stopIfTrue="1" operator="equal">
      <formula>"Pass"</formula>
    </cfRule>
    <cfRule type="cellIs" dxfId="5272" priority="5274" stopIfTrue="1" operator="equal">
      <formula>"Fail"</formula>
    </cfRule>
  </conditionalFormatting>
  <conditionalFormatting sqref="E12">
    <cfRule type="cellIs" dxfId="5271" priority="5271" stopIfTrue="1" operator="equal">
      <formula>"Pass"</formula>
    </cfRule>
    <cfRule type="cellIs" dxfId="5270" priority="5272" stopIfTrue="1" operator="equal">
      <formula>"Fail"</formula>
    </cfRule>
  </conditionalFormatting>
  <conditionalFormatting sqref="E12">
    <cfRule type="cellIs" dxfId="5269" priority="5269" stopIfTrue="1" operator="equal">
      <formula>"Pass"</formula>
    </cfRule>
    <cfRule type="cellIs" dxfId="5268" priority="5270" stopIfTrue="1" operator="equal">
      <formula>"Fail"</formula>
    </cfRule>
  </conditionalFormatting>
  <conditionalFormatting sqref="E12">
    <cfRule type="cellIs" dxfId="5267" priority="5267" stopIfTrue="1" operator="equal">
      <formula>"Pass"</formula>
    </cfRule>
    <cfRule type="cellIs" dxfId="5266" priority="5268" stopIfTrue="1" operator="equal">
      <formula>"Fail"</formula>
    </cfRule>
  </conditionalFormatting>
  <conditionalFormatting sqref="E12">
    <cfRule type="cellIs" dxfId="5265" priority="5265" stopIfTrue="1" operator="equal">
      <formula>"Pass"</formula>
    </cfRule>
    <cfRule type="cellIs" dxfId="5264" priority="5266" stopIfTrue="1" operator="equal">
      <formula>"Fail"</formula>
    </cfRule>
  </conditionalFormatting>
  <conditionalFormatting sqref="E12">
    <cfRule type="cellIs" dxfId="5263" priority="5263" stopIfTrue="1" operator="equal">
      <formula>"Pass"</formula>
    </cfRule>
    <cfRule type="cellIs" dxfId="5262" priority="5264" stopIfTrue="1" operator="equal">
      <formula>"Fail"</formula>
    </cfRule>
  </conditionalFormatting>
  <conditionalFormatting sqref="E12">
    <cfRule type="cellIs" dxfId="5261" priority="5261" stopIfTrue="1" operator="equal">
      <formula>"Pass"</formula>
    </cfRule>
    <cfRule type="cellIs" dxfId="5260" priority="5262" stopIfTrue="1" operator="equal">
      <formula>"Fail"</formula>
    </cfRule>
  </conditionalFormatting>
  <conditionalFormatting sqref="E12">
    <cfRule type="cellIs" dxfId="5259" priority="5259" stopIfTrue="1" operator="equal">
      <formula>"Pass"</formula>
    </cfRule>
    <cfRule type="cellIs" dxfId="5258" priority="5260" stopIfTrue="1" operator="equal">
      <formula>"Fail"</formula>
    </cfRule>
  </conditionalFormatting>
  <conditionalFormatting sqref="E8:E9 E11:E14">
    <cfRule type="cellIs" dxfId="5257" priority="5257" stopIfTrue="1" operator="equal">
      <formula>"Pass"</formula>
    </cfRule>
    <cfRule type="cellIs" dxfId="5256" priority="5258" stopIfTrue="1" operator="equal">
      <formula>"Fail"</formula>
    </cfRule>
  </conditionalFormatting>
  <conditionalFormatting sqref="E8:E9 E11:E14">
    <cfRule type="cellIs" dxfId="5255" priority="5255" stopIfTrue="1" operator="equal">
      <formula>"Pass"</formula>
    </cfRule>
    <cfRule type="cellIs" dxfId="5254" priority="5256" stopIfTrue="1" operator="equal">
      <formula>"Fail"</formula>
    </cfRule>
  </conditionalFormatting>
  <conditionalFormatting sqref="E8:E9 E11:E14">
    <cfRule type="cellIs" dxfId="5253" priority="5253" stopIfTrue="1" operator="equal">
      <formula>"Pass"</formula>
    </cfRule>
    <cfRule type="cellIs" dxfId="5252" priority="5254" stopIfTrue="1" operator="equal">
      <formula>"Fail"</formula>
    </cfRule>
  </conditionalFormatting>
  <conditionalFormatting sqref="E8:E9 E11:E14">
    <cfRule type="cellIs" dxfId="5251" priority="5251" stopIfTrue="1" operator="equal">
      <formula>"Pass"</formula>
    </cfRule>
    <cfRule type="cellIs" dxfId="5250" priority="5252" stopIfTrue="1" operator="equal">
      <formula>"Fail"</formula>
    </cfRule>
  </conditionalFormatting>
  <conditionalFormatting sqref="E8:E9 E11:E14">
    <cfRule type="cellIs" dxfId="5249" priority="5249" stopIfTrue="1" operator="equal">
      <formula>"Pass"</formula>
    </cfRule>
    <cfRule type="cellIs" dxfId="5248" priority="5250" stopIfTrue="1" operator="equal">
      <formula>"Fail"</formula>
    </cfRule>
  </conditionalFormatting>
  <conditionalFormatting sqref="E8:E9 E11:E14">
    <cfRule type="cellIs" dxfId="5247" priority="5247" stopIfTrue="1" operator="equal">
      <formula>"Pass"</formula>
    </cfRule>
    <cfRule type="cellIs" dxfId="5246" priority="5248" stopIfTrue="1" operator="equal">
      <formula>"Fail"</formula>
    </cfRule>
  </conditionalFormatting>
  <conditionalFormatting sqref="E8:E9 E11:E14">
    <cfRule type="cellIs" dxfId="5245" priority="5245" stopIfTrue="1" operator="equal">
      <formula>"Pass"</formula>
    </cfRule>
    <cfRule type="cellIs" dxfId="5244" priority="5246" stopIfTrue="1" operator="equal">
      <formula>"Fail"</formula>
    </cfRule>
  </conditionalFormatting>
  <conditionalFormatting sqref="E8:E9 E11:E14">
    <cfRule type="cellIs" dxfId="5243" priority="5243" stopIfTrue="1" operator="equal">
      <formula>"Pass"</formula>
    </cfRule>
    <cfRule type="cellIs" dxfId="5242" priority="5244" stopIfTrue="1" operator="equal">
      <formula>"Fail"</formula>
    </cfRule>
  </conditionalFormatting>
  <conditionalFormatting sqref="E8:E9 E11:E14">
    <cfRule type="cellIs" dxfId="5241" priority="5241" stopIfTrue="1" operator="equal">
      <formula>"Pass"</formula>
    </cfRule>
    <cfRule type="cellIs" dxfId="5240" priority="5242" stopIfTrue="1" operator="equal">
      <formula>"Fail"</formula>
    </cfRule>
  </conditionalFormatting>
  <conditionalFormatting sqref="E8:E9 E11:E14">
    <cfRule type="cellIs" dxfId="5239" priority="5239" stopIfTrue="1" operator="equal">
      <formula>"Pass"</formula>
    </cfRule>
    <cfRule type="cellIs" dxfId="5238" priority="5240" stopIfTrue="1" operator="equal">
      <formula>"Fail"</formula>
    </cfRule>
  </conditionalFormatting>
  <conditionalFormatting sqref="E8:E9 E11:E14">
    <cfRule type="cellIs" dxfId="5237" priority="5237" stopIfTrue="1" operator="equal">
      <formula>"Pass"</formula>
    </cfRule>
    <cfRule type="cellIs" dxfId="5236" priority="5238" stopIfTrue="1" operator="equal">
      <formula>"Fail"</formula>
    </cfRule>
  </conditionalFormatting>
  <conditionalFormatting sqref="E8:E9 E11:E14">
    <cfRule type="cellIs" dxfId="5235" priority="5235" stopIfTrue="1" operator="equal">
      <formula>"Pass"</formula>
    </cfRule>
    <cfRule type="cellIs" dxfId="5234" priority="5236" stopIfTrue="1" operator="equal">
      <formula>"Fail"</formula>
    </cfRule>
  </conditionalFormatting>
  <conditionalFormatting sqref="E8:E9 E11:E14">
    <cfRule type="cellIs" dxfId="5233" priority="5233" stopIfTrue="1" operator="equal">
      <formula>"Pass"</formula>
    </cfRule>
    <cfRule type="cellIs" dxfId="5232" priority="5234" stopIfTrue="1" operator="equal">
      <formula>"Fail"</formula>
    </cfRule>
  </conditionalFormatting>
  <conditionalFormatting sqref="E8:E9 E11:E14">
    <cfRule type="cellIs" dxfId="5231" priority="5231" stopIfTrue="1" operator="equal">
      <formula>"Pass"</formula>
    </cfRule>
    <cfRule type="cellIs" dxfId="5230" priority="5232" stopIfTrue="1" operator="equal">
      <formula>"Fail"</formula>
    </cfRule>
  </conditionalFormatting>
  <conditionalFormatting sqref="E8:E9 E11:E14">
    <cfRule type="cellIs" dxfId="5229" priority="5229" stopIfTrue="1" operator="equal">
      <formula>"Pass"</formula>
    </cfRule>
    <cfRule type="cellIs" dxfId="5228" priority="5230" stopIfTrue="1" operator="equal">
      <formula>"Fail"</formula>
    </cfRule>
  </conditionalFormatting>
  <conditionalFormatting sqref="E8:E9 E11:E14">
    <cfRule type="cellIs" dxfId="5227" priority="5227" stopIfTrue="1" operator="equal">
      <formula>"Pass"</formula>
    </cfRule>
    <cfRule type="cellIs" dxfId="5226" priority="5228" stopIfTrue="1" operator="equal">
      <formula>"Fail"</formula>
    </cfRule>
  </conditionalFormatting>
  <conditionalFormatting sqref="E8:E9 E11:E14">
    <cfRule type="cellIs" dxfId="5225" priority="5225" stopIfTrue="1" operator="equal">
      <formula>"Pass"</formula>
    </cfRule>
    <cfRule type="cellIs" dxfId="5224" priority="5226" stopIfTrue="1" operator="equal">
      <formula>"Fail"</formula>
    </cfRule>
  </conditionalFormatting>
  <conditionalFormatting sqref="E8:E9 E11:E14">
    <cfRule type="cellIs" dxfId="5223" priority="5223" stopIfTrue="1" operator="equal">
      <formula>"Pass"</formula>
    </cfRule>
    <cfRule type="cellIs" dxfId="5222" priority="5224" stopIfTrue="1" operator="equal">
      <formula>"Fail"</formula>
    </cfRule>
  </conditionalFormatting>
  <conditionalFormatting sqref="E8:E9 E11:E14">
    <cfRule type="cellIs" dxfId="5221" priority="5221" stopIfTrue="1" operator="equal">
      <formula>"Pass"</formula>
    </cfRule>
    <cfRule type="cellIs" dxfId="5220" priority="5222" stopIfTrue="1" operator="equal">
      <formula>"Fail"</formula>
    </cfRule>
  </conditionalFormatting>
  <conditionalFormatting sqref="E8:E9 E11:E14">
    <cfRule type="cellIs" dxfId="5219" priority="5219" stopIfTrue="1" operator="equal">
      <formula>"Pass"</formula>
    </cfRule>
    <cfRule type="cellIs" dxfId="5218" priority="5220" stopIfTrue="1" operator="equal">
      <formula>"Fail"</formula>
    </cfRule>
  </conditionalFormatting>
  <conditionalFormatting sqref="E8:E9 E11:E14">
    <cfRule type="cellIs" dxfId="5217" priority="5217" stopIfTrue="1" operator="equal">
      <formula>"Pass"</formula>
    </cfRule>
    <cfRule type="cellIs" dxfId="5216" priority="5218" stopIfTrue="1" operator="equal">
      <formula>"Fail"</formula>
    </cfRule>
  </conditionalFormatting>
  <conditionalFormatting sqref="E8:E9 E11:E14">
    <cfRule type="cellIs" dxfId="5215" priority="5215" stopIfTrue="1" operator="equal">
      <formula>"Pass"</formula>
    </cfRule>
    <cfRule type="cellIs" dxfId="5214" priority="5216" stopIfTrue="1" operator="equal">
      <formula>"Fail"</formula>
    </cfRule>
  </conditionalFormatting>
  <conditionalFormatting sqref="E8:E9 E11:E14">
    <cfRule type="cellIs" dxfId="5213" priority="5213" stopIfTrue="1" operator="equal">
      <formula>"Pass"</formula>
    </cfRule>
    <cfRule type="cellIs" dxfId="5212" priority="5214" stopIfTrue="1" operator="equal">
      <formula>"Fail"</formula>
    </cfRule>
  </conditionalFormatting>
  <conditionalFormatting sqref="E8:E9 E11:E14">
    <cfRule type="cellIs" dxfId="5211" priority="5211" stopIfTrue="1" operator="equal">
      <formula>"Pass"</formula>
    </cfRule>
    <cfRule type="cellIs" dxfId="5210" priority="5212" stopIfTrue="1" operator="equal">
      <formula>"Fail"</formula>
    </cfRule>
  </conditionalFormatting>
  <conditionalFormatting sqref="E8:E9 E11:E14">
    <cfRule type="cellIs" dxfId="5209" priority="5209" stopIfTrue="1" operator="equal">
      <formula>"Pass"</formula>
    </cfRule>
    <cfRule type="cellIs" dxfId="5208" priority="5210" stopIfTrue="1" operator="equal">
      <formula>"Fail"</formula>
    </cfRule>
  </conditionalFormatting>
  <conditionalFormatting sqref="E8:E9 E11:E14">
    <cfRule type="cellIs" dxfId="5207" priority="5207" stopIfTrue="1" operator="equal">
      <formula>"Pass"</formula>
    </cfRule>
    <cfRule type="cellIs" dxfId="5206" priority="5208" stopIfTrue="1" operator="equal">
      <formula>"Fail"</formula>
    </cfRule>
  </conditionalFormatting>
  <conditionalFormatting sqref="E13:E14 E8:E9 E11">
    <cfRule type="cellIs" dxfId="5205" priority="5205" stopIfTrue="1" operator="equal">
      <formula>"Pass"</formula>
    </cfRule>
    <cfRule type="cellIs" dxfId="5204" priority="5206" stopIfTrue="1" operator="equal">
      <formula>"Fail"</formula>
    </cfRule>
  </conditionalFormatting>
  <conditionalFormatting sqref="E8:E9 E11:E14">
    <cfRule type="cellIs" dxfId="5203" priority="5203" stopIfTrue="1" operator="equal">
      <formula>"Pass"</formula>
    </cfRule>
    <cfRule type="cellIs" dxfId="5202" priority="5204" stopIfTrue="1" operator="equal">
      <formula>"Fail"</formula>
    </cfRule>
  </conditionalFormatting>
  <conditionalFormatting sqref="E8:E9 E11:E14">
    <cfRule type="cellIs" dxfId="5201" priority="5201" stopIfTrue="1" operator="equal">
      <formula>"Pass"</formula>
    </cfRule>
    <cfRule type="cellIs" dxfId="5200" priority="5202" stopIfTrue="1" operator="equal">
      <formula>"Fail"</formula>
    </cfRule>
  </conditionalFormatting>
  <conditionalFormatting sqref="E8:E9 E11:E14">
    <cfRule type="cellIs" dxfId="5199" priority="5199" stopIfTrue="1" operator="equal">
      <formula>"Pass"</formula>
    </cfRule>
    <cfRule type="cellIs" dxfId="5198" priority="5200" stopIfTrue="1" operator="equal">
      <formula>"Fail"</formula>
    </cfRule>
  </conditionalFormatting>
  <conditionalFormatting sqref="E8:E9 E11:E14">
    <cfRule type="cellIs" dxfId="5197" priority="5197" stopIfTrue="1" operator="equal">
      <formula>"Pass"</formula>
    </cfRule>
    <cfRule type="cellIs" dxfId="5196" priority="5198" stopIfTrue="1" operator="equal">
      <formula>"Fail"</formula>
    </cfRule>
  </conditionalFormatting>
  <conditionalFormatting sqref="E8:E9 E11:E14">
    <cfRule type="cellIs" dxfId="5195" priority="5195" stopIfTrue="1" operator="equal">
      <formula>"Pass"</formula>
    </cfRule>
    <cfRule type="cellIs" dxfId="5194" priority="5196" stopIfTrue="1" operator="equal">
      <formula>"Fail"</formula>
    </cfRule>
  </conditionalFormatting>
  <conditionalFormatting sqref="E8:E9 E11:E14">
    <cfRule type="cellIs" dxfId="5193" priority="5193" stopIfTrue="1" operator="equal">
      <formula>"Pass"</formula>
    </cfRule>
    <cfRule type="cellIs" dxfId="5192" priority="5194" stopIfTrue="1" operator="equal">
      <formula>"Fail"</formula>
    </cfRule>
  </conditionalFormatting>
  <conditionalFormatting sqref="E13:E14 E8:E9 E11">
    <cfRule type="cellIs" dxfId="5191" priority="5191" stopIfTrue="1" operator="equal">
      <formula>"Pass"</formula>
    </cfRule>
    <cfRule type="cellIs" dxfId="5190" priority="5192" stopIfTrue="1" operator="equal">
      <formula>"Fail"</formula>
    </cfRule>
  </conditionalFormatting>
  <conditionalFormatting sqref="E8:E9 E11:E14">
    <cfRule type="cellIs" dxfId="5189" priority="5189" stopIfTrue="1" operator="equal">
      <formula>"Pass"</formula>
    </cfRule>
    <cfRule type="cellIs" dxfId="5188" priority="5190" stopIfTrue="1" operator="equal">
      <formula>"Fail"</formula>
    </cfRule>
  </conditionalFormatting>
  <conditionalFormatting sqref="E8:E9 E11:E14">
    <cfRule type="cellIs" dxfId="5187" priority="5187" stopIfTrue="1" operator="equal">
      <formula>"Pass"</formula>
    </cfRule>
    <cfRule type="cellIs" dxfId="5186" priority="5188" stopIfTrue="1" operator="equal">
      <formula>"Fail"</formula>
    </cfRule>
  </conditionalFormatting>
  <conditionalFormatting sqref="E8:E9 E11:E14">
    <cfRule type="cellIs" dxfId="5185" priority="5185" stopIfTrue="1" operator="equal">
      <formula>"Pass"</formula>
    </cfRule>
    <cfRule type="cellIs" dxfId="5184" priority="5186" stopIfTrue="1" operator="equal">
      <formula>"Fail"</formula>
    </cfRule>
  </conditionalFormatting>
  <conditionalFormatting sqref="E8:E9 E11:E14">
    <cfRule type="cellIs" dxfId="5183" priority="5183" stopIfTrue="1" operator="equal">
      <formula>"Pass"</formula>
    </cfRule>
    <cfRule type="cellIs" dxfId="5182" priority="5184" stopIfTrue="1" operator="equal">
      <formula>"Fail"</formula>
    </cfRule>
  </conditionalFormatting>
  <conditionalFormatting sqref="E8:E9 E11:E14">
    <cfRule type="cellIs" dxfId="5181" priority="5181" stopIfTrue="1" operator="equal">
      <formula>"Pass"</formula>
    </cfRule>
    <cfRule type="cellIs" dxfId="5180" priority="5182" stopIfTrue="1" operator="equal">
      <formula>"Fail"</formula>
    </cfRule>
  </conditionalFormatting>
  <conditionalFormatting sqref="E8:E9 E11:E14">
    <cfRule type="cellIs" dxfId="5179" priority="5179" stopIfTrue="1" operator="equal">
      <formula>"Pass"</formula>
    </cfRule>
    <cfRule type="cellIs" dxfId="5178" priority="5180" stopIfTrue="1" operator="equal">
      <formula>"Fail"</formula>
    </cfRule>
  </conditionalFormatting>
  <conditionalFormatting sqref="E13:E14 E8:E9 E11">
    <cfRule type="cellIs" dxfId="5177" priority="5177" stopIfTrue="1" operator="equal">
      <formula>"Pass"</formula>
    </cfRule>
    <cfRule type="cellIs" dxfId="5176" priority="5178" stopIfTrue="1" operator="equal">
      <formula>"Fail"</formula>
    </cfRule>
  </conditionalFormatting>
  <conditionalFormatting sqref="E8:E9 E11:E14">
    <cfRule type="cellIs" dxfId="5175" priority="5175" stopIfTrue="1" operator="equal">
      <formula>"Pass"</formula>
    </cfRule>
    <cfRule type="cellIs" dxfId="5174" priority="5176" stopIfTrue="1" operator="equal">
      <formula>"Fail"</formula>
    </cfRule>
  </conditionalFormatting>
  <conditionalFormatting sqref="E8:E9 E11:E14">
    <cfRule type="cellIs" dxfId="5173" priority="5173" stopIfTrue="1" operator="equal">
      <formula>"Pass"</formula>
    </cfRule>
    <cfRule type="cellIs" dxfId="5172" priority="5174" stopIfTrue="1" operator="equal">
      <formula>"Fail"</formula>
    </cfRule>
  </conditionalFormatting>
  <conditionalFormatting sqref="E8:E9 E11:E14">
    <cfRule type="cellIs" dxfId="5171" priority="5171" stopIfTrue="1" operator="equal">
      <formula>"Pass"</formula>
    </cfRule>
    <cfRule type="cellIs" dxfId="5170" priority="5172" stopIfTrue="1" operator="equal">
      <formula>"Fail"</formula>
    </cfRule>
  </conditionalFormatting>
  <conditionalFormatting sqref="E8:E9 E11:E14">
    <cfRule type="cellIs" dxfId="5169" priority="5169" stopIfTrue="1" operator="equal">
      <formula>"Pass"</formula>
    </cfRule>
    <cfRule type="cellIs" dxfId="5168" priority="5170" stopIfTrue="1" operator="equal">
      <formula>"Fail"</formula>
    </cfRule>
  </conditionalFormatting>
  <conditionalFormatting sqref="E8:E9 E11:E14">
    <cfRule type="cellIs" dxfId="5167" priority="5167" stopIfTrue="1" operator="equal">
      <formula>"Pass"</formula>
    </cfRule>
    <cfRule type="cellIs" dxfId="5166" priority="5168" stopIfTrue="1" operator="equal">
      <formula>"Fail"</formula>
    </cfRule>
  </conditionalFormatting>
  <conditionalFormatting sqref="E8:E9 E11:E14">
    <cfRule type="cellIs" dxfId="5165" priority="5165" stopIfTrue="1" operator="equal">
      <formula>"Pass"</formula>
    </cfRule>
    <cfRule type="cellIs" dxfId="5164" priority="5166" stopIfTrue="1" operator="equal">
      <formula>"Fail"</formula>
    </cfRule>
  </conditionalFormatting>
  <conditionalFormatting sqref="E13:E14 E8:E9 E11">
    <cfRule type="cellIs" dxfId="5163" priority="5163" stopIfTrue="1" operator="equal">
      <formula>"Pass"</formula>
    </cfRule>
    <cfRule type="cellIs" dxfId="5162" priority="5164" stopIfTrue="1" operator="equal">
      <formula>"Fail"</formula>
    </cfRule>
  </conditionalFormatting>
  <conditionalFormatting sqref="E8:E9 E11:E14">
    <cfRule type="cellIs" dxfId="5161" priority="5161" stopIfTrue="1" operator="equal">
      <formula>"Pass"</formula>
    </cfRule>
    <cfRule type="cellIs" dxfId="5160" priority="5162" stopIfTrue="1" operator="equal">
      <formula>"Fail"</formula>
    </cfRule>
  </conditionalFormatting>
  <conditionalFormatting sqref="E8:E9 E11:E14">
    <cfRule type="cellIs" dxfId="5159" priority="5159" stopIfTrue="1" operator="equal">
      <formula>"Pass"</formula>
    </cfRule>
    <cfRule type="cellIs" dxfId="5158" priority="5160" stopIfTrue="1" operator="equal">
      <formula>"Fail"</formula>
    </cfRule>
  </conditionalFormatting>
  <conditionalFormatting sqref="E8:E9 E11:E14">
    <cfRule type="cellIs" dxfId="5157" priority="5157" stopIfTrue="1" operator="equal">
      <formula>"Pass"</formula>
    </cfRule>
    <cfRule type="cellIs" dxfId="5156" priority="5158" stopIfTrue="1" operator="equal">
      <formula>"Fail"</formula>
    </cfRule>
  </conditionalFormatting>
  <conditionalFormatting sqref="E8:E9 E11:E14">
    <cfRule type="cellIs" dxfId="5155" priority="5155" stopIfTrue="1" operator="equal">
      <formula>"Pass"</formula>
    </cfRule>
    <cfRule type="cellIs" dxfId="5154" priority="5156" stopIfTrue="1" operator="equal">
      <formula>"Fail"</formula>
    </cfRule>
  </conditionalFormatting>
  <conditionalFormatting sqref="E8:E9 E11:E14">
    <cfRule type="cellIs" dxfId="5153" priority="5153" stopIfTrue="1" operator="equal">
      <formula>"Pass"</formula>
    </cfRule>
    <cfRule type="cellIs" dxfId="5152" priority="5154" stopIfTrue="1" operator="equal">
      <formula>"Fail"</formula>
    </cfRule>
  </conditionalFormatting>
  <conditionalFormatting sqref="E8:E9 E11:E14">
    <cfRule type="cellIs" dxfId="5151" priority="5151" stopIfTrue="1" operator="equal">
      <formula>"Pass"</formula>
    </cfRule>
    <cfRule type="cellIs" dxfId="5150" priority="5152" stopIfTrue="1" operator="equal">
      <formula>"Fail"</formula>
    </cfRule>
  </conditionalFormatting>
  <conditionalFormatting sqref="E13:E14 E8:E9 E11">
    <cfRule type="cellIs" dxfId="5149" priority="5149" stopIfTrue="1" operator="equal">
      <formula>"Pass"</formula>
    </cfRule>
    <cfRule type="cellIs" dxfId="5148" priority="5150" stopIfTrue="1" operator="equal">
      <formula>"Fail"</formula>
    </cfRule>
  </conditionalFormatting>
  <conditionalFormatting sqref="E8:E9 E11:E14">
    <cfRule type="cellIs" dxfId="5147" priority="5147" stopIfTrue="1" operator="equal">
      <formula>"Pass"</formula>
    </cfRule>
    <cfRule type="cellIs" dxfId="5146" priority="5148" stopIfTrue="1" operator="equal">
      <formula>"Fail"</formula>
    </cfRule>
  </conditionalFormatting>
  <conditionalFormatting sqref="E8:E9 E11:E14">
    <cfRule type="cellIs" dxfId="5145" priority="5145" stopIfTrue="1" operator="equal">
      <formula>"Pass"</formula>
    </cfRule>
    <cfRule type="cellIs" dxfId="5144" priority="5146" stopIfTrue="1" operator="equal">
      <formula>"Fail"</formula>
    </cfRule>
  </conditionalFormatting>
  <conditionalFormatting sqref="E8:E9 E11:E14">
    <cfRule type="cellIs" dxfId="5143" priority="5143" stopIfTrue="1" operator="equal">
      <formula>"Pass"</formula>
    </cfRule>
    <cfRule type="cellIs" dxfId="5142" priority="5144" stopIfTrue="1" operator="equal">
      <formula>"Fail"</formula>
    </cfRule>
  </conditionalFormatting>
  <conditionalFormatting sqref="E8:E9 E11:E14">
    <cfRule type="cellIs" dxfId="5141" priority="5141" stopIfTrue="1" operator="equal">
      <formula>"Pass"</formula>
    </cfRule>
    <cfRule type="cellIs" dxfId="5140" priority="5142" stopIfTrue="1" operator="equal">
      <formula>"Fail"</formula>
    </cfRule>
  </conditionalFormatting>
  <conditionalFormatting sqref="E8:E9 E11:E14">
    <cfRule type="cellIs" dxfId="5139" priority="5139" stopIfTrue="1" operator="equal">
      <formula>"Pass"</formula>
    </cfRule>
    <cfRule type="cellIs" dxfId="5138" priority="5140" stopIfTrue="1" operator="equal">
      <formula>"Fail"</formula>
    </cfRule>
  </conditionalFormatting>
  <conditionalFormatting sqref="E8:E9 E11:E14">
    <cfRule type="cellIs" dxfId="5137" priority="5137" stopIfTrue="1" operator="equal">
      <formula>"Pass"</formula>
    </cfRule>
    <cfRule type="cellIs" dxfId="5136" priority="5138" stopIfTrue="1" operator="equal">
      <formula>"Fail"</formula>
    </cfRule>
  </conditionalFormatting>
  <conditionalFormatting sqref="E13:E14 E8:E9 E11">
    <cfRule type="cellIs" dxfId="5135" priority="5135" stopIfTrue="1" operator="equal">
      <formula>"Pass"</formula>
    </cfRule>
    <cfRule type="cellIs" dxfId="5134" priority="5136" stopIfTrue="1" operator="equal">
      <formula>"Fail"</formula>
    </cfRule>
  </conditionalFormatting>
  <conditionalFormatting sqref="E8:E9 E11:E14">
    <cfRule type="cellIs" dxfId="5133" priority="5133" stopIfTrue="1" operator="equal">
      <formula>"Pass"</formula>
    </cfRule>
    <cfRule type="cellIs" dxfId="5132" priority="5134" stopIfTrue="1" operator="equal">
      <formula>"Fail"</formula>
    </cfRule>
  </conditionalFormatting>
  <conditionalFormatting sqref="E8:E9 E11:E14">
    <cfRule type="cellIs" dxfId="5131" priority="5131" stopIfTrue="1" operator="equal">
      <formula>"Pass"</formula>
    </cfRule>
    <cfRule type="cellIs" dxfId="5130" priority="5132" stopIfTrue="1" operator="equal">
      <formula>"Fail"</formula>
    </cfRule>
  </conditionalFormatting>
  <conditionalFormatting sqref="E8:E9 E11:E14">
    <cfRule type="cellIs" dxfId="5129" priority="5129" stopIfTrue="1" operator="equal">
      <formula>"Pass"</formula>
    </cfRule>
    <cfRule type="cellIs" dxfId="5128" priority="5130" stopIfTrue="1" operator="equal">
      <formula>"Fail"</formula>
    </cfRule>
  </conditionalFormatting>
  <conditionalFormatting sqref="E8:E9 E11:E14">
    <cfRule type="cellIs" dxfId="5127" priority="5127" stopIfTrue="1" operator="equal">
      <formula>"Pass"</formula>
    </cfRule>
    <cfRule type="cellIs" dxfId="5126" priority="5128" stopIfTrue="1" operator="equal">
      <formula>"Fail"</formula>
    </cfRule>
  </conditionalFormatting>
  <conditionalFormatting sqref="E8:E9 E11:E14">
    <cfRule type="cellIs" dxfId="5125" priority="5125" stopIfTrue="1" operator="equal">
      <formula>"Pass"</formula>
    </cfRule>
    <cfRule type="cellIs" dxfId="5124" priority="5126" stopIfTrue="1" operator="equal">
      <formula>"Fail"</formula>
    </cfRule>
  </conditionalFormatting>
  <conditionalFormatting sqref="E8:E9 E11:E14">
    <cfRule type="cellIs" dxfId="5123" priority="5123" stopIfTrue="1" operator="equal">
      <formula>"Pass"</formula>
    </cfRule>
    <cfRule type="cellIs" dxfId="5122" priority="5124" stopIfTrue="1" operator="equal">
      <formula>"Fail"</formula>
    </cfRule>
  </conditionalFormatting>
  <conditionalFormatting sqref="E13:E14 E8:E9 E11">
    <cfRule type="cellIs" dxfId="5121" priority="5121" stopIfTrue="1" operator="equal">
      <formula>"Pass"</formula>
    </cfRule>
    <cfRule type="cellIs" dxfId="5120" priority="5122" stopIfTrue="1" operator="equal">
      <formula>"Fail"</formula>
    </cfRule>
  </conditionalFormatting>
  <conditionalFormatting sqref="E8:E9 E11:E14">
    <cfRule type="cellIs" dxfId="5119" priority="5119" stopIfTrue="1" operator="equal">
      <formula>"Pass"</formula>
    </cfRule>
    <cfRule type="cellIs" dxfId="5118" priority="5120" stopIfTrue="1" operator="equal">
      <formula>"Fail"</formula>
    </cfRule>
  </conditionalFormatting>
  <conditionalFormatting sqref="E8:E9 E11:E14">
    <cfRule type="cellIs" dxfId="5117" priority="5117" stopIfTrue="1" operator="equal">
      <formula>"Pass"</formula>
    </cfRule>
    <cfRule type="cellIs" dxfId="5116" priority="5118" stopIfTrue="1" operator="equal">
      <formula>"Fail"</formula>
    </cfRule>
  </conditionalFormatting>
  <conditionalFormatting sqref="E8:E9 E11:E14">
    <cfRule type="cellIs" dxfId="5115" priority="5115" stopIfTrue="1" operator="equal">
      <formula>"Pass"</formula>
    </cfRule>
    <cfRule type="cellIs" dxfId="5114" priority="5116" stopIfTrue="1" operator="equal">
      <formula>"Fail"</formula>
    </cfRule>
  </conditionalFormatting>
  <conditionalFormatting sqref="E8:E9 E11:E14">
    <cfRule type="cellIs" dxfId="5113" priority="5113" stopIfTrue="1" operator="equal">
      <formula>"Pass"</formula>
    </cfRule>
    <cfRule type="cellIs" dxfId="5112" priority="5114" stopIfTrue="1" operator="equal">
      <formula>"Fail"</formula>
    </cfRule>
  </conditionalFormatting>
  <conditionalFormatting sqref="E8:E9 E11:E14">
    <cfRule type="cellIs" dxfId="5111" priority="5111" stopIfTrue="1" operator="equal">
      <formula>"Pass"</formula>
    </cfRule>
    <cfRule type="cellIs" dxfId="5110" priority="5112" stopIfTrue="1" operator="equal">
      <formula>"Fail"</formula>
    </cfRule>
  </conditionalFormatting>
  <conditionalFormatting sqref="E8:E9 E11:E14">
    <cfRule type="cellIs" dxfId="5109" priority="5109" stopIfTrue="1" operator="equal">
      <formula>"Pass"</formula>
    </cfRule>
    <cfRule type="cellIs" dxfId="5108" priority="5110" stopIfTrue="1" operator="equal">
      <formula>"Fail"</formula>
    </cfRule>
  </conditionalFormatting>
  <conditionalFormatting sqref="E13:E14 E8:E9 E11">
    <cfRule type="cellIs" dxfId="5107" priority="5107" stopIfTrue="1" operator="equal">
      <formula>"Pass"</formula>
    </cfRule>
    <cfRule type="cellIs" dxfId="5106" priority="5108" stopIfTrue="1" operator="equal">
      <formula>"Fail"</formula>
    </cfRule>
  </conditionalFormatting>
  <conditionalFormatting sqref="E8:E9 E11:E14">
    <cfRule type="cellIs" dxfId="5105" priority="5105" stopIfTrue="1" operator="equal">
      <formula>"Pass"</formula>
    </cfRule>
    <cfRule type="cellIs" dxfId="5104" priority="5106" stopIfTrue="1" operator="equal">
      <formula>"Fail"</formula>
    </cfRule>
  </conditionalFormatting>
  <conditionalFormatting sqref="E8:E9 E11:E14">
    <cfRule type="cellIs" dxfId="5103" priority="5103" stopIfTrue="1" operator="equal">
      <formula>"Pass"</formula>
    </cfRule>
    <cfRule type="cellIs" dxfId="5102" priority="5104" stopIfTrue="1" operator="equal">
      <formula>"Fail"</formula>
    </cfRule>
  </conditionalFormatting>
  <conditionalFormatting sqref="E8:E9 E11:E14">
    <cfRule type="cellIs" dxfId="5101" priority="5101" stopIfTrue="1" operator="equal">
      <formula>"Pass"</formula>
    </cfRule>
    <cfRule type="cellIs" dxfId="5100" priority="5102" stopIfTrue="1" operator="equal">
      <formula>"Fail"</formula>
    </cfRule>
  </conditionalFormatting>
  <conditionalFormatting sqref="E8:E9 E11:E14">
    <cfRule type="cellIs" dxfId="5099" priority="5099" stopIfTrue="1" operator="equal">
      <formula>"Pass"</formula>
    </cfRule>
    <cfRule type="cellIs" dxfId="5098" priority="5100" stopIfTrue="1" operator="equal">
      <formula>"Fail"</formula>
    </cfRule>
  </conditionalFormatting>
  <conditionalFormatting sqref="E8:E9 E11:E14">
    <cfRule type="cellIs" dxfId="5097" priority="5097" stopIfTrue="1" operator="equal">
      <formula>"Pass"</formula>
    </cfRule>
    <cfRule type="cellIs" dxfId="5096" priority="5098" stopIfTrue="1" operator="equal">
      <formula>"Fail"</formula>
    </cfRule>
  </conditionalFormatting>
  <conditionalFormatting sqref="E8:E9 E11:E14">
    <cfRule type="cellIs" dxfId="5095" priority="5095" stopIfTrue="1" operator="equal">
      <formula>"Pass"</formula>
    </cfRule>
    <cfRule type="cellIs" dxfId="5094" priority="5096" stopIfTrue="1" operator="equal">
      <formula>"Fail"</formula>
    </cfRule>
  </conditionalFormatting>
  <conditionalFormatting sqref="E13:E14 E8:E9 E11">
    <cfRule type="cellIs" dxfId="5093" priority="5093" stopIfTrue="1" operator="equal">
      <formula>"Pass"</formula>
    </cfRule>
    <cfRule type="cellIs" dxfId="5092" priority="5094" stopIfTrue="1" operator="equal">
      <formula>"Fail"</formula>
    </cfRule>
  </conditionalFormatting>
  <conditionalFormatting sqref="E8:E9 E11:E14">
    <cfRule type="cellIs" dxfId="5091" priority="5091" stopIfTrue="1" operator="equal">
      <formula>"Pass"</formula>
    </cfRule>
    <cfRule type="cellIs" dxfId="5090" priority="5092" stopIfTrue="1" operator="equal">
      <formula>"Fail"</formula>
    </cfRule>
  </conditionalFormatting>
  <conditionalFormatting sqref="E8:E9 E11:E14">
    <cfRule type="cellIs" dxfId="5089" priority="5089" stopIfTrue="1" operator="equal">
      <formula>"Pass"</formula>
    </cfRule>
    <cfRule type="cellIs" dxfId="5088" priority="5090" stopIfTrue="1" operator="equal">
      <formula>"Fail"</formula>
    </cfRule>
  </conditionalFormatting>
  <conditionalFormatting sqref="E8:E9 E11:E14">
    <cfRule type="cellIs" dxfId="5087" priority="5087" stopIfTrue="1" operator="equal">
      <formula>"Pass"</formula>
    </cfRule>
    <cfRule type="cellIs" dxfId="5086" priority="5088" stopIfTrue="1" operator="equal">
      <formula>"Fail"</formula>
    </cfRule>
  </conditionalFormatting>
  <conditionalFormatting sqref="E8:E9 E11:E14">
    <cfRule type="cellIs" dxfId="5085" priority="5085" stopIfTrue="1" operator="equal">
      <formula>"Pass"</formula>
    </cfRule>
    <cfRule type="cellIs" dxfId="5084" priority="5086" stopIfTrue="1" operator="equal">
      <formula>"Fail"</formula>
    </cfRule>
  </conditionalFormatting>
  <conditionalFormatting sqref="E8:E9 E11:E14">
    <cfRule type="cellIs" dxfId="5083" priority="5083" stopIfTrue="1" operator="equal">
      <formula>"Pass"</formula>
    </cfRule>
    <cfRule type="cellIs" dxfId="5082" priority="5084" stopIfTrue="1" operator="equal">
      <formula>"Fail"</formula>
    </cfRule>
  </conditionalFormatting>
  <conditionalFormatting sqref="E8:E9 E11:E14">
    <cfRule type="cellIs" dxfId="5081" priority="5081" stopIfTrue="1" operator="equal">
      <formula>"Pass"</formula>
    </cfRule>
    <cfRule type="cellIs" dxfId="5080" priority="5082" stopIfTrue="1" operator="equal">
      <formula>"Fail"</formula>
    </cfRule>
  </conditionalFormatting>
  <conditionalFormatting sqref="E13:E14 E8:E9 E11">
    <cfRule type="cellIs" dxfId="5079" priority="5079" stopIfTrue="1" operator="equal">
      <formula>"Pass"</formula>
    </cfRule>
    <cfRule type="cellIs" dxfId="5078" priority="5080" stopIfTrue="1" operator="equal">
      <formula>"Fail"</formula>
    </cfRule>
  </conditionalFormatting>
  <conditionalFormatting sqref="E8:E9 E11:E14">
    <cfRule type="cellIs" dxfId="5077" priority="5077" stopIfTrue="1" operator="equal">
      <formula>"Pass"</formula>
    </cfRule>
    <cfRule type="cellIs" dxfId="5076" priority="5078" stopIfTrue="1" operator="equal">
      <formula>"Fail"</formula>
    </cfRule>
  </conditionalFormatting>
  <conditionalFormatting sqref="E8:E9 E11:E14">
    <cfRule type="cellIs" dxfId="5075" priority="5075" stopIfTrue="1" operator="equal">
      <formula>"Pass"</formula>
    </cfRule>
    <cfRule type="cellIs" dxfId="5074" priority="5076" stopIfTrue="1" operator="equal">
      <formula>"Fail"</formula>
    </cfRule>
  </conditionalFormatting>
  <conditionalFormatting sqref="E8:E9 E11:E14">
    <cfRule type="cellIs" dxfId="5073" priority="5073" stopIfTrue="1" operator="equal">
      <formula>"Pass"</formula>
    </cfRule>
    <cfRule type="cellIs" dxfId="5072" priority="5074" stopIfTrue="1" operator="equal">
      <formula>"Fail"</formula>
    </cfRule>
  </conditionalFormatting>
  <conditionalFormatting sqref="E8:E9 E11:E14">
    <cfRule type="cellIs" dxfId="5071" priority="5071" stopIfTrue="1" operator="equal">
      <formula>"Pass"</formula>
    </cfRule>
    <cfRule type="cellIs" dxfId="5070" priority="5072" stopIfTrue="1" operator="equal">
      <formula>"Fail"</formula>
    </cfRule>
  </conditionalFormatting>
  <conditionalFormatting sqref="E8:E9 E11:E14">
    <cfRule type="cellIs" dxfId="5069" priority="5069" stopIfTrue="1" operator="equal">
      <formula>"Pass"</formula>
    </cfRule>
    <cfRule type="cellIs" dxfId="5068" priority="5070" stopIfTrue="1" operator="equal">
      <formula>"Fail"</formula>
    </cfRule>
  </conditionalFormatting>
  <conditionalFormatting sqref="E8:E9 E11:E14">
    <cfRule type="cellIs" dxfId="5067" priority="5067" stopIfTrue="1" operator="equal">
      <formula>"Pass"</formula>
    </cfRule>
    <cfRule type="cellIs" dxfId="5066" priority="5068" stopIfTrue="1" operator="equal">
      <formula>"Fail"</formula>
    </cfRule>
  </conditionalFormatting>
  <conditionalFormatting sqref="E13:E14 E8:E9 E11">
    <cfRule type="cellIs" dxfId="5065" priority="5065" stopIfTrue="1" operator="equal">
      <formula>"Pass"</formula>
    </cfRule>
    <cfRule type="cellIs" dxfId="5064" priority="5066" stopIfTrue="1" operator="equal">
      <formula>"Fail"</formula>
    </cfRule>
  </conditionalFormatting>
  <conditionalFormatting sqref="E8:E9 E11:E14">
    <cfRule type="cellIs" dxfId="5063" priority="5063" stopIfTrue="1" operator="equal">
      <formula>"Pass"</formula>
    </cfRule>
    <cfRule type="cellIs" dxfId="5062" priority="5064" stopIfTrue="1" operator="equal">
      <formula>"Fail"</formula>
    </cfRule>
  </conditionalFormatting>
  <conditionalFormatting sqref="E8:E9 E11:E14">
    <cfRule type="cellIs" dxfId="5061" priority="5061" stopIfTrue="1" operator="equal">
      <formula>"Pass"</formula>
    </cfRule>
    <cfRule type="cellIs" dxfId="5060" priority="5062" stopIfTrue="1" operator="equal">
      <formula>"Fail"</formula>
    </cfRule>
  </conditionalFormatting>
  <conditionalFormatting sqref="E8:E9 E11:E14">
    <cfRule type="cellIs" dxfId="5059" priority="5059" stopIfTrue="1" operator="equal">
      <formula>"Pass"</formula>
    </cfRule>
    <cfRule type="cellIs" dxfId="5058" priority="5060" stopIfTrue="1" operator="equal">
      <formula>"Fail"</formula>
    </cfRule>
  </conditionalFormatting>
  <conditionalFormatting sqref="E8:E9 E11:E14">
    <cfRule type="cellIs" dxfId="5057" priority="5057" stopIfTrue="1" operator="equal">
      <formula>"Pass"</formula>
    </cfRule>
    <cfRule type="cellIs" dxfId="5056" priority="5058" stopIfTrue="1" operator="equal">
      <formula>"Fail"</formula>
    </cfRule>
  </conditionalFormatting>
  <conditionalFormatting sqref="E8:E9 E11:E14">
    <cfRule type="cellIs" dxfId="5055" priority="5055" stopIfTrue="1" operator="equal">
      <formula>"Pass"</formula>
    </cfRule>
    <cfRule type="cellIs" dxfId="5054" priority="5056" stopIfTrue="1" operator="equal">
      <formula>"Fail"</formula>
    </cfRule>
  </conditionalFormatting>
  <conditionalFormatting sqref="E8:E9 E11:E14">
    <cfRule type="cellIs" dxfId="5053" priority="5053" stopIfTrue="1" operator="equal">
      <formula>"Pass"</formula>
    </cfRule>
    <cfRule type="cellIs" dxfId="5052" priority="5054" stopIfTrue="1" operator="equal">
      <formula>"Fail"</formula>
    </cfRule>
  </conditionalFormatting>
  <conditionalFormatting sqref="E13:E14 E8:E9 E11">
    <cfRule type="cellIs" dxfId="5051" priority="5051" stopIfTrue="1" operator="equal">
      <formula>"Pass"</formula>
    </cfRule>
    <cfRule type="cellIs" dxfId="5050" priority="5052" stopIfTrue="1" operator="equal">
      <formula>"Fail"</formula>
    </cfRule>
  </conditionalFormatting>
  <conditionalFormatting sqref="E8:E9 E11:E14">
    <cfRule type="cellIs" dxfId="5049" priority="5049" stopIfTrue="1" operator="equal">
      <formula>"Pass"</formula>
    </cfRule>
    <cfRule type="cellIs" dxfId="5048" priority="5050" stopIfTrue="1" operator="equal">
      <formula>"Fail"</formula>
    </cfRule>
  </conditionalFormatting>
  <conditionalFormatting sqref="E8:E9 E11:E14">
    <cfRule type="cellIs" dxfId="5047" priority="5047" stopIfTrue="1" operator="equal">
      <formula>"Pass"</formula>
    </cfRule>
    <cfRule type="cellIs" dxfId="5046" priority="5048" stopIfTrue="1" operator="equal">
      <formula>"Fail"</formula>
    </cfRule>
  </conditionalFormatting>
  <conditionalFormatting sqref="E8:E9 E11:E14">
    <cfRule type="cellIs" dxfId="5045" priority="5045" stopIfTrue="1" operator="equal">
      <formula>"Pass"</formula>
    </cfRule>
    <cfRule type="cellIs" dxfId="5044" priority="5046" stopIfTrue="1" operator="equal">
      <formula>"Fail"</formula>
    </cfRule>
  </conditionalFormatting>
  <conditionalFormatting sqref="E8:E9 E11:E14">
    <cfRule type="cellIs" dxfId="5043" priority="5043" stopIfTrue="1" operator="equal">
      <formula>"Pass"</formula>
    </cfRule>
    <cfRule type="cellIs" dxfId="5042" priority="5044" stopIfTrue="1" operator="equal">
      <formula>"Fail"</formula>
    </cfRule>
  </conditionalFormatting>
  <conditionalFormatting sqref="E8:E9 E11:E14">
    <cfRule type="cellIs" dxfId="5041" priority="5041" stopIfTrue="1" operator="equal">
      <formula>"Pass"</formula>
    </cfRule>
    <cfRule type="cellIs" dxfId="5040" priority="5042" stopIfTrue="1" operator="equal">
      <formula>"Fail"</formula>
    </cfRule>
  </conditionalFormatting>
  <conditionalFormatting sqref="E8:E9 E11:E14">
    <cfRule type="cellIs" dxfId="5039" priority="5039" stopIfTrue="1" operator="equal">
      <formula>"Pass"</formula>
    </cfRule>
    <cfRule type="cellIs" dxfId="5038" priority="5040" stopIfTrue="1" operator="equal">
      <formula>"Fail"</formula>
    </cfRule>
  </conditionalFormatting>
  <conditionalFormatting sqref="E8:E9 E11:E14">
    <cfRule type="cellIs" dxfId="5037" priority="5037" stopIfTrue="1" operator="equal">
      <formula>"Pass"</formula>
    </cfRule>
    <cfRule type="cellIs" dxfId="5036" priority="5038" stopIfTrue="1" operator="equal">
      <formula>"Fail"</formula>
    </cfRule>
  </conditionalFormatting>
  <conditionalFormatting sqref="E8:E9 E11:E14">
    <cfRule type="cellIs" dxfId="5035" priority="5035" stopIfTrue="1" operator="equal">
      <formula>"Pass"</formula>
    </cfRule>
    <cfRule type="cellIs" dxfId="5034" priority="5036" stopIfTrue="1" operator="equal">
      <formula>"Fail"</formula>
    </cfRule>
  </conditionalFormatting>
  <conditionalFormatting sqref="E8:E9 E11:E14">
    <cfRule type="cellIs" dxfId="5033" priority="5033" stopIfTrue="1" operator="equal">
      <formula>"Pass"</formula>
    </cfRule>
    <cfRule type="cellIs" dxfId="5032" priority="5034" stopIfTrue="1" operator="equal">
      <formula>"Fail"</formula>
    </cfRule>
  </conditionalFormatting>
  <conditionalFormatting sqref="E8:E9 E11:E14">
    <cfRule type="cellIs" dxfId="5031" priority="5031" stopIfTrue="1" operator="equal">
      <formula>"Pass"</formula>
    </cfRule>
    <cfRule type="cellIs" dxfId="5030" priority="5032" stopIfTrue="1" operator="equal">
      <formula>"Fail"</formula>
    </cfRule>
  </conditionalFormatting>
  <conditionalFormatting sqref="E8:E9 E11:E14">
    <cfRule type="cellIs" dxfId="5029" priority="5029" stopIfTrue="1" operator="equal">
      <formula>"Pass"</formula>
    </cfRule>
    <cfRule type="cellIs" dxfId="5028" priority="5030" stopIfTrue="1" operator="equal">
      <formula>"Fail"</formula>
    </cfRule>
  </conditionalFormatting>
  <conditionalFormatting sqref="E8:E9 E11:E14">
    <cfRule type="cellIs" dxfId="5027" priority="5027" stopIfTrue="1" operator="equal">
      <formula>"Pass"</formula>
    </cfRule>
    <cfRule type="cellIs" dxfId="5026" priority="5028" stopIfTrue="1" operator="equal">
      <formula>"Fail"</formula>
    </cfRule>
  </conditionalFormatting>
  <conditionalFormatting sqref="E8:E9 E11:E14">
    <cfRule type="cellIs" dxfId="5025" priority="5025" stopIfTrue="1" operator="equal">
      <formula>"Pass"</formula>
    </cfRule>
    <cfRule type="cellIs" dxfId="5024" priority="5026" stopIfTrue="1" operator="equal">
      <formula>"Fail"</formula>
    </cfRule>
  </conditionalFormatting>
  <conditionalFormatting sqref="E8:E9 E11:E14">
    <cfRule type="cellIs" dxfId="5023" priority="5023" stopIfTrue="1" operator="equal">
      <formula>"Pass"</formula>
    </cfRule>
    <cfRule type="cellIs" dxfId="5022" priority="5024" stopIfTrue="1" operator="equal">
      <formula>"Fail"</formula>
    </cfRule>
  </conditionalFormatting>
  <conditionalFormatting sqref="E8:E9 E11:E14">
    <cfRule type="cellIs" dxfId="5021" priority="5021" stopIfTrue="1" operator="equal">
      <formula>"Pass"</formula>
    </cfRule>
    <cfRule type="cellIs" dxfId="5020" priority="5022" stopIfTrue="1" operator="equal">
      <formula>"Fail"</formula>
    </cfRule>
  </conditionalFormatting>
  <conditionalFormatting sqref="E8:E9 E11:E14">
    <cfRule type="cellIs" dxfId="5019" priority="5019" stopIfTrue="1" operator="equal">
      <formula>"Pass"</formula>
    </cfRule>
    <cfRule type="cellIs" dxfId="5018" priority="5020" stopIfTrue="1" operator="equal">
      <formula>"Fail"</formula>
    </cfRule>
  </conditionalFormatting>
  <conditionalFormatting sqref="E8:E9 E11:E14">
    <cfRule type="cellIs" dxfId="5017" priority="5017" stopIfTrue="1" operator="equal">
      <formula>"Pass"</formula>
    </cfRule>
    <cfRule type="cellIs" dxfId="5016" priority="5018" stopIfTrue="1" operator="equal">
      <formula>"Fail"</formula>
    </cfRule>
  </conditionalFormatting>
  <conditionalFormatting sqref="E8:E9 E11:E14">
    <cfRule type="cellIs" dxfId="5015" priority="5015" stopIfTrue="1" operator="equal">
      <formula>"Pass"</formula>
    </cfRule>
    <cfRule type="cellIs" dxfId="5014" priority="5016" stopIfTrue="1" operator="equal">
      <formula>"Fail"</formula>
    </cfRule>
  </conditionalFormatting>
  <conditionalFormatting sqref="E8:E9 E11:E14">
    <cfRule type="cellIs" dxfId="5013" priority="5013" stopIfTrue="1" operator="equal">
      <formula>"Pass"</formula>
    </cfRule>
    <cfRule type="cellIs" dxfId="5012" priority="5014" stopIfTrue="1" operator="equal">
      <formula>"Fail"</formula>
    </cfRule>
  </conditionalFormatting>
  <conditionalFormatting sqref="E8:E9 E11:E14">
    <cfRule type="cellIs" dxfId="5011" priority="5011" stopIfTrue="1" operator="equal">
      <formula>"Pass"</formula>
    </cfRule>
    <cfRule type="cellIs" dxfId="5010" priority="5012" stopIfTrue="1" operator="equal">
      <formula>"Fail"</formula>
    </cfRule>
  </conditionalFormatting>
  <conditionalFormatting sqref="E8:E9 E11:E14">
    <cfRule type="cellIs" dxfId="5009" priority="5009" stopIfTrue="1" operator="equal">
      <formula>"Pass"</formula>
    </cfRule>
    <cfRule type="cellIs" dxfId="5008" priority="5010" stopIfTrue="1" operator="equal">
      <formula>"Fail"</formula>
    </cfRule>
  </conditionalFormatting>
  <conditionalFormatting sqref="E8:E9 E11:E14">
    <cfRule type="cellIs" dxfId="5007" priority="5007" stopIfTrue="1" operator="equal">
      <formula>"Pass"</formula>
    </cfRule>
    <cfRule type="cellIs" dxfId="5006" priority="5008" stopIfTrue="1" operator="equal">
      <formula>"Fail"</formula>
    </cfRule>
  </conditionalFormatting>
  <conditionalFormatting sqref="E8:E9 E11:E14">
    <cfRule type="cellIs" dxfId="5005" priority="5005" stopIfTrue="1" operator="equal">
      <formula>"Pass"</formula>
    </cfRule>
    <cfRule type="cellIs" dxfId="5004" priority="5006" stopIfTrue="1" operator="equal">
      <formula>"Fail"</formula>
    </cfRule>
  </conditionalFormatting>
  <conditionalFormatting sqref="E8:E9 E11:E14">
    <cfRule type="cellIs" dxfId="5003" priority="5003" stopIfTrue="1" operator="equal">
      <formula>"Pass"</formula>
    </cfRule>
    <cfRule type="cellIs" dxfId="5002" priority="5004" stopIfTrue="1" operator="equal">
      <formula>"Fail"</formula>
    </cfRule>
  </conditionalFormatting>
  <conditionalFormatting sqref="E8:E9 E11:E14">
    <cfRule type="cellIs" dxfId="5001" priority="5001" stopIfTrue="1" operator="equal">
      <formula>"Pass"</formula>
    </cfRule>
    <cfRule type="cellIs" dxfId="5000" priority="5002" stopIfTrue="1" operator="equal">
      <formula>"Fail"</formula>
    </cfRule>
  </conditionalFormatting>
  <conditionalFormatting sqref="E8:E9 E11:E14">
    <cfRule type="cellIs" dxfId="4999" priority="4999" stopIfTrue="1" operator="equal">
      <formula>"Pass"</formula>
    </cfRule>
    <cfRule type="cellIs" dxfId="4998" priority="5000" stopIfTrue="1" operator="equal">
      <formula>"Fail"</formula>
    </cfRule>
  </conditionalFormatting>
  <conditionalFormatting sqref="E8:E9 E11:E14">
    <cfRule type="cellIs" dxfId="4997" priority="4997" stopIfTrue="1" operator="equal">
      <formula>"Pass"</formula>
    </cfRule>
    <cfRule type="cellIs" dxfId="4996" priority="4998" stopIfTrue="1" operator="equal">
      <formula>"Fail"</formula>
    </cfRule>
  </conditionalFormatting>
  <conditionalFormatting sqref="E8:E9 E11:E14">
    <cfRule type="cellIs" dxfId="4995" priority="4995" stopIfTrue="1" operator="equal">
      <formula>"Pass"</formula>
    </cfRule>
    <cfRule type="cellIs" dxfId="4994" priority="4996" stopIfTrue="1" operator="equal">
      <formula>"Fail"</formula>
    </cfRule>
  </conditionalFormatting>
  <conditionalFormatting sqref="E8:E9 E11:E14">
    <cfRule type="cellIs" dxfId="4993" priority="4993" stopIfTrue="1" operator="equal">
      <formula>"Pass"</formula>
    </cfRule>
    <cfRule type="cellIs" dxfId="4992" priority="4994" stopIfTrue="1" operator="equal">
      <formula>"Fail"</formula>
    </cfRule>
  </conditionalFormatting>
  <conditionalFormatting sqref="E8:E9 E11:E14">
    <cfRule type="cellIs" dxfId="4991" priority="4991" stopIfTrue="1" operator="equal">
      <formula>"Pass"</formula>
    </cfRule>
    <cfRule type="cellIs" dxfId="4990" priority="4992" stopIfTrue="1" operator="equal">
      <formula>"Fail"</formula>
    </cfRule>
  </conditionalFormatting>
  <conditionalFormatting sqref="E8:E9 E11:E14">
    <cfRule type="cellIs" dxfId="4989" priority="4989" stopIfTrue="1" operator="equal">
      <formula>"Pass"</formula>
    </cfRule>
    <cfRule type="cellIs" dxfId="4988" priority="4990" stopIfTrue="1" operator="equal">
      <formula>"Fail"</formula>
    </cfRule>
  </conditionalFormatting>
  <conditionalFormatting sqref="E8:E9 E11:E14">
    <cfRule type="cellIs" dxfId="4987" priority="4987" stopIfTrue="1" operator="equal">
      <formula>"Pass"</formula>
    </cfRule>
    <cfRule type="cellIs" dxfId="4986" priority="4988" stopIfTrue="1" operator="equal">
      <formula>"Fail"</formula>
    </cfRule>
  </conditionalFormatting>
  <conditionalFormatting sqref="E8:E9 E11:E14">
    <cfRule type="cellIs" dxfId="4985" priority="4985" stopIfTrue="1" operator="equal">
      <formula>"Pass"</formula>
    </cfRule>
    <cfRule type="cellIs" dxfId="4984" priority="4986" stopIfTrue="1" operator="equal">
      <formula>"Fail"</formula>
    </cfRule>
  </conditionalFormatting>
  <conditionalFormatting sqref="E12">
    <cfRule type="cellIs" dxfId="4983" priority="4983" stopIfTrue="1" operator="equal">
      <formula>"Pass"</formula>
    </cfRule>
    <cfRule type="cellIs" dxfId="4982" priority="4984" stopIfTrue="1" operator="equal">
      <formula>"Fail"</formula>
    </cfRule>
  </conditionalFormatting>
  <conditionalFormatting sqref="E12">
    <cfRule type="cellIs" dxfId="4981" priority="4981" stopIfTrue="1" operator="equal">
      <formula>"Pass"</formula>
    </cfRule>
    <cfRule type="cellIs" dxfId="4980" priority="4982" stopIfTrue="1" operator="equal">
      <formula>"Fail"</formula>
    </cfRule>
  </conditionalFormatting>
  <conditionalFormatting sqref="E12">
    <cfRule type="cellIs" dxfId="4979" priority="4979" stopIfTrue="1" operator="equal">
      <formula>"Pass"</formula>
    </cfRule>
    <cfRule type="cellIs" dxfId="4978" priority="4980" stopIfTrue="1" operator="equal">
      <formula>"Fail"</formula>
    </cfRule>
  </conditionalFormatting>
  <conditionalFormatting sqref="E12">
    <cfRule type="cellIs" dxfId="4977" priority="4977" stopIfTrue="1" operator="equal">
      <formula>"Pass"</formula>
    </cfRule>
    <cfRule type="cellIs" dxfId="4976" priority="4978" stopIfTrue="1" operator="equal">
      <formula>"Fail"</formula>
    </cfRule>
  </conditionalFormatting>
  <conditionalFormatting sqref="E12">
    <cfRule type="cellIs" dxfId="4975" priority="4975" stopIfTrue="1" operator="equal">
      <formula>"Pass"</formula>
    </cfRule>
    <cfRule type="cellIs" dxfId="4974" priority="4976" stopIfTrue="1" operator="equal">
      <formula>"Fail"</formula>
    </cfRule>
  </conditionalFormatting>
  <conditionalFormatting sqref="E12">
    <cfRule type="cellIs" dxfId="4973" priority="4973" stopIfTrue="1" operator="equal">
      <formula>"Pass"</formula>
    </cfRule>
    <cfRule type="cellIs" dxfId="4972" priority="4974" stopIfTrue="1" operator="equal">
      <formula>"Fail"</formula>
    </cfRule>
  </conditionalFormatting>
  <conditionalFormatting sqref="E12">
    <cfRule type="cellIs" dxfId="4971" priority="4971" stopIfTrue="1" operator="equal">
      <formula>"Pass"</formula>
    </cfRule>
    <cfRule type="cellIs" dxfId="4970" priority="4972" stopIfTrue="1" operator="equal">
      <formula>"Fail"</formula>
    </cfRule>
  </conditionalFormatting>
  <conditionalFormatting sqref="E12">
    <cfRule type="cellIs" dxfId="4969" priority="4969" stopIfTrue="1" operator="equal">
      <formula>"Pass"</formula>
    </cfRule>
    <cfRule type="cellIs" dxfId="4968" priority="4970" stopIfTrue="1" operator="equal">
      <formula>"Fail"</formula>
    </cfRule>
  </conditionalFormatting>
  <conditionalFormatting sqref="E12">
    <cfRule type="cellIs" dxfId="4967" priority="4967" stopIfTrue="1" operator="equal">
      <formula>"Pass"</formula>
    </cfRule>
    <cfRule type="cellIs" dxfId="4966" priority="4968" stopIfTrue="1" operator="equal">
      <formula>"Fail"</formula>
    </cfRule>
  </conditionalFormatting>
  <conditionalFormatting sqref="E12">
    <cfRule type="cellIs" dxfId="4965" priority="4965" stopIfTrue="1" operator="equal">
      <formula>"Pass"</formula>
    </cfRule>
    <cfRule type="cellIs" dxfId="4964" priority="4966" stopIfTrue="1" operator="equal">
      <formula>"Fail"</formula>
    </cfRule>
  </conditionalFormatting>
  <conditionalFormatting sqref="E12">
    <cfRule type="cellIs" dxfId="4963" priority="4963" stopIfTrue="1" operator="equal">
      <formula>"Pass"</formula>
    </cfRule>
    <cfRule type="cellIs" dxfId="4962" priority="4964" stopIfTrue="1" operator="equal">
      <formula>"Fail"</formula>
    </cfRule>
  </conditionalFormatting>
  <conditionalFormatting sqref="E12">
    <cfRule type="cellIs" dxfId="4961" priority="4961" stopIfTrue="1" operator="equal">
      <formula>"Pass"</formula>
    </cfRule>
    <cfRule type="cellIs" dxfId="4960" priority="4962" stopIfTrue="1" operator="equal">
      <formula>"Fail"</formula>
    </cfRule>
  </conditionalFormatting>
  <conditionalFormatting sqref="E12">
    <cfRule type="cellIs" dxfId="4959" priority="4959" stopIfTrue="1" operator="equal">
      <formula>"Pass"</formula>
    </cfRule>
    <cfRule type="cellIs" dxfId="4958" priority="4960" stopIfTrue="1" operator="equal">
      <formula>"Fail"</formula>
    </cfRule>
  </conditionalFormatting>
  <conditionalFormatting sqref="E12">
    <cfRule type="cellIs" dxfId="4957" priority="4957" stopIfTrue="1" operator="equal">
      <formula>"Pass"</formula>
    </cfRule>
    <cfRule type="cellIs" dxfId="4956" priority="4958" stopIfTrue="1" operator="equal">
      <formula>"Fail"</formula>
    </cfRule>
  </conditionalFormatting>
  <conditionalFormatting sqref="E12">
    <cfRule type="cellIs" dxfId="4955" priority="4955" stopIfTrue="1" operator="equal">
      <formula>"Pass"</formula>
    </cfRule>
    <cfRule type="cellIs" dxfId="4954" priority="4956" stopIfTrue="1" operator="equal">
      <formula>"Fail"</formula>
    </cfRule>
  </conditionalFormatting>
  <conditionalFormatting sqref="E12">
    <cfRule type="cellIs" dxfId="4953" priority="4953" stopIfTrue="1" operator="equal">
      <formula>"Pass"</formula>
    </cfRule>
    <cfRule type="cellIs" dxfId="4952" priority="4954" stopIfTrue="1" operator="equal">
      <formula>"Fail"</formula>
    </cfRule>
  </conditionalFormatting>
  <conditionalFormatting sqref="E12">
    <cfRule type="cellIs" dxfId="4951" priority="4951" stopIfTrue="1" operator="equal">
      <formula>"Pass"</formula>
    </cfRule>
    <cfRule type="cellIs" dxfId="4950" priority="4952" stopIfTrue="1" operator="equal">
      <formula>"Fail"</formula>
    </cfRule>
  </conditionalFormatting>
  <conditionalFormatting sqref="E12">
    <cfRule type="cellIs" dxfId="4949" priority="4949" stopIfTrue="1" operator="equal">
      <formula>"Pass"</formula>
    </cfRule>
    <cfRule type="cellIs" dxfId="4948" priority="4950" stopIfTrue="1" operator="equal">
      <formula>"Fail"</formula>
    </cfRule>
  </conditionalFormatting>
  <conditionalFormatting sqref="E12">
    <cfRule type="cellIs" dxfId="4947" priority="4947" stopIfTrue="1" operator="equal">
      <formula>"Pass"</formula>
    </cfRule>
    <cfRule type="cellIs" dxfId="4946" priority="4948" stopIfTrue="1" operator="equal">
      <formula>"Fail"</formula>
    </cfRule>
  </conditionalFormatting>
  <conditionalFormatting sqref="E12">
    <cfRule type="cellIs" dxfId="4945" priority="4945" stopIfTrue="1" operator="equal">
      <formula>"Pass"</formula>
    </cfRule>
    <cfRule type="cellIs" dxfId="4944" priority="4946" stopIfTrue="1" operator="equal">
      <formula>"Fail"</formula>
    </cfRule>
  </conditionalFormatting>
  <conditionalFormatting sqref="E12">
    <cfRule type="cellIs" dxfId="4943" priority="4943" stopIfTrue="1" operator="equal">
      <formula>"Pass"</formula>
    </cfRule>
    <cfRule type="cellIs" dxfId="4942" priority="4944" stopIfTrue="1" operator="equal">
      <formula>"Fail"</formula>
    </cfRule>
  </conditionalFormatting>
  <conditionalFormatting sqref="E12">
    <cfRule type="cellIs" dxfId="4941" priority="4941" stopIfTrue="1" operator="equal">
      <formula>"Pass"</formula>
    </cfRule>
    <cfRule type="cellIs" dxfId="4940" priority="4942" stopIfTrue="1" operator="equal">
      <formula>"Fail"</formula>
    </cfRule>
  </conditionalFormatting>
  <conditionalFormatting sqref="E12">
    <cfRule type="cellIs" dxfId="4939" priority="4939" stopIfTrue="1" operator="equal">
      <formula>"Pass"</formula>
    </cfRule>
    <cfRule type="cellIs" dxfId="4938" priority="4940" stopIfTrue="1" operator="equal">
      <formula>"Fail"</formula>
    </cfRule>
  </conditionalFormatting>
  <conditionalFormatting sqref="E12">
    <cfRule type="cellIs" dxfId="4937" priority="4937" stopIfTrue="1" operator="equal">
      <formula>"Pass"</formula>
    </cfRule>
    <cfRule type="cellIs" dxfId="4936" priority="4938" stopIfTrue="1" operator="equal">
      <formula>"Fail"</formula>
    </cfRule>
  </conditionalFormatting>
  <conditionalFormatting sqref="E12">
    <cfRule type="cellIs" dxfId="4935" priority="4935" stopIfTrue="1" operator="equal">
      <formula>"Pass"</formula>
    </cfRule>
    <cfRule type="cellIs" dxfId="4934" priority="4936" stopIfTrue="1" operator="equal">
      <formula>"Fail"</formula>
    </cfRule>
  </conditionalFormatting>
  <conditionalFormatting sqref="E12">
    <cfRule type="cellIs" dxfId="4933" priority="4933" stopIfTrue="1" operator="equal">
      <formula>"Pass"</formula>
    </cfRule>
    <cfRule type="cellIs" dxfId="4932" priority="4934" stopIfTrue="1" operator="equal">
      <formula>"Fail"</formula>
    </cfRule>
  </conditionalFormatting>
  <conditionalFormatting sqref="E12">
    <cfRule type="cellIs" dxfId="4931" priority="4931" stopIfTrue="1" operator="equal">
      <formula>"Pass"</formula>
    </cfRule>
    <cfRule type="cellIs" dxfId="4930" priority="4932" stopIfTrue="1" operator="equal">
      <formula>"Fail"</formula>
    </cfRule>
  </conditionalFormatting>
  <conditionalFormatting sqref="E12">
    <cfRule type="cellIs" dxfId="4929" priority="4929" stopIfTrue="1" operator="equal">
      <formula>"Pass"</formula>
    </cfRule>
    <cfRule type="cellIs" dxfId="4928" priority="4930" stopIfTrue="1" operator="equal">
      <formula>"Fail"</formula>
    </cfRule>
  </conditionalFormatting>
  <conditionalFormatting sqref="E12">
    <cfRule type="cellIs" dxfId="4927" priority="4927" stopIfTrue="1" operator="equal">
      <formula>"Pass"</formula>
    </cfRule>
    <cfRule type="cellIs" dxfId="4926" priority="4928" stopIfTrue="1" operator="equal">
      <formula>"Fail"</formula>
    </cfRule>
  </conditionalFormatting>
  <conditionalFormatting sqref="E12">
    <cfRule type="cellIs" dxfId="4925" priority="4925" stopIfTrue="1" operator="equal">
      <formula>"Pass"</formula>
    </cfRule>
    <cfRule type="cellIs" dxfId="4924" priority="4926" stopIfTrue="1" operator="equal">
      <formula>"Fail"</formula>
    </cfRule>
  </conditionalFormatting>
  <conditionalFormatting sqref="E12">
    <cfRule type="cellIs" dxfId="4923" priority="4923" stopIfTrue="1" operator="equal">
      <formula>"Pass"</formula>
    </cfRule>
    <cfRule type="cellIs" dxfId="4922" priority="4924" stopIfTrue="1" operator="equal">
      <formula>"Fail"</formula>
    </cfRule>
  </conditionalFormatting>
  <conditionalFormatting sqref="E12">
    <cfRule type="cellIs" dxfId="4921" priority="4921" stopIfTrue="1" operator="equal">
      <formula>"Pass"</formula>
    </cfRule>
    <cfRule type="cellIs" dxfId="4920" priority="4922" stopIfTrue="1" operator="equal">
      <formula>"Fail"</formula>
    </cfRule>
  </conditionalFormatting>
  <conditionalFormatting sqref="E12">
    <cfRule type="cellIs" dxfId="4919" priority="4919" stopIfTrue="1" operator="equal">
      <formula>"Pass"</formula>
    </cfRule>
    <cfRule type="cellIs" dxfId="4918" priority="4920" stopIfTrue="1" operator="equal">
      <formula>"Fail"</formula>
    </cfRule>
  </conditionalFormatting>
  <conditionalFormatting sqref="E12">
    <cfRule type="cellIs" dxfId="4917" priority="4917" stopIfTrue="1" operator="equal">
      <formula>"Pass"</formula>
    </cfRule>
    <cfRule type="cellIs" dxfId="4916" priority="4918" stopIfTrue="1" operator="equal">
      <formula>"Fail"</formula>
    </cfRule>
  </conditionalFormatting>
  <conditionalFormatting sqref="E12">
    <cfRule type="cellIs" dxfId="4915" priority="4915" stopIfTrue="1" operator="equal">
      <formula>"Pass"</formula>
    </cfRule>
    <cfRule type="cellIs" dxfId="4914" priority="4916" stopIfTrue="1" operator="equal">
      <formula>"Fail"</formula>
    </cfRule>
  </conditionalFormatting>
  <conditionalFormatting sqref="E12">
    <cfRule type="cellIs" dxfId="4913" priority="4913" stopIfTrue="1" operator="equal">
      <formula>"Pass"</formula>
    </cfRule>
    <cfRule type="cellIs" dxfId="4912" priority="4914" stopIfTrue="1" operator="equal">
      <formula>"Fail"</formula>
    </cfRule>
  </conditionalFormatting>
  <conditionalFormatting sqref="E12">
    <cfRule type="cellIs" dxfId="4911" priority="4911" stopIfTrue="1" operator="equal">
      <formula>"Pass"</formula>
    </cfRule>
    <cfRule type="cellIs" dxfId="4910" priority="4912" stopIfTrue="1" operator="equal">
      <formula>"Fail"</formula>
    </cfRule>
  </conditionalFormatting>
  <conditionalFormatting sqref="E12">
    <cfRule type="cellIs" dxfId="4909" priority="4909" stopIfTrue="1" operator="equal">
      <formula>"Pass"</formula>
    </cfRule>
    <cfRule type="cellIs" dxfId="4908" priority="4910" stopIfTrue="1" operator="equal">
      <formula>"Fail"</formula>
    </cfRule>
  </conditionalFormatting>
  <conditionalFormatting sqref="E12">
    <cfRule type="cellIs" dxfId="4907" priority="4907" stopIfTrue="1" operator="equal">
      <formula>"Pass"</formula>
    </cfRule>
    <cfRule type="cellIs" dxfId="4906" priority="4908" stopIfTrue="1" operator="equal">
      <formula>"Fail"</formula>
    </cfRule>
  </conditionalFormatting>
  <conditionalFormatting sqref="E12">
    <cfRule type="cellIs" dxfId="4905" priority="4905" stopIfTrue="1" operator="equal">
      <formula>"Pass"</formula>
    </cfRule>
    <cfRule type="cellIs" dxfId="4904" priority="4906" stopIfTrue="1" operator="equal">
      <formula>"Fail"</formula>
    </cfRule>
  </conditionalFormatting>
  <conditionalFormatting sqref="E12">
    <cfRule type="cellIs" dxfId="4903" priority="4903" stopIfTrue="1" operator="equal">
      <formula>"Pass"</formula>
    </cfRule>
    <cfRule type="cellIs" dxfId="4902" priority="4904" stopIfTrue="1" operator="equal">
      <formula>"Fail"</formula>
    </cfRule>
  </conditionalFormatting>
  <conditionalFormatting sqref="E12">
    <cfRule type="cellIs" dxfId="4901" priority="4901" stopIfTrue="1" operator="equal">
      <formula>"Pass"</formula>
    </cfRule>
    <cfRule type="cellIs" dxfId="4900" priority="4902" stopIfTrue="1" operator="equal">
      <formula>"Fail"</formula>
    </cfRule>
  </conditionalFormatting>
  <conditionalFormatting sqref="E12">
    <cfRule type="cellIs" dxfId="4899" priority="4899" stopIfTrue="1" operator="equal">
      <formula>"Pass"</formula>
    </cfRule>
    <cfRule type="cellIs" dxfId="4898" priority="4900" stopIfTrue="1" operator="equal">
      <formula>"Fail"</formula>
    </cfRule>
  </conditionalFormatting>
  <conditionalFormatting sqref="E12">
    <cfRule type="cellIs" dxfId="4897" priority="4897" stopIfTrue="1" operator="equal">
      <formula>"Pass"</formula>
    </cfRule>
    <cfRule type="cellIs" dxfId="4896" priority="4898" stopIfTrue="1" operator="equal">
      <formula>"Fail"</formula>
    </cfRule>
  </conditionalFormatting>
  <conditionalFormatting sqref="E12">
    <cfRule type="cellIs" dxfId="4895" priority="4895" stopIfTrue="1" operator="equal">
      <formula>"Pass"</formula>
    </cfRule>
    <cfRule type="cellIs" dxfId="4894" priority="4896" stopIfTrue="1" operator="equal">
      <formula>"Fail"</formula>
    </cfRule>
  </conditionalFormatting>
  <conditionalFormatting sqref="E12">
    <cfRule type="cellIs" dxfId="4893" priority="4893" stopIfTrue="1" operator="equal">
      <formula>"Pass"</formula>
    </cfRule>
    <cfRule type="cellIs" dxfId="4892" priority="4894" stopIfTrue="1" operator="equal">
      <formula>"Fail"</formula>
    </cfRule>
  </conditionalFormatting>
  <conditionalFormatting sqref="E12">
    <cfRule type="cellIs" dxfId="4891" priority="4891" stopIfTrue="1" operator="equal">
      <formula>"Pass"</formula>
    </cfRule>
    <cfRule type="cellIs" dxfId="4890" priority="4892" stopIfTrue="1" operator="equal">
      <formula>"Fail"</formula>
    </cfRule>
  </conditionalFormatting>
  <conditionalFormatting sqref="E12">
    <cfRule type="cellIs" dxfId="4889" priority="4889" stopIfTrue="1" operator="equal">
      <formula>"Pass"</formula>
    </cfRule>
    <cfRule type="cellIs" dxfId="4888" priority="4890" stopIfTrue="1" operator="equal">
      <formula>"Fail"</formula>
    </cfRule>
  </conditionalFormatting>
  <conditionalFormatting sqref="E12">
    <cfRule type="cellIs" dxfId="4887" priority="4887" stopIfTrue="1" operator="equal">
      <formula>"Pass"</formula>
    </cfRule>
    <cfRule type="cellIs" dxfId="4886" priority="4888" stopIfTrue="1" operator="equal">
      <formula>"Fail"</formula>
    </cfRule>
  </conditionalFormatting>
  <conditionalFormatting sqref="E12">
    <cfRule type="cellIs" dxfId="4885" priority="4885" stopIfTrue="1" operator="equal">
      <formula>"Pass"</formula>
    </cfRule>
    <cfRule type="cellIs" dxfId="4884" priority="4886" stopIfTrue="1" operator="equal">
      <formula>"Fail"</formula>
    </cfRule>
  </conditionalFormatting>
  <conditionalFormatting sqref="E12">
    <cfRule type="cellIs" dxfId="4883" priority="4883" stopIfTrue="1" operator="equal">
      <formula>"Pass"</formula>
    </cfRule>
    <cfRule type="cellIs" dxfId="4882" priority="4884" stopIfTrue="1" operator="equal">
      <formula>"Fail"</formula>
    </cfRule>
  </conditionalFormatting>
  <conditionalFormatting sqref="E12">
    <cfRule type="cellIs" dxfId="4881" priority="4881" stopIfTrue="1" operator="equal">
      <formula>"Pass"</formula>
    </cfRule>
    <cfRule type="cellIs" dxfId="4880" priority="4882" stopIfTrue="1" operator="equal">
      <formula>"Fail"</formula>
    </cfRule>
  </conditionalFormatting>
  <conditionalFormatting sqref="E12">
    <cfRule type="cellIs" dxfId="4879" priority="4879" stopIfTrue="1" operator="equal">
      <formula>"Pass"</formula>
    </cfRule>
    <cfRule type="cellIs" dxfId="4878" priority="4880" stopIfTrue="1" operator="equal">
      <formula>"Fail"</formula>
    </cfRule>
  </conditionalFormatting>
  <conditionalFormatting sqref="E12">
    <cfRule type="cellIs" dxfId="4877" priority="4877" stopIfTrue="1" operator="equal">
      <formula>"Pass"</formula>
    </cfRule>
    <cfRule type="cellIs" dxfId="4876" priority="4878" stopIfTrue="1" operator="equal">
      <formula>"Fail"</formula>
    </cfRule>
  </conditionalFormatting>
  <conditionalFormatting sqref="E12">
    <cfRule type="cellIs" dxfId="4875" priority="4875" stopIfTrue="1" operator="equal">
      <formula>"Pass"</formula>
    </cfRule>
    <cfRule type="cellIs" dxfId="4874" priority="4876" stopIfTrue="1" operator="equal">
      <formula>"Fail"</formula>
    </cfRule>
  </conditionalFormatting>
  <conditionalFormatting sqref="E12">
    <cfRule type="cellIs" dxfId="4873" priority="4873" stopIfTrue="1" operator="equal">
      <formula>"Pass"</formula>
    </cfRule>
    <cfRule type="cellIs" dxfId="4872" priority="4874" stopIfTrue="1" operator="equal">
      <formula>"Fail"</formula>
    </cfRule>
  </conditionalFormatting>
  <conditionalFormatting sqref="E12">
    <cfRule type="cellIs" dxfId="4871" priority="4871" stopIfTrue="1" operator="equal">
      <formula>"Pass"</formula>
    </cfRule>
    <cfRule type="cellIs" dxfId="4870" priority="4872" stopIfTrue="1" operator="equal">
      <formula>"Fail"</formula>
    </cfRule>
  </conditionalFormatting>
  <conditionalFormatting sqref="E12">
    <cfRule type="cellIs" dxfId="4869" priority="4869" stopIfTrue="1" operator="equal">
      <formula>"Pass"</formula>
    </cfRule>
    <cfRule type="cellIs" dxfId="4868" priority="4870" stopIfTrue="1" operator="equal">
      <formula>"Fail"</formula>
    </cfRule>
  </conditionalFormatting>
  <conditionalFormatting sqref="E12">
    <cfRule type="cellIs" dxfId="4867" priority="4867" stopIfTrue="1" operator="equal">
      <formula>"Pass"</formula>
    </cfRule>
    <cfRule type="cellIs" dxfId="4866" priority="4868" stopIfTrue="1" operator="equal">
      <formula>"Fail"</formula>
    </cfRule>
  </conditionalFormatting>
  <conditionalFormatting sqref="E12">
    <cfRule type="cellIs" dxfId="4865" priority="4865" stopIfTrue="1" operator="equal">
      <formula>"Pass"</formula>
    </cfRule>
    <cfRule type="cellIs" dxfId="4864" priority="4866" stopIfTrue="1" operator="equal">
      <formula>"Fail"</formula>
    </cfRule>
  </conditionalFormatting>
  <conditionalFormatting sqref="E12">
    <cfRule type="cellIs" dxfId="4863" priority="4863" stopIfTrue="1" operator="equal">
      <formula>"Pass"</formula>
    </cfRule>
    <cfRule type="cellIs" dxfId="4862" priority="4864" stopIfTrue="1" operator="equal">
      <formula>"Fail"</formula>
    </cfRule>
  </conditionalFormatting>
  <conditionalFormatting sqref="E12">
    <cfRule type="cellIs" dxfId="4861" priority="4861" stopIfTrue="1" operator="equal">
      <formula>"Pass"</formula>
    </cfRule>
    <cfRule type="cellIs" dxfId="4860" priority="4862" stopIfTrue="1" operator="equal">
      <formula>"Fail"</formula>
    </cfRule>
  </conditionalFormatting>
  <conditionalFormatting sqref="E12">
    <cfRule type="cellIs" dxfId="4859" priority="4859" stopIfTrue="1" operator="equal">
      <formula>"Pass"</formula>
    </cfRule>
    <cfRule type="cellIs" dxfId="4858" priority="4860" stopIfTrue="1" operator="equal">
      <formula>"Fail"</formula>
    </cfRule>
  </conditionalFormatting>
  <conditionalFormatting sqref="E12">
    <cfRule type="cellIs" dxfId="4857" priority="4857" stopIfTrue="1" operator="equal">
      <formula>"Pass"</formula>
    </cfRule>
    <cfRule type="cellIs" dxfId="4856" priority="4858" stopIfTrue="1" operator="equal">
      <formula>"Fail"</formula>
    </cfRule>
  </conditionalFormatting>
  <conditionalFormatting sqref="E12">
    <cfRule type="cellIs" dxfId="4855" priority="4855" stopIfTrue="1" operator="equal">
      <formula>"Pass"</formula>
    </cfRule>
    <cfRule type="cellIs" dxfId="4854" priority="4856" stopIfTrue="1" operator="equal">
      <formula>"Fail"</formula>
    </cfRule>
  </conditionalFormatting>
  <conditionalFormatting sqref="E12">
    <cfRule type="cellIs" dxfId="4853" priority="4853" stopIfTrue="1" operator="equal">
      <formula>"Pass"</formula>
    </cfRule>
    <cfRule type="cellIs" dxfId="4852" priority="4854" stopIfTrue="1" operator="equal">
      <formula>"Fail"</formula>
    </cfRule>
  </conditionalFormatting>
  <conditionalFormatting sqref="E12">
    <cfRule type="cellIs" dxfId="4851" priority="4851" stopIfTrue="1" operator="equal">
      <formula>"Pass"</formula>
    </cfRule>
    <cfRule type="cellIs" dxfId="4850" priority="4852" stopIfTrue="1" operator="equal">
      <formula>"Fail"</formula>
    </cfRule>
  </conditionalFormatting>
  <conditionalFormatting sqref="E12">
    <cfRule type="cellIs" dxfId="4849" priority="4849" stopIfTrue="1" operator="equal">
      <formula>"Pass"</formula>
    </cfRule>
    <cfRule type="cellIs" dxfId="4848" priority="4850" stopIfTrue="1" operator="equal">
      <formula>"Fail"</formula>
    </cfRule>
  </conditionalFormatting>
  <conditionalFormatting sqref="E12">
    <cfRule type="cellIs" dxfId="4847" priority="4847" stopIfTrue="1" operator="equal">
      <formula>"Pass"</formula>
    </cfRule>
    <cfRule type="cellIs" dxfId="4846" priority="4848" stopIfTrue="1" operator="equal">
      <formula>"Fail"</formula>
    </cfRule>
  </conditionalFormatting>
  <conditionalFormatting sqref="E12">
    <cfRule type="cellIs" dxfId="4845" priority="4845" stopIfTrue="1" operator="equal">
      <formula>"Pass"</formula>
    </cfRule>
    <cfRule type="cellIs" dxfId="4844" priority="4846" stopIfTrue="1" operator="equal">
      <formula>"Fail"</formula>
    </cfRule>
  </conditionalFormatting>
  <conditionalFormatting sqref="E12">
    <cfRule type="cellIs" dxfId="4843" priority="4843" stopIfTrue="1" operator="equal">
      <formula>"Pass"</formula>
    </cfRule>
    <cfRule type="cellIs" dxfId="4842" priority="4844" stopIfTrue="1" operator="equal">
      <formula>"Fail"</formula>
    </cfRule>
  </conditionalFormatting>
  <conditionalFormatting sqref="E12">
    <cfRule type="cellIs" dxfId="4841" priority="4841" stopIfTrue="1" operator="equal">
      <formula>"Pass"</formula>
    </cfRule>
    <cfRule type="cellIs" dxfId="4840" priority="4842" stopIfTrue="1" operator="equal">
      <formula>"Fail"</formula>
    </cfRule>
  </conditionalFormatting>
  <conditionalFormatting sqref="E12">
    <cfRule type="cellIs" dxfId="4839" priority="4839" stopIfTrue="1" operator="equal">
      <formula>"Pass"</formula>
    </cfRule>
    <cfRule type="cellIs" dxfId="4838" priority="4840" stopIfTrue="1" operator="equal">
      <formula>"Fail"</formula>
    </cfRule>
  </conditionalFormatting>
  <conditionalFormatting sqref="E12">
    <cfRule type="cellIs" dxfId="4837" priority="4837" stopIfTrue="1" operator="equal">
      <formula>"Pass"</formula>
    </cfRule>
    <cfRule type="cellIs" dxfId="4836" priority="4838" stopIfTrue="1" operator="equal">
      <formula>"Fail"</formula>
    </cfRule>
  </conditionalFormatting>
  <conditionalFormatting sqref="E12">
    <cfRule type="cellIs" dxfId="4835" priority="4835" stopIfTrue="1" operator="equal">
      <formula>"Pass"</formula>
    </cfRule>
    <cfRule type="cellIs" dxfId="4834" priority="4836" stopIfTrue="1" operator="equal">
      <formula>"Fail"</formula>
    </cfRule>
  </conditionalFormatting>
  <conditionalFormatting sqref="E12">
    <cfRule type="cellIs" dxfId="4833" priority="4833" stopIfTrue="1" operator="equal">
      <formula>"Pass"</formula>
    </cfRule>
    <cfRule type="cellIs" dxfId="4832" priority="4834" stopIfTrue="1" operator="equal">
      <formula>"Fail"</formula>
    </cfRule>
  </conditionalFormatting>
  <conditionalFormatting sqref="E12">
    <cfRule type="cellIs" dxfId="4831" priority="4831" stopIfTrue="1" operator="equal">
      <formula>"Pass"</formula>
    </cfRule>
    <cfRule type="cellIs" dxfId="4830" priority="4832" stopIfTrue="1" operator="equal">
      <formula>"Fail"</formula>
    </cfRule>
  </conditionalFormatting>
  <conditionalFormatting sqref="E12">
    <cfRule type="cellIs" dxfId="4829" priority="4829" stopIfTrue="1" operator="equal">
      <formula>"Pass"</formula>
    </cfRule>
    <cfRule type="cellIs" dxfId="4828" priority="4830" stopIfTrue="1" operator="equal">
      <formula>"Fail"</formula>
    </cfRule>
  </conditionalFormatting>
  <conditionalFormatting sqref="E12">
    <cfRule type="cellIs" dxfId="4827" priority="4827" stopIfTrue="1" operator="equal">
      <formula>"Pass"</formula>
    </cfRule>
    <cfRule type="cellIs" dxfId="4826" priority="4828" stopIfTrue="1" operator="equal">
      <formula>"Fail"</formula>
    </cfRule>
  </conditionalFormatting>
  <conditionalFormatting sqref="E12">
    <cfRule type="cellIs" dxfId="4825" priority="4825" stopIfTrue="1" operator="equal">
      <formula>"Pass"</formula>
    </cfRule>
    <cfRule type="cellIs" dxfId="4824" priority="4826" stopIfTrue="1" operator="equal">
      <formula>"Fail"</formula>
    </cfRule>
  </conditionalFormatting>
  <conditionalFormatting sqref="E12">
    <cfRule type="cellIs" dxfId="4823" priority="4823" stopIfTrue="1" operator="equal">
      <formula>"Pass"</formula>
    </cfRule>
    <cfRule type="cellIs" dxfId="4822" priority="4824" stopIfTrue="1" operator="equal">
      <formula>"Fail"</formula>
    </cfRule>
  </conditionalFormatting>
  <conditionalFormatting sqref="E12">
    <cfRule type="cellIs" dxfId="4821" priority="4821" stopIfTrue="1" operator="equal">
      <formula>"Pass"</formula>
    </cfRule>
    <cfRule type="cellIs" dxfId="4820" priority="4822" stopIfTrue="1" operator="equal">
      <formula>"Fail"</formula>
    </cfRule>
  </conditionalFormatting>
  <conditionalFormatting sqref="E12">
    <cfRule type="cellIs" dxfId="4819" priority="4819" stopIfTrue="1" operator="equal">
      <formula>"Pass"</formula>
    </cfRule>
    <cfRule type="cellIs" dxfId="4818" priority="4820" stopIfTrue="1" operator="equal">
      <formula>"Fail"</formula>
    </cfRule>
  </conditionalFormatting>
  <conditionalFormatting sqref="E12">
    <cfRule type="cellIs" dxfId="4817" priority="4817" stopIfTrue="1" operator="equal">
      <formula>"Pass"</formula>
    </cfRule>
    <cfRule type="cellIs" dxfId="4816" priority="4818" stopIfTrue="1" operator="equal">
      <formula>"Fail"</formula>
    </cfRule>
  </conditionalFormatting>
  <conditionalFormatting sqref="E12">
    <cfRule type="cellIs" dxfId="4815" priority="4815" stopIfTrue="1" operator="equal">
      <formula>"Pass"</formula>
    </cfRule>
    <cfRule type="cellIs" dxfId="4814" priority="4816" stopIfTrue="1" operator="equal">
      <formula>"Fail"</formula>
    </cfRule>
  </conditionalFormatting>
  <conditionalFormatting sqref="E12">
    <cfRule type="cellIs" dxfId="4813" priority="4813" stopIfTrue="1" operator="equal">
      <formula>"Pass"</formula>
    </cfRule>
    <cfRule type="cellIs" dxfId="4812" priority="4814" stopIfTrue="1" operator="equal">
      <formula>"Fail"</formula>
    </cfRule>
  </conditionalFormatting>
  <conditionalFormatting sqref="E12">
    <cfRule type="cellIs" dxfId="4811" priority="4811" stopIfTrue="1" operator="equal">
      <formula>"Pass"</formula>
    </cfRule>
    <cfRule type="cellIs" dxfId="4810" priority="4812" stopIfTrue="1" operator="equal">
      <formula>"Fail"</formula>
    </cfRule>
  </conditionalFormatting>
  <conditionalFormatting sqref="E12">
    <cfRule type="cellIs" dxfId="4809" priority="4809" stopIfTrue="1" operator="equal">
      <formula>"Pass"</formula>
    </cfRule>
    <cfRule type="cellIs" dxfId="4808" priority="4810" stopIfTrue="1" operator="equal">
      <formula>"Fail"</formula>
    </cfRule>
  </conditionalFormatting>
  <conditionalFormatting sqref="E12">
    <cfRule type="cellIs" dxfId="4807" priority="4807" stopIfTrue="1" operator="equal">
      <formula>"Pass"</formula>
    </cfRule>
    <cfRule type="cellIs" dxfId="4806" priority="4808" stopIfTrue="1" operator="equal">
      <formula>"Fail"</formula>
    </cfRule>
  </conditionalFormatting>
  <conditionalFormatting sqref="E12">
    <cfRule type="cellIs" dxfId="4805" priority="4805" stopIfTrue="1" operator="equal">
      <formula>"Pass"</formula>
    </cfRule>
    <cfRule type="cellIs" dxfId="4804" priority="4806" stopIfTrue="1" operator="equal">
      <formula>"Fail"</formula>
    </cfRule>
  </conditionalFormatting>
  <conditionalFormatting sqref="E12">
    <cfRule type="cellIs" dxfId="4803" priority="4803" stopIfTrue="1" operator="equal">
      <formula>"Pass"</formula>
    </cfRule>
    <cfRule type="cellIs" dxfId="4802" priority="4804" stopIfTrue="1" operator="equal">
      <formula>"Fail"</formula>
    </cfRule>
  </conditionalFormatting>
  <conditionalFormatting sqref="E12">
    <cfRule type="cellIs" dxfId="4801" priority="4801" stopIfTrue="1" operator="equal">
      <formula>"Pass"</formula>
    </cfRule>
    <cfRule type="cellIs" dxfId="4800" priority="4802" stopIfTrue="1" operator="equal">
      <formula>"Fail"</formula>
    </cfRule>
  </conditionalFormatting>
  <conditionalFormatting sqref="E12">
    <cfRule type="cellIs" dxfId="4799" priority="4799" stopIfTrue="1" operator="equal">
      <formula>"Pass"</formula>
    </cfRule>
    <cfRule type="cellIs" dxfId="4798" priority="4800" stopIfTrue="1" operator="equal">
      <formula>"Fail"</formula>
    </cfRule>
  </conditionalFormatting>
  <conditionalFormatting sqref="E12">
    <cfRule type="cellIs" dxfId="4797" priority="4797" stopIfTrue="1" operator="equal">
      <formula>"Pass"</formula>
    </cfRule>
    <cfRule type="cellIs" dxfId="4796" priority="4798" stopIfTrue="1" operator="equal">
      <formula>"Fail"</formula>
    </cfRule>
  </conditionalFormatting>
  <conditionalFormatting sqref="E12">
    <cfRule type="cellIs" dxfId="4795" priority="4795" stopIfTrue="1" operator="equal">
      <formula>"Pass"</formula>
    </cfRule>
    <cfRule type="cellIs" dxfId="4794" priority="4796" stopIfTrue="1" operator="equal">
      <formula>"Fail"</formula>
    </cfRule>
  </conditionalFormatting>
  <conditionalFormatting sqref="E12">
    <cfRule type="cellIs" dxfId="4793" priority="4793" stopIfTrue="1" operator="equal">
      <formula>"Pass"</formula>
    </cfRule>
    <cfRule type="cellIs" dxfId="4792" priority="4794" stopIfTrue="1" operator="equal">
      <formula>"Fail"</formula>
    </cfRule>
  </conditionalFormatting>
  <conditionalFormatting sqref="E12">
    <cfRule type="cellIs" dxfId="4791" priority="4791" stopIfTrue="1" operator="equal">
      <formula>"Pass"</formula>
    </cfRule>
    <cfRule type="cellIs" dxfId="4790" priority="4792" stopIfTrue="1" operator="equal">
      <formula>"Fail"</formula>
    </cfRule>
  </conditionalFormatting>
  <conditionalFormatting sqref="E12">
    <cfRule type="cellIs" dxfId="4789" priority="4789" stopIfTrue="1" operator="equal">
      <formula>"Pass"</formula>
    </cfRule>
    <cfRule type="cellIs" dxfId="4788" priority="4790" stopIfTrue="1" operator="equal">
      <formula>"Fail"</formula>
    </cfRule>
  </conditionalFormatting>
  <conditionalFormatting sqref="E12">
    <cfRule type="cellIs" dxfId="4787" priority="4787" stopIfTrue="1" operator="equal">
      <formula>"Pass"</formula>
    </cfRule>
    <cfRule type="cellIs" dxfId="4786" priority="4788" stopIfTrue="1" operator="equal">
      <formula>"Fail"</formula>
    </cfRule>
  </conditionalFormatting>
  <conditionalFormatting sqref="E12">
    <cfRule type="cellIs" dxfId="4785" priority="4785" stopIfTrue="1" operator="equal">
      <formula>"Pass"</formula>
    </cfRule>
    <cfRule type="cellIs" dxfId="4784" priority="4786" stopIfTrue="1" operator="equal">
      <formula>"Fail"</formula>
    </cfRule>
  </conditionalFormatting>
  <conditionalFormatting sqref="E12">
    <cfRule type="cellIs" dxfId="4783" priority="4783" stopIfTrue="1" operator="equal">
      <formula>"Pass"</formula>
    </cfRule>
    <cfRule type="cellIs" dxfId="4782" priority="4784" stopIfTrue="1" operator="equal">
      <formula>"Fail"</formula>
    </cfRule>
  </conditionalFormatting>
  <conditionalFormatting sqref="E12">
    <cfRule type="cellIs" dxfId="4781" priority="4781" stopIfTrue="1" operator="equal">
      <formula>"Pass"</formula>
    </cfRule>
    <cfRule type="cellIs" dxfId="4780" priority="4782" stopIfTrue="1" operator="equal">
      <formula>"Fail"</formula>
    </cfRule>
  </conditionalFormatting>
  <conditionalFormatting sqref="E12">
    <cfRule type="cellIs" dxfId="4779" priority="4779" stopIfTrue="1" operator="equal">
      <formula>"Pass"</formula>
    </cfRule>
    <cfRule type="cellIs" dxfId="4778" priority="4780" stopIfTrue="1" operator="equal">
      <formula>"Fail"</formula>
    </cfRule>
  </conditionalFormatting>
  <conditionalFormatting sqref="E12">
    <cfRule type="cellIs" dxfId="4777" priority="4777" stopIfTrue="1" operator="equal">
      <formula>"Pass"</formula>
    </cfRule>
    <cfRule type="cellIs" dxfId="4776" priority="4778" stopIfTrue="1" operator="equal">
      <formula>"Fail"</formula>
    </cfRule>
  </conditionalFormatting>
  <conditionalFormatting sqref="E12">
    <cfRule type="cellIs" dxfId="4775" priority="4775" stopIfTrue="1" operator="equal">
      <formula>"Pass"</formula>
    </cfRule>
    <cfRule type="cellIs" dxfId="4774" priority="4776" stopIfTrue="1" operator="equal">
      <formula>"Fail"</formula>
    </cfRule>
  </conditionalFormatting>
  <conditionalFormatting sqref="E12">
    <cfRule type="cellIs" dxfId="4773" priority="4773" stopIfTrue="1" operator="equal">
      <formula>"Pass"</formula>
    </cfRule>
    <cfRule type="cellIs" dxfId="4772" priority="4774" stopIfTrue="1" operator="equal">
      <formula>"Fail"</formula>
    </cfRule>
  </conditionalFormatting>
  <conditionalFormatting sqref="E12">
    <cfRule type="cellIs" dxfId="4771" priority="4771" stopIfTrue="1" operator="equal">
      <formula>"Pass"</formula>
    </cfRule>
    <cfRule type="cellIs" dxfId="4770" priority="4772" stopIfTrue="1" operator="equal">
      <formula>"Fail"</formula>
    </cfRule>
  </conditionalFormatting>
  <conditionalFormatting sqref="E12">
    <cfRule type="cellIs" dxfId="4769" priority="4769" stopIfTrue="1" operator="equal">
      <formula>"Pass"</formula>
    </cfRule>
    <cfRule type="cellIs" dxfId="4768" priority="4770" stopIfTrue="1" operator="equal">
      <formula>"Fail"</formula>
    </cfRule>
  </conditionalFormatting>
  <conditionalFormatting sqref="E12">
    <cfRule type="cellIs" dxfId="4767" priority="4767" stopIfTrue="1" operator="equal">
      <formula>"Pass"</formula>
    </cfRule>
    <cfRule type="cellIs" dxfId="4766" priority="4768" stopIfTrue="1" operator="equal">
      <formula>"Fail"</formula>
    </cfRule>
  </conditionalFormatting>
  <conditionalFormatting sqref="E12">
    <cfRule type="cellIs" dxfId="4765" priority="4765" stopIfTrue="1" operator="equal">
      <formula>"Pass"</formula>
    </cfRule>
    <cfRule type="cellIs" dxfId="4764" priority="4766" stopIfTrue="1" operator="equal">
      <formula>"Fail"</formula>
    </cfRule>
  </conditionalFormatting>
  <conditionalFormatting sqref="E12">
    <cfRule type="cellIs" dxfId="4763" priority="4763" stopIfTrue="1" operator="equal">
      <formula>"Pass"</formula>
    </cfRule>
    <cfRule type="cellIs" dxfId="4762" priority="4764" stopIfTrue="1" operator="equal">
      <formula>"Fail"</formula>
    </cfRule>
  </conditionalFormatting>
  <conditionalFormatting sqref="E12">
    <cfRule type="cellIs" dxfId="4761" priority="4761" stopIfTrue="1" operator="equal">
      <formula>"Pass"</formula>
    </cfRule>
    <cfRule type="cellIs" dxfId="4760" priority="4762" stopIfTrue="1" operator="equal">
      <formula>"Fail"</formula>
    </cfRule>
  </conditionalFormatting>
  <conditionalFormatting sqref="E12">
    <cfRule type="cellIs" dxfId="4759" priority="4759" stopIfTrue="1" operator="equal">
      <formula>"Pass"</formula>
    </cfRule>
    <cfRule type="cellIs" dxfId="4758" priority="4760" stopIfTrue="1" operator="equal">
      <formula>"Fail"</formula>
    </cfRule>
  </conditionalFormatting>
  <conditionalFormatting sqref="E12">
    <cfRule type="cellIs" dxfId="4757" priority="4757" stopIfTrue="1" operator="equal">
      <formula>"Pass"</formula>
    </cfRule>
    <cfRule type="cellIs" dxfId="4756" priority="4758" stopIfTrue="1" operator="equal">
      <formula>"Fail"</formula>
    </cfRule>
  </conditionalFormatting>
  <conditionalFormatting sqref="E12">
    <cfRule type="cellIs" dxfId="4755" priority="4755" stopIfTrue="1" operator="equal">
      <formula>"Pass"</formula>
    </cfRule>
    <cfRule type="cellIs" dxfId="4754" priority="4756" stopIfTrue="1" operator="equal">
      <formula>"Fail"</formula>
    </cfRule>
  </conditionalFormatting>
  <conditionalFormatting sqref="E12">
    <cfRule type="cellIs" dxfId="4753" priority="4753" stopIfTrue="1" operator="equal">
      <formula>"Pass"</formula>
    </cfRule>
    <cfRule type="cellIs" dxfId="4752" priority="4754" stopIfTrue="1" operator="equal">
      <formula>"Fail"</formula>
    </cfRule>
  </conditionalFormatting>
  <conditionalFormatting sqref="E12">
    <cfRule type="cellIs" dxfId="4751" priority="4751" stopIfTrue="1" operator="equal">
      <formula>"Pass"</formula>
    </cfRule>
    <cfRule type="cellIs" dxfId="4750" priority="4752" stopIfTrue="1" operator="equal">
      <formula>"Fail"</formula>
    </cfRule>
  </conditionalFormatting>
  <conditionalFormatting sqref="E12">
    <cfRule type="cellIs" dxfId="4749" priority="4749" stopIfTrue="1" operator="equal">
      <formula>"Pass"</formula>
    </cfRule>
    <cfRule type="cellIs" dxfId="4748" priority="4750" stopIfTrue="1" operator="equal">
      <formula>"Fail"</formula>
    </cfRule>
  </conditionalFormatting>
  <conditionalFormatting sqref="E12">
    <cfRule type="cellIs" dxfId="4747" priority="4747" stopIfTrue="1" operator="equal">
      <formula>"Pass"</formula>
    </cfRule>
    <cfRule type="cellIs" dxfId="4746" priority="4748" stopIfTrue="1" operator="equal">
      <formula>"Fail"</formula>
    </cfRule>
  </conditionalFormatting>
  <conditionalFormatting sqref="E12">
    <cfRule type="cellIs" dxfId="4745" priority="4745" stopIfTrue="1" operator="equal">
      <formula>"Pass"</formula>
    </cfRule>
    <cfRule type="cellIs" dxfId="4744" priority="4746" stopIfTrue="1" operator="equal">
      <formula>"Fail"</formula>
    </cfRule>
  </conditionalFormatting>
  <conditionalFormatting sqref="E12">
    <cfRule type="cellIs" dxfId="4743" priority="4743" stopIfTrue="1" operator="equal">
      <formula>"Pass"</formula>
    </cfRule>
    <cfRule type="cellIs" dxfId="4742" priority="4744" stopIfTrue="1" operator="equal">
      <formula>"Fail"</formula>
    </cfRule>
  </conditionalFormatting>
  <conditionalFormatting sqref="E12">
    <cfRule type="cellIs" dxfId="4741" priority="4741" stopIfTrue="1" operator="equal">
      <formula>"Pass"</formula>
    </cfRule>
    <cfRule type="cellIs" dxfId="4740" priority="4742" stopIfTrue="1" operator="equal">
      <formula>"Fail"</formula>
    </cfRule>
  </conditionalFormatting>
  <conditionalFormatting sqref="E12">
    <cfRule type="cellIs" dxfId="4739" priority="4739" stopIfTrue="1" operator="equal">
      <formula>"Pass"</formula>
    </cfRule>
    <cfRule type="cellIs" dxfId="4738" priority="4740" stopIfTrue="1" operator="equal">
      <formula>"Fail"</formula>
    </cfRule>
  </conditionalFormatting>
  <conditionalFormatting sqref="E12">
    <cfRule type="cellIs" dxfId="4737" priority="4737" stopIfTrue="1" operator="equal">
      <formula>"Pass"</formula>
    </cfRule>
    <cfRule type="cellIs" dxfId="4736" priority="4738" stopIfTrue="1" operator="equal">
      <formula>"Fail"</formula>
    </cfRule>
  </conditionalFormatting>
  <conditionalFormatting sqref="E12">
    <cfRule type="cellIs" dxfId="4735" priority="4735" stopIfTrue="1" operator="equal">
      <formula>"Pass"</formula>
    </cfRule>
    <cfRule type="cellIs" dxfId="4734" priority="4736" stopIfTrue="1" operator="equal">
      <formula>"Fail"</formula>
    </cfRule>
  </conditionalFormatting>
  <conditionalFormatting sqref="E12">
    <cfRule type="cellIs" dxfId="4733" priority="4733" stopIfTrue="1" operator="equal">
      <formula>"Pass"</formula>
    </cfRule>
    <cfRule type="cellIs" dxfId="4732" priority="4734" stopIfTrue="1" operator="equal">
      <formula>"Fail"</formula>
    </cfRule>
  </conditionalFormatting>
  <conditionalFormatting sqref="E12">
    <cfRule type="cellIs" dxfId="4731" priority="4731" stopIfTrue="1" operator="equal">
      <formula>"Pass"</formula>
    </cfRule>
    <cfRule type="cellIs" dxfId="4730" priority="4732" stopIfTrue="1" operator="equal">
      <formula>"Fail"</formula>
    </cfRule>
  </conditionalFormatting>
  <conditionalFormatting sqref="E12">
    <cfRule type="cellIs" dxfId="4729" priority="4729" stopIfTrue="1" operator="equal">
      <formula>"Pass"</formula>
    </cfRule>
    <cfRule type="cellIs" dxfId="4728" priority="4730" stopIfTrue="1" operator="equal">
      <formula>"Fail"</formula>
    </cfRule>
  </conditionalFormatting>
  <conditionalFormatting sqref="E12">
    <cfRule type="cellIs" dxfId="4727" priority="4727" stopIfTrue="1" operator="equal">
      <formula>"Pass"</formula>
    </cfRule>
    <cfRule type="cellIs" dxfId="4726" priority="4728" stopIfTrue="1" operator="equal">
      <formula>"Fail"</formula>
    </cfRule>
  </conditionalFormatting>
  <conditionalFormatting sqref="E12">
    <cfRule type="cellIs" dxfId="4725" priority="4725" stopIfTrue="1" operator="equal">
      <formula>"Pass"</formula>
    </cfRule>
    <cfRule type="cellIs" dxfId="4724" priority="4726" stopIfTrue="1" operator="equal">
      <formula>"Fail"</formula>
    </cfRule>
  </conditionalFormatting>
  <conditionalFormatting sqref="E12">
    <cfRule type="cellIs" dxfId="4723" priority="4723" stopIfTrue="1" operator="equal">
      <formula>"Pass"</formula>
    </cfRule>
    <cfRule type="cellIs" dxfId="4722" priority="4724" stopIfTrue="1" operator="equal">
      <formula>"Fail"</formula>
    </cfRule>
  </conditionalFormatting>
  <conditionalFormatting sqref="E12">
    <cfRule type="cellIs" dxfId="4721" priority="4721" stopIfTrue="1" operator="equal">
      <formula>"Pass"</formula>
    </cfRule>
    <cfRule type="cellIs" dxfId="4720" priority="4722" stopIfTrue="1" operator="equal">
      <formula>"Fail"</formula>
    </cfRule>
  </conditionalFormatting>
  <conditionalFormatting sqref="E12">
    <cfRule type="cellIs" dxfId="4719" priority="4719" stopIfTrue="1" operator="equal">
      <formula>"Pass"</formula>
    </cfRule>
    <cfRule type="cellIs" dxfId="4718" priority="4720" stopIfTrue="1" operator="equal">
      <formula>"Fail"</formula>
    </cfRule>
  </conditionalFormatting>
  <conditionalFormatting sqref="E12">
    <cfRule type="cellIs" dxfId="4717" priority="4717" stopIfTrue="1" operator="equal">
      <formula>"Pass"</formula>
    </cfRule>
    <cfRule type="cellIs" dxfId="4716" priority="4718" stopIfTrue="1" operator="equal">
      <formula>"Fail"</formula>
    </cfRule>
  </conditionalFormatting>
  <conditionalFormatting sqref="E12">
    <cfRule type="cellIs" dxfId="4715" priority="4715" stopIfTrue="1" operator="equal">
      <formula>"Pass"</formula>
    </cfRule>
    <cfRule type="cellIs" dxfId="4714" priority="4716" stopIfTrue="1" operator="equal">
      <formula>"Fail"</formula>
    </cfRule>
  </conditionalFormatting>
  <conditionalFormatting sqref="E12">
    <cfRule type="cellIs" dxfId="4713" priority="4713" stopIfTrue="1" operator="equal">
      <formula>"Pass"</formula>
    </cfRule>
    <cfRule type="cellIs" dxfId="4712" priority="4714" stopIfTrue="1" operator="equal">
      <formula>"Fail"</formula>
    </cfRule>
  </conditionalFormatting>
  <conditionalFormatting sqref="E12">
    <cfRule type="cellIs" dxfId="4711" priority="4711" stopIfTrue="1" operator="equal">
      <formula>"Pass"</formula>
    </cfRule>
    <cfRule type="cellIs" dxfId="4710" priority="4712" stopIfTrue="1" operator="equal">
      <formula>"Fail"</formula>
    </cfRule>
  </conditionalFormatting>
  <conditionalFormatting sqref="E12">
    <cfRule type="cellIs" dxfId="4709" priority="4709" stopIfTrue="1" operator="equal">
      <formula>"Pass"</formula>
    </cfRule>
    <cfRule type="cellIs" dxfId="4708" priority="4710" stopIfTrue="1" operator="equal">
      <formula>"Fail"</formula>
    </cfRule>
  </conditionalFormatting>
  <conditionalFormatting sqref="E12">
    <cfRule type="cellIs" dxfId="4707" priority="4707" stopIfTrue="1" operator="equal">
      <formula>"Pass"</formula>
    </cfRule>
    <cfRule type="cellIs" dxfId="4706" priority="4708" stopIfTrue="1" operator="equal">
      <formula>"Fail"</formula>
    </cfRule>
  </conditionalFormatting>
  <conditionalFormatting sqref="E12">
    <cfRule type="cellIs" dxfId="4705" priority="4705" stopIfTrue="1" operator="equal">
      <formula>"Pass"</formula>
    </cfRule>
    <cfRule type="cellIs" dxfId="4704" priority="4706" stopIfTrue="1" operator="equal">
      <formula>"Fail"</formula>
    </cfRule>
  </conditionalFormatting>
  <conditionalFormatting sqref="E12">
    <cfRule type="cellIs" dxfId="4703" priority="4703" stopIfTrue="1" operator="equal">
      <formula>"Pass"</formula>
    </cfRule>
    <cfRule type="cellIs" dxfId="4702" priority="4704" stopIfTrue="1" operator="equal">
      <formula>"Fail"</formula>
    </cfRule>
  </conditionalFormatting>
  <conditionalFormatting sqref="E12">
    <cfRule type="cellIs" dxfId="4701" priority="4701" stopIfTrue="1" operator="equal">
      <formula>"Pass"</formula>
    </cfRule>
    <cfRule type="cellIs" dxfId="4700" priority="4702" stopIfTrue="1" operator="equal">
      <formula>"Fail"</formula>
    </cfRule>
  </conditionalFormatting>
  <conditionalFormatting sqref="E12">
    <cfRule type="cellIs" dxfId="4699" priority="4699" stopIfTrue="1" operator="equal">
      <formula>"Pass"</formula>
    </cfRule>
    <cfRule type="cellIs" dxfId="4698" priority="4700" stopIfTrue="1" operator="equal">
      <formula>"Fail"</formula>
    </cfRule>
  </conditionalFormatting>
  <conditionalFormatting sqref="E12">
    <cfRule type="cellIs" dxfId="4697" priority="4697" stopIfTrue="1" operator="equal">
      <formula>"Pass"</formula>
    </cfRule>
    <cfRule type="cellIs" dxfId="4696" priority="4698" stopIfTrue="1" operator="equal">
      <formula>"Fail"</formula>
    </cfRule>
  </conditionalFormatting>
  <conditionalFormatting sqref="E12">
    <cfRule type="cellIs" dxfId="4695" priority="4695" stopIfTrue="1" operator="equal">
      <formula>"Pass"</formula>
    </cfRule>
    <cfRule type="cellIs" dxfId="4694" priority="4696" stopIfTrue="1" operator="equal">
      <formula>"Fail"</formula>
    </cfRule>
  </conditionalFormatting>
  <conditionalFormatting sqref="E12">
    <cfRule type="cellIs" dxfId="4693" priority="4693" stopIfTrue="1" operator="equal">
      <formula>"Pass"</formula>
    </cfRule>
    <cfRule type="cellIs" dxfId="4692" priority="4694" stopIfTrue="1" operator="equal">
      <formula>"Fail"</formula>
    </cfRule>
  </conditionalFormatting>
  <conditionalFormatting sqref="E12">
    <cfRule type="cellIs" dxfId="4691" priority="4691" stopIfTrue="1" operator="equal">
      <formula>"Pass"</formula>
    </cfRule>
    <cfRule type="cellIs" dxfId="4690" priority="4692" stopIfTrue="1" operator="equal">
      <formula>"Fail"</formula>
    </cfRule>
  </conditionalFormatting>
  <conditionalFormatting sqref="E12">
    <cfRule type="cellIs" dxfId="4689" priority="4689" stopIfTrue="1" operator="equal">
      <formula>"Pass"</formula>
    </cfRule>
    <cfRule type="cellIs" dxfId="4688" priority="4690" stopIfTrue="1" operator="equal">
      <formula>"Fail"</formula>
    </cfRule>
  </conditionalFormatting>
  <conditionalFormatting sqref="E12">
    <cfRule type="cellIs" dxfId="4687" priority="4687" stopIfTrue="1" operator="equal">
      <formula>"Pass"</formula>
    </cfRule>
    <cfRule type="cellIs" dxfId="4686" priority="4688" stopIfTrue="1" operator="equal">
      <formula>"Fail"</formula>
    </cfRule>
  </conditionalFormatting>
  <conditionalFormatting sqref="E12">
    <cfRule type="cellIs" dxfId="4685" priority="4685" stopIfTrue="1" operator="equal">
      <formula>"Pass"</formula>
    </cfRule>
    <cfRule type="cellIs" dxfId="4684" priority="4686" stopIfTrue="1" operator="equal">
      <formula>"Fail"</formula>
    </cfRule>
  </conditionalFormatting>
  <conditionalFormatting sqref="E12">
    <cfRule type="cellIs" dxfId="4683" priority="4683" stopIfTrue="1" operator="equal">
      <formula>"Pass"</formula>
    </cfRule>
    <cfRule type="cellIs" dxfId="4682" priority="4684" stopIfTrue="1" operator="equal">
      <formula>"Fail"</formula>
    </cfRule>
  </conditionalFormatting>
  <conditionalFormatting sqref="E12">
    <cfRule type="cellIs" dxfId="4681" priority="4681" stopIfTrue="1" operator="equal">
      <formula>"Pass"</formula>
    </cfRule>
    <cfRule type="cellIs" dxfId="4680" priority="4682" stopIfTrue="1" operator="equal">
      <formula>"Fail"</formula>
    </cfRule>
  </conditionalFormatting>
  <conditionalFormatting sqref="E12">
    <cfRule type="cellIs" dxfId="4679" priority="4679" stopIfTrue="1" operator="equal">
      <formula>"Pass"</formula>
    </cfRule>
    <cfRule type="cellIs" dxfId="4678" priority="4680" stopIfTrue="1" operator="equal">
      <formula>"Fail"</formula>
    </cfRule>
  </conditionalFormatting>
  <conditionalFormatting sqref="E12">
    <cfRule type="cellIs" dxfId="4677" priority="4677" stopIfTrue="1" operator="equal">
      <formula>"Pass"</formula>
    </cfRule>
    <cfRule type="cellIs" dxfId="4676" priority="4678" stopIfTrue="1" operator="equal">
      <formula>"Fail"</formula>
    </cfRule>
  </conditionalFormatting>
  <conditionalFormatting sqref="E12">
    <cfRule type="cellIs" dxfId="4675" priority="4675" stopIfTrue="1" operator="equal">
      <formula>"Pass"</formula>
    </cfRule>
    <cfRule type="cellIs" dxfId="4674" priority="4676" stopIfTrue="1" operator="equal">
      <formula>"Fail"</formula>
    </cfRule>
  </conditionalFormatting>
  <conditionalFormatting sqref="E12">
    <cfRule type="cellIs" dxfId="4673" priority="4673" stopIfTrue="1" operator="equal">
      <formula>"Pass"</formula>
    </cfRule>
    <cfRule type="cellIs" dxfId="4672" priority="4674" stopIfTrue="1" operator="equal">
      <formula>"Fail"</formula>
    </cfRule>
  </conditionalFormatting>
  <conditionalFormatting sqref="E12">
    <cfRule type="cellIs" dxfId="4671" priority="4671" stopIfTrue="1" operator="equal">
      <formula>"Pass"</formula>
    </cfRule>
    <cfRule type="cellIs" dxfId="4670" priority="4672" stopIfTrue="1" operator="equal">
      <formula>"Fail"</formula>
    </cfRule>
  </conditionalFormatting>
  <conditionalFormatting sqref="E12">
    <cfRule type="cellIs" dxfId="4669" priority="4669" stopIfTrue="1" operator="equal">
      <formula>"Pass"</formula>
    </cfRule>
    <cfRule type="cellIs" dxfId="4668" priority="4670" stopIfTrue="1" operator="equal">
      <formula>"Fail"</formula>
    </cfRule>
  </conditionalFormatting>
  <conditionalFormatting sqref="E12">
    <cfRule type="cellIs" dxfId="4667" priority="4667" stopIfTrue="1" operator="equal">
      <formula>"Pass"</formula>
    </cfRule>
    <cfRule type="cellIs" dxfId="4666" priority="4668" stopIfTrue="1" operator="equal">
      <formula>"Fail"</formula>
    </cfRule>
  </conditionalFormatting>
  <conditionalFormatting sqref="E12">
    <cfRule type="cellIs" dxfId="4665" priority="4665" stopIfTrue="1" operator="equal">
      <formula>"Pass"</formula>
    </cfRule>
    <cfRule type="cellIs" dxfId="4664" priority="4666" stopIfTrue="1" operator="equal">
      <formula>"Fail"</formula>
    </cfRule>
  </conditionalFormatting>
  <conditionalFormatting sqref="E12">
    <cfRule type="cellIs" dxfId="4663" priority="4663" stopIfTrue="1" operator="equal">
      <formula>"Pass"</formula>
    </cfRule>
    <cfRule type="cellIs" dxfId="4662" priority="4664" stopIfTrue="1" operator="equal">
      <formula>"Fail"</formula>
    </cfRule>
  </conditionalFormatting>
  <conditionalFormatting sqref="E12">
    <cfRule type="cellIs" dxfId="4661" priority="4661" stopIfTrue="1" operator="equal">
      <formula>"Pass"</formula>
    </cfRule>
    <cfRule type="cellIs" dxfId="4660" priority="4662" stopIfTrue="1" operator="equal">
      <formula>"Fail"</formula>
    </cfRule>
  </conditionalFormatting>
  <conditionalFormatting sqref="E12">
    <cfRule type="cellIs" dxfId="4659" priority="4659" stopIfTrue="1" operator="equal">
      <formula>"Pass"</formula>
    </cfRule>
    <cfRule type="cellIs" dxfId="4658" priority="4660" stopIfTrue="1" operator="equal">
      <formula>"Fail"</formula>
    </cfRule>
  </conditionalFormatting>
  <conditionalFormatting sqref="E12">
    <cfRule type="cellIs" dxfId="4657" priority="4657" stopIfTrue="1" operator="equal">
      <formula>"Pass"</formula>
    </cfRule>
    <cfRule type="cellIs" dxfId="4656" priority="4658" stopIfTrue="1" operator="equal">
      <formula>"Fail"</formula>
    </cfRule>
  </conditionalFormatting>
  <conditionalFormatting sqref="E12">
    <cfRule type="cellIs" dxfId="4655" priority="4655" stopIfTrue="1" operator="equal">
      <formula>"Pass"</formula>
    </cfRule>
    <cfRule type="cellIs" dxfId="4654" priority="4656" stopIfTrue="1" operator="equal">
      <formula>"Fail"</formula>
    </cfRule>
  </conditionalFormatting>
  <conditionalFormatting sqref="E12">
    <cfRule type="cellIs" dxfId="4653" priority="4653" stopIfTrue="1" operator="equal">
      <formula>"Pass"</formula>
    </cfRule>
    <cfRule type="cellIs" dxfId="4652" priority="4654" stopIfTrue="1" operator="equal">
      <formula>"Fail"</formula>
    </cfRule>
  </conditionalFormatting>
  <conditionalFormatting sqref="E12">
    <cfRule type="cellIs" dxfId="4651" priority="4651" stopIfTrue="1" operator="equal">
      <formula>"Pass"</formula>
    </cfRule>
    <cfRule type="cellIs" dxfId="4650" priority="4652" stopIfTrue="1" operator="equal">
      <formula>"Fail"</formula>
    </cfRule>
  </conditionalFormatting>
  <conditionalFormatting sqref="E12">
    <cfRule type="cellIs" dxfId="4649" priority="4649" stopIfTrue="1" operator="equal">
      <formula>"Pass"</formula>
    </cfRule>
    <cfRule type="cellIs" dxfId="4648" priority="4650" stopIfTrue="1" operator="equal">
      <formula>"Fail"</formula>
    </cfRule>
  </conditionalFormatting>
  <conditionalFormatting sqref="E12">
    <cfRule type="cellIs" dxfId="4647" priority="4647" stopIfTrue="1" operator="equal">
      <formula>"Pass"</formula>
    </cfRule>
    <cfRule type="cellIs" dxfId="4646" priority="4648" stopIfTrue="1" operator="equal">
      <formula>"Fail"</formula>
    </cfRule>
  </conditionalFormatting>
  <conditionalFormatting sqref="E12">
    <cfRule type="cellIs" dxfId="4645" priority="4645" stopIfTrue="1" operator="equal">
      <formula>"Pass"</formula>
    </cfRule>
    <cfRule type="cellIs" dxfId="4644" priority="4646" stopIfTrue="1" operator="equal">
      <formula>"Fail"</formula>
    </cfRule>
  </conditionalFormatting>
  <conditionalFormatting sqref="E12">
    <cfRule type="cellIs" dxfId="4643" priority="4643" stopIfTrue="1" operator="equal">
      <formula>"Pass"</formula>
    </cfRule>
    <cfRule type="cellIs" dxfId="4642" priority="4644" stopIfTrue="1" operator="equal">
      <formula>"Fail"</formula>
    </cfRule>
  </conditionalFormatting>
  <conditionalFormatting sqref="E12">
    <cfRule type="cellIs" dxfId="4641" priority="4641" stopIfTrue="1" operator="equal">
      <formula>"Pass"</formula>
    </cfRule>
    <cfRule type="cellIs" dxfId="4640" priority="4642" stopIfTrue="1" operator="equal">
      <formula>"Fail"</formula>
    </cfRule>
  </conditionalFormatting>
  <conditionalFormatting sqref="E12">
    <cfRule type="cellIs" dxfId="4639" priority="4639" stopIfTrue="1" operator="equal">
      <formula>"Pass"</formula>
    </cfRule>
    <cfRule type="cellIs" dxfId="4638" priority="4640" stopIfTrue="1" operator="equal">
      <formula>"Fail"</formula>
    </cfRule>
  </conditionalFormatting>
  <conditionalFormatting sqref="E12">
    <cfRule type="cellIs" dxfId="4637" priority="4637" stopIfTrue="1" operator="equal">
      <formula>"Pass"</formula>
    </cfRule>
    <cfRule type="cellIs" dxfId="4636" priority="4638" stopIfTrue="1" operator="equal">
      <formula>"Fail"</formula>
    </cfRule>
  </conditionalFormatting>
  <conditionalFormatting sqref="E12">
    <cfRule type="cellIs" dxfId="4635" priority="4635" stopIfTrue="1" operator="equal">
      <formula>"Pass"</formula>
    </cfRule>
    <cfRule type="cellIs" dxfId="4634" priority="4636" stopIfTrue="1" operator="equal">
      <formula>"Fail"</formula>
    </cfRule>
  </conditionalFormatting>
  <conditionalFormatting sqref="E12">
    <cfRule type="cellIs" dxfId="4633" priority="4633" stopIfTrue="1" operator="equal">
      <formula>"Pass"</formula>
    </cfRule>
    <cfRule type="cellIs" dxfId="4632" priority="4634" stopIfTrue="1" operator="equal">
      <formula>"Fail"</formula>
    </cfRule>
  </conditionalFormatting>
  <conditionalFormatting sqref="E12">
    <cfRule type="cellIs" dxfId="4631" priority="4631" stopIfTrue="1" operator="equal">
      <formula>"Pass"</formula>
    </cfRule>
    <cfRule type="cellIs" dxfId="4630" priority="4632" stopIfTrue="1" operator="equal">
      <formula>"Fail"</formula>
    </cfRule>
  </conditionalFormatting>
  <conditionalFormatting sqref="E12">
    <cfRule type="cellIs" dxfId="4629" priority="4629" stopIfTrue="1" operator="equal">
      <formula>"Pass"</formula>
    </cfRule>
    <cfRule type="cellIs" dxfId="4628" priority="4630" stopIfTrue="1" operator="equal">
      <formula>"Fail"</formula>
    </cfRule>
  </conditionalFormatting>
  <conditionalFormatting sqref="E12">
    <cfRule type="cellIs" dxfId="4627" priority="4627" stopIfTrue="1" operator="equal">
      <formula>"Pass"</formula>
    </cfRule>
    <cfRule type="cellIs" dxfId="4626" priority="4628" stopIfTrue="1" operator="equal">
      <formula>"Fail"</formula>
    </cfRule>
  </conditionalFormatting>
  <conditionalFormatting sqref="E12">
    <cfRule type="cellIs" dxfId="4625" priority="4625" stopIfTrue="1" operator="equal">
      <formula>"Pass"</formula>
    </cfRule>
    <cfRule type="cellIs" dxfId="4624" priority="4626" stopIfTrue="1" operator="equal">
      <formula>"Fail"</formula>
    </cfRule>
  </conditionalFormatting>
  <conditionalFormatting sqref="E12">
    <cfRule type="cellIs" dxfId="4623" priority="4623" stopIfTrue="1" operator="equal">
      <formula>"Pass"</formula>
    </cfRule>
    <cfRule type="cellIs" dxfId="4622" priority="4624" stopIfTrue="1" operator="equal">
      <formula>"Fail"</formula>
    </cfRule>
  </conditionalFormatting>
  <conditionalFormatting sqref="E12">
    <cfRule type="cellIs" dxfId="4621" priority="4621" stopIfTrue="1" operator="equal">
      <formula>"Pass"</formula>
    </cfRule>
    <cfRule type="cellIs" dxfId="4620" priority="4622" stopIfTrue="1" operator="equal">
      <formula>"Fail"</formula>
    </cfRule>
  </conditionalFormatting>
  <conditionalFormatting sqref="E12">
    <cfRule type="cellIs" dxfId="4619" priority="4619" stopIfTrue="1" operator="equal">
      <formula>"Pass"</formula>
    </cfRule>
    <cfRule type="cellIs" dxfId="4618" priority="4620" stopIfTrue="1" operator="equal">
      <formula>"Fail"</formula>
    </cfRule>
  </conditionalFormatting>
  <conditionalFormatting sqref="E12">
    <cfRule type="cellIs" dxfId="4617" priority="4617" stopIfTrue="1" operator="equal">
      <formula>"Pass"</formula>
    </cfRule>
    <cfRule type="cellIs" dxfId="4616" priority="4618" stopIfTrue="1" operator="equal">
      <formula>"Fail"</formula>
    </cfRule>
  </conditionalFormatting>
  <conditionalFormatting sqref="E12">
    <cfRule type="cellIs" dxfId="4615" priority="4615" stopIfTrue="1" operator="equal">
      <formula>"Pass"</formula>
    </cfRule>
    <cfRule type="cellIs" dxfId="4614" priority="4616" stopIfTrue="1" operator="equal">
      <formula>"Fail"</formula>
    </cfRule>
  </conditionalFormatting>
  <conditionalFormatting sqref="E12">
    <cfRule type="cellIs" dxfId="4613" priority="4613" stopIfTrue="1" operator="equal">
      <formula>"Pass"</formula>
    </cfRule>
    <cfRule type="cellIs" dxfId="4612" priority="4614" stopIfTrue="1" operator="equal">
      <formula>"Fail"</formula>
    </cfRule>
  </conditionalFormatting>
  <conditionalFormatting sqref="E12">
    <cfRule type="cellIs" dxfId="4611" priority="4611" stopIfTrue="1" operator="equal">
      <formula>"Pass"</formula>
    </cfRule>
    <cfRule type="cellIs" dxfId="4610" priority="4612" stopIfTrue="1" operator="equal">
      <formula>"Fail"</formula>
    </cfRule>
  </conditionalFormatting>
  <conditionalFormatting sqref="E12">
    <cfRule type="cellIs" dxfId="4609" priority="4609" stopIfTrue="1" operator="equal">
      <formula>"Pass"</formula>
    </cfRule>
    <cfRule type="cellIs" dxfId="4608" priority="4610" stopIfTrue="1" operator="equal">
      <formula>"Fail"</formula>
    </cfRule>
  </conditionalFormatting>
  <conditionalFormatting sqref="E12">
    <cfRule type="cellIs" dxfId="4607" priority="4607" stopIfTrue="1" operator="equal">
      <formula>"Pass"</formula>
    </cfRule>
    <cfRule type="cellIs" dxfId="4606" priority="4608" stopIfTrue="1" operator="equal">
      <formula>"Fail"</formula>
    </cfRule>
  </conditionalFormatting>
  <conditionalFormatting sqref="E12">
    <cfRule type="cellIs" dxfId="4605" priority="4605" stopIfTrue="1" operator="equal">
      <formula>"Pass"</formula>
    </cfRule>
    <cfRule type="cellIs" dxfId="4604" priority="4606" stopIfTrue="1" operator="equal">
      <formula>"Fail"</formula>
    </cfRule>
  </conditionalFormatting>
  <conditionalFormatting sqref="E12">
    <cfRule type="cellIs" dxfId="4603" priority="4603" stopIfTrue="1" operator="equal">
      <formula>"Pass"</formula>
    </cfRule>
    <cfRule type="cellIs" dxfId="4602" priority="4604" stopIfTrue="1" operator="equal">
      <formula>"Fail"</formula>
    </cfRule>
  </conditionalFormatting>
  <conditionalFormatting sqref="E12">
    <cfRule type="cellIs" dxfId="4601" priority="4601" stopIfTrue="1" operator="equal">
      <formula>"Pass"</formula>
    </cfRule>
    <cfRule type="cellIs" dxfId="4600" priority="4602" stopIfTrue="1" operator="equal">
      <formula>"Fail"</formula>
    </cfRule>
  </conditionalFormatting>
  <conditionalFormatting sqref="E12">
    <cfRule type="cellIs" dxfId="4599" priority="4599" stopIfTrue="1" operator="equal">
      <formula>"Pass"</formula>
    </cfRule>
    <cfRule type="cellIs" dxfId="4598" priority="4600" stopIfTrue="1" operator="equal">
      <formula>"Fail"</formula>
    </cfRule>
  </conditionalFormatting>
  <conditionalFormatting sqref="E12">
    <cfRule type="cellIs" dxfId="4597" priority="4597" stopIfTrue="1" operator="equal">
      <formula>"Pass"</formula>
    </cfRule>
    <cfRule type="cellIs" dxfId="4596" priority="4598" stopIfTrue="1" operator="equal">
      <formula>"Fail"</formula>
    </cfRule>
  </conditionalFormatting>
  <conditionalFormatting sqref="E12">
    <cfRule type="cellIs" dxfId="4595" priority="4595" stopIfTrue="1" operator="equal">
      <formula>"Pass"</formula>
    </cfRule>
    <cfRule type="cellIs" dxfId="4594" priority="4596" stopIfTrue="1" operator="equal">
      <formula>"Fail"</formula>
    </cfRule>
  </conditionalFormatting>
  <conditionalFormatting sqref="E12">
    <cfRule type="cellIs" dxfId="4593" priority="4593" stopIfTrue="1" operator="equal">
      <formula>"Pass"</formula>
    </cfRule>
    <cfRule type="cellIs" dxfId="4592" priority="4594" stopIfTrue="1" operator="equal">
      <formula>"Fail"</formula>
    </cfRule>
  </conditionalFormatting>
  <conditionalFormatting sqref="E12">
    <cfRule type="cellIs" dxfId="4591" priority="4591" stopIfTrue="1" operator="equal">
      <formula>"Pass"</formula>
    </cfRule>
    <cfRule type="cellIs" dxfId="4590" priority="4592" stopIfTrue="1" operator="equal">
      <formula>"Fail"</formula>
    </cfRule>
  </conditionalFormatting>
  <conditionalFormatting sqref="E12">
    <cfRule type="cellIs" dxfId="4589" priority="4589" stopIfTrue="1" operator="equal">
      <formula>"Pass"</formula>
    </cfRule>
    <cfRule type="cellIs" dxfId="4588" priority="4590" stopIfTrue="1" operator="equal">
      <formula>"Fail"</formula>
    </cfRule>
  </conditionalFormatting>
  <conditionalFormatting sqref="E12">
    <cfRule type="cellIs" dxfId="4587" priority="4587" stopIfTrue="1" operator="equal">
      <formula>"Pass"</formula>
    </cfRule>
    <cfRule type="cellIs" dxfId="4586" priority="4588" stopIfTrue="1" operator="equal">
      <formula>"Fail"</formula>
    </cfRule>
  </conditionalFormatting>
  <conditionalFormatting sqref="E12">
    <cfRule type="cellIs" dxfId="4585" priority="4585" stopIfTrue="1" operator="equal">
      <formula>"Pass"</formula>
    </cfRule>
    <cfRule type="cellIs" dxfId="4584" priority="4586" stopIfTrue="1" operator="equal">
      <formula>"Fail"</formula>
    </cfRule>
  </conditionalFormatting>
  <conditionalFormatting sqref="E12">
    <cfRule type="cellIs" dxfId="4583" priority="4583" stopIfTrue="1" operator="equal">
      <formula>"Pass"</formula>
    </cfRule>
    <cfRule type="cellIs" dxfId="4582" priority="4584" stopIfTrue="1" operator="equal">
      <formula>"Fail"</formula>
    </cfRule>
  </conditionalFormatting>
  <conditionalFormatting sqref="E12">
    <cfRule type="cellIs" dxfId="4581" priority="4581" stopIfTrue="1" operator="equal">
      <formula>"Pass"</formula>
    </cfRule>
    <cfRule type="cellIs" dxfId="4580" priority="4582" stopIfTrue="1" operator="equal">
      <formula>"Fail"</formula>
    </cfRule>
  </conditionalFormatting>
  <conditionalFormatting sqref="E12">
    <cfRule type="cellIs" dxfId="4579" priority="4579" stopIfTrue="1" operator="equal">
      <formula>"Pass"</formula>
    </cfRule>
    <cfRule type="cellIs" dxfId="4578" priority="4580" stopIfTrue="1" operator="equal">
      <formula>"Fail"</formula>
    </cfRule>
  </conditionalFormatting>
  <conditionalFormatting sqref="E12">
    <cfRule type="cellIs" dxfId="4577" priority="4577" stopIfTrue="1" operator="equal">
      <formula>"Pass"</formula>
    </cfRule>
    <cfRule type="cellIs" dxfId="4576" priority="4578" stopIfTrue="1" operator="equal">
      <formula>"Fail"</formula>
    </cfRule>
  </conditionalFormatting>
  <conditionalFormatting sqref="E12">
    <cfRule type="cellIs" dxfId="4575" priority="4575" stopIfTrue="1" operator="equal">
      <formula>"Pass"</formula>
    </cfRule>
    <cfRule type="cellIs" dxfId="4574" priority="4576" stopIfTrue="1" operator="equal">
      <formula>"Fail"</formula>
    </cfRule>
  </conditionalFormatting>
  <conditionalFormatting sqref="E12">
    <cfRule type="cellIs" dxfId="4573" priority="4573" stopIfTrue="1" operator="equal">
      <formula>"Pass"</formula>
    </cfRule>
    <cfRule type="cellIs" dxfId="4572" priority="4574" stopIfTrue="1" operator="equal">
      <formula>"Fail"</formula>
    </cfRule>
  </conditionalFormatting>
  <conditionalFormatting sqref="E12">
    <cfRule type="cellIs" dxfId="4571" priority="4571" stopIfTrue="1" operator="equal">
      <formula>"Pass"</formula>
    </cfRule>
    <cfRule type="cellIs" dxfId="4570" priority="4572" stopIfTrue="1" operator="equal">
      <formula>"Fail"</formula>
    </cfRule>
  </conditionalFormatting>
  <conditionalFormatting sqref="E12">
    <cfRule type="cellIs" dxfId="4569" priority="4569" stopIfTrue="1" operator="equal">
      <formula>"Pass"</formula>
    </cfRule>
    <cfRule type="cellIs" dxfId="4568" priority="4570" stopIfTrue="1" operator="equal">
      <formula>"Fail"</formula>
    </cfRule>
  </conditionalFormatting>
  <conditionalFormatting sqref="E12">
    <cfRule type="cellIs" dxfId="4567" priority="4567" stopIfTrue="1" operator="equal">
      <formula>"Pass"</formula>
    </cfRule>
    <cfRule type="cellIs" dxfId="4566" priority="4568" stopIfTrue="1" operator="equal">
      <formula>"Fail"</formula>
    </cfRule>
  </conditionalFormatting>
  <conditionalFormatting sqref="E12">
    <cfRule type="cellIs" dxfId="4565" priority="4565" stopIfTrue="1" operator="equal">
      <formula>"Pass"</formula>
    </cfRule>
    <cfRule type="cellIs" dxfId="4564" priority="4566" stopIfTrue="1" operator="equal">
      <formula>"Fail"</formula>
    </cfRule>
  </conditionalFormatting>
  <conditionalFormatting sqref="E12">
    <cfRule type="cellIs" dxfId="4563" priority="4563" stopIfTrue="1" operator="equal">
      <formula>"Pass"</formula>
    </cfRule>
    <cfRule type="cellIs" dxfId="4562" priority="4564" stopIfTrue="1" operator="equal">
      <formula>"Fail"</formula>
    </cfRule>
  </conditionalFormatting>
  <conditionalFormatting sqref="E12">
    <cfRule type="cellIs" dxfId="4561" priority="4561" stopIfTrue="1" operator="equal">
      <formula>"Pass"</formula>
    </cfRule>
    <cfRule type="cellIs" dxfId="4560" priority="4562" stopIfTrue="1" operator="equal">
      <formula>"Fail"</formula>
    </cfRule>
  </conditionalFormatting>
  <conditionalFormatting sqref="E12">
    <cfRule type="cellIs" dxfId="4559" priority="4559" stopIfTrue="1" operator="equal">
      <formula>"Pass"</formula>
    </cfRule>
    <cfRule type="cellIs" dxfId="4558" priority="4560" stopIfTrue="1" operator="equal">
      <formula>"Fail"</formula>
    </cfRule>
  </conditionalFormatting>
  <conditionalFormatting sqref="E12">
    <cfRule type="cellIs" dxfId="4557" priority="4557" stopIfTrue="1" operator="equal">
      <formula>"Pass"</formula>
    </cfRule>
    <cfRule type="cellIs" dxfId="4556" priority="4558" stopIfTrue="1" operator="equal">
      <formula>"Fail"</formula>
    </cfRule>
  </conditionalFormatting>
  <conditionalFormatting sqref="E12">
    <cfRule type="cellIs" dxfId="4555" priority="4555" stopIfTrue="1" operator="equal">
      <formula>"Pass"</formula>
    </cfRule>
    <cfRule type="cellIs" dxfId="4554" priority="4556" stopIfTrue="1" operator="equal">
      <formula>"Fail"</formula>
    </cfRule>
  </conditionalFormatting>
  <conditionalFormatting sqref="E12">
    <cfRule type="cellIs" dxfId="4553" priority="4553" stopIfTrue="1" operator="equal">
      <formula>"Pass"</formula>
    </cfRule>
    <cfRule type="cellIs" dxfId="4552" priority="4554" stopIfTrue="1" operator="equal">
      <formula>"Fail"</formula>
    </cfRule>
  </conditionalFormatting>
  <conditionalFormatting sqref="E12">
    <cfRule type="cellIs" dxfId="4551" priority="4551" stopIfTrue="1" operator="equal">
      <formula>"Pass"</formula>
    </cfRule>
    <cfRule type="cellIs" dxfId="4550" priority="4552" stopIfTrue="1" operator="equal">
      <formula>"Fail"</formula>
    </cfRule>
  </conditionalFormatting>
  <conditionalFormatting sqref="E12">
    <cfRule type="cellIs" dxfId="4549" priority="4549" stopIfTrue="1" operator="equal">
      <formula>"Pass"</formula>
    </cfRule>
    <cfRule type="cellIs" dxfId="4548" priority="4550" stopIfTrue="1" operator="equal">
      <formula>"Fail"</formula>
    </cfRule>
  </conditionalFormatting>
  <conditionalFormatting sqref="E12">
    <cfRule type="cellIs" dxfId="4547" priority="4547" stopIfTrue="1" operator="equal">
      <formula>"Pass"</formula>
    </cfRule>
    <cfRule type="cellIs" dxfId="4546" priority="4548" stopIfTrue="1" operator="equal">
      <formula>"Fail"</formula>
    </cfRule>
  </conditionalFormatting>
  <conditionalFormatting sqref="E12">
    <cfRule type="cellIs" dxfId="4545" priority="4545" stopIfTrue="1" operator="equal">
      <formula>"Pass"</formula>
    </cfRule>
    <cfRule type="cellIs" dxfId="4544" priority="4546" stopIfTrue="1" operator="equal">
      <formula>"Fail"</formula>
    </cfRule>
  </conditionalFormatting>
  <conditionalFormatting sqref="E12">
    <cfRule type="cellIs" dxfId="4543" priority="4543" stopIfTrue="1" operator="equal">
      <formula>"Pass"</formula>
    </cfRule>
    <cfRule type="cellIs" dxfId="4542" priority="4544" stopIfTrue="1" operator="equal">
      <formula>"Fail"</formula>
    </cfRule>
  </conditionalFormatting>
  <conditionalFormatting sqref="E12">
    <cfRule type="cellIs" dxfId="4541" priority="4541" stopIfTrue="1" operator="equal">
      <formula>"Pass"</formula>
    </cfRule>
    <cfRule type="cellIs" dxfId="4540" priority="4542" stopIfTrue="1" operator="equal">
      <formula>"Fail"</formula>
    </cfRule>
  </conditionalFormatting>
  <conditionalFormatting sqref="E12">
    <cfRule type="cellIs" dxfId="4539" priority="4539" stopIfTrue="1" operator="equal">
      <formula>"Pass"</formula>
    </cfRule>
    <cfRule type="cellIs" dxfId="4538" priority="4540" stopIfTrue="1" operator="equal">
      <formula>"Fail"</formula>
    </cfRule>
  </conditionalFormatting>
  <conditionalFormatting sqref="E12">
    <cfRule type="cellIs" dxfId="4537" priority="4537" stopIfTrue="1" operator="equal">
      <formula>"Pass"</formula>
    </cfRule>
    <cfRule type="cellIs" dxfId="4536" priority="4538" stopIfTrue="1" operator="equal">
      <formula>"Fail"</formula>
    </cfRule>
  </conditionalFormatting>
  <conditionalFormatting sqref="E12">
    <cfRule type="cellIs" dxfId="4535" priority="4535" stopIfTrue="1" operator="equal">
      <formula>"Pass"</formula>
    </cfRule>
    <cfRule type="cellIs" dxfId="4534" priority="4536" stopIfTrue="1" operator="equal">
      <formula>"Fail"</formula>
    </cfRule>
  </conditionalFormatting>
  <conditionalFormatting sqref="E12">
    <cfRule type="cellIs" dxfId="4533" priority="4533" stopIfTrue="1" operator="equal">
      <formula>"Pass"</formula>
    </cfRule>
    <cfRule type="cellIs" dxfId="4532" priority="4534" stopIfTrue="1" operator="equal">
      <formula>"Fail"</formula>
    </cfRule>
  </conditionalFormatting>
  <conditionalFormatting sqref="E12">
    <cfRule type="cellIs" dxfId="4531" priority="4531" stopIfTrue="1" operator="equal">
      <formula>"Pass"</formula>
    </cfRule>
    <cfRule type="cellIs" dxfId="4530" priority="4532" stopIfTrue="1" operator="equal">
      <formula>"Fail"</formula>
    </cfRule>
  </conditionalFormatting>
  <conditionalFormatting sqref="E12">
    <cfRule type="cellIs" dxfId="4529" priority="4529" stopIfTrue="1" operator="equal">
      <formula>"Pass"</formula>
    </cfRule>
    <cfRule type="cellIs" dxfId="4528" priority="4530" stopIfTrue="1" operator="equal">
      <formula>"Fail"</formula>
    </cfRule>
  </conditionalFormatting>
  <conditionalFormatting sqref="E12">
    <cfRule type="cellIs" dxfId="4527" priority="4527" stopIfTrue="1" operator="equal">
      <formula>"Pass"</formula>
    </cfRule>
    <cfRule type="cellIs" dxfId="4526" priority="4528" stopIfTrue="1" operator="equal">
      <formula>"Fail"</formula>
    </cfRule>
  </conditionalFormatting>
  <conditionalFormatting sqref="E12">
    <cfRule type="cellIs" dxfId="4525" priority="4525" stopIfTrue="1" operator="equal">
      <formula>"Pass"</formula>
    </cfRule>
    <cfRule type="cellIs" dxfId="4524" priority="4526" stopIfTrue="1" operator="equal">
      <formula>"Fail"</formula>
    </cfRule>
  </conditionalFormatting>
  <conditionalFormatting sqref="E12">
    <cfRule type="cellIs" dxfId="4523" priority="4523" stopIfTrue="1" operator="equal">
      <formula>"Pass"</formula>
    </cfRule>
    <cfRule type="cellIs" dxfId="4522" priority="4524" stopIfTrue="1" operator="equal">
      <formula>"Fail"</formula>
    </cfRule>
  </conditionalFormatting>
  <conditionalFormatting sqref="E12">
    <cfRule type="cellIs" dxfId="4521" priority="4521" stopIfTrue="1" operator="equal">
      <formula>"Pass"</formula>
    </cfRule>
    <cfRule type="cellIs" dxfId="4520" priority="4522" stopIfTrue="1" operator="equal">
      <formula>"Fail"</formula>
    </cfRule>
  </conditionalFormatting>
  <conditionalFormatting sqref="E12">
    <cfRule type="cellIs" dxfId="4519" priority="4519" stopIfTrue="1" operator="equal">
      <formula>"Pass"</formula>
    </cfRule>
    <cfRule type="cellIs" dxfId="4518" priority="4520" stopIfTrue="1" operator="equal">
      <formula>"Fail"</formula>
    </cfRule>
  </conditionalFormatting>
  <conditionalFormatting sqref="E12">
    <cfRule type="cellIs" dxfId="4517" priority="4517" stopIfTrue="1" operator="equal">
      <formula>"Pass"</formula>
    </cfRule>
    <cfRule type="cellIs" dxfId="4516" priority="4518" stopIfTrue="1" operator="equal">
      <formula>"Fail"</formula>
    </cfRule>
  </conditionalFormatting>
  <conditionalFormatting sqref="E12">
    <cfRule type="cellIs" dxfId="4515" priority="4515" stopIfTrue="1" operator="equal">
      <formula>"Pass"</formula>
    </cfRule>
    <cfRule type="cellIs" dxfId="4514" priority="4516" stopIfTrue="1" operator="equal">
      <formula>"Fail"</formula>
    </cfRule>
  </conditionalFormatting>
  <conditionalFormatting sqref="E12">
    <cfRule type="cellIs" dxfId="4513" priority="4513" stopIfTrue="1" operator="equal">
      <formula>"Pass"</formula>
    </cfRule>
    <cfRule type="cellIs" dxfId="4512" priority="4514" stopIfTrue="1" operator="equal">
      <formula>"Fail"</formula>
    </cfRule>
  </conditionalFormatting>
  <conditionalFormatting sqref="E12">
    <cfRule type="cellIs" dxfId="4511" priority="4511" stopIfTrue="1" operator="equal">
      <formula>"Pass"</formula>
    </cfRule>
    <cfRule type="cellIs" dxfId="4510" priority="4512" stopIfTrue="1" operator="equal">
      <formula>"Fail"</formula>
    </cfRule>
  </conditionalFormatting>
  <conditionalFormatting sqref="E12">
    <cfRule type="cellIs" dxfId="4509" priority="4509" stopIfTrue="1" operator="equal">
      <formula>"Pass"</formula>
    </cfRule>
    <cfRule type="cellIs" dxfId="4508" priority="4510" stopIfTrue="1" operator="equal">
      <formula>"Fail"</formula>
    </cfRule>
  </conditionalFormatting>
  <conditionalFormatting sqref="E12">
    <cfRule type="cellIs" dxfId="4507" priority="4507" stopIfTrue="1" operator="equal">
      <formula>"Pass"</formula>
    </cfRule>
    <cfRule type="cellIs" dxfId="4506" priority="4508" stopIfTrue="1" operator="equal">
      <formula>"Fail"</formula>
    </cfRule>
  </conditionalFormatting>
  <conditionalFormatting sqref="E12">
    <cfRule type="cellIs" dxfId="4505" priority="4505" stopIfTrue="1" operator="equal">
      <formula>"Pass"</formula>
    </cfRule>
    <cfRule type="cellIs" dxfId="4504" priority="4506" stopIfTrue="1" operator="equal">
      <formula>"Fail"</formula>
    </cfRule>
  </conditionalFormatting>
  <conditionalFormatting sqref="E12">
    <cfRule type="cellIs" dxfId="4503" priority="4503" stopIfTrue="1" operator="equal">
      <formula>"Pass"</formula>
    </cfRule>
    <cfRule type="cellIs" dxfId="4502" priority="4504" stopIfTrue="1" operator="equal">
      <formula>"Fail"</formula>
    </cfRule>
  </conditionalFormatting>
  <conditionalFormatting sqref="E12">
    <cfRule type="cellIs" dxfId="4501" priority="4501" stopIfTrue="1" operator="equal">
      <formula>"Pass"</formula>
    </cfRule>
    <cfRule type="cellIs" dxfId="4500" priority="4502" stopIfTrue="1" operator="equal">
      <formula>"Fail"</formula>
    </cfRule>
  </conditionalFormatting>
  <conditionalFormatting sqref="E12">
    <cfRule type="cellIs" dxfId="4499" priority="4499" stopIfTrue="1" operator="equal">
      <formula>"Pass"</formula>
    </cfRule>
    <cfRule type="cellIs" dxfId="4498" priority="4500" stopIfTrue="1" operator="equal">
      <formula>"Fail"</formula>
    </cfRule>
  </conditionalFormatting>
  <conditionalFormatting sqref="E12">
    <cfRule type="cellIs" dxfId="4497" priority="4497" stopIfTrue="1" operator="equal">
      <formula>"Pass"</formula>
    </cfRule>
    <cfRule type="cellIs" dxfId="4496" priority="4498" stopIfTrue="1" operator="equal">
      <formula>"Fail"</formula>
    </cfRule>
  </conditionalFormatting>
  <conditionalFormatting sqref="E12">
    <cfRule type="cellIs" dxfId="4495" priority="4495" stopIfTrue="1" operator="equal">
      <formula>"Pass"</formula>
    </cfRule>
    <cfRule type="cellIs" dxfId="4494" priority="4496" stopIfTrue="1" operator="equal">
      <formula>"Fail"</formula>
    </cfRule>
  </conditionalFormatting>
  <conditionalFormatting sqref="E12">
    <cfRule type="cellIs" dxfId="4493" priority="4493" stopIfTrue="1" operator="equal">
      <formula>"Pass"</formula>
    </cfRule>
    <cfRule type="cellIs" dxfId="4492" priority="4494" stopIfTrue="1" operator="equal">
      <formula>"Fail"</formula>
    </cfRule>
  </conditionalFormatting>
  <conditionalFormatting sqref="E12">
    <cfRule type="cellIs" dxfId="4491" priority="4491" stopIfTrue="1" operator="equal">
      <formula>"Pass"</formula>
    </cfRule>
    <cfRule type="cellIs" dxfId="4490" priority="4492" stopIfTrue="1" operator="equal">
      <formula>"Fail"</formula>
    </cfRule>
  </conditionalFormatting>
  <conditionalFormatting sqref="E12">
    <cfRule type="cellIs" dxfId="4489" priority="4489" stopIfTrue="1" operator="equal">
      <formula>"Pass"</formula>
    </cfRule>
    <cfRule type="cellIs" dxfId="4488" priority="4490" stopIfTrue="1" operator="equal">
      <formula>"Fail"</formula>
    </cfRule>
  </conditionalFormatting>
  <conditionalFormatting sqref="E12">
    <cfRule type="cellIs" dxfId="4487" priority="4487" stopIfTrue="1" operator="equal">
      <formula>"Pass"</formula>
    </cfRule>
    <cfRule type="cellIs" dxfId="4486" priority="4488" stopIfTrue="1" operator="equal">
      <formula>"Fail"</formula>
    </cfRule>
  </conditionalFormatting>
  <conditionalFormatting sqref="E12">
    <cfRule type="cellIs" dxfId="4485" priority="4485" stopIfTrue="1" operator="equal">
      <formula>"Pass"</formula>
    </cfRule>
    <cfRule type="cellIs" dxfId="4484" priority="4486" stopIfTrue="1" operator="equal">
      <formula>"Fail"</formula>
    </cfRule>
  </conditionalFormatting>
  <conditionalFormatting sqref="E12">
    <cfRule type="cellIs" dxfId="4483" priority="4483" stopIfTrue="1" operator="equal">
      <formula>"Pass"</formula>
    </cfRule>
    <cfRule type="cellIs" dxfId="4482" priority="4484" stopIfTrue="1" operator="equal">
      <formula>"Fail"</formula>
    </cfRule>
  </conditionalFormatting>
  <conditionalFormatting sqref="E12">
    <cfRule type="cellIs" dxfId="4481" priority="4481" stopIfTrue="1" operator="equal">
      <formula>"Pass"</formula>
    </cfRule>
    <cfRule type="cellIs" dxfId="4480" priority="4482" stopIfTrue="1" operator="equal">
      <formula>"Fail"</formula>
    </cfRule>
  </conditionalFormatting>
  <conditionalFormatting sqref="E12">
    <cfRule type="cellIs" dxfId="4479" priority="4479" stopIfTrue="1" operator="equal">
      <formula>"Pass"</formula>
    </cfRule>
    <cfRule type="cellIs" dxfId="4478" priority="4480" stopIfTrue="1" operator="equal">
      <formula>"Fail"</formula>
    </cfRule>
  </conditionalFormatting>
  <conditionalFormatting sqref="E12">
    <cfRule type="cellIs" dxfId="4477" priority="4477" stopIfTrue="1" operator="equal">
      <formula>"Pass"</formula>
    </cfRule>
    <cfRule type="cellIs" dxfId="4476" priority="4478" stopIfTrue="1" operator="equal">
      <formula>"Fail"</formula>
    </cfRule>
  </conditionalFormatting>
  <conditionalFormatting sqref="E12">
    <cfRule type="cellIs" dxfId="4475" priority="4475" stopIfTrue="1" operator="equal">
      <formula>"Pass"</formula>
    </cfRule>
    <cfRule type="cellIs" dxfId="4474" priority="4476" stopIfTrue="1" operator="equal">
      <formula>"Fail"</formula>
    </cfRule>
  </conditionalFormatting>
  <conditionalFormatting sqref="E12">
    <cfRule type="cellIs" dxfId="4473" priority="4473" stopIfTrue="1" operator="equal">
      <formula>"Pass"</formula>
    </cfRule>
    <cfRule type="cellIs" dxfId="4472" priority="4474" stopIfTrue="1" operator="equal">
      <formula>"Fail"</formula>
    </cfRule>
  </conditionalFormatting>
  <conditionalFormatting sqref="E12">
    <cfRule type="cellIs" dxfId="4471" priority="4471" stopIfTrue="1" operator="equal">
      <formula>"Pass"</formula>
    </cfRule>
    <cfRule type="cellIs" dxfId="4470" priority="4472" stopIfTrue="1" operator="equal">
      <formula>"Fail"</formula>
    </cfRule>
  </conditionalFormatting>
  <conditionalFormatting sqref="E12">
    <cfRule type="cellIs" dxfId="4469" priority="4469" stopIfTrue="1" operator="equal">
      <formula>"Pass"</formula>
    </cfRule>
    <cfRule type="cellIs" dxfId="4468" priority="4470" stopIfTrue="1" operator="equal">
      <formula>"Fail"</formula>
    </cfRule>
  </conditionalFormatting>
  <conditionalFormatting sqref="E12">
    <cfRule type="cellIs" dxfId="4467" priority="4467" stopIfTrue="1" operator="equal">
      <formula>"Pass"</formula>
    </cfRule>
    <cfRule type="cellIs" dxfId="4466" priority="4468" stopIfTrue="1" operator="equal">
      <formula>"Fail"</formula>
    </cfRule>
  </conditionalFormatting>
  <conditionalFormatting sqref="E12">
    <cfRule type="cellIs" dxfId="4465" priority="4465" stopIfTrue="1" operator="equal">
      <formula>"Pass"</formula>
    </cfRule>
    <cfRule type="cellIs" dxfId="4464" priority="4466" stopIfTrue="1" operator="equal">
      <formula>"Fail"</formula>
    </cfRule>
  </conditionalFormatting>
  <conditionalFormatting sqref="E12">
    <cfRule type="cellIs" dxfId="4463" priority="4463" stopIfTrue="1" operator="equal">
      <formula>"Pass"</formula>
    </cfRule>
    <cfRule type="cellIs" dxfId="4462" priority="4464" stopIfTrue="1" operator="equal">
      <formula>"Fail"</formula>
    </cfRule>
  </conditionalFormatting>
  <conditionalFormatting sqref="E12">
    <cfRule type="cellIs" dxfId="4461" priority="4461" stopIfTrue="1" operator="equal">
      <formula>"Pass"</formula>
    </cfRule>
    <cfRule type="cellIs" dxfId="4460" priority="4462" stopIfTrue="1" operator="equal">
      <formula>"Fail"</formula>
    </cfRule>
  </conditionalFormatting>
  <conditionalFormatting sqref="E12">
    <cfRule type="cellIs" dxfId="4459" priority="4459" stopIfTrue="1" operator="equal">
      <formula>"Pass"</formula>
    </cfRule>
    <cfRule type="cellIs" dxfId="4458" priority="4460" stopIfTrue="1" operator="equal">
      <formula>"Fail"</formula>
    </cfRule>
  </conditionalFormatting>
  <conditionalFormatting sqref="E12">
    <cfRule type="cellIs" dxfId="4457" priority="4457" stopIfTrue="1" operator="equal">
      <formula>"Pass"</formula>
    </cfRule>
    <cfRule type="cellIs" dxfId="4456" priority="4458" stopIfTrue="1" operator="equal">
      <formula>"Fail"</formula>
    </cfRule>
  </conditionalFormatting>
  <conditionalFormatting sqref="E12">
    <cfRule type="cellIs" dxfId="4455" priority="4455" stopIfTrue="1" operator="equal">
      <formula>"Pass"</formula>
    </cfRule>
    <cfRule type="cellIs" dxfId="4454" priority="4456" stopIfTrue="1" operator="equal">
      <formula>"Fail"</formula>
    </cfRule>
  </conditionalFormatting>
  <conditionalFormatting sqref="E12">
    <cfRule type="cellIs" dxfId="4453" priority="4453" stopIfTrue="1" operator="equal">
      <formula>"Pass"</formula>
    </cfRule>
    <cfRule type="cellIs" dxfId="4452" priority="4454" stopIfTrue="1" operator="equal">
      <formula>"Fail"</formula>
    </cfRule>
  </conditionalFormatting>
  <conditionalFormatting sqref="E12">
    <cfRule type="cellIs" dxfId="4451" priority="4451" stopIfTrue="1" operator="equal">
      <formula>"Pass"</formula>
    </cfRule>
    <cfRule type="cellIs" dxfId="4450" priority="4452" stopIfTrue="1" operator="equal">
      <formula>"Fail"</formula>
    </cfRule>
  </conditionalFormatting>
  <conditionalFormatting sqref="E12">
    <cfRule type="cellIs" dxfId="4449" priority="4449" stopIfTrue="1" operator="equal">
      <formula>"Pass"</formula>
    </cfRule>
    <cfRule type="cellIs" dxfId="4448" priority="4450" stopIfTrue="1" operator="equal">
      <formula>"Fail"</formula>
    </cfRule>
  </conditionalFormatting>
  <conditionalFormatting sqref="E12">
    <cfRule type="cellIs" dxfId="4447" priority="4447" stopIfTrue="1" operator="equal">
      <formula>"Pass"</formula>
    </cfRule>
    <cfRule type="cellIs" dxfId="4446" priority="4448" stopIfTrue="1" operator="equal">
      <formula>"Fail"</formula>
    </cfRule>
  </conditionalFormatting>
  <conditionalFormatting sqref="E12">
    <cfRule type="cellIs" dxfId="4445" priority="4445" stopIfTrue="1" operator="equal">
      <formula>"Pass"</formula>
    </cfRule>
    <cfRule type="cellIs" dxfId="4444" priority="4446" stopIfTrue="1" operator="equal">
      <formula>"Fail"</formula>
    </cfRule>
  </conditionalFormatting>
  <conditionalFormatting sqref="E12">
    <cfRule type="cellIs" dxfId="4443" priority="4443" stopIfTrue="1" operator="equal">
      <formula>"Pass"</formula>
    </cfRule>
    <cfRule type="cellIs" dxfId="4442" priority="4444" stopIfTrue="1" operator="equal">
      <formula>"Fail"</formula>
    </cfRule>
  </conditionalFormatting>
  <conditionalFormatting sqref="E12">
    <cfRule type="cellIs" dxfId="4441" priority="4441" stopIfTrue="1" operator="equal">
      <formula>"Pass"</formula>
    </cfRule>
    <cfRule type="cellIs" dxfId="4440" priority="4442" stopIfTrue="1" operator="equal">
      <formula>"Fail"</formula>
    </cfRule>
  </conditionalFormatting>
  <conditionalFormatting sqref="E12">
    <cfRule type="cellIs" dxfId="4439" priority="4439" stopIfTrue="1" operator="equal">
      <formula>"Pass"</formula>
    </cfRule>
    <cfRule type="cellIs" dxfId="4438" priority="4440" stopIfTrue="1" operator="equal">
      <formula>"Fail"</formula>
    </cfRule>
  </conditionalFormatting>
  <conditionalFormatting sqref="E12">
    <cfRule type="cellIs" dxfId="4437" priority="4437" stopIfTrue="1" operator="equal">
      <formula>"Pass"</formula>
    </cfRule>
    <cfRule type="cellIs" dxfId="4436" priority="4438" stopIfTrue="1" operator="equal">
      <formula>"Fail"</formula>
    </cfRule>
  </conditionalFormatting>
  <conditionalFormatting sqref="E8:E9 E11:E14">
    <cfRule type="cellIs" dxfId="4435" priority="4435" stopIfTrue="1" operator="equal">
      <formula>"Pass"</formula>
    </cfRule>
    <cfRule type="cellIs" dxfId="4434" priority="4436" stopIfTrue="1" operator="equal">
      <formula>"Fail"</formula>
    </cfRule>
  </conditionalFormatting>
  <conditionalFormatting sqref="E8:E9 E11:E14">
    <cfRule type="cellIs" dxfId="4433" priority="4433" stopIfTrue="1" operator="equal">
      <formula>"Pass"</formula>
    </cfRule>
    <cfRule type="cellIs" dxfId="4432" priority="4434" stopIfTrue="1" operator="equal">
      <formula>"Fail"</formula>
    </cfRule>
  </conditionalFormatting>
  <conditionalFormatting sqref="E8:E9 E11:E14">
    <cfRule type="cellIs" dxfId="4431" priority="4431" stopIfTrue="1" operator="equal">
      <formula>"Pass"</formula>
    </cfRule>
    <cfRule type="cellIs" dxfId="4430" priority="4432" stopIfTrue="1" operator="equal">
      <formula>"Fail"</formula>
    </cfRule>
  </conditionalFormatting>
  <conditionalFormatting sqref="E8:E9 E11:E14">
    <cfRule type="cellIs" dxfId="4429" priority="4429" stopIfTrue="1" operator="equal">
      <formula>"Pass"</formula>
    </cfRule>
    <cfRule type="cellIs" dxfId="4428" priority="4430" stopIfTrue="1" operator="equal">
      <formula>"Fail"</formula>
    </cfRule>
  </conditionalFormatting>
  <conditionalFormatting sqref="E8:E9 E11:E14">
    <cfRule type="cellIs" dxfId="4427" priority="4427" stopIfTrue="1" operator="equal">
      <formula>"Pass"</formula>
    </cfRule>
    <cfRule type="cellIs" dxfId="4426" priority="4428" stopIfTrue="1" operator="equal">
      <formula>"Fail"</formula>
    </cfRule>
  </conditionalFormatting>
  <conditionalFormatting sqref="E8:E9 E11:E14">
    <cfRule type="cellIs" dxfId="4425" priority="4425" stopIfTrue="1" operator="equal">
      <formula>"Pass"</formula>
    </cfRule>
    <cfRule type="cellIs" dxfId="4424" priority="4426" stopIfTrue="1" operator="equal">
      <formula>"Fail"</formula>
    </cfRule>
  </conditionalFormatting>
  <conditionalFormatting sqref="E8:E9 E11:E14">
    <cfRule type="cellIs" dxfId="4423" priority="4423" stopIfTrue="1" operator="equal">
      <formula>"Pass"</formula>
    </cfRule>
    <cfRule type="cellIs" dxfId="4422" priority="4424" stopIfTrue="1" operator="equal">
      <formula>"Fail"</formula>
    </cfRule>
  </conditionalFormatting>
  <conditionalFormatting sqref="E8:E9 E11:E14">
    <cfRule type="cellIs" dxfId="4421" priority="4421" stopIfTrue="1" operator="equal">
      <formula>"Pass"</formula>
    </cfRule>
    <cfRule type="cellIs" dxfId="4420" priority="4422" stopIfTrue="1" operator="equal">
      <formula>"Fail"</formula>
    </cfRule>
  </conditionalFormatting>
  <conditionalFormatting sqref="E8:E9 E11:E14">
    <cfRule type="cellIs" dxfId="4419" priority="4419" stopIfTrue="1" operator="equal">
      <formula>"Pass"</formula>
    </cfRule>
    <cfRule type="cellIs" dxfId="4418" priority="4420" stopIfTrue="1" operator="equal">
      <formula>"Fail"</formula>
    </cfRule>
  </conditionalFormatting>
  <conditionalFormatting sqref="E8:E9 E11:E14">
    <cfRule type="cellIs" dxfId="4417" priority="4417" stopIfTrue="1" operator="equal">
      <formula>"Pass"</formula>
    </cfRule>
    <cfRule type="cellIs" dxfId="4416" priority="4418" stopIfTrue="1" operator="equal">
      <formula>"Fail"</formula>
    </cfRule>
  </conditionalFormatting>
  <conditionalFormatting sqref="E8:E9 E11:E14">
    <cfRule type="cellIs" dxfId="4415" priority="4415" stopIfTrue="1" operator="equal">
      <formula>"Pass"</formula>
    </cfRule>
    <cfRule type="cellIs" dxfId="4414" priority="4416" stopIfTrue="1" operator="equal">
      <formula>"Fail"</formula>
    </cfRule>
  </conditionalFormatting>
  <conditionalFormatting sqref="E8:E9 E11:E14">
    <cfRule type="cellIs" dxfId="4413" priority="4413" stopIfTrue="1" operator="equal">
      <formula>"Pass"</formula>
    </cfRule>
    <cfRule type="cellIs" dxfId="4412" priority="4414" stopIfTrue="1" operator="equal">
      <formula>"Fail"</formula>
    </cfRule>
  </conditionalFormatting>
  <conditionalFormatting sqref="E8:E9 E11:E14">
    <cfRule type="cellIs" dxfId="4411" priority="4411" stopIfTrue="1" operator="equal">
      <formula>"Pass"</formula>
    </cfRule>
    <cfRule type="cellIs" dxfId="4410" priority="4412" stopIfTrue="1" operator="equal">
      <formula>"Fail"</formula>
    </cfRule>
  </conditionalFormatting>
  <conditionalFormatting sqref="E8:E9 E11:E14">
    <cfRule type="cellIs" dxfId="4409" priority="4409" stopIfTrue="1" operator="equal">
      <formula>"Pass"</formula>
    </cfRule>
    <cfRule type="cellIs" dxfId="4408" priority="4410" stopIfTrue="1" operator="equal">
      <formula>"Fail"</formula>
    </cfRule>
  </conditionalFormatting>
  <conditionalFormatting sqref="E8:E9 E11:E14">
    <cfRule type="cellIs" dxfId="4407" priority="4407" stopIfTrue="1" operator="equal">
      <formula>"Pass"</formula>
    </cfRule>
    <cfRule type="cellIs" dxfId="4406" priority="4408" stopIfTrue="1" operator="equal">
      <formula>"Fail"</formula>
    </cfRule>
  </conditionalFormatting>
  <conditionalFormatting sqref="E8:E9 E11:E14">
    <cfRule type="cellIs" dxfId="4405" priority="4405" stopIfTrue="1" operator="equal">
      <formula>"Pass"</formula>
    </cfRule>
    <cfRule type="cellIs" dxfId="4404" priority="4406" stopIfTrue="1" operator="equal">
      <formula>"Fail"</formula>
    </cfRule>
  </conditionalFormatting>
  <conditionalFormatting sqref="E8:E9 E11:E14">
    <cfRule type="cellIs" dxfId="4403" priority="4403" stopIfTrue="1" operator="equal">
      <formula>"Pass"</formula>
    </cfRule>
    <cfRule type="cellIs" dxfId="4402" priority="4404" stopIfTrue="1" operator="equal">
      <formula>"Fail"</formula>
    </cfRule>
  </conditionalFormatting>
  <conditionalFormatting sqref="E8:E9 E11:E14">
    <cfRule type="cellIs" dxfId="4401" priority="4401" stopIfTrue="1" operator="equal">
      <formula>"Pass"</formula>
    </cfRule>
    <cfRule type="cellIs" dxfId="4400" priority="4402" stopIfTrue="1" operator="equal">
      <formula>"Fail"</formula>
    </cfRule>
  </conditionalFormatting>
  <conditionalFormatting sqref="E8:E9 E11:E14">
    <cfRule type="cellIs" dxfId="4399" priority="4399" stopIfTrue="1" operator="equal">
      <formula>"Pass"</formula>
    </cfRule>
    <cfRule type="cellIs" dxfId="4398" priority="4400" stopIfTrue="1" operator="equal">
      <formula>"Fail"</formula>
    </cfRule>
  </conditionalFormatting>
  <conditionalFormatting sqref="E8:E9 E11:E14">
    <cfRule type="cellIs" dxfId="4397" priority="4397" stopIfTrue="1" operator="equal">
      <formula>"Pass"</formula>
    </cfRule>
    <cfRule type="cellIs" dxfId="4396" priority="4398" stopIfTrue="1" operator="equal">
      <formula>"Fail"</formula>
    </cfRule>
  </conditionalFormatting>
  <conditionalFormatting sqref="E8:E9 E11:E14">
    <cfRule type="cellIs" dxfId="4395" priority="4395" stopIfTrue="1" operator="equal">
      <formula>"Pass"</formula>
    </cfRule>
    <cfRule type="cellIs" dxfId="4394" priority="4396" stopIfTrue="1" operator="equal">
      <formula>"Fail"</formula>
    </cfRule>
  </conditionalFormatting>
  <conditionalFormatting sqref="E8:E9 E11:E14">
    <cfRule type="cellIs" dxfId="4393" priority="4393" stopIfTrue="1" operator="equal">
      <formula>"Pass"</formula>
    </cfRule>
    <cfRule type="cellIs" dxfId="4392" priority="4394" stopIfTrue="1" operator="equal">
      <formula>"Fail"</formula>
    </cfRule>
  </conditionalFormatting>
  <conditionalFormatting sqref="E8:E9 E11:E14">
    <cfRule type="cellIs" dxfId="4391" priority="4391" stopIfTrue="1" operator="equal">
      <formula>"Pass"</formula>
    </cfRule>
    <cfRule type="cellIs" dxfId="4390" priority="4392" stopIfTrue="1" operator="equal">
      <formula>"Fail"</formula>
    </cfRule>
  </conditionalFormatting>
  <conditionalFormatting sqref="E8:E9 E11:E14">
    <cfRule type="cellIs" dxfId="4389" priority="4389" stopIfTrue="1" operator="equal">
      <formula>"Pass"</formula>
    </cfRule>
    <cfRule type="cellIs" dxfId="4388" priority="4390" stopIfTrue="1" operator="equal">
      <formula>"Fail"</formula>
    </cfRule>
  </conditionalFormatting>
  <conditionalFormatting sqref="E8:E9 E11:E14">
    <cfRule type="cellIs" dxfId="4387" priority="4387" stopIfTrue="1" operator="equal">
      <formula>"Pass"</formula>
    </cfRule>
    <cfRule type="cellIs" dxfId="4386" priority="4388" stopIfTrue="1" operator="equal">
      <formula>"Fail"</formula>
    </cfRule>
  </conditionalFormatting>
  <conditionalFormatting sqref="E8:E9 E11:E14">
    <cfRule type="cellIs" dxfId="4385" priority="4385" stopIfTrue="1" operator="equal">
      <formula>"Pass"</formula>
    </cfRule>
    <cfRule type="cellIs" dxfId="4384" priority="4386" stopIfTrue="1" operator="equal">
      <formula>"Fail"</formula>
    </cfRule>
  </conditionalFormatting>
  <conditionalFormatting sqref="E13:E14 E8:E9 E11">
    <cfRule type="cellIs" dxfId="4383" priority="4383" stopIfTrue="1" operator="equal">
      <formula>"Pass"</formula>
    </cfRule>
    <cfRule type="cellIs" dxfId="4382" priority="4384" stopIfTrue="1" operator="equal">
      <formula>"Fail"</formula>
    </cfRule>
  </conditionalFormatting>
  <conditionalFormatting sqref="E8:E9 E11:E14">
    <cfRule type="cellIs" dxfId="4381" priority="4381" stopIfTrue="1" operator="equal">
      <formula>"Pass"</formula>
    </cfRule>
    <cfRule type="cellIs" dxfId="4380" priority="4382" stopIfTrue="1" operator="equal">
      <formula>"Fail"</formula>
    </cfRule>
  </conditionalFormatting>
  <conditionalFormatting sqref="E8:E9 E11:E14">
    <cfRule type="cellIs" dxfId="4379" priority="4379" stopIfTrue="1" operator="equal">
      <formula>"Pass"</formula>
    </cfRule>
    <cfRule type="cellIs" dxfId="4378" priority="4380" stopIfTrue="1" operator="equal">
      <formula>"Fail"</formula>
    </cfRule>
  </conditionalFormatting>
  <conditionalFormatting sqref="E8:E9 E11:E14">
    <cfRule type="cellIs" dxfId="4377" priority="4377" stopIfTrue="1" operator="equal">
      <formula>"Pass"</formula>
    </cfRule>
    <cfRule type="cellIs" dxfId="4376" priority="4378" stopIfTrue="1" operator="equal">
      <formula>"Fail"</formula>
    </cfRule>
  </conditionalFormatting>
  <conditionalFormatting sqref="E8:E9 E11:E14">
    <cfRule type="cellIs" dxfId="4375" priority="4375" stopIfTrue="1" operator="equal">
      <formula>"Pass"</formula>
    </cfRule>
    <cfRule type="cellIs" dxfId="4374" priority="4376" stopIfTrue="1" operator="equal">
      <formula>"Fail"</formula>
    </cfRule>
  </conditionalFormatting>
  <conditionalFormatting sqref="E8:E9 E11:E14">
    <cfRule type="cellIs" dxfId="4373" priority="4373" stopIfTrue="1" operator="equal">
      <formula>"Pass"</formula>
    </cfRule>
    <cfRule type="cellIs" dxfId="4372" priority="4374" stopIfTrue="1" operator="equal">
      <formula>"Fail"</formula>
    </cfRule>
  </conditionalFormatting>
  <conditionalFormatting sqref="E8:E9 E11:E14">
    <cfRule type="cellIs" dxfId="4371" priority="4371" stopIfTrue="1" operator="equal">
      <formula>"Pass"</formula>
    </cfRule>
    <cfRule type="cellIs" dxfId="4370" priority="4372" stopIfTrue="1" operator="equal">
      <formula>"Fail"</formula>
    </cfRule>
  </conditionalFormatting>
  <conditionalFormatting sqref="E13:E14 E8:E9 E11">
    <cfRule type="cellIs" dxfId="4369" priority="4369" stopIfTrue="1" operator="equal">
      <formula>"Pass"</formula>
    </cfRule>
    <cfRule type="cellIs" dxfId="4368" priority="4370" stopIfTrue="1" operator="equal">
      <formula>"Fail"</formula>
    </cfRule>
  </conditionalFormatting>
  <conditionalFormatting sqref="E8:E9 E11:E14">
    <cfRule type="cellIs" dxfId="4367" priority="4367" stopIfTrue="1" operator="equal">
      <formula>"Pass"</formula>
    </cfRule>
    <cfRule type="cellIs" dxfId="4366" priority="4368" stopIfTrue="1" operator="equal">
      <formula>"Fail"</formula>
    </cfRule>
  </conditionalFormatting>
  <conditionalFormatting sqref="E8:E9 E11:E14">
    <cfRule type="cellIs" dxfId="4365" priority="4365" stopIfTrue="1" operator="equal">
      <formula>"Pass"</formula>
    </cfRule>
    <cfRule type="cellIs" dxfId="4364" priority="4366" stopIfTrue="1" operator="equal">
      <formula>"Fail"</formula>
    </cfRule>
  </conditionalFormatting>
  <conditionalFormatting sqref="E8:E9 E11:E14">
    <cfRule type="cellIs" dxfId="4363" priority="4363" stopIfTrue="1" operator="equal">
      <formula>"Pass"</formula>
    </cfRule>
    <cfRule type="cellIs" dxfId="4362" priority="4364" stopIfTrue="1" operator="equal">
      <formula>"Fail"</formula>
    </cfRule>
  </conditionalFormatting>
  <conditionalFormatting sqref="E8:E9 E11:E14">
    <cfRule type="cellIs" dxfId="4361" priority="4361" stopIfTrue="1" operator="equal">
      <formula>"Pass"</formula>
    </cfRule>
    <cfRule type="cellIs" dxfId="4360" priority="4362" stopIfTrue="1" operator="equal">
      <formula>"Fail"</formula>
    </cfRule>
  </conditionalFormatting>
  <conditionalFormatting sqref="E8:E9 E11:E14">
    <cfRule type="cellIs" dxfId="4359" priority="4359" stopIfTrue="1" operator="equal">
      <formula>"Pass"</formula>
    </cfRule>
    <cfRule type="cellIs" dxfId="4358" priority="4360" stopIfTrue="1" operator="equal">
      <formula>"Fail"</formula>
    </cfRule>
  </conditionalFormatting>
  <conditionalFormatting sqref="E8:E9 E11:E14">
    <cfRule type="cellIs" dxfId="4357" priority="4357" stopIfTrue="1" operator="equal">
      <formula>"Pass"</formula>
    </cfRule>
    <cfRule type="cellIs" dxfId="4356" priority="4358" stopIfTrue="1" operator="equal">
      <formula>"Fail"</formula>
    </cfRule>
  </conditionalFormatting>
  <conditionalFormatting sqref="E13:E14 E8:E9 E11">
    <cfRule type="cellIs" dxfId="4355" priority="4355" stopIfTrue="1" operator="equal">
      <formula>"Pass"</formula>
    </cfRule>
    <cfRule type="cellIs" dxfId="4354" priority="4356" stopIfTrue="1" operator="equal">
      <formula>"Fail"</formula>
    </cfRule>
  </conditionalFormatting>
  <conditionalFormatting sqref="E8:E9 E11:E14">
    <cfRule type="cellIs" dxfId="4353" priority="4353" stopIfTrue="1" operator="equal">
      <formula>"Pass"</formula>
    </cfRule>
    <cfRule type="cellIs" dxfId="4352" priority="4354" stopIfTrue="1" operator="equal">
      <formula>"Fail"</formula>
    </cfRule>
  </conditionalFormatting>
  <conditionalFormatting sqref="E8:E9 E11:E14">
    <cfRule type="cellIs" dxfId="4351" priority="4351" stopIfTrue="1" operator="equal">
      <formula>"Pass"</formula>
    </cfRule>
    <cfRule type="cellIs" dxfId="4350" priority="4352" stopIfTrue="1" operator="equal">
      <formula>"Fail"</formula>
    </cfRule>
  </conditionalFormatting>
  <conditionalFormatting sqref="E8:E9 E11:E14">
    <cfRule type="cellIs" dxfId="4349" priority="4349" stopIfTrue="1" operator="equal">
      <formula>"Pass"</formula>
    </cfRule>
    <cfRule type="cellIs" dxfId="4348" priority="4350" stopIfTrue="1" operator="equal">
      <formula>"Fail"</formula>
    </cfRule>
  </conditionalFormatting>
  <conditionalFormatting sqref="E8:E9 E11:E14">
    <cfRule type="cellIs" dxfId="4347" priority="4347" stopIfTrue="1" operator="equal">
      <formula>"Pass"</formula>
    </cfRule>
    <cfRule type="cellIs" dxfId="4346" priority="4348" stopIfTrue="1" operator="equal">
      <formula>"Fail"</formula>
    </cfRule>
  </conditionalFormatting>
  <conditionalFormatting sqref="E8:E9 E11:E14">
    <cfRule type="cellIs" dxfId="4345" priority="4345" stopIfTrue="1" operator="equal">
      <formula>"Pass"</formula>
    </cfRule>
    <cfRule type="cellIs" dxfId="4344" priority="4346" stopIfTrue="1" operator="equal">
      <formula>"Fail"</formula>
    </cfRule>
  </conditionalFormatting>
  <conditionalFormatting sqref="E8:E9 E11:E14">
    <cfRule type="cellIs" dxfId="4343" priority="4343" stopIfTrue="1" operator="equal">
      <formula>"Pass"</formula>
    </cfRule>
    <cfRule type="cellIs" dxfId="4342" priority="4344" stopIfTrue="1" operator="equal">
      <formula>"Fail"</formula>
    </cfRule>
  </conditionalFormatting>
  <conditionalFormatting sqref="E13:E14 E8:E9 E11">
    <cfRule type="cellIs" dxfId="4341" priority="4341" stopIfTrue="1" operator="equal">
      <formula>"Pass"</formula>
    </cfRule>
    <cfRule type="cellIs" dxfId="4340" priority="4342" stopIfTrue="1" operator="equal">
      <formula>"Fail"</formula>
    </cfRule>
  </conditionalFormatting>
  <conditionalFormatting sqref="E8:E9 E11:E14">
    <cfRule type="cellIs" dxfId="4339" priority="4339" stopIfTrue="1" operator="equal">
      <formula>"Pass"</formula>
    </cfRule>
    <cfRule type="cellIs" dxfId="4338" priority="4340" stopIfTrue="1" operator="equal">
      <formula>"Fail"</formula>
    </cfRule>
  </conditionalFormatting>
  <conditionalFormatting sqref="E8:E9 E11:E14">
    <cfRule type="cellIs" dxfId="4337" priority="4337" stopIfTrue="1" operator="equal">
      <formula>"Pass"</formula>
    </cfRule>
    <cfRule type="cellIs" dxfId="4336" priority="4338" stopIfTrue="1" operator="equal">
      <formula>"Fail"</formula>
    </cfRule>
  </conditionalFormatting>
  <conditionalFormatting sqref="E8:E9 E11:E14">
    <cfRule type="cellIs" dxfId="4335" priority="4335" stopIfTrue="1" operator="equal">
      <formula>"Pass"</formula>
    </cfRule>
    <cfRule type="cellIs" dxfId="4334" priority="4336" stopIfTrue="1" operator="equal">
      <formula>"Fail"</formula>
    </cfRule>
  </conditionalFormatting>
  <conditionalFormatting sqref="E8:E9 E11:E14">
    <cfRule type="cellIs" dxfId="4333" priority="4333" stopIfTrue="1" operator="equal">
      <formula>"Pass"</formula>
    </cfRule>
    <cfRule type="cellIs" dxfId="4332" priority="4334" stopIfTrue="1" operator="equal">
      <formula>"Fail"</formula>
    </cfRule>
  </conditionalFormatting>
  <conditionalFormatting sqref="E8:E9 E11:E14">
    <cfRule type="cellIs" dxfId="4331" priority="4331" stopIfTrue="1" operator="equal">
      <formula>"Pass"</formula>
    </cfRule>
    <cfRule type="cellIs" dxfId="4330" priority="4332" stopIfTrue="1" operator="equal">
      <formula>"Fail"</formula>
    </cfRule>
  </conditionalFormatting>
  <conditionalFormatting sqref="E8:E9 E11:E14">
    <cfRule type="cellIs" dxfId="4329" priority="4329" stopIfTrue="1" operator="equal">
      <formula>"Pass"</formula>
    </cfRule>
    <cfRule type="cellIs" dxfId="4328" priority="4330" stopIfTrue="1" operator="equal">
      <formula>"Fail"</formula>
    </cfRule>
  </conditionalFormatting>
  <conditionalFormatting sqref="E13:E14 E8:E9 E11">
    <cfRule type="cellIs" dxfId="4327" priority="4327" stopIfTrue="1" operator="equal">
      <formula>"Pass"</formula>
    </cfRule>
    <cfRule type="cellIs" dxfId="4326" priority="4328" stopIfTrue="1" operator="equal">
      <formula>"Fail"</formula>
    </cfRule>
  </conditionalFormatting>
  <conditionalFormatting sqref="E8:E9 E11:E14">
    <cfRule type="cellIs" dxfId="4325" priority="4325" stopIfTrue="1" operator="equal">
      <formula>"Pass"</formula>
    </cfRule>
    <cfRule type="cellIs" dxfId="4324" priority="4326" stopIfTrue="1" operator="equal">
      <formula>"Fail"</formula>
    </cfRule>
  </conditionalFormatting>
  <conditionalFormatting sqref="E8:E9 E11:E14">
    <cfRule type="cellIs" dxfId="4323" priority="4323" stopIfTrue="1" operator="equal">
      <formula>"Pass"</formula>
    </cfRule>
    <cfRule type="cellIs" dxfId="4322" priority="4324" stopIfTrue="1" operator="equal">
      <formula>"Fail"</formula>
    </cfRule>
  </conditionalFormatting>
  <conditionalFormatting sqref="E8:E9 E11:E14">
    <cfRule type="cellIs" dxfId="4321" priority="4321" stopIfTrue="1" operator="equal">
      <formula>"Pass"</formula>
    </cfRule>
    <cfRule type="cellIs" dxfId="4320" priority="4322" stopIfTrue="1" operator="equal">
      <formula>"Fail"</formula>
    </cfRule>
  </conditionalFormatting>
  <conditionalFormatting sqref="E8:E9 E11:E14">
    <cfRule type="cellIs" dxfId="4319" priority="4319" stopIfTrue="1" operator="equal">
      <formula>"Pass"</formula>
    </cfRule>
    <cfRule type="cellIs" dxfId="4318" priority="4320" stopIfTrue="1" operator="equal">
      <formula>"Fail"</formula>
    </cfRule>
  </conditionalFormatting>
  <conditionalFormatting sqref="E8:E9 E11:E14">
    <cfRule type="cellIs" dxfId="4317" priority="4317" stopIfTrue="1" operator="equal">
      <formula>"Pass"</formula>
    </cfRule>
    <cfRule type="cellIs" dxfId="4316" priority="4318" stopIfTrue="1" operator="equal">
      <formula>"Fail"</formula>
    </cfRule>
  </conditionalFormatting>
  <conditionalFormatting sqref="E8:E9 E11:E14">
    <cfRule type="cellIs" dxfId="4315" priority="4315" stopIfTrue="1" operator="equal">
      <formula>"Pass"</formula>
    </cfRule>
    <cfRule type="cellIs" dxfId="4314" priority="4316" stopIfTrue="1" operator="equal">
      <formula>"Fail"</formula>
    </cfRule>
  </conditionalFormatting>
  <conditionalFormatting sqref="E13:E14 E8:E9 E11">
    <cfRule type="cellIs" dxfId="4313" priority="4313" stopIfTrue="1" operator="equal">
      <formula>"Pass"</formula>
    </cfRule>
    <cfRule type="cellIs" dxfId="4312" priority="4314" stopIfTrue="1" operator="equal">
      <formula>"Fail"</formula>
    </cfRule>
  </conditionalFormatting>
  <conditionalFormatting sqref="E8:E9 E11:E14">
    <cfRule type="cellIs" dxfId="4311" priority="4311" stopIfTrue="1" operator="equal">
      <formula>"Pass"</formula>
    </cfRule>
    <cfRule type="cellIs" dxfId="4310" priority="4312" stopIfTrue="1" operator="equal">
      <formula>"Fail"</formula>
    </cfRule>
  </conditionalFormatting>
  <conditionalFormatting sqref="E8:E9 E11:E14">
    <cfRule type="cellIs" dxfId="4309" priority="4309" stopIfTrue="1" operator="equal">
      <formula>"Pass"</formula>
    </cfRule>
    <cfRule type="cellIs" dxfId="4308" priority="4310" stopIfTrue="1" operator="equal">
      <formula>"Fail"</formula>
    </cfRule>
  </conditionalFormatting>
  <conditionalFormatting sqref="E8:E9 E11:E14">
    <cfRule type="cellIs" dxfId="4307" priority="4307" stopIfTrue="1" operator="equal">
      <formula>"Pass"</formula>
    </cfRule>
    <cfRule type="cellIs" dxfId="4306" priority="4308" stopIfTrue="1" operator="equal">
      <formula>"Fail"</formula>
    </cfRule>
  </conditionalFormatting>
  <conditionalFormatting sqref="E8:E9 E11:E14">
    <cfRule type="cellIs" dxfId="4305" priority="4305" stopIfTrue="1" operator="equal">
      <formula>"Pass"</formula>
    </cfRule>
    <cfRule type="cellIs" dxfId="4304" priority="4306" stopIfTrue="1" operator="equal">
      <formula>"Fail"</formula>
    </cfRule>
  </conditionalFormatting>
  <conditionalFormatting sqref="E8:E9 E11:E14">
    <cfRule type="cellIs" dxfId="4303" priority="4303" stopIfTrue="1" operator="equal">
      <formula>"Pass"</formula>
    </cfRule>
    <cfRule type="cellIs" dxfId="4302" priority="4304" stopIfTrue="1" operator="equal">
      <formula>"Fail"</formula>
    </cfRule>
  </conditionalFormatting>
  <conditionalFormatting sqref="E8:E9 E11:E14">
    <cfRule type="cellIs" dxfId="4301" priority="4301" stopIfTrue="1" operator="equal">
      <formula>"Pass"</formula>
    </cfRule>
    <cfRule type="cellIs" dxfId="4300" priority="4302" stopIfTrue="1" operator="equal">
      <formula>"Fail"</formula>
    </cfRule>
  </conditionalFormatting>
  <conditionalFormatting sqref="E13:E14 E8:E9 E11">
    <cfRule type="cellIs" dxfId="4299" priority="4299" stopIfTrue="1" operator="equal">
      <formula>"Pass"</formula>
    </cfRule>
    <cfRule type="cellIs" dxfId="4298" priority="4300" stopIfTrue="1" operator="equal">
      <formula>"Fail"</formula>
    </cfRule>
  </conditionalFormatting>
  <conditionalFormatting sqref="E8:E9 E11:E14">
    <cfRule type="cellIs" dxfId="4297" priority="4297" stopIfTrue="1" operator="equal">
      <formula>"Pass"</formula>
    </cfRule>
    <cfRule type="cellIs" dxfId="4296" priority="4298" stopIfTrue="1" operator="equal">
      <formula>"Fail"</formula>
    </cfRule>
  </conditionalFormatting>
  <conditionalFormatting sqref="E8:E9 E11:E14">
    <cfRule type="cellIs" dxfId="4295" priority="4295" stopIfTrue="1" operator="equal">
      <formula>"Pass"</formula>
    </cfRule>
    <cfRule type="cellIs" dxfId="4294" priority="4296" stopIfTrue="1" operator="equal">
      <formula>"Fail"</formula>
    </cfRule>
  </conditionalFormatting>
  <conditionalFormatting sqref="E8:E9 E11:E14">
    <cfRule type="cellIs" dxfId="4293" priority="4293" stopIfTrue="1" operator="equal">
      <formula>"Pass"</formula>
    </cfRule>
    <cfRule type="cellIs" dxfId="4292" priority="4294" stopIfTrue="1" operator="equal">
      <formula>"Fail"</formula>
    </cfRule>
  </conditionalFormatting>
  <conditionalFormatting sqref="E8:E9 E11:E14">
    <cfRule type="cellIs" dxfId="4291" priority="4291" stopIfTrue="1" operator="equal">
      <formula>"Pass"</formula>
    </cfRule>
    <cfRule type="cellIs" dxfId="4290" priority="4292" stopIfTrue="1" operator="equal">
      <formula>"Fail"</formula>
    </cfRule>
  </conditionalFormatting>
  <conditionalFormatting sqref="E8:E9 E11:E14">
    <cfRule type="cellIs" dxfId="4289" priority="4289" stopIfTrue="1" operator="equal">
      <formula>"Pass"</formula>
    </cfRule>
    <cfRule type="cellIs" dxfId="4288" priority="4290" stopIfTrue="1" operator="equal">
      <formula>"Fail"</formula>
    </cfRule>
  </conditionalFormatting>
  <conditionalFormatting sqref="E8:E9 E11:E14">
    <cfRule type="cellIs" dxfId="4287" priority="4287" stopIfTrue="1" operator="equal">
      <formula>"Pass"</formula>
    </cfRule>
    <cfRule type="cellIs" dxfId="4286" priority="4288" stopIfTrue="1" operator="equal">
      <formula>"Fail"</formula>
    </cfRule>
  </conditionalFormatting>
  <conditionalFormatting sqref="E13:E14 E8:E9 E11">
    <cfRule type="cellIs" dxfId="4285" priority="4285" stopIfTrue="1" operator="equal">
      <formula>"Pass"</formula>
    </cfRule>
    <cfRule type="cellIs" dxfId="4284" priority="4286" stopIfTrue="1" operator="equal">
      <formula>"Fail"</formula>
    </cfRule>
  </conditionalFormatting>
  <conditionalFormatting sqref="E8:E9 E11:E14">
    <cfRule type="cellIs" dxfId="4283" priority="4283" stopIfTrue="1" operator="equal">
      <formula>"Pass"</formula>
    </cfRule>
    <cfRule type="cellIs" dxfId="4282" priority="4284" stopIfTrue="1" operator="equal">
      <formula>"Fail"</formula>
    </cfRule>
  </conditionalFormatting>
  <conditionalFormatting sqref="E8:E9 E11:E14">
    <cfRule type="cellIs" dxfId="4281" priority="4281" stopIfTrue="1" operator="equal">
      <formula>"Pass"</formula>
    </cfRule>
    <cfRule type="cellIs" dxfId="4280" priority="4282" stopIfTrue="1" operator="equal">
      <formula>"Fail"</formula>
    </cfRule>
  </conditionalFormatting>
  <conditionalFormatting sqref="E8:E9 E11:E14">
    <cfRule type="cellIs" dxfId="4279" priority="4279" stopIfTrue="1" operator="equal">
      <formula>"Pass"</formula>
    </cfRule>
    <cfRule type="cellIs" dxfId="4278" priority="4280" stopIfTrue="1" operator="equal">
      <formula>"Fail"</formula>
    </cfRule>
  </conditionalFormatting>
  <conditionalFormatting sqref="E8:E9 E11:E14">
    <cfRule type="cellIs" dxfId="4277" priority="4277" stopIfTrue="1" operator="equal">
      <formula>"Pass"</formula>
    </cfRule>
    <cfRule type="cellIs" dxfId="4276" priority="4278" stopIfTrue="1" operator="equal">
      <formula>"Fail"</formula>
    </cfRule>
  </conditionalFormatting>
  <conditionalFormatting sqref="E8:E9 E11:E14">
    <cfRule type="cellIs" dxfId="4275" priority="4275" stopIfTrue="1" operator="equal">
      <formula>"Pass"</formula>
    </cfRule>
    <cfRule type="cellIs" dxfId="4274" priority="4276" stopIfTrue="1" operator="equal">
      <formula>"Fail"</formula>
    </cfRule>
  </conditionalFormatting>
  <conditionalFormatting sqref="E8:E9 E11:E14">
    <cfRule type="cellIs" dxfId="4273" priority="4273" stopIfTrue="1" operator="equal">
      <formula>"Pass"</formula>
    </cfRule>
    <cfRule type="cellIs" dxfId="4272" priority="4274" stopIfTrue="1" operator="equal">
      <formula>"Fail"</formula>
    </cfRule>
  </conditionalFormatting>
  <conditionalFormatting sqref="E13:E14 E8:E9 E11">
    <cfRule type="cellIs" dxfId="4271" priority="4271" stopIfTrue="1" operator="equal">
      <formula>"Pass"</formula>
    </cfRule>
    <cfRule type="cellIs" dxfId="4270" priority="4272" stopIfTrue="1" operator="equal">
      <formula>"Fail"</formula>
    </cfRule>
  </conditionalFormatting>
  <conditionalFormatting sqref="E8:E9 E11:E14">
    <cfRule type="cellIs" dxfId="4269" priority="4269" stopIfTrue="1" operator="equal">
      <formula>"Pass"</formula>
    </cfRule>
    <cfRule type="cellIs" dxfId="4268" priority="4270" stopIfTrue="1" operator="equal">
      <formula>"Fail"</formula>
    </cfRule>
  </conditionalFormatting>
  <conditionalFormatting sqref="E8:E9 E11:E14">
    <cfRule type="cellIs" dxfId="4267" priority="4267" stopIfTrue="1" operator="equal">
      <formula>"Pass"</formula>
    </cfRule>
    <cfRule type="cellIs" dxfId="4266" priority="4268" stopIfTrue="1" operator="equal">
      <formula>"Fail"</formula>
    </cfRule>
  </conditionalFormatting>
  <conditionalFormatting sqref="E8:E9 E11:E14">
    <cfRule type="cellIs" dxfId="4265" priority="4265" stopIfTrue="1" operator="equal">
      <formula>"Pass"</formula>
    </cfRule>
    <cfRule type="cellIs" dxfId="4264" priority="4266" stopIfTrue="1" operator="equal">
      <formula>"Fail"</formula>
    </cfRule>
  </conditionalFormatting>
  <conditionalFormatting sqref="E8:E9 E11:E14">
    <cfRule type="cellIs" dxfId="4263" priority="4263" stopIfTrue="1" operator="equal">
      <formula>"Pass"</formula>
    </cfRule>
    <cfRule type="cellIs" dxfId="4262" priority="4264" stopIfTrue="1" operator="equal">
      <formula>"Fail"</formula>
    </cfRule>
  </conditionalFormatting>
  <conditionalFormatting sqref="E8:E9 E11:E14">
    <cfRule type="cellIs" dxfId="4261" priority="4261" stopIfTrue="1" operator="equal">
      <formula>"Pass"</formula>
    </cfRule>
    <cfRule type="cellIs" dxfId="4260" priority="4262" stopIfTrue="1" operator="equal">
      <formula>"Fail"</formula>
    </cfRule>
  </conditionalFormatting>
  <conditionalFormatting sqref="E8:E9 E11:E14">
    <cfRule type="cellIs" dxfId="4259" priority="4259" stopIfTrue="1" operator="equal">
      <formula>"Pass"</formula>
    </cfRule>
    <cfRule type="cellIs" dxfId="4258" priority="4260" stopIfTrue="1" operator="equal">
      <formula>"Fail"</formula>
    </cfRule>
  </conditionalFormatting>
  <conditionalFormatting sqref="E13:E14 E8:E9 E11">
    <cfRule type="cellIs" dxfId="4257" priority="4257" stopIfTrue="1" operator="equal">
      <formula>"Pass"</formula>
    </cfRule>
    <cfRule type="cellIs" dxfId="4256" priority="4258" stopIfTrue="1" operator="equal">
      <formula>"Fail"</formula>
    </cfRule>
  </conditionalFormatting>
  <conditionalFormatting sqref="E8:E9 E11:E14">
    <cfRule type="cellIs" dxfId="4255" priority="4255" stopIfTrue="1" operator="equal">
      <formula>"Pass"</formula>
    </cfRule>
    <cfRule type="cellIs" dxfId="4254" priority="4256" stopIfTrue="1" operator="equal">
      <formula>"Fail"</formula>
    </cfRule>
  </conditionalFormatting>
  <conditionalFormatting sqref="E8:E9 E11:E14">
    <cfRule type="cellIs" dxfId="4253" priority="4253" stopIfTrue="1" operator="equal">
      <formula>"Pass"</formula>
    </cfRule>
    <cfRule type="cellIs" dxfId="4252" priority="4254" stopIfTrue="1" operator="equal">
      <formula>"Fail"</formula>
    </cfRule>
  </conditionalFormatting>
  <conditionalFormatting sqref="E8:E9 E11:E14">
    <cfRule type="cellIs" dxfId="4251" priority="4251" stopIfTrue="1" operator="equal">
      <formula>"Pass"</formula>
    </cfRule>
    <cfRule type="cellIs" dxfId="4250" priority="4252" stopIfTrue="1" operator="equal">
      <formula>"Fail"</formula>
    </cfRule>
  </conditionalFormatting>
  <conditionalFormatting sqref="E8:E9 E11:E14">
    <cfRule type="cellIs" dxfId="4249" priority="4249" stopIfTrue="1" operator="equal">
      <formula>"Pass"</formula>
    </cfRule>
    <cfRule type="cellIs" dxfId="4248" priority="4250" stopIfTrue="1" operator="equal">
      <formula>"Fail"</formula>
    </cfRule>
  </conditionalFormatting>
  <conditionalFormatting sqref="E8:E9 E11:E14">
    <cfRule type="cellIs" dxfId="4247" priority="4247" stopIfTrue="1" operator="equal">
      <formula>"Pass"</formula>
    </cfRule>
    <cfRule type="cellIs" dxfId="4246" priority="4248" stopIfTrue="1" operator="equal">
      <formula>"Fail"</formula>
    </cfRule>
  </conditionalFormatting>
  <conditionalFormatting sqref="E8:E9 E11:E14">
    <cfRule type="cellIs" dxfId="4245" priority="4245" stopIfTrue="1" operator="equal">
      <formula>"Pass"</formula>
    </cfRule>
    <cfRule type="cellIs" dxfId="4244" priority="4246" stopIfTrue="1" operator="equal">
      <formula>"Fail"</formula>
    </cfRule>
  </conditionalFormatting>
  <conditionalFormatting sqref="E13:E14 E8:E9 E11">
    <cfRule type="cellIs" dxfId="4243" priority="4243" stopIfTrue="1" operator="equal">
      <formula>"Pass"</formula>
    </cfRule>
    <cfRule type="cellIs" dxfId="4242" priority="4244" stopIfTrue="1" operator="equal">
      <formula>"Fail"</formula>
    </cfRule>
  </conditionalFormatting>
  <conditionalFormatting sqref="E8:E9 E11:E14">
    <cfRule type="cellIs" dxfId="4241" priority="4241" stopIfTrue="1" operator="equal">
      <formula>"Pass"</formula>
    </cfRule>
    <cfRule type="cellIs" dxfId="4240" priority="4242" stopIfTrue="1" operator="equal">
      <formula>"Fail"</formula>
    </cfRule>
  </conditionalFormatting>
  <conditionalFormatting sqref="E8:E9 E11:E14">
    <cfRule type="cellIs" dxfId="4239" priority="4239" stopIfTrue="1" operator="equal">
      <formula>"Pass"</formula>
    </cfRule>
    <cfRule type="cellIs" dxfId="4238" priority="4240" stopIfTrue="1" operator="equal">
      <formula>"Fail"</formula>
    </cfRule>
  </conditionalFormatting>
  <conditionalFormatting sqref="E8:E9 E11:E14">
    <cfRule type="cellIs" dxfId="4237" priority="4237" stopIfTrue="1" operator="equal">
      <formula>"Pass"</formula>
    </cfRule>
    <cfRule type="cellIs" dxfId="4236" priority="4238" stopIfTrue="1" operator="equal">
      <formula>"Fail"</formula>
    </cfRule>
  </conditionalFormatting>
  <conditionalFormatting sqref="E8:E9 E11:E14">
    <cfRule type="cellIs" dxfId="4235" priority="4235" stopIfTrue="1" operator="equal">
      <formula>"Pass"</formula>
    </cfRule>
    <cfRule type="cellIs" dxfId="4234" priority="4236" stopIfTrue="1" operator="equal">
      <formula>"Fail"</formula>
    </cfRule>
  </conditionalFormatting>
  <conditionalFormatting sqref="E8:E9 E11:E14">
    <cfRule type="cellIs" dxfId="4233" priority="4233" stopIfTrue="1" operator="equal">
      <formula>"Pass"</formula>
    </cfRule>
    <cfRule type="cellIs" dxfId="4232" priority="4234" stopIfTrue="1" operator="equal">
      <formula>"Fail"</formula>
    </cfRule>
  </conditionalFormatting>
  <conditionalFormatting sqref="E8:E9 E11:E14">
    <cfRule type="cellIs" dxfId="4231" priority="4231" stopIfTrue="1" operator="equal">
      <formula>"Pass"</formula>
    </cfRule>
    <cfRule type="cellIs" dxfId="4230" priority="4232" stopIfTrue="1" operator="equal">
      <formula>"Fail"</formula>
    </cfRule>
  </conditionalFormatting>
  <conditionalFormatting sqref="E13:E14 E8:E9 E11">
    <cfRule type="cellIs" dxfId="4229" priority="4229" stopIfTrue="1" operator="equal">
      <formula>"Pass"</formula>
    </cfRule>
    <cfRule type="cellIs" dxfId="4228" priority="4230" stopIfTrue="1" operator="equal">
      <formula>"Fail"</formula>
    </cfRule>
  </conditionalFormatting>
  <conditionalFormatting sqref="E8:E9 E11:E14">
    <cfRule type="cellIs" dxfId="4227" priority="4227" stopIfTrue="1" operator="equal">
      <formula>"Pass"</formula>
    </cfRule>
    <cfRule type="cellIs" dxfId="4226" priority="4228" stopIfTrue="1" operator="equal">
      <formula>"Fail"</formula>
    </cfRule>
  </conditionalFormatting>
  <conditionalFormatting sqref="E8:E9 E11:E14">
    <cfRule type="cellIs" dxfId="4225" priority="4225" stopIfTrue="1" operator="equal">
      <formula>"Pass"</formula>
    </cfRule>
    <cfRule type="cellIs" dxfId="4224" priority="4226" stopIfTrue="1" operator="equal">
      <formula>"Fail"</formula>
    </cfRule>
  </conditionalFormatting>
  <conditionalFormatting sqref="E8:E9 E11:E14">
    <cfRule type="cellIs" dxfId="4223" priority="4223" stopIfTrue="1" operator="equal">
      <formula>"Pass"</formula>
    </cfRule>
    <cfRule type="cellIs" dxfId="4222" priority="4224" stopIfTrue="1" operator="equal">
      <formula>"Fail"</formula>
    </cfRule>
  </conditionalFormatting>
  <conditionalFormatting sqref="E8:E9 E11:E14">
    <cfRule type="cellIs" dxfId="4221" priority="4221" stopIfTrue="1" operator="equal">
      <formula>"Pass"</formula>
    </cfRule>
    <cfRule type="cellIs" dxfId="4220" priority="4222" stopIfTrue="1" operator="equal">
      <formula>"Fail"</formula>
    </cfRule>
  </conditionalFormatting>
  <conditionalFormatting sqref="E8:E9 E11:E14">
    <cfRule type="cellIs" dxfId="4219" priority="4219" stopIfTrue="1" operator="equal">
      <formula>"Pass"</formula>
    </cfRule>
    <cfRule type="cellIs" dxfId="4218" priority="4220" stopIfTrue="1" operator="equal">
      <formula>"Fail"</formula>
    </cfRule>
  </conditionalFormatting>
  <conditionalFormatting sqref="E8:E9 E11:E14">
    <cfRule type="cellIs" dxfId="4217" priority="4217" stopIfTrue="1" operator="equal">
      <formula>"Pass"</formula>
    </cfRule>
    <cfRule type="cellIs" dxfId="4216" priority="4218" stopIfTrue="1" operator="equal">
      <formula>"Fail"</formula>
    </cfRule>
  </conditionalFormatting>
  <conditionalFormatting sqref="E8:E9 E11:E14">
    <cfRule type="cellIs" dxfId="4215" priority="4215" stopIfTrue="1" operator="equal">
      <formula>"Pass"</formula>
    </cfRule>
    <cfRule type="cellIs" dxfId="4214" priority="4216" stopIfTrue="1" operator="equal">
      <formula>"Fail"</formula>
    </cfRule>
  </conditionalFormatting>
  <conditionalFormatting sqref="E8:E9 E11:E14">
    <cfRule type="cellIs" dxfId="4213" priority="4213" stopIfTrue="1" operator="equal">
      <formula>"Pass"</formula>
    </cfRule>
    <cfRule type="cellIs" dxfId="4212" priority="4214" stopIfTrue="1" operator="equal">
      <formula>"Fail"</formula>
    </cfRule>
  </conditionalFormatting>
  <conditionalFormatting sqref="E8:E9 E11:E14">
    <cfRule type="cellIs" dxfId="4211" priority="4211" stopIfTrue="1" operator="equal">
      <formula>"Pass"</formula>
    </cfRule>
    <cfRule type="cellIs" dxfId="4210" priority="4212" stopIfTrue="1" operator="equal">
      <formula>"Fail"</formula>
    </cfRule>
  </conditionalFormatting>
  <conditionalFormatting sqref="E8:E9 E11:E14">
    <cfRule type="cellIs" dxfId="4209" priority="4209" stopIfTrue="1" operator="equal">
      <formula>"Pass"</formula>
    </cfRule>
    <cfRule type="cellIs" dxfId="4208" priority="4210" stopIfTrue="1" operator="equal">
      <formula>"Fail"</formula>
    </cfRule>
  </conditionalFormatting>
  <conditionalFormatting sqref="E8:E9 E11:E14">
    <cfRule type="cellIs" dxfId="4207" priority="4207" stopIfTrue="1" operator="equal">
      <formula>"Pass"</formula>
    </cfRule>
    <cfRule type="cellIs" dxfId="4206" priority="4208" stopIfTrue="1" operator="equal">
      <formula>"Fail"</formula>
    </cfRule>
  </conditionalFormatting>
  <conditionalFormatting sqref="E8:E9 E11:E14">
    <cfRule type="cellIs" dxfId="4205" priority="4205" stopIfTrue="1" operator="equal">
      <formula>"Pass"</formula>
    </cfRule>
    <cfRule type="cellIs" dxfId="4204" priority="4206" stopIfTrue="1" operator="equal">
      <formula>"Fail"</formula>
    </cfRule>
  </conditionalFormatting>
  <conditionalFormatting sqref="E8:E9 E11:E14">
    <cfRule type="cellIs" dxfId="4203" priority="4203" stopIfTrue="1" operator="equal">
      <formula>"Pass"</formula>
    </cfRule>
    <cfRule type="cellIs" dxfId="4202" priority="4204" stopIfTrue="1" operator="equal">
      <formula>"Fail"</formula>
    </cfRule>
  </conditionalFormatting>
  <conditionalFormatting sqref="E8:E9 E11:E14">
    <cfRule type="cellIs" dxfId="4201" priority="4201" stopIfTrue="1" operator="equal">
      <formula>"Pass"</formula>
    </cfRule>
    <cfRule type="cellIs" dxfId="4200" priority="4202" stopIfTrue="1" operator="equal">
      <formula>"Fail"</formula>
    </cfRule>
  </conditionalFormatting>
  <conditionalFormatting sqref="E8:E9 E11:E14">
    <cfRule type="cellIs" dxfId="4199" priority="4199" stopIfTrue="1" operator="equal">
      <formula>"Pass"</formula>
    </cfRule>
    <cfRule type="cellIs" dxfId="4198" priority="4200" stopIfTrue="1" operator="equal">
      <formula>"Fail"</formula>
    </cfRule>
  </conditionalFormatting>
  <conditionalFormatting sqref="E8:E9 E11:E14">
    <cfRule type="cellIs" dxfId="4197" priority="4197" stopIfTrue="1" operator="equal">
      <formula>"Pass"</formula>
    </cfRule>
    <cfRule type="cellIs" dxfId="4196" priority="4198" stopIfTrue="1" operator="equal">
      <formula>"Fail"</formula>
    </cfRule>
  </conditionalFormatting>
  <conditionalFormatting sqref="E8:E9 E11:E14">
    <cfRule type="cellIs" dxfId="4195" priority="4195" stopIfTrue="1" operator="equal">
      <formula>"Pass"</formula>
    </cfRule>
    <cfRule type="cellIs" dxfId="4194" priority="4196" stopIfTrue="1" operator="equal">
      <formula>"Fail"</formula>
    </cfRule>
  </conditionalFormatting>
  <conditionalFormatting sqref="E8:E9 E11:E14">
    <cfRule type="cellIs" dxfId="4193" priority="4193" stopIfTrue="1" operator="equal">
      <formula>"Pass"</formula>
    </cfRule>
    <cfRule type="cellIs" dxfId="4192" priority="4194" stopIfTrue="1" operator="equal">
      <formula>"Fail"</formula>
    </cfRule>
  </conditionalFormatting>
  <conditionalFormatting sqref="E8:E9 E11:E14">
    <cfRule type="cellIs" dxfId="4191" priority="4191" stopIfTrue="1" operator="equal">
      <formula>"Pass"</formula>
    </cfRule>
    <cfRule type="cellIs" dxfId="4190" priority="4192" stopIfTrue="1" operator="equal">
      <formula>"Fail"</formula>
    </cfRule>
  </conditionalFormatting>
  <conditionalFormatting sqref="E8:E9 E11:E14">
    <cfRule type="cellIs" dxfId="4189" priority="4189" stopIfTrue="1" operator="equal">
      <formula>"Pass"</formula>
    </cfRule>
    <cfRule type="cellIs" dxfId="4188" priority="4190" stopIfTrue="1" operator="equal">
      <formula>"Fail"</formula>
    </cfRule>
  </conditionalFormatting>
  <conditionalFormatting sqref="E8:E9 E11:E14">
    <cfRule type="cellIs" dxfId="4187" priority="4187" stopIfTrue="1" operator="equal">
      <formula>"Pass"</formula>
    </cfRule>
    <cfRule type="cellIs" dxfId="4186" priority="4188" stopIfTrue="1" operator="equal">
      <formula>"Fail"</formula>
    </cfRule>
  </conditionalFormatting>
  <conditionalFormatting sqref="E8:E9 E11:E14">
    <cfRule type="cellIs" dxfId="4185" priority="4185" stopIfTrue="1" operator="equal">
      <formula>"Pass"</formula>
    </cfRule>
    <cfRule type="cellIs" dxfId="4184" priority="4186" stopIfTrue="1" operator="equal">
      <formula>"Fail"</formula>
    </cfRule>
  </conditionalFormatting>
  <conditionalFormatting sqref="E8:E9 E11:E14">
    <cfRule type="cellIs" dxfId="4183" priority="4183" stopIfTrue="1" operator="equal">
      <formula>"Pass"</formula>
    </cfRule>
    <cfRule type="cellIs" dxfId="4182" priority="4184" stopIfTrue="1" operator="equal">
      <formula>"Fail"</formula>
    </cfRule>
  </conditionalFormatting>
  <conditionalFormatting sqref="E8:E9 E11:E14">
    <cfRule type="cellIs" dxfId="4181" priority="4181" stopIfTrue="1" operator="equal">
      <formula>"Pass"</formula>
    </cfRule>
    <cfRule type="cellIs" dxfId="4180" priority="4182" stopIfTrue="1" operator="equal">
      <formula>"Fail"</formula>
    </cfRule>
  </conditionalFormatting>
  <conditionalFormatting sqref="E8:E9 E11:E14">
    <cfRule type="cellIs" dxfId="4179" priority="4179" stopIfTrue="1" operator="equal">
      <formula>"Pass"</formula>
    </cfRule>
    <cfRule type="cellIs" dxfId="4178" priority="4180" stopIfTrue="1" operator="equal">
      <formula>"Fail"</formula>
    </cfRule>
  </conditionalFormatting>
  <conditionalFormatting sqref="E8:E9 E11:E14">
    <cfRule type="cellIs" dxfId="4177" priority="4177" stopIfTrue="1" operator="equal">
      <formula>"Pass"</formula>
    </cfRule>
    <cfRule type="cellIs" dxfId="4176" priority="4178" stopIfTrue="1" operator="equal">
      <formula>"Fail"</formula>
    </cfRule>
  </conditionalFormatting>
  <conditionalFormatting sqref="E8:E9 E11:E14">
    <cfRule type="cellIs" dxfId="4175" priority="4175" stopIfTrue="1" operator="equal">
      <formula>"Pass"</formula>
    </cfRule>
    <cfRule type="cellIs" dxfId="4174" priority="4176" stopIfTrue="1" operator="equal">
      <formula>"Fail"</formula>
    </cfRule>
  </conditionalFormatting>
  <conditionalFormatting sqref="E8:E9 E11:E14">
    <cfRule type="cellIs" dxfId="4173" priority="4173" stopIfTrue="1" operator="equal">
      <formula>"Pass"</formula>
    </cfRule>
    <cfRule type="cellIs" dxfId="4172" priority="4174" stopIfTrue="1" operator="equal">
      <formula>"Fail"</formula>
    </cfRule>
  </conditionalFormatting>
  <conditionalFormatting sqref="E8:E9 E11:E14">
    <cfRule type="cellIs" dxfId="4171" priority="4171" stopIfTrue="1" operator="equal">
      <formula>"Pass"</formula>
    </cfRule>
    <cfRule type="cellIs" dxfId="4170" priority="4172" stopIfTrue="1" operator="equal">
      <formula>"Fail"</formula>
    </cfRule>
  </conditionalFormatting>
  <conditionalFormatting sqref="E8:E9 E11:E14">
    <cfRule type="cellIs" dxfId="4169" priority="4169" stopIfTrue="1" operator="equal">
      <formula>"Pass"</formula>
    </cfRule>
    <cfRule type="cellIs" dxfId="4168" priority="4170" stopIfTrue="1" operator="equal">
      <formula>"Fail"</formula>
    </cfRule>
  </conditionalFormatting>
  <conditionalFormatting sqref="E8:E9 E11:E14">
    <cfRule type="cellIs" dxfId="4167" priority="4167" stopIfTrue="1" operator="equal">
      <formula>"Pass"</formula>
    </cfRule>
    <cfRule type="cellIs" dxfId="4166" priority="4168" stopIfTrue="1" operator="equal">
      <formula>"Fail"</formula>
    </cfRule>
  </conditionalFormatting>
  <conditionalFormatting sqref="E8:E9 E11:E14">
    <cfRule type="cellIs" dxfId="4165" priority="4165" stopIfTrue="1" operator="equal">
      <formula>"Pass"</formula>
    </cfRule>
    <cfRule type="cellIs" dxfId="4164" priority="4166" stopIfTrue="1" operator="equal">
      <formula>"Fail"</formula>
    </cfRule>
  </conditionalFormatting>
  <conditionalFormatting sqref="E8:E9 E11:E14">
    <cfRule type="cellIs" dxfId="4163" priority="4163" stopIfTrue="1" operator="equal">
      <formula>"Pass"</formula>
    </cfRule>
    <cfRule type="cellIs" dxfId="4162" priority="4164" stopIfTrue="1" operator="equal">
      <formula>"Fail"</formula>
    </cfRule>
  </conditionalFormatting>
  <conditionalFormatting sqref="E12">
    <cfRule type="cellIs" dxfId="4161" priority="4161" stopIfTrue="1" operator="equal">
      <formula>"Pass"</formula>
    </cfRule>
    <cfRule type="cellIs" dxfId="4160" priority="4162" stopIfTrue="1" operator="equal">
      <formula>"Fail"</formula>
    </cfRule>
  </conditionalFormatting>
  <conditionalFormatting sqref="E12">
    <cfRule type="cellIs" dxfId="4159" priority="4159" stopIfTrue="1" operator="equal">
      <formula>"Pass"</formula>
    </cfRule>
    <cfRule type="cellIs" dxfId="4158" priority="4160" stopIfTrue="1" operator="equal">
      <formula>"Fail"</formula>
    </cfRule>
  </conditionalFormatting>
  <conditionalFormatting sqref="E12">
    <cfRule type="cellIs" dxfId="4157" priority="4157" stopIfTrue="1" operator="equal">
      <formula>"Pass"</formula>
    </cfRule>
    <cfRule type="cellIs" dxfId="4156" priority="4158" stopIfTrue="1" operator="equal">
      <formula>"Fail"</formula>
    </cfRule>
  </conditionalFormatting>
  <conditionalFormatting sqref="E12">
    <cfRule type="cellIs" dxfId="4155" priority="4155" stopIfTrue="1" operator="equal">
      <formula>"Pass"</formula>
    </cfRule>
    <cfRule type="cellIs" dxfId="4154" priority="4156" stopIfTrue="1" operator="equal">
      <formula>"Fail"</formula>
    </cfRule>
  </conditionalFormatting>
  <conditionalFormatting sqref="E12">
    <cfRule type="cellIs" dxfId="4153" priority="4153" stopIfTrue="1" operator="equal">
      <formula>"Pass"</formula>
    </cfRule>
    <cfRule type="cellIs" dxfId="4152" priority="4154" stopIfTrue="1" operator="equal">
      <formula>"Fail"</formula>
    </cfRule>
  </conditionalFormatting>
  <conditionalFormatting sqref="E12">
    <cfRule type="cellIs" dxfId="4151" priority="4151" stopIfTrue="1" operator="equal">
      <formula>"Pass"</formula>
    </cfRule>
    <cfRule type="cellIs" dxfId="4150" priority="4152" stopIfTrue="1" operator="equal">
      <formula>"Fail"</formula>
    </cfRule>
  </conditionalFormatting>
  <conditionalFormatting sqref="E12">
    <cfRule type="cellIs" dxfId="4149" priority="4149" stopIfTrue="1" operator="equal">
      <formula>"Pass"</formula>
    </cfRule>
    <cfRule type="cellIs" dxfId="4148" priority="4150" stopIfTrue="1" operator="equal">
      <formula>"Fail"</formula>
    </cfRule>
  </conditionalFormatting>
  <conditionalFormatting sqref="E12">
    <cfRule type="cellIs" dxfId="4147" priority="4147" stopIfTrue="1" operator="equal">
      <formula>"Pass"</formula>
    </cfRule>
    <cfRule type="cellIs" dxfId="4146" priority="4148" stopIfTrue="1" operator="equal">
      <formula>"Fail"</formula>
    </cfRule>
  </conditionalFormatting>
  <conditionalFormatting sqref="E12">
    <cfRule type="cellIs" dxfId="4145" priority="4145" stopIfTrue="1" operator="equal">
      <formula>"Pass"</formula>
    </cfRule>
    <cfRule type="cellIs" dxfId="4144" priority="4146" stopIfTrue="1" operator="equal">
      <formula>"Fail"</formula>
    </cfRule>
  </conditionalFormatting>
  <conditionalFormatting sqref="E12">
    <cfRule type="cellIs" dxfId="4143" priority="4143" stopIfTrue="1" operator="equal">
      <formula>"Pass"</formula>
    </cfRule>
    <cfRule type="cellIs" dxfId="4142" priority="4144" stopIfTrue="1" operator="equal">
      <formula>"Fail"</formula>
    </cfRule>
  </conditionalFormatting>
  <conditionalFormatting sqref="E12">
    <cfRule type="cellIs" dxfId="4141" priority="4141" stopIfTrue="1" operator="equal">
      <formula>"Pass"</formula>
    </cfRule>
    <cfRule type="cellIs" dxfId="4140" priority="4142" stopIfTrue="1" operator="equal">
      <formula>"Fail"</formula>
    </cfRule>
  </conditionalFormatting>
  <conditionalFormatting sqref="E12">
    <cfRule type="cellIs" dxfId="4139" priority="4139" stopIfTrue="1" operator="equal">
      <formula>"Pass"</formula>
    </cfRule>
    <cfRule type="cellIs" dxfId="4138" priority="4140" stopIfTrue="1" operator="equal">
      <formula>"Fail"</formula>
    </cfRule>
  </conditionalFormatting>
  <conditionalFormatting sqref="E12">
    <cfRule type="cellIs" dxfId="4137" priority="4137" stopIfTrue="1" operator="equal">
      <formula>"Pass"</formula>
    </cfRule>
    <cfRule type="cellIs" dxfId="4136" priority="4138" stopIfTrue="1" operator="equal">
      <formula>"Fail"</formula>
    </cfRule>
  </conditionalFormatting>
  <conditionalFormatting sqref="E12">
    <cfRule type="cellIs" dxfId="4135" priority="4135" stopIfTrue="1" operator="equal">
      <formula>"Pass"</formula>
    </cfRule>
    <cfRule type="cellIs" dxfId="4134" priority="4136" stopIfTrue="1" operator="equal">
      <formula>"Fail"</formula>
    </cfRule>
  </conditionalFormatting>
  <conditionalFormatting sqref="E12">
    <cfRule type="cellIs" dxfId="4133" priority="4133" stopIfTrue="1" operator="equal">
      <formula>"Pass"</formula>
    </cfRule>
    <cfRule type="cellIs" dxfId="4132" priority="4134" stopIfTrue="1" operator="equal">
      <formula>"Fail"</formula>
    </cfRule>
  </conditionalFormatting>
  <conditionalFormatting sqref="E12">
    <cfRule type="cellIs" dxfId="4131" priority="4131" stopIfTrue="1" operator="equal">
      <formula>"Pass"</formula>
    </cfRule>
    <cfRule type="cellIs" dxfId="4130" priority="4132" stopIfTrue="1" operator="equal">
      <formula>"Fail"</formula>
    </cfRule>
  </conditionalFormatting>
  <conditionalFormatting sqref="E12">
    <cfRule type="cellIs" dxfId="4129" priority="4129" stopIfTrue="1" operator="equal">
      <formula>"Pass"</formula>
    </cfRule>
    <cfRule type="cellIs" dxfId="4128" priority="4130" stopIfTrue="1" operator="equal">
      <formula>"Fail"</formula>
    </cfRule>
  </conditionalFormatting>
  <conditionalFormatting sqref="E12">
    <cfRule type="cellIs" dxfId="4127" priority="4127" stopIfTrue="1" operator="equal">
      <formula>"Pass"</formula>
    </cfRule>
    <cfRule type="cellIs" dxfId="4126" priority="4128" stopIfTrue="1" operator="equal">
      <formula>"Fail"</formula>
    </cfRule>
  </conditionalFormatting>
  <conditionalFormatting sqref="E12">
    <cfRule type="cellIs" dxfId="4125" priority="4125" stopIfTrue="1" operator="equal">
      <formula>"Pass"</formula>
    </cfRule>
    <cfRule type="cellIs" dxfId="4124" priority="4126" stopIfTrue="1" operator="equal">
      <formula>"Fail"</formula>
    </cfRule>
  </conditionalFormatting>
  <conditionalFormatting sqref="E12">
    <cfRule type="cellIs" dxfId="4123" priority="4123" stopIfTrue="1" operator="equal">
      <formula>"Pass"</formula>
    </cfRule>
    <cfRule type="cellIs" dxfId="4122" priority="4124" stopIfTrue="1" operator="equal">
      <formula>"Fail"</formula>
    </cfRule>
  </conditionalFormatting>
  <conditionalFormatting sqref="E12">
    <cfRule type="cellIs" dxfId="4121" priority="4121" stopIfTrue="1" operator="equal">
      <formula>"Pass"</formula>
    </cfRule>
    <cfRule type="cellIs" dxfId="4120" priority="4122" stopIfTrue="1" operator="equal">
      <formula>"Fail"</formula>
    </cfRule>
  </conditionalFormatting>
  <conditionalFormatting sqref="E12">
    <cfRule type="cellIs" dxfId="4119" priority="4119" stopIfTrue="1" operator="equal">
      <formula>"Pass"</formula>
    </cfRule>
    <cfRule type="cellIs" dxfId="4118" priority="4120" stopIfTrue="1" operator="equal">
      <formula>"Fail"</formula>
    </cfRule>
  </conditionalFormatting>
  <conditionalFormatting sqref="E12">
    <cfRule type="cellIs" dxfId="4117" priority="4117" stopIfTrue="1" operator="equal">
      <formula>"Pass"</formula>
    </cfRule>
    <cfRule type="cellIs" dxfId="4116" priority="4118" stopIfTrue="1" operator="equal">
      <formula>"Fail"</formula>
    </cfRule>
  </conditionalFormatting>
  <conditionalFormatting sqref="E12">
    <cfRule type="cellIs" dxfId="4115" priority="4115" stopIfTrue="1" operator="equal">
      <formula>"Pass"</formula>
    </cfRule>
    <cfRule type="cellIs" dxfId="4114" priority="4116" stopIfTrue="1" operator="equal">
      <formula>"Fail"</formula>
    </cfRule>
  </conditionalFormatting>
  <conditionalFormatting sqref="E12">
    <cfRule type="cellIs" dxfId="4113" priority="4113" stopIfTrue="1" operator="equal">
      <formula>"Pass"</formula>
    </cfRule>
    <cfRule type="cellIs" dxfId="4112" priority="4114" stopIfTrue="1" operator="equal">
      <formula>"Fail"</formula>
    </cfRule>
  </conditionalFormatting>
  <conditionalFormatting sqref="E12">
    <cfRule type="cellIs" dxfId="4111" priority="4111" stopIfTrue="1" operator="equal">
      <formula>"Pass"</formula>
    </cfRule>
    <cfRule type="cellIs" dxfId="4110" priority="4112" stopIfTrue="1" operator="equal">
      <formula>"Fail"</formula>
    </cfRule>
  </conditionalFormatting>
  <conditionalFormatting sqref="E12">
    <cfRule type="cellIs" dxfId="4109" priority="4109" stopIfTrue="1" operator="equal">
      <formula>"Pass"</formula>
    </cfRule>
    <cfRule type="cellIs" dxfId="4108" priority="4110" stopIfTrue="1" operator="equal">
      <formula>"Fail"</formula>
    </cfRule>
  </conditionalFormatting>
  <conditionalFormatting sqref="E12">
    <cfRule type="cellIs" dxfId="4107" priority="4107" stopIfTrue="1" operator="equal">
      <formula>"Pass"</formula>
    </cfRule>
    <cfRule type="cellIs" dxfId="4106" priority="4108" stopIfTrue="1" operator="equal">
      <formula>"Fail"</formula>
    </cfRule>
  </conditionalFormatting>
  <conditionalFormatting sqref="E12">
    <cfRule type="cellIs" dxfId="4105" priority="4105" stopIfTrue="1" operator="equal">
      <formula>"Pass"</formula>
    </cfRule>
    <cfRule type="cellIs" dxfId="4104" priority="4106" stopIfTrue="1" operator="equal">
      <formula>"Fail"</formula>
    </cfRule>
  </conditionalFormatting>
  <conditionalFormatting sqref="E12">
    <cfRule type="cellIs" dxfId="4103" priority="4103" stopIfTrue="1" operator="equal">
      <formula>"Pass"</formula>
    </cfRule>
    <cfRule type="cellIs" dxfId="4102" priority="4104" stopIfTrue="1" operator="equal">
      <formula>"Fail"</formula>
    </cfRule>
  </conditionalFormatting>
  <conditionalFormatting sqref="E12">
    <cfRule type="cellIs" dxfId="4101" priority="4101" stopIfTrue="1" operator="equal">
      <formula>"Pass"</formula>
    </cfRule>
    <cfRule type="cellIs" dxfId="4100" priority="4102" stopIfTrue="1" operator="equal">
      <formula>"Fail"</formula>
    </cfRule>
  </conditionalFormatting>
  <conditionalFormatting sqref="E12">
    <cfRule type="cellIs" dxfId="4099" priority="4099" stopIfTrue="1" operator="equal">
      <formula>"Pass"</formula>
    </cfRule>
    <cfRule type="cellIs" dxfId="4098" priority="4100" stopIfTrue="1" operator="equal">
      <formula>"Fail"</formula>
    </cfRule>
  </conditionalFormatting>
  <conditionalFormatting sqref="E12">
    <cfRule type="cellIs" dxfId="4097" priority="4097" stopIfTrue="1" operator="equal">
      <formula>"Pass"</formula>
    </cfRule>
    <cfRule type="cellIs" dxfId="4096" priority="4098" stopIfTrue="1" operator="equal">
      <formula>"Fail"</formula>
    </cfRule>
  </conditionalFormatting>
  <conditionalFormatting sqref="E12">
    <cfRule type="cellIs" dxfId="4095" priority="4095" stopIfTrue="1" operator="equal">
      <formula>"Pass"</formula>
    </cfRule>
    <cfRule type="cellIs" dxfId="4094" priority="4096" stopIfTrue="1" operator="equal">
      <formula>"Fail"</formula>
    </cfRule>
  </conditionalFormatting>
  <conditionalFormatting sqref="E12">
    <cfRule type="cellIs" dxfId="4093" priority="4093" stopIfTrue="1" operator="equal">
      <formula>"Pass"</formula>
    </cfRule>
    <cfRule type="cellIs" dxfId="4092" priority="4094" stopIfTrue="1" operator="equal">
      <formula>"Fail"</formula>
    </cfRule>
  </conditionalFormatting>
  <conditionalFormatting sqref="E12">
    <cfRule type="cellIs" dxfId="4091" priority="4091" stopIfTrue="1" operator="equal">
      <formula>"Pass"</formula>
    </cfRule>
    <cfRule type="cellIs" dxfId="4090" priority="4092" stopIfTrue="1" operator="equal">
      <formula>"Fail"</formula>
    </cfRule>
  </conditionalFormatting>
  <conditionalFormatting sqref="E12">
    <cfRule type="cellIs" dxfId="4089" priority="4089" stopIfTrue="1" operator="equal">
      <formula>"Pass"</formula>
    </cfRule>
    <cfRule type="cellIs" dxfId="4088" priority="4090" stopIfTrue="1" operator="equal">
      <formula>"Fail"</formula>
    </cfRule>
  </conditionalFormatting>
  <conditionalFormatting sqref="E12">
    <cfRule type="cellIs" dxfId="4087" priority="4087" stopIfTrue="1" operator="equal">
      <formula>"Pass"</formula>
    </cfRule>
    <cfRule type="cellIs" dxfId="4086" priority="4088" stopIfTrue="1" operator="equal">
      <formula>"Fail"</formula>
    </cfRule>
  </conditionalFormatting>
  <conditionalFormatting sqref="E12">
    <cfRule type="cellIs" dxfId="4085" priority="4085" stopIfTrue="1" operator="equal">
      <formula>"Pass"</formula>
    </cfRule>
    <cfRule type="cellIs" dxfId="4084" priority="4086" stopIfTrue="1" operator="equal">
      <formula>"Fail"</formula>
    </cfRule>
  </conditionalFormatting>
  <conditionalFormatting sqref="E12">
    <cfRule type="cellIs" dxfId="4083" priority="4083" stopIfTrue="1" operator="equal">
      <formula>"Pass"</formula>
    </cfRule>
    <cfRule type="cellIs" dxfId="4082" priority="4084" stopIfTrue="1" operator="equal">
      <formula>"Fail"</formula>
    </cfRule>
  </conditionalFormatting>
  <conditionalFormatting sqref="E12">
    <cfRule type="cellIs" dxfId="4081" priority="4081" stopIfTrue="1" operator="equal">
      <formula>"Pass"</formula>
    </cfRule>
    <cfRule type="cellIs" dxfId="4080" priority="4082" stopIfTrue="1" operator="equal">
      <formula>"Fail"</formula>
    </cfRule>
  </conditionalFormatting>
  <conditionalFormatting sqref="E12">
    <cfRule type="cellIs" dxfId="4079" priority="4079" stopIfTrue="1" operator="equal">
      <formula>"Pass"</formula>
    </cfRule>
    <cfRule type="cellIs" dxfId="4078" priority="4080" stopIfTrue="1" operator="equal">
      <formula>"Fail"</formula>
    </cfRule>
  </conditionalFormatting>
  <conditionalFormatting sqref="E12">
    <cfRule type="cellIs" dxfId="4077" priority="4077" stopIfTrue="1" operator="equal">
      <formula>"Pass"</formula>
    </cfRule>
    <cfRule type="cellIs" dxfId="4076" priority="4078" stopIfTrue="1" operator="equal">
      <formula>"Fail"</formula>
    </cfRule>
  </conditionalFormatting>
  <conditionalFormatting sqref="E12">
    <cfRule type="cellIs" dxfId="4075" priority="4075" stopIfTrue="1" operator="equal">
      <formula>"Pass"</formula>
    </cfRule>
    <cfRule type="cellIs" dxfId="4074" priority="4076" stopIfTrue="1" operator="equal">
      <formula>"Fail"</formula>
    </cfRule>
  </conditionalFormatting>
  <conditionalFormatting sqref="E12">
    <cfRule type="cellIs" dxfId="4073" priority="4073" stopIfTrue="1" operator="equal">
      <formula>"Pass"</formula>
    </cfRule>
    <cfRule type="cellIs" dxfId="4072" priority="4074" stopIfTrue="1" operator="equal">
      <formula>"Fail"</formula>
    </cfRule>
  </conditionalFormatting>
  <conditionalFormatting sqref="E12">
    <cfRule type="cellIs" dxfId="4071" priority="4071" stopIfTrue="1" operator="equal">
      <formula>"Pass"</formula>
    </cfRule>
    <cfRule type="cellIs" dxfId="4070" priority="4072" stopIfTrue="1" operator="equal">
      <formula>"Fail"</formula>
    </cfRule>
  </conditionalFormatting>
  <conditionalFormatting sqref="E12">
    <cfRule type="cellIs" dxfId="4069" priority="4069" stopIfTrue="1" operator="equal">
      <formula>"Pass"</formula>
    </cfRule>
    <cfRule type="cellIs" dxfId="4068" priority="4070" stopIfTrue="1" operator="equal">
      <formula>"Fail"</formula>
    </cfRule>
  </conditionalFormatting>
  <conditionalFormatting sqref="E12">
    <cfRule type="cellIs" dxfId="4067" priority="4067" stopIfTrue="1" operator="equal">
      <formula>"Pass"</formula>
    </cfRule>
    <cfRule type="cellIs" dxfId="4066" priority="4068" stopIfTrue="1" operator="equal">
      <formula>"Fail"</formula>
    </cfRule>
  </conditionalFormatting>
  <conditionalFormatting sqref="E12">
    <cfRule type="cellIs" dxfId="4065" priority="4065" stopIfTrue="1" operator="equal">
      <formula>"Pass"</formula>
    </cfRule>
    <cfRule type="cellIs" dxfId="4064" priority="4066" stopIfTrue="1" operator="equal">
      <formula>"Fail"</formula>
    </cfRule>
  </conditionalFormatting>
  <conditionalFormatting sqref="E12">
    <cfRule type="cellIs" dxfId="4063" priority="4063" stopIfTrue="1" operator="equal">
      <formula>"Pass"</formula>
    </cfRule>
    <cfRule type="cellIs" dxfId="4062" priority="4064" stopIfTrue="1" operator="equal">
      <formula>"Fail"</formula>
    </cfRule>
  </conditionalFormatting>
  <conditionalFormatting sqref="E12">
    <cfRule type="cellIs" dxfId="4061" priority="4061" stopIfTrue="1" operator="equal">
      <formula>"Pass"</formula>
    </cfRule>
    <cfRule type="cellIs" dxfId="4060" priority="4062" stopIfTrue="1" operator="equal">
      <formula>"Fail"</formula>
    </cfRule>
  </conditionalFormatting>
  <conditionalFormatting sqref="E12">
    <cfRule type="cellIs" dxfId="4059" priority="4059" stopIfTrue="1" operator="equal">
      <formula>"Pass"</formula>
    </cfRule>
    <cfRule type="cellIs" dxfId="4058" priority="4060" stopIfTrue="1" operator="equal">
      <formula>"Fail"</formula>
    </cfRule>
  </conditionalFormatting>
  <conditionalFormatting sqref="E12">
    <cfRule type="cellIs" dxfId="4057" priority="4057" stopIfTrue="1" operator="equal">
      <formula>"Pass"</formula>
    </cfRule>
    <cfRule type="cellIs" dxfId="4056" priority="4058" stopIfTrue="1" operator="equal">
      <formula>"Fail"</formula>
    </cfRule>
  </conditionalFormatting>
  <conditionalFormatting sqref="E12">
    <cfRule type="cellIs" dxfId="4055" priority="4055" stopIfTrue="1" operator="equal">
      <formula>"Pass"</formula>
    </cfRule>
    <cfRule type="cellIs" dxfId="4054" priority="4056" stopIfTrue="1" operator="equal">
      <formula>"Fail"</formula>
    </cfRule>
  </conditionalFormatting>
  <conditionalFormatting sqref="E12">
    <cfRule type="cellIs" dxfId="4053" priority="4053" stopIfTrue="1" operator="equal">
      <formula>"Pass"</formula>
    </cfRule>
    <cfRule type="cellIs" dxfId="4052" priority="4054" stopIfTrue="1" operator="equal">
      <formula>"Fail"</formula>
    </cfRule>
  </conditionalFormatting>
  <conditionalFormatting sqref="E12">
    <cfRule type="cellIs" dxfId="4051" priority="4051" stopIfTrue="1" operator="equal">
      <formula>"Pass"</formula>
    </cfRule>
    <cfRule type="cellIs" dxfId="4050" priority="4052" stopIfTrue="1" operator="equal">
      <formula>"Fail"</formula>
    </cfRule>
  </conditionalFormatting>
  <conditionalFormatting sqref="E12">
    <cfRule type="cellIs" dxfId="4049" priority="4049" stopIfTrue="1" operator="equal">
      <formula>"Pass"</formula>
    </cfRule>
    <cfRule type="cellIs" dxfId="4048" priority="4050" stopIfTrue="1" operator="equal">
      <formula>"Fail"</formula>
    </cfRule>
  </conditionalFormatting>
  <conditionalFormatting sqref="E12">
    <cfRule type="cellIs" dxfId="4047" priority="4047" stopIfTrue="1" operator="equal">
      <formula>"Pass"</formula>
    </cfRule>
    <cfRule type="cellIs" dxfId="4046" priority="4048" stopIfTrue="1" operator="equal">
      <formula>"Fail"</formula>
    </cfRule>
  </conditionalFormatting>
  <conditionalFormatting sqref="E12">
    <cfRule type="cellIs" dxfId="4045" priority="4045" stopIfTrue="1" operator="equal">
      <formula>"Pass"</formula>
    </cfRule>
    <cfRule type="cellIs" dxfId="4044" priority="4046" stopIfTrue="1" operator="equal">
      <formula>"Fail"</formula>
    </cfRule>
  </conditionalFormatting>
  <conditionalFormatting sqref="E12">
    <cfRule type="cellIs" dxfId="4043" priority="4043" stopIfTrue="1" operator="equal">
      <formula>"Pass"</formula>
    </cfRule>
    <cfRule type="cellIs" dxfId="4042" priority="4044" stopIfTrue="1" operator="equal">
      <formula>"Fail"</formula>
    </cfRule>
  </conditionalFormatting>
  <conditionalFormatting sqref="E12">
    <cfRule type="cellIs" dxfId="4041" priority="4041" stopIfTrue="1" operator="equal">
      <formula>"Pass"</formula>
    </cfRule>
    <cfRule type="cellIs" dxfId="4040" priority="4042" stopIfTrue="1" operator="equal">
      <formula>"Fail"</formula>
    </cfRule>
  </conditionalFormatting>
  <conditionalFormatting sqref="E12">
    <cfRule type="cellIs" dxfId="4039" priority="4039" stopIfTrue="1" operator="equal">
      <formula>"Pass"</formula>
    </cfRule>
    <cfRule type="cellIs" dxfId="4038" priority="4040" stopIfTrue="1" operator="equal">
      <formula>"Fail"</formula>
    </cfRule>
  </conditionalFormatting>
  <conditionalFormatting sqref="E12">
    <cfRule type="cellIs" dxfId="4037" priority="4037" stopIfTrue="1" operator="equal">
      <formula>"Pass"</formula>
    </cfRule>
    <cfRule type="cellIs" dxfId="4036" priority="4038" stopIfTrue="1" operator="equal">
      <formula>"Fail"</formula>
    </cfRule>
  </conditionalFormatting>
  <conditionalFormatting sqref="E12">
    <cfRule type="cellIs" dxfId="4035" priority="4035" stopIfTrue="1" operator="equal">
      <formula>"Pass"</formula>
    </cfRule>
    <cfRule type="cellIs" dxfId="4034" priority="4036" stopIfTrue="1" operator="equal">
      <formula>"Fail"</formula>
    </cfRule>
  </conditionalFormatting>
  <conditionalFormatting sqref="E12">
    <cfRule type="cellIs" dxfId="4033" priority="4033" stopIfTrue="1" operator="equal">
      <formula>"Pass"</formula>
    </cfRule>
    <cfRule type="cellIs" dxfId="4032" priority="4034" stopIfTrue="1" operator="equal">
      <formula>"Fail"</formula>
    </cfRule>
  </conditionalFormatting>
  <conditionalFormatting sqref="E12">
    <cfRule type="cellIs" dxfId="4031" priority="4031" stopIfTrue="1" operator="equal">
      <formula>"Pass"</formula>
    </cfRule>
    <cfRule type="cellIs" dxfId="4030" priority="4032" stopIfTrue="1" operator="equal">
      <formula>"Fail"</formula>
    </cfRule>
  </conditionalFormatting>
  <conditionalFormatting sqref="E12">
    <cfRule type="cellIs" dxfId="4029" priority="4029" stopIfTrue="1" operator="equal">
      <formula>"Pass"</formula>
    </cfRule>
    <cfRule type="cellIs" dxfId="4028" priority="4030" stopIfTrue="1" operator="equal">
      <formula>"Fail"</formula>
    </cfRule>
  </conditionalFormatting>
  <conditionalFormatting sqref="E12">
    <cfRule type="cellIs" dxfId="4027" priority="4027" stopIfTrue="1" operator="equal">
      <formula>"Pass"</formula>
    </cfRule>
    <cfRule type="cellIs" dxfId="4026" priority="4028" stopIfTrue="1" operator="equal">
      <formula>"Fail"</formula>
    </cfRule>
  </conditionalFormatting>
  <conditionalFormatting sqref="E12">
    <cfRule type="cellIs" dxfId="4025" priority="4025" stopIfTrue="1" operator="equal">
      <formula>"Pass"</formula>
    </cfRule>
    <cfRule type="cellIs" dxfId="4024" priority="4026" stopIfTrue="1" operator="equal">
      <formula>"Fail"</formula>
    </cfRule>
  </conditionalFormatting>
  <conditionalFormatting sqref="E12">
    <cfRule type="cellIs" dxfId="4023" priority="4023" stopIfTrue="1" operator="equal">
      <formula>"Pass"</formula>
    </cfRule>
    <cfRule type="cellIs" dxfId="4022" priority="4024" stopIfTrue="1" operator="equal">
      <formula>"Fail"</formula>
    </cfRule>
  </conditionalFormatting>
  <conditionalFormatting sqref="E12">
    <cfRule type="cellIs" dxfId="4021" priority="4021" stopIfTrue="1" operator="equal">
      <formula>"Pass"</formula>
    </cfRule>
    <cfRule type="cellIs" dxfId="4020" priority="4022" stopIfTrue="1" operator="equal">
      <formula>"Fail"</formula>
    </cfRule>
  </conditionalFormatting>
  <conditionalFormatting sqref="E12">
    <cfRule type="cellIs" dxfId="4019" priority="4019" stopIfTrue="1" operator="equal">
      <formula>"Pass"</formula>
    </cfRule>
    <cfRule type="cellIs" dxfId="4018" priority="4020" stopIfTrue="1" operator="equal">
      <formula>"Fail"</formula>
    </cfRule>
  </conditionalFormatting>
  <conditionalFormatting sqref="E12">
    <cfRule type="cellIs" dxfId="4017" priority="4017" stopIfTrue="1" operator="equal">
      <formula>"Pass"</formula>
    </cfRule>
    <cfRule type="cellIs" dxfId="4016" priority="4018" stopIfTrue="1" operator="equal">
      <formula>"Fail"</formula>
    </cfRule>
  </conditionalFormatting>
  <conditionalFormatting sqref="E12">
    <cfRule type="cellIs" dxfId="4015" priority="4015" stopIfTrue="1" operator="equal">
      <formula>"Pass"</formula>
    </cfRule>
    <cfRule type="cellIs" dxfId="4014" priority="4016" stopIfTrue="1" operator="equal">
      <formula>"Fail"</formula>
    </cfRule>
  </conditionalFormatting>
  <conditionalFormatting sqref="E12">
    <cfRule type="cellIs" dxfId="4013" priority="4013" stopIfTrue="1" operator="equal">
      <formula>"Pass"</formula>
    </cfRule>
    <cfRule type="cellIs" dxfId="4012" priority="4014" stopIfTrue="1" operator="equal">
      <formula>"Fail"</formula>
    </cfRule>
  </conditionalFormatting>
  <conditionalFormatting sqref="E12">
    <cfRule type="cellIs" dxfId="4011" priority="4011" stopIfTrue="1" operator="equal">
      <formula>"Pass"</formula>
    </cfRule>
    <cfRule type="cellIs" dxfId="4010" priority="4012" stopIfTrue="1" operator="equal">
      <formula>"Fail"</formula>
    </cfRule>
  </conditionalFormatting>
  <conditionalFormatting sqref="E12">
    <cfRule type="cellIs" dxfId="4009" priority="4009" stopIfTrue="1" operator="equal">
      <formula>"Pass"</formula>
    </cfRule>
    <cfRule type="cellIs" dxfId="4008" priority="4010" stopIfTrue="1" operator="equal">
      <formula>"Fail"</formula>
    </cfRule>
  </conditionalFormatting>
  <conditionalFormatting sqref="E12">
    <cfRule type="cellIs" dxfId="4007" priority="4007" stopIfTrue="1" operator="equal">
      <formula>"Pass"</formula>
    </cfRule>
    <cfRule type="cellIs" dxfId="4006" priority="4008" stopIfTrue="1" operator="equal">
      <formula>"Fail"</formula>
    </cfRule>
  </conditionalFormatting>
  <conditionalFormatting sqref="E12">
    <cfRule type="cellIs" dxfId="4005" priority="4005" stopIfTrue="1" operator="equal">
      <formula>"Pass"</formula>
    </cfRule>
    <cfRule type="cellIs" dxfId="4004" priority="4006" stopIfTrue="1" operator="equal">
      <formula>"Fail"</formula>
    </cfRule>
  </conditionalFormatting>
  <conditionalFormatting sqref="E12">
    <cfRule type="cellIs" dxfId="4003" priority="4003" stopIfTrue="1" operator="equal">
      <formula>"Pass"</formula>
    </cfRule>
    <cfRule type="cellIs" dxfId="4002" priority="4004" stopIfTrue="1" operator="equal">
      <formula>"Fail"</formula>
    </cfRule>
  </conditionalFormatting>
  <conditionalFormatting sqref="E12">
    <cfRule type="cellIs" dxfId="4001" priority="4001" stopIfTrue="1" operator="equal">
      <formula>"Pass"</formula>
    </cfRule>
    <cfRule type="cellIs" dxfId="4000" priority="4002" stopIfTrue="1" operator="equal">
      <formula>"Fail"</formula>
    </cfRule>
  </conditionalFormatting>
  <conditionalFormatting sqref="E12">
    <cfRule type="cellIs" dxfId="3999" priority="3999" stopIfTrue="1" operator="equal">
      <formula>"Pass"</formula>
    </cfRule>
    <cfRule type="cellIs" dxfId="3998" priority="4000" stopIfTrue="1" operator="equal">
      <formula>"Fail"</formula>
    </cfRule>
  </conditionalFormatting>
  <conditionalFormatting sqref="E12">
    <cfRule type="cellIs" dxfId="3997" priority="3997" stopIfTrue="1" operator="equal">
      <formula>"Pass"</formula>
    </cfRule>
    <cfRule type="cellIs" dxfId="3996" priority="3998" stopIfTrue="1" operator="equal">
      <formula>"Fail"</formula>
    </cfRule>
  </conditionalFormatting>
  <conditionalFormatting sqref="E12">
    <cfRule type="cellIs" dxfId="3995" priority="3995" stopIfTrue="1" operator="equal">
      <formula>"Pass"</formula>
    </cfRule>
    <cfRule type="cellIs" dxfId="3994" priority="3996" stopIfTrue="1" operator="equal">
      <formula>"Fail"</formula>
    </cfRule>
  </conditionalFormatting>
  <conditionalFormatting sqref="E12">
    <cfRule type="cellIs" dxfId="3993" priority="3993" stopIfTrue="1" operator="equal">
      <formula>"Pass"</formula>
    </cfRule>
    <cfRule type="cellIs" dxfId="3992" priority="3994" stopIfTrue="1" operator="equal">
      <formula>"Fail"</formula>
    </cfRule>
  </conditionalFormatting>
  <conditionalFormatting sqref="E12">
    <cfRule type="cellIs" dxfId="3991" priority="3991" stopIfTrue="1" operator="equal">
      <formula>"Pass"</formula>
    </cfRule>
    <cfRule type="cellIs" dxfId="3990" priority="3992" stopIfTrue="1" operator="equal">
      <formula>"Fail"</formula>
    </cfRule>
  </conditionalFormatting>
  <conditionalFormatting sqref="E12">
    <cfRule type="cellIs" dxfId="3989" priority="3989" stopIfTrue="1" operator="equal">
      <formula>"Pass"</formula>
    </cfRule>
    <cfRule type="cellIs" dxfId="3988" priority="3990" stopIfTrue="1" operator="equal">
      <formula>"Fail"</formula>
    </cfRule>
  </conditionalFormatting>
  <conditionalFormatting sqref="E12">
    <cfRule type="cellIs" dxfId="3987" priority="3987" stopIfTrue="1" operator="equal">
      <formula>"Pass"</formula>
    </cfRule>
    <cfRule type="cellIs" dxfId="3986" priority="3988" stopIfTrue="1" operator="equal">
      <formula>"Fail"</formula>
    </cfRule>
  </conditionalFormatting>
  <conditionalFormatting sqref="E12">
    <cfRule type="cellIs" dxfId="3985" priority="3985" stopIfTrue="1" operator="equal">
      <formula>"Pass"</formula>
    </cfRule>
    <cfRule type="cellIs" dxfId="3984" priority="3986" stopIfTrue="1" operator="equal">
      <formula>"Fail"</formula>
    </cfRule>
  </conditionalFormatting>
  <conditionalFormatting sqref="E12">
    <cfRule type="cellIs" dxfId="3983" priority="3983" stopIfTrue="1" operator="equal">
      <formula>"Pass"</formula>
    </cfRule>
    <cfRule type="cellIs" dxfId="3982" priority="3984" stopIfTrue="1" operator="equal">
      <formula>"Fail"</formula>
    </cfRule>
  </conditionalFormatting>
  <conditionalFormatting sqref="E12">
    <cfRule type="cellIs" dxfId="3981" priority="3981" stopIfTrue="1" operator="equal">
      <formula>"Pass"</formula>
    </cfRule>
    <cfRule type="cellIs" dxfId="3980" priority="3982" stopIfTrue="1" operator="equal">
      <formula>"Fail"</formula>
    </cfRule>
  </conditionalFormatting>
  <conditionalFormatting sqref="E12">
    <cfRule type="cellIs" dxfId="3979" priority="3979" stopIfTrue="1" operator="equal">
      <formula>"Pass"</formula>
    </cfRule>
    <cfRule type="cellIs" dxfId="3978" priority="3980" stopIfTrue="1" operator="equal">
      <formula>"Fail"</formula>
    </cfRule>
  </conditionalFormatting>
  <conditionalFormatting sqref="E12">
    <cfRule type="cellIs" dxfId="3977" priority="3977" stopIfTrue="1" operator="equal">
      <formula>"Pass"</formula>
    </cfRule>
    <cfRule type="cellIs" dxfId="3976" priority="3978" stopIfTrue="1" operator="equal">
      <formula>"Fail"</formula>
    </cfRule>
  </conditionalFormatting>
  <conditionalFormatting sqref="E12">
    <cfRule type="cellIs" dxfId="3975" priority="3975" stopIfTrue="1" operator="equal">
      <formula>"Pass"</formula>
    </cfRule>
    <cfRule type="cellIs" dxfId="3974" priority="3976" stopIfTrue="1" operator="equal">
      <formula>"Fail"</formula>
    </cfRule>
  </conditionalFormatting>
  <conditionalFormatting sqref="E12">
    <cfRule type="cellIs" dxfId="3973" priority="3973" stopIfTrue="1" operator="equal">
      <formula>"Pass"</formula>
    </cfRule>
    <cfRule type="cellIs" dxfId="3972" priority="3974" stopIfTrue="1" operator="equal">
      <formula>"Fail"</formula>
    </cfRule>
  </conditionalFormatting>
  <conditionalFormatting sqref="E12">
    <cfRule type="cellIs" dxfId="3971" priority="3971" stopIfTrue="1" operator="equal">
      <formula>"Pass"</formula>
    </cfRule>
    <cfRule type="cellIs" dxfId="3970" priority="3972" stopIfTrue="1" operator="equal">
      <formula>"Fail"</formula>
    </cfRule>
  </conditionalFormatting>
  <conditionalFormatting sqref="E12">
    <cfRule type="cellIs" dxfId="3969" priority="3969" stopIfTrue="1" operator="equal">
      <formula>"Pass"</formula>
    </cfRule>
    <cfRule type="cellIs" dxfId="3968" priority="3970" stopIfTrue="1" operator="equal">
      <formula>"Fail"</formula>
    </cfRule>
  </conditionalFormatting>
  <conditionalFormatting sqref="E12">
    <cfRule type="cellIs" dxfId="3967" priority="3967" stopIfTrue="1" operator="equal">
      <formula>"Pass"</formula>
    </cfRule>
    <cfRule type="cellIs" dxfId="3966" priority="3968" stopIfTrue="1" operator="equal">
      <formula>"Fail"</formula>
    </cfRule>
  </conditionalFormatting>
  <conditionalFormatting sqref="E12">
    <cfRule type="cellIs" dxfId="3965" priority="3965" stopIfTrue="1" operator="equal">
      <formula>"Pass"</formula>
    </cfRule>
    <cfRule type="cellIs" dxfId="3964" priority="3966" stopIfTrue="1" operator="equal">
      <formula>"Fail"</formula>
    </cfRule>
  </conditionalFormatting>
  <conditionalFormatting sqref="E12">
    <cfRule type="cellIs" dxfId="3963" priority="3963" stopIfTrue="1" operator="equal">
      <formula>"Pass"</formula>
    </cfRule>
    <cfRule type="cellIs" dxfId="3962" priority="3964" stopIfTrue="1" operator="equal">
      <formula>"Fail"</formula>
    </cfRule>
  </conditionalFormatting>
  <conditionalFormatting sqref="E12">
    <cfRule type="cellIs" dxfId="3961" priority="3961" stopIfTrue="1" operator="equal">
      <formula>"Pass"</formula>
    </cfRule>
    <cfRule type="cellIs" dxfId="3960" priority="3962" stopIfTrue="1" operator="equal">
      <formula>"Fail"</formula>
    </cfRule>
  </conditionalFormatting>
  <conditionalFormatting sqref="E12">
    <cfRule type="cellIs" dxfId="3959" priority="3959" stopIfTrue="1" operator="equal">
      <formula>"Pass"</formula>
    </cfRule>
    <cfRule type="cellIs" dxfId="3958" priority="3960" stopIfTrue="1" operator="equal">
      <formula>"Fail"</formula>
    </cfRule>
  </conditionalFormatting>
  <conditionalFormatting sqref="E12">
    <cfRule type="cellIs" dxfId="3957" priority="3957" stopIfTrue="1" operator="equal">
      <formula>"Pass"</formula>
    </cfRule>
    <cfRule type="cellIs" dxfId="3956" priority="3958" stopIfTrue="1" operator="equal">
      <formula>"Fail"</formula>
    </cfRule>
  </conditionalFormatting>
  <conditionalFormatting sqref="E12">
    <cfRule type="cellIs" dxfId="3955" priority="3955" stopIfTrue="1" operator="equal">
      <formula>"Pass"</formula>
    </cfRule>
    <cfRule type="cellIs" dxfId="3954" priority="3956" stopIfTrue="1" operator="equal">
      <formula>"Fail"</formula>
    </cfRule>
  </conditionalFormatting>
  <conditionalFormatting sqref="E12">
    <cfRule type="cellIs" dxfId="3953" priority="3953" stopIfTrue="1" operator="equal">
      <formula>"Pass"</formula>
    </cfRule>
    <cfRule type="cellIs" dxfId="3952" priority="3954" stopIfTrue="1" operator="equal">
      <formula>"Fail"</formula>
    </cfRule>
  </conditionalFormatting>
  <conditionalFormatting sqref="E12">
    <cfRule type="cellIs" dxfId="3951" priority="3951" stopIfTrue="1" operator="equal">
      <formula>"Pass"</formula>
    </cfRule>
    <cfRule type="cellIs" dxfId="3950" priority="3952" stopIfTrue="1" operator="equal">
      <formula>"Fail"</formula>
    </cfRule>
  </conditionalFormatting>
  <conditionalFormatting sqref="E12">
    <cfRule type="cellIs" dxfId="3949" priority="3949" stopIfTrue="1" operator="equal">
      <formula>"Pass"</formula>
    </cfRule>
    <cfRule type="cellIs" dxfId="3948" priority="3950" stopIfTrue="1" operator="equal">
      <formula>"Fail"</formula>
    </cfRule>
  </conditionalFormatting>
  <conditionalFormatting sqref="E12">
    <cfRule type="cellIs" dxfId="3947" priority="3947" stopIfTrue="1" operator="equal">
      <formula>"Pass"</formula>
    </cfRule>
    <cfRule type="cellIs" dxfId="3946" priority="3948" stopIfTrue="1" operator="equal">
      <formula>"Fail"</formula>
    </cfRule>
  </conditionalFormatting>
  <conditionalFormatting sqref="E12">
    <cfRule type="cellIs" dxfId="3945" priority="3945" stopIfTrue="1" operator="equal">
      <formula>"Pass"</formula>
    </cfRule>
    <cfRule type="cellIs" dxfId="3944" priority="3946" stopIfTrue="1" operator="equal">
      <formula>"Fail"</formula>
    </cfRule>
  </conditionalFormatting>
  <conditionalFormatting sqref="E12">
    <cfRule type="cellIs" dxfId="3943" priority="3943" stopIfTrue="1" operator="equal">
      <formula>"Pass"</formula>
    </cfRule>
    <cfRule type="cellIs" dxfId="3942" priority="3944" stopIfTrue="1" operator="equal">
      <formula>"Fail"</formula>
    </cfRule>
  </conditionalFormatting>
  <conditionalFormatting sqref="E12">
    <cfRule type="cellIs" dxfId="3941" priority="3941" stopIfTrue="1" operator="equal">
      <formula>"Pass"</formula>
    </cfRule>
    <cfRule type="cellIs" dxfId="3940" priority="3942" stopIfTrue="1" operator="equal">
      <formula>"Fail"</formula>
    </cfRule>
  </conditionalFormatting>
  <conditionalFormatting sqref="E12">
    <cfRule type="cellIs" dxfId="3939" priority="3939" stopIfTrue="1" operator="equal">
      <formula>"Pass"</formula>
    </cfRule>
    <cfRule type="cellIs" dxfId="3938" priority="3940" stopIfTrue="1" operator="equal">
      <formula>"Fail"</formula>
    </cfRule>
  </conditionalFormatting>
  <conditionalFormatting sqref="E12">
    <cfRule type="cellIs" dxfId="3937" priority="3937" stopIfTrue="1" operator="equal">
      <formula>"Pass"</formula>
    </cfRule>
    <cfRule type="cellIs" dxfId="3936" priority="3938" stopIfTrue="1" operator="equal">
      <formula>"Fail"</formula>
    </cfRule>
  </conditionalFormatting>
  <conditionalFormatting sqref="E12">
    <cfRule type="cellIs" dxfId="3935" priority="3935" stopIfTrue="1" operator="equal">
      <formula>"Pass"</formula>
    </cfRule>
    <cfRule type="cellIs" dxfId="3934" priority="3936" stopIfTrue="1" operator="equal">
      <formula>"Fail"</formula>
    </cfRule>
  </conditionalFormatting>
  <conditionalFormatting sqref="E12">
    <cfRule type="cellIs" dxfId="3933" priority="3933" stopIfTrue="1" operator="equal">
      <formula>"Pass"</formula>
    </cfRule>
    <cfRule type="cellIs" dxfId="3932" priority="3934" stopIfTrue="1" operator="equal">
      <formula>"Fail"</formula>
    </cfRule>
  </conditionalFormatting>
  <conditionalFormatting sqref="E12">
    <cfRule type="cellIs" dxfId="3931" priority="3931" stopIfTrue="1" operator="equal">
      <formula>"Pass"</formula>
    </cfRule>
    <cfRule type="cellIs" dxfId="3930" priority="3932" stopIfTrue="1" operator="equal">
      <formula>"Fail"</formula>
    </cfRule>
  </conditionalFormatting>
  <conditionalFormatting sqref="E12">
    <cfRule type="cellIs" dxfId="3929" priority="3929" stopIfTrue="1" operator="equal">
      <formula>"Pass"</formula>
    </cfRule>
    <cfRule type="cellIs" dxfId="3928" priority="3930" stopIfTrue="1" operator="equal">
      <formula>"Fail"</formula>
    </cfRule>
  </conditionalFormatting>
  <conditionalFormatting sqref="E12">
    <cfRule type="cellIs" dxfId="3927" priority="3927" stopIfTrue="1" operator="equal">
      <formula>"Pass"</formula>
    </cfRule>
    <cfRule type="cellIs" dxfId="3926" priority="3928" stopIfTrue="1" operator="equal">
      <formula>"Fail"</formula>
    </cfRule>
  </conditionalFormatting>
  <conditionalFormatting sqref="E12">
    <cfRule type="cellIs" dxfId="3925" priority="3925" stopIfTrue="1" operator="equal">
      <formula>"Pass"</formula>
    </cfRule>
    <cfRule type="cellIs" dxfId="3924" priority="3926" stopIfTrue="1" operator="equal">
      <formula>"Fail"</formula>
    </cfRule>
  </conditionalFormatting>
  <conditionalFormatting sqref="E12">
    <cfRule type="cellIs" dxfId="3923" priority="3923" stopIfTrue="1" operator="equal">
      <formula>"Pass"</formula>
    </cfRule>
    <cfRule type="cellIs" dxfId="3922" priority="3924" stopIfTrue="1" operator="equal">
      <formula>"Fail"</formula>
    </cfRule>
  </conditionalFormatting>
  <conditionalFormatting sqref="E12">
    <cfRule type="cellIs" dxfId="3921" priority="3921" stopIfTrue="1" operator="equal">
      <formula>"Pass"</formula>
    </cfRule>
    <cfRule type="cellIs" dxfId="3920" priority="3922" stopIfTrue="1" operator="equal">
      <formula>"Fail"</formula>
    </cfRule>
  </conditionalFormatting>
  <conditionalFormatting sqref="E12">
    <cfRule type="cellIs" dxfId="3919" priority="3919" stopIfTrue="1" operator="equal">
      <formula>"Pass"</formula>
    </cfRule>
    <cfRule type="cellIs" dxfId="3918" priority="3920" stopIfTrue="1" operator="equal">
      <formula>"Fail"</formula>
    </cfRule>
  </conditionalFormatting>
  <conditionalFormatting sqref="E12">
    <cfRule type="cellIs" dxfId="3917" priority="3917" stopIfTrue="1" operator="equal">
      <formula>"Pass"</formula>
    </cfRule>
    <cfRule type="cellIs" dxfId="3916" priority="3918" stopIfTrue="1" operator="equal">
      <formula>"Fail"</formula>
    </cfRule>
  </conditionalFormatting>
  <conditionalFormatting sqref="E12">
    <cfRule type="cellIs" dxfId="3915" priority="3915" stopIfTrue="1" operator="equal">
      <formula>"Pass"</formula>
    </cfRule>
    <cfRule type="cellIs" dxfId="3914" priority="3916" stopIfTrue="1" operator="equal">
      <formula>"Fail"</formula>
    </cfRule>
  </conditionalFormatting>
  <conditionalFormatting sqref="E12">
    <cfRule type="cellIs" dxfId="3913" priority="3913" stopIfTrue="1" operator="equal">
      <formula>"Pass"</formula>
    </cfRule>
    <cfRule type="cellIs" dxfId="3912" priority="3914" stopIfTrue="1" operator="equal">
      <formula>"Fail"</formula>
    </cfRule>
  </conditionalFormatting>
  <conditionalFormatting sqref="E12">
    <cfRule type="cellIs" dxfId="3911" priority="3911" stopIfTrue="1" operator="equal">
      <formula>"Pass"</formula>
    </cfRule>
    <cfRule type="cellIs" dxfId="3910" priority="3912" stopIfTrue="1" operator="equal">
      <formula>"Fail"</formula>
    </cfRule>
  </conditionalFormatting>
  <conditionalFormatting sqref="E12">
    <cfRule type="cellIs" dxfId="3909" priority="3909" stopIfTrue="1" operator="equal">
      <formula>"Pass"</formula>
    </cfRule>
    <cfRule type="cellIs" dxfId="3908" priority="3910" stopIfTrue="1" operator="equal">
      <formula>"Fail"</formula>
    </cfRule>
  </conditionalFormatting>
  <conditionalFormatting sqref="E12">
    <cfRule type="cellIs" dxfId="3907" priority="3907" stopIfTrue="1" operator="equal">
      <formula>"Pass"</formula>
    </cfRule>
    <cfRule type="cellIs" dxfId="3906" priority="3908" stopIfTrue="1" operator="equal">
      <formula>"Fail"</formula>
    </cfRule>
  </conditionalFormatting>
  <conditionalFormatting sqref="E12">
    <cfRule type="cellIs" dxfId="3905" priority="3905" stopIfTrue="1" operator="equal">
      <formula>"Pass"</formula>
    </cfRule>
    <cfRule type="cellIs" dxfId="3904" priority="3906" stopIfTrue="1" operator="equal">
      <formula>"Fail"</formula>
    </cfRule>
  </conditionalFormatting>
  <conditionalFormatting sqref="E12">
    <cfRule type="cellIs" dxfId="3903" priority="3903" stopIfTrue="1" operator="equal">
      <formula>"Pass"</formula>
    </cfRule>
    <cfRule type="cellIs" dxfId="3902" priority="3904" stopIfTrue="1" operator="equal">
      <formula>"Fail"</formula>
    </cfRule>
  </conditionalFormatting>
  <conditionalFormatting sqref="E12">
    <cfRule type="cellIs" dxfId="3901" priority="3901" stopIfTrue="1" operator="equal">
      <formula>"Pass"</formula>
    </cfRule>
    <cfRule type="cellIs" dxfId="3900" priority="3902" stopIfTrue="1" operator="equal">
      <formula>"Fail"</formula>
    </cfRule>
  </conditionalFormatting>
  <conditionalFormatting sqref="E12">
    <cfRule type="cellIs" dxfId="3899" priority="3899" stopIfTrue="1" operator="equal">
      <formula>"Pass"</formula>
    </cfRule>
    <cfRule type="cellIs" dxfId="3898" priority="3900" stopIfTrue="1" operator="equal">
      <formula>"Fail"</formula>
    </cfRule>
  </conditionalFormatting>
  <conditionalFormatting sqref="E12">
    <cfRule type="cellIs" dxfId="3897" priority="3897" stopIfTrue="1" operator="equal">
      <formula>"Pass"</formula>
    </cfRule>
    <cfRule type="cellIs" dxfId="3896" priority="3898" stopIfTrue="1" operator="equal">
      <formula>"Fail"</formula>
    </cfRule>
  </conditionalFormatting>
  <conditionalFormatting sqref="E12">
    <cfRule type="cellIs" dxfId="3895" priority="3895" stopIfTrue="1" operator="equal">
      <formula>"Pass"</formula>
    </cfRule>
    <cfRule type="cellIs" dxfId="3894" priority="3896" stopIfTrue="1" operator="equal">
      <formula>"Fail"</formula>
    </cfRule>
  </conditionalFormatting>
  <conditionalFormatting sqref="E12">
    <cfRule type="cellIs" dxfId="3893" priority="3893" stopIfTrue="1" operator="equal">
      <formula>"Pass"</formula>
    </cfRule>
    <cfRule type="cellIs" dxfId="3892" priority="3894" stopIfTrue="1" operator="equal">
      <formula>"Fail"</formula>
    </cfRule>
  </conditionalFormatting>
  <conditionalFormatting sqref="E12">
    <cfRule type="cellIs" dxfId="3891" priority="3891" stopIfTrue="1" operator="equal">
      <formula>"Pass"</formula>
    </cfRule>
    <cfRule type="cellIs" dxfId="3890" priority="3892" stopIfTrue="1" operator="equal">
      <formula>"Fail"</formula>
    </cfRule>
  </conditionalFormatting>
  <conditionalFormatting sqref="E12">
    <cfRule type="cellIs" dxfId="3889" priority="3889" stopIfTrue="1" operator="equal">
      <formula>"Pass"</formula>
    </cfRule>
    <cfRule type="cellIs" dxfId="3888" priority="3890" stopIfTrue="1" operator="equal">
      <formula>"Fail"</formula>
    </cfRule>
  </conditionalFormatting>
  <conditionalFormatting sqref="E12">
    <cfRule type="cellIs" dxfId="3887" priority="3887" stopIfTrue="1" operator="equal">
      <formula>"Pass"</formula>
    </cfRule>
    <cfRule type="cellIs" dxfId="3886" priority="3888" stopIfTrue="1" operator="equal">
      <formula>"Fail"</formula>
    </cfRule>
  </conditionalFormatting>
  <conditionalFormatting sqref="E12">
    <cfRule type="cellIs" dxfId="3885" priority="3885" stopIfTrue="1" operator="equal">
      <formula>"Pass"</formula>
    </cfRule>
    <cfRule type="cellIs" dxfId="3884" priority="3886" stopIfTrue="1" operator="equal">
      <formula>"Fail"</formula>
    </cfRule>
  </conditionalFormatting>
  <conditionalFormatting sqref="E12">
    <cfRule type="cellIs" dxfId="3883" priority="3883" stopIfTrue="1" operator="equal">
      <formula>"Pass"</formula>
    </cfRule>
    <cfRule type="cellIs" dxfId="3882" priority="3884" stopIfTrue="1" operator="equal">
      <formula>"Fail"</formula>
    </cfRule>
  </conditionalFormatting>
  <conditionalFormatting sqref="E12">
    <cfRule type="cellIs" dxfId="3881" priority="3881" stopIfTrue="1" operator="equal">
      <formula>"Pass"</formula>
    </cfRule>
    <cfRule type="cellIs" dxfId="3880" priority="3882" stopIfTrue="1" operator="equal">
      <formula>"Fail"</formula>
    </cfRule>
  </conditionalFormatting>
  <conditionalFormatting sqref="E12">
    <cfRule type="cellIs" dxfId="3879" priority="3879" stopIfTrue="1" operator="equal">
      <formula>"Pass"</formula>
    </cfRule>
    <cfRule type="cellIs" dxfId="3878" priority="3880" stopIfTrue="1" operator="equal">
      <formula>"Fail"</formula>
    </cfRule>
  </conditionalFormatting>
  <conditionalFormatting sqref="E12">
    <cfRule type="cellIs" dxfId="3877" priority="3877" stopIfTrue="1" operator="equal">
      <formula>"Pass"</formula>
    </cfRule>
    <cfRule type="cellIs" dxfId="3876" priority="3878" stopIfTrue="1" operator="equal">
      <formula>"Fail"</formula>
    </cfRule>
  </conditionalFormatting>
  <conditionalFormatting sqref="E12">
    <cfRule type="cellIs" dxfId="3875" priority="3875" stopIfTrue="1" operator="equal">
      <formula>"Pass"</formula>
    </cfRule>
    <cfRule type="cellIs" dxfId="3874" priority="3876" stopIfTrue="1" operator="equal">
      <formula>"Fail"</formula>
    </cfRule>
  </conditionalFormatting>
  <conditionalFormatting sqref="E12">
    <cfRule type="cellIs" dxfId="3873" priority="3873" stopIfTrue="1" operator="equal">
      <formula>"Pass"</formula>
    </cfRule>
    <cfRule type="cellIs" dxfId="3872" priority="3874" stopIfTrue="1" operator="equal">
      <formula>"Fail"</formula>
    </cfRule>
  </conditionalFormatting>
  <conditionalFormatting sqref="E12">
    <cfRule type="cellIs" dxfId="3871" priority="3871" stopIfTrue="1" operator="equal">
      <formula>"Pass"</formula>
    </cfRule>
    <cfRule type="cellIs" dxfId="3870" priority="3872" stopIfTrue="1" operator="equal">
      <formula>"Fail"</formula>
    </cfRule>
  </conditionalFormatting>
  <conditionalFormatting sqref="E12">
    <cfRule type="cellIs" dxfId="3869" priority="3869" stopIfTrue="1" operator="equal">
      <formula>"Pass"</formula>
    </cfRule>
    <cfRule type="cellIs" dxfId="3868" priority="3870" stopIfTrue="1" operator="equal">
      <formula>"Fail"</formula>
    </cfRule>
  </conditionalFormatting>
  <conditionalFormatting sqref="E12">
    <cfRule type="cellIs" dxfId="3867" priority="3867" stopIfTrue="1" operator="equal">
      <formula>"Pass"</formula>
    </cfRule>
    <cfRule type="cellIs" dxfId="3866" priority="3868" stopIfTrue="1" operator="equal">
      <formula>"Fail"</formula>
    </cfRule>
  </conditionalFormatting>
  <conditionalFormatting sqref="E12">
    <cfRule type="cellIs" dxfId="3865" priority="3865" stopIfTrue="1" operator="equal">
      <formula>"Pass"</formula>
    </cfRule>
    <cfRule type="cellIs" dxfId="3864" priority="3866" stopIfTrue="1" operator="equal">
      <formula>"Fail"</formula>
    </cfRule>
  </conditionalFormatting>
  <conditionalFormatting sqref="E12">
    <cfRule type="cellIs" dxfId="3863" priority="3863" stopIfTrue="1" operator="equal">
      <formula>"Pass"</formula>
    </cfRule>
    <cfRule type="cellIs" dxfId="3862" priority="3864" stopIfTrue="1" operator="equal">
      <formula>"Fail"</formula>
    </cfRule>
  </conditionalFormatting>
  <conditionalFormatting sqref="E12">
    <cfRule type="cellIs" dxfId="3861" priority="3861" stopIfTrue="1" operator="equal">
      <formula>"Pass"</formula>
    </cfRule>
    <cfRule type="cellIs" dxfId="3860" priority="3862" stopIfTrue="1" operator="equal">
      <formula>"Fail"</formula>
    </cfRule>
  </conditionalFormatting>
  <conditionalFormatting sqref="E12">
    <cfRule type="cellIs" dxfId="3859" priority="3859" stopIfTrue="1" operator="equal">
      <formula>"Pass"</formula>
    </cfRule>
    <cfRule type="cellIs" dxfId="3858" priority="3860" stopIfTrue="1" operator="equal">
      <formula>"Fail"</formula>
    </cfRule>
  </conditionalFormatting>
  <conditionalFormatting sqref="E12">
    <cfRule type="cellIs" dxfId="3857" priority="3857" stopIfTrue="1" operator="equal">
      <formula>"Pass"</formula>
    </cfRule>
    <cfRule type="cellIs" dxfId="3856" priority="3858" stopIfTrue="1" operator="equal">
      <formula>"Fail"</formula>
    </cfRule>
  </conditionalFormatting>
  <conditionalFormatting sqref="E12">
    <cfRule type="cellIs" dxfId="3855" priority="3855" stopIfTrue="1" operator="equal">
      <formula>"Pass"</formula>
    </cfRule>
    <cfRule type="cellIs" dxfId="3854" priority="3856" stopIfTrue="1" operator="equal">
      <formula>"Fail"</formula>
    </cfRule>
  </conditionalFormatting>
  <conditionalFormatting sqref="E12">
    <cfRule type="cellIs" dxfId="3853" priority="3853" stopIfTrue="1" operator="equal">
      <formula>"Pass"</formula>
    </cfRule>
    <cfRule type="cellIs" dxfId="3852" priority="3854" stopIfTrue="1" operator="equal">
      <formula>"Fail"</formula>
    </cfRule>
  </conditionalFormatting>
  <conditionalFormatting sqref="E12">
    <cfRule type="cellIs" dxfId="3851" priority="3851" stopIfTrue="1" operator="equal">
      <formula>"Pass"</formula>
    </cfRule>
    <cfRule type="cellIs" dxfId="3850" priority="3852" stopIfTrue="1" operator="equal">
      <formula>"Fail"</formula>
    </cfRule>
  </conditionalFormatting>
  <conditionalFormatting sqref="E12">
    <cfRule type="cellIs" dxfId="3849" priority="3849" stopIfTrue="1" operator="equal">
      <formula>"Pass"</formula>
    </cfRule>
    <cfRule type="cellIs" dxfId="3848" priority="3850" stopIfTrue="1" operator="equal">
      <formula>"Fail"</formula>
    </cfRule>
  </conditionalFormatting>
  <conditionalFormatting sqref="E12">
    <cfRule type="cellIs" dxfId="3847" priority="3847" stopIfTrue="1" operator="equal">
      <formula>"Pass"</formula>
    </cfRule>
    <cfRule type="cellIs" dxfId="3846" priority="3848" stopIfTrue="1" operator="equal">
      <formula>"Fail"</formula>
    </cfRule>
  </conditionalFormatting>
  <conditionalFormatting sqref="E12">
    <cfRule type="cellIs" dxfId="3845" priority="3845" stopIfTrue="1" operator="equal">
      <formula>"Pass"</formula>
    </cfRule>
    <cfRule type="cellIs" dxfId="3844" priority="3846" stopIfTrue="1" operator="equal">
      <formula>"Fail"</formula>
    </cfRule>
  </conditionalFormatting>
  <conditionalFormatting sqref="E12">
    <cfRule type="cellIs" dxfId="3843" priority="3843" stopIfTrue="1" operator="equal">
      <formula>"Pass"</formula>
    </cfRule>
    <cfRule type="cellIs" dxfId="3842" priority="3844" stopIfTrue="1" operator="equal">
      <formula>"Fail"</formula>
    </cfRule>
  </conditionalFormatting>
  <conditionalFormatting sqref="E12">
    <cfRule type="cellIs" dxfId="3841" priority="3841" stopIfTrue="1" operator="equal">
      <formula>"Pass"</formula>
    </cfRule>
    <cfRule type="cellIs" dxfId="3840" priority="3842" stopIfTrue="1" operator="equal">
      <formula>"Fail"</formula>
    </cfRule>
  </conditionalFormatting>
  <conditionalFormatting sqref="E12">
    <cfRule type="cellIs" dxfId="3839" priority="3839" stopIfTrue="1" operator="equal">
      <formula>"Pass"</formula>
    </cfRule>
    <cfRule type="cellIs" dxfId="3838" priority="3840" stopIfTrue="1" operator="equal">
      <formula>"Fail"</formula>
    </cfRule>
  </conditionalFormatting>
  <conditionalFormatting sqref="E12">
    <cfRule type="cellIs" dxfId="3837" priority="3837" stopIfTrue="1" operator="equal">
      <formula>"Pass"</formula>
    </cfRule>
    <cfRule type="cellIs" dxfId="3836" priority="3838" stopIfTrue="1" operator="equal">
      <formula>"Fail"</formula>
    </cfRule>
  </conditionalFormatting>
  <conditionalFormatting sqref="E12">
    <cfRule type="cellIs" dxfId="3835" priority="3835" stopIfTrue="1" operator="equal">
      <formula>"Pass"</formula>
    </cfRule>
    <cfRule type="cellIs" dxfId="3834" priority="3836" stopIfTrue="1" operator="equal">
      <formula>"Fail"</formula>
    </cfRule>
  </conditionalFormatting>
  <conditionalFormatting sqref="E12">
    <cfRule type="cellIs" dxfId="3833" priority="3833" stopIfTrue="1" operator="equal">
      <formula>"Pass"</formula>
    </cfRule>
    <cfRule type="cellIs" dxfId="3832" priority="3834" stopIfTrue="1" operator="equal">
      <formula>"Fail"</formula>
    </cfRule>
  </conditionalFormatting>
  <conditionalFormatting sqref="E12">
    <cfRule type="cellIs" dxfId="3831" priority="3831" stopIfTrue="1" operator="equal">
      <formula>"Pass"</formula>
    </cfRule>
    <cfRule type="cellIs" dxfId="3830" priority="3832" stopIfTrue="1" operator="equal">
      <formula>"Fail"</formula>
    </cfRule>
  </conditionalFormatting>
  <conditionalFormatting sqref="E12">
    <cfRule type="cellIs" dxfId="3829" priority="3829" stopIfTrue="1" operator="equal">
      <formula>"Pass"</formula>
    </cfRule>
    <cfRule type="cellIs" dxfId="3828" priority="3830" stopIfTrue="1" operator="equal">
      <formula>"Fail"</formula>
    </cfRule>
  </conditionalFormatting>
  <conditionalFormatting sqref="E12">
    <cfRule type="cellIs" dxfId="3827" priority="3827" stopIfTrue="1" operator="equal">
      <formula>"Pass"</formula>
    </cfRule>
    <cfRule type="cellIs" dxfId="3826" priority="3828" stopIfTrue="1" operator="equal">
      <formula>"Fail"</formula>
    </cfRule>
  </conditionalFormatting>
  <conditionalFormatting sqref="E12">
    <cfRule type="cellIs" dxfId="3825" priority="3825" stopIfTrue="1" operator="equal">
      <formula>"Pass"</formula>
    </cfRule>
    <cfRule type="cellIs" dxfId="3824" priority="3826" stopIfTrue="1" operator="equal">
      <formula>"Fail"</formula>
    </cfRule>
  </conditionalFormatting>
  <conditionalFormatting sqref="E12">
    <cfRule type="cellIs" dxfId="3823" priority="3823" stopIfTrue="1" operator="equal">
      <formula>"Pass"</formula>
    </cfRule>
    <cfRule type="cellIs" dxfId="3822" priority="3824" stopIfTrue="1" operator="equal">
      <formula>"Fail"</formula>
    </cfRule>
  </conditionalFormatting>
  <conditionalFormatting sqref="E12">
    <cfRule type="cellIs" dxfId="3821" priority="3821" stopIfTrue="1" operator="equal">
      <formula>"Pass"</formula>
    </cfRule>
    <cfRule type="cellIs" dxfId="3820" priority="3822" stopIfTrue="1" operator="equal">
      <formula>"Fail"</formula>
    </cfRule>
  </conditionalFormatting>
  <conditionalFormatting sqref="E12">
    <cfRule type="cellIs" dxfId="3819" priority="3819" stopIfTrue="1" operator="equal">
      <formula>"Pass"</formula>
    </cfRule>
    <cfRule type="cellIs" dxfId="3818" priority="3820" stopIfTrue="1" operator="equal">
      <formula>"Fail"</formula>
    </cfRule>
  </conditionalFormatting>
  <conditionalFormatting sqref="E12">
    <cfRule type="cellIs" dxfId="3817" priority="3817" stopIfTrue="1" operator="equal">
      <formula>"Pass"</formula>
    </cfRule>
    <cfRule type="cellIs" dxfId="3816" priority="3818" stopIfTrue="1" operator="equal">
      <formula>"Fail"</formula>
    </cfRule>
  </conditionalFormatting>
  <conditionalFormatting sqref="E12">
    <cfRule type="cellIs" dxfId="3815" priority="3815" stopIfTrue="1" operator="equal">
      <formula>"Pass"</formula>
    </cfRule>
    <cfRule type="cellIs" dxfId="3814" priority="3816" stopIfTrue="1" operator="equal">
      <formula>"Fail"</formula>
    </cfRule>
  </conditionalFormatting>
  <conditionalFormatting sqref="E12">
    <cfRule type="cellIs" dxfId="3813" priority="3813" stopIfTrue="1" operator="equal">
      <formula>"Pass"</formula>
    </cfRule>
    <cfRule type="cellIs" dxfId="3812" priority="3814" stopIfTrue="1" operator="equal">
      <formula>"Fail"</formula>
    </cfRule>
  </conditionalFormatting>
  <conditionalFormatting sqref="E12">
    <cfRule type="cellIs" dxfId="3811" priority="3811" stopIfTrue="1" operator="equal">
      <formula>"Pass"</formula>
    </cfRule>
    <cfRule type="cellIs" dxfId="3810" priority="3812" stopIfTrue="1" operator="equal">
      <formula>"Fail"</formula>
    </cfRule>
  </conditionalFormatting>
  <conditionalFormatting sqref="E12">
    <cfRule type="cellIs" dxfId="3809" priority="3809" stopIfTrue="1" operator="equal">
      <formula>"Pass"</formula>
    </cfRule>
    <cfRule type="cellIs" dxfId="3808" priority="3810" stopIfTrue="1" operator="equal">
      <formula>"Fail"</formula>
    </cfRule>
  </conditionalFormatting>
  <conditionalFormatting sqref="E12">
    <cfRule type="cellIs" dxfId="3807" priority="3807" stopIfTrue="1" operator="equal">
      <formula>"Pass"</formula>
    </cfRule>
    <cfRule type="cellIs" dxfId="3806" priority="3808" stopIfTrue="1" operator="equal">
      <formula>"Fail"</formula>
    </cfRule>
  </conditionalFormatting>
  <conditionalFormatting sqref="E12">
    <cfRule type="cellIs" dxfId="3805" priority="3805" stopIfTrue="1" operator="equal">
      <formula>"Pass"</formula>
    </cfRule>
    <cfRule type="cellIs" dxfId="3804" priority="3806" stopIfTrue="1" operator="equal">
      <formula>"Fail"</formula>
    </cfRule>
  </conditionalFormatting>
  <conditionalFormatting sqref="E12">
    <cfRule type="cellIs" dxfId="3803" priority="3803" stopIfTrue="1" operator="equal">
      <formula>"Pass"</formula>
    </cfRule>
    <cfRule type="cellIs" dxfId="3802" priority="3804" stopIfTrue="1" operator="equal">
      <formula>"Fail"</formula>
    </cfRule>
  </conditionalFormatting>
  <conditionalFormatting sqref="E12">
    <cfRule type="cellIs" dxfId="3801" priority="3801" stopIfTrue="1" operator="equal">
      <formula>"Pass"</formula>
    </cfRule>
    <cfRule type="cellIs" dxfId="3800" priority="3802" stopIfTrue="1" operator="equal">
      <formula>"Fail"</formula>
    </cfRule>
  </conditionalFormatting>
  <conditionalFormatting sqref="E12">
    <cfRule type="cellIs" dxfId="3799" priority="3799" stopIfTrue="1" operator="equal">
      <formula>"Pass"</formula>
    </cfRule>
    <cfRule type="cellIs" dxfId="3798" priority="3800" stopIfTrue="1" operator="equal">
      <formula>"Fail"</formula>
    </cfRule>
  </conditionalFormatting>
  <conditionalFormatting sqref="E12">
    <cfRule type="cellIs" dxfId="3797" priority="3797" stopIfTrue="1" operator="equal">
      <formula>"Pass"</formula>
    </cfRule>
    <cfRule type="cellIs" dxfId="3796" priority="3798" stopIfTrue="1" operator="equal">
      <formula>"Fail"</formula>
    </cfRule>
  </conditionalFormatting>
  <conditionalFormatting sqref="E12">
    <cfRule type="cellIs" dxfId="3795" priority="3795" stopIfTrue="1" operator="equal">
      <formula>"Pass"</formula>
    </cfRule>
    <cfRule type="cellIs" dxfId="3794" priority="3796" stopIfTrue="1" operator="equal">
      <formula>"Fail"</formula>
    </cfRule>
  </conditionalFormatting>
  <conditionalFormatting sqref="E12">
    <cfRule type="cellIs" dxfId="3793" priority="3793" stopIfTrue="1" operator="equal">
      <formula>"Pass"</formula>
    </cfRule>
    <cfRule type="cellIs" dxfId="3792" priority="3794" stopIfTrue="1" operator="equal">
      <formula>"Fail"</formula>
    </cfRule>
  </conditionalFormatting>
  <conditionalFormatting sqref="E12">
    <cfRule type="cellIs" dxfId="3791" priority="3791" stopIfTrue="1" operator="equal">
      <formula>"Pass"</formula>
    </cfRule>
    <cfRule type="cellIs" dxfId="3790" priority="3792" stopIfTrue="1" operator="equal">
      <formula>"Fail"</formula>
    </cfRule>
  </conditionalFormatting>
  <conditionalFormatting sqref="E12">
    <cfRule type="cellIs" dxfId="3789" priority="3789" stopIfTrue="1" operator="equal">
      <formula>"Pass"</formula>
    </cfRule>
    <cfRule type="cellIs" dxfId="3788" priority="3790" stopIfTrue="1" operator="equal">
      <formula>"Fail"</formula>
    </cfRule>
  </conditionalFormatting>
  <conditionalFormatting sqref="E12">
    <cfRule type="cellIs" dxfId="3787" priority="3787" stopIfTrue="1" operator="equal">
      <formula>"Pass"</formula>
    </cfRule>
    <cfRule type="cellIs" dxfId="3786" priority="3788" stopIfTrue="1" operator="equal">
      <formula>"Fail"</formula>
    </cfRule>
  </conditionalFormatting>
  <conditionalFormatting sqref="E12">
    <cfRule type="cellIs" dxfId="3785" priority="3785" stopIfTrue="1" operator="equal">
      <formula>"Pass"</formula>
    </cfRule>
    <cfRule type="cellIs" dxfId="3784" priority="3786" stopIfTrue="1" operator="equal">
      <formula>"Fail"</formula>
    </cfRule>
  </conditionalFormatting>
  <conditionalFormatting sqref="E12">
    <cfRule type="cellIs" dxfId="3783" priority="3783" stopIfTrue="1" operator="equal">
      <formula>"Pass"</formula>
    </cfRule>
    <cfRule type="cellIs" dxfId="3782" priority="3784" stopIfTrue="1" operator="equal">
      <formula>"Fail"</formula>
    </cfRule>
  </conditionalFormatting>
  <conditionalFormatting sqref="E12">
    <cfRule type="cellIs" dxfId="3781" priority="3781" stopIfTrue="1" operator="equal">
      <formula>"Pass"</formula>
    </cfRule>
    <cfRule type="cellIs" dxfId="3780" priority="3782" stopIfTrue="1" operator="equal">
      <formula>"Fail"</formula>
    </cfRule>
  </conditionalFormatting>
  <conditionalFormatting sqref="E12">
    <cfRule type="cellIs" dxfId="3779" priority="3779" stopIfTrue="1" operator="equal">
      <formula>"Pass"</formula>
    </cfRule>
    <cfRule type="cellIs" dxfId="3778" priority="3780" stopIfTrue="1" operator="equal">
      <formula>"Fail"</formula>
    </cfRule>
  </conditionalFormatting>
  <conditionalFormatting sqref="E12">
    <cfRule type="cellIs" dxfId="3777" priority="3777" stopIfTrue="1" operator="equal">
      <formula>"Pass"</formula>
    </cfRule>
    <cfRule type="cellIs" dxfId="3776" priority="3778" stopIfTrue="1" operator="equal">
      <formula>"Fail"</formula>
    </cfRule>
  </conditionalFormatting>
  <conditionalFormatting sqref="E12">
    <cfRule type="cellIs" dxfId="3775" priority="3775" stopIfTrue="1" operator="equal">
      <formula>"Pass"</formula>
    </cfRule>
    <cfRule type="cellIs" dxfId="3774" priority="3776" stopIfTrue="1" operator="equal">
      <formula>"Fail"</formula>
    </cfRule>
  </conditionalFormatting>
  <conditionalFormatting sqref="E12">
    <cfRule type="cellIs" dxfId="3773" priority="3773" stopIfTrue="1" operator="equal">
      <formula>"Pass"</formula>
    </cfRule>
    <cfRule type="cellIs" dxfId="3772" priority="3774" stopIfTrue="1" operator="equal">
      <formula>"Fail"</formula>
    </cfRule>
  </conditionalFormatting>
  <conditionalFormatting sqref="E12">
    <cfRule type="cellIs" dxfId="3771" priority="3771" stopIfTrue="1" operator="equal">
      <formula>"Pass"</formula>
    </cfRule>
    <cfRule type="cellIs" dxfId="3770" priority="3772" stopIfTrue="1" operator="equal">
      <formula>"Fail"</formula>
    </cfRule>
  </conditionalFormatting>
  <conditionalFormatting sqref="E12">
    <cfRule type="cellIs" dxfId="3769" priority="3769" stopIfTrue="1" operator="equal">
      <formula>"Pass"</formula>
    </cfRule>
    <cfRule type="cellIs" dxfId="3768" priority="3770" stopIfTrue="1" operator="equal">
      <formula>"Fail"</formula>
    </cfRule>
  </conditionalFormatting>
  <conditionalFormatting sqref="E12">
    <cfRule type="cellIs" dxfId="3767" priority="3767" stopIfTrue="1" operator="equal">
      <formula>"Pass"</formula>
    </cfRule>
    <cfRule type="cellIs" dxfId="3766" priority="3768" stopIfTrue="1" operator="equal">
      <formula>"Fail"</formula>
    </cfRule>
  </conditionalFormatting>
  <conditionalFormatting sqref="E12">
    <cfRule type="cellIs" dxfId="3765" priority="3765" stopIfTrue="1" operator="equal">
      <formula>"Pass"</formula>
    </cfRule>
    <cfRule type="cellIs" dxfId="3764" priority="3766" stopIfTrue="1" operator="equal">
      <formula>"Fail"</formula>
    </cfRule>
  </conditionalFormatting>
  <conditionalFormatting sqref="E12">
    <cfRule type="cellIs" dxfId="3763" priority="3763" stopIfTrue="1" operator="equal">
      <formula>"Pass"</formula>
    </cfRule>
    <cfRule type="cellIs" dxfId="3762" priority="3764" stopIfTrue="1" operator="equal">
      <formula>"Fail"</formula>
    </cfRule>
  </conditionalFormatting>
  <conditionalFormatting sqref="E12">
    <cfRule type="cellIs" dxfId="3761" priority="3761" stopIfTrue="1" operator="equal">
      <formula>"Pass"</formula>
    </cfRule>
    <cfRule type="cellIs" dxfId="3760" priority="3762" stopIfTrue="1" operator="equal">
      <formula>"Fail"</formula>
    </cfRule>
  </conditionalFormatting>
  <conditionalFormatting sqref="E12">
    <cfRule type="cellIs" dxfId="3759" priority="3759" stopIfTrue="1" operator="equal">
      <formula>"Pass"</formula>
    </cfRule>
    <cfRule type="cellIs" dxfId="3758" priority="3760" stopIfTrue="1" operator="equal">
      <formula>"Fail"</formula>
    </cfRule>
  </conditionalFormatting>
  <conditionalFormatting sqref="E12">
    <cfRule type="cellIs" dxfId="3757" priority="3757" stopIfTrue="1" operator="equal">
      <formula>"Pass"</formula>
    </cfRule>
    <cfRule type="cellIs" dxfId="3756" priority="3758" stopIfTrue="1" operator="equal">
      <formula>"Fail"</formula>
    </cfRule>
  </conditionalFormatting>
  <conditionalFormatting sqref="E12">
    <cfRule type="cellIs" dxfId="3755" priority="3755" stopIfTrue="1" operator="equal">
      <formula>"Pass"</formula>
    </cfRule>
    <cfRule type="cellIs" dxfId="3754" priority="3756" stopIfTrue="1" operator="equal">
      <formula>"Fail"</formula>
    </cfRule>
  </conditionalFormatting>
  <conditionalFormatting sqref="E12">
    <cfRule type="cellIs" dxfId="3753" priority="3753" stopIfTrue="1" operator="equal">
      <formula>"Pass"</formula>
    </cfRule>
    <cfRule type="cellIs" dxfId="3752" priority="3754" stopIfTrue="1" operator="equal">
      <formula>"Fail"</formula>
    </cfRule>
  </conditionalFormatting>
  <conditionalFormatting sqref="E12">
    <cfRule type="cellIs" dxfId="3751" priority="3751" stopIfTrue="1" operator="equal">
      <formula>"Pass"</formula>
    </cfRule>
    <cfRule type="cellIs" dxfId="3750" priority="3752" stopIfTrue="1" operator="equal">
      <formula>"Fail"</formula>
    </cfRule>
  </conditionalFormatting>
  <conditionalFormatting sqref="E12">
    <cfRule type="cellIs" dxfId="3749" priority="3749" stopIfTrue="1" operator="equal">
      <formula>"Pass"</formula>
    </cfRule>
    <cfRule type="cellIs" dxfId="3748" priority="3750" stopIfTrue="1" operator="equal">
      <formula>"Fail"</formula>
    </cfRule>
  </conditionalFormatting>
  <conditionalFormatting sqref="E12">
    <cfRule type="cellIs" dxfId="3747" priority="3747" stopIfTrue="1" operator="equal">
      <formula>"Pass"</formula>
    </cfRule>
    <cfRule type="cellIs" dxfId="3746" priority="3748" stopIfTrue="1" operator="equal">
      <formula>"Fail"</formula>
    </cfRule>
  </conditionalFormatting>
  <conditionalFormatting sqref="E12">
    <cfRule type="cellIs" dxfId="3745" priority="3745" stopIfTrue="1" operator="equal">
      <formula>"Pass"</formula>
    </cfRule>
    <cfRule type="cellIs" dxfId="3744" priority="3746" stopIfTrue="1" operator="equal">
      <formula>"Fail"</formula>
    </cfRule>
  </conditionalFormatting>
  <conditionalFormatting sqref="E12">
    <cfRule type="cellIs" dxfId="3743" priority="3743" stopIfTrue="1" operator="equal">
      <formula>"Pass"</formula>
    </cfRule>
    <cfRule type="cellIs" dxfId="3742" priority="3744" stopIfTrue="1" operator="equal">
      <formula>"Fail"</formula>
    </cfRule>
  </conditionalFormatting>
  <conditionalFormatting sqref="E12">
    <cfRule type="cellIs" dxfId="3741" priority="3741" stopIfTrue="1" operator="equal">
      <formula>"Pass"</formula>
    </cfRule>
    <cfRule type="cellIs" dxfId="3740" priority="3742" stopIfTrue="1" operator="equal">
      <formula>"Fail"</formula>
    </cfRule>
  </conditionalFormatting>
  <conditionalFormatting sqref="E12">
    <cfRule type="cellIs" dxfId="3739" priority="3739" stopIfTrue="1" operator="equal">
      <formula>"Pass"</formula>
    </cfRule>
    <cfRule type="cellIs" dxfId="3738" priority="3740" stopIfTrue="1" operator="equal">
      <formula>"Fail"</formula>
    </cfRule>
  </conditionalFormatting>
  <conditionalFormatting sqref="E12">
    <cfRule type="cellIs" dxfId="3737" priority="3737" stopIfTrue="1" operator="equal">
      <formula>"Pass"</formula>
    </cfRule>
    <cfRule type="cellIs" dxfId="3736" priority="3738" stopIfTrue="1" operator="equal">
      <formula>"Fail"</formula>
    </cfRule>
  </conditionalFormatting>
  <conditionalFormatting sqref="E12">
    <cfRule type="cellIs" dxfId="3735" priority="3735" stopIfTrue="1" operator="equal">
      <formula>"Pass"</formula>
    </cfRule>
    <cfRule type="cellIs" dxfId="3734" priority="3736" stopIfTrue="1" operator="equal">
      <formula>"Fail"</formula>
    </cfRule>
  </conditionalFormatting>
  <conditionalFormatting sqref="E12">
    <cfRule type="cellIs" dxfId="3733" priority="3733" stopIfTrue="1" operator="equal">
      <formula>"Pass"</formula>
    </cfRule>
    <cfRule type="cellIs" dxfId="3732" priority="3734" stopIfTrue="1" operator="equal">
      <formula>"Fail"</formula>
    </cfRule>
  </conditionalFormatting>
  <conditionalFormatting sqref="E12">
    <cfRule type="cellIs" dxfId="3731" priority="3731" stopIfTrue="1" operator="equal">
      <formula>"Pass"</formula>
    </cfRule>
    <cfRule type="cellIs" dxfId="3730" priority="3732" stopIfTrue="1" operator="equal">
      <formula>"Fail"</formula>
    </cfRule>
  </conditionalFormatting>
  <conditionalFormatting sqref="E12">
    <cfRule type="cellIs" dxfId="3729" priority="3729" stopIfTrue="1" operator="equal">
      <formula>"Pass"</formula>
    </cfRule>
    <cfRule type="cellIs" dxfId="3728" priority="3730" stopIfTrue="1" operator="equal">
      <formula>"Fail"</formula>
    </cfRule>
  </conditionalFormatting>
  <conditionalFormatting sqref="E12">
    <cfRule type="cellIs" dxfId="3727" priority="3727" stopIfTrue="1" operator="equal">
      <formula>"Pass"</formula>
    </cfRule>
    <cfRule type="cellIs" dxfId="3726" priority="3728" stopIfTrue="1" operator="equal">
      <formula>"Fail"</formula>
    </cfRule>
  </conditionalFormatting>
  <conditionalFormatting sqref="E12">
    <cfRule type="cellIs" dxfId="3725" priority="3725" stopIfTrue="1" operator="equal">
      <formula>"Pass"</formula>
    </cfRule>
    <cfRule type="cellIs" dxfId="3724" priority="3726" stopIfTrue="1" operator="equal">
      <formula>"Fail"</formula>
    </cfRule>
  </conditionalFormatting>
  <conditionalFormatting sqref="E12">
    <cfRule type="cellIs" dxfId="3723" priority="3723" stopIfTrue="1" operator="equal">
      <formula>"Pass"</formula>
    </cfRule>
    <cfRule type="cellIs" dxfId="3722" priority="3724" stopIfTrue="1" operator="equal">
      <formula>"Fail"</formula>
    </cfRule>
  </conditionalFormatting>
  <conditionalFormatting sqref="E12">
    <cfRule type="cellIs" dxfId="3721" priority="3721" stopIfTrue="1" operator="equal">
      <formula>"Pass"</formula>
    </cfRule>
    <cfRule type="cellIs" dxfId="3720" priority="3722" stopIfTrue="1" operator="equal">
      <formula>"Fail"</formula>
    </cfRule>
  </conditionalFormatting>
  <conditionalFormatting sqref="E12">
    <cfRule type="cellIs" dxfId="3719" priority="3719" stopIfTrue="1" operator="equal">
      <formula>"Pass"</formula>
    </cfRule>
    <cfRule type="cellIs" dxfId="3718" priority="3720" stopIfTrue="1" operator="equal">
      <formula>"Fail"</formula>
    </cfRule>
  </conditionalFormatting>
  <conditionalFormatting sqref="E12">
    <cfRule type="cellIs" dxfId="3717" priority="3717" stopIfTrue="1" operator="equal">
      <formula>"Pass"</formula>
    </cfRule>
    <cfRule type="cellIs" dxfId="3716" priority="3718" stopIfTrue="1" operator="equal">
      <formula>"Fail"</formula>
    </cfRule>
  </conditionalFormatting>
  <conditionalFormatting sqref="E12">
    <cfRule type="cellIs" dxfId="3715" priority="3715" stopIfTrue="1" operator="equal">
      <formula>"Pass"</formula>
    </cfRule>
    <cfRule type="cellIs" dxfId="3714" priority="3716" stopIfTrue="1" operator="equal">
      <formula>"Fail"</formula>
    </cfRule>
  </conditionalFormatting>
  <conditionalFormatting sqref="E12">
    <cfRule type="cellIs" dxfId="3713" priority="3713" stopIfTrue="1" operator="equal">
      <formula>"Pass"</formula>
    </cfRule>
    <cfRule type="cellIs" dxfId="3712" priority="3714" stopIfTrue="1" operator="equal">
      <formula>"Fail"</formula>
    </cfRule>
  </conditionalFormatting>
  <conditionalFormatting sqref="E12">
    <cfRule type="cellIs" dxfId="3711" priority="3711" stopIfTrue="1" operator="equal">
      <formula>"Pass"</formula>
    </cfRule>
    <cfRule type="cellIs" dxfId="3710" priority="3712" stopIfTrue="1" operator="equal">
      <formula>"Fail"</formula>
    </cfRule>
  </conditionalFormatting>
  <conditionalFormatting sqref="E12">
    <cfRule type="cellIs" dxfId="3709" priority="3709" stopIfTrue="1" operator="equal">
      <formula>"Pass"</formula>
    </cfRule>
    <cfRule type="cellIs" dxfId="3708" priority="3710" stopIfTrue="1" operator="equal">
      <formula>"Fail"</formula>
    </cfRule>
  </conditionalFormatting>
  <conditionalFormatting sqref="E12">
    <cfRule type="cellIs" dxfId="3707" priority="3707" stopIfTrue="1" operator="equal">
      <formula>"Pass"</formula>
    </cfRule>
    <cfRule type="cellIs" dxfId="3706" priority="3708" stopIfTrue="1" operator="equal">
      <formula>"Fail"</formula>
    </cfRule>
  </conditionalFormatting>
  <conditionalFormatting sqref="E12">
    <cfRule type="cellIs" dxfId="3705" priority="3705" stopIfTrue="1" operator="equal">
      <formula>"Pass"</formula>
    </cfRule>
    <cfRule type="cellIs" dxfId="3704" priority="3706" stopIfTrue="1" operator="equal">
      <formula>"Fail"</formula>
    </cfRule>
  </conditionalFormatting>
  <conditionalFormatting sqref="E12">
    <cfRule type="cellIs" dxfId="3703" priority="3703" stopIfTrue="1" operator="equal">
      <formula>"Pass"</formula>
    </cfRule>
    <cfRule type="cellIs" dxfId="3702" priority="3704" stopIfTrue="1" operator="equal">
      <formula>"Fail"</formula>
    </cfRule>
  </conditionalFormatting>
  <conditionalFormatting sqref="E12">
    <cfRule type="cellIs" dxfId="3701" priority="3701" stopIfTrue="1" operator="equal">
      <formula>"Pass"</formula>
    </cfRule>
    <cfRule type="cellIs" dxfId="3700" priority="3702" stopIfTrue="1" operator="equal">
      <formula>"Fail"</formula>
    </cfRule>
  </conditionalFormatting>
  <conditionalFormatting sqref="E12">
    <cfRule type="cellIs" dxfId="3699" priority="3699" stopIfTrue="1" operator="equal">
      <formula>"Pass"</formula>
    </cfRule>
    <cfRule type="cellIs" dxfId="3698" priority="3700" stopIfTrue="1" operator="equal">
      <formula>"Fail"</formula>
    </cfRule>
  </conditionalFormatting>
  <conditionalFormatting sqref="E12">
    <cfRule type="cellIs" dxfId="3697" priority="3697" stopIfTrue="1" operator="equal">
      <formula>"Pass"</formula>
    </cfRule>
    <cfRule type="cellIs" dxfId="3696" priority="3698" stopIfTrue="1" operator="equal">
      <formula>"Fail"</formula>
    </cfRule>
  </conditionalFormatting>
  <conditionalFormatting sqref="E12">
    <cfRule type="cellIs" dxfId="3695" priority="3695" stopIfTrue="1" operator="equal">
      <formula>"Pass"</formula>
    </cfRule>
    <cfRule type="cellIs" dxfId="3694" priority="3696" stopIfTrue="1" operator="equal">
      <formula>"Fail"</formula>
    </cfRule>
  </conditionalFormatting>
  <conditionalFormatting sqref="E12">
    <cfRule type="cellIs" dxfId="3693" priority="3693" stopIfTrue="1" operator="equal">
      <formula>"Pass"</formula>
    </cfRule>
    <cfRule type="cellIs" dxfId="3692" priority="3694" stopIfTrue="1" operator="equal">
      <formula>"Fail"</formula>
    </cfRule>
  </conditionalFormatting>
  <conditionalFormatting sqref="E12">
    <cfRule type="cellIs" dxfId="3691" priority="3691" stopIfTrue="1" operator="equal">
      <formula>"Pass"</formula>
    </cfRule>
    <cfRule type="cellIs" dxfId="3690" priority="3692" stopIfTrue="1" operator="equal">
      <formula>"Fail"</formula>
    </cfRule>
  </conditionalFormatting>
  <conditionalFormatting sqref="E12">
    <cfRule type="cellIs" dxfId="3689" priority="3689" stopIfTrue="1" operator="equal">
      <formula>"Pass"</formula>
    </cfRule>
    <cfRule type="cellIs" dxfId="3688" priority="3690" stopIfTrue="1" operator="equal">
      <formula>"Fail"</formula>
    </cfRule>
  </conditionalFormatting>
  <conditionalFormatting sqref="E12">
    <cfRule type="cellIs" dxfId="3687" priority="3687" stopIfTrue="1" operator="equal">
      <formula>"Pass"</formula>
    </cfRule>
    <cfRule type="cellIs" dxfId="3686" priority="3688" stopIfTrue="1" operator="equal">
      <formula>"Fail"</formula>
    </cfRule>
  </conditionalFormatting>
  <conditionalFormatting sqref="E12">
    <cfRule type="cellIs" dxfId="3685" priority="3685" stopIfTrue="1" operator="equal">
      <formula>"Pass"</formula>
    </cfRule>
    <cfRule type="cellIs" dxfId="3684" priority="3686" stopIfTrue="1" operator="equal">
      <formula>"Fail"</formula>
    </cfRule>
  </conditionalFormatting>
  <conditionalFormatting sqref="E12">
    <cfRule type="cellIs" dxfId="3683" priority="3683" stopIfTrue="1" operator="equal">
      <formula>"Pass"</formula>
    </cfRule>
    <cfRule type="cellIs" dxfId="3682" priority="3684" stopIfTrue="1" operator="equal">
      <formula>"Fail"</formula>
    </cfRule>
  </conditionalFormatting>
  <conditionalFormatting sqref="E12">
    <cfRule type="cellIs" dxfId="3681" priority="3681" stopIfTrue="1" operator="equal">
      <formula>"Pass"</formula>
    </cfRule>
    <cfRule type="cellIs" dxfId="3680" priority="3682" stopIfTrue="1" operator="equal">
      <formula>"Fail"</formula>
    </cfRule>
  </conditionalFormatting>
  <conditionalFormatting sqref="E12">
    <cfRule type="cellIs" dxfId="3679" priority="3679" stopIfTrue="1" operator="equal">
      <formula>"Pass"</formula>
    </cfRule>
    <cfRule type="cellIs" dxfId="3678" priority="3680" stopIfTrue="1" operator="equal">
      <formula>"Fail"</formula>
    </cfRule>
  </conditionalFormatting>
  <conditionalFormatting sqref="E12">
    <cfRule type="cellIs" dxfId="3677" priority="3677" stopIfTrue="1" operator="equal">
      <formula>"Pass"</formula>
    </cfRule>
    <cfRule type="cellIs" dxfId="3676" priority="3678" stopIfTrue="1" operator="equal">
      <formula>"Fail"</formula>
    </cfRule>
  </conditionalFormatting>
  <conditionalFormatting sqref="E12">
    <cfRule type="cellIs" dxfId="3675" priority="3675" stopIfTrue="1" operator="equal">
      <formula>"Pass"</formula>
    </cfRule>
    <cfRule type="cellIs" dxfId="3674" priority="3676" stopIfTrue="1" operator="equal">
      <formula>"Fail"</formula>
    </cfRule>
  </conditionalFormatting>
  <conditionalFormatting sqref="E12">
    <cfRule type="cellIs" dxfId="3673" priority="3673" stopIfTrue="1" operator="equal">
      <formula>"Pass"</formula>
    </cfRule>
    <cfRule type="cellIs" dxfId="3672" priority="3674" stopIfTrue="1" operator="equal">
      <formula>"Fail"</formula>
    </cfRule>
  </conditionalFormatting>
  <conditionalFormatting sqref="E12">
    <cfRule type="cellIs" dxfId="3671" priority="3671" stopIfTrue="1" operator="equal">
      <formula>"Pass"</formula>
    </cfRule>
    <cfRule type="cellIs" dxfId="3670" priority="3672" stopIfTrue="1" operator="equal">
      <formula>"Fail"</formula>
    </cfRule>
  </conditionalFormatting>
  <conditionalFormatting sqref="E12">
    <cfRule type="cellIs" dxfId="3669" priority="3669" stopIfTrue="1" operator="equal">
      <formula>"Pass"</formula>
    </cfRule>
    <cfRule type="cellIs" dxfId="3668" priority="3670" stopIfTrue="1" operator="equal">
      <formula>"Fail"</formula>
    </cfRule>
  </conditionalFormatting>
  <conditionalFormatting sqref="E12">
    <cfRule type="cellIs" dxfId="3667" priority="3667" stopIfTrue="1" operator="equal">
      <formula>"Pass"</formula>
    </cfRule>
    <cfRule type="cellIs" dxfId="3666" priority="3668" stopIfTrue="1" operator="equal">
      <formula>"Fail"</formula>
    </cfRule>
  </conditionalFormatting>
  <conditionalFormatting sqref="E12">
    <cfRule type="cellIs" dxfId="3665" priority="3665" stopIfTrue="1" operator="equal">
      <formula>"Pass"</formula>
    </cfRule>
    <cfRule type="cellIs" dxfId="3664" priority="3666" stopIfTrue="1" operator="equal">
      <formula>"Fail"</formula>
    </cfRule>
  </conditionalFormatting>
  <conditionalFormatting sqref="E12">
    <cfRule type="cellIs" dxfId="3663" priority="3663" stopIfTrue="1" operator="equal">
      <formula>"Pass"</formula>
    </cfRule>
    <cfRule type="cellIs" dxfId="3662" priority="3664" stopIfTrue="1" operator="equal">
      <formula>"Fail"</formula>
    </cfRule>
  </conditionalFormatting>
  <conditionalFormatting sqref="E12">
    <cfRule type="cellIs" dxfId="3661" priority="3661" stopIfTrue="1" operator="equal">
      <formula>"Pass"</formula>
    </cfRule>
    <cfRule type="cellIs" dxfId="3660" priority="3662" stopIfTrue="1" operator="equal">
      <formula>"Fail"</formula>
    </cfRule>
  </conditionalFormatting>
  <conditionalFormatting sqref="E12">
    <cfRule type="cellIs" dxfId="3659" priority="3659" stopIfTrue="1" operator="equal">
      <formula>"Pass"</formula>
    </cfRule>
    <cfRule type="cellIs" dxfId="3658" priority="3660" stopIfTrue="1" operator="equal">
      <formula>"Fail"</formula>
    </cfRule>
  </conditionalFormatting>
  <conditionalFormatting sqref="E12">
    <cfRule type="cellIs" dxfId="3657" priority="3657" stopIfTrue="1" operator="equal">
      <formula>"Pass"</formula>
    </cfRule>
    <cfRule type="cellIs" dxfId="3656" priority="3658" stopIfTrue="1" operator="equal">
      <formula>"Fail"</formula>
    </cfRule>
  </conditionalFormatting>
  <conditionalFormatting sqref="E12">
    <cfRule type="cellIs" dxfId="3655" priority="3655" stopIfTrue="1" operator="equal">
      <formula>"Pass"</formula>
    </cfRule>
    <cfRule type="cellIs" dxfId="3654" priority="3656" stopIfTrue="1" operator="equal">
      <formula>"Fail"</formula>
    </cfRule>
  </conditionalFormatting>
  <conditionalFormatting sqref="E12">
    <cfRule type="cellIs" dxfId="3653" priority="3653" stopIfTrue="1" operator="equal">
      <formula>"Pass"</formula>
    </cfRule>
    <cfRule type="cellIs" dxfId="3652" priority="3654" stopIfTrue="1" operator="equal">
      <formula>"Fail"</formula>
    </cfRule>
  </conditionalFormatting>
  <conditionalFormatting sqref="E12">
    <cfRule type="cellIs" dxfId="3651" priority="3651" stopIfTrue="1" operator="equal">
      <formula>"Pass"</formula>
    </cfRule>
    <cfRule type="cellIs" dxfId="3650" priority="3652" stopIfTrue="1" operator="equal">
      <formula>"Fail"</formula>
    </cfRule>
  </conditionalFormatting>
  <conditionalFormatting sqref="E12">
    <cfRule type="cellIs" dxfId="3649" priority="3649" stopIfTrue="1" operator="equal">
      <formula>"Pass"</formula>
    </cfRule>
    <cfRule type="cellIs" dxfId="3648" priority="3650" stopIfTrue="1" operator="equal">
      <formula>"Fail"</formula>
    </cfRule>
  </conditionalFormatting>
  <conditionalFormatting sqref="E12">
    <cfRule type="cellIs" dxfId="3647" priority="3647" stopIfTrue="1" operator="equal">
      <formula>"Pass"</formula>
    </cfRule>
    <cfRule type="cellIs" dxfId="3646" priority="3648" stopIfTrue="1" operator="equal">
      <formula>"Fail"</formula>
    </cfRule>
  </conditionalFormatting>
  <conditionalFormatting sqref="E12">
    <cfRule type="cellIs" dxfId="3645" priority="3645" stopIfTrue="1" operator="equal">
      <formula>"Pass"</formula>
    </cfRule>
    <cfRule type="cellIs" dxfId="3644" priority="3646" stopIfTrue="1" operator="equal">
      <formula>"Fail"</formula>
    </cfRule>
  </conditionalFormatting>
  <conditionalFormatting sqref="E12">
    <cfRule type="cellIs" dxfId="3643" priority="3643" stopIfTrue="1" operator="equal">
      <formula>"Pass"</formula>
    </cfRule>
    <cfRule type="cellIs" dxfId="3642" priority="3644" stopIfTrue="1" operator="equal">
      <formula>"Fail"</formula>
    </cfRule>
  </conditionalFormatting>
  <conditionalFormatting sqref="E12">
    <cfRule type="cellIs" dxfId="3641" priority="3641" stopIfTrue="1" operator="equal">
      <formula>"Pass"</formula>
    </cfRule>
    <cfRule type="cellIs" dxfId="3640" priority="3642" stopIfTrue="1" operator="equal">
      <formula>"Fail"</formula>
    </cfRule>
  </conditionalFormatting>
  <conditionalFormatting sqref="E12">
    <cfRule type="cellIs" dxfId="3639" priority="3639" stopIfTrue="1" operator="equal">
      <formula>"Pass"</formula>
    </cfRule>
    <cfRule type="cellIs" dxfId="3638" priority="3640" stopIfTrue="1" operator="equal">
      <formula>"Fail"</formula>
    </cfRule>
  </conditionalFormatting>
  <conditionalFormatting sqref="E12">
    <cfRule type="cellIs" dxfId="3637" priority="3637" stopIfTrue="1" operator="equal">
      <formula>"Pass"</formula>
    </cfRule>
    <cfRule type="cellIs" dxfId="3636" priority="3638" stopIfTrue="1" operator="equal">
      <formula>"Fail"</formula>
    </cfRule>
  </conditionalFormatting>
  <conditionalFormatting sqref="E12">
    <cfRule type="cellIs" dxfId="3635" priority="3635" stopIfTrue="1" operator="equal">
      <formula>"Pass"</formula>
    </cfRule>
    <cfRule type="cellIs" dxfId="3634" priority="3636" stopIfTrue="1" operator="equal">
      <formula>"Fail"</formula>
    </cfRule>
  </conditionalFormatting>
  <conditionalFormatting sqref="E12">
    <cfRule type="cellIs" dxfId="3633" priority="3633" stopIfTrue="1" operator="equal">
      <formula>"Pass"</formula>
    </cfRule>
    <cfRule type="cellIs" dxfId="3632" priority="3634" stopIfTrue="1" operator="equal">
      <formula>"Fail"</formula>
    </cfRule>
  </conditionalFormatting>
  <conditionalFormatting sqref="E12">
    <cfRule type="cellIs" dxfId="3631" priority="3631" stopIfTrue="1" operator="equal">
      <formula>"Pass"</formula>
    </cfRule>
    <cfRule type="cellIs" dxfId="3630" priority="3632" stopIfTrue="1" operator="equal">
      <formula>"Fail"</formula>
    </cfRule>
  </conditionalFormatting>
  <conditionalFormatting sqref="E12">
    <cfRule type="cellIs" dxfId="3629" priority="3629" stopIfTrue="1" operator="equal">
      <formula>"Pass"</formula>
    </cfRule>
    <cfRule type="cellIs" dxfId="3628" priority="3630" stopIfTrue="1" operator="equal">
      <formula>"Fail"</formula>
    </cfRule>
  </conditionalFormatting>
  <conditionalFormatting sqref="E12">
    <cfRule type="cellIs" dxfId="3627" priority="3627" stopIfTrue="1" operator="equal">
      <formula>"Pass"</formula>
    </cfRule>
    <cfRule type="cellIs" dxfId="3626" priority="3628" stopIfTrue="1" operator="equal">
      <formula>"Fail"</formula>
    </cfRule>
  </conditionalFormatting>
  <conditionalFormatting sqref="E12">
    <cfRule type="cellIs" dxfId="3625" priority="3625" stopIfTrue="1" operator="equal">
      <formula>"Pass"</formula>
    </cfRule>
    <cfRule type="cellIs" dxfId="3624" priority="3626" stopIfTrue="1" operator="equal">
      <formula>"Fail"</formula>
    </cfRule>
  </conditionalFormatting>
  <conditionalFormatting sqref="E12">
    <cfRule type="cellIs" dxfId="3623" priority="3623" stopIfTrue="1" operator="equal">
      <formula>"Pass"</formula>
    </cfRule>
    <cfRule type="cellIs" dxfId="3622" priority="3624" stopIfTrue="1" operator="equal">
      <formula>"Fail"</formula>
    </cfRule>
  </conditionalFormatting>
  <conditionalFormatting sqref="E12">
    <cfRule type="cellIs" dxfId="3621" priority="3621" stopIfTrue="1" operator="equal">
      <formula>"Pass"</formula>
    </cfRule>
    <cfRule type="cellIs" dxfId="3620" priority="3622" stopIfTrue="1" operator="equal">
      <formula>"Fail"</formula>
    </cfRule>
  </conditionalFormatting>
  <conditionalFormatting sqref="E12">
    <cfRule type="cellIs" dxfId="3619" priority="3619" stopIfTrue="1" operator="equal">
      <formula>"Pass"</formula>
    </cfRule>
    <cfRule type="cellIs" dxfId="3618" priority="3620" stopIfTrue="1" operator="equal">
      <formula>"Fail"</formula>
    </cfRule>
  </conditionalFormatting>
  <conditionalFormatting sqref="E12">
    <cfRule type="cellIs" dxfId="3617" priority="3617" stopIfTrue="1" operator="equal">
      <formula>"Pass"</formula>
    </cfRule>
    <cfRule type="cellIs" dxfId="3616" priority="3618" stopIfTrue="1" operator="equal">
      <formula>"Fail"</formula>
    </cfRule>
  </conditionalFormatting>
  <conditionalFormatting sqref="E12">
    <cfRule type="cellIs" dxfId="3615" priority="3615" stopIfTrue="1" operator="equal">
      <formula>"Pass"</formula>
    </cfRule>
    <cfRule type="cellIs" dxfId="3614" priority="3616" stopIfTrue="1" operator="equal">
      <formula>"Fail"</formula>
    </cfRule>
  </conditionalFormatting>
  <conditionalFormatting sqref="E8:E9 E11:E14">
    <cfRule type="cellIs" dxfId="3613" priority="3613" stopIfTrue="1" operator="equal">
      <formula>"Pass"</formula>
    </cfRule>
    <cfRule type="cellIs" dxfId="3612" priority="3614" stopIfTrue="1" operator="equal">
      <formula>"Fail"</formula>
    </cfRule>
  </conditionalFormatting>
  <conditionalFormatting sqref="E8:E9 E11:E14">
    <cfRule type="cellIs" dxfId="3611" priority="3611" stopIfTrue="1" operator="equal">
      <formula>"Pass"</formula>
    </cfRule>
    <cfRule type="cellIs" dxfId="3610" priority="3612" stopIfTrue="1" operator="equal">
      <formula>"Fail"</formula>
    </cfRule>
  </conditionalFormatting>
  <conditionalFormatting sqref="E8:E9 E11:E14">
    <cfRule type="cellIs" dxfId="3609" priority="3609" stopIfTrue="1" operator="equal">
      <formula>"Pass"</formula>
    </cfRule>
    <cfRule type="cellIs" dxfId="3608" priority="3610" stopIfTrue="1" operator="equal">
      <formula>"Fail"</formula>
    </cfRule>
  </conditionalFormatting>
  <conditionalFormatting sqref="E8:E9 E11:E14">
    <cfRule type="cellIs" dxfId="3607" priority="3607" stopIfTrue="1" operator="equal">
      <formula>"Pass"</formula>
    </cfRule>
    <cfRule type="cellIs" dxfId="3606" priority="3608" stopIfTrue="1" operator="equal">
      <formula>"Fail"</formula>
    </cfRule>
  </conditionalFormatting>
  <conditionalFormatting sqref="E8:E9 E11:E14">
    <cfRule type="cellIs" dxfId="3605" priority="3605" stopIfTrue="1" operator="equal">
      <formula>"Pass"</formula>
    </cfRule>
    <cfRule type="cellIs" dxfId="3604" priority="3606" stopIfTrue="1" operator="equal">
      <formula>"Fail"</formula>
    </cfRule>
  </conditionalFormatting>
  <conditionalFormatting sqref="E8:E9 E11:E14">
    <cfRule type="cellIs" dxfId="3603" priority="3603" stopIfTrue="1" operator="equal">
      <formula>"Pass"</formula>
    </cfRule>
    <cfRule type="cellIs" dxfId="3602" priority="3604" stopIfTrue="1" operator="equal">
      <formula>"Fail"</formula>
    </cfRule>
  </conditionalFormatting>
  <conditionalFormatting sqref="E8:E9 E11:E14">
    <cfRule type="cellIs" dxfId="3601" priority="3601" stopIfTrue="1" operator="equal">
      <formula>"Pass"</formula>
    </cfRule>
    <cfRule type="cellIs" dxfId="3600" priority="3602" stopIfTrue="1" operator="equal">
      <formula>"Fail"</formula>
    </cfRule>
  </conditionalFormatting>
  <conditionalFormatting sqref="E8:E9 E11:E14">
    <cfRule type="cellIs" dxfId="3599" priority="3599" stopIfTrue="1" operator="equal">
      <formula>"Pass"</formula>
    </cfRule>
    <cfRule type="cellIs" dxfId="3598" priority="3600" stopIfTrue="1" operator="equal">
      <formula>"Fail"</formula>
    </cfRule>
  </conditionalFormatting>
  <conditionalFormatting sqref="E8:E9 E11:E14">
    <cfRule type="cellIs" dxfId="3597" priority="3597" stopIfTrue="1" operator="equal">
      <formula>"Pass"</formula>
    </cfRule>
    <cfRule type="cellIs" dxfId="3596" priority="3598" stopIfTrue="1" operator="equal">
      <formula>"Fail"</formula>
    </cfRule>
  </conditionalFormatting>
  <conditionalFormatting sqref="E8:E9 E11:E14">
    <cfRule type="cellIs" dxfId="3595" priority="3595" stopIfTrue="1" operator="equal">
      <formula>"Pass"</formula>
    </cfRule>
    <cfRule type="cellIs" dxfId="3594" priority="3596" stopIfTrue="1" operator="equal">
      <formula>"Fail"</formula>
    </cfRule>
  </conditionalFormatting>
  <conditionalFormatting sqref="E8:E9 E11:E14">
    <cfRule type="cellIs" dxfId="3593" priority="3593" stopIfTrue="1" operator="equal">
      <formula>"Pass"</formula>
    </cfRule>
    <cfRule type="cellIs" dxfId="3592" priority="3594" stopIfTrue="1" operator="equal">
      <formula>"Fail"</formula>
    </cfRule>
  </conditionalFormatting>
  <conditionalFormatting sqref="E8:E9 E11:E14">
    <cfRule type="cellIs" dxfId="3591" priority="3591" stopIfTrue="1" operator="equal">
      <formula>"Pass"</formula>
    </cfRule>
    <cfRule type="cellIs" dxfId="3590" priority="3592" stopIfTrue="1" operator="equal">
      <formula>"Fail"</formula>
    </cfRule>
  </conditionalFormatting>
  <conditionalFormatting sqref="E8:E9 E11:E14">
    <cfRule type="cellIs" dxfId="3589" priority="3589" stopIfTrue="1" operator="equal">
      <formula>"Pass"</formula>
    </cfRule>
    <cfRule type="cellIs" dxfId="3588" priority="3590" stopIfTrue="1" operator="equal">
      <formula>"Fail"</formula>
    </cfRule>
  </conditionalFormatting>
  <conditionalFormatting sqref="E8:E9 E11:E14">
    <cfRule type="cellIs" dxfId="3587" priority="3587" stopIfTrue="1" operator="equal">
      <formula>"Pass"</formula>
    </cfRule>
    <cfRule type="cellIs" dxfId="3586" priority="3588" stopIfTrue="1" operator="equal">
      <formula>"Fail"</formula>
    </cfRule>
  </conditionalFormatting>
  <conditionalFormatting sqref="E8:E9 E11:E14">
    <cfRule type="cellIs" dxfId="3585" priority="3585" stopIfTrue="1" operator="equal">
      <formula>"Pass"</formula>
    </cfRule>
    <cfRule type="cellIs" dxfId="3584" priority="3586" stopIfTrue="1" operator="equal">
      <formula>"Fail"</formula>
    </cfRule>
  </conditionalFormatting>
  <conditionalFormatting sqref="E8:E9 E11:E14">
    <cfRule type="cellIs" dxfId="3583" priority="3583" stopIfTrue="1" operator="equal">
      <formula>"Pass"</formula>
    </cfRule>
    <cfRule type="cellIs" dxfId="3582" priority="3584" stopIfTrue="1" operator="equal">
      <formula>"Fail"</formula>
    </cfRule>
  </conditionalFormatting>
  <conditionalFormatting sqref="E8:E9 E11:E14">
    <cfRule type="cellIs" dxfId="3581" priority="3581" stopIfTrue="1" operator="equal">
      <formula>"Pass"</formula>
    </cfRule>
    <cfRule type="cellIs" dxfId="3580" priority="3582" stopIfTrue="1" operator="equal">
      <formula>"Fail"</formula>
    </cfRule>
  </conditionalFormatting>
  <conditionalFormatting sqref="E8:E9 E11:E14">
    <cfRule type="cellIs" dxfId="3579" priority="3579" stopIfTrue="1" operator="equal">
      <formula>"Pass"</formula>
    </cfRule>
    <cfRule type="cellIs" dxfId="3578" priority="3580" stopIfTrue="1" operator="equal">
      <formula>"Fail"</formula>
    </cfRule>
  </conditionalFormatting>
  <conditionalFormatting sqref="E8:E9 E11:E14">
    <cfRule type="cellIs" dxfId="3577" priority="3577" stopIfTrue="1" operator="equal">
      <formula>"Pass"</formula>
    </cfRule>
    <cfRule type="cellIs" dxfId="3576" priority="3578" stopIfTrue="1" operator="equal">
      <formula>"Fail"</formula>
    </cfRule>
  </conditionalFormatting>
  <conditionalFormatting sqref="E8:E9 E11:E14">
    <cfRule type="cellIs" dxfId="3575" priority="3575" stopIfTrue="1" operator="equal">
      <formula>"Pass"</formula>
    </cfRule>
    <cfRule type="cellIs" dxfId="3574" priority="3576" stopIfTrue="1" operator="equal">
      <formula>"Fail"</formula>
    </cfRule>
  </conditionalFormatting>
  <conditionalFormatting sqref="E8:E9 E11:E14">
    <cfRule type="cellIs" dxfId="3573" priority="3573" stopIfTrue="1" operator="equal">
      <formula>"Pass"</formula>
    </cfRule>
    <cfRule type="cellIs" dxfId="3572" priority="3574" stopIfTrue="1" operator="equal">
      <formula>"Fail"</formula>
    </cfRule>
  </conditionalFormatting>
  <conditionalFormatting sqref="E8:E9 E11:E14">
    <cfRule type="cellIs" dxfId="3571" priority="3571" stopIfTrue="1" operator="equal">
      <formula>"Pass"</formula>
    </cfRule>
    <cfRule type="cellIs" dxfId="3570" priority="3572" stopIfTrue="1" operator="equal">
      <formula>"Fail"</formula>
    </cfRule>
  </conditionalFormatting>
  <conditionalFormatting sqref="E8:E9 E11:E14">
    <cfRule type="cellIs" dxfId="3569" priority="3569" stopIfTrue="1" operator="equal">
      <formula>"Pass"</formula>
    </cfRule>
    <cfRule type="cellIs" dxfId="3568" priority="3570" stopIfTrue="1" operator="equal">
      <formula>"Fail"</formula>
    </cfRule>
  </conditionalFormatting>
  <conditionalFormatting sqref="E8:E9 E11:E14">
    <cfRule type="cellIs" dxfId="3567" priority="3567" stopIfTrue="1" operator="equal">
      <formula>"Pass"</formula>
    </cfRule>
    <cfRule type="cellIs" dxfId="3566" priority="3568" stopIfTrue="1" operator="equal">
      <formula>"Fail"</formula>
    </cfRule>
  </conditionalFormatting>
  <conditionalFormatting sqref="E8:E9 E11:E14">
    <cfRule type="cellIs" dxfId="3565" priority="3565" stopIfTrue="1" operator="equal">
      <formula>"Pass"</formula>
    </cfRule>
    <cfRule type="cellIs" dxfId="3564" priority="3566" stopIfTrue="1" operator="equal">
      <formula>"Fail"</formula>
    </cfRule>
  </conditionalFormatting>
  <conditionalFormatting sqref="E8:E9 E11:E14">
    <cfRule type="cellIs" dxfId="3563" priority="3563" stopIfTrue="1" operator="equal">
      <formula>"Pass"</formula>
    </cfRule>
    <cfRule type="cellIs" dxfId="3562" priority="3564" stopIfTrue="1" operator="equal">
      <formula>"Fail"</formula>
    </cfRule>
  </conditionalFormatting>
  <conditionalFormatting sqref="E13:E14 E8:E9 E11">
    <cfRule type="cellIs" dxfId="3561" priority="3561" stopIfTrue="1" operator="equal">
      <formula>"Pass"</formula>
    </cfRule>
    <cfRule type="cellIs" dxfId="3560" priority="3562" stopIfTrue="1" operator="equal">
      <formula>"Fail"</formula>
    </cfRule>
  </conditionalFormatting>
  <conditionalFormatting sqref="E8:E9 E11:E14">
    <cfRule type="cellIs" dxfId="3559" priority="3559" stopIfTrue="1" operator="equal">
      <formula>"Pass"</formula>
    </cfRule>
    <cfRule type="cellIs" dxfId="3558" priority="3560" stopIfTrue="1" operator="equal">
      <formula>"Fail"</formula>
    </cfRule>
  </conditionalFormatting>
  <conditionalFormatting sqref="E8:E9 E11:E14">
    <cfRule type="cellIs" dxfId="3557" priority="3557" stopIfTrue="1" operator="equal">
      <formula>"Pass"</formula>
    </cfRule>
    <cfRule type="cellIs" dxfId="3556" priority="3558" stopIfTrue="1" operator="equal">
      <formula>"Fail"</formula>
    </cfRule>
  </conditionalFormatting>
  <conditionalFormatting sqref="E8:E9 E11:E14">
    <cfRule type="cellIs" dxfId="3555" priority="3555" stopIfTrue="1" operator="equal">
      <formula>"Pass"</formula>
    </cfRule>
    <cfRule type="cellIs" dxfId="3554" priority="3556" stopIfTrue="1" operator="equal">
      <formula>"Fail"</formula>
    </cfRule>
  </conditionalFormatting>
  <conditionalFormatting sqref="E8:E9 E11:E14">
    <cfRule type="cellIs" dxfId="3553" priority="3553" stopIfTrue="1" operator="equal">
      <formula>"Pass"</formula>
    </cfRule>
    <cfRule type="cellIs" dxfId="3552" priority="3554" stopIfTrue="1" operator="equal">
      <formula>"Fail"</formula>
    </cfRule>
  </conditionalFormatting>
  <conditionalFormatting sqref="E8:E9 E11:E14">
    <cfRule type="cellIs" dxfId="3551" priority="3551" stopIfTrue="1" operator="equal">
      <formula>"Pass"</formula>
    </cfRule>
    <cfRule type="cellIs" dxfId="3550" priority="3552" stopIfTrue="1" operator="equal">
      <formula>"Fail"</formula>
    </cfRule>
  </conditionalFormatting>
  <conditionalFormatting sqref="E8:E9 E11:E14">
    <cfRule type="cellIs" dxfId="3549" priority="3549" stopIfTrue="1" operator="equal">
      <formula>"Pass"</formula>
    </cfRule>
    <cfRule type="cellIs" dxfId="3548" priority="3550" stopIfTrue="1" operator="equal">
      <formula>"Fail"</formula>
    </cfRule>
  </conditionalFormatting>
  <conditionalFormatting sqref="E13:E14 E8:E9 E11">
    <cfRule type="cellIs" dxfId="3547" priority="3547" stopIfTrue="1" operator="equal">
      <formula>"Pass"</formula>
    </cfRule>
    <cfRule type="cellIs" dxfId="3546" priority="3548" stopIfTrue="1" operator="equal">
      <formula>"Fail"</formula>
    </cfRule>
  </conditionalFormatting>
  <conditionalFormatting sqref="E8:E9 E11:E14">
    <cfRule type="cellIs" dxfId="3545" priority="3545" stopIfTrue="1" operator="equal">
      <formula>"Pass"</formula>
    </cfRule>
    <cfRule type="cellIs" dxfId="3544" priority="3546" stopIfTrue="1" operator="equal">
      <formula>"Fail"</formula>
    </cfRule>
  </conditionalFormatting>
  <conditionalFormatting sqref="E8:E9 E11:E14">
    <cfRule type="cellIs" dxfId="3543" priority="3543" stopIfTrue="1" operator="equal">
      <formula>"Pass"</formula>
    </cfRule>
    <cfRule type="cellIs" dxfId="3542" priority="3544" stopIfTrue="1" operator="equal">
      <formula>"Fail"</formula>
    </cfRule>
  </conditionalFormatting>
  <conditionalFormatting sqref="E8:E9 E11:E14">
    <cfRule type="cellIs" dxfId="3541" priority="3541" stopIfTrue="1" operator="equal">
      <formula>"Pass"</formula>
    </cfRule>
    <cfRule type="cellIs" dxfId="3540" priority="3542" stopIfTrue="1" operator="equal">
      <formula>"Fail"</formula>
    </cfRule>
  </conditionalFormatting>
  <conditionalFormatting sqref="E8:E9 E11:E14">
    <cfRule type="cellIs" dxfId="3539" priority="3539" stopIfTrue="1" operator="equal">
      <formula>"Pass"</formula>
    </cfRule>
    <cfRule type="cellIs" dxfId="3538" priority="3540" stopIfTrue="1" operator="equal">
      <formula>"Fail"</formula>
    </cfRule>
  </conditionalFormatting>
  <conditionalFormatting sqref="E8:E9 E11:E14">
    <cfRule type="cellIs" dxfId="3537" priority="3537" stopIfTrue="1" operator="equal">
      <formula>"Pass"</formula>
    </cfRule>
    <cfRule type="cellIs" dxfId="3536" priority="3538" stopIfTrue="1" operator="equal">
      <formula>"Fail"</formula>
    </cfRule>
  </conditionalFormatting>
  <conditionalFormatting sqref="E8:E9 E11:E14">
    <cfRule type="cellIs" dxfId="3535" priority="3535" stopIfTrue="1" operator="equal">
      <formula>"Pass"</formula>
    </cfRule>
    <cfRule type="cellIs" dxfId="3534" priority="3536" stopIfTrue="1" operator="equal">
      <formula>"Fail"</formula>
    </cfRule>
  </conditionalFormatting>
  <conditionalFormatting sqref="E13:E14 E8:E9 E11">
    <cfRule type="cellIs" dxfId="3533" priority="3533" stopIfTrue="1" operator="equal">
      <formula>"Pass"</formula>
    </cfRule>
    <cfRule type="cellIs" dxfId="3532" priority="3534" stopIfTrue="1" operator="equal">
      <formula>"Fail"</formula>
    </cfRule>
  </conditionalFormatting>
  <conditionalFormatting sqref="E8:E9 E11:E14">
    <cfRule type="cellIs" dxfId="3531" priority="3531" stopIfTrue="1" operator="equal">
      <formula>"Pass"</formula>
    </cfRule>
    <cfRule type="cellIs" dxfId="3530" priority="3532" stopIfTrue="1" operator="equal">
      <formula>"Fail"</formula>
    </cfRule>
  </conditionalFormatting>
  <conditionalFormatting sqref="E8:E9 E11:E14">
    <cfRule type="cellIs" dxfId="3529" priority="3529" stopIfTrue="1" operator="equal">
      <formula>"Pass"</formula>
    </cfRule>
    <cfRule type="cellIs" dxfId="3528" priority="3530" stopIfTrue="1" operator="equal">
      <formula>"Fail"</formula>
    </cfRule>
  </conditionalFormatting>
  <conditionalFormatting sqref="E8:E9 E11:E14">
    <cfRule type="cellIs" dxfId="3527" priority="3527" stopIfTrue="1" operator="equal">
      <formula>"Pass"</formula>
    </cfRule>
    <cfRule type="cellIs" dxfId="3526" priority="3528" stopIfTrue="1" operator="equal">
      <formula>"Fail"</formula>
    </cfRule>
  </conditionalFormatting>
  <conditionalFormatting sqref="E8:E9 E11:E14">
    <cfRule type="cellIs" dxfId="3525" priority="3525" stopIfTrue="1" operator="equal">
      <formula>"Pass"</formula>
    </cfRule>
    <cfRule type="cellIs" dxfId="3524" priority="3526" stopIfTrue="1" operator="equal">
      <formula>"Fail"</formula>
    </cfRule>
  </conditionalFormatting>
  <conditionalFormatting sqref="E8:E9 E11:E14">
    <cfRule type="cellIs" dxfId="3523" priority="3523" stopIfTrue="1" operator="equal">
      <formula>"Pass"</formula>
    </cfRule>
    <cfRule type="cellIs" dxfId="3522" priority="3524" stopIfTrue="1" operator="equal">
      <formula>"Fail"</formula>
    </cfRule>
  </conditionalFormatting>
  <conditionalFormatting sqref="E8:E9 E11:E14">
    <cfRule type="cellIs" dxfId="3521" priority="3521" stopIfTrue="1" operator="equal">
      <formula>"Pass"</formula>
    </cfRule>
    <cfRule type="cellIs" dxfId="3520" priority="3522" stopIfTrue="1" operator="equal">
      <formula>"Fail"</formula>
    </cfRule>
  </conditionalFormatting>
  <conditionalFormatting sqref="E13:E14 E8:E9 E11">
    <cfRule type="cellIs" dxfId="3519" priority="3519" stopIfTrue="1" operator="equal">
      <formula>"Pass"</formula>
    </cfRule>
    <cfRule type="cellIs" dxfId="3518" priority="3520" stopIfTrue="1" operator="equal">
      <formula>"Fail"</formula>
    </cfRule>
  </conditionalFormatting>
  <conditionalFormatting sqref="E8:E9 E11:E14">
    <cfRule type="cellIs" dxfId="3517" priority="3517" stopIfTrue="1" operator="equal">
      <formula>"Pass"</formula>
    </cfRule>
    <cfRule type="cellIs" dxfId="3516" priority="3518" stopIfTrue="1" operator="equal">
      <formula>"Fail"</formula>
    </cfRule>
  </conditionalFormatting>
  <conditionalFormatting sqref="E8:E9 E11:E14">
    <cfRule type="cellIs" dxfId="3515" priority="3515" stopIfTrue="1" operator="equal">
      <formula>"Pass"</formula>
    </cfRule>
    <cfRule type="cellIs" dxfId="3514" priority="3516" stopIfTrue="1" operator="equal">
      <formula>"Fail"</formula>
    </cfRule>
  </conditionalFormatting>
  <conditionalFormatting sqref="E8:E9 E11:E14">
    <cfRule type="cellIs" dxfId="3513" priority="3513" stopIfTrue="1" operator="equal">
      <formula>"Pass"</formula>
    </cfRule>
    <cfRule type="cellIs" dxfId="3512" priority="3514" stopIfTrue="1" operator="equal">
      <formula>"Fail"</formula>
    </cfRule>
  </conditionalFormatting>
  <conditionalFormatting sqref="E8:E9 E11:E14">
    <cfRule type="cellIs" dxfId="3511" priority="3511" stopIfTrue="1" operator="equal">
      <formula>"Pass"</formula>
    </cfRule>
    <cfRule type="cellIs" dxfId="3510" priority="3512" stopIfTrue="1" operator="equal">
      <formula>"Fail"</formula>
    </cfRule>
  </conditionalFormatting>
  <conditionalFormatting sqref="E8:E9 E11:E14">
    <cfRule type="cellIs" dxfId="3509" priority="3509" stopIfTrue="1" operator="equal">
      <formula>"Pass"</formula>
    </cfRule>
    <cfRule type="cellIs" dxfId="3508" priority="3510" stopIfTrue="1" operator="equal">
      <formula>"Fail"</formula>
    </cfRule>
  </conditionalFormatting>
  <conditionalFormatting sqref="E8:E9 E11:E14">
    <cfRule type="cellIs" dxfId="3507" priority="3507" stopIfTrue="1" operator="equal">
      <formula>"Pass"</formula>
    </cfRule>
    <cfRule type="cellIs" dxfId="3506" priority="3508" stopIfTrue="1" operator="equal">
      <formula>"Fail"</formula>
    </cfRule>
  </conditionalFormatting>
  <conditionalFormatting sqref="E13:E14 E8:E9 E11">
    <cfRule type="cellIs" dxfId="3505" priority="3505" stopIfTrue="1" operator="equal">
      <formula>"Pass"</formula>
    </cfRule>
    <cfRule type="cellIs" dxfId="3504" priority="3506" stopIfTrue="1" operator="equal">
      <formula>"Fail"</formula>
    </cfRule>
  </conditionalFormatting>
  <conditionalFormatting sqref="E8:E9 E11:E14">
    <cfRule type="cellIs" dxfId="3503" priority="3503" stopIfTrue="1" operator="equal">
      <formula>"Pass"</formula>
    </cfRule>
    <cfRule type="cellIs" dxfId="3502" priority="3504" stopIfTrue="1" operator="equal">
      <formula>"Fail"</formula>
    </cfRule>
  </conditionalFormatting>
  <conditionalFormatting sqref="E8:E9 E11:E14">
    <cfRule type="cellIs" dxfId="3501" priority="3501" stopIfTrue="1" operator="equal">
      <formula>"Pass"</formula>
    </cfRule>
    <cfRule type="cellIs" dxfId="3500" priority="3502" stopIfTrue="1" operator="equal">
      <formula>"Fail"</formula>
    </cfRule>
  </conditionalFormatting>
  <conditionalFormatting sqref="E8:E9 E11:E14">
    <cfRule type="cellIs" dxfId="3499" priority="3499" stopIfTrue="1" operator="equal">
      <formula>"Pass"</formula>
    </cfRule>
    <cfRule type="cellIs" dxfId="3498" priority="3500" stopIfTrue="1" operator="equal">
      <formula>"Fail"</formula>
    </cfRule>
  </conditionalFormatting>
  <conditionalFormatting sqref="E8:E9 E11:E14">
    <cfRule type="cellIs" dxfId="3497" priority="3497" stopIfTrue="1" operator="equal">
      <formula>"Pass"</formula>
    </cfRule>
    <cfRule type="cellIs" dxfId="3496" priority="3498" stopIfTrue="1" operator="equal">
      <formula>"Fail"</formula>
    </cfRule>
  </conditionalFormatting>
  <conditionalFormatting sqref="E8:E9 E11:E14">
    <cfRule type="cellIs" dxfId="3495" priority="3495" stopIfTrue="1" operator="equal">
      <formula>"Pass"</formula>
    </cfRule>
    <cfRule type="cellIs" dxfId="3494" priority="3496" stopIfTrue="1" operator="equal">
      <formula>"Fail"</formula>
    </cfRule>
  </conditionalFormatting>
  <conditionalFormatting sqref="E8:E9 E11:E14">
    <cfRule type="cellIs" dxfId="3493" priority="3493" stopIfTrue="1" operator="equal">
      <formula>"Pass"</formula>
    </cfRule>
    <cfRule type="cellIs" dxfId="3492" priority="3494" stopIfTrue="1" operator="equal">
      <formula>"Fail"</formula>
    </cfRule>
  </conditionalFormatting>
  <conditionalFormatting sqref="E13:E14 E8:E9 E11">
    <cfRule type="cellIs" dxfId="3491" priority="3491" stopIfTrue="1" operator="equal">
      <formula>"Pass"</formula>
    </cfRule>
    <cfRule type="cellIs" dxfId="3490" priority="3492" stopIfTrue="1" operator="equal">
      <formula>"Fail"</formula>
    </cfRule>
  </conditionalFormatting>
  <conditionalFormatting sqref="E8:E9 E11:E14">
    <cfRule type="cellIs" dxfId="3489" priority="3489" stopIfTrue="1" operator="equal">
      <formula>"Pass"</formula>
    </cfRule>
    <cfRule type="cellIs" dxfId="3488" priority="3490" stopIfTrue="1" operator="equal">
      <formula>"Fail"</formula>
    </cfRule>
  </conditionalFormatting>
  <conditionalFormatting sqref="E8:E9 E11:E14">
    <cfRule type="cellIs" dxfId="3487" priority="3487" stopIfTrue="1" operator="equal">
      <formula>"Pass"</formula>
    </cfRule>
    <cfRule type="cellIs" dxfId="3486" priority="3488" stopIfTrue="1" operator="equal">
      <formula>"Fail"</formula>
    </cfRule>
  </conditionalFormatting>
  <conditionalFormatting sqref="E8:E9 E11:E14">
    <cfRule type="cellIs" dxfId="3485" priority="3485" stopIfTrue="1" operator="equal">
      <formula>"Pass"</formula>
    </cfRule>
    <cfRule type="cellIs" dxfId="3484" priority="3486" stopIfTrue="1" operator="equal">
      <formula>"Fail"</formula>
    </cfRule>
  </conditionalFormatting>
  <conditionalFormatting sqref="E8:E9 E11:E14">
    <cfRule type="cellIs" dxfId="3483" priority="3483" stopIfTrue="1" operator="equal">
      <formula>"Pass"</formula>
    </cfRule>
    <cfRule type="cellIs" dxfId="3482" priority="3484" stopIfTrue="1" operator="equal">
      <formula>"Fail"</formula>
    </cfRule>
  </conditionalFormatting>
  <conditionalFormatting sqref="E8:E9 E11:E14">
    <cfRule type="cellIs" dxfId="3481" priority="3481" stopIfTrue="1" operator="equal">
      <formula>"Pass"</formula>
    </cfRule>
    <cfRule type="cellIs" dxfId="3480" priority="3482" stopIfTrue="1" operator="equal">
      <formula>"Fail"</formula>
    </cfRule>
  </conditionalFormatting>
  <conditionalFormatting sqref="E8:E9 E11:E14">
    <cfRule type="cellIs" dxfId="3479" priority="3479" stopIfTrue="1" operator="equal">
      <formula>"Pass"</formula>
    </cfRule>
    <cfRule type="cellIs" dxfId="3478" priority="3480" stopIfTrue="1" operator="equal">
      <formula>"Fail"</formula>
    </cfRule>
  </conditionalFormatting>
  <conditionalFormatting sqref="E13:E14 E8:E9 E11">
    <cfRule type="cellIs" dxfId="3477" priority="3477" stopIfTrue="1" operator="equal">
      <formula>"Pass"</formula>
    </cfRule>
    <cfRule type="cellIs" dxfId="3476" priority="3478" stopIfTrue="1" operator="equal">
      <formula>"Fail"</formula>
    </cfRule>
  </conditionalFormatting>
  <conditionalFormatting sqref="E8:E9 E11:E14">
    <cfRule type="cellIs" dxfId="3475" priority="3475" stopIfTrue="1" operator="equal">
      <formula>"Pass"</formula>
    </cfRule>
    <cfRule type="cellIs" dxfId="3474" priority="3476" stopIfTrue="1" operator="equal">
      <formula>"Fail"</formula>
    </cfRule>
  </conditionalFormatting>
  <conditionalFormatting sqref="E8:E9 E11:E14">
    <cfRule type="cellIs" dxfId="3473" priority="3473" stopIfTrue="1" operator="equal">
      <formula>"Pass"</formula>
    </cfRule>
    <cfRule type="cellIs" dxfId="3472" priority="3474" stopIfTrue="1" operator="equal">
      <formula>"Fail"</formula>
    </cfRule>
  </conditionalFormatting>
  <conditionalFormatting sqref="E8:E9 E11:E14">
    <cfRule type="cellIs" dxfId="3471" priority="3471" stopIfTrue="1" operator="equal">
      <formula>"Pass"</formula>
    </cfRule>
    <cfRule type="cellIs" dxfId="3470" priority="3472" stopIfTrue="1" operator="equal">
      <formula>"Fail"</formula>
    </cfRule>
  </conditionalFormatting>
  <conditionalFormatting sqref="E8:E9 E11:E14">
    <cfRule type="cellIs" dxfId="3469" priority="3469" stopIfTrue="1" operator="equal">
      <formula>"Pass"</formula>
    </cfRule>
    <cfRule type="cellIs" dxfId="3468" priority="3470" stopIfTrue="1" operator="equal">
      <formula>"Fail"</formula>
    </cfRule>
  </conditionalFormatting>
  <conditionalFormatting sqref="E8:E9 E11:E14">
    <cfRule type="cellIs" dxfId="3467" priority="3467" stopIfTrue="1" operator="equal">
      <formula>"Pass"</formula>
    </cfRule>
    <cfRule type="cellIs" dxfId="3466" priority="3468" stopIfTrue="1" operator="equal">
      <formula>"Fail"</formula>
    </cfRule>
  </conditionalFormatting>
  <conditionalFormatting sqref="E8:E9 E11:E14">
    <cfRule type="cellIs" dxfId="3465" priority="3465" stopIfTrue="1" operator="equal">
      <formula>"Pass"</formula>
    </cfRule>
    <cfRule type="cellIs" dxfId="3464" priority="3466" stopIfTrue="1" operator="equal">
      <formula>"Fail"</formula>
    </cfRule>
  </conditionalFormatting>
  <conditionalFormatting sqref="E13:E14 E8:E9 E11">
    <cfRule type="cellIs" dxfId="3463" priority="3463" stopIfTrue="1" operator="equal">
      <formula>"Pass"</formula>
    </cfRule>
    <cfRule type="cellIs" dxfId="3462" priority="3464" stopIfTrue="1" operator="equal">
      <formula>"Fail"</formula>
    </cfRule>
  </conditionalFormatting>
  <conditionalFormatting sqref="E8:E9 E11:E14">
    <cfRule type="cellIs" dxfId="3461" priority="3461" stopIfTrue="1" operator="equal">
      <formula>"Pass"</formula>
    </cfRule>
    <cfRule type="cellIs" dxfId="3460" priority="3462" stopIfTrue="1" operator="equal">
      <formula>"Fail"</formula>
    </cfRule>
  </conditionalFormatting>
  <conditionalFormatting sqref="E8:E9 E11:E14">
    <cfRule type="cellIs" dxfId="3459" priority="3459" stopIfTrue="1" operator="equal">
      <formula>"Pass"</formula>
    </cfRule>
    <cfRule type="cellIs" dxfId="3458" priority="3460" stopIfTrue="1" operator="equal">
      <formula>"Fail"</formula>
    </cfRule>
  </conditionalFormatting>
  <conditionalFormatting sqref="E8:E9 E11:E14">
    <cfRule type="cellIs" dxfId="3457" priority="3457" stopIfTrue="1" operator="equal">
      <formula>"Pass"</formula>
    </cfRule>
    <cfRule type="cellIs" dxfId="3456" priority="3458" stopIfTrue="1" operator="equal">
      <formula>"Fail"</formula>
    </cfRule>
  </conditionalFormatting>
  <conditionalFormatting sqref="E8:E9 E11:E14">
    <cfRule type="cellIs" dxfId="3455" priority="3455" stopIfTrue="1" operator="equal">
      <formula>"Pass"</formula>
    </cfRule>
    <cfRule type="cellIs" dxfId="3454" priority="3456" stopIfTrue="1" operator="equal">
      <formula>"Fail"</formula>
    </cfRule>
  </conditionalFormatting>
  <conditionalFormatting sqref="E8:E9 E11:E14">
    <cfRule type="cellIs" dxfId="3453" priority="3453" stopIfTrue="1" operator="equal">
      <formula>"Pass"</formula>
    </cfRule>
    <cfRule type="cellIs" dxfId="3452" priority="3454" stopIfTrue="1" operator="equal">
      <formula>"Fail"</formula>
    </cfRule>
  </conditionalFormatting>
  <conditionalFormatting sqref="E8:E9 E11:E14">
    <cfRule type="cellIs" dxfId="3451" priority="3451" stopIfTrue="1" operator="equal">
      <formula>"Pass"</formula>
    </cfRule>
    <cfRule type="cellIs" dxfId="3450" priority="3452" stopIfTrue="1" operator="equal">
      <formula>"Fail"</formula>
    </cfRule>
  </conditionalFormatting>
  <conditionalFormatting sqref="E13:E14 E8:E9 E11">
    <cfRule type="cellIs" dxfId="3449" priority="3449" stopIfTrue="1" operator="equal">
      <formula>"Pass"</formula>
    </cfRule>
    <cfRule type="cellIs" dxfId="3448" priority="3450" stopIfTrue="1" operator="equal">
      <formula>"Fail"</formula>
    </cfRule>
  </conditionalFormatting>
  <conditionalFormatting sqref="E8:E9 E11:E14">
    <cfRule type="cellIs" dxfId="3447" priority="3447" stopIfTrue="1" operator="equal">
      <formula>"Pass"</formula>
    </cfRule>
    <cfRule type="cellIs" dxfId="3446" priority="3448" stopIfTrue="1" operator="equal">
      <formula>"Fail"</formula>
    </cfRule>
  </conditionalFormatting>
  <conditionalFormatting sqref="E8:E9 E11:E14">
    <cfRule type="cellIs" dxfId="3445" priority="3445" stopIfTrue="1" operator="equal">
      <formula>"Pass"</formula>
    </cfRule>
    <cfRule type="cellIs" dxfId="3444" priority="3446" stopIfTrue="1" operator="equal">
      <formula>"Fail"</formula>
    </cfRule>
  </conditionalFormatting>
  <conditionalFormatting sqref="E8:E9 E11:E14">
    <cfRule type="cellIs" dxfId="3443" priority="3443" stopIfTrue="1" operator="equal">
      <formula>"Pass"</formula>
    </cfRule>
    <cfRule type="cellIs" dxfId="3442" priority="3444" stopIfTrue="1" operator="equal">
      <formula>"Fail"</formula>
    </cfRule>
  </conditionalFormatting>
  <conditionalFormatting sqref="E8:E9 E11:E14">
    <cfRule type="cellIs" dxfId="3441" priority="3441" stopIfTrue="1" operator="equal">
      <formula>"Pass"</formula>
    </cfRule>
    <cfRule type="cellIs" dxfId="3440" priority="3442" stopIfTrue="1" operator="equal">
      <formula>"Fail"</formula>
    </cfRule>
  </conditionalFormatting>
  <conditionalFormatting sqref="E8:E9 E11:E14">
    <cfRule type="cellIs" dxfId="3439" priority="3439" stopIfTrue="1" operator="equal">
      <formula>"Pass"</formula>
    </cfRule>
    <cfRule type="cellIs" dxfId="3438" priority="3440" stopIfTrue="1" operator="equal">
      <formula>"Fail"</formula>
    </cfRule>
  </conditionalFormatting>
  <conditionalFormatting sqref="E8:E9 E11:E14">
    <cfRule type="cellIs" dxfId="3437" priority="3437" stopIfTrue="1" operator="equal">
      <formula>"Pass"</formula>
    </cfRule>
    <cfRule type="cellIs" dxfId="3436" priority="3438" stopIfTrue="1" operator="equal">
      <formula>"Fail"</formula>
    </cfRule>
  </conditionalFormatting>
  <conditionalFormatting sqref="E13:E14 E8:E9 E11">
    <cfRule type="cellIs" dxfId="3435" priority="3435" stopIfTrue="1" operator="equal">
      <formula>"Pass"</formula>
    </cfRule>
    <cfRule type="cellIs" dxfId="3434" priority="3436" stopIfTrue="1" operator="equal">
      <formula>"Fail"</formula>
    </cfRule>
  </conditionalFormatting>
  <conditionalFormatting sqref="E8:E9 E11:E14">
    <cfRule type="cellIs" dxfId="3433" priority="3433" stopIfTrue="1" operator="equal">
      <formula>"Pass"</formula>
    </cfRule>
    <cfRule type="cellIs" dxfId="3432" priority="3434" stopIfTrue="1" operator="equal">
      <formula>"Fail"</formula>
    </cfRule>
  </conditionalFormatting>
  <conditionalFormatting sqref="E8:E9 E11:E14">
    <cfRule type="cellIs" dxfId="3431" priority="3431" stopIfTrue="1" operator="equal">
      <formula>"Pass"</formula>
    </cfRule>
    <cfRule type="cellIs" dxfId="3430" priority="3432" stopIfTrue="1" operator="equal">
      <formula>"Fail"</formula>
    </cfRule>
  </conditionalFormatting>
  <conditionalFormatting sqref="E8:E9 E11:E14">
    <cfRule type="cellIs" dxfId="3429" priority="3429" stopIfTrue="1" operator="equal">
      <formula>"Pass"</formula>
    </cfRule>
    <cfRule type="cellIs" dxfId="3428" priority="3430" stopIfTrue="1" operator="equal">
      <formula>"Fail"</formula>
    </cfRule>
  </conditionalFormatting>
  <conditionalFormatting sqref="E8:E9 E11:E14">
    <cfRule type="cellIs" dxfId="3427" priority="3427" stopIfTrue="1" operator="equal">
      <formula>"Pass"</formula>
    </cfRule>
    <cfRule type="cellIs" dxfId="3426" priority="3428" stopIfTrue="1" operator="equal">
      <formula>"Fail"</formula>
    </cfRule>
  </conditionalFormatting>
  <conditionalFormatting sqref="E8:E9 E11:E14">
    <cfRule type="cellIs" dxfId="3425" priority="3425" stopIfTrue="1" operator="equal">
      <formula>"Pass"</formula>
    </cfRule>
    <cfRule type="cellIs" dxfId="3424" priority="3426" stopIfTrue="1" operator="equal">
      <formula>"Fail"</formula>
    </cfRule>
  </conditionalFormatting>
  <conditionalFormatting sqref="E8:E9 E11:E14">
    <cfRule type="cellIs" dxfId="3423" priority="3423" stopIfTrue="1" operator="equal">
      <formula>"Pass"</formula>
    </cfRule>
    <cfRule type="cellIs" dxfId="3422" priority="3424" stopIfTrue="1" operator="equal">
      <formula>"Fail"</formula>
    </cfRule>
  </conditionalFormatting>
  <conditionalFormatting sqref="E13:E14 E8:E9 E11">
    <cfRule type="cellIs" dxfId="3421" priority="3421" stopIfTrue="1" operator="equal">
      <formula>"Pass"</formula>
    </cfRule>
    <cfRule type="cellIs" dxfId="3420" priority="3422" stopIfTrue="1" operator="equal">
      <formula>"Fail"</formula>
    </cfRule>
  </conditionalFormatting>
  <conditionalFormatting sqref="E8:E9 E11:E14">
    <cfRule type="cellIs" dxfId="3419" priority="3419" stopIfTrue="1" operator="equal">
      <formula>"Pass"</formula>
    </cfRule>
    <cfRule type="cellIs" dxfId="3418" priority="3420" stopIfTrue="1" operator="equal">
      <formula>"Fail"</formula>
    </cfRule>
  </conditionalFormatting>
  <conditionalFormatting sqref="E8:E9 E11:E14">
    <cfRule type="cellIs" dxfId="3417" priority="3417" stopIfTrue="1" operator="equal">
      <formula>"Pass"</formula>
    </cfRule>
    <cfRule type="cellIs" dxfId="3416" priority="3418" stopIfTrue="1" operator="equal">
      <formula>"Fail"</formula>
    </cfRule>
  </conditionalFormatting>
  <conditionalFormatting sqref="E8:E9 E11:E14">
    <cfRule type="cellIs" dxfId="3415" priority="3415" stopIfTrue="1" operator="equal">
      <formula>"Pass"</formula>
    </cfRule>
    <cfRule type="cellIs" dxfId="3414" priority="3416" stopIfTrue="1" operator="equal">
      <formula>"Fail"</formula>
    </cfRule>
  </conditionalFormatting>
  <conditionalFormatting sqref="E8:E9 E11:E14">
    <cfRule type="cellIs" dxfId="3413" priority="3413" stopIfTrue="1" operator="equal">
      <formula>"Pass"</formula>
    </cfRule>
    <cfRule type="cellIs" dxfId="3412" priority="3414" stopIfTrue="1" operator="equal">
      <formula>"Fail"</formula>
    </cfRule>
  </conditionalFormatting>
  <conditionalFormatting sqref="E8:E9 E11:E14">
    <cfRule type="cellIs" dxfId="3411" priority="3411" stopIfTrue="1" operator="equal">
      <formula>"Pass"</formula>
    </cfRule>
    <cfRule type="cellIs" dxfId="3410" priority="3412" stopIfTrue="1" operator="equal">
      <formula>"Fail"</formula>
    </cfRule>
  </conditionalFormatting>
  <conditionalFormatting sqref="E8:E9 E11:E14">
    <cfRule type="cellIs" dxfId="3409" priority="3409" stopIfTrue="1" operator="equal">
      <formula>"Pass"</formula>
    </cfRule>
    <cfRule type="cellIs" dxfId="3408" priority="3410" stopIfTrue="1" operator="equal">
      <formula>"Fail"</formula>
    </cfRule>
  </conditionalFormatting>
  <conditionalFormatting sqref="E13:E14 E8:E9 E11">
    <cfRule type="cellIs" dxfId="3407" priority="3407" stopIfTrue="1" operator="equal">
      <formula>"Pass"</formula>
    </cfRule>
    <cfRule type="cellIs" dxfId="3406" priority="3408" stopIfTrue="1" operator="equal">
      <formula>"Fail"</formula>
    </cfRule>
  </conditionalFormatting>
  <conditionalFormatting sqref="E8:E9 E11:E14">
    <cfRule type="cellIs" dxfId="3405" priority="3405" stopIfTrue="1" operator="equal">
      <formula>"Pass"</formula>
    </cfRule>
    <cfRule type="cellIs" dxfId="3404" priority="3406" stopIfTrue="1" operator="equal">
      <formula>"Fail"</formula>
    </cfRule>
  </conditionalFormatting>
  <conditionalFormatting sqref="E8:E9 E11:E14">
    <cfRule type="cellIs" dxfId="3403" priority="3403" stopIfTrue="1" operator="equal">
      <formula>"Pass"</formula>
    </cfRule>
    <cfRule type="cellIs" dxfId="3402" priority="3404" stopIfTrue="1" operator="equal">
      <formula>"Fail"</formula>
    </cfRule>
  </conditionalFormatting>
  <conditionalFormatting sqref="E8:E9 E11:E14">
    <cfRule type="cellIs" dxfId="3401" priority="3401" stopIfTrue="1" operator="equal">
      <formula>"Pass"</formula>
    </cfRule>
    <cfRule type="cellIs" dxfId="3400" priority="3402" stopIfTrue="1" operator="equal">
      <formula>"Fail"</formula>
    </cfRule>
  </conditionalFormatting>
  <conditionalFormatting sqref="E8:E9 E11:E14">
    <cfRule type="cellIs" dxfId="3399" priority="3399" stopIfTrue="1" operator="equal">
      <formula>"Pass"</formula>
    </cfRule>
    <cfRule type="cellIs" dxfId="3398" priority="3400" stopIfTrue="1" operator="equal">
      <formula>"Fail"</formula>
    </cfRule>
  </conditionalFormatting>
  <conditionalFormatting sqref="E8:E9 E11:E14">
    <cfRule type="cellIs" dxfId="3397" priority="3397" stopIfTrue="1" operator="equal">
      <formula>"Pass"</formula>
    </cfRule>
    <cfRule type="cellIs" dxfId="3396" priority="3398" stopIfTrue="1" operator="equal">
      <formula>"Fail"</formula>
    </cfRule>
  </conditionalFormatting>
  <conditionalFormatting sqref="E8:E9 E11:E14">
    <cfRule type="cellIs" dxfId="3395" priority="3395" stopIfTrue="1" operator="equal">
      <formula>"Pass"</formula>
    </cfRule>
    <cfRule type="cellIs" dxfId="3394" priority="3396" stopIfTrue="1" operator="equal">
      <formula>"Fail"</formula>
    </cfRule>
  </conditionalFormatting>
  <conditionalFormatting sqref="E8:E9 E11:E14">
    <cfRule type="cellIs" dxfId="3393" priority="3393" stopIfTrue="1" operator="equal">
      <formula>"Pass"</formula>
    </cfRule>
    <cfRule type="cellIs" dxfId="3392" priority="3394" stopIfTrue="1" operator="equal">
      <formula>"Fail"</formula>
    </cfRule>
  </conditionalFormatting>
  <conditionalFormatting sqref="E8:E9 E11:E14">
    <cfRule type="cellIs" dxfId="3391" priority="3391" stopIfTrue="1" operator="equal">
      <formula>"Pass"</formula>
    </cfRule>
    <cfRule type="cellIs" dxfId="3390" priority="3392" stopIfTrue="1" operator="equal">
      <formula>"Fail"</formula>
    </cfRule>
  </conditionalFormatting>
  <conditionalFormatting sqref="E8:E9 E11:E14">
    <cfRule type="cellIs" dxfId="3389" priority="3389" stopIfTrue="1" operator="equal">
      <formula>"Pass"</formula>
    </cfRule>
    <cfRule type="cellIs" dxfId="3388" priority="3390" stopIfTrue="1" operator="equal">
      <formula>"Fail"</formula>
    </cfRule>
  </conditionalFormatting>
  <conditionalFormatting sqref="E8:E9 E11:E14">
    <cfRule type="cellIs" dxfId="3387" priority="3387" stopIfTrue="1" operator="equal">
      <formula>"Pass"</formula>
    </cfRule>
    <cfRule type="cellIs" dxfId="3386" priority="3388" stopIfTrue="1" operator="equal">
      <formula>"Fail"</formula>
    </cfRule>
  </conditionalFormatting>
  <conditionalFormatting sqref="E8:E9 E11:E14">
    <cfRule type="cellIs" dxfId="3385" priority="3385" stopIfTrue="1" operator="equal">
      <formula>"Pass"</formula>
    </cfRule>
    <cfRule type="cellIs" dxfId="3384" priority="3386" stopIfTrue="1" operator="equal">
      <formula>"Fail"</formula>
    </cfRule>
  </conditionalFormatting>
  <conditionalFormatting sqref="E8:E9 E11:E14">
    <cfRule type="cellIs" dxfId="3383" priority="3383" stopIfTrue="1" operator="equal">
      <formula>"Pass"</formula>
    </cfRule>
    <cfRule type="cellIs" dxfId="3382" priority="3384" stopIfTrue="1" operator="equal">
      <formula>"Fail"</formula>
    </cfRule>
  </conditionalFormatting>
  <conditionalFormatting sqref="E8:E9 E11:E14">
    <cfRule type="cellIs" dxfId="3381" priority="3381" stopIfTrue="1" operator="equal">
      <formula>"Pass"</formula>
    </cfRule>
    <cfRule type="cellIs" dxfId="3380" priority="3382" stopIfTrue="1" operator="equal">
      <formula>"Fail"</formula>
    </cfRule>
  </conditionalFormatting>
  <conditionalFormatting sqref="E8:E9 E11:E14">
    <cfRule type="cellIs" dxfId="3379" priority="3379" stopIfTrue="1" operator="equal">
      <formula>"Pass"</formula>
    </cfRule>
    <cfRule type="cellIs" dxfId="3378" priority="3380" stopIfTrue="1" operator="equal">
      <formula>"Fail"</formula>
    </cfRule>
  </conditionalFormatting>
  <conditionalFormatting sqref="E8:E9 E11:E14">
    <cfRule type="cellIs" dxfId="3377" priority="3377" stopIfTrue="1" operator="equal">
      <formula>"Pass"</formula>
    </cfRule>
    <cfRule type="cellIs" dxfId="3376" priority="3378" stopIfTrue="1" operator="equal">
      <formula>"Fail"</formula>
    </cfRule>
  </conditionalFormatting>
  <conditionalFormatting sqref="E8:E9 E11:E14">
    <cfRule type="cellIs" dxfId="3375" priority="3375" stopIfTrue="1" operator="equal">
      <formula>"Pass"</formula>
    </cfRule>
    <cfRule type="cellIs" dxfId="3374" priority="3376" stopIfTrue="1" operator="equal">
      <formula>"Fail"</formula>
    </cfRule>
  </conditionalFormatting>
  <conditionalFormatting sqref="E8:E9 E11:E14">
    <cfRule type="cellIs" dxfId="3373" priority="3373" stopIfTrue="1" operator="equal">
      <formula>"Pass"</formula>
    </cfRule>
    <cfRule type="cellIs" dxfId="3372" priority="3374" stopIfTrue="1" operator="equal">
      <formula>"Fail"</formula>
    </cfRule>
  </conditionalFormatting>
  <conditionalFormatting sqref="E8:E9 E11:E14">
    <cfRule type="cellIs" dxfId="3371" priority="3371" stopIfTrue="1" operator="equal">
      <formula>"Pass"</formula>
    </cfRule>
    <cfRule type="cellIs" dxfId="3370" priority="3372" stopIfTrue="1" operator="equal">
      <formula>"Fail"</formula>
    </cfRule>
  </conditionalFormatting>
  <conditionalFormatting sqref="E8:E9 E11:E14">
    <cfRule type="cellIs" dxfId="3369" priority="3369" stopIfTrue="1" operator="equal">
      <formula>"Pass"</formula>
    </cfRule>
    <cfRule type="cellIs" dxfId="3368" priority="3370" stopIfTrue="1" operator="equal">
      <formula>"Fail"</formula>
    </cfRule>
  </conditionalFormatting>
  <conditionalFormatting sqref="E8:E9 E11:E14">
    <cfRule type="cellIs" dxfId="3367" priority="3367" stopIfTrue="1" operator="equal">
      <formula>"Pass"</formula>
    </cfRule>
    <cfRule type="cellIs" dxfId="3366" priority="3368" stopIfTrue="1" operator="equal">
      <formula>"Fail"</formula>
    </cfRule>
  </conditionalFormatting>
  <conditionalFormatting sqref="E8:E9 E11:E14">
    <cfRule type="cellIs" dxfId="3365" priority="3365" stopIfTrue="1" operator="equal">
      <formula>"Pass"</formula>
    </cfRule>
    <cfRule type="cellIs" dxfId="3364" priority="3366" stopIfTrue="1" operator="equal">
      <formula>"Fail"</formula>
    </cfRule>
  </conditionalFormatting>
  <conditionalFormatting sqref="E8:E9 E11:E14">
    <cfRule type="cellIs" dxfId="3363" priority="3363" stopIfTrue="1" operator="equal">
      <formula>"Pass"</formula>
    </cfRule>
    <cfRule type="cellIs" dxfId="3362" priority="3364" stopIfTrue="1" operator="equal">
      <formula>"Fail"</formula>
    </cfRule>
  </conditionalFormatting>
  <conditionalFormatting sqref="E8:E9 E11:E14">
    <cfRule type="cellIs" dxfId="3361" priority="3361" stopIfTrue="1" operator="equal">
      <formula>"Pass"</formula>
    </cfRule>
    <cfRule type="cellIs" dxfId="3360" priority="3362" stopIfTrue="1" operator="equal">
      <formula>"Fail"</formula>
    </cfRule>
  </conditionalFormatting>
  <conditionalFormatting sqref="E8:E9 E11:E14">
    <cfRule type="cellIs" dxfId="3359" priority="3359" stopIfTrue="1" operator="equal">
      <formula>"Pass"</formula>
    </cfRule>
    <cfRule type="cellIs" dxfId="3358" priority="3360" stopIfTrue="1" operator="equal">
      <formula>"Fail"</formula>
    </cfRule>
  </conditionalFormatting>
  <conditionalFormatting sqref="E8:E9 E11:E14">
    <cfRule type="cellIs" dxfId="3357" priority="3357" stopIfTrue="1" operator="equal">
      <formula>"Pass"</formula>
    </cfRule>
    <cfRule type="cellIs" dxfId="3356" priority="3358" stopIfTrue="1" operator="equal">
      <formula>"Fail"</formula>
    </cfRule>
  </conditionalFormatting>
  <conditionalFormatting sqref="E8:E9 E11:E14">
    <cfRule type="cellIs" dxfId="3355" priority="3355" stopIfTrue="1" operator="equal">
      <formula>"Pass"</formula>
    </cfRule>
    <cfRule type="cellIs" dxfId="3354" priority="3356" stopIfTrue="1" operator="equal">
      <formula>"Fail"</formula>
    </cfRule>
  </conditionalFormatting>
  <conditionalFormatting sqref="E8:E9 E11:E14">
    <cfRule type="cellIs" dxfId="3353" priority="3353" stopIfTrue="1" operator="equal">
      <formula>"Pass"</formula>
    </cfRule>
    <cfRule type="cellIs" dxfId="3352" priority="3354" stopIfTrue="1" operator="equal">
      <formula>"Fail"</formula>
    </cfRule>
  </conditionalFormatting>
  <conditionalFormatting sqref="E8:E9 E11:E14">
    <cfRule type="cellIs" dxfId="3351" priority="3351" stopIfTrue="1" operator="equal">
      <formula>"Pass"</formula>
    </cfRule>
    <cfRule type="cellIs" dxfId="3350" priority="3352" stopIfTrue="1" operator="equal">
      <formula>"Fail"</formula>
    </cfRule>
  </conditionalFormatting>
  <conditionalFormatting sqref="E8:E9 E11:E14">
    <cfRule type="cellIs" dxfId="3349" priority="3349" stopIfTrue="1" operator="equal">
      <formula>"Pass"</formula>
    </cfRule>
    <cfRule type="cellIs" dxfId="3348" priority="3350" stopIfTrue="1" operator="equal">
      <formula>"Fail"</formula>
    </cfRule>
  </conditionalFormatting>
  <conditionalFormatting sqref="E8:E9 E11:E14">
    <cfRule type="cellIs" dxfId="3347" priority="3347" stopIfTrue="1" operator="equal">
      <formula>"Pass"</formula>
    </cfRule>
    <cfRule type="cellIs" dxfId="3346" priority="3348" stopIfTrue="1" operator="equal">
      <formula>"Fail"</formula>
    </cfRule>
  </conditionalFormatting>
  <conditionalFormatting sqref="E8:E9 E11:E14">
    <cfRule type="cellIs" dxfId="3345" priority="3345" stopIfTrue="1" operator="equal">
      <formula>"Pass"</formula>
    </cfRule>
    <cfRule type="cellIs" dxfId="3344" priority="3346" stopIfTrue="1" operator="equal">
      <formula>"Fail"</formula>
    </cfRule>
  </conditionalFormatting>
  <conditionalFormatting sqref="E8:E9 E11:E14">
    <cfRule type="cellIs" dxfId="3343" priority="3343" stopIfTrue="1" operator="equal">
      <formula>"Pass"</formula>
    </cfRule>
    <cfRule type="cellIs" dxfId="3342" priority="3344" stopIfTrue="1" operator="equal">
      <formula>"Fail"</formula>
    </cfRule>
  </conditionalFormatting>
  <conditionalFormatting sqref="E8:E9 E11:E14">
    <cfRule type="cellIs" dxfId="3341" priority="3341" stopIfTrue="1" operator="equal">
      <formula>"Pass"</formula>
    </cfRule>
    <cfRule type="cellIs" dxfId="3340" priority="3342" stopIfTrue="1" operator="equal">
      <formula>"Fail"</formula>
    </cfRule>
  </conditionalFormatting>
  <conditionalFormatting sqref="E12">
    <cfRule type="cellIs" dxfId="3339" priority="3339" stopIfTrue="1" operator="equal">
      <formula>"Pass"</formula>
    </cfRule>
    <cfRule type="cellIs" dxfId="3338" priority="3340" stopIfTrue="1" operator="equal">
      <formula>"Fail"</formula>
    </cfRule>
  </conditionalFormatting>
  <conditionalFormatting sqref="E12">
    <cfRule type="cellIs" dxfId="3337" priority="3337" stopIfTrue="1" operator="equal">
      <formula>"Pass"</formula>
    </cfRule>
    <cfRule type="cellIs" dxfId="3336" priority="3338" stopIfTrue="1" operator="equal">
      <formula>"Fail"</formula>
    </cfRule>
  </conditionalFormatting>
  <conditionalFormatting sqref="E12">
    <cfRule type="cellIs" dxfId="3335" priority="3335" stopIfTrue="1" operator="equal">
      <formula>"Pass"</formula>
    </cfRule>
    <cfRule type="cellIs" dxfId="3334" priority="3336" stopIfTrue="1" operator="equal">
      <formula>"Fail"</formula>
    </cfRule>
  </conditionalFormatting>
  <conditionalFormatting sqref="E12">
    <cfRule type="cellIs" dxfId="3333" priority="3333" stopIfTrue="1" operator="equal">
      <formula>"Pass"</formula>
    </cfRule>
    <cfRule type="cellIs" dxfId="3332" priority="3334" stopIfTrue="1" operator="equal">
      <formula>"Fail"</formula>
    </cfRule>
  </conditionalFormatting>
  <conditionalFormatting sqref="E12">
    <cfRule type="cellIs" dxfId="3331" priority="3331" stopIfTrue="1" operator="equal">
      <formula>"Pass"</formula>
    </cfRule>
    <cfRule type="cellIs" dxfId="3330" priority="3332" stopIfTrue="1" operator="equal">
      <formula>"Fail"</formula>
    </cfRule>
  </conditionalFormatting>
  <conditionalFormatting sqref="E12">
    <cfRule type="cellIs" dxfId="3329" priority="3329" stopIfTrue="1" operator="equal">
      <formula>"Pass"</formula>
    </cfRule>
    <cfRule type="cellIs" dxfId="3328" priority="3330" stopIfTrue="1" operator="equal">
      <formula>"Fail"</formula>
    </cfRule>
  </conditionalFormatting>
  <conditionalFormatting sqref="E12">
    <cfRule type="cellIs" dxfId="3327" priority="3327" stopIfTrue="1" operator="equal">
      <formula>"Pass"</formula>
    </cfRule>
    <cfRule type="cellIs" dxfId="3326" priority="3328" stopIfTrue="1" operator="equal">
      <formula>"Fail"</formula>
    </cfRule>
  </conditionalFormatting>
  <conditionalFormatting sqref="E12">
    <cfRule type="cellIs" dxfId="3325" priority="3325" stopIfTrue="1" operator="equal">
      <formula>"Pass"</formula>
    </cfRule>
    <cfRule type="cellIs" dxfId="3324" priority="3326" stopIfTrue="1" operator="equal">
      <formula>"Fail"</formula>
    </cfRule>
  </conditionalFormatting>
  <conditionalFormatting sqref="E12">
    <cfRule type="cellIs" dxfId="3323" priority="3323" stopIfTrue="1" operator="equal">
      <formula>"Pass"</formula>
    </cfRule>
    <cfRule type="cellIs" dxfId="3322" priority="3324" stopIfTrue="1" operator="equal">
      <formula>"Fail"</formula>
    </cfRule>
  </conditionalFormatting>
  <conditionalFormatting sqref="E12">
    <cfRule type="cellIs" dxfId="3321" priority="3321" stopIfTrue="1" operator="equal">
      <formula>"Pass"</formula>
    </cfRule>
    <cfRule type="cellIs" dxfId="3320" priority="3322" stopIfTrue="1" operator="equal">
      <formula>"Fail"</formula>
    </cfRule>
  </conditionalFormatting>
  <conditionalFormatting sqref="E12">
    <cfRule type="cellIs" dxfId="3319" priority="3319" stopIfTrue="1" operator="equal">
      <formula>"Pass"</formula>
    </cfRule>
    <cfRule type="cellIs" dxfId="3318" priority="3320" stopIfTrue="1" operator="equal">
      <formula>"Fail"</formula>
    </cfRule>
  </conditionalFormatting>
  <conditionalFormatting sqref="E12">
    <cfRule type="cellIs" dxfId="3317" priority="3317" stopIfTrue="1" operator="equal">
      <formula>"Pass"</formula>
    </cfRule>
    <cfRule type="cellIs" dxfId="3316" priority="3318" stopIfTrue="1" operator="equal">
      <formula>"Fail"</formula>
    </cfRule>
  </conditionalFormatting>
  <conditionalFormatting sqref="E12">
    <cfRule type="cellIs" dxfId="3315" priority="3315" stopIfTrue="1" operator="equal">
      <formula>"Pass"</formula>
    </cfRule>
    <cfRule type="cellIs" dxfId="3314" priority="3316" stopIfTrue="1" operator="equal">
      <formula>"Fail"</formula>
    </cfRule>
  </conditionalFormatting>
  <conditionalFormatting sqref="E12">
    <cfRule type="cellIs" dxfId="3313" priority="3313" stopIfTrue="1" operator="equal">
      <formula>"Pass"</formula>
    </cfRule>
    <cfRule type="cellIs" dxfId="3312" priority="3314" stopIfTrue="1" operator="equal">
      <formula>"Fail"</formula>
    </cfRule>
  </conditionalFormatting>
  <conditionalFormatting sqref="E12">
    <cfRule type="cellIs" dxfId="3311" priority="3311" stopIfTrue="1" operator="equal">
      <formula>"Pass"</formula>
    </cfRule>
    <cfRule type="cellIs" dxfId="3310" priority="3312" stopIfTrue="1" operator="equal">
      <formula>"Fail"</formula>
    </cfRule>
  </conditionalFormatting>
  <conditionalFormatting sqref="E12">
    <cfRule type="cellIs" dxfId="3309" priority="3309" stopIfTrue="1" operator="equal">
      <formula>"Pass"</formula>
    </cfRule>
    <cfRule type="cellIs" dxfId="3308" priority="3310" stopIfTrue="1" operator="equal">
      <formula>"Fail"</formula>
    </cfRule>
  </conditionalFormatting>
  <conditionalFormatting sqref="E12">
    <cfRule type="cellIs" dxfId="3307" priority="3307" stopIfTrue="1" operator="equal">
      <formula>"Pass"</formula>
    </cfRule>
    <cfRule type="cellIs" dxfId="3306" priority="3308" stopIfTrue="1" operator="equal">
      <formula>"Fail"</formula>
    </cfRule>
  </conditionalFormatting>
  <conditionalFormatting sqref="E12">
    <cfRule type="cellIs" dxfId="3305" priority="3305" stopIfTrue="1" operator="equal">
      <formula>"Pass"</formula>
    </cfRule>
    <cfRule type="cellIs" dxfId="3304" priority="3306" stopIfTrue="1" operator="equal">
      <formula>"Fail"</formula>
    </cfRule>
  </conditionalFormatting>
  <conditionalFormatting sqref="E12">
    <cfRule type="cellIs" dxfId="3303" priority="3303" stopIfTrue="1" operator="equal">
      <formula>"Pass"</formula>
    </cfRule>
    <cfRule type="cellIs" dxfId="3302" priority="3304" stopIfTrue="1" operator="equal">
      <formula>"Fail"</formula>
    </cfRule>
  </conditionalFormatting>
  <conditionalFormatting sqref="E12">
    <cfRule type="cellIs" dxfId="3301" priority="3301" stopIfTrue="1" operator="equal">
      <formula>"Pass"</formula>
    </cfRule>
    <cfRule type="cellIs" dxfId="3300" priority="3302" stopIfTrue="1" operator="equal">
      <formula>"Fail"</formula>
    </cfRule>
  </conditionalFormatting>
  <conditionalFormatting sqref="E12">
    <cfRule type="cellIs" dxfId="3299" priority="3299" stopIfTrue="1" operator="equal">
      <formula>"Pass"</formula>
    </cfRule>
    <cfRule type="cellIs" dxfId="3298" priority="3300" stopIfTrue="1" operator="equal">
      <formula>"Fail"</formula>
    </cfRule>
  </conditionalFormatting>
  <conditionalFormatting sqref="E12">
    <cfRule type="cellIs" dxfId="3297" priority="3297" stopIfTrue="1" operator="equal">
      <formula>"Pass"</formula>
    </cfRule>
    <cfRule type="cellIs" dxfId="3296" priority="3298" stopIfTrue="1" operator="equal">
      <formula>"Fail"</formula>
    </cfRule>
  </conditionalFormatting>
  <conditionalFormatting sqref="E12">
    <cfRule type="cellIs" dxfId="3295" priority="3295" stopIfTrue="1" operator="equal">
      <formula>"Pass"</formula>
    </cfRule>
    <cfRule type="cellIs" dxfId="3294" priority="3296" stopIfTrue="1" operator="equal">
      <formula>"Fail"</formula>
    </cfRule>
  </conditionalFormatting>
  <conditionalFormatting sqref="E12">
    <cfRule type="cellIs" dxfId="3293" priority="3293" stopIfTrue="1" operator="equal">
      <formula>"Pass"</formula>
    </cfRule>
    <cfRule type="cellIs" dxfId="3292" priority="3294" stopIfTrue="1" operator="equal">
      <formula>"Fail"</formula>
    </cfRule>
  </conditionalFormatting>
  <conditionalFormatting sqref="E12">
    <cfRule type="cellIs" dxfId="3291" priority="3291" stopIfTrue="1" operator="equal">
      <formula>"Pass"</formula>
    </cfRule>
    <cfRule type="cellIs" dxfId="3290" priority="3292" stopIfTrue="1" operator="equal">
      <formula>"Fail"</formula>
    </cfRule>
  </conditionalFormatting>
  <conditionalFormatting sqref="E12">
    <cfRule type="cellIs" dxfId="3289" priority="3289" stopIfTrue="1" operator="equal">
      <formula>"Pass"</formula>
    </cfRule>
    <cfRule type="cellIs" dxfId="3288" priority="3290" stopIfTrue="1" operator="equal">
      <formula>"Fail"</formula>
    </cfRule>
  </conditionalFormatting>
  <conditionalFormatting sqref="E12">
    <cfRule type="cellIs" dxfId="3287" priority="3287" stopIfTrue="1" operator="equal">
      <formula>"Pass"</formula>
    </cfRule>
    <cfRule type="cellIs" dxfId="3286" priority="3288" stopIfTrue="1" operator="equal">
      <formula>"Fail"</formula>
    </cfRule>
  </conditionalFormatting>
  <conditionalFormatting sqref="E12">
    <cfRule type="cellIs" dxfId="3285" priority="3285" stopIfTrue="1" operator="equal">
      <formula>"Pass"</formula>
    </cfRule>
    <cfRule type="cellIs" dxfId="3284" priority="3286" stopIfTrue="1" operator="equal">
      <formula>"Fail"</formula>
    </cfRule>
  </conditionalFormatting>
  <conditionalFormatting sqref="E12">
    <cfRule type="cellIs" dxfId="3283" priority="3283" stopIfTrue="1" operator="equal">
      <formula>"Pass"</formula>
    </cfRule>
    <cfRule type="cellIs" dxfId="3282" priority="3284" stopIfTrue="1" operator="equal">
      <formula>"Fail"</formula>
    </cfRule>
  </conditionalFormatting>
  <conditionalFormatting sqref="E12">
    <cfRule type="cellIs" dxfId="3281" priority="3281" stopIfTrue="1" operator="equal">
      <formula>"Pass"</formula>
    </cfRule>
    <cfRule type="cellIs" dxfId="3280" priority="3282" stopIfTrue="1" operator="equal">
      <formula>"Fail"</formula>
    </cfRule>
  </conditionalFormatting>
  <conditionalFormatting sqref="E12">
    <cfRule type="cellIs" dxfId="3279" priority="3279" stopIfTrue="1" operator="equal">
      <formula>"Pass"</formula>
    </cfRule>
    <cfRule type="cellIs" dxfId="3278" priority="3280" stopIfTrue="1" operator="equal">
      <formula>"Fail"</formula>
    </cfRule>
  </conditionalFormatting>
  <conditionalFormatting sqref="E12">
    <cfRule type="cellIs" dxfId="3277" priority="3277" stopIfTrue="1" operator="equal">
      <formula>"Pass"</formula>
    </cfRule>
    <cfRule type="cellIs" dxfId="3276" priority="3278" stopIfTrue="1" operator="equal">
      <formula>"Fail"</formula>
    </cfRule>
  </conditionalFormatting>
  <conditionalFormatting sqref="E12">
    <cfRule type="cellIs" dxfId="3275" priority="3275" stopIfTrue="1" operator="equal">
      <formula>"Pass"</formula>
    </cfRule>
    <cfRule type="cellIs" dxfId="3274" priority="3276" stopIfTrue="1" operator="equal">
      <formula>"Fail"</formula>
    </cfRule>
  </conditionalFormatting>
  <conditionalFormatting sqref="E12">
    <cfRule type="cellIs" dxfId="3273" priority="3273" stopIfTrue="1" operator="equal">
      <formula>"Pass"</formula>
    </cfRule>
    <cfRule type="cellIs" dxfId="3272" priority="3274" stopIfTrue="1" operator="equal">
      <formula>"Fail"</formula>
    </cfRule>
  </conditionalFormatting>
  <conditionalFormatting sqref="E12">
    <cfRule type="cellIs" dxfId="3271" priority="3271" stopIfTrue="1" operator="equal">
      <formula>"Pass"</formula>
    </cfRule>
    <cfRule type="cellIs" dxfId="3270" priority="3272" stopIfTrue="1" operator="equal">
      <formula>"Fail"</formula>
    </cfRule>
  </conditionalFormatting>
  <conditionalFormatting sqref="E12">
    <cfRule type="cellIs" dxfId="3269" priority="3269" stopIfTrue="1" operator="equal">
      <formula>"Pass"</formula>
    </cfRule>
    <cfRule type="cellIs" dxfId="3268" priority="3270" stopIfTrue="1" operator="equal">
      <formula>"Fail"</formula>
    </cfRule>
  </conditionalFormatting>
  <conditionalFormatting sqref="E12">
    <cfRule type="cellIs" dxfId="3267" priority="3267" stopIfTrue="1" operator="equal">
      <formula>"Pass"</formula>
    </cfRule>
    <cfRule type="cellIs" dxfId="3266" priority="3268" stopIfTrue="1" operator="equal">
      <formula>"Fail"</formula>
    </cfRule>
  </conditionalFormatting>
  <conditionalFormatting sqref="E12">
    <cfRule type="cellIs" dxfId="3265" priority="3265" stopIfTrue="1" operator="equal">
      <formula>"Pass"</formula>
    </cfRule>
    <cfRule type="cellIs" dxfId="3264" priority="3266" stopIfTrue="1" operator="equal">
      <formula>"Fail"</formula>
    </cfRule>
  </conditionalFormatting>
  <conditionalFormatting sqref="E12">
    <cfRule type="cellIs" dxfId="3263" priority="3263" stopIfTrue="1" operator="equal">
      <formula>"Pass"</formula>
    </cfRule>
    <cfRule type="cellIs" dxfId="3262" priority="3264" stopIfTrue="1" operator="equal">
      <formula>"Fail"</formula>
    </cfRule>
  </conditionalFormatting>
  <conditionalFormatting sqref="E12">
    <cfRule type="cellIs" dxfId="3261" priority="3261" stopIfTrue="1" operator="equal">
      <formula>"Pass"</formula>
    </cfRule>
    <cfRule type="cellIs" dxfId="3260" priority="3262" stopIfTrue="1" operator="equal">
      <formula>"Fail"</formula>
    </cfRule>
  </conditionalFormatting>
  <conditionalFormatting sqref="E12">
    <cfRule type="cellIs" dxfId="3259" priority="3259" stopIfTrue="1" operator="equal">
      <formula>"Pass"</formula>
    </cfRule>
    <cfRule type="cellIs" dxfId="3258" priority="3260" stopIfTrue="1" operator="equal">
      <formula>"Fail"</formula>
    </cfRule>
  </conditionalFormatting>
  <conditionalFormatting sqref="E12">
    <cfRule type="cellIs" dxfId="3257" priority="3257" stopIfTrue="1" operator="equal">
      <formula>"Pass"</formula>
    </cfRule>
    <cfRule type="cellIs" dxfId="3256" priority="3258" stopIfTrue="1" operator="equal">
      <formula>"Fail"</formula>
    </cfRule>
  </conditionalFormatting>
  <conditionalFormatting sqref="E12">
    <cfRule type="cellIs" dxfId="3255" priority="3255" stopIfTrue="1" operator="equal">
      <formula>"Pass"</formula>
    </cfRule>
    <cfRule type="cellIs" dxfId="3254" priority="3256" stopIfTrue="1" operator="equal">
      <formula>"Fail"</formula>
    </cfRule>
  </conditionalFormatting>
  <conditionalFormatting sqref="E12">
    <cfRule type="cellIs" dxfId="3253" priority="3253" stopIfTrue="1" operator="equal">
      <formula>"Pass"</formula>
    </cfRule>
    <cfRule type="cellIs" dxfId="3252" priority="3254" stopIfTrue="1" operator="equal">
      <formula>"Fail"</formula>
    </cfRule>
  </conditionalFormatting>
  <conditionalFormatting sqref="E12">
    <cfRule type="cellIs" dxfId="3251" priority="3251" stopIfTrue="1" operator="equal">
      <formula>"Pass"</formula>
    </cfRule>
    <cfRule type="cellIs" dxfId="3250" priority="3252" stopIfTrue="1" operator="equal">
      <formula>"Fail"</formula>
    </cfRule>
  </conditionalFormatting>
  <conditionalFormatting sqref="E12">
    <cfRule type="cellIs" dxfId="3249" priority="3249" stopIfTrue="1" operator="equal">
      <formula>"Pass"</formula>
    </cfRule>
    <cfRule type="cellIs" dxfId="3248" priority="3250" stopIfTrue="1" operator="equal">
      <formula>"Fail"</formula>
    </cfRule>
  </conditionalFormatting>
  <conditionalFormatting sqref="E12">
    <cfRule type="cellIs" dxfId="3247" priority="3247" stopIfTrue="1" operator="equal">
      <formula>"Pass"</formula>
    </cfRule>
    <cfRule type="cellIs" dxfId="3246" priority="3248" stopIfTrue="1" operator="equal">
      <formula>"Fail"</formula>
    </cfRule>
  </conditionalFormatting>
  <conditionalFormatting sqref="E12">
    <cfRule type="cellIs" dxfId="3245" priority="3245" stopIfTrue="1" operator="equal">
      <formula>"Pass"</formula>
    </cfRule>
    <cfRule type="cellIs" dxfId="3244" priority="3246" stopIfTrue="1" operator="equal">
      <formula>"Fail"</formula>
    </cfRule>
  </conditionalFormatting>
  <conditionalFormatting sqref="E12">
    <cfRule type="cellIs" dxfId="3243" priority="3243" stopIfTrue="1" operator="equal">
      <formula>"Pass"</formula>
    </cfRule>
    <cfRule type="cellIs" dxfId="3242" priority="3244" stopIfTrue="1" operator="equal">
      <formula>"Fail"</formula>
    </cfRule>
  </conditionalFormatting>
  <conditionalFormatting sqref="E12">
    <cfRule type="cellIs" dxfId="3241" priority="3241" stopIfTrue="1" operator="equal">
      <formula>"Pass"</formula>
    </cfRule>
    <cfRule type="cellIs" dxfId="3240" priority="3242" stopIfTrue="1" operator="equal">
      <formula>"Fail"</formula>
    </cfRule>
  </conditionalFormatting>
  <conditionalFormatting sqref="E12">
    <cfRule type="cellIs" dxfId="3239" priority="3239" stopIfTrue="1" operator="equal">
      <formula>"Pass"</formula>
    </cfRule>
    <cfRule type="cellIs" dxfId="3238" priority="3240" stopIfTrue="1" operator="equal">
      <formula>"Fail"</formula>
    </cfRule>
  </conditionalFormatting>
  <conditionalFormatting sqref="E12">
    <cfRule type="cellIs" dxfId="3237" priority="3237" stopIfTrue="1" operator="equal">
      <formula>"Pass"</formula>
    </cfRule>
    <cfRule type="cellIs" dxfId="3236" priority="3238" stopIfTrue="1" operator="equal">
      <formula>"Fail"</formula>
    </cfRule>
  </conditionalFormatting>
  <conditionalFormatting sqref="E12">
    <cfRule type="cellIs" dxfId="3235" priority="3235" stopIfTrue="1" operator="equal">
      <formula>"Pass"</formula>
    </cfRule>
    <cfRule type="cellIs" dxfId="3234" priority="3236" stopIfTrue="1" operator="equal">
      <formula>"Fail"</formula>
    </cfRule>
  </conditionalFormatting>
  <conditionalFormatting sqref="E12">
    <cfRule type="cellIs" dxfId="3233" priority="3233" stopIfTrue="1" operator="equal">
      <formula>"Pass"</formula>
    </cfRule>
    <cfRule type="cellIs" dxfId="3232" priority="3234" stopIfTrue="1" operator="equal">
      <formula>"Fail"</formula>
    </cfRule>
  </conditionalFormatting>
  <conditionalFormatting sqref="E12">
    <cfRule type="cellIs" dxfId="3231" priority="3231" stopIfTrue="1" operator="equal">
      <formula>"Pass"</formula>
    </cfRule>
    <cfRule type="cellIs" dxfId="3230" priority="3232" stopIfTrue="1" operator="equal">
      <formula>"Fail"</formula>
    </cfRule>
  </conditionalFormatting>
  <conditionalFormatting sqref="E12">
    <cfRule type="cellIs" dxfId="3229" priority="3229" stopIfTrue="1" operator="equal">
      <formula>"Pass"</formula>
    </cfRule>
    <cfRule type="cellIs" dxfId="3228" priority="3230" stopIfTrue="1" operator="equal">
      <formula>"Fail"</formula>
    </cfRule>
  </conditionalFormatting>
  <conditionalFormatting sqref="E12">
    <cfRule type="cellIs" dxfId="3227" priority="3227" stopIfTrue="1" operator="equal">
      <formula>"Pass"</formula>
    </cfRule>
    <cfRule type="cellIs" dxfId="3226" priority="3228" stopIfTrue="1" operator="equal">
      <formula>"Fail"</formula>
    </cfRule>
  </conditionalFormatting>
  <conditionalFormatting sqref="E12">
    <cfRule type="cellIs" dxfId="3225" priority="3225" stopIfTrue="1" operator="equal">
      <formula>"Pass"</formula>
    </cfRule>
    <cfRule type="cellIs" dxfId="3224" priority="3226" stopIfTrue="1" operator="equal">
      <formula>"Fail"</formula>
    </cfRule>
  </conditionalFormatting>
  <conditionalFormatting sqref="E12">
    <cfRule type="cellIs" dxfId="3223" priority="3223" stopIfTrue="1" operator="equal">
      <formula>"Pass"</formula>
    </cfRule>
    <cfRule type="cellIs" dxfId="3222" priority="3224" stopIfTrue="1" operator="equal">
      <formula>"Fail"</formula>
    </cfRule>
  </conditionalFormatting>
  <conditionalFormatting sqref="E12">
    <cfRule type="cellIs" dxfId="3221" priority="3221" stopIfTrue="1" operator="equal">
      <formula>"Pass"</formula>
    </cfRule>
    <cfRule type="cellIs" dxfId="3220" priority="3222" stopIfTrue="1" operator="equal">
      <formula>"Fail"</formula>
    </cfRule>
  </conditionalFormatting>
  <conditionalFormatting sqref="E12">
    <cfRule type="cellIs" dxfId="3219" priority="3219" stopIfTrue="1" operator="equal">
      <formula>"Pass"</formula>
    </cfRule>
    <cfRule type="cellIs" dxfId="3218" priority="3220" stopIfTrue="1" operator="equal">
      <formula>"Fail"</formula>
    </cfRule>
  </conditionalFormatting>
  <conditionalFormatting sqref="E12">
    <cfRule type="cellIs" dxfId="3217" priority="3217" stopIfTrue="1" operator="equal">
      <formula>"Pass"</formula>
    </cfRule>
    <cfRule type="cellIs" dxfId="3216" priority="3218" stopIfTrue="1" operator="equal">
      <formula>"Fail"</formula>
    </cfRule>
  </conditionalFormatting>
  <conditionalFormatting sqref="E12">
    <cfRule type="cellIs" dxfId="3215" priority="3215" stopIfTrue="1" operator="equal">
      <formula>"Pass"</formula>
    </cfRule>
    <cfRule type="cellIs" dxfId="3214" priority="3216" stopIfTrue="1" operator="equal">
      <formula>"Fail"</formula>
    </cfRule>
  </conditionalFormatting>
  <conditionalFormatting sqref="E12">
    <cfRule type="cellIs" dxfId="3213" priority="3213" stopIfTrue="1" operator="equal">
      <formula>"Pass"</formula>
    </cfRule>
    <cfRule type="cellIs" dxfId="3212" priority="3214" stopIfTrue="1" operator="equal">
      <formula>"Fail"</formula>
    </cfRule>
  </conditionalFormatting>
  <conditionalFormatting sqref="E12">
    <cfRule type="cellIs" dxfId="3211" priority="3211" stopIfTrue="1" operator="equal">
      <formula>"Pass"</formula>
    </cfRule>
    <cfRule type="cellIs" dxfId="3210" priority="3212" stopIfTrue="1" operator="equal">
      <formula>"Fail"</formula>
    </cfRule>
  </conditionalFormatting>
  <conditionalFormatting sqref="E12">
    <cfRule type="cellIs" dxfId="3209" priority="3209" stopIfTrue="1" operator="equal">
      <formula>"Pass"</formula>
    </cfRule>
    <cfRule type="cellIs" dxfId="3208" priority="3210" stopIfTrue="1" operator="equal">
      <formula>"Fail"</formula>
    </cfRule>
  </conditionalFormatting>
  <conditionalFormatting sqref="E12">
    <cfRule type="cellIs" dxfId="3207" priority="3207" stopIfTrue="1" operator="equal">
      <formula>"Pass"</formula>
    </cfRule>
    <cfRule type="cellIs" dxfId="3206" priority="3208" stopIfTrue="1" operator="equal">
      <formula>"Fail"</formula>
    </cfRule>
  </conditionalFormatting>
  <conditionalFormatting sqref="E12">
    <cfRule type="cellIs" dxfId="3205" priority="3205" stopIfTrue="1" operator="equal">
      <formula>"Pass"</formula>
    </cfRule>
    <cfRule type="cellIs" dxfId="3204" priority="3206" stopIfTrue="1" operator="equal">
      <formula>"Fail"</formula>
    </cfRule>
  </conditionalFormatting>
  <conditionalFormatting sqref="E12">
    <cfRule type="cellIs" dxfId="3203" priority="3203" stopIfTrue="1" operator="equal">
      <formula>"Pass"</formula>
    </cfRule>
    <cfRule type="cellIs" dxfId="3202" priority="3204" stopIfTrue="1" operator="equal">
      <formula>"Fail"</formula>
    </cfRule>
  </conditionalFormatting>
  <conditionalFormatting sqref="E12">
    <cfRule type="cellIs" dxfId="3201" priority="3201" stopIfTrue="1" operator="equal">
      <formula>"Pass"</formula>
    </cfRule>
    <cfRule type="cellIs" dxfId="3200" priority="3202" stopIfTrue="1" operator="equal">
      <formula>"Fail"</formula>
    </cfRule>
  </conditionalFormatting>
  <conditionalFormatting sqref="E12">
    <cfRule type="cellIs" dxfId="3199" priority="3199" stopIfTrue="1" operator="equal">
      <formula>"Pass"</formula>
    </cfRule>
    <cfRule type="cellIs" dxfId="3198" priority="3200" stopIfTrue="1" operator="equal">
      <formula>"Fail"</formula>
    </cfRule>
  </conditionalFormatting>
  <conditionalFormatting sqref="E12">
    <cfRule type="cellIs" dxfId="3197" priority="3197" stopIfTrue="1" operator="equal">
      <formula>"Pass"</formula>
    </cfRule>
    <cfRule type="cellIs" dxfId="3196" priority="3198" stopIfTrue="1" operator="equal">
      <formula>"Fail"</formula>
    </cfRule>
  </conditionalFormatting>
  <conditionalFormatting sqref="E12">
    <cfRule type="cellIs" dxfId="3195" priority="3195" stopIfTrue="1" operator="equal">
      <formula>"Pass"</formula>
    </cfRule>
    <cfRule type="cellIs" dxfId="3194" priority="3196" stopIfTrue="1" operator="equal">
      <formula>"Fail"</formula>
    </cfRule>
  </conditionalFormatting>
  <conditionalFormatting sqref="E12">
    <cfRule type="cellIs" dxfId="3193" priority="3193" stopIfTrue="1" operator="equal">
      <formula>"Pass"</formula>
    </cfRule>
    <cfRule type="cellIs" dxfId="3192" priority="3194" stopIfTrue="1" operator="equal">
      <formula>"Fail"</formula>
    </cfRule>
  </conditionalFormatting>
  <conditionalFormatting sqref="E12">
    <cfRule type="cellIs" dxfId="3191" priority="3191" stopIfTrue="1" operator="equal">
      <formula>"Pass"</formula>
    </cfRule>
    <cfRule type="cellIs" dxfId="3190" priority="3192" stopIfTrue="1" operator="equal">
      <formula>"Fail"</formula>
    </cfRule>
  </conditionalFormatting>
  <conditionalFormatting sqref="E12">
    <cfRule type="cellIs" dxfId="3189" priority="3189" stopIfTrue="1" operator="equal">
      <formula>"Pass"</formula>
    </cfRule>
    <cfRule type="cellIs" dxfId="3188" priority="3190" stopIfTrue="1" operator="equal">
      <formula>"Fail"</formula>
    </cfRule>
  </conditionalFormatting>
  <conditionalFormatting sqref="E12">
    <cfRule type="cellIs" dxfId="3187" priority="3187" stopIfTrue="1" operator="equal">
      <formula>"Pass"</formula>
    </cfRule>
    <cfRule type="cellIs" dxfId="3186" priority="3188" stopIfTrue="1" operator="equal">
      <formula>"Fail"</formula>
    </cfRule>
  </conditionalFormatting>
  <conditionalFormatting sqref="E12">
    <cfRule type="cellIs" dxfId="3185" priority="3185" stopIfTrue="1" operator="equal">
      <formula>"Pass"</formula>
    </cfRule>
    <cfRule type="cellIs" dxfId="3184" priority="3186" stopIfTrue="1" operator="equal">
      <formula>"Fail"</formula>
    </cfRule>
  </conditionalFormatting>
  <conditionalFormatting sqref="E12">
    <cfRule type="cellIs" dxfId="3183" priority="3183" stopIfTrue="1" operator="equal">
      <formula>"Pass"</formula>
    </cfRule>
    <cfRule type="cellIs" dxfId="3182" priority="3184" stopIfTrue="1" operator="equal">
      <formula>"Fail"</formula>
    </cfRule>
  </conditionalFormatting>
  <conditionalFormatting sqref="E12">
    <cfRule type="cellIs" dxfId="3181" priority="3181" stopIfTrue="1" operator="equal">
      <formula>"Pass"</formula>
    </cfRule>
    <cfRule type="cellIs" dxfId="3180" priority="3182" stopIfTrue="1" operator="equal">
      <formula>"Fail"</formula>
    </cfRule>
  </conditionalFormatting>
  <conditionalFormatting sqref="E12">
    <cfRule type="cellIs" dxfId="3179" priority="3179" stopIfTrue="1" operator="equal">
      <formula>"Pass"</formula>
    </cfRule>
    <cfRule type="cellIs" dxfId="3178" priority="3180" stopIfTrue="1" operator="equal">
      <formula>"Fail"</formula>
    </cfRule>
  </conditionalFormatting>
  <conditionalFormatting sqref="E12">
    <cfRule type="cellIs" dxfId="3177" priority="3177" stopIfTrue="1" operator="equal">
      <formula>"Pass"</formula>
    </cfRule>
    <cfRule type="cellIs" dxfId="3176" priority="3178" stopIfTrue="1" operator="equal">
      <formula>"Fail"</formula>
    </cfRule>
  </conditionalFormatting>
  <conditionalFormatting sqref="E12">
    <cfRule type="cellIs" dxfId="3175" priority="3175" stopIfTrue="1" operator="equal">
      <formula>"Pass"</formula>
    </cfRule>
    <cfRule type="cellIs" dxfId="3174" priority="3176" stopIfTrue="1" operator="equal">
      <formula>"Fail"</formula>
    </cfRule>
  </conditionalFormatting>
  <conditionalFormatting sqref="E12">
    <cfRule type="cellIs" dxfId="3173" priority="3173" stopIfTrue="1" operator="equal">
      <formula>"Pass"</formula>
    </cfRule>
    <cfRule type="cellIs" dxfId="3172" priority="3174" stopIfTrue="1" operator="equal">
      <formula>"Fail"</formula>
    </cfRule>
  </conditionalFormatting>
  <conditionalFormatting sqref="E12">
    <cfRule type="cellIs" dxfId="3171" priority="3171" stopIfTrue="1" operator="equal">
      <formula>"Pass"</formula>
    </cfRule>
    <cfRule type="cellIs" dxfId="3170" priority="3172" stopIfTrue="1" operator="equal">
      <formula>"Fail"</formula>
    </cfRule>
  </conditionalFormatting>
  <conditionalFormatting sqref="E12">
    <cfRule type="cellIs" dxfId="3169" priority="3169" stopIfTrue="1" operator="equal">
      <formula>"Pass"</formula>
    </cfRule>
    <cfRule type="cellIs" dxfId="3168" priority="3170" stopIfTrue="1" operator="equal">
      <formula>"Fail"</formula>
    </cfRule>
  </conditionalFormatting>
  <conditionalFormatting sqref="E12">
    <cfRule type="cellIs" dxfId="3167" priority="3167" stopIfTrue="1" operator="equal">
      <formula>"Pass"</formula>
    </cfRule>
    <cfRule type="cellIs" dxfId="3166" priority="3168" stopIfTrue="1" operator="equal">
      <formula>"Fail"</formula>
    </cfRule>
  </conditionalFormatting>
  <conditionalFormatting sqref="E12">
    <cfRule type="cellIs" dxfId="3165" priority="3165" stopIfTrue="1" operator="equal">
      <formula>"Pass"</formula>
    </cfRule>
    <cfRule type="cellIs" dxfId="3164" priority="3166" stopIfTrue="1" operator="equal">
      <formula>"Fail"</formula>
    </cfRule>
  </conditionalFormatting>
  <conditionalFormatting sqref="E12">
    <cfRule type="cellIs" dxfId="3163" priority="3163" stopIfTrue="1" operator="equal">
      <formula>"Pass"</formula>
    </cfRule>
    <cfRule type="cellIs" dxfId="3162" priority="3164" stopIfTrue="1" operator="equal">
      <formula>"Fail"</formula>
    </cfRule>
  </conditionalFormatting>
  <conditionalFormatting sqref="E12">
    <cfRule type="cellIs" dxfId="3161" priority="3161" stopIfTrue="1" operator="equal">
      <formula>"Pass"</formula>
    </cfRule>
    <cfRule type="cellIs" dxfId="3160" priority="3162" stopIfTrue="1" operator="equal">
      <formula>"Fail"</formula>
    </cfRule>
  </conditionalFormatting>
  <conditionalFormatting sqref="E12">
    <cfRule type="cellIs" dxfId="3159" priority="3159" stopIfTrue="1" operator="equal">
      <formula>"Pass"</formula>
    </cfRule>
    <cfRule type="cellIs" dxfId="3158" priority="3160" stopIfTrue="1" operator="equal">
      <formula>"Fail"</formula>
    </cfRule>
  </conditionalFormatting>
  <conditionalFormatting sqref="E12">
    <cfRule type="cellIs" dxfId="3157" priority="3157" stopIfTrue="1" operator="equal">
      <formula>"Pass"</formula>
    </cfRule>
    <cfRule type="cellIs" dxfId="3156" priority="3158" stopIfTrue="1" operator="equal">
      <formula>"Fail"</formula>
    </cfRule>
  </conditionalFormatting>
  <conditionalFormatting sqref="E12">
    <cfRule type="cellIs" dxfId="3155" priority="3155" stopIfTrue="1" operator="equal">
      <formula>"Pass"</formula>
    </cfRule>
    <cfRule type="cellIs" dxfId="3154" priority="3156" stopIfTrue="1" operator="equal">
      <formula>"Fail"</formula>
    </cfRule>
  </conditionalFormatting>
  <conditionalFormatting sqref="E12">
    <cfRule type="cellIs" dxfId="3153" priority="3153" stopIfTrue="1" operator="equal">
      <formula>"Pass"</formula>
    </cfRule>
    <cfRule type="cellIs" dxfId="3152" priority="3154" stopIfTrue="1" operator="equal">
      <formula>"Fail"</formula>
    </cfRule>
  </conditionalFormatting>
  <conditionalFormatting sqref="E12">
    <cfRule type="cellIs" dxfId="3151" priority="3151" stopIfTrue="1" operator="equal">
      <formula>"Pass"</formula>
    </cfRule>
    <cfRule type="cellIs" dxfId="3150" priority="3152" stopIfTrue="1" operator="equal">
      <formula>"Fail"</formula>
    </cfRule>
  </conditionalFormatting>
  <conditionalFormatting sqref="E12">
    <cfRule type="cellIs" dxfId="3149" priority="3149" stopIfTrue="1" operator="equal">
      <formula>"Pass"</formula>
    </cfRule>
    <cfRule type="cellIs" dxfId="3148" priority="3150" stopIfTrue="1" operator="equal">
      <formula>"Fail"</formula>
    </cfRule>
  </conditionalFormatting>
  <conditionalFormatting sqref="E12">
    <cfRule type="cellIs" dxfId="3147" priority="3147" stopIfTrue="1" operator="equal">
      <formula>"Pass"</formula>
    </cfRule>
    <cfRule type="cellIs" dxfId="3146" priority="3148" stopIfTrue="1" operator="equal">
      <formula>"Fail"</formula>
    </cfRule>
  </conditionalFormatting>
  <conditionalFormatting sqref="E12">
    <cfRule type="cellIs" dxfId="3145" priority="3145" stopIfTrue="1" operator="equal">
      <formula>"Pass"</formula>
    </cfRule>
    <cfRule type="cellIs" dxfId="3144" priority="3146" stopIfTrue="1" operator="equal">
      <formula>"Fail"</formula>
    </cfRule>
  </conditionalFormatting>
  <conditionalFormatting sqref="E12">
    <cfRule type="cellIs" dxfId="3143" priority="3143" stopIfTrue="1" operator="equal">
      <formula>"Pass"</formula>
    </cfRule>
    <cfRule type="cellIs" dxfId="3142" priority="3144" stopIfTrue="1" operator="equal">
      <formula>"Fail"</formula>
    </cfRule>
  </conditionalFormatting>
  <conditionalFormatting sqref="E12">
    <cfRule type="cellIs" dxfId="3141" priority="3141" stopIfTrue="1" operator="equal">
      <formula>"Pass"</formula>
    </cfRule>
    <cfRule type="cellIs" dxfId="3140" priority="3142" stopIfTrue="1" operator="equal">
      <formula>"Fail"</formula>
    </cfRule>
  </conditionalFormatting>
  <conditionalFormatting sqref="E12">
    <cfRule type="cellIs" dxfId="3139" priority="3139" stopIfTrue="1" operator="equal">
      <formula>"Pass"</formula>
    </cfRule>
    <cfRule type="cellIs" dxfId="3138" priority="3140" stopIfTrue="1" operator="equal">
      <formula>"Fail"</formula>
    </cfRule>
  </conditionalFormatting>
  <conditionalFormatting sqref="E12">
    <cfRule type="cellIs" dxfId="3137" priority="3137" stopIfTrue="1" operator="equal">
      <formula>"Pass"</formula>
    </cfRule>
    <cfRule type="cellIs" dxfId="3136" priority="3138" stopIfTrue="1" operator="equal">
      <formula>"Fail"</formula>
    </cfRule>
  </conditionalFormatting>
  <conditionalFormatting sqref="E12">
    <cfRule type="cellIs" dxfId="3135" priority="3135" stopIfTrue="1" operator="equal">
      <formula>"Pass"</formula>
    </cfRule>
    <cfRule type="cellIs" dxfId="3134" priority="3136" stopIfTrue="1" operator="equal">
      <formula>"Fail"</formula>
    </cfRule>
  </conditionalFormatting>
  <conditionalFormatting sqref="E12">
    <cfRule type="cellIs" dxfId="3133" priority="3133" stopIfTrue="1" operator="equal">
      <formula>"Pass"</formula>
    </cfRule>
    <cfRule type="cellIs" dxfId="3132" priority="3134" stopIfTrue="1" operator="equal">
      <formula>"Fail"</formula>
    </cfRule>
  </conditionalFormatting>
  <conditionalFormatting sqref="E12">
    <cfRule type="cellIs" dxfId="3131" priority="3131" stopIfTrue="1" operator="equal">
      <formula>"Pass"</formula>
    </cfRule>
    <cfRule type="cellIs" dxfId="3130" priority="3132" stopIfTrue="1" operator="equal">
      <formula>"Fail"</formula>
    </cfRule>
  </conditionalFormatting>
  <conditionalFormatting sqref="E12">
    <cfRule type="cellIs" dxfId="3129" priority="3129" stopIfTrue="1" operator="equal">
      <formula>"Pass"</formula>
    </cfRule>
    <cfRule type="cellIs" dxfId="3128" priority="3130" stopIfTrue="1" operator="equal">
      <formula>"Fail"</formula>
    </cfRule>
  </conditionalFormatting>
  <conditionalFormatting sqref="E12">
    <cfRule type="cellIs" dxfId="3127" priority="3127" stopIfTrue="1" operator="equal">
      <formula>"Pass"</formula>
    </cfRule>
    <cfRule type="cellIs" dxfId="3126" priority="3128" stopIfTrue="1" operator="equal">
      <formula>"Fail"</formula>
    </cfRule>
  </conditionalFormatting>
  <conditionalFormatting sqref="E12">
    <cfRule type="cellIs" dxfId="3125" priority="3125" stopIfTrue="1" operator="equal">
      <formula>"Pass"</formula>
    </cfRule>
    <cfRule type="cellIs" dxfId="3124" priority="3126" stopIfTrue="1" operator="equal">
      <formula>"Fail"</formula>
    </cfRule>
  </conditionalFormatting>
  <conditionalFormatting sqref="E12">
    <cfRule type="cellIs" dxfId="3123" priority="3123" stopIfTrue="1" operator="equal">
      <formula>"Pass"</formula>
    </cfRule>
    <cfRule type="cellIs" dxfId="3122" priority="3124" stopIfTrue="1" operator="equal">
      <formula>"Fail"</formula>
    </cfRule>
  </conditionalFormatting>
  <conditionalFormatting sqref="E12">
    <cfRule type="cellIs" dxfId="3121" priority="3121" stopIfTrue="1" operator="equal">
      <formula>"Pass"</formula>
    </cfRule>
    <cfRule type="cellIs" dxfId="3120" priority="3122" stopIfTrue="1" operator="equal">
      <formula>"Fail"</formula>
    </cfRule>
  </conditionalFormatting>
  <conditionalFormatting sqref="E12">
    <cfRule type="cellIs" dxfId="3119" priority="3119" stopIfTrue="1" operator="equal">
      <formula>"Pass"</formula>
    </cfRule>
    <cfRule type="cellIs" dxfId="3118" priority="3120" stopIfTrue="1" operator="equal">
      <formula>"Fail"</formula>
    </cfRule>
  </conditionalFormatting>
  <conditionalFormatting sqref="E12">
    <cfRule type="cellIs" dxfId="3117" priority="3117" stopIfTrue="1" operator="equal">
      <formula>"Pass"</formula>
    </cfRule>
    <cfRule type="cellIs" dxfId="3116" priority="3118" stopIfTrue="1" operator="equal">
      <formula>"Fail"</formula>
    </cfRule>
  </conditionalFormatting>
  <conditionalFormatting sqref="E12">
    <cfRule type="cellIs" dxfId="3115" priority="3115" stopIfTrue="1" operator="equal">
      <formula>"Pass"</formula>
    </cfRule>
    <cfRule type="cellIs" dxfId="3114" priority="3116" stopIfTrue="1" operator="equal">
      <formula>"Fail"</formula>
    </cfRule>
  </conditionalFormatting>
  <conditionalFormatting sqref="E12">
    <cfRule type="cellIs" dxfId="3113" priority="3113" stopIfTrue="1" operator="equal">
      <formula>"Pass"</formula>
    </cfRule>
    <cfRule type="cellIs" dxfId="3112" priority="3114" stopIfTrue="1" operator="equal">
      <formula>"Fail"</formula>
    </cfRule>
  </conditionalFormatting>
  <conditionalFormatting sqref="E12">
    <cfRule type="cellIs" dxfId="3111" priority="3111" stopIfTrue="1" operator="equal">
      <formula>"Pass"</formula>
    </cfRule>
    <cfRule type="cellIs" dxfId="3110" priority="3112" stopIfTrue="1" operator="equal">
      <formula>"Fail"</formula>
    </cfRule>
  </conditionalFormatting>
  <conditionalFormatting sqref="E12">
    <cfRule type="cellIs" dxfId="3109" priority="3109" stopIfTrue="1" operator="equal">
      <formula>"Pass"</formula>
    </cfRule>
    <cfRule type="cellIs" dxfId="3108" priority="3110" stopIfTrue="1" operator="equal">
      <formula>"Fail"</formula>
    </cfRule>
  </conditionalFormatting>
  <conditionalFormatting sqref="E12">
    <cfRule type="cellIs" dxfId="3107" priority="3107" stopIfTrue="1" operator="equal">
      <formula>"Pass"</formula>
    </cfRule>
    <cfRule type="cellIs" dxfId="3106" priority="3108" stopIfTrue="1" operator="equal">
      <formula>"Fail"</formula>
    </cfRule>
  </conditionalFormatting>
  <conditionalFormatting sqref="E12">
    <cfRule type="cellIs" dxfId="3105" priority="3105" stopIfTrue="1" operator="equal">
      <formula>"Pass"</formula>
    </cfRule>
    <cfRule type="cellIs" dxfId="3104" priority="3106" stopIfTrue="1" operator="equal">
      <formula>"Fail"</formula>
    </cfRule>
  </conditionalFormatting>
  <conditionalFormatting sqref="E12">
    <cfRule type="cellIs" dxfId="3103" priority="3103" stopIfTrue="1" operator="equal">
      <formula>"Pass"</formula>
    </cfRule>
    <cfRule type="cellIs" dxfId="3102" priority="3104" stopIfTrue="1" operator="equal">
      <formula>"Fail"</formula>
    </cfRule>
  </conditionalFormatting>
  <conditionalFormatting sqref="E12">
    <cfRule type="cellIs" dxfId="3101" priority="3101" stopIfTrue="1" operator="equal">
      <formula>"Pass"</formula>
    </cfRule>
    <cfRule type="cellIs" dxfId="3100" priority="3102" stopIfTrue="1" operator="equal">
      <formula>"Fail"</formula>
    </cfRule>
  </conditionalFormatting>
  <conditionalFormatting sqref="E12">
    <cfRule type="cellIs" dxfId="3099" priority="3099" stopIfTrue="1" operator="equal">
      <formula>"Pass"</formula>
    </cfRule>
    <cfRule type="cellIs" dxfId="3098" priority="3100" stopIfTrue="1" operator="equal">
      <formula>"Fail"</formula>
    </cfRule>
  </conditionalFormatting>
  <conditionalFormatting sqref="E12">
    <cfRule type="cellIs" dxfId="3097" priority="3097" stopIfTrue="1" operator="equal">
      <formula>"Pass"</formula>
    </cfRule>
    <cfRule type="cellIs" dxfId="3096" priority="3098" stopIfTrue="1" operator="equal">
      <formula>"Fail"</formula>
    </cfRule>
  </conditionalFormatting>
  <conditionalFormatting sqref="E12">
    <cfRule type="cellIs" dxfId="3095" priority="3095" stopIfTrue="1" operator="equal">
      <formula>"Pass"</formula>
    </cfRule>
    <cfRule type="cellIs" dxfId="3094" priority="3096" stopIfTrue="1" operator="equal">
      <formula>"Fail"</formula>
    </cfRule>
  </conditionalFormatting>
  <conditionalFormatting sqref="E12">
    <cfRule type="cellIs" dxfId="3093" priority="3093" stopIfTrue="1" operator="equal">
      <formula>"Pass"</formula>
    </cfRule>
    <cfRule type="cellIs" dxfId="3092" priority="3094" stopIfTrue="1" operator="equal">
      <formula>"Fail"</formula>
    </cfRule>
  </conditionalFormatting>
  <conditionalFormatting sqref="E12">
    <cfRule type="cellIs" dxfId="3091" priority="3091" stopIfTrue="1" operator="equal">
      <formula>"Pass"</formula>
    </cfRule>
    <cfRule type="cellIs" dxfId="3090" priority="3092" stopIfTrue="1" operator="equal">
      <formula>"Fail"</formula>
    </cfRule>
  </conditionalFormatting>
  <conditionalFormatting sqref="E12">
    <cfRule type="cellIs" dxfId="3089" priority="3089" stopIfTrue="1" operator="equal">
      <formula>"Pass"</formula>
    </cfRule>
    <cfRule type="cellIs" dxfId="3088" priority="3090" stopIfTrue="1" operator="equal">
      <formula>"Fail"</formula>
    </cfRule>
  </conditionalFormatting>
  <conditionalFormatting sqref="E12">
    <cfRule type="cellIs" dxfId="3087" priority="3087" stopIfTrue="1" operator="equal">
      <formula>"Pass"</formula>
    </cfRule>
    <cfRule type="cellIs" dxfId="3086" priority="3088" stopIfTrue="1" operator="equal">
      <formula>"Fail"</formula>
    </cfRule>
  </conditionalFormatting>
  <conditionalFormatting sqref="E12">
    <cfRule type="cellIs" dxfId="3085" priority="3085" stopIfTrue="1" operator="equal">
      <formula>"Pass"</formula>
    </cfRule>
    <cfRule type="cellIs" dxfId="3084" priority="3086" stopIfTrue="1" operator="equal">
      <formula>"Fail"</formula>
    </cfRule>
  </conditionalFormatting>
  <conditionalFormatting sqref="E12">
    <cfRule type="cellIs" dxfId="3083" priority="3083" stopIfTrue="1" operator="equal">
      <formula>"Pass"</formula>
    </cfRule>
    <cfRule type="cellIs" dxfId="3082" priority="3084" stopIfTrue="1" operator="equal">
      <formula>"Fail"</formula>
    </cfRule>
  </conditionalFormatting>
  <conditionalFormatting sqref="E12">
    <cfRule type="cellIs" dxfId="3081" priority="3081" stopIfTrue="1" operator="equal">
      <formula>"Pass"</formula>
    </cfRule>
    <cfRule type="cellIs" dxfId="3080" priority="3082" stopIfTrue="1" operator="equal">
      <formula>"Fail"</formula>
    </cfRule>
  </conditionalFormatting>
  <conditionalFormatting sqref="E12">
    <cfRule type="cellIs" dxfId="3079" priority="3079" stopIfTrue="1" operator="equal">
      <formula>"Pass"</formula>
    </cfRule>
    <cfRule type="cellIs" dxfId="3078" priority="3080" stopIfTrue="1" operator="equal">
      <formula>"Fail"</formula>
    </cfRule>
  </conditionalFormatting>
  <conditionalFormatting sqref="E12">
    <cfRule type="cellIs" dxfId="3077" priority="3077" stopIfTrue="1" operator="equal">
      <formula>"Pass"</formula>
    </cfRule>
    <cfRule type="cellIs" dxfId="3076" priority="3078" stopIfTrue="1" operator="equal">
      <formula>"Fail"</formula>
    </cfRule>
  </conditionalFormatting>
  <conditionalFormatting sqref="E12">
    <cfRule type="cellIs" dxfId="3075" priority="3075" stopIfTrue="1" operator="equal">
      <formula>"Pass"</formula>
    </cfRule>
    <cfRule type="cellIs" dxfId="3074" priority="3076" stopIfTrue="1" operator="equal">
      <formula>"Fail"</formula>
    </cfRule>
  </conditionalFormatting>
  <conditionalFormatting sqref="E12">
    <cfRule type="cellIs" dxfId="3073" priority="3073" stopIfTrue="1" operator="equal">
      <formula>"Pass"</formula>
    </cfRule>
    <cfRule type="cellIs" dxfId="3072" priority="3074" stopIfTrue="1" operator="equal">
      <formula>"Fail"</formula>
    </cfRule>
  </conditionalFormatting>
  <conditionalFormatting sqref="E12">
    <cfRule type="cellIs" dxfId="3071" priority="3071" stopIfTrue="1" operator="equal">
      <formula>"Pass"</formula>
    </cfRule>
    <cfRule type="cellIs" dxfId="3070" priority="3072" stopIfTrue="1" operator="equal">
      <formula>"Fail"</formula>
    </cfRule>
  </conditionalFormatting>
  <conditionalFormatting sqref="E12">
    <cfRule type="cellIs" dxfId="3069" priority="3069" stopIfTrue="1" operator="equal">
      <formula>"Pass"</formula>
    </cfRule>
    <cfRule type="cellIs" dxfId="3068" priority="3070" stopIfTrue="1" operator="equal">
      <formula>"Fail"</formula>
    </cfRule>
  </conditionalFormatting>
  <conditionalFormatting sqref="E12">
    <cfRule type="cellIs" dxfId="3067" priority="3067" stopIfTrue="1" operator="equal">
      <formula>"Pass"</formula>
    </cfRule>
    <cfRule type="cellIs" dxfId="3066" priority="3068" stopIfTrue="1" operator="equal">
      <formula>"Fail"</formula>
    </cfRule>
  </conditionalFormatting>
  <conditionalFormatting sqref="E12">
    <cfRule type="cellIs" dxfId="3065" priority="3065" stopIfTrue="1" operator="equal">
      <formula>"Pass"</formula>
    </cfRule>
    <cfRule type="cellIs" dxfId="3064" priority="3066" stopIfTrue="1" operator="equal">
      <formula>"Fail"</formula>
    </cfRule>
  </conditionalFormatting>
  <conditionalFormatting sqref="E12">
    <cfRule type="cellIs" dxfId="3063" priority="3063" stopIfTrue="1" operator="equal">
      <formula>"Pass"</formula>
    </cfRule>
    <cfRule type="cellIs" dxfId="3062" priority="3064" stopIfTrue="1" operator="equal">
      <formula>"Fail"</formula>
    </cfRule>
  </conditionalFormatting>
  <conditionalFormatting sqref="E12">
    <cfRule type="cellIs" dxfId="3061" priority="3061" stopIfTrue="1" operator="equal">
      <formula>"Pass"</formula>
    </cfRule>
    <cfRule type="cellIs" dxfId="3060" priority="3062" stopIfTrue="1" operator="equal">
      <formula>"Fail"</formula>
    </cfRule>
  </conditionalFormatting>
  <conditionalFormatting sqref="E12">
    <cfRule type="cellIs" dxfId="3059" priority="3059" stopIfTrue="1" operator="equal">
      <formula>"Pass"</formula>
    </cfRule>
    <cfRule type="cellIs" dxfId="3058" priority="3060" stopIfTrue="1" operator="equal">
      <formula>"Fail"</formula>
    </cfRule>
  </conditionalFormatting>
  <conditionalFormatting sqref="E12">
    <cfRule type="cellIs" dxfId="3057" priority="3057" stopIfTrue="1" operator="equal">
      <formula>"Pass"</formula>
    </cfRule>
    <cfRule type="cellIs" dxfId="3056" priority="3058" stopIfTrue="1" operator="equal">
      <formula>"Fail"</formula>
    </cfRule>
  </conditionalFormatting>
  <conditionalFormatting sqref="E12">
    <cfRule type="cellIs" dxfId="3055" priority="3055" stopIfTrue="1" operator="equal">
      <formula>"Pass"</formula>
    </cfRule>
    <cfRule type="cellIs" dxfId="3054" priority="3056" stopIfTrue="1" operator="equal">
      <formula>"Fail"</formula>
    </cfRule>
  </conditionalFormatting>
  <conditionalFormatting sqref="E12">
    <cfRule type="cellIs" dxfId="3053" priority="3053" stopIfTrue="1" operator="equal">
      <formula>"Pass"</formula>
    </cfRule>
    <cfRule type="cellIs" dxfId="3052" priority="3054" stopIfTrue="1" operator="equal">
      <formula>"Fail"</formula>
    </cfRule>
  </conditionalFormatting>
  <conditionalFormatting sqref="E12">
    <cfRule type="cellIs" dxfId="3051" priority="3051" stopIfTrue="1" operator="equal">
      <formula>"Pass"</formula>
    </cfRule>
    <cfRule type="cellIs" dxfId="3050" priority="3052" stopIfTrue="1" operator="equal">
      <formula>"Fail"</formula>
    </cfRule>
  </conditionalFormatting>
  <conditionalFormatting sqref="E12">
    <cfRule type="cellIs" dxfId="3049" priority="3049" stopIfTrue="1" operator="equal">
      <formula>"Pass"</formula>
    </cfRule>
    <cfRule type="cellIs" dxfId="3048" priority="3050" stopIfTrue="1" operator="equal">
      <formula>"Fail"</formula>
    </cfRule>
  </conditionalFormatting>
  <conditionalFormatting sqref="E12">
    <cfRule type="cellIs" dxfId="3047" priority="3047" stopIfTrue="1" operator="equal">
      <formula>"Pass"</formula>
    </cfRule>
    <cfRule type="cellIs" dxfId="3046" priority="3048" stopIfTrue="1" operator="equal">
      <formula>"Fail"</formula>
    </cfRule>
  </conditionalFormatting>
  <conditionalFormatting sqref="E12">
    <cfRule type="cellIs" dxfId="3045" priority="3045" stopIfTrue="1" operator="equal">
      <formula>"Pass"</formula>
    </cfRule>
    <cfRule type="cellIs" dxfId="3044" priority="3046" stopIfTrue="1" operator="equal">
      <formula>"Fail"</formula>
    </cfRule>
  </conditionalFormatting>
  <conditionalFormatting sqref="E12">
    <cfRule type="cellIs" dxfId="3043" priority="3043" stopIfTrue="1" operator="equal">
      <formula>"Pass"</formula>
    </cfRule>
    <cfRule type="cellIs" dxfId="3042" priority="3044" stopIfTrue="1" operator="equal">
      <formula>"Fail"</formula>
    </cfRule>
  </conditionalFormatting>
  <conditionalFormatting sqref="E12">
    <cfRule type="cellIs" dxfId="3041" priority="3041" stopIfTrue="1" operator="equal">
      <formula>"Pass"</formula>
    </cfRule>
    <cfRule type="cellIs" dxfId="3040" priority="3042" stopIfTrue="1" operator="equal">
      <formula>"Fail"</formula>
    </cfRule>
  </conditionalFormatting>
  <conditionalFormatting sqref="E12">
    <cfRule type="cellIs" dxfId="3039" priority="3039" stopIfTrue="1" operator="equal">
      <formula>"Pass"</formula>
    </cfRule>
    <cfRule type="cellIs" dxfId="3038" priority="3040" stopIfTrue="1" operator="equal">
      <formula>"Fail"</formula>
    </cfRule>
  </conditionalFormatting>
  <conditionalFormatting sqref="E12">
    <cfRule type="cellIs" dxfId="3037" priority="3037" stopIfTrue="1" operator="equal">
      <formula>"Pass"</formula>
    </cfRule>
    <cfRule type="cellIs" dxfId="3036" priority="3038" stopIfTrue="1" operator="equal">
      <formula>"Fail"</formula>
    </cfRule>
  </conditionalFormatting>
  <conditionalFormatting sqref="E12">
    <cfRule type="cellIs" dxfId="3035" priority="3035" stopIfTrue="1" operator="equal">
      <formula>"Pass"</formula>
    </cfRule>
    <cfRule type="cellIs" dxfId="3034" priority="3036" stopIfTrue="1" operator="equal">
      <formula>"Fail"</formula>
    </cfRule>
  </conditionalFormatting>
  <conditionalFormatting sqref="E12">
    <cfRule type="cellIs" dxfId="3033" priority="3033" stopIfTrue="1" operator="equal">
      <formula>"Pass"</formula>
    </cfRule>
    <cfRule type="cellIs" dxfId="3032" priority="3034" stopIfTrue="1" operator="equal">
      <formula>"Fail"</formula>
    </cfRule>
  </conditionalFormatting>
  <conditionalFormatting sqref="E12">
    <cfRule type="cellIs" dxfId="3031" priority="3031" stopIfTrue="1" operator="equal">
      <formula>"Pass"</formula>
    </cfRule>
    <cfRule type="cellIs" dxfId="3030" priority="3032" stopIfTrue="1" operator="equal">
      <formula>"Fail"</formula>
    </cfRule>
  </conditionalFormatting>
  <conditionalFormatting sqref="E12">
    <cfRule type="cellIs" dxfId="3029" priority="3029" stopIfTrue="1" operator="equal">
      <formula>"Pass"</formula>
    </cfRule>
    <cfRule type="cellIs" dxfId="3028" priority="3030" stopIfTrue="1" operator="equal">
      <formula>"Fail"</formula>
    </cfRule>
  </conditionalFormatting>
  <conditionalFormatting sqref="E12">
    <cfRule type="cellIs" dxfId="3027" priority="3027" stopIfTrue="1" operator="equal">
      <formula>"Pass"</formula>
    </cfRule>
    <cfRule type="cellIs" dxfId="3026" priority="3028" stopIfTrue="1" operator="equal">
      <formula>"Fail"</formula>
    </cfRule>
  </conditionalFormatting>
  <conditionalFormatting sqref="E12">
    <cfRule type="cellIs" dxfId="3025" priority="3025" stopIfTrue="1" operator="equal">
      <formula>"Pass"</formula>
    </cfRule>
    <cfRule type="cellIs" dxfId="3024" priority="3026" stopIfTrue="1" operator="equal">
      <formula>"Fail"</formula>
    </cfRule>
  </conditionalFormatting>
  <conditionalFormatting sqref="E12">
    <cfRule type="cellIs" dxfId="3023" priority="3023" stopIfTrue="1" operator="equal">
      <formula>"Pass"</formula>
    </cfRule>
    <cfRule type="cellIs" dxfId="3022" priority="3024" stopIfTrue="1" operator="equal">
      <formula>"Fail"</formula>
    </cfRule>
  </conditionalFormatting>
  <conditionalFormatting sqref="E12">
    <cfRule type="cellIs" dxfId="3021" priority="3021" stopIfTrue="1" operator="equal">
      <formula>"Pass"</formula>
    </cfRule>
    <cfRule type="cellIs" dxfId="3020" priority="3022" stopIfTrue="1" operator="equal">
      <formula>"Fail"</formula>
    </cfRule>
  </conditionalFormatting>
  <conditionalFormatting sqref="E12">
    <cfRule type="cellIs" dxfId="3019" priority="3019" stopIfTrue="1" operator="equal">
      <formula>"Pass"</formula>
    </cfRule>
    <cfRule type="cellIs" dxfId="3018" priority="3020" stopIfTrue="1" operator="equal">
      <formula>"Fail"</formula>
    </cfRule>
  </conditionalFormatting>
  <conditionalFormatting sqref="E12">
    <cfRule type="cellIs" dxfId="3017" priority="3017" stopIfTrue="1" operator="equal">
      <formula>"Pass"</formula>
    </cfRule>
    <cfRule type="cellIs" dxfId="3016" priority="3018" stopIfTrue="1" operator="equal">
      <formula>"Fail"</formula>
    </cfRule>
  </conditionalFormatting>
  <conditionalFormatting sqref="E12">
    <cfRule type="cellIs" dxfId="3015" priority="3015" stopIfTrue="1" operator="equal">
      <formula>"Pass"</formula>
    </cfRule>
    <cfRule type="cellIs" dxfId="3014" priority="3016" stopIfTrue="1" operator="equal">
      <formula>"Fail"</formula>
    </cfRule>
  </conditionalFormatting>
  <conditionalFormatting sqref="E12">
    <cfRule type="cellIs" dxfId="3013" priority="3013" stopIfTrue="1" operator="equal">
      <formula>"Pass"</formula>
    </cfRule>
    <cfRule type="cellIs" dxfId="3012" priority="3014" stopIfTrue="1" operator="equal">
      <formula>"Fail"</formula>
    </cfRule>
  </conditionalFormatting>
  <conditionalFormatting sqref="E12">
    <cfRule type="cellIs" dxfId="3011" priority="3011" stopIfTrue="1" operator="equal">
      <formula>"Pass"</formula>
    </cfRule>
    <cfRule type="cellIs" dxfId="3010" priority="3012" stopIfTrue="1" operator="equal">
      <formula>"Fail"</formula>
    </cfRule>
  </conditionalFormatting>
  <conditionalFormatting sqref="E12">
    <cfRule type="cellIs" dxfId="3009" priority="3009" stopIfTrue="1" operator="equal">
      <formula>"Pass"</formula>
    </cfRule>
    <cfRule type="cellIs" dxfId="3008" priority="3010" stopIfTrue="1" operator="equal">
      <formula>"Fail"</formula>
    </cfRule>
  </conditionalFormatting>
  <conditionalFormatting sqref="E12">
    <cfRule type="cellIs" dxfId="3007" priority="3007" stopIfTrue="1" operator="equal">
      <formula>"Pass"</formula>
    </cfRule>
    <cfRule type="cellIs" dxfId="3006" priority="3008" stopIfTrue="1" operator="equal">
      <formula>"Fail"</formula>
    </cfRule>
  </conditionalFormatting>
  <conditionalFormatting sqref="E12">
    <cfRule type="cellIs" dxfId="3005" priority="3005" stopIfTrue="1" operator="equal">
      <formula>"Pass"</formula>
    </cfRule>
    <cfRule type="cellIs" dxfId="3004" priority="3006" stopIfTrue="1" operator="equal">
      <formula>"Fail"</formula>
    </cfRule>
  </conditionalFormatting>
  <conditionalFormatting sqref="E12">
    <cfRule type="cellIs" dxfId="3003" priority="3003" stopIfTrue="1" operator="equal">
      <formula>"Pass"</formula>
    </cfRule>
    <cfRule type="cellIs" dxfId="3002" priority="3004" stopIfTrue="1" operator="equal">
      <formula>"Fail"</formula>
    </cfRule>
  </conditionalFormatting>
  <conditionalFormatting sqref="E12">
    <cfRule type="cellIs" dxfId="3001" priority="3001" stopIfTrue="1" operator="equal">
      <formula>"Pass"</formula>
    </cfRule>
    <cfRule type="cellIs" dxfId="3000" priority="3002" stopIfTrue="1" operator="equal">
      <formula>"Fail"</formula>
    </cfRule>
  </conditionalFormatting>
  <conditionalFormatting sqref="E12">
    <cfRule type="cellIs" dxfId="2999" priority="2999" stopIfTrue="1" operator="equal">
      <formula>"Pass"</formula>
    </cfRule>
    <cfRule type="cellIs" dxfId="2998" priority="3000" stopIfTrue="1" operator="equal">
      <formula>"Fail"</formula>
    </cfRule>
  </conditionalFormatting>
  <conditionalFormatting sqref="E12">
    <cfRule type="cellIs" dxfId="2997" priority="2997" stopIfTrue="1" operator="equal">
      <formula>"Pass"</formula>
    </cfRule>
    <cfRule type="cellIs" dxfId="2996" priority="2998" stopIfTrue="1" operator="equal">
      <formula>"Fail"</formula>
    </cfRule>
  </conditionalFormatting>
  <conditionalFormatting sqref="E12">
    <cfRule type="cellIs" dxfId="2995" priority="2995" stopIfTrue="1" operator="equal">
      <formula>"Pass"</formula>
    </cfRule>
    <cfRule type="cellIs" dxfId="2994" priority="2996" stopIfTrue="1" operator="equal">
      <formula>"Fail"</formula>
    </cfRule>
  </conditionalFormatting>
  <conditionalFormatting sqref="E12">
    <cfRule type="cellIs" dxfId="2993" priority="2993" stopIfTrue="1" operator="equal">
      <formula>"Pass"</formula>
    </cfRule>
    <cfRule type="cellIs" dxfId="2992" priority="2994" stopIfTrue="1" operator="equal">
      <formula>"Fail"</formula>
    </cfRule>
  </conditionalFormatting>
  <conditionalFormatting sqref="E12">
    <cfRule type="cellIs" dxfId="2991" priority="2991" stopIfTrue="1" operator="equal">
      <formula>"Pass"</formula>
    </cfRule>
    <cfRule type="cellIs" dxfId="2990" priority="2992" stopIfTrue="1" operator="equal">
      <formula>"Fail"</formula>
    </cfRule>
  </conditionalFormatting>
  <conditionalFormatting sqref="E12">
    <cfRule type="cellIs" dxfId="2989" priority="2989" stopIfTrue="1" operator="equal">
      <formula>"Pass"</formula>
    </cfRule>
    <cfRule type="cellIs" dxfId="2988" priority="2990" stopIfTrue="1" operator="equal">
      <formula>"Fail"</formula>
    </cfRule>
  </conditionalFormatting>
  <conditionalFormatting sqref="E12">
    <cfRule type="cellIs" dxfId="2987" priority="2987" stopIfTrue="1" operator="equal">
      <formula>"Pass"</formula>
    </cfRule>
    <cfRule type="cellIs" dxfId="2986" priority="2988" stopIfTrue="1" operator="equal">
      <formula>"Fail"</formula>
    </cfRule>
  </conditionalFormatting>
  <conditionalFormatting sqref="E12">
    <cfRule type="cellIs" dxfId="2985" priority="2985" stopIfTrue="1" operator="equal">
      <formula>"Pass"</formula>
    </cfRule>
    <cfRule type="cellIs" dxfId="2984" priority="2986" stopIfTrue="1" operator="equal">
      <formula>"Fail"</formula>
    </cfRule>
  </conditionalFormatting>
  <conditionalFormatting sqref="E12">
    <cfRule type="cellIs" dxfId="2983" priority="2983" stopIfTrue="1" operator="equal">
      <formula>"Pass"</formula>
    </cfRule>
    <cfRule type="cellIs" dxfId="2982" priority="2984" stopIfTrue="1" operator="equal">
      <formula>"Fail"</formula>
    </cfRule>
  </conditionalFormatting>
  <conditionalFormatting sqref="E12">
    <cfRule type="cellIs" dxfId="2981" priority="2981" stopIfTrue="1" operator="equal">
      <formula>"Pass"</formula>
    </cfRule>
    <cfRule type="cellIs" dxfId="2980" priority="2982" stopIfTrue="1" operator="equal">
      <formula>"Fail"</formula>
    </cfRule>
  </conditionalFormatting>
  <conditionalFormatting sqref="E12">
    <cfRule type="cellIs" dxfId="2979" priority="2979" stopIfTrue="1" operator="equal">
      <formula>"Pass"</formula>
    </cfRule>
    <cfRule type="cellIs" dxfId="2978" priority="2980" stopIfTrue="1" operator="equal">
      <formula>"Fail"</formula>
    </cfRule>
  </conditionalFormatting>
  <conditionalFormatting sqref="E12">
    <cfRule type="cellIs" dxfId="2977" priority="2977" stopIfTrue="1" operator="equal">
      <formula>"Pass"</formula>
    </cfRule>
    <cfRule type="cellIs" dxfId="2976" priority="2978" stopIfTrue="1" operator="equal">
      <formula>"Fail"</formula>
    </cfRule>
  </conditionalFormatting>
  <conditionalFormatting sqref="E12">
    <cfRule type="cellIs" dxfId="2975" priority="2975" stopIfTrue="1" operator="equal">
      <formula>"Pass"</formula>
    </cfRule>
    <cfRule type="cellIs" dxfId="2974" priority="2976" stopIfTrue="1" operator="equal">
      <formula>"Fail"</formula>
    </cfRule>
  </conditionalFormatting>
  <conditionalFormatting sqref="E12">
    <cfRule type="cellIs" dxfId="2973" priority="2973" stopIfTrue="1" operator="equal">
      <formula>"Pass"</formula>
    </cfRule>
    <cfRule type="cellIs" dxfId="2972" priority="2974" stopIfTrue="1" operator="equal">
      <formula>"Fail"</formula>
    </cfRule>
  </conditionalFormatting>
  <conditionalFormatting sqref="E12">
    <cfRule type="cellIs" dxfId="2971" priority="2971" stopIfTrue="1" operator="equal">
      <formula>"Pass"</formula>
    </cfRule>
    <cfRule type="cellIs" dxfId="2970" priority="2972" stopIfTrue="1" operator="equal">
      <formula>"Fail"</formula>
    </cfRule>
  </conditionalFormatting>
  <conditionalFormatting sqref="E12">
    <cfRule type="cellIs" dxfId="2969" priority="2969" stopIfTrue="1" operator="equal">
      <formula>"Pass"</formula>
    </cfRule>
    <cfRule type="cellIs" dxfId="2968" priority="2970" stopIfTrue="1" operator="equal">
      <formula>"Fail"</formula>
    </cfRule>
  </conditionalFormatting>
  <conditionalFormatting sqref="E12">
    <cfRule type="cellIs" dxfId="2967" priority="2967" stopIfTrue="1" operator="equal">
      <formula>"Pass"</formula>
    </cfRule>
    <cfRule type="cellIs" dxfId="2966" priority="2968" stopIfTrue="1" operator="equal">
      <formula>"Fail"</formula>
    </cfRule>
  </conditionalFormatting>
  <conditionalFormatting sqref="E12">
    <cfRule type="cellIs" dxfId="2965" priority="2965" stopIfTrue="1" operator="equal">
      <formula>"Pass"</formula>
    </cfRule>
    <cfRule type="cellIs" dxfId="2964" priority="2966" stopIfTrue="1" operator="equal">
      <formula>"Fail"</formula>
    </cfRule>
  </conditionalFormatting>
  <conditionalFormatting sqref="E12">
    <cfRule type="cellIs" dxfId="2963" priority="2963" stopIfTrue="1" operator="equal">
      <formula>"Pass"</formula>
    </cfRule>
    <cfRule type="cellIs" dxfId="2962" priority="2964" stopIfTrue="1" operator="equal">
      <formula>"Fail"</formula>
    </cfRule>
  </conditionalFormatting>
  <conditionalFormatting sqref="E12">
    <cfRule type="cellIs" dxfId="2961" priority="2961" stopIfTrue="1" operator="equal">
      <formula>"Pass"</formula>
    </cfRule>
    <cfRule type="cellIs" dxfId="2960" priority="2962" stopIfTrue="1" operator="equal">
      <formula>"Fail"</formula>
    </cfRule>
  </conditionalFormatting>
  <conditionalFormatting sqref="E12">
    <cfRule type="cellIs" dxfId="2959" priority="2959" stopIfTrue="1" operator="equal">
      <formula>"Pass"</formula>
    </cfRule>
    <cfRule type="cellIs" dxfId="2958" priority="2960" stopIfTrue="1" operator="equal">
      <formula>"Fail"</formula>
    </cfRule>
  </conditionalFormatting>
  <conditionalFormatting sqref="E12">
    <cfRule type="cellIs" dxfId="2957" priority="2957" stopIfTrue="1" operator="equal">
      <formula>"Pass"</formula>
    </cfRule>
    <cfRule type="cellIs" dxfId="2956" priority="2958" stopIfTrue="1" operator="equal">
      <formula>"Fail"</formula>
    </cfRule>
  </conditionalFormatting>
  <conditionalFormatting sqref="E12">
    <cfRule type="cellIs" dxfId="2955" priority="2955" stopIfTrue="1" operator="equal">
      <formula>"Pass"</formula>
    </cfRule>
    <cfRule type="cellIs" dxfId="2954" priority="2956" stopIfTrue="1" operator="equal">
      <formula>"Fail"</formula>
    </cfRule>
  </conditionalFormatting>
  <conditionalFormatting sqref="E12">
    <cfRule type="cellIs" dxfId="2953" priority="2953" stopIfTrue="1" operator="equal">
      <formula>"Pass"</formula>
    </cfRule>
    <cfRule type="cellIs" dxfId="2952" priority="2954" stopIfTrue="1" operator="equal">
      <formula>"Fail"</formula>
    </cfRule>
  </conditionalFormatting>
  <conditionalFormatting sqref="E12">
    <cfRule type="cellIs" dxfId="2951" priority="2951" stopIfTrue="1" operator="equal">
      <formula>"Pass"</formula>
    </cfRule>
    <cfRule type="cellIs" dxfId="2950" priority="2952" stopIfTrue="1" operator="equal">
      <formula>"Fail"</formula>
    </cfRule>
  </conditionalFormatting>
  <conditionalFormatting sqref="E12">
    <cfRule type="cellIs" dxfId="2949" priority="2949" stopIfTrue="1" operator="equal">
      <formula>"Pass"</formula>
    </cfRule>
    <cfRule type="cellIs" dxfId="2948" priority="2950" stopIfTrue="1" operator="equal">
      <formula>"Fail"</formula>
    </cfRule>
  </conditionalFormatting>
  <conditionalFormatting sqref="E12">
    <cfRule type="cellIs" dxfId="2947" priority="2947" stopIfTrue="1" operator="equal">
      <formula>"Pass"</formula>
    </cfRule>
    <cfRule type="cellIs" dxfId="2946" priority="2948" stopIfTrue="1" operator="equal">
      <formula>"Fail"</formula>
    </cfRule>
  </conditionalFormatting>
  <conditionalFormatting sqref="E12">
    <cfRule type="cellIs" dxfId="2945" priority="2945" stopIfTrue="1" operator="equal">
      <formula>"Pass"</formula>
    </cfRule>
    <cfRule type="cellIs" dxfId="2944" priority="2946" stopIfTrue="1" operator="equal">
      <formula>"Fail"</formula>
    </cfRule>
  </conditionalFormatting>
  <conditionalFormatting sqref="E12">
    <cfRule type="cellIs" dxfId="2943" priority="2943" stopIfTrue="1" operator="equal">
      <formula>"Pass"</formula>
    </cfRule>
    <cfRule type="cellIs" dxfId="2942" priority="2944" stopIfTrue="1" operator="equal">
      <formula>"Fail"</formula>
    </cfRule>
  </conditionalFormatting>
  <conditionalFormatting sqref="E12">
    <cfRule type="cellIs" dxfId="2941" priority="2941" stopIfTrue="1" operator="equal">
      <formula>"Pass"</formula>
    </cfRule>
    <cfRule type="cellIs" dxfId="2940" priority="2942" stopIfTrue="1" operator="equal">
      <formula>"Fail"</formula>
    </cfRule>
  </conditionalFormatting>
  <conditionalFormatting sqref="E12">
    <cfRule type="cellIs" dxfId="2939" priority="2939" stopIfTrue="1" operator="equal">
      <formula>"Pass"</formula>
    </cfRule>
    <cfRule type="cellIs" dxfId="2938" priority="2940" stopIfTrue="1" operator="equal">
      <formula>"Fail"</formula>
    </cfRule>
  </conditionalFormatting>
  <conditionalFormatting sqref="E12">
    <cfRule type="cellIs" dxfId="2937" priority="2937" stopIfTrue="1" operator="equal">
      <formula>"Pass"</formula>
    </cfRule>
    <cfRule type="cellIs" dxfId="2936" priority="2938" stopIfTrue="1" operator="equal">
      <formula>"Fail"</formula>
    </cfRule>
  </conditionalFormatting>
  <conditionalFormatting sqref="E12">
    <cfRule type="cellIs" dxfId="2935" priority="2935" stopIfTrue="1" operator="equal">
      <formula>"Pass"</formula>
    </cfRule>
    <cfRule type="cellIs" dxfId="2934" priority="2936" stopIfTrue="1" operator="equal">
      <formula>"Fail"</formula>
    </cfRule>
  </conditionalFormatting>
  <conditionalFormatting sqref="E12">
    <cfRule type="cellIs" dxfId="2933" priority="2933" stopIfTrue="1" operator="equal">
      <formula>"Pass"</formula>
    </cfRule>
    <cfRule type="cellIs" dxfId="2932" priority="2934" stopIfTrue="1" operator="equal">
      <formula>"Fail"</formula>
    </cfRule>
  </conditionalFormatting>
  <conditionalFormatting sqref="E12">
    <cfRule type="cellIs" dxfId="2931" priority="2931" stopIfTrue="1" operator="equal">
      <formula>"Pass"</formula>
    </cfRule>
    <cfRule type="cellIs" dxfId="2930" priority="2932" stopIfTrue="1" operator="equal">
      <formula>"Fail"</formula>
    </cfRule>
  </conditionalFormatting>
  <conditionalFormatting sqref="E12">
    <cfRule type="cellIs" dxfId="2929" priority="2929" stopIfTrue="1" operator="equal">
      <formula>"Pass"</formula>
    </cfRule>
    <cfRule type="cellIs" dxfId="2928" priority="2930" stopIfTrue="1" operator="equal">
      <formula>"Fail"</formula>
    </cfRule>
  </conditionalFormatting>
  <conditionalFormatting sqref="E12">
    <cfRule type="cellIs" dxfId="2927" priority="2927" stopIfTrue="1" operator="equal">
      <formula>"Pass"</formula>
    </cfRule>
    <cfRule type="cellIs" dxfId="2926" priority="2928" stopIfTrue="1" operator="equal">
      <formula>"Fail"</formula>
    </cfRule>
  </conditionalFormatting>
  <conditionalFormatting sqref="E12">
    <cfRule type="cellIs" dxfId="2925" priority="2925" stopIfTrue="1" operator="equal">
      <formula>"Pass"</formula>
    </cfRule>
    <cfRule type="cellIs" dxfId="2924" priority="2926" stopIfTrue="1" operator="equal">
      <formula>"Fail"</formula>
    </cfRule>
  </conditionalFormatting>
  <conditionalFormatting sqref="E12">
    <cfRule type="cellIs" dxfId="2923" priority="2923" stopIfTrue="1" operator="equal">
      <formula>"Pass"</formula>
    </cfRule>
    <cfRule type="cellIs" dxfId="2922" priority="2924" stopIfTrue="1" operator="equal">
      <formula>"Fail"</formula>
    </cfRule>
  </conditionalFormatting>
  <conditionalFormatting sqref="E12">
    <cfRule type="cellIs" dxfId="2921" priority="2921" stopIfTrue="1" operator="equal">
      <formula>"Pass"</formula>
    </cfRule>
    <cfRule type="cellIs" dxfId="2920" priority="2922" stopIfTrue="1" operator="equal">
      <formula>"Fail"</formula>
    </cfRule>
  </conditionalFormatting>
  <conditionalFormatting sqref="E12">
    <cfRule type="cellIs" dxfId="2919" priority="2919" stopIfTrue="1" operator="equal">
      <formula>"Pass"</formula>
    </cfRule>
    <cfRule type="cellIs" dxfId="2918" priority="2920" stopIfTrue="1" operator="equal">
      <formula>"Fail"</formula>
    </cfRule>
  </conditionalFormatting>
  <conditionalFormatting sqref="E12">
    <cfRule type="cellIs" dxfId="2917" priority="2917" stopIfTrue="1" operator="equal">
      <formula>"Pass"</formula>
    </cfRule>
    <cfRule type="cellIs" dxfId="2916" priority="2918" stopIfTrue="1" operator="equal">
      <formula>"Fail"</formula>
    </cfRule>
  </conditionalFormatting>
  <conditionalFormatting sqref="E12">
    <cfRule type="cellIs" dxfId="2915" priority="2915" stopIfTrue="1" operator="equal">
      <formula>"Pass"</formula>
    </cfRule>
    <cfRule type="cellIs" dxfId="2914" priority="2916" stopIfTrue="1" operator="equal">
      <formula>"Fail"</formula>
    </cfRule>
  </conditionalFormatting>
  <conditionalFormatting sqref="E12">
    <cfRule type="cellIs" dxfId="2913" priority="2913" stopIfTrue="1" operator="equal">
      <formula>"Pass"</formula>
    </cfRule>
    <cfRule type="cellIs" dxfId="2912" priority="2914" stopIfTrue="1" operator="equal">
      <formula>"Fail"</formula>
    </cfRule>
  </conditionalFormatting>
  <conditionalFormatting sqref="E12">
    <cfRule type="cellIs" dxfId="2911" priority="2911" stopIfTrue="1" operator="equal">
      <formula>"Pass"</formula>
    </cfRule>
    <cfRule type="cellIs" dxfId="2910" priority="2912" stopIfTrue="1" operator="equal">
      <formula>"Fail"</formula>
    </cfRule>
  </conditionalFormatting>
  <conditionalFormatting sqref="E12">
    <cfRule type="cellIs" dxfId="2909" priority="2909" stopIfTrue="1" operator="equal">
      <formula>"Pass"</formula>
    </cfRule>
    <cfRule type="cellIs" dxfId="2908" priority="2910" stopIfTrue="1" operator="equal">
      <formula>"Fail"</formula>
    </cfRule>
  </conditionalFormatting>
  <conditionalFormatting sqref="E12">
    <cfRule type="cellIs" dxfId="2907" priority="2907" stopIfTrue="1" operator="equal">
      <formula>"Pass"</formula>
    </cfRule>
    <cfRule type="cellIs" dxfId="2906" priority="2908" stopIfTrue="1" operator="equal">
      <formula>"Fail"</formula>
    </cfRule>
  </conditionalFormatting>
  <conditionalFormatting sqref="E12">
    <cfRule type="cellIs" dxfId="2905" priority="2905" stopIfTrue="1" operator="equal">
      <formula>"Pass"</formula>
    </cfRule>
    <cfRule type="cellIs" dxfId="2904" priority="2906" stopIfTrue="1" operator="equal">
      <formula>"Fail"</formula>
    </cfRule>
  </conditionalFormatting>
  <conditionalFormatting sqref="E12">
    <cfRule type="cellIs" dxfId="2903" priority="2903" stopIfTrue="1" operator="equal">
      <formula>"Pass"</formula>
    </cfRule>
    <cfRule type="cellIs" dxfId="2902" priority="2904" stopIfTrue="1" operator="equal">
      <formula>"Fail"</formula>
    </cfRule>
  </conditionalFormatting>
  <conditionalFormatting sqref="E12">
    <cfRule type="cellIs" dxfId="2901" priority="2901" stopIfTrue="1" operator="equal">
      <formula>"Pass"</formula>
    </cfRule>
    <cfRule type="cellIs" dxfId="2900" priority="2902" stopIfTrue="1" operator="equal">
      <formula>"Fail"</formula>
    </cfRule>
  </conditionalFormatting>
  <conditionalFormatting sqref="E12">
    <cfRule type="cellIs" dxfId="2899" priority="2899" stopIfTrue="1" operator="equal">
      <formula>"Pass"</formula>
    </cfRule>
    <cfRule type="cellIs" dxfId="2898" priority="2900" stopIfTrue="1" operator="equal">
      <formula>"Fail"</formula>
    </cfRule>
  </conditionalFormatting>
  <conditionalFormatting sqref="E12">
    <cfRule type="cellIs" dxfId="2897" priority="2897" stopIfTrue="1" operator="equal">
      <formula>"Pass"</formula>
    </cfRule>
    <cfRule type="cellIs" dxfId="2896" priority="2898" stopIfTrue="1" operator="equal">
      <formula>"Fail"</formula>
    </cfRule>
  </conditionalFormatting>
  <conditionalFormatting sqref="E12">
    <cfRule type="cellIs" dxfId="2895" priority="2895" stopIfTrue="1" operator="equal">
      <formula>"Pass"</formula>
    </cfRule>
    <cfRule type="cellIs" dxfId="2894" priority="2896" stopIfTrue="1" operator="equal">
      <formula>"Fail"</formula>
    </cfRule>
  </conditionalFormatting>
  <conditionalFormatting sqref="E12">
    <cfRule type="cellIs" dxfId="2893" priority="2893" stopIfTrue="1" operator="equal">
      <formula>"Pass"</formula>
    </cfRule>
    <cfRule type="cellIs" dxfId="2892" priority="2894" stopIfTrue="1" operator="equal">
      <formula>"Fail"</formula>
    </cfRule>
  </conditionalFormatting>
  <conditionalFormatting sqref="E12">
    <cfRule type="cellIs" dxfId="2891" priority="2891" stopIfTrue="1" operator="equal">
      <formula>"Pass"</formula>
    </cfRule>
    <cfRule type="cellIs" dxfId="2890" priority="2892" stopIfTrue="1" operator="equal">
      <formula>"Fail"</formula>
    </cfRule>
  </conditionalFormatting>
  <conditionalFormatting sqref="E12">
    <cfRule type="cellIs" dxfId="2889" priority="2889" stopIfTrue="1" operator="equal">
      <formula>"Pass"</formula>
    </cfRule>
    <cfRule type="cellIs" dxfId="2888" priority="2890" stopIfTrue="1" operator="equal">
      <formula>"Fail"</formula>
    </cfRule>
  </conditionalFormatting>
  <conditionalFormatting sqref="E12">
    <cfRule type="cellIs" dxfId="2887" priority="2887" stopIfTrue="1" operator="equal">
      <formula>"Pass"</formula>
    </cfRule>
    <cfRule type="cellIs" dxfId="2886" priority="2888" stopIfTrue="1" operator="equal">
      <formula>"Fail"</formula>
    </cfRule>
  </conditionalFormatting>
  <conditionalFormatting sqref="E12">
    <cfRule type="cellIs" dxfId="2885" priority="2885" stopIfTrue="1" operator="equal">
      <formula>"Pass"</formula>
    </cfRule>
    <cfRule type="cellIs" dxfId="2884" priority="2886" stopIfTrue="1" operator="equal">
      <formula>"Fail"</formula>
    </cfRule>
  </conditionalFormatting>
  <conditionalFormatting sqref="E12">
    <cfRule type="cellIs" dxfId="2883" priority="2883" stopIfTrue="1" operator="equal">
      <formula>"Pass"</formula>
    </cfRule>
    <cfRule type="cellIs" dxfId="2882" priority="2884" stopIfTrue="1" operator="equal">
      <formula>"Fail"</formula>
    </cfRule>
  </conditionalFormatting>
  <conditionalFormatting sqref="E12">
    <cfRule type="cellIs" dxfId="2881" priority="2881" stopIfTrue="1" operator="equal">
      <formula>"Pass"</formula>
    </cfRule>
    <cfRule type="cellIs" dxfId="2880" priority="2882" stopIfTrue="1" operator="equal">
      <formula>"Fail"</formula>
    </cfRule>
  </conditionalFormatting>
  <conditionalFormatting sqref="E12">
    <cfRule type="cellIs" dxfId="2879" priority="2879" stopIfTrue="1" operator="equal">
      <formula>"Pass"</formula>
    </cfRule>
    <cfRule type="cellIs" dxfId="2878" priority="2880" stopIfTrue="1" operator="equal">
      <formula>"Fail"</formula>
    </cfRule>
  </conditionalFormatting>
  <conditionalFormatting sqref="E12">
    <cfRule type="cellIs" dxfId="2877" priority="2877" stopIfTrue="1" operator="equal">
      <formula>"Pass"</formula>
    </cfRule>
    <cfRule type="cellIs" dxfId="2876" priority="2878" stopIfTrue="1" operator="equal">
      <formula>"Fail"</formula>
    </cfRule>
  </conditionalFormatting>
  <conditionalFormatting sqref="E12">
    <cfRule type="cellIs" dxfId="2875" priority="2875" stopIfTrue="1" operator="equal">
      <formula>"Pass"</formula>
    </cfRule>
    <cfRule type="cellIs" dxfId="2874" priority="2876" stopIfTrue="1" operator="equal">
      <formula>"Fail"</formula>
    </cfRule>
  </conditionalFormatting>
  <conditionalFormatting sqref="E12">
    <cfRule type="cellIs" dxfId="2873" priority="2873" stopIfTrue="1" operator="equal">
      <formula>"Pass"</formula>
    </cfRule>
    <cfRule type="cellIs" dxfId="2872" priority="2874" stopIfTrue="1" operator="equal">
      <formula>"Fail"</formula>
    </cfRule>
  </conditionalFormatting>
  <conditionalFormatting sqref="E12">
    <cfRule type="cellIs" dxfId="2871" priority="2871" stopIfTrue="1" operator="equal">
      <formula>"Pass"</formula>
    </cfRule>
    <cfRule type="cellIs" dxfId="2870" priority="2872" stopIfTrue="1" operator="equal">
      <formula>"Fail"</formula>
    </cfRule>
  </conditionalFormatting>
  <conditionalFormatting sqref="E12">
    <cfRule type="cellIs" dxfId="2869" priority="2869" stopIfTrue="1" operator="equal">
      <formula>"Pass"</formula>
    </cfRule>
    <cfRule type="cellIs" dxfId="2868" priority="2870" stopIfTrue="1" operator="equal">
      <formula>"Fail"</formula>
    </cfRule>
  </conditionalFormatting>
  <conditionalFormatting sqref="E12">
    <cfRule type="cellIs" dxfId="2867" priority="2867" stopIfTrue="1" operator="equal">
      <formula>"Pass"</formula>
    </cfRule>
    <cfRule type="cellIs" dxfId="2866" priority="2868" stopIfTrue="1" operator="equal">
      <formula>"Fail"</formula>
    </cfRule>
  </conditionalFormatting>
  <conditionalFormatting sqref="E12">
    <cfRule type="cellIs" dxfId="2865" priority="2865" stopIfTrue="1" operator="equal">
      <formula>"Pass"</formula>
    </cfRule>
    <cfRule type="cellIs" dxfId="2864" priority="2866" stopIfTrue="1" operator="equal">
      <formula>"Fail"</formula>
    </cfRule>
  </conditionalFormatting>
  <conditionalFormatting sqref="E12">
    <cfRule type="cellIs" dxfId="2863" priority="2863" stopIfTrue="1" operator="equal">
      <formula>"Pass"</formula>
    </cfRule>
    <cfRule type="cellIs" dxfId="2862" priority="2864" stopIfTrue="1" operator="equal">
      <formula>"Fail"</formula>
    </cfRule>
  </conditionalFormatting>
  <conditionalFormatting sqref="E12">
    <cfRule type="cellIs" dxfId="2861" priority="2861" stopIfTrue="1" operator="equal">
      <formula>"Pass"</formula>
    </cfRule>
    <cfRule type="cellIs" dxfId="2860" priority="2862" stopIfTrue="1" operator="equal">
      <formula>"Fail"</formula>
    </cfRule>
  </conditionalFormatting>
  <conditionalFormatting sqref="E12">
    <cfRule type="cellIs" dxfId="2859" priority="2859" stopIfTrue="1" operator="equal">
      <formula>"Pass"</formula>
    </cfRule>
    <cfRule type="cellIs" dxfId="2858" priority="2860" stopIfTrue="1" operator="equal">
      <formula>"Fail"</formula>
    </cfRule>
  </conditionalFormatting>
  <conditionalFormatting sqref="E12">
    <cfRule type="cellIs" dxfId="2857" priority="2857" stopIfTrue="1" operator="equal">
      <formula>"Pass"</formula>
    </cfRule>
    <cfRule type="cellIs" dxfId="2856" priority="2858" stopIfTrue="1" operator="equal">
      <formula>"Fail"</formula>
    </cfRule>
  </conditionalFormatting>
  <conditionalFormatting sqref="E12">
    <cfRule type="cellIs" dxfId="2855" priority="2855" stopIfTrue="1" operator="equal">
      <formula>"Pass"</formula>
    </cfRule>
    <cfRule type="cellIs" dxfId="2854" priority="2856" stopIfTrue="1" operator="equal">
      <formula>"Fail"</formula>
    </cfRule>
  </conditionalFormatting>
  <conditionalFormatting sqref="E12">
    <cfRule type="cellIs" dxfId="2853" priority="2853" stopIfTrue="1" operator="equal">
      <formula>"Pass"</formula>
    </cfRule>
    <cfRule type="cellIs" dxfId="2852" priority="2854" stopIfTrue="1" operator="equal">
      <formula>"Fail"</formula>
    </cfRule>
  </conditionalFormatting>
  <conditionalFormatting sqref="E12">
    <cfRule type="cellIs" dxfId="2851" priority="2851" stopIfTrue="1" operator="equal">
      <formula>"Pass"</formula>
    </cfRule>
    <cfRule type="cellIs" dxfId="2850" priority="2852" stopIfTrue="1" operator="equal">
      <formula>"Fail"</formula>
    </cfRule>
  </conditionalFormatting>
  <conditionalFormatting sqref="E12">
    <cfRule type="cellIs" dxfId="2849" priority="2849" stopIfTrue="1" operator="equal">
      <formula>"Pass"</formula>
    </cfRule>
    <cfRule type="cellIs" dxfId="2848" priority="2850" stopIfTrue="1" operator="equal">
      <formula>"Fail"</formula>
    </cfRule>
  </conditionalFormatting>
  <conditionalFormatting sqref="E12">
    <cfRule type="cellIs" dxfId="2847" priority="2847" stopIfTrue="1" operator="equal">
      <formula>"Pass"</formula>
    </cfRule>
    <cfRule type="cellIs" dxfId="2846" priority="2848" stopIfTrue="1" operator="equal">
      <formula>"Fail"</formula>
    </cfRule>
  </conditionalFormatting>
  <conditionalFormatting sqref="E12">
    <cfRule type="cellIs" dxfId="2845" priority="2845" stopIfTrue="1" operator="equal">
      <formula>"Pass"</formula>
    </cfRule>
    <cfRule type="cellIs" dxfId="2844" priority="2846" stopIfTrue="1" operator="equal">
      <formula>"Fail"</formula>
    </cfRule>
  </conditionalFormatting>
  <conditionalFormatting sqref="E12">
    <cfRule type="cellIs" dxfId="2843" priority="2843" stopIfTrue="1" operator="equal">
      <formula>"Pass"</formula>
    </cfRule>
    <cfRule type="cellIs" dxfId="2842" priority="2844" stopIfTrue="1" operator="equal">
      <formula>"Fail"</formula>
    </cfRule>
  </conditionalFormatting>
  <conditionalFormatting sqref="E12">
    <cfRule type="cellIs" dxfId="2841" priority="2841" stopIfTrue="1" operator="equal">
      <formula>"Pass"</formula>
    </cfRule>
    <cfRule type="cellIs" dxfId="2840" priority="2842" stopIfTrue="1" operator="equal">
      <formula>"Fail"</formula>
    </cfRule>
  </conditionalFormatting>
  <conditionalFormatting sqref="E12">
    <cfRule type="cellIs" dxfId="2839" priority="2839" stopIfTrue="1" operator="equal">
      <formula>"Pass"</formula>
    </cfRule>
    <cfRule type="cellIs" dxfId="2838" priority="2840" stopIfTrue="1" operator="equal">
      <formula>"Fail"</formula>
    </cfRule>
  </conditionalFormatting>
  <conditionalFormatting sqref="E12">
    <cfRule type="cellIs" dxfId="2837" priority="2837" stopIfTrue="1" operator="equal">
      <formula>"Pass"</formula>
    </cfRule>
    <cfRule type="cellIs" dxfId="2836" priority="2838" stopIfTrue="1" operator="equal">
      <formula>"Fail"</formula>
    </cfRule>
  </conditionalFormatting>
  <conditionalFormatting sqref="E12">
    <cfRule type="cellIs" dxfId="2835" priority="2835" stopIfTrue="1" operator="equal">
      <formula>"Pass"</formula>
    </cfRule>
    <cfRule type="cellIs" dxfId="2834" priority="2836" stopIfTrue="1" operator="equal">
      <formula>"Fail"</formula>
    </cfRule>
  </conditionalFormatting>
  <conditionalFormatting sqref="E12">
    <cfRule type="cellIs" dxfId="2833" priority="2833" stopIfTrue="1" operator="equal">
      <formula>"Pass"</formula>
    </cfRule>
    <cfRule type="cellIs" dxfId="2832" priority="2834" stopIfTrue="1" operator="equal">
      <formula>"Fail"</formula>
    </cfRule>
  </conditionalFormatting>
  <conditionalFormatting sqref="E12">
    <cfRule type="cellIs" dxfId="2831" priority="2831" stopIfTrue="1" operator="equal">
      <formula>"Pass"</formula>
    </cfRule>
    <cfRule type="cellIs" dxfId="2830" priority="2832" stopIfTrue="1" operator="equal">
      <formula>"Fail"</formula>
    </cfRule>
  </conditionalFormatting>
  <conditionalFormatting sqref="E12">
    <cfRule type="cellIs" dxfId="2829" priority="2829" stopIfTrue="1" operator="equal">
      <formula>"Pass"</formula>
    </cfRule>
    <cfRule type="cellIs" dxfId="2828" priority="2830" stopIfTrue="1" operator="equal">
      <formula>"Fail"</formula>
    </cfRule>
  </conditionalFormatting>
  <conditionalFormatting sqref="E12">
    <cfRule type="cellIs" dxfId="2827" priority="2827" stopIfTrue="1" operator="equal">
      <formula>"Pass"</formula>
    </cfRule>
    <cfRule type="cellIs" dxfId="2826" priority="2828" stopIfTrue="1" operator="equal">
      <formula>"Fail"</formula>
    </cfRule>
  </conditionalFormatting>
  <conditionalFormatting sqref="E12">
    <cfRule type="cellIs" dxfId="2825" priority="2825" stopIfTrue="1" operator="equal">
      <formula>"Pass"</formula>
    </cfRule>
    <cfRule type="cellIs" dxfId="2824" priority="2826" stopIfTrue="1" operator="equal">
      <formula>"Fail"</formula>
    </cfRule>
  </conditionalFormatting>
  <conditionalFormatting sqref="E12">
    <cfRule type="cellIs" dxfId="2823" priority="2823" stopIfTrue="1" operator="equal">
      <formula>"Pass"</formula>
    </cfRule>
    <cfRule type="cellIs" dxfId="2822" priority="2824" stopIfTrue="1" operator="equal">
      <formula>"Fail"</formula>
    </cfRule>
  </conditionalFormatting>
  <conditionalFormatting sqref="E12">
    <cfRule type="cellIs" dxfId="2821" priority="2821" stopIfTrue="1" operator="equal">
      <formula>"Pass"</formula>
    </cfRule>
    <cfRule type="cellIs" dxfId="2820" priority="2822" stopIfTrue="1" operator="equal">
      <formula>"Fail"</formula>
    </cfRule>
  </conditionalFormatting>
  <conditionalFormatting sqref="E12">
    <cfRule type="cellIs" dxfId="2819" priority="2819" stopIfTrue="1" operator="equal">
      <formula>"Pass"</formula>
    </cfRule>
    <cfRule type="cellIs" dxfId="2818" priority="2820" stopIfTrue="1" operator="equal">
      <formula>"Fail"</formula>
    </cfRule>
  </conditionalFormatting>
  <conditionalFormatting sqref="E12">
    <cfRule type="cellIs" dxfId="2817" priority="2817" stopIfTrue="1" operator="equal">
      <formula>"Pass"</formula>
    </cfRule>
    <cfRule type="cellIs" dxfId="2816" priority="2818" stopIfTrue="1" operator="equal">
      <formula>"Fail"</formula>
    </cfRule>
  </conditionalFormatting>
  <conditionalFormatting sqref="E12">
    <cfRule type="cellIs" dxfId="2815" priority="2815" stopIfTrue="1" operator="equal">
      <formula>"Pass"</formula>
    </cfRule>
    <cfRule type="cellIs" dxfId="2814" priority="2816" stopIfTrue="1" operator="equal">
      <formula>"Fail"</formula>
    </cfRule>
  </conditionalFormatting>
  <conditionalFormatting sqref="E12">
    <cfRule type="cellIs" dxfId="2813" priority="2813" stopIfTrue="1" operator="equal">
      <formula>"Pass"</formula>
    </cfRule>
    <cfRule type="cellIs" dxfId="2812" priority="2814" stopIfTrue="1" operator="equal">
      <formula>"Fail"</formula>
    </cfRule>
  </conditionalFormatting>
  <conditionalFormatting sqref="E12">
    <cfRule type="cellIs" dxfId="2811" priority="2811" stopIfTrue="1" operator="equal">
      <formula>"Pass"</formula>
    </cfRule>
    <cfRule type="cellIs" dxfId="2810" priority="2812" stopIfTrue="1" operator="equal">
      <formula>"Fail"</formula>
    </cfRule>
  </conditionalFormatting>
  <conditionalFormatting sqref="E12">
    <cfRule type="cellIs" dxfId="2809" priority="2809" stopIfTrue="1" operator="equal">
      <formula>"Pass"</formula>
    </cfRule>
    <cfRule type="cellIs" dxfId="2808" priority="2810" stopIfTrue="1" operator="equal">
      <formula>"Fail"</formula>
    </cfRule>
  </conditionalFormatting>
  <conditionalFormatting sqref="E12">
    <cfRule type="cellIs" dxfId="2807" priority="2807" stopIfTrue="1" operator="equal">
      <formula>"Pass"</formula>
    </cfRule>
    <cfRule type="cellIs" dxfId="2806" priority="2808" stopIfTrue="1" operator="equal">
      <formula>"Fail"</formula>
    </cfRule>
  </conditionalFormatting>
  <conditionalFormatting sqref="E12">
    <cfRule type="cellIs" dxfId="2805" priority="2805" stopIfTrue="1" operator="equal">
      <formula>"Pass"</formula>
    </cfRule>
    <cfRule type="cellIs" dxfId="2804" priority="2806" stopIfTrue="1" operator="equal">
      <formula>"Fail"</formula>
    </cfRule>
  </conditionalFormatting>
  <conditionalFormatting sqref="E12">
    <cfRule type="cellIs" dxfId="2803" priority="2803" stopIfTrue="1" operator="equal">
      <formula>"Pass"</formula>
    </cfRule>
    <cfRule type="cellIs" dxfId="2802" priority="2804" stopIfTrue="1" operator="equal">
      <formula>"Fail"</formula>
    </cfRule>
  </conditionalFormatting>
  <conditionalFormatting sqref="E12">
    <cfRule type="cellIs" dxfId="2801" priority="2801" stopIfTrue="1" operator="equal">
      <formula>"Pass"</formula>
    </cfRule>
    <cfRule type="cellIs" dxfId="2800" priority="2802" stopIfTrue="1" operator="equal">
      <formula>"Fail"</formula>
    </cfRule>
  </conditionalFormatting>
  <conditionalFormatting sqref="E12">
    <cfRule type="cellIs" dxfId="2799" priority="2799" stopIfTrue="1" operator="equal">
      <formula>"Pass"</formula>
    </cfRule>
    <cfRule type="cellIs" dxfId="2798" priority="2800" stopIfTrue="1" operator="equal">
      <formula>"Fail"</formula>
    </cfRule>
  </conditionalFormatting>
  <conditionalFormatting sqref="E12">
    <cfRule type="cellIs" dxfId="2797" priority="2797" stopIfTrue="1" operator="equal">
      <formula>"Pass"</formula>
    </cfRule>
    <cfRule type="cellIs" dxfId="2796" priority="2798" stopIfTrue="1" operator="equal">
      <formula>"Fail"</formula>
    </cfRule>
  </conditionalFormatting>
  <conditionalFormatting sqref="E12">
    <cfRule type="cellIs" dxfId="2795" priority="2795" stopIfTrue="1" operator="equal">
      <formula>"Pass"</formula>
    </cfRule>
    <cfRule type="cellIs" dxfId="2794" priority="2796" stopIfTrue="1" operator="equal">
      <formula>"Fail"</formula>
    </cfRule>
  </conditionalFormatting>
  <conditionalFormatting sqref="E12">
    <cfRule type="cellIs" dxfId="2793" priority="2793" stopIfTrue="1" operator="equal">
      <formula>"Pass"</formula>
    </cfRule>
    <cfRule type="cellIs" dxfId="2792" priority="2794" stopIfTrue="1" operator="equal">
      <formula>"Fail"</formula>
    </cfRule>
  </conditionalFormatting>
  <conditionalFormatting sqref="E8:E9 E11:E14">
    <cfRule type="cellIs" dxfId="2791" priority="2791" stopIfTrue="1" operator="equal">
      <formula>"Pass"</formula>
    </cfRule>
    <cfRule type="cellIs" dxfId="2790" priority="2792" stopIfTrue="1" operator="equal">
      <formula>"Fail"</formula>
    </cfRule>
  </conditionalFormatting>
  <conditionalFormatting sqref="E8:E9 E11:E14">
    <cfRule type="cellIs" dxfId="2789" priority="2789" stopIfTrue="1" operator="equal">
      <formula>"Pass"</formula>
    </cfRule>
    <cfRule type="cellIs" dxfId="2788" priority="2790" stopIfTrue="1" operator="equal">
      <formula>"Fail"</formula>
    </cfRule>
  </conditionalFormatting>
  <conditionalFormatting sqref="E8:E9 E11:E14">
    <cfRule type="cellIs" dxfId="2787" priority="2787" stopIfTrue="1" operator="equal">
      <formula>"Pass"</formula>
    </cfRule>
    <cfRule type="cellIs" dxfId="2786" priority="2788" stopIfTrue="1" operator="equal">
      <formula>"Fail"</formula>
    </cfRule>
  </conditionalFormatting>
  <conditionalFormatting sqref="E8:E9 E11:E14">
    <cfRule type="cellIs" dxfId="2785" priority="2785" stopIfTrue="1" operator="equal">
      <formula>"Pass"</formula>
    </cfRule>
    <cfRule type="cellIs" dxfId="2784" priority="2786" stopIfTrue="1" operator="equal">
      <formula>"Fail"</formula>
    </cfRule>
  </conditionalFormatting>
  <conditionalFormatting sqref="E8:E9 E11:E14">
    <cfRule type="cellIs" dxfId="2783" priority="2783" stopIfTrue="1" operator="equal">
      <formula>"Pass"</formula>
    </cfRule>
    <cfRule type="cellIs" dxfId="2782" priority="2784" stopIfTrue="1" operator="equal">
      <formula>"Fail"</formula>
    </cfRule>
  </conditionalFormatting>
  <conditionalFormatting sqref="E8:E9 E11:E14">
    <cfRule type="cellIs" dxfId="2781" priority="2781" stopIfTrue="1" operator="equal">
      <formula>"Pass"</formula>
    </cfRule>
    <cfRule type="cellIs" dxfId="2780" priority="2782" stopIfTrue="1" operator="equal">
      <formula>"Fail"</formula>
    </cfRule>
  </conditionalFormatting>
  <conditionalFormatting sqref="E8:E9 E11:E14">
    <cfRule type="cellIs" dxfId="2779" priority="2779" stopIfTrue="1" operator="equal">
      <formula>"Pass"</formula>
    </cfRule>
    <cfRule type="cellIs" dxfId="2778" priority="2780" stopIfTrue="1" operator="equal">
      <formula>"Fail"</formula>
    </cfRule>
  </conditionalFormatting>
  <conditionalFormatting sqref="E8:E9 E11:E14">
    <cfRule type="cellIs" dxfId="2777" priority="2777" stopIfTrue="1" operator="equal">
      <formula>"Pass"</formula>
    </cfRule>
    <cfRule type="cellIs" dxfId="2776" priority="2778" stopIfTrue="1" operator="equal">
      <formula>"Fail"</formula>
    </cfRule>
  </conditionalFormatting>
  <conditionalFormatting sqref="E8:E9 E11:E14">
    <cfRule type="cellIs" dxfId="2775" priority="2775" stopIfTrue="1" operator="equal">
      <formula>"Pass"</formula>
    </cfRule>
    <cfRule type="cellIs" dxfId="2774" priority="2776" stopIfTrue="1" operator="equal">
      <formula>"Fail"</formula>
    </cfRule>
  </conditionalFormatting>
  <conditionalFormatting sqref="E8:E9 E11:E14">
    <cfRule type="cellIs" dxfId="2773" priority="2773" stopIfTrue="1" operator="equal">
      <formula>"Pass"</formula>
    </cfRule>
    <cfRule type="cellIs" dxfId="2772" priority="2774" stopIfTrue="1" operator="equal">
      <formula>"Fail"</formula>
    </cfRule>
  </conditionalFormatting>
  <conditionalFormatting sqref="E8:E9 E11:E14">
    <cfRule type="cellIs" dxfId="2771" priority="2771" stopIfTrue="1" operator="equal">
      <formula>"Pass"</formula>
    </cfRule>
    <cfRule type="cellIs" dxfId="2770" priority="2772" stopIfTrue="1" operator="equal">
      <formula>"Fail"</formula>
    </cfRule>
  </conditionalFormatting>
  <conditionalFormatting sqref="E8:E9 E11:E14">
    <cfRule type="cellIs" dxfId="2769" priority="2769" stopIfTrue="1" operator="equal">
      <formula>"Pass"</formula>
    </cfRule>
    <cfRule type="cellIs" dxfId="2768" priority="2770" stopIfTrue="1" operator="equal">
      <formula>"Fail"</formula>
    </cfRule>
  </conditionalFormatting>
  <conditionalFormatting sqref="E8:E9 E11:E14">
    <cfRule type="cellIs" dxfId="2767" priority="2767" stopIfTrue="1" operator="equal">
      <formula>"Pass"</formula>
    </cfRule>
    <cfRule type="cellIs" dxfId="2766" priority="2768" stopIfTrue="1" operator="equal">
      <formula>"Fail"</formula>
    </cfRule>
  </conditionalFormatting>
  <conditionalFormatting sqref="E8:E9 E11:E14">
    <cfRule type="cellIs" dxfId="2765" priority="2765" stopIfTrue="1" operator="equal">
      <formula>"Pass"</formula>
    </cfRule>
    <cfRule type="cellIs" dxfId="2764" priority="2766" stopIfTrue="1" operator="equal">
      <formula>"Fail"</formula>
    </cfRule>
  </conditionalFormatting>
  <conditionalFormatting sqref="E8:E9 E11:E14">
    <cfRule type="cellIs" dxfId="2763" priority="2763" stopIfTrue="1" operator="equal">
      <formula>"Pass"</formula>
    </cfRule>
    <cfRule type="cellIs" dxfId="2762" priority="2764" stopIfTrue="1" operator="equal">
      <formula>"Fail"</formula>
    </cfRule>
  </conditionalFormatting>
  <conditionalFormatting sqref="E8:E9 E11:E14">
    <cfRule type="cellIs" dxfId="2761" priority="2761" stopIfTrue="1" operator="equal">
      <formula>"Pass"</formula>
    </cfRule>
    <cfRule type="cellIs" dxfId="2760" priority="2762" stopIfTrue="1" operator="equal">
      <formula>"Fail"</formula>
    </cfRule>
  </conditionalFormatting>
  <conditionalFormatting sqref="E8:E9 E11:E14">
    <cfRule type="cellIs" dxfId="2759" priority="2759" stopIfTrue="1" operator="equal">
      <formula>"Pass"</formula>
    </cfRule>
    <cfRule type="cellIs" dxfId="2758" priority="2760" stopIfTrue="1" operator="equal">
      <formula>"Fail"</formula>
    </cfRule>
  </conditionalFormatting>
  <conditionalFormatting sqref="E8:E9 E11:E14">
    <cfRule type="cellIs" dxfId="2757" priority="2757" stopIfTrue="1" operator="equal">
      <formula>"Pass"</formula>
    </cfRule>
    <cfRule type="cellIs" dxfId="2756" priority="2758" stopIfTrue="1" operator="equal">
      <formula>"Fail"</formula>
    </cfRule>
  </conditionalFormatting>
  <conditionalFormatting sqref="E8:E9 E11:E14">
    <cfRule type="cellIs" dxfId="2755" priority="2755" stopIfTrue="1" operator="equal">
      <formula>"Pass"</formula>
    </cfRule>
    <cfRule type="cellIs" dxfId="2754" priority="2756" stopIfTrue="1" operator="equal">
      <formula>"Fail"</formula>
    </cfRule>
  </conditionalFormatting>
  <conditionalFormatting sqref="E8:E9 E11:E14">
    <cfRule type="cellIs" dxfId="2753" priority="2753" stopIfTrue="1" operator="equal">
      <formula>"Pass"</formula>
    </cfRule>
    <cfRule type="cellIs" dxfId="2752" priority="2754" stopIfTrue="1" operator="equal">
      <formula>"Fail"</formula>
    </cfRule>
  </conditionalFormatting>
  <conditionalFormatting sqref="E8:E9 E11:E14">
    <cfRule type="cellIs" dxfId="2751" priority="2751" stopIfTrue="1" operator="equal">
      <formula>"Pass"</formula>
    </cfRule>
    <cfRule type="cellIs" dxfId="2750" priority="2752" stopIfTrue="1" operator="equal">
      <formula>"Fail"</formula>
    </cfRule>
  </conditionalFormatting>
  <conditionalFormatting sqref="E8:E9 E11:E14">
    <cfRule type="cellIs" dxfId="2749" priority="2749" stopIfTrue="1" operator="equal">
      <formula>"Pass"</formula>
    </cfRule>
    <cfRule type="cellIs" dxfId="2748" priority="2750" stopIfTrue="1" operator="equal">
      <formula>"Fail"</formula>
    </cfRule>
  </conditionalFormatting>
  <conditionalFormatting sqref="E8:E9 E11:E14">
    <cfRule type="cellIs" dxfId="2747" priority="2747" stopIfTrue="1" operator="equal">
      <formula>"Pass"</formula>
    </cfRule>
    <cfRule type="cellIs" dxfId="2746" priority="2748" stopIfTrue="1" operator="equal">
      <formula>"Fail"</formula>
    </cfRule>
  </conditionalFormatting>
  <conditionalFormatting sqref="E8:E9 E11:E14">
    <cfRule type="cellIs" dxfId="2745" priority="2745" stopIfTrue="1" operator="equal">
      <formula>"Pass"</formula>
    </cfRule>
    <cfRule type="cellIs" dxfId="2744" priority="2746" stopIfTrue="1" operator="equal">
      <formula>"Fail"</formula>
    </cfRule>
  </conditionalFormatting>
  <conditionalFormatting sqref="E8:E9 E11:E14">
    <cfRule type="cellIs" dxfId="2743" priority="2743" stopIfTrue="1" operator="equal">
      <formula>"Pass"</formula>
    </cfRule>
    <cfRule type="cellIs" dxfId="2742" priority="2744" stopIfTrue="1" operator="equal">
      <formula>"Fail"</formula>
    </cfRule>
  </conditionalFormatting>
  <conditionalFormatting sqref="E8:E9 E11:E14">
    <cfRule type="cellIs" dxfId="2741" priority="2741" stopIfTrue="1" operator="equal">
      <formula>"Pass"</formula>
    </cfRule>
    <cfRule type="cellIs" dxfId="2740" priority="2742" stopIfTrue="1" operator="equal">
      <formula>"Fail"</formula>
    </cfRule>
  </conditionalFormatting>
  <conditionalFormatting sqref="E13:E14 E8:E9 E11">
    <cfRule type="cellIs" dxfId="2739" priority="2739" stopIfTrue="1" operator="equal">
      <formula>"Pass"</formula>
    </cfRule>
    <cfRule type="cellIs" dxfId="2738" priority="2740" stopIfTrue="1" operator="equal">
      <formula>"Fail"</formula>
    </cfRule>
  </conditionalFormatting>
  <conditionalFormatting sqref="E8:E9 E11:E14">
    <cfRule type="cellIs" dxfId="2737" priority="2737" stopIfTrue="1" operator="equal">
      <formula>"Pass"</formula>
    </cfRule>
    <cfRule type="cellIs" dxfId="2736" priority="2738" stopIfTrue="1" operator="equal">
      <formula>"Fail"</formula>
    </cfRule>
  </conditionalFormatting>
  <conditionalFormatting sqref="E8:E9 E11:E14">
    <cfRule type="cellIs" dxfId="2735" priority="2735" stopIfTrue="1" operator="equal">
      <formula>"Pass"</formula>
    </cfRule>
    <cfRule type="cellIs" dxfId="2734" priority="2736" stopIfTrue="1" operator="equal">
      <formula>"Fail"</formula>
    </cfRule>
  </conditionalFormatting>
  <conditionalFormatting sqref="E8:E9 E11:E14">
    <cfRule type="cellIs" dxfId="2733" priority="2733" stopIfTrue="1" operator="equal">
      <formula>"Pass"</formula>
    </cfRule>
    <cfRule type="cellIs" dxfId="2732" priority="2734" stopIfTrue="1" operator="equal">
      <formula>"Fail"</formula>
    </cfRule>
  </conditionalFormatting>
  <conditionalFormatting sqref="E8:E9 E11:E14">
    <cfRule type="cellIs" dxfId="2731" priority="2731" stopIfTrue="1" operator="equal">
      <formula>"Pass"</formula>
    </cfRule>
    <cfRule type="cellIs" dxfId="2730" priority="2732" stopIfTrue="1" operator="equal">
      <formula>"Fail"</formula>
    </cfRule>
  </conditionalFormatting>
  <conditionalFormatting sqref="E8:E9 E11:E14">
    <cfRule type="cellIs" dxfId="2729" priority="2729" stopIfTrue="1" operator="equal">
      <formula>"Pass"</formula>
    </cfRule>
    <cfRule type="cellIs" dxfId="2728" priority="2730" stopIfTrue="1" operator="equal">
      <formula>"Fail"</formula>
    </cfRule>
  </conditionalFormatting>
  <conditionalFormatting sqref="E8:E9 E11:E14">
    <cfRule type="cellIs" dxfId="2727" priority="2727" stopIfTrue="1" operator="equal">
      <formula>"Pass"</formula>
    </cfRule>
    <cfRule type="cellIs" dxfId="2726" priority="2728" stopIfTrue="1" operator="equal">
      <formula>"Fail"</formula>
    </cfRule>
  </conditionalFormatting>
  <conditionalFormatting sqref="E13:E14 E8:E9 E11">
    <cfRule type="cellIs" dxfId="2725" priority="2725" stopIfTrue="1" operator="equal">
      <formula>"Pass"</formula>
    </cfRule>
    <cfRule type="cellIs" dxfId="2724" priority="2726" stopIfTrue="1" operator="equal">
      <formula>"Fail"</formula>
    </cfRule>
  </conditionalFormatting>
  <conditionalFormatting sqref="E8:E9 E11:E14">
    <cfRule type="cellIs" dxfId="2723" priority="2723" stopIfTrue="1" operator="equal">
      <formula>"Pass"</formula>
    </cfRule>
    <cfRule type="cellIs" dxfId="2722" priority="2724" stopIfTrue="1" operator="equal">
      <formula>"Fail"</formula>
    </cfRule>
  </conditionalFormatting>
  <conditionalFormatting sqref="E8:E9 E11:E14">
    <cfRule type="cellIs" dxfId="2721" priority="2721" stopIfTrue="1" operator="equal">
      <formula>"Pass"</formula>
    </cfRule>
    <cfRule type="cellIs" dxfId="2720" priority="2722" stopIfTrue="1" operator="equal">
      <formula>"Fail"</formula>
    </cfRule>
  </conditionalFormatting>
  <conditionalFormatting sqref="E8:E9 E11:E14">
    <cfRule type="cellIs" dxfId="2719" priority="2719" stopIfTrue="1" operator="equal">
      <formula>"Pass"</formula>
    </cfRule>
    <cfRule type="cellIs" dxfId="2718" priority="2720" stopIfTrue="1" operator="equal">
      <formula>"Fail"</formula>
    </cfRule>
  </conditionalFormatting>
  <conditionalFormatting sqref="E8:E9 E11:E14">
    <cfRule type="cellIs" dxfId="2717" priority="2717" stopIfTrue="1" operator="equal">
      <formula>"Pass"</formula>
    </cfRule>
    <cfRule type="cellIs" dxfId="2716" priority="2718" stopIfTrue="1" operator="equal">
      <formula>"Fail"</formula>
    </cfRule>
  </conditionalFormatting>
  <conditionalFormatting sqref="E8:E9 E11:E14">
    <cfRule type="cellIs" dxfId="2715" priority="2715" stopIfTrue="1" operator="equal">
      <formula>"Pass"</formula>
    </cfRule>
    <cfRule type="cellIs" dxfId="2714" priority="2716" stopIfTrue="1" operator="equal">
      <formula>"Fail"</formula>
    </cfRule>
  </conditionalFormatting>
  <conditionalFormatting sqref="E8:E9 E11:E14">
    <cfRule type="cellIs" dxfId="2713" priority="2713" stopIfTrue="1" operator="equal">
      <formula>"Pass"</formula>
    </cfRule>
    <cfRule type="cellIs" dxfId="2712" priority="2714" stopIfTrue="1" operator="equal">
      <formula>"Fail"</formula>
    </cfRule>
  </conditionalFormatting>
  <conditionalFormatting sqref="E13:E14 E8:E9 E11">
    <cfRule type="cellIs" dxfId="2711" priority="2711" stopIfTrue="1" operator="equal">
      <formula>"Pass"</formula>
    </cfRule>
    <cfRule type="cellIs" dxfId="2710" priority="2712" stopIfTrue="1" operator="equal">
      <formula>"Fail"</formula>
    </cfRule>
  </conditionalFormatting>
  <conditionalFormatting sqref="E8:E9 E11:E14">
    <cfRule type="cellIs" dxfId="2709" priority="2709" stopIfTrue="1" operator="equal">
      <formula>"Pass"</formula>
    </cfRule>
    <cfRule type="cellIs" dxfId="2708" priority="2710" stopIfTrue="1" operator="equal">
      <formula>"Fail"</formula>
    </cfRule>
  </conditionalFormatting>
  <conditionalFormatting sqref="E8:E9 E11:E14">
    <cfRule type="cellIs" dxfId="2707" priority="2707" stopIfTrue="1" operator="equal">
      <formula>"Pass"</formula>
    </cfRule>
    <cfRule type="cellIs" dxfId="2706" priority="2708" stopIfTrue="1" operator="equal">
      <formula>"Fail"</formula>
    </cfRule>
  </conditionalFormatting>
  <conditionalFormatting sqref="E8:E9 E11:E14">
    <cfRule type="cellIs" dxfId="2705" priority="2705" stopIfTrue="1" operator="equal">
      <formula>"Pass"</formula>
    </cfRule>
    <cfRule type="cellIs" dxfId="2704" priority="2706" stopIfTrue="1" operator="equal">
      <formula>"Fail"</formula>
    </cfRule>
  </conditionalFormatting>
  <conditionalFormatting sqref="E8:E9 E11:E14">
    <cfRule type="cellIs" dxfId="2703" priority="2703" stopIfTrue="1" operator="equal">
      <formula>"Pass"</formula>
    </cfRule>
    <cfRule type="cellIs" dxfId="2702" priority="2704" stopIfTrue="1" operator="equal">
      <formula>"Fail"</formula>
    </cfRule>
  </conditionalFormatting>
  <conditionalFormatting sqref="E8:E9 E11:E14">
    <cfRule type="cellIs" dxfId="2701" priority="2701" stopIfTrue="1" operator="equal">
      <formula>"Pass"</formula>
    </cfRule>
    <cfRule type="cellIs" dxfId="2700" priority="2702" stopIfTrue="1" operator="equal">
      <formula>"Fail"</formula>
    </cfRule>
  </conditionalFormatting>
  <conditionalFormatting sqref="E8:E9 E11:E14">
    <cfRule type="cellIs" dxfId="2699" priority="2699" stopIfTrue="1" operator="equal">
      <formula>"Pass"</formula>
    </cfRule>
    <cfRule type="cellIs" dxfId="2698" priority="2700" stopIfTrue="1" operator="equal">
      <formula>"Fail"</formula>
    </cfRule>
  </conditionalFormatting>
  <conditionalFormatting sqref="E13:E14 E8:E9 E11">
    <cfRule type="cellIs" dxfId="2697" priority="2697" stopIfTrue="1" operator="equal">
      <formula>"Pass"</formula>
    </cfRule>
    <cfRule type="cellIs" dxfId="2696" priority="2698" stopIfTrue="1" operator="equal">
      <formula>"Fail"</formula>
    </cfRule>
  </conditionalFormatting>
  <conditionalFormatting sqref="E8:E9 E11:E14">
    <cfRule type="cellIs" dxfId="2695" priority="2695" stopIfTrue="1" operator="equal">
      <formula>"Pass"</formula>
    </cfRule>
    <cfRule type="cellIs" dxfId="2694" priority="2696" stopIfTrue="1" operator="equal">
      <formula>"Fail"</formula>
    </cfRule>
  </conditionalFormatting>
  <conditionalFormatting sqref="E8:E9 E11:E14">
    <cfRule type="cellIs" dxfId="2693" priority="2693" stopIfTrue="1" operator="equal">
      <formula>"Pass"</formula>
    </cfRule>
    <cfRule type="cellIs" dxfId="2692" priority="2694" stopIfTrue="1" operator="equal">
      <formula>"Fail"</formula>
    </cfRule>
  </conditionalFormatting>
  <conditionalFormatting sqref="E8:E9 E11:E14">
    <cfRule type="cellIs" dxfId="2691" priority="2691" stopIfTrue="1" operator="equal">
      <formula>"Pass"</formula>
    </cfRule>
    <cfRule type="cellIs" dxfId="2690" priority="2692" stopIfTrue="1" operator="equal">
      <formula>"Fail"</formula>
    </cfRule>
  </conditionalFormatting>
  <conditionalFormatting sqref="E8:E9 E11:E14">
    <cfRule type="cellIs" dxfId="2689" priority="2689" stopIfTrue="1" operator="equal">
      <formula>"Pass"</formula>
    </cfRule>
    <cfRule type="cellIs" dxfId="2688" priority="2690" stopIfTrue="1" operator="equal">
      <formula>"Fail"</formula>
    </cfRule>
  </conditionalFormatting>
  <conditionalFormatting sqref="E8:E9 E11:E14">
    <cfRule type="cellIs" dxfId="2687" priority="2687" stopIfTrue="1" operator="equal">
      <formula>"Pass"</formula>
    </cfRule>
    <cfRule type="cellIs" dxfId="2686" priority="2688" stopIfTrue="1" operator="equal">
      <formula>"Fail"</formula>
    </cfRule>
  </conditionalFormatting>
  <conditionalFormatting sqref="E8:E9 E11:E14">
    <cfRule type="cellIs" dxfId="2685" priority="2685" stopIfTrue="1" operator="equal">
      <formula>"Pass"</formula>
    </cfRule>
    <cfRule type="cellIs" dxfId="2684" priority="2686" stopIfTrue="1" operator="equal">
      <formula>"Fail"</formula>
    </cfRule>
  </conditionalFormatting>
  <conditionalFormatting sqref="E13:E14 E8:E9 E11">
    <cfRule type="cellIs" dxfId="2683" priority="2683" stopIfTrue="1" operator="equal">
      <formula>"Pass"</formula>
    </cfRule>
    <cfRule type="cellIs" dxfId="2682" priority="2684" stopIfTrue="1" operator="equal">
      <formula>"Fail"</formula>
    </cfRule>
  </conditionalFormatting>
  <conditionalFormatting sqref="E8:E9 E11:E14">
    <cfRule type="cellIs" dxfId="2681" priority="2681" stopIfTrue="1" operator="equal">
      <formula>"Pass"</formula>
    </cfRule>
    <cfRule type="cellIs" dxfId="2680" priority="2682" stopIfTrue="1" operator="equal">
      <formula>"Fail"</formula>
    </cfRule>
  </conditionalFormatting>
  <conditionalFormatting sqref="E8:E9 E11:E14">
    <cfRule type="cellIs" dxfId="2679" priority="2679" stopIfTrue="1" operator="equal">
      <formula>"Pass"</formula>
    </cfRule>
    <cfRule type="cellIs" dxfId="2678" priority="2680" stopIfTrue="1" operator="equal">
      <formula>"Fail"</formula>
    </cfRule>
  </conditionalFormatting>
  <conditionalFormatting sqref="E8:E9 E11:E14">
    <cfRule type="cellIs" dxfId="2677" priority="2677" stopIfTrue="1" operator="equal">
      <formula>"Pass"</formula>
    </cfRule>
    <cfRule type="cellIs" dxfId="2676" priority="2678" stopIfTrue="1" operator="equal">
      <formula>"Fail"</formula>
    </cfRule>
  </conditionalFormatting>
  <conditionalFormatting sqref="E8:E9 E11:E14">
    <cfRule type="cellIs" dxfId="2675" priority="2675" stopIfTrue="1" operator="equal">
      <formula>"Pass"</formula>
    </cfRule>
    <cfRule type="cellIs" dxfId="2674" priority="2676" stopIfTrue="1" operator="equal">
      <formula>"Fail"</formula>
    </cfRule>
  </conditionalFormatting>
  <conditionalFormatting sqref="E8:E9 E11:E14">
    <cfRule type="cellIs" dxfId="2673" priority="2673" stopIfTrue="1" operator="equal">
      <formula>"Pass"</formula>
    </cfRule>
    <cfRule type="cellIs" dxfId="2672" priority="2674" stopIfTrue="1" operator="equal">
      <formula>"Fail"</formula>
    </cfRule>
  </conditionalFormatting>
  <conditionalFormatting sqref="E8:E9 E11:E14">
    <cfRule type="cellIs" dxfId="2671" priority="2671" stopIfTrue="1" operator="equal">
      <formula>"Pass"</formula>
    </cfRule>
    <cfRule type="cellIs" dxfId="2670" priority="2672" stopIfTrue="1" operator="equal">
      <formula>"Fail"</formula>
    </cfRule>
  </conditionalFormatting>
  <conditionalFormatting sqref="E13:E14 E8:E9 E11">
    <cfRule type="cellIs" dxfId="2669" priority="2669" stopIfTrue="1" operator="equal">
      <formula>"Pass"</formula>
    </cfRule>
    <cfRule type="cellIs" dxfId="2668" priority="2670" stopIfTrue="1" operator="equal">
      <formula>"Fail"</formula>
    </cfRule>
  </conditionalFormatting>
  <conditionalFormatting sqref="E8:E9 E11:E14">
    <cfRule type="cellIs" dxfId="2667" priority="2667" stopIfTrue="1" operator="equal">
      <formula>"Pass"</formula>
    </cfRule>
    <cfRule type="cellIs" dxfId="2666" priority="2668" stopIfTrue="1" operator="equal">
      <formula>"Fail"</formula>
    </cfRule>
  </conditionalFormatting>
  <conditionalFormatting sqref="E8:E9 E11:E14">
    <cfRule type="cellIs" dxfId="2665" priority="2665" stopIfTrue="1" operator="equal">
      <formula>"Pass"</formula>
    </cfRule>
    <cfRule type="cellIs" dxfId="2664" priority="2666" stopIfTrue="1" operator="equal">
      <formula>"Fail"</formula>
    </cfRule>
  </conditionalFormatting>
  <conditionalFormatting sqref="E8:E9 E11:E14">
    <cfRule type="cellIs" dxfId="2663" priority="2663" stopIfTrue="1" operator="equal">
      <formula>"Pass"</formula>
    </cfRule>
    <cfRule type="cellIs" dxfId="2662" priority="2664" stopIfTrue="1" operator="equal">
      <formula>"Fail"</formula>
    </cfRule>
  </conditionalFormatting>
  <conditionalFormatting sqref="E8:E9 E11:E14">
    <cfRule type="cellIs" dxfId="2661" priority="2661" stopIfTrue="1" operator="equal">
      <formula>"Pass"</formula>
    </cfRule>
    <cfRule type="cellIs" dxfId="2660" priority="2662" stopIfTrue="1" operator="equal">
      <formula>"Fail"</formula>
    </cfRule>
  </conditionalFormatting>
  <conditionalFormatting sqref="E8:E9 E11:E14">
    <cfRule type="cellIs" dxfId="2659" priority="2659" stopIfTrue="1" operator="equal">
      <formula>"Pass"</formula>
    </cfRule>
    <cfRule type="cellIs" dxfId="2658" priority="2660" stopIfTrue="1" operator="equal">
      <formula>"Fail"</formula>
    </cfRule>
  </conditionalFormatting>
  <conditionalFormatting sqref="E8:E9 E11:E14">
    <cfRule type="cellIs" dxfId="2657" priority="2657" stopIfTrue="1" operator="equal">
      <formula>"Pass"</formula>
    </cfRule>
    <cfRule type="cellIs" dxfId="2656" priority="2658" stopIfTrue="1" operator="equal">
      <formula>"Fail"</formula>
    </cfRule>
  </conditionalFormatting>
  <conditionalFormatting sqref="E13:E14 E8:E9 E11">
    <cfRule type="cellIs" dxfId="2655" priority="2655" stopIfTrue="1" operator="equal">
      <formula>"Pass"</formula>
    </cfRule>
    <cfRule type="cellIs" dxfId="2654" priority="2656" stopIfTrue="1" operator="equal">
      <formula>"Fail"</formula>
    </cfRule>
  </conditionalFormatting>
  <conditionalFormatting sqref="E8:E9 E11:E14">
    <cfRule type="cellIs" dxfId="2653" priority="2653" stopIfTrue="1" operator="equal">
      <formula>"Pass"</formula>
    </cfRule>
    <cfRule type="cellIs" dxfId="2652" priority="2654" stopIfTrue="1" operator="equal">
      <formula>"Fail"</formula>
    </cfRule>
  </conditionalFormatting>
  <conditionalFormatting sqref="E8:E9 E11:E14">
    <cfRule type="cellIs" dxfId="2651" priority="2651" stopIfTrue="1" operator="equal">
      <formula>"Pass"</formula>
    </cfRule>
    <cfRule type="cellIs" dxfId="2650" priority="2652" stopIfTrue="1" operator="equal">
      <formula>"Fail"</formula>
    </cfRule>
  </conditionalFormatting>
  <conditionalFormatting sqref="E8:E9 E11:E14">
    <cfRule type="cellIs" dxfId="2649" priority="2649" stopIfTrue="1" operator="equal">
      <formula>"Pass"</formula>
    </cfRule>
    <cfRule type="cellIs" dxfId="2648" priority="2650" stopIfTrue="1" operator="equal">
      <formula>"Fail"</formula>
    </cfRule>
  </conditionalFormatting>
  <conditionalFormatting sqref="E8:E9 E11:E14">
    <cfRule type="cellIs" dxfId="2647" priority="2647" stopIfTrue="1" operator="equal">
      <formula>"Pass"</formula>
    </cfRule>
    <cfRule type="cellIs" dxfId="2646" priority="2648" stopIfTrue="1" operator="equal">
      <formula>"Fail"</formula>
    </cfRule>
  </conditionalFormatting>
  <conditionalFormatting sqref="E8:E9 E11:E14">
    <cfRule type="cellIs" dxfId="2645" priority="2645" stopIfTrue="1" operator="equal">
      <formula>"Pass"</formula>
    </cfRule>
    <cfRule type="cellIs" dxfId="2644" priority="2646" stopIfTrue="1" operator="equal">
      <formula>"Fail"</formula>
    </cfRule>
  </conditionalFormatting>
  <conditionalFormatting sqref="E8:E9 E11:E14">
    <cfRule type="cellIs" dxfId="2643" priority="2643" stopIfTrue="1" operator="equal">
      <formula>"Pass"</formula>
    </cfRule>
    <cfRule type="cellIs" dxfId="2642" priority="2644" stopIfTrue="1" operator="equal">
      <formula>"Fail"</formula>
    </cfRule>
  </conditionalFormatting>
  <conditionalFormatting sqref="E13:E14 E8:E9 E11">
    <cfRule type="cellIs" dxfId="2641" priority="2641" stopIfTrue="1" operator="equal">
      <formula>"Pass"</formula>
    </cfRule>
    <cfRule type="cellIs" dxfId="2640" priority="2642" stopIfTrue="1" operator="equal">
      <formula>"Fail"</formula>
    </cfRule>
  </conditionalFormatting>
  <conditionalFormatting sqref="E8:E9 E11:E14">
    <cfRule type="cellIs" dxfId="2639" priority="2639" stopIfTrue="1" operator="equal">
      <formula>"Pass"</formula>
    </cfRule>
    <cfRule type="cellIs" dxfId="2638" priority="2640" stopIfTrue="1" operator="equal">
      <formula>"Fail"</formula>
    </cfRule>
  </conditionalFormatting>
  <conditionalFormatting sqref="E8:E9 E11:E14">
    <cfRule type="cellIs" dxfId="2637" priority="2637" stopIfTrue="1" operator="equal">
      <formula>"Pass"</formula>
    </cfRule>
    <cfRule type="cellIs" dxfId="2636" priority="2638" stopIfTrue="1" operator="equal">
      <formula>"Fail"</formula>
    </cfRule>
  </conditionalFormatting>
  <conditionalFormatting sqref="E8:E9 E11:E14">
    <cfRule type="cellIs" dxfId="2635" priority="2635" stopIfTrue="1" operator="equal">
      <formula>"Pass"</formula>
    </cfRule>
    <cfRule type="cellIs" dxfId="2634" priority="2636" stopIfTrue="1" operator="equal">
      <formula>"Fail"</formula>
    </cfRule>
  </conditionalFormatting>
  <conditionalFormatting sqref="E8:E9 E11:E14">
    <cfRule type="cellIs" dxfId="2633" priority="2633" stopIfTrue="1" operator="equal">
      <formula>"Pass"</formula>
    </cfRule>
    <cfRule type="cellIs" dxfId="2632" priority="2634" stopIfTrue="1" operator="equal">
      <formula>"Fail"</formula>
    </cfRule>
  </conditionalFormatting>
  <conditionalFormatting sqref="E8:E9 E11:E14">
    <cfRule type="cellIs" dxfId="2631" priority="2631" stopIfTrue="1" operator="equal">
      <formula>"Pass"</formula>
    </cfRule>
    <cfRule type="cellIs" dxfId="2630" priority="2632" stopIfTrue="1" operator="equal">
      <formula>"Fail"</formula>
    </cfRule>
  </conditionalFormatting>
  <conditionalFormatting sqref="E8:E9 E11:E14">
    <cfRule type="cellIs" dxfId="2629" priority="2629" stopIfTrue="1" operator="equal">
      <formula>"Pass"</formula>
    </cfRule>
    <cfRule type="cellIs" dxfId="2628" priority="2630" stopIfTrue="1" operator="equal">
      <formula>"Fail"</formula>
    </cfRule>
  </conditionalFormatting>
  <conditionalFormatting sqref="E13:E14 E8:E9 E11">
    <cfRule type="cellIs" dxfId="2627" priority="2627" stopIfTrue="1" operator="equal">
      <formula>"Pass"</formula>
    </cfRule>
    <cfRule type="cellIs" dxfId="2626" priority="2628" stopIfTrue="1" operator="equal">
      <formula>"Fail"</formula>
    </cfRule>
  </conditionalFormatting>
  <conditionalFormatting sqref="E8:E9 E11:E14">
    <cfRule type="cellIs" dxfId="2625" priority="2625" stopIfTrue="1" operator="equal">
      <formula>"Pass"</formula>
    </cfRule>
    <cfRule type="cellIs" dxfId="2624" priority="2626" stopIfTrue="1" operator="equal">
      <formula>"Fail"</formula>
    </cfRule>
  </conditionalFormatting>
  <conditionalFormatting sqref="E8:E9 E11:E14">
    <cfRule type="cellIs" dxfId="2623" priority="2623" stopIfTrue="1" operator="equal">
      <formula>"Pass"</formula>
    </cfRule>
    <cfRule type="cellIs" dxfId="2622" priority="2624" stopIfTrue="1" operator="equal">
      <formula>"Fail"</formula>
    </cfRule>
  </conditionalFormatting>
  <conditionalFormatting sqref="E8:E9 E11:E14">
    <cfRule type="cellIs" dxfId="2621" priority="2621" stopIfTrue="1" operator="equal">
      <formula>"Pass"</formula>
    </cfRule>
    <cfRule type="cellIs" dxfId="2620" priority="2622" stopIfTrue="1" operator="equal">
      <formula>"Fail"</formula>
    </cfRule>
  </conditionalFormatting>
  <conditionalFormatting sqref="E8:E9 E11:E14">
    <cfRule type="cellIs" dxfId="2619" priority="2619" stopIfTrue="1" operator="equal">
      <formula>"Pass"</formula>
    </cfRule>
    <cfRule type="cellIs" dxfId="2618" priority="2620" stopIfTrue="1" operator="equal">
      <formula>"Fail"</formula>
    </cfRule>
  </conditionalFormatting>
  <conditionalFormatting sqref="E8:E9 E11:E14">
    <cfRule type="cellIs" dxfId="2617" priority="2617" stopIfTrue="1" operator="equal">
      <formula>"Pass"</formula>
    </cfRule>
    <cfRule type="cellIs" dxfId="2616" priority="2618" stopIfTrue="1" operator="equal">
      <formula>"Fail"</formula>
    </cfRule>
  </conditionalFormatting>
  <conditionalFormatting sqref="E8:E9 E11:E14">
    <cfRule type="cellIs" dxfId="2615" priority="2615" stopIfTrue="1" operator="equal">
      <formula>"Pass"</formula>
    </cfRule>
    <cfRule type="cellIs" dxfId="2614" priority="2616" stopIfTrue="1" operator="equal">
      <formula>"Fail"</formula>
    </cfRule>
  </conditionalFormatting>
  <conditionalFormatting sqref="E13:E14 E8:E9 E11">
    <cfRule type="cellIs" dxfId="2613" priority="2613" stopIfTrue="1" operator="equal">
      <formula>"Pass"</formula>
    </cfRule>
    <cfRule type="cellIs" dxfId="2612" priority="2614" stopIfTrue="1" operator="equal">
      <formula>"Fail"</formula>
    </cfRule>
  </conditionalFormatting>
  <conditionalFormatting sqref="E8:E9 E11:E14">
    <cfRule type="cellIs" dxfId="2611" priority="2611" stopIfTrue="1" operator="equal">
      <formula>"Pass"</formula>
    </cfRule>
    <cfRule type="cellIs" dxfId="2610" priority="2612" stopIfTrue="1" operator="equal">
      <formula>"Fail"</formula>
    </cfRule>
  </conditionalFormatting>
  <conditionalFormatting sqref="E8:E9 E11:E14">
    <cfRule type="cellIs" dxfId="2609" priority="2609" stopIfTrue="1" operator="equal">
      <formula>"Pass"</formula>
    </cfRule>
    <cfRule type="cellIs" dxfId="2608" priority="2610" stopIfTrue="1" operator="equal">
      <formula>"Fail"</formula>
    </cfRule>
  </conditionalFormatting>
  <conditionalFormatting sqref="E8:E9 E11:E14">
    <cfRule type="cellIs" dxfId="2607" priority="2607" stopIfTrue="1" operator="equal">
      <formula>"Pass"</formula>
    </cfRule>
    <cfRule type="cellIs" dxfId="2606" priority="2608" stopIfTrue="1" operator="equal">
      <formula>"Fail"</formula>
    </cfRule>
  </conditionalFormatting>
  <conditionalFormatting sqref="E8:E9 E11:E14">
    <cfRule type="cellIs" dxfId="2605" priority="2605" stopIfTrue="1" operator="equal">
      <formula>"Pass"</formula>
    </cfRule>
    <cfRule type="cellIs" dxfId="2604" priority="2606" stopIfTrue="1" operator="equal">
      <formula>"Fail"</formula>
    </cfRule>
  </conditionalFormatting>
  <conditionalFormatting sqref="E8:E9 E11:E14">
    <cfRule type="cellIs" dxfId="2603" priority="2603" stopIfTrue="1" operator="equal">
      <formula>"Pass"</formula>
    </cfRule>
    <cfRule type="cellIs" dxfId="2602" priority="2604" stopIfTrue="1" operator="equal">
      <formula>"Fail"</formula>
    </cfRule>
  </conditionalFormatting>
  <conditionalFormatting sqref="E8:E9 E11:E14">
    <cfRule type="cellIs" dxfId="2601" priority="2601" stopIfTrue="1" operator="equal">
      <formula>"Pass"</formula>
    </cfRule>
    <cfRule type="cellIs" dxfId="2600" priority="2602" stopIfTrue="1" operator="equal">
      <formula>"Fail"</formula>
    </cfRule>
  </conditionalFormatting>
  <conditionalFormatting sqref="E13:E14 E8:E9 E11">
    <cfRule type="cellIs" dxfId="2599" priority="2599" stopIfTrue="1" operator="equal">
      <formula>"Pass"</formula>
    </cfRule>
    <cfRule type="cellIs" dxfId="2598" priority="2600" stopIfTrue="1" operator="equal">
      <formula>"Fail"</formula>
    </cfRule>
  </conditionalFormatting>
  <conditionalFormatting sqref="E8:E9 E11:E14">
    <cfRule type="cellIs" dxfId="2597" priority="2597" stopIfTrue="1" operator="equal">
      <formula>"Pass"</formula>
    </cfRule>
    <cfRule type="cellIs" dxfId="2596" priority="2598" stopIfTrue="1" operator="equal">
      <formula>"Fail"</formula>
    </cfRule>
  </conditionalFormatting>
  <conditionalFormatting sqref="E8:E9 E11:E14">
    <cfRule type="cellIs" dxfId="2595" priority="2595" stopIfTrue="1" operator="equal">
      <formula>"Pass"</formula>
    </cfRule>
    <cfRule type="cellIs" dxfId="2594" priority="2596" stopIfTrue="1" operator="equal">
      <formula>"Fail"</formula>
    </cfRule>
  </conditionalFormatting>
  <conditionalFormatting sqref="E8:E9 E11:E14">
    <cfRule type="cellIs" dxfId="2593" priority="2593" stopIfTrue="1" operator="equal">
      <formula>"Pass"</formula>
    </cfRule>
    <cfRule type="cellIs" dxfId="2592" priority="2594" stopIfTrue="1" operator="equal">
      <formula>"Fail"</formula>
    </cfRule>
  </conditionalFormatting>
  <conditionalFormatting sqref="E8:E9 E11:E14">
    <cfRule type="cellIs" dxfId="2591" priority="2591" stopIfTrue="1" operator="equal">
      <formula>"Pass"</formula>
    </cfRule>
    <cfRule type="cellIs" dxfId="2590" priority="2592" stopIfTrue="1" operator="equal">
      <formula>"Fail"</formula>
    </cfRule>
  </conditionalFormatting>
  <conditionalFormatting sqref="E8:E9 E11:E14">
    <cfRule type="cellIs" dxfId="2589" priority="2589" stopIfTrue="1" operator="equal">
      <formula>"Pass"</formula>
    </cfRule>
    <cfRule type="cellIs" dxfId="2588" priority="2590" stopIfTrue="1" operator="equal">
      <formula>"Fail"</formula>
    </cfRule>
  </conditionalFormatting>
  <conditionalFormatting sqref="E8:E9 E11:E14">
    <cfRule type="cellIs" dxfId="2587" priority="2587" stopIfTrue="1" operator="equal">
      <formula>"Pass"</formula>
    </cfRule>
    <cfRule type="cellIs" dxfId="2586" priority="2588" stopIfTrue="1" operator="equal">
      <formula>"Fail"</formula>
    </cfRule>
  </conditionalFormatting>
  <conditionalFormatting sqref="E13:E14 E8:E9 E11">
    <cfRule type="cellIs" dxfId="2585" priority="2585" stopIfTrue="1" operator="equal">
      <formula>"Pass"</formula>
    </cfRule>
    <cfRule type="cellIs" dxfId="2584" priority="2586" stopIfTrue="1" operator="equal">
      <formula>"Fail"</formula>
    </cfRule>
  </conditionalFormatting>
  <conditionalFormatting sqref="E8:E9 E11:E14">
    <cfRule type="cellIs" dxfId="2583" priority="2583" stopIfTrue="1" operator="equal">
      <formula>"Pass"</formula>
    </cfRule>
    <cfRule type="cellIs" dxfId="2582" priority="2584" stopIfTrue="1" operator="equal">
      <formula>"Fail"</formula>
    </cfRule>
  </conditionalFormatting>
  <conditionalFormatting sqref="E8:E9 E11:E14">
    <cfRule type="cellIs" dxfId="2581" priority="2581" stopIfTrue="1" operator="equal">
      <formula>"Pass"</formula>
    </cfRule>
    <cfRule type="cellIs" dxfId="2580" priority="2582" stopIfTrue="1" operator="equal">
      <formula>"Fail"</formula>
    </cfRule>
  </conditionalFormatting>
  <conditionalFormatting sqref="E8:E9 E11:E14">
    <cfRule type="cellIs" dxfId="2579" priority="2579" stopIfTrue="1" operator="equal">
      <formula>"Pass"</formula>
    </cfRule>
    <cfRule type="cellIs" dxfId="2578" priority="2580" stopIfTrue="1" operator="equal">
      <formula>"Fail"</formula>
    </cfRule>
  </conditionalFormatting>
  <conditionalFormatting sqref="E8:E9 E11:E14">
    <cfRule type="cellIs" dxfId="2577" priority="2577" stopIfTrue="1" operator="equal">
      <formula>"Pass"</formula>
    </cfRule>
    <cfRule type="cellIs" dxfId="2576" priority="2578" stopIfTrue="1" operator="equal">
      <formula>"Fail"</formula>
    </cfRule>
  </conditionalFormatting>
  <conditionalFormatting sqref="E8:E9 E11:E14">
    <cfRule type="cellIs" dxfId="2575" priority="2575" stopIfTrue="1" operator="equal">
      <formula>"Pass"</formula>
    </cfRule>
    <cfRule type="cellIs" dxfId="2574" priority="2576" stopIfTrue="1" operator="equal">
      <formula>"Fail"</formula>
    </cfRule>
  </conditionalFormatting>
  <conditionalFormatting sqref="E8:E9 E11:E14">
    <cfRule type="cellIs" dxfId="2573" priority="2573" stopIfTrue="1" operator="equal">
      <formula>"Pass"</formula>
    </cfRule>
    <cfRule type="cellIs" dxfId="2572" priority="2574" stopIfTrue="1" operator="equal">
      <formula>"Fail"</formula>
    </cfRule>
  </conditionalFormatting>
  <conditionalFormatting sqref="E8:E9 E11:E14">
    <cfRule type="cellIs" dxfId="2571" priority="2571" stopIfTrue="1" operator="equal">
      <formula>"Pass"</formula>
    </cfRule>
    <cfRule type="cellIs" dxfId="2570" priority="2572" stopIfTrue="1" operator="equal">
      <formula>"Fail"</formula>
    </cfRule>
  </conditionalFormatting>
  <conditionalFormatting sqref="E8:E9 E11:E14">
    <cfRule type="cellIs" dxfId="2569" priority="2569" stopIfTrue="1" operator="equal">
      <formula>"Pass"</formula>
    </cfRule>
    <cfRule type="cellIs" dxfId="2568" priority="2570" stopIfTrue="1" operator="equal">
      <formula>"Fail"</formula>
    </cfRule>
  </conditionalFormatting>
  <conditionalFormatting sqref="E8:E9 E11:E14">
    <cfRule type="cellIs" dxfId="2567" priority="2567" stopIfTrue="1" operator="equal">
      <formula>"Pass"</formula>
    </cfRule>
    <cfRule type="cellIs" dxfId="2566" priority="2568" stopIfTrue="1" operator="equal">
      <formula>"Fail"</formula>
    </cfRule>
  </conditionalFormatting>
  <conditionalFormatting sqref="E8:E9 E11:E14">
    <cfRule type="cellIs" dxfId="2565" priority="2565" stopIfTrue="1" operator="equal">
      <formula>"Pass"</formula>
    </cfRule>
    <cfRule type="cellIs" dxfId="2564" priority="2566" stopIfTrue="1" operator="equal">
      <formula>"Fail"</formula>
    </cfRule>
  </conditionalFormatting>
  <conditionalFormatting sqref="E8:E9 E11:E14">
    <cfRule type="cellIs" dxfId="2563" priority="2563" stopIfTrue="1" operator="equal">
      <formula>"Pass"</formula>
    </cfRule>
    <cfRule type="cellIs" dxfId="2562" priority="2564" stopIfTrue="1" operator="equal">
      <formula>"Fail"</formula>
    </cfRule>
  </conditionalFormatting>
  <conditionalFormatting sqref="E8:E9 E11:E14">
    <cfRule type="cellIs" dxfId="2561" priority="2561" stopIfTrue="1" operator="equal">
      <formula>"Pass"</formula>
    </cfRule>
    <cfRule type="cellIs" dxfId="2560" priority="2562" stopIfTrue="1" operator="equal">
      <formula>"Fail"</formula>
    </cfRule>
  </conditionalFormatting>
  <conditionalFormatting sqref="E8:E9 E11:E14">
    <cfRule type="cellIs" dxfId="2559" priority="2559" stopIfTrue="1" operator="equal">
      <formula>"Pass"</formula>
    </cfRule>
    <cfRule type="cellIs" dxfId="2558" priority="2560" stopIfTrue="1" operator="equal">
      <formula>"Fail"</formula>
    </cfRule>
  </conditionalFormatting>
  <conditionalFormatting sqref="E8:E9 E11:E14">
    <cfRule type="cellIs" dxfId="2557" priority="2557" stopIfTrue="1" operator="equal">
      <formula>"Pass"</formula>
    </cfRule>
    <cfRule type="cellIs" dxfId="2556" priority="2558" stopIfTrue="1" operator="equal">
      <formula>"Fail"</formula>
    </cfRule>
  </conditionalFormatting>
  <conditionalFormatting sqref="E8:E9 E11:E14">
    <cfRule type="cellIs" dxfId="2555" priority="2555" stopIfTrue="1" operator="equal">
      <formula>"Pass"</formula>
    </cfRule>
    <cfRule type="cellIs" dxfId="2554" priority="2556" stopIfTrue="1" operator="equal">
      <formula>"Fail"</formula>
    </cfRule>
  </conditionalFormatting>
  <conditionalFormatting sqref="E8:E9 E11:E14">
    <cfRule type="cellIs" dxfId="2553" priority="2553" stopIfTrue="1" operator="equal">
      <formula>"Pass"</formula>
    </cfRule>
    <cfRule type="cellIs" dxfId="2552" priority="2554" stopIfTrue="1" operator="equal">
      <formula>"Fail"</formula>
    </cfRule>
  </conditionalFormatting>
  <conditionalFormatting sqref="E8:E9 E11:E14">
    <cfRule type="cellIs" dxfId="2551" priority="2551" stopIfTrue="1" operator="equal">
      <formula>"Pass"</formula>
    </cfRule>
    <cfRule type="cellIs" dxfId="2550" priority="2552" stopIfTrue="1" operator="equal">
      <formula>"Fail"</formula>
    </cfRule>
  </conditionalFormatting>
  <conditionalFormatting sqref="E8:E9 E11:E14">
    <cfRule type="cellIs" dxfId="2549" priority="2549" stopIfTrue="1" operator="equal">
      <formula>"Pass"</formula>
    </cfRule>
    <cfRule type="cellIs" dxfId="2548" priority="2550" stopIfTrue="1" operator="equal">
      <formula>"Fail"</formula>
    </cfRule>
  </conditionalFormatting>
  <conditionalFormatting sqref="E8:E9 E11:E14">
    <cfRule type="cellIs" dxfId="2547" priority="2547" stopIfTrue="1" operator="equal">
      <formula>"Pass"</formula>
    </cfRule>
    <cfRule type="cellIs" dxfId="2546" priority="2548" stopIfTrue="1" operator="equal">
      <formula>"Fail"</formula>
    </cfRule>
  </conditionalFormatting>
  <conditionalFormatting sqref="E8:E9 E11:E14">
    <cfRule type="cellIs" dxfId="2545" priority="2545" stopIfTrue="1" operator="equal">
      <formula>"Pass"</formula>
    </cfRule>
    <cfRule type="cellIs" dxfId="2544" priority="2546" stopIfTrue="1" operator="equal">
      <formula>"Fail"</formula>
    </cfRule>
  </conditionalFormatting>
  <conditionalFormatting sqref="E8:E9 E11:E14">
    <cfRule type="cellIs" dxfId="2543" priority="2543" stopIfTrue="1" operator="equal">
      <formula>"Pass"</formula>
    </cfRule>
    <cfRule type="cellIs" dxfId="2542" priority="2544" stopIfTrue="1" operator="equal">
      <formula>"Fail"</formula>
    </cfRule>
  </conditionalFormatting>
  <conditionalFormatting sqref="E8:E9 E11:E14">
    <cfRule type="cellIs" dxfId="2541" priority="2541" stopIfTrue="1" operator="equal">
      <formula>"Pass"</formula>
    </cfRule>
    <cfRule type="cellIs" dxfId="2540" priority="2542" stopIfTrue="1" operator="equal">
      <formula>"Fail"</formula>
    </cfRule>
  </conditionalFormatting>
  <conditionalFormatting sqref="E8:E9 E11:E14">
    <cfRule type="cellIs" dxfId="2539" priority="2539" stopIfTrue="1" operator="equal">
      <formula>"Pass"</formula>
    </cfRule>
    <cfRule type="cellIs" dxfId="2538" priority="2540" stopIfTrue="1" operator="equal">
      <formula>"Fail"</formula>
    </cfRule>
  </conditionalFormatting>
  <conditionalFormatting sqref="E8:E9 E11:E14">
    <cfRule type="cellIs" dxfId="2537" priority="2537" stopIfTrue="1" operator="equal">
      <formula>"Pass"</formula>
    </cfRule>
    <cfRule type="cellIs" dxfId="2536" priority="2538" stopIfTrue="1" operator="equal">
      <formula>"Fail"</formula>
    </cfRule>
  </conditionalFormatting>
  <conditionalFormatting sqref="E8:E9 E11:E14">
    <cfRule type="cellIs" dxfId="2535" priority="2535" stopIfTrue="1" operator="equal">
      <formula>"Pass"</formula>
    </cfRule>
    <cfRule type="cellIs" dxfId="2534" priority="2536" stopIfTrue="1" operator="equal">
      <formula>"Fail"</formula>
    </cfRule>
  </conditionalFormatting>
  <conditionalFormatting sqref="E8:E9 E11:E14">
    <cfRule type="cellIs" dxfId="2533" priority="2533" stopIfTrue="1" operator="equal">
      <formula>"Pass"</formula>
    </cfRule>
    <cfRule type="cellIs" dxfId="2532" priority="2534" stopIfTrue="1" operator="equal">
      <formula>"Fail"</formula>
    </cfRule>
  </conditionalFormatting>
  <conditionalFormatting sqref="E8:E9 E11:E14">
    <cfRule type="cellIs" dxfId="2531" priority="2531" stopIfTrue="1" operator="equal">
      <formula>"Pass"</formula>
    </cfRule>
    <cfRule type="cellIs" dxfId="2530" priority="2532" stopIfTrue="1" operator="equal">
      <formula>"Fail"</formula>
    </cfRule>
  </conditionalFormatting>
  <conditionalFormatting sqref="E8:E9 E11:E14">
    <cfRule type="cellIs" dxfId="2529" priority="2529" stopIfTrue="1" operator="equal">
      <formula>"Pass"</formula>
    </cfRule>
    <cfRule type="cellIs" dxfId="2528" priority="2530" stopIfTrue="1" operator="equal">
      <formula>"Fail"</formula>
    </cfRule>
  </conditionalFormatting>
  <conditionalFormatting sqref="E8:E9 E11:E14">
    <cfRule type="cellIs" dxfId="2527" priority="2527" stopIfTrue="1" operator="equal">
      <formula>"Pass"</formula>
    </cfRule>
    <cfRule type="cellIs" dxfId="2526" priority="2528" stopIfTrue="1" operator="equal">
      <formula>"Fail"</formula>
    </cfRule>
  </conditionalFormatting>
  <conditionalFormatting sqref="E8:E9 E11:E14">
    <cfRule type="cellIs" dxfId="2525" priority="2525" stopIfTrue="1" operator="equal">
      <formula>"Pass"</formula>
    </cfRule>
    <cfRule type="cellIs" dxfId="2524" priority="2526" stopIfTrue="1" operator="equal">
      <formula>"Fail"</formula>
    </cfRule>
  </conditionalFormatting>
  <conditionalFormatting sqref="E8:E9 E11:E14">
    <cfRule type="cellIs" dxfId="2523" priority="2523" stopIfTrue="1" operator="equal">
      <formula>"Pass"</formula>
    </cfRule>
    <cfRule type="cellIs" dxfId="2522" priority="2524" stopIfTrue="1" operator="equal">
      <formula>"Fail"</formula>
    </cfRule>
  </conditionalFormatting>
  <conditionalFormatting sqref="E8:E9 E11:E14">
    <cfRule type="cellIs" dxfId="2521" priority="2521" stopIfTrue="1" operator="equal">
      <formula>"Pass"</formula>
    </cfRule>
    <cfRule type="cellIs" dxfId="2520" priority="2522" stopIfTrue="1" operator="equal">
      <formula>"Fail"</formula>
    </cfRule>
  </conditionalFormatting>
  <conditionalFormatting sqref="E8:E9 E11:E14">
    <cfRule type="cellIs" dxfId="2519" priority="2519" stopIfTrue="1" operator="equal">
      <formula>"Pass"</formula>
    </cfRule>
    <cfRule type="cellIs" dxfId="2518" priority="2520" stopIfTrue="1" operator="equal">
      <formula>"Fail"</formula>
    </cfRule>
  </conditionalFormatting>
  <conditionalFormatting sqref="E12">
    <cfRule type="cellIs" dxfId="2517" priority="2517" stopIfTrue="1" operator="equal">
      <formula>"Pass"</formula>
    </cfRule>
    <cfRule type="cellIs" dxfId="2516" priority="2518" stopIfTrue="1" operator="equal">
      <formula>"Fail"</formula>
    </cfRule>
  </conditionalFormatting>
  <conditionalFormatting sqref="E12">
    <cfRule type="cellIs" dxfId="2515" priority="2515" stopIfTrue="1" operator="equal">
      <formula>"Pass"</formula>
    </cfRule>
    <cfRule type="cellIs" dxfId="2514" priority="2516" stopIfTrue="1" operator="equal">
      <formula>"Fail"</formula>
    </cfRule>
  </conditionalFormatting>
  <conditionalFormatting sqref="E12">
    <cfRule type="cellIs" dxfId="2513" priority="2513" stopIfTrue="1" operator="equal">
      <formula>"Pass"</formula>
    </cfRule>
    <cfRule type="cellIs" dxfId="2512" priority="2514" stopIfTrue="1" operator="equal">
      <formula>"Fail"</formula>
    </cfRule>
  </conditionalFormatting>
  <conditionalFormatting sqref="E12">
    <cfRule type="cellIs" dxfId="2511" priority="2511" stopIfTrue="1" operator="equal">
      <formula>"Pass"</formula>
    </cfRule>
    <cfRule type="cellIs" dxfId="2510" priority="2512" stopIfTrue="1" operator="equal">
      <formula>"Fail"</formula>
    </cfRule>
  </conditionalFormatting>
  <conditionalFormatting sqref="E12">
    <cfRule type="cellIs" dxfId="2509" priority="2509" stopIfTrue="1" operator="equal">
      <formula>"Pass"</formula>
    </cfRule>
    <cfRule type="cellIs" dxfId="2508" priority="2510" stopIfTrue="1" operator="equal">
      <formula>"Fail"</formula>
    </cfRule>
  </conditionalFormatting>
  <conditionalFormatting sqref="E12">
    <cfRule type="cellIs" dxfId="2507" priority="2507" stopIfTrue="1" operator="equal">
      <formula>"Pass"</formula>
    </cfRule>
    <cfRule type="cellIs" dxfId="2506" priority="2508" stopIfTrue="1" operator="equal">
      <formula>"Fail"</formula>
    </cfRule>
  </conditionalFormatting>
  <conditionalFormatting sqref="E12">
    <cfRule type="cellIs" dxfId="2505" priority="2505" stopIfTrue="1" operator="equal">
      <formula>"Pass"</formula>
    </cfRule>
    <cfRule type="cellIs" dxfId="2504" priority="2506" stopIfTrue="1" operator="equal">
      <formula>"Fail"</formula>
    </cfRule>
  </conditionalFormatting>
  <conditionalFormatting sqref="E12">
    <cfRule type="cellIs" dxfId="2503" priority="2503" stopIfTrue="1" operator="equal">
      <formula>"Pass"</formula>
    </cfRule>
    <cfRule type="cellIs" dxfId="2502" priority="2504" stopIfTrue="1" operator="equal">
      <formula>"Fail"</formula>
    </cfRule>
  </conditionalFormatting>
  <conditionalFormatting sqref="E12">
    <cfRule type="cellIs" dxfId="2501" priority="2501" stopIfTrue="1" operator="equal">
      <formula>"Pass"</formula>
    </cfRule>
    <cfRule type="cellIs" dxfId="2500" priority="2502" stopIfTrue="1" operator="equal">
      <formula>"Fail"</formula>
    </cfRule>
  </conditionalFormatting>
  <conditionalFormatting sqref="E12">
    <cfRule type="cellIs" dxfId="2499" priority="2499" stopIfTrue="1" operator="equal">
      <formula>"Pass"</formula>
    </cfRule>
    <cfRule type="cellIs" dxfId="2498" priority="2500" stopIfTrue="1" operator="equal">
      <formula>"Fail"</formula>
    </cfRule>
  </conditionalFormatting>
  <conditionalFormatting sqref="E12">
    <cfRule type="cellIs" dxfId="2497" priority="2497" stopIfTrue="1" operator="equal">
      <formula>"Pass"</formula>
    </cfRule>
    <cfRule type="cellIs" dxfId="2496" priority="2498" stopIfTrue="1" operator="equal">
      <formula>"Fail"</formula>
    </cfRule>
  </conditionalFormatting>
  <conditionalFormatting sqref="E12">
    <cfRule type="cellIs" dxfId="2495" priority="2495" stopIfTrue="1" operator="equal">
      <formula>"Pass"</formula>
    </cfRule>
    <cfRule type="cellIs" dxfId="2494" priority="2496" stopIfTrue="1" operator="equal">
      <formula>"Fail"</formula>
    </cfRule>
  </conditionalFormatting>
  <conditionalFormatting sqref="E12">
    <cfRule type="cellIs" dxfId="2493" priority="2493" stopIfTrue="1" operator="equal">
      <formula>"Pass"</formula>
    </cfRule>
    <cfRule type="cellIs" dxfId="2492" priority="2494" stopIfTrue="1" operator="equal">
      <formula>"Fail"</formula>
    </cfRule>
  </conditionalFormatting>
  <conditionalFormatting sqref="E12">
    <cfRule type="cellIs" dxfId="2491" priority="2491" stopIfTrue="1" operator="equal">
      <formula>"Pass"</formula>
    </cfRule>
    <cfRule type="cellIs" dxfId="2490" priority="2492" stopIfTrue="1" operator="equal">
      <formula>"Fail"</formula>
    </cfRule>
  </conditionalFormatting>
  <conditionalFormatting sqref="E12">
    <cfRule type="cellIs" dxfId="2489" priority="2489" stopIfTrue="1" operator="equal">
      <formula>"Pass"</formula>
    </cfRule>
    <cfRule type="cellIs" dxfId="2488" priority="2490" stopIfTrue="1" operator="equal">
      <formula>"Fail"</formula>
    </cfRule>
  </conditionalFormatting>
  <conditionalFormatting sqref="E12">
    <cfRule type="cellIs" dxfId="2487" priority="2487" stopIfTrue="1" operator="equal">
      <formula>"Pass"</formula>
    </cfRule>
    <cfRule type="cellIs" dxfId="2486" priority="2488" stopIfTrue="1" operator="equal">
      <formula>"Fail"</formula>
    </cfRule>
  </conditionalFormatting>
  <conditionalFormatting sqref="E12">
    <cfRule type="cellIs" dxfId="2485" priority="2485" stopIfTrue="1" operator="equal">
      <formula>"Pass"</formula>
    </cfRule>
    <cfRule type="cellIs" dxfId="2484" priority="2486" stopIfTrue="1" operator="equal">
      <formula>"Fail"</formula>
    </cfRule>
  </conditionalFormatting>
  <conditionalFormatting sqref="E12">
    <cfRule type="cellIs" dxfId="2483" priority="2483" stopIfTrue="1" operator="equal">
      <formula>"Pass"</formula>
    </cfRule>
    <cfRule type="cellIs" dxfId="2482" priority="2484" stopIfTrue="1" operator="equal">
      <formula>"Fail"</formula>
    </cfRule>
  </conditionalFormatting>
  <conditionalFormatting sqref="E12">
    <cfRule type="cellIs" dxfId="2481" priority="2481" stopIfTrue="1" operator="equal">
      <formula>"Pass"</formula>
    </cfRule>
    <cfRule type="cellIs" dxfId="2480" priority="2482" stopIfTrue="1" operator="equal">
      <formula>"Fail"</formula>
    </cfRule>
  </conditionalFormatting>
  <conditionalFormatting sqref="E12">
    <cfRule type="cellIs" dxfId="2479" priority="2479" stopIfTrue="1" operator="equal">
      <formula>"Pass"</formula>
    </cfRule>
    <cfRule type="cellIs" dxfId="2478" priority="2480" stopIfTrue="1" operator="equal">
      <formula>"Fail"</formula>
    </cfRule>
  </conditionalFormatting>
  <conditionalFormatting sqref="E12">
    <cfRule type="cellIs" dxfId="2477" priority="2477" stopIfTrue="1" operator="equal">
      <formula>"Pass"</formula>
    </cfRule>
    <cfRule type="cellIs" dxfId="2476" priority="2478" stopIfTrue="1" operator="equal">
      <formula>"Fail"</formula>
    </cfRule>
  </conditionalFormatting>
  <conditionalFormatting sqref="E12">
    <cfRule type="cellIs" dxfId="2475" priority="2475" stopIfTrue="1" operator="equal">
      <formula>"Pass"</formula>
    </cfRule>
    <cfRule type="cellIs" dxfId="2474" priority="2476" stopIfTrue="1" operator="equal">
      <formula>"Fail"</formula>
    </cfRule>
  </conditionalFormatting>
  <conditionalFormatting sqref="E12">
    <cfRule type="cellIs" dxfId="2473" priority="2473" stopIfTrue="1" operator="equal">
      <formula>"Pass"</formula>
    </cfRule>
    <cfRule type="cellIs" dxfId="2472" priority="2474" stopIfTrue="1" operator="equal">
      <formula>"Fail"</formula>
    </cfRule>
  </conditionalFormatting>
  <conditionalFormatting sqref="E12">
    <cfRule type="cellIs" dxfId="2471" priority="2471" stopIfTrue="1" operator="equal">
      <formula>"Pass"</formula>
    </cfRule>
    <cfRule type="cellIs" dxfId="2470" priority="2472" stopIfTrue="1" operator="equal">
      <formula>"Fail"</formula>
    </cfRule>
  </conditionalFormatting>
  <conditionalFormatting sqref="E12">
    <cfRule type="cellIs" dxfId="2469" priority="2469" stopIfTrue="1" operator="equal">
      <formula>"Pass"</formula>
    </cfRule>
    <cfRule type="cellIs" dxfId="2468" priority="2470" stopIfTrue="1" operator="equal">
      <formula>"Fail"</formula>
    </cfRule>
  </conditionalFormatting>
  <conditionalFormatting sqref="E12">
    <cfRule type="cellIs" dxfId="2467" priority="2467" stopIfTrue="1" operator="equal">
      <formula>"Pass"</formula>
    </cfRule>
    <cfRule type="cellIs" dxfId="2466" priority="2468" stopIfTrue="1" operator="equal">
      <formula>"Fail"</formula>
    </cfRule>
  </conditionalFormatting>
  <conditionalFormatting sqref="E12">
    <cfRule type="cellIs" dxfId="2465" priority="2465" stopIfTrue="1" operator="equal">
      <formula>"Pass"</formula>
    </cfRule>
    <cfRule type="cellIs" dxfId="2464" priority="2466" stopIfTrue="1" operator="equal">
      <formula>"Fail"</formula>
    </cfRule>
  </conditionalFormatting>
  <conditionalFormatting sqref="E12">
    <cfRule type="cellIs" dxfId="2463" priority="2463" stopIfTrue="1" operator="equal">
      <formula>"Pass"</formula>
    </cfRule>
    <cfRule type="cellIs" dxfId="2462" priority="2464" stopIfTrue="1" operator="equal">
      <formula>"Fail"</formula>
    </cfRule>
  </conditionalFormatting>
  <conditionalFormatting sqref="E12">
    <cfRule type="cellIs" dxfId="2461" priority="2461" stopIfTrue="1" operator="equal">
      <formula>"Pass"</formula>
    </cfRule>
    <cfRule type="cellIs" dxfId="2460" priority="2462" stopIfTrue="1" operator="equal">
      <formula>"Fail"</formula>
    </cfRule>
  </conditionalFormatting>
  <conditionalFormatting sqref="E12">
    <cfRule type="cellIs" dxfId="2459" priority="2459" stopIfTrue="1" operator="equal">
      <formula>"Pass"</formula>
    </cfRule>
    <cfRule type="cellIs" dxfId="2458" priority="2460" stopIfTrue="1" operator="equal">
      <formula>"Fail"</formula>
    </cfRule>
  </conditionalFormatting>
  <conditionalFormatting sqref="E12">
    <cfRule type="cellIs" dxfId="2457" priority="2457" stopIfTrue="1" operator="equal">
      <formula>"Pass"</formula>
    </cfRule>
    <cfRule type="cellIs" dxfId="2456" priority="2458" stopIfTrue="1" operator="equal">
      <formula>"Fail"</formula>
    </cfRule>
  </conditionalFormatting>
  <conditionalFormatting sqref="E12">
    <cfRule type="cellIs" dxfId="2455" priority="2455" stopIfTrue="1" operator="equal">
      <formula>"Pass"</formula>
    </cfRule>
    <cfRule type="cellIs" dxfId="2454" priority="2456" stopIfTrue="1" operator="equal">
      <formula>"Fail"</formula>
    </cfRule>
  </conditionalFormatting>
  <conditionalFormatting sqref="E12">
    <cfRule type="cellIs" dxfId="2453" priority="2453" stopIfTrue="1" operator="equal">
      <formula>"Pass"</formula>
    </cfRule>
    <cfRule type="cellIs" dxfId="2452" priority="2454" stopIfTrue="1" operator="equal">
      <formula>"Fail"</formula>
    </cfRule>
  </conditionalFormatting>
  <conditionalFormatting sqref="E12">
    <cfRule type="cellIs" dxfId="2451" priority="2451" stopIfTrue="1" operator="equal">
      <formula>"Pass"</formula>
    </cfRule>
    <cfRule type="cellIs" dxfId="2450" priority="2452" stopIfTrue="1" operator="equal">
      <formula>"Fail"</formula>
    </cfRule>
  </conditionalFormatting>
  <conditionalFormatting sqref="E12">
    <cfRule type="cellIs" dxfId="2449" priority="2449" stopIfTrue="1" operator="equal">
      <formula>"Pass"</formula>
    </cfRule>
    <cfRule type="cellIs" dxfId="2448" priority="2450" stopIfTrue="1" operator="equal">
      <formula>"Fail"</formula>
    </cfRule>
  </conditionalFormatting>
  <conditionalFormatting sqref="E12">
    <cfRule type="cellIs" dxfId="2447" priority="2447" stopIfTrue="1" operator="equal">
      <formula>"Pass"</formula>
    </cfRule>
    <cfRule type="cellIs" dxfId="2446" priority="2448" stopIfTrue="1" operator="equal">
      <formula>"Fail"</formula>
    </cfRule>
  </conditionalFormatting>
  <conditionalFormatting sqref="E11">
    <cfRule type="cellIs" dxfId="2445" priority="2445" stopIfTrue="1" operator="equal">
      <formula>"Pass"</formula>
    </cfRule>
    <cfRule type="cellIs" dxfId="2444" priority="2446" stopIfTrue="1" operator="equal">
      <formula>"Fail"</formula>
    </cfRule>
  </conditionalFormatting>
  <conditionalFormatting sqref="E11">
    <cfRule type="cellIs" dxfId="2443" priority="2443" stopIfTrue="1" operator="equal">
      <formula>"Pass"</formula>
    </cfRule>
    <cfRule type="cellIs" dxfId="2442" priority="2444" stopIfTrue="1" operator="equal">
      <formula>"Fail"</formula>
    </cfRule>
  </conditionalFormatting>
  <conditionalFormatting sqref="E11">
    <cfRule type="cellIs" dxfId="2441" priority="2441" stopIfTrue="1" operator="equal">
      <formula>"Pass"</formula>
    </cfRule>
    <cfRule type="cellIs" dxfId="2440" priority="2442" stopIfTrue="1" operator="equal">
      <formula>"Fail"</formula>
    </cfRule>
  </conditionalFormatting>
  <conditionalFormatting sqref="E11">
    <cfRule type="cellIs" dxfId="2439" priority="2439" stopIfTrue="1" operator="equal">
      <formula>"Pass"</formula>
    </cfRule>
    <cfRule type="cellIs" dxfId="2438" priority="2440" stopIfTrue="1" operator="equal">
      <formula>"Fail"</formula>
    </cfRule>
  </conditionalFormatting>
  <conditionalFormatting sqref="E11">
    <cfRule type="cellIs" dxfId="2437" priority="2437" stopIfTrue="1" operator="equal">
      <formula>"Pass"</formula>
    </cfRule>
    <cfRule type="cellIs" dxfId="2436" priority="2438" stopIfTrue="1" operator="equal">
      <formula>"Fail"</formula>
    </cfRule>
  </conditionalFormatting>
  <conditionalFormatting sqref="E11">
    <cfRule type="cellIs" dxfId="2435" priority="2435" stopIfTrue="1" operator="equal">
      <formula>"Pass"</formula>
    </cfRule>
    <cfRule type="cellIs" dxfId="2434" priority="2436" stopIfTrue="1" operator="equal">
      <formula>"Fail"</formula>
    </cfRule>
  </conditionalFormatting>
  <conditionalFormatting sqref="E11">
    <cfRule type="cellIs" dxfId="2433" priority="2433" stopIfTrue="1" operator="equal">
      <formula>"Pass"</formula>
    </cfRule>
    <cfRule type="cellIs" dxfId="2432" priority="2434" stopIfTrue="1" operator="equal">
      <formula>"Fail"</formula>
    </cfRule>
  </conditionalFormatting>
  <conditionalFormatting sqref="E11">
    <cfRule type="cellIs" dxfId="2431" priority="2431" stopIfTrue="1" operator="equal">
      <formula>"Pass"</formula>
    </cfRule>
    <cfRule type="cellIs" dxfId="2430" priority="2432" stopIfTrue="1" operator="equal">
      <formula>"Fail"</formula>
    </cfRule>
  </conditionalFormatting>
  <conditionalFormatting sqref="E11">
    <cfRule type="cellIs" dxfId="2429" priority="2429" stopIfTrue="1" operator="equal">
      <formula>"Pass"</formula>
    </cfRule>
    <cfRule type="cellIs" dxfId="2428" priority="2430" stopIfTrue="1" operator="equal">
      <formula>"Fail"</formula>
    </cfRule>
  </conditionalFormatting>
  <conditionalFormatting sqref="E11">
    <cfRule type="cellIs" dxfId="2427" priority="2427" stopIfTrue="1" operator="equal">
      <formula>"Pass"</formula>
    </cfRule>
    <cfRule type="cellIs" dxfId="2426" priority="2428" stopIfTrue="1" operator="equal">
      <formula>"Fail"</formula>
    </cfRule>
  </conditionalFormatting>
  <conditionalFormatting sqref="E11">
    <cfRule type="cellIs" dxfId="2425" priority="2425" stopIfTrue="1" operator="equal">
      <formula>"Pass"</formula>
    </cfRule>
    <cfRule type="cellIs" dxfId="2424" priority="2426" stopIfTrue="1" operator="equal">
      <formula>"Fail"</formula>
    </cfRule>
  </conditionalFormatting>
  <conditionalFormatting sqref="E11">
    <cfRule type="cellIs" dxfId="2423" priority="2423" stopIfTrue="1" operator="equal">
      <formula>"Pass"</formula>
    </cfRule>
    <cfRule type="cellIs" dxfId="2422" priority="2424" stopIfTrue="1" operator="equal">
      <formula>"Fail"</formula>
    </cfRule>
  </conditionalFormatting>
  <conditionalFormatting sqref="E11">
    <cfRule type="cellIs" dxfId="2421" priority="2421" stopIfTrue="1" operator="equal">
      <formula>"Pass"</formula>
    </cfRule>
    <cfRule type="cellIs" dxfId="2420" priority="2422" stopIfTrue="1" operator="equal">
      <formula>"Fail"</formula>
    </cfRule>
  </conditionalFormatting>
  <conditionalFormatting sqref="E11">
    <cfRule type="cellIs" dxfId="2419" priority="2419" stopIfTrue="1" operator="equal">
      <formula>"Pass"</formula>
    </cfRule>
    <cfRule type="cellIs" dxfId="2418" priority="2420" stopIfTrue="1" operator="equal">
      <formula>"Fail"</formula>
    </cfRule>
  </conditionalFormatting>
  <conditionalFormatting sqref="E11">
    <cfRule type="cellIs" dxfId="2417" priority="2417" stopIfTrue="1" operator="equal">
      <formula>"Pass"</formula>
    </cfRule>
    <cfRule type="cellIs" dxfId="2416" priority="2418" stopIfTrue="1" operator="equal">
      <formula>"Fail"</formula>
    </cfRule>
  </conditionalFormatting>
  <conditionalFormatting sqref="E11">
    <cfRule type="cellIs" dxfId="2415" priority="2415" stopIfTrue="1" operator="equal">
      <formula>"Pass"</formula>
    </cfRule>
    <cfRule type="cellIs" dxfId="2414" priority="2416" stopIfTrue="1" operator="equal">
      <formula>"Fail"</formula>
    </cfRule>
  </conditionalFormatting>
  <conditionalFormatting sqref="E11">
    <cfRule type="cellIs" dxfId="2413" priority="2413" stopIfTrue="1" operator="equal">
      <formula>"Pass"</formula>
    </cfRule>
    <cfRule type="cellIs" dxfId="2412" priority="2414" stopIfTrue="1" operator="equal">
      <formula>"Fail"</formula>
    </cfRule>
  </conditionalFormatting>
  <conditionalFormatting sqref="E11">
    <cfRule type="cellIs" dxfId="2411" priority="2411" stopIfTrue="1" operator="equal">
      <formula>"Pass"</formula>
    </cfRule>
    <cfRule type="cellIs" dxfId="2410" priority="2412" stopIfTrue="1" operator="equal">
      <formula>"Fail"</formula>
    </cfRule>
  </conditionalFormatting>
  <conditionalFormatting sqref="E11">
    <cfRule type="cellIs" dxfId="2409" priority="2409" stopIfTrue="1" operator="equal">
      <formula>"Pass"</formula>
    </cfRule>
    <cfRule type="cellIs" dxfId="2408" priority="2410" stopIfTrue="1" operator="equal">
      <formula>"Fail"</formula>
    </cfRule>
  </conditionalFormatting>
  <conditionalFormatting sqref="E11">
    <cfRule type="cellIs" dxfId="2407" priority="2407" stopIfTrue="1" operator="equal">
      <formula>"Pass"</formula>
    </cfRule>
    <cfRule type="cellIs" dxfId="2406" priority="2408" stopIfTrue="1" operator="equal">
      <formula>"Fail"</formula>
    </cfRule>
  </conditionalFormatting>
  <conditionalFormatting sqref="E11">
    <cfRule type="cellIs" dxfId="2405" priority="2405" stopIfTrue="1" operator="equal">
      <formula>"Pass"</formula>
    </cfRule>
    <cfRule type="cellIs" dxfId="2404" priority="2406" stopIfTrue="1" operator="equal">
      <formula>"Fail"</formula>
    </cfRule>
  </conditionalFormatting>
  <conditionalFormatting sqref="E11">
    <cfRule type="cellIs" dxfId="2403" priority="2403" stopIfTrue="1" operator="equal">
      <formula>"Pass"</formula>
    </cfRule>
    <cfRule type="cellIs" dxfId="2402" priority="2404" stopIfTrue="1" operator="equal">
      <formula>"Fail"</formula>
    </cfRule>
  </conditionalFormatting>
  <conditionalFormatting sqref="E11">
    <cfRule type="cellIs" dxfId="2401" priority="2401" stopIfTrue="1" operator="equal">
      <formula>"Pass"</formula>
    </cfRule>
    <cfRule type="cellIs" dxfId="2400" priority="2402" stopIfTrue="1" operator="equal">
      <formula>"Fail"</formula>
    </cfRule>
  </conditionalFormatting>
  <conditionalFormatting sqref="E11">
    <cfRule type="cellIs" dxfId="2399" priority="2399" stopIfTrue="1" operator="equal">
      <formula>"Pass"</formula>
    </cfRule>
    <cfRule type="cellIs" dxfId="2398" priority="2400" stopIfTrue="1" operator="equal">
      <formula>"Fail"</formula>
    </cfRule>
  </conditionalFormatting>
  <conditionalFormatting sqref="E12">
    <cfRule type="cellIs" dxfId="2397" priority="2397" stopIfTrue="1" operator="equal">
      <formula>"Pass"</formula>
    </cfRule>
    <cfRule type="cellIs" dxfId="2396" priority="2398" stopIfTrue="1" operator="equal">
      <formula>"Fail"</formula>
    </cfRule>
  </conditionalFormatting>
  <conditionalFormatting sqref="E12">
    <cfRule type="cellIs" dxfId="2395" priority="2395" stopIfTrue="1" operator="equal">
      <formula>"Pass"</formula>
    </cfRule>
    <cfRule type="cellIs" dxfId="2394" priority="2396" stopIfTrue="1" operator="equal">
      <formula>"Fail"</formula>
    </cfRule>
  </conditionalFormatting>
  <conditionalFormatting sqref="E12">
    <cfRule type="cellIs" dxfId="2393" priority="2393" stopIfTrue="1" operator="equal">
      <formula>"Pass"</formula>
    </cfRule>
    <cfRule type="cellIs" dxfId="2392" priority="2394" stopIfTrue="1" operator="equal">
      <formula>"Fail"</formula>
    </cfRule>
  </conditionalFormatting>
  <conditionalFormatting sqref="E12">
    <cfRule type="cellIs" dxfId="2391" priority="2391" stopIfTrue="1" operator="equal">
      <formula>"Pass"</formula>
    </cfRule>
    <cfRule type="cellIs" dxfId="2390" priority="2392" stopIfTrue="1" operator="equal">
      <formula>"Fail"</formula>
    </cfRule>
  </conditionalFormatting>
  <conditionalFormatting sqref="E12">
    <cfRule type="cellIs" dxfId="2389" priority="2389" stopIfTrue="1" operator="equal">
      <formula>"Pass"</formula>
    </cfRule>
    <cfRule type="cellIs" dxfId="2388" priority="2390" stopIfTrue="1" operator="equal">
      <formula>"Fail"</formula>
    </cfRule>
  </conditionalFormatting>
  <conditionalFormatting sqref="E12">
    <cfRule type="cellIs" dxfId="2387" priority="2387" stopIfTrue="1" operator="equal">
      <formula>"Pass"</formula>
    </cfRule>
    <cfRule type="cellIs" dxfId="2386" priority="2388" stopIfTrue="1" operator="equal">
      <formula>"Fail"</formula>
    </cfRule>
  </conditionalFormatting>
  <conditionalFormatting sqref="E12">
    <cfRule type="cellIs" dxfId="2385" priority="2385" stopIfTrue="1" operator="equal">
      <formula>"Pass"</formula>
    </cfRule>
    <cfRule type="cellIs" dxfId="2384" priority="2386" stopIfTrue="1" operator="equal">
      <formula>"Fail"</formula>
    </cfRule>
  </conditionalFormatting>
  <conditionalFormatting sqref="E12">
    <cfRule type="cellIs" dxfId="2383" priority="2383" stopIfTrue="1" operator="equal">
      <formula>"Pass"</formula>
    </cfRule>
    <cfRule type="cellIs" dxfId="2382" priority="2384" stopIfTrue="1" operator="equal">
      <formula>"Fail"</formula>
    </cfRule>
  </conditionalFormatting>
  <conditionalFormatting sqref="E12">
    <cfRule type="cellIs" dxfId="2381" priority="2381" stopIfTrue="1" operator="equal">
      <formula>"Pass"</formula>
    </cfRule>
    <cfRule type="cellIs" dxfId="2380" priority="2382" stopIfTrue="1" operator="equal">
      <formula>"Fail"</formula>
    </cfRule>
  </conditionalFormatting>
  <conditionalFormatting sqref="E12">
    <cfRule type="cellIs" dxfId="2379" priority="2379" stopIfTrue="1" operator="equal">
      <formula>"Pass"</formula>
    </cfRule>
    <cfRule type="cellIs" dxfId="2378" priority="2380" stopIfTrue="1" operator="equal">
      <formula>"Fail"</formula>
    </cfRule>
  </conditionalFormatting>
  <conditionalFormatting sqref="E12">
    <cfRule type="cellIs" dxfId="2377" priority="2377" stopIfTrue="1" operator="equal">
      <formula>"Pass"</formula>
    </cfRule>
    <cfRule type="cellIs" dxfId="2376" priority="2378" stopIfTrue="1" operator="equal">
      <formula>"Fail"</formula>
    </cfRule>
  </conditionalFormatting>
  <conditionalFormatting sqref="E12">
    <cfRule type="cellIs" dxfId="2375" priority="2375" stopIfTrue="1" operator="equal">
      <formula>"Pass"</formula>
    </cfRule>
    <cfRule type="cellIs" dxfId="2374" priority="2376" stopIfTrue="1" operator="equal">
      <formula>"Fail"</formula>
    </cfRule>
  </conditionalFormatting>
  <conditionalFormatting sqref="E12">
    <cfRule type="cellIs" dxfId="2373" priority="2373" stopIfTrue="1" operator="equal">
      <formula>"Pass"</formula>
    </cfRule>
    <cfRule type="cellIs" dxfId="2372" priority="2374" stopIfTrue="1" operator="equal">
      <formula>"Fail"</formula>
    </cfRule>
  </conditionalFormatting>
  <conditionalFormatting sqref="E12">
    <cfRule type="cellIs" dxfId="2371" priority="2371" stopIfTrue="1" operator="equal">
      <formula>"Pass"</formula>
    </cfRule>
    <cfRule type="cellIs" dxfId="2370" priority="2372" stopIfTrue="1" operator="equal">
      <formula>"Fail"</formula>
    </cfRule>
  </conditionalFormatting>
  <conditionalFormatting sqref="E12">
    <cfRule type="cellIs" dxfId="2369" priority="2369" stopIfTrue="1" operator="equal">
      <formula>"Pass"</formula>
    </cfRule>
    <cfRule type="cellIs" dxfId="2368" priority="2370" stopIfTrue="1" operator="equal">
      <formula>"Fail"</formula>
    </cfRule>
  </conditionalFormatting>
  <conditionalFormatting sqref="E12">
    <cfRule type="cellIs" dxfId="2367" priority="2367" stopIfTrue="1" operator="equal">
      <formula>"Pass"</formula>
    </cfRule>
    <cfRule type="cellIs" dxfId="2366" priority="2368" stopIfTrue="1" operator="equal">
      <formula>"Fail"</formula>
    </cfRule>
  </conditionalFormatting>
  <conditionalFormatting sqref="E12">
    <cfRule type="cellIs" dxfId="2365" priority="2365" stopIfTrue="1" operator="equal">
      <formula>"Pass"</formula>
    </cfRule>
    <cfRule type="cellIs" dxfId="2364" priority="2366" stopIfTrue="1" operator="equal">
      <formula>"Fail"</formula>
    </cfRule>
  </conditionalFormatting>
  <conditionalFormatting sqref="E12">
    <cfRule type="cellIs" dxfId="2363" priority="2363" stopIfTrue="1" operator="equal">
      <formula>"Pass"</formula>
    </cfRule>
    <cfRule type="cellIs" dxfId="2362" priority="2364" stopIfTrue="1" operator="equal">
      <formula>"Fail"</formula>
    </cfRule>
  </conditionalFormatting>
  <conditionalFormatting sqref="E12">
    <cfRule type="cellIs" dxfId="2361" priority="2361" stopIfTrue="1" operator="equal">
      <formula>"Pass"</formula>
    </cfRule>
    <cfRule type="cellIs" dxfId="2360" priority="2362" stopIfTrue="1" operator="equal">
      <formula>"Fail"</formula>
    </cfRule>
  </conditionalFormatting>
  <conditionalFormatting sqref="E12">
    <cfRule type="cellIs" dxfId="2359" priority="2359" stopIfTrue="1" operator="equal">
      <formula>"Pass"</formula>
    </cfRule>
    <cfRule type="cellIs" dxfId="2358" priority="2360" stopIfTrue="1" operator="equal">
      <formula>"Fail"</formula>
    </cfRule>
  </conditionalFormatting>
  <conditionalFormatting sqref="E12">
    <cfRule type="cellIs" dxfId="2357" priority="2357" stopIfTrue="1" operator="equal">
      <formula>"Pass"</formula>
    </cfRule>
    <cfRule type="cellIs" dxfId="2356" priority="2358" stopIfTrue="1" operator="equal">
      <formula>"Fail"</formula>
    </cfRule>
  </conditionalFormatting>
  <conditionalFormatting sqref="E12">
    <cfRule type="cellIs" dxfId="2355" priority="2355" stopIfTrue="1" operator="equal">
      <formula>"Pass"</formula>
    </cfRule>
    <cfRule type="cellIs" dxfId="2354" priority="2356" stopIfTrue="1" operator="equal">
      <formula>"Fail"</formula>
    </cfRule>
  </conditionalFormatting>
  <conditionalFormatting sqref="E12">
    <cfRule type="cellIs" dxfId="2353" priority="2353" stopIfTrue="1" operator="equal">
      <formula>"Pass"</formula>
    </cfRule>
    <cfRule type="cellIs" dxfId="2352" priority="2354" stopIfTrue="1" operator="equal">
      <formula>"Fail"</formula>
    </cfRule>
  </conditionalFormatting>
  <conditionalFormatting sqref="E12">
    <cfRule type="cellIs" dxfId="2351" priority="2351" stopIfTrue="1" operator="equal">
      <formula>"Pass"</formula>
    </cfRule>
    <cfRule type="cellIs" dxfId="2350" priority="2352" stopIfTrue="1" operator="equal">
      <formula>"Fail"</formula>
    </cfRule>
  </conditionalFormatting>
  <conditionalFormatting sqref="E12">
    <cfRule type="cellIs" dxfId="2349" priority="2349" stopIfTrue="1" operator="equal">
      <formula>"Pass"</formula>
    </cfRule>
    <cfRule type="cellIs" dxfId="2348" priority="2350" stopIfTrue="1" operator="equal">
      <formula>"Fail"</formula>
    </cfRule>
  </conditionalFormatting>
  <conditionalFormatting sqref="E12">
    <cfRule type="cellIs" dxfId="2347" priority="2347" stopIfTrue="1" operator="equal">
      <formula>"Pass"</formula>
    </cfRule>
    <cfRule type="cellIs" dxfId="2346" priority="2348" stopIfTrue="1" operator="equal">
      <formula>"Fail"</formula>
    </cfRule>
  </conditionalFormatting>
  <conditionalFormatting sqref="E12">
    <cfRule type="cellIs" dxfId="2345" priority="2345" stopIfTrue="1" operator="equal">
      <formula>"Pass"</formula>
    </cfRule>
    <cfRule type="cellIs" dxfId="2344" priority="2346" stopIfTrue="1" operator="equal">
      <formula>"Fail"</formula>
    </cfRule>
  </conditionalFormatting>
  <conditionalFormatting sqref="E12">
    <cfRule type="cellIs" dxfId="2343" priority="2343" stopIfTrue="1" operator="equal">
      <formula>"Pass"</formula>
    </cfRule>
    <cfRule type="cellIs" dxfId="2342" priority="2344" stopIfTrue="1" operator="equal">
      <formula>"Fail"</formula>
    </cfRule>
  </conditionalFormatting>
  <conditionalFormatting sqref="E12">
    <cfRule type="cellIs" dxfId="2341" priority="2341" stopIfTrue="1" operator="equal">
      <formula>"Pass"</formula>
    </cfRule>
    <cfRule type="cellIs" dxfId="2340" priority="2342" stopIfTrue="1" operator="equal">
      <formula>"Fail"</formula>
    </cfRule>
  </conditionalFormatting>
  <conditionalFormatting sqref="E12">
    <cfRule type="cellIs" dxfId="2339" priority="2339" stopIfTrue="1" operator="equal">
      <formula>"Pass"</formula>
    </cfRule>
    <cfRule type="cellIs" dxfId="2338" priority="2340" stopIfTrue="1" operator="equal">
      <formula>"Fail"</formula>
    </cfRule>
  </conditionalFormatting>
  <conditionalFormatting sqref="E12">
    <cfRule type="cellIs" dxfId="2337" priority="2337" stopIfTrue="1" operator="equal">
      <formula>"Pass"</formula>
    </cfRule>
    <cfRule type="cellIs" dxfId="2336" priority="2338" stopIfTrue="1" operator="equal">
      <formula>"Fail"</formula>
    </cfRule>
  </conditionalFormatting>
  <conditionalFormatting sqref="E12">
    <cfRule type="cellIs" dxfId="2335" priority="2335" stopIfTrue="1" operator="equal">
      <formula>"Pass"</formula>
    </cfRule>
    <cfRule type="cellIs" dxfId="2334" priority="2336" stopIfTrue="1" operator="equal">
      <formula>"Fail"</formula>
    </cfRule>
  </conditionalFormatting>
  <conditionalFormatting sqref="E12">
    <cfRule type="cellIs" dxfId="2333" priority="2333" stopIfTrue="1" operator="equal">
      <formula>"Pass"</formula>
    </cfRule>
    <cfRule type="cellIs" dxfId="2332" priority="2334" stopIfTrue="1" operator="equal">
      <formula>"Fail"</formula>
    </cfRule>
  </conditionalFormatting>
  <conditionalFormatting sqref="E12">
    <cfRule type="cellIs" dxfId="2331" priority="2331" stopIfTrue="1" operator="equal">
      <formula>"Pass"</formula>
    </cfRule>
    <cfRule type="cellIs" dxfId="2330" priority="2332" stopIfTrue="1" operator="equal">
      <formula>"Fail"</formula>
    </cfRule>
  </conditionalFormatting>
  <conditionalFormatting sqref="E12">
    <cfRule type="cellIs" dxfId="2329" priority="2329" stopIfTrue="1" operator="equal">
      <formula>"Pass"</formula>
    </cfRule>
    <cfRule type="cellIs" dxfId="2328" priority="2330" stopIfTrue="1" operator="equal">
      <formula>"Fail"</formula>
    </cfRule>
  </conditionalFormatting>
  <conditionalFormatting sqref="E12">
    <cfRule type="cellIs" dxfId="2327" priority="2327" stopIfTrue="1" operator="equal">
      <formula>"Pass"</formula>
    </cfRule>
    <cfRule type="cellIs" dxfId="2326" priority="2328" stopIfTrue="1" operator="equal">
      <formula>"Fail"</formula>
    </cfRule>
  </conditionalFormatting>
  <conditionalFormatting sqref="E12">
    <cfRule type="cellIs" dxfId="2325" priority="2325" stopIfTrue="1" operator="equal">
      <formula>"Pass"</formula>
    </cfRule>
    <cfRule type="cellIs" dxfId="2324" priority="2326" stopIfTrue="1" operator="equal">
      <formula>"Fail"</formula>
    </cfRule>
  </conditionalFormatting>
  <conditionalFormatting sqref="E12">
    <cfRule type="cellIs" dxfId="2323" priority="2323" stopIfTrue="1" operator="equal">
      <formula>"Pass"</formula>
    </cfRule>
    <cfRule type="cellIs" dxfId="2322" priority="2324" stopIfTrue="1" operator="equal">
      <formula>"Fail"</formula>
    </cfRule>
  </conditionalFormatting>
  <conditionalFormatting sqref="E12">
    <cfRule type="cellIs" dxfId="2321" priority="2321" stopIfTrue="1" operator="equal">
      <formula>"Pass"</formula>
    </cfRule>
    <cfRule type="cellIs" dxfId="2320" priority="2322" stopIfTrue="1" operator="equal">
      <formula>"Fail"</formula>
    </cfRule>
  </conditionalFormatting>
  <conditionalFormatting sqref="E12">
    <cfRule type="cellIs" dxfId="2319" priority="2319" stopIfTrue="1" operator="equal">
      <formula>"Pass"</formula>
    </cfRule>
    <cfRule type="cellIs" dxfId="2318" priority="2320" stopIfTrue="1" operator="equal">
      <formula>"Fail"</formula>
    </cfRule>
  </conditionalFormatting>
  <conditionalFormatting sqref="E12">
    <cfRule type="cellIs" dxfId="2317" priority="2317" stopIfTrue="1" operator="equal">
      <formula>"Pass"</formula>
    </cfRule>
    <cfRule type="cellIs" dxfId="2316" priority="2318" stopIfTrue="1" operator="equal">
      <formula>"Fail"</formula>
    </cfRule>
  </conditionalFormatting>
  <conditionalFormatting sqref="E12">
    <cfRule type="cellIs" dxfId="2315" priority="2315" stopIfTrue="1" operator="equal">
      <formula>"Pass"</formula>
    </cfRule>
    <cfRule type="cellIs" dxfId="2314" priority="2316" stopIfTrue="1" operator="equal">
      <formula>"Fail"</formula>
    </cfRule>
  </conditionalFormatting>
  <conditionalFormatting sqref="E12">
    <cfRule type="cellIs" dxfId="2313" priority="2313" stopIfTrue="1" operator="equal">
      <formula>"Pass"</formula>
    </cfRule>
    <cfRule type="cellIs" dxfId="2312" priority="2314" stopIfTrue="1" operator="equal">
      <formula>"Fail"</formula>
    </cfRule>
  </conditionalFormatting>
  <conditionalFormatting sqref="E12">
    <cfRule type="cellIs" dxfId="2311" priority="2311" stopIfTrue="1" operator="equal">
      <formula>"Pass"</formula>
    </cfRule>
    <cfRule type="cellIs" dxfId="2310" priority="2312" stopIfTrue="1" operator="equal">
      <formula>"Fail"</formula>
    </cfRule>
  </conditionalFormatting>
  <conditionalFormatting sqref="E12">
    <cfRule type="cellIs" dxfId="2309" priority="2309" stopIfTrue="1" operator="equal">
      <formula>"Pass"</formula>
    </cfRule>
    <cfRule type="cellIs" dxfId="2308" priority="2310" stopIfTrue="1" operator="equal">
      <formula>"Fail"</formula>
    </cfRule>
  </conditionalFormatting>
  <conditionalFormatting sqref="E12">
    <cfRule type="cellIs" dxfId="2307" priority="2307" stopIfTrue="1" operator="equal">
      <formula>"Pass"</formula>
    </cfRule>
    <cfRule type="cellIs" dxfId="2306" priority="2308" stopIfTrue="1" operator="equal">
      <formula>"Fail"</formula>
    </cfRule>
  </conditionalFormatting>
  <conditionalFormatting sqref="E12">
    <cfRule type="cellIs" dxfId="2305" priority="2305" stopIfTrue="1" operator="equal">
      <formula>"Pass"</formula>
    </cfRule>
    <cfRule type="cellIs" dxfId="2304" priority="2306" stopIfTrue="1" operator="equal">
      <formula>"Fail"</formula>
    </cfRule>
  </conditionalFormatting>
  <conditionalFormatting sqref="E12">
    <cfRule type="cellIs" dxfId="2303" priority="2303" stopIfTrue="1" operator="equal">
      <formula>"Pass"</formula>
    </cfRule>
    <cfRule type="cellIs" dxfId="2302" priority="2304" stopIfTrue="1" operator="equal">
      <formula>"Fail"</formula>
    </cfRule>
  </conditionalFormatting>
  <conditionalFormatting sqref="E15:E20">
    <cfRule type="cellIs" dxfId="2301" priority="2301" stopIfTrue="1" operator="equal">
      <formula>"Pass"</formula>
    </cfRule>
    <cfRule type="cellIs" dxfId="2300" priority="2302" stopIfTrue="1" operator="equal">
      <formula>"Fail"</formula>
    </cfRule>
  </conditionalFormatting>
  <conditionalFormatting sqref="E15:E20">
    <cfRule type="cellIs" dxfId="2299" priority="2299" stopIfTrue="1" operator="equal">
      <formula>"Pass"</formula>
    </cfRule>
    <cfRule type="cellIs" dxfId="2298" priority="2300" stopIfTrue="1" operator="equal">
      <formula>"Fail"</formula>
    </cfRule>
  </conditionalFormatting>
  <conditionalFormatting sqref="E15:E20">
    <cfRule type="cellIs" dxfId="2297" priority="2297" stopIfTrue="1" operator="equal">
      <formula>"Pass"</formula>
    </cfRule>
    <cfRule type="cellIs" dxfId="2296" priority="2298" stopIfTrue="1" operator="equal">
      <formula>"Fail"</formula>
    </cfRule>
  </conditionalFormatting>
  <conditionalFormatting sqref="E15:E20">
    <cfRule type="cellIs" dxfId="2295" priority="2295" stopIfTrue="1" operator="equal">
      <formula>"Pass"</formula>
    </cfRule>
    <cfRule type="cellIs" dxfId="2294" priority="2296" stopIfTrue="1" operator="equal">
      <formula>"Fail"</formula>
    </cfRule>
  </conditionalFormatting>
  <conditionalFormatting sqref="E15:E20">
    <cfRule type="cellIs" dxfId="2293" priority="2293" stopIfTrue="1" operator="equal">
      <formula>"Pass"</formula>
    </cfRule>
    <cfRule type="cellIs" dxfId="2292" priority="2294" stopIfTrue="1" operator="equal">
      <formula>"Fail"</formula>
    </cfRule>
  </conditionalFormatting>
  <conditionalFormatting sqref="E15:E20">
    <cfRule type="cellIs" dxfId="2291" priority="2291" stopIfTrue="1" operator="equal">
      <formula>"Pass"</formula>
    </cfRule>
    <cfRule type="cellIs" dxfId="2290" priority="2292" stopIfTrue="1" operator="equal">
      <formula>"Fail"</formula>
    </cfRule>
  </conditionalFormatting>
  <conditionalFormatting sqref="E15:E20">
    <cfRule type="cellIs" dxfId="2289" priority="2289" stopIfTrue="1" operator="equal">
      <formula>"Pass"</formula>
    </cfRule>
    <cfRule type="cellIs" dxfId="2288" priority="2290" stopIfTrue="1" operator="equal">
      <formula>"Fail"</formula>
    </cfRule>
  </conditionalFormatting>
  <conditionalFormatting sqref="E15:E20">
    <cfRule type="cellIs" dxfId="2287" priority="2287" stopIfTrue="1" operator="equal">
      <formula>"Pass"</formula>
    </cfRule>
    <cfRule type="cellIs" dxfId="2286" priority="2288" stopIfTrue="1" operator="equal">
      <formula>"Fail"</formula>
    </cfRule>
  </conditionalFormatting>
  <conditionalFormatting sqref="E15:E20">
    <cfRule type="cellIs" dxfId="2285" priority="2285" stopIfTrue="1" operator="equal">
      <formula>"Pass"</formula>
    </cfRule>
    <cfRule type="cellIs" dxfId="2284" priority="2286" stopIfTrue="1" operator="equal">
      <formula>"Fail"</formula>
    </cfRule>
  </conditionalFormatting>
  <conditionalFormatting sqref="E15:E20">
    <cfRule type="cellIs" dxfId="2283" priority="2283" stopIfTrue="1" operator="equal">
      <formula>"Pass"</formula>
    </cfRule>
    <cfRule type="cellIs" dxfId="2282" priority="2284" stopIfTrue="1" operator="equal">
      <formula>"Fail"</formula>
    </cfRule>
  </conditionalFormatting>
  <conditionalFormatting sqref="E15:E20">
    <cfRule type="cellIs" dxfId="2281" priority="2281" stopIfTrue="1" operator="equal">
      <formula>"Pass"</formula>
    </cfRule>
    <cfRule type="cellIs" dxfId="2280" priority="2282" stopIfTrue="1" operator="equal">
      <formula>"Fail"</formula>
    </cfRule>
  </conditionalFormatting>
  <conditionalFormatting sqref="E15:E20">
    <cfRule type="cellIs" dxfId="2279" priority="2279" stopIfTrue="1" operator="equal">
      <formula>"Pass"</formula>
    </cfRule>
    <cfRule type="cellIs" dxfId="2278" priority="2280" stopIfTrue="1" operator="equal">
      <formula>"Fail"</formula>
    </cfRule>
  </conditionalFormatting>
  <conditionalFormatting sqref="E15:E20">
    <cfRule type="cellIs" dxfId="2277" priority="2277" stopIfTrue="1" operator="equal">
      <formula>"Pass"</formula>
    </cfRule>
    <cfRule type="cellIs" dxfId="2276" priority="2278" stopIfTrue="1" operator="equal">
      <formula>"Fail"</formula>
    </cfRule>
  </conditionalFormatting>
  <conditionalFormatting sqref="E15:E20">
    <cfRule type="cellIs" dxfId="2275" priority="2275" stopIfTrue="1" operator="equal">
      <formula>"Pass"</formula>
    </cfRule>
    <cfRule type="cellIs" dxfId="2274" priority="2276" stopIfTrue="1" operator="equal">
      <formula>"Fail"</formula>
    </cfRule>
  </conditionalFormatting>
  <conditionalFormatting sqref="E15:E20">
    <cfRule type="cellIs" dxfId="2273" priority="2273" stopIfTrue="1" operator="equal">
      <formula>"Pass"</formula>
    </cfRule>
    <cfRule type="cellIs" dxfId="2272" priority="2274" stopIfTrue="1" operator="equal">
      <formula>"Fail"</formula>
    </cfRule>
  </conditionalFormatting>
  <conditionalFormatting sqref="E15:E20">
    <cfRule type="cellIs" dxfId="2271" priority="2271" stopIfTrue="1" operator="equal">
      <formula>"Pass"</formula>
    </cfRule>
    <cfRule type="cellIs" dxfId="2270" priority="2272" stopIfTrue="1" operator="equal">
      <formula>"Fail"</formula>
    </cfRule>
  </conditionalFormatting>
  <conditionalFormatting sqref="E15:E20">
    <cfRule type="cellIs" dxfId="2269" priority="2269" stopIfTrue="1" operator="equal">
      <formula>"Pass"</formula>
    </cfRule>
    <cfRule type="cellIs" dxfId="2268" priority="2270" stopIfTrue="1" operator="equal">
      <formula>"Fail"</formula>
    </cfRule>
  </conditionalFormatting>
  <conditionalFormatting sqref="E15:E20">
    <cfRule type="cellIs" dxfId="2267" priority="2267" stopIfTrue="1" operator="equal">
      <formula>"Pass"</formula>
    </cfRule>
    <cfRule type="cellIs" dxfId="2266" priority="2268" stopIfTrue="1" operator="equal">
      <formula>"Fail"</formula>
    </cfRule>
  </conditionalFormatting>
  <conditionalFormatting sqref="E15:E20">
    <cfRule type="cellIs" dxfId="2265" priority="2265" stopIfTrue="1" operator="equal">
      <formula>"Pass"</formula>
    </cfRule>
    <cfRule type="cellIs" dxfId="2264" priority="2266" stopIfTrue="1" operator="equal">
      <formula>"Fail"</formula>
    </cfRule>
  </conditionalFormatting>
  <conditionalFormatting sqref="E15:E20">
    <cfRule type="cellIs" dxfId="2263" priority="2263" stopIfTrue="1" operator="equal">
      <formula>"Pass"</formula>
    </cfRule>
    <cfRule type="cellIs" dxfId="2262" priority="2264" stopIfTrue="1" operator="equal">
      <formula>"Fail"</formula>
    </cfRule>
  </conditionalFormatting>
  <conditionalFormatting sqref="E15:E20">
    <cfRule type="cellIs" dxfId="2261" priority="2261" stopIfTrue="1" operator="equal">
      <formula>"Pass"</formula>
    </cfRule>
    <cfRule type="cellIs" dxfId="2260" priority="2262" stopIfTrue="1" operator="equal">
      <formula>"Fail"</formula>
    </cfRule>
  </conditionalFormatting>
  <conditionalFormatting sqref="E15:E20">
    <cfRule type="cellIs" dxfId="2259" priority="2259" stopIfTrue="1" operator="equal">
      <formula>"Pass"</formula>
    </cfRule>
    <cfRule type="cellIs" dxfId="2258" priority="2260" stopIfTrue="1" operator="equal">
      <formula>"Fail"</formula>
    </cfRule>
  </conditionalFormatting>
  <conditionalFormatting sqref="E15:E20">
    <cfRule type="cellIs" dxfId="2257" priority="2257" stopIfTrue="1" operator="equal">
      <formula>"Pass"</formula>
    </cfRule>
    <cfRule type="cellIs" dxfId="2256" priority="2258" stopIfTrue="1" operator="equal">
      <formula>"Fail"</formula>
    </cfRule>
  </conditionalFormatting>
  <conditionalFormatting sqref="E15:E20">
    <cfRule type="cellIs" dxfId="2255" priority="2255" stopIfTrue="1" operator="equal">
      <formula>"Pass"</formula>
    </cfRule>
    <cfRule type="cellIs" dxfId="2254" priority="2256" stopIfTrue="1" operator="equal">
      <formula>"Fail"</formula>
    </cfRule>
  </conditionalFormatting>
  <conditionalFormatting sqref="E15:E20">
    <cfRule type="cellIs" dxfId="2253" priority="2253" stopIfTrue="1" operator="equal">
      <formula>"Pass"</formula>
    </cfRule>
    <cfRule type="cellIs" dxfId="2252" priority="2254" stopIfTrue="1" operator="equal">
      <formula>"Fail"</formula>
    </cfRule>
  </conditionalFormatting>
  <conditionalFormatting sqref="E15:E20">
    <cfRule type="cellIs" dxfId="2251" priority="2251" stopIfTrue="1" operator="equal">
      <formula>"Pass"</formula>
    </cfRule>
    <cfRule type="cellIs" dxfId="2250" priority="2252" stopIfTrue="1" operator="equal">
      <formula>"Fail"</formula>
    </cfRule>
  </conditionalFormatting>
  <conditionalFormatting sqref="E18:E19 E16">
    <cfRule type="cellIs" dxfId="2249" priority="2249" stopIfTrue="1" operator="equal">
      <formula>"Pass"</formula>
    </cfRule>
    <cfRule type="cellIs" dxfId="2248" priority="2250" stopIfTrue="1" operator="equal">
      <formula>"Fail"</formula>
    </cfRule>
  </conditionalFormatting>
  <conditionalFormatting sqref="E20 E17">
    <cfRule type="cellIs" dxfId="2247" priority="2247" stopIfTrue="1" operator="equal">
      <formula>"Pass"</formula>
    </cfRule>
    <cfRule type="cellIs" dxfId="2246" priority="2248" stopIfTrue="1" operator="equal">
      <formula>"Fail"</formula>
    </cfRule>
  </conditionalFormatting>
  <conditionalFormatting sqref="E15:E20">
    <cfRule type="cellIs" dxfId="2245" priority="2245" stopIfTrue="1" operator="equal">
      <formula>"Pass"</formula>
    </cfRule>
    <cfRule type="cellIs" dxfId="2244" priority="2246" stopIfTrue="1" operator="equal">
      <formula>"Fail"</formula>
    </cfRule>
  </conditionalFormatting>
  <conditionalFormatting sqref="E15:E20">
    <cfRule type="cellIs" dxfId="2243" priority="2243" stopIfTrue="1" operator="equal">
      <formula>"Pass"</formula>
    </cfRule>
    <cfRule type="cellIs" dxfId="2242" priority="2244" stopIfTrue="1" operator="equal">
      <formula>"Fail"</formula>
    </cfRule>
  </conditionalFormatting>
  <conditionalFormatting sqref="E15:E20">
    <cfRule type="cellIs" dxfId="2241" priority="2241" stopIfTrue="1" operator="equal">
      <formula>"Pass"</formula>
    </cfRule>
    <cfRule type="cellIs" dxfId="2240" priority="2242" stopIfTrue="1" operator="equal">
      <formula>"Fail"</formula>
    </cfRule>
  </conditionalFormatting>
  <conditionalFormatting sqref="E15:E20">
    <cfRule type="cellIs" dxfId="2239" priority="2239" stopIfTrue="1" operator="equal">
      <formula>"Pass"</formula>
    </cfRule>
    <cfRule type="cellIs" dxfId="2238" priority="2240" stopIfTrue="1" operator="equal">
      <formula>"Fail"</formula>
    </cfRule>
  </conditionalFormatting>
  <conditionalFormatting sqref="E15:E20">
    <cfRule type="cellIs" dxfId="2237" priority="2237" stopIfTrue="1" operator="equal">
      <formula>"Pass"</formula>
    </cfRule>
    <cfRule type="cellIs" dxfId="2236" priority="2238" stopIfTrue="1" operator="equal">
      <formula>"Fail"</formula>
    </cfRule>
  </conditionalFormatting>
  <conditionalFormatting sqref="E15:E20">
    <cfRule type="cellIs" dxfId="2235" priority="2235" stopIfTrue="1" operator="equal">
      <formula>"Pass"</formula>
    </cfRule>
    <cfRule type="cellIs" dxfId="2234" priority="2236" stopIfTrue="1" operator="equal">
      <formula>"Fail"</formula>
    </cfRule>
  </conditionalFormatting>
  <conditionalFormatting sqref="E18:E19 E16">
    <cfRule type="cellIs" dxfId="2233" priority="2233" stopIfTrue="1" operator="equal">
      <formula>"Pass"</formula>
    </cfRule>
    <cfRule type="cellIs" dxfId="2232" priority="2234" stopIfTrue="1" operator="equal">
      <formula>"Fail"</formula>
    </cfRule>
  </conditionalFormatting>
  <conditionalFormatting sqref="E20 E17">
    <cfRule type="cellIs" dxfId="2231" priority="2231" stopIfTrue="1" operator="equal">
      <formula>"Pass"</formula>
    </cfRule>
    <cfRule type="cellIs" dxfId="2230" priority="2232" stopIfTrue="1" operator="equal">
      <formula>"Fail"</formula>
    </cfRule>
  </conditionalFormatting>
  <conditionalFormatting sqref="E15:E20">
    <cfRule type="cellIs" dxfId="2229" priority="2229" stopIfTrue="1" operator="equal">
      <formula>"Pass"</formula>
    </cfRule>
    <cfRule type="cellIs" dxfId="2228" priority="2230" stopIfTrue="1" operator="equal">
      <formula>"Fail"</formula>
    </cfRule>
  </conditionalFormatting>
  <conditionalFormatting sqref="E15:E20">
    <cfRule type="cellIs" dxfId="2227" priority="2227" stopIfTrue="1" operator="equal">
      <formula>"Pass"</formula>
    </cfRule>
    <cfRule type="cellIs" dxfId="2226" priority="2228" stopIfTrue="1" operator="equal">
      <formula>"Fail"</formula>
    </cfRule>
  </conditionalFormatting>
  <conditionalFormatting sqref="E15:E20">
    <cfRule type="cellIs" dxfId="2225" priority="2225" stopIfTrue="1" operator="equal">
      <formula>"Pass"</formula>
    </cfRule>
    <cfRule type="cellIs" dxfId="2224" priority="2226" stopIfTrue="1" operator="equal">
      <formula>"Fail"</formula>
    </cfRule>
  </conditionalFormatting>
  <conditionalFormatting sqref="E15:E20">
    <cfRule type="cellIs" dxfId="2223" priority="2223" stopIfTrue="1" operator="equal">
      <formula>"Pass"</formula>
    </cfRule>
    <cfRule type="cellIs" dxfId="2222" priority="2224" stopIfTrue="1" operator="equal">
      <formula>"Fail"</formula>
    </cfRule>
  </conditionalFormatting>
  <conditionalFormatting sqref="E15:E20">
    <cfRule type="cellIs" dxfId="2221" priority="2221" stopIfTrue="1" operator="equal">
      <formula>"Pass"</formula>
    </cfRule>
    <cfRule type="cellIs" dxfId="2220" priority="2222" stopIfTrue="1" operator="equal">
      <formula>"Fail"</formula>
    </cfRule>
  </conditionalFormatting>
  <conditionalFormatting sqref="E15:E20">
    <cfRule type="cellIs" dxfId="2219" priority="2219" stopIfTrue="1" operator="equal">
      <formula>"Pass"</formula>
    </cfRule>
    <cfRule type="cellIs" dxfId="2218" priority="2220" stopIfTrue="1" operator="equal">
      <formula>"Fail"</formula>
    </cfRule>
  </conditionalFormatting>
  <conditionalFormatting sqref="E18:E19 E16">
    <cfRule type="cellIs" dxfId="2217" priority="2217" stopIfTrue="1" operator="equal">
      <formula>"Pass"</formula>
    </cfRule>
    <cfRule type="cellIs" dxfId="2216" priority="2218" stopIfTrue="1" operator="equal">
      <formula>"Fail"</formula>
    </cfRule>
  </conditionalFormatting>
  <conditionalFormatting sqref="E20 E17">
    <cfRule type="cellIs" dxfId="2215" priority="2215" stopIfTrue="1" operator="equal">
      <formula>"Pass"</formula>
    </cfRule>
    <cfRule type="cellIs" dxfId="2214" priority="2216" stopIfTrue="1" operator="equal">
      <formula>"Fail"</formula>
    </cfRule>
  </conditionalFormatting>
  <conditionalFormatting sqref="E15:E20">
    <cfRule type="cellIs" dxfId="2213" priority="2213" stopIfTrue="1" operator="equal">
      <formula>"Pass"</formula>
    </cfRule>
    <cfRule type="cellIs" dxfId="2212" priority="2214" stopIfTrue="1" operator="equal">
      <formula>"Fail"</formula>
    </cfRule>
  </conditionalFormatting>
  <conditionalFormatting sqref="E15:E20">
    <cfRule type="cellIs" dxfId="2211" priority="2211" stopIfTrue="1" operator="equal">
      <formula>"Pass"</formula>
    </cfRule>
    <cfRule type="cellIs" dxfId="2210" priority="2212" stopIfTrue="1" operator="equal">
      <formula>"Fail"</formula>
    </cfRule>
  </conditionalFormatting>
  <conditionalFormatting sqref="E15:E20">
    <cfRule type="cellIs" dxfId="2209" priority="2209" stopIfTrue="1" operator="equal">
      <formula>"Pass"</formula>
    </cfRule>
    <cfRule type="cellIs" dxfId="2208" priority="2210" stopIfTrue="1" operator="equal">
      <formula>"Fail"</formula>
    </cfRule>
  </conditionalFormatting>
  <conditionalFormatting sqref="E15:E20">
    <cfRule type="cellIs" dxfId="2207" priority="2207" stopIfTrue="1" operator="equal">
      <formula>"Pass"</formula>
    </cfRule>
    <cfRule type="cellIs" dxfId="2206" priority="2208" stopIfTrue="1" operator="equal">
      <formula>"Fail"</formula>
    </cfRule>
  </conditionalFormatting>
  <conditionalFormatting sqref="E15:E20">
    <cfRule type="cellIs" dxfId="2205" priority="2205" stopIfTrue="1" operator="equal">
      <formula>"Pass"</formula>
    </cfRule>
    <cfRule type="cellIs" dxfId="2204" priority="2206" stopIfTrue="1" operator="equal">
      <formula>"Fail"</formula>
    </cfRule>
  </conditionalFormatting>
  <conditionalFormatting sqref="E15:E20">
    <cfRule type="cellIs" dxfId="2203" priority="2203" stopIfTrue="1" operator="equal">
      <formula>"Pass"</formula>
    </cfRule>
    <cfRule type="cellIs" dxfId="2202" priority="2204" stopIfTrue="1" operator="equal">
      <formula>"Fail"</formula>
    </cfRule>
  </conditionalFormatting>
  <conditionalFormatting sqref="E18:E19 E16">
    <cfRule type="cellIs" dxfId="2201" priority="2201" stopIfTrue="1" operator="equal">
      <formula>"Pass"</formula>
    </cfRule>
    <cfRule type="cellIs" dxfId="2200" priority="2202" stopIfTrue="1" operator="equal">
      <formula>"Fail"</formula>
    </cfRule>
  </conditionalFormatting>
  <conditionalFormatting sqref="E20 E17">
    <cfRule type="cellIs" dxfId="2199" priority="2199" stopIfTrue="1" operator="equal">
      <formula>"Pass"</formula>
    </cfRule>
    <cfRule type="cellIs" dxfId="2198" priority="2200" stopIfTrue="1" operator="equal">
      <formula>"Fail"</formula>
    </cfRule>
  </conditionalFormatting>
  <conditionalFormatting sqref="E15:E20">
    <cfRule type="cellIs" dxfId="2197" priority="2197" stopIfTrue="1" operator="equal">
      <formula>"Pass"</formula>
    </cfRule>
    <cfRule type="cellIs" dxfId="2196" priority="2198" stopIfTrue="1" operator="equal">
      <formula>"Fail"</formula>
    </cfRule>
  </conditionalFormatting>
  <conditionalFormatting sqref="E15:E20">
    <cfRule type="cellIs" dxfId="2195" priority="2195" stopIfTrue="1" operator="equal">
      <formula>"Pass"</formula>
    </cfRule>
    <cfRule type="cellIs" dxfId="2194" priority="2196" stopIfTrue="1" operator="equal">
      <formula>"Fail"</formula>
    </cfRule>
  </conditionalFormatting>
  <conditionalFormatting sqref="E15:E20">
    <cfRule type="cellIs" dxfId="2193" priority="2193" stopIfTrue="1" operator="equal">
      <formula>"Pass"</formula>
    </cfRule>
    <cfRule type="cellIs" dxfId="2192" priority="2194" stopIfTrue="1" operator="equal">
      <formula>"Fail"</formula>
    </cfRule>
  </conditionalFormatting>
  <conditionalFormatting sqref="E15:E20">
    <cfRule type="cellIs" dxfId="2191" priority="2191" stopIfTrue="1" operator="equal">
      <formula>"Pass"</formula>
    </cfRule>
    <cfRule type="cellIs" dxfId="2190" priority="2192" stopIfTrue="1" operator="equal">
      <formula>"Fail"</formula>
    </cfRule>
  </conditionalFormatting>
  <conditionalFormatting sqref="E15:E20">
    <cfRule type="cellIs" dxfId="2189" priority="2189" stopIfTrue="1" operator="equal">
      <formula>"Pass"</formula>
    </cfRule>
    <cfRule type="cellIs" dxfId="2188" priority="2190" stopIfTrue="1" operator="equal">
      <formula>"Fail"</formula>
    </cfRule>
  </conditionalFormatting>
  <conditionalFormatting sqref="E15:E20">
    <cfRule type="cellIs" dxfId="2187" priority="2187" stopIfTrue="1" operator="equal">
      <formula>"Pass"</formula>
    </cfRule>
    <cfRule type="cellIs" dxfId="2186" priority="2188" stopIfTrue="1" operator="equal">
      <formula>"Fail"</formula>
    </cfRule>
  </conditionalFormatting>
  <conditionalFormatting sqref="E18:E19 E16">
    <cfRule type="cellIs" dxfId="2185" priority="2185" stopIfTrue="1" operator="equal">
      <formula>"Pass"</formula>
    </cfRule>
    <cfRule type="cellIs" dxfId="2184" priority="2186" stopIfTrue="1" operator="equal">
      <formula>"Fail"</formula>
    </cfRule>
  </conditionalFormatting>
  <conditionalFormatting sqref="E20 E17">
    <cfRule type="cellIs" dxfId="2183" priority="2183" stopIfTrue="1" operator="equal">
      <formula>"Pass"</formula>
    </cfRule>
    <cfRule type="cellIs" dxfId="2182" priority="2184" stopIfTrue="1" operator="equal">
      <formula>"Fail"</formula>
    </cfRule>
  </conditionalFormatting>
  <conditionalFormatting sqref="E15:E20">
    <cfRule type="cellIs" dxfId="2181" priority="2181" stopIfTrue="1" operator="equal">
      <formula>"Pass"</formula>
    </cfRule>
    <cfRule type="cellIs" dxfId="2180" priority="2182" stopIfTrue="1" operator="equal">
      <formula>"Fail"</formula>
    </cfRule>
  </conditionalFormatting>
  <conditionalFormatting sqref="E15:E20">
    <cfRule type="cellIs" dxfId="2179" priority="2179" stopIfTrue="1" operator="equal">
      <formula>"Pass"</formula>
    </cfRule>
    <cfRule type="cellIs" dxfId="2178" priority="2180" stopIfTrue="1" operator="equal">
      <formula>"Fail"</formula>
    </cfRule>
  </conditionalFormatting>
  <conditionalFormatting sqref="E15:E20">
    <cfRule type="cellIs" dxfId="2177" priority="2177" stopIfTrue="1" operator="equal">
      <formula>"Pass"</formula>
    </cfRule>
    <cfRule type="cellIs" dxfId="2176" priority="2178" stopIfTrue="1" operator="equal">
      <formula>"Fail"</formula>
    </cfRule>
  </conditionalFormatting>
  <conditionalFormatting sqref="E15:E20">
    <cfRule type="cellIs" dxfId="2175" priority="2175" stopIfTrue="1" operator="equal">
      <formula>"Pass"</formula>
    </cfRule>
    <cfRule type="cellIs" dxfId="2174" priority="2176" stopIfTrue="1" operator="equal">
      <formula>"Fail"</formula>
    </cfRule>
  </conditionalFormatting>
  <conditionalFormatting sqref="E15:E20">
    <cfRule type="cellIs" dxfId="2173" priority="2173" stopIfTrue="1" operator="equal">
      <formula>"Pass"</formula>
    </cfRule>
    <cfRule type="cellIs" dxfId="2172" priority="2174" stopIfTrue="1" operator="equal">
      <formula>"Fail"</formula>
    </cfRule>
  </conditionalFormatting>
  <conditionalFormatting sqref="E15:E20">
    <cfRule type="cellIs" dxfId="2171" priority="2171" stopIfTrue="1" operator="equal">
      <formula>"Pass"</formula>
    </cfRule>
    <cfRule type="cellIs" dxfId="2170" priority="2172" stopIfTrue="1" operator="equal">
      <formula>"Fail"</formula>
    </cfRule>
  </conditionalFormatting>
  <conditionalFormatting sqref="E18:E19 E16">
    <cfRule type="cellIs" dxfId="2169" priority="2169" stopIfTrue="1" operator="equal">
      <formula>"Pass"</formula>
    </cfRule>
    <cfRule type="cellIs" dxfId="2168" priority="2170" stopIfTrue="1" operator="equal">
      <formula>"Fail"</formula>
    </cfRule>
  </conditionalFormatting>
  <conditionalFormatting sqref="E20 E17">
    <cfRule type="cellIs" dxfId="2167" priority="2167" stopIfTrue="1" operator="equal">
      <formula>"Pass"</formula>
    </cfRule>
    <cfRule type="cellIs" dxfId="2166" priority="2168" stopIfTrue="1" operator="equal">
      <formula>"Fail"</formula>
    </cfRule>
  </conditionalFormatting>
  <conditionalFormatting sqref="E15:E20">
    <cfRule type="cellIs" dxfId="2165" priority="2165" stopIfTrue="1" operator="equal">
      <formula>"Pass"</formula>
    </cfRule>
    <cfRule type="cellIs" dxfId="2164" priority="2166" stopIfTrue="1" operator="equal">
      <formula>"Fail"</formula>
    </cfRule>
  </conditionalFormatting>
  <conditionalFormatting sqref="E15:E20">
    <cfRule type="cellIs" dxfId="2163" priority="2163" stopIfTrue="1" operator="equal">
      <formula>"Pass"</formula>
    </cfRule>
    <cfRule type="cellIs" dxfId="2162" priority="2164" stopIfTrue="1" operator="equal">
      <formula>"Fail"</formula>
    </cfRule>
  </conditionalFormatting>
  <conditionalFormatting sqref="E15:E20">
    <cfRule type="cellIs" dxfId="2161" priority="2161" stopIfTrue="1" operator="equal">
      <formula>"Pass"</formula>
    </cfRule>
    <cfRule type="cellIs" dxfId="2160" priority="2162" stopIfTrue="1" operator="equal">
      <formula>"Fail"</formula>
    </cfRule>
  </conditionalFormatting>
  <conditionalFormatting sqref="E15:E20">
    <cfRule type="cellIs" dxfId="2159" priority="2159" stopIfTrue="1" operator="equal">
      <formula>"Pass"</formula>
    </cfRule>
    <cfRule type="cellIs" dxfId="2158" priority="2160" stopIfTrue="1" operator="equal">
      <formula>"Fail"</formula>
    </cfRule>
  </conditionalFormatting>
  <conditionalFormatting sqref="E15:E20">
    <cfRule type="cellIs" dxfId="2157" priority="2157" stopIfTrue="1" operator="equal">
      <formula>"Pass"</formula>
    </cfRule>
    <cfRule type="cellIs" dxfId="2156" priority="2158" stopIfTrue="1" operator="equal">
      <formula>"Fail"</formula>
    </cfRule>
  </conditionalFormatting>
  <conditionalFormatting sqref="E15:E20">
    <cfRule type="cellIs" dxfId="2155" priority="2155" stopIfTrue="1" operator="equal">
      <formula>"Pass"</formula>
    </cfRule>
    <cfRule type="cellIs" dxfId="2154" priority="2156" stopIfTrue="1" operator="equal">
      <formula>"Fail"</formula>
    </cfRule>
  </conditionalFormatting>
  <conditionalFormatting sqref="E18:E19 E16">
    <cfRule type="cellIs" dxfId="2153" priority="2153" stopIfTrue="1" operator="equal">
      <formula>"Pass"</formula>
    </cfRule>
    <cfRule type="cellIs" dxfId="2152" priority="2154" stopIfTrue="1" operator="equal">
      <formula>"Fail"</formula>
    </cfRule>
  </conditionalFormatting>
  <conditionalFormatting sqref="E20 E17">
    <cfRule type="cellIs" dxfId="2151" priority="2151" stopIfTrue="1" operator="equal">
      <formula>"Pass"</formula>
    </cfRule>
    <cfRule type="cellIs" dxfId="2150" priority="2152" stopIfTrue="1" operator="equal">
      <formula>"Fail"</formula>
    </cfRule>
  </conditionalFormatting>
  <conditionalFormatting sqref="E15:E20">
    <cfRule type="cellIs" dxfId="2149" priority="2149" stopIfTrue="1" operator="equal">
      <formula>"Pass"</formula>
    </cfRule>
    <cfRule type="cellIs" dxfId="2148" priority="2150" stopIfTrue="1" operator="equal">
      <formula>"Fail"</formula>
    </cfRule>
  </conditionalFormatting>
  <conditionalFormatting sqref="E15:E20">
    <cfRule type="cellIs" dxfId="2147" priority="2147" stopIfTrue="1" operator="equal">
      <formula>"Pass"</formula>
    </cfRule>
    <cfRule type="cellIs" dxfId="2146" priority="2148" stopIfTrue="1" operator="equal">
      <formula>"Fail"</formula>
    </cfRule>
  </conditionalFormatting>
  <conditionalFormatting sqref="E15:E20">
    <cfRule type="cellIs" dxfId="2145" priority="2145" stopIfTrue="1" operator="equal">
      <formula>"Pass"</formula>
    </cfRule>
    <cfRule type="cellIs" dxfId="2144" priority="2146" stopIfTrue="1" operator="equal">
      <formula>"Fail"</formula>
    </cfRule>
  </conditionalFormatting>
  <conditionalFormatting sqref="E15:E20">
    <cfRule type="cellIs" dxfId="2143" priority="2143" stopIfTrue="1" operator="equal">
      <formula>"Pass"</formula>
    </cfRule>
    <cfRule type="cellIs" dxfId="2142" priority="2144" stopIfTrue="1" operator="equal">
      <formula>"Fail"</formula>
    </cfRule>
  </conditionalFormatting>
  <conditionalFormatting sqref="E15:E20">
    <cfRule type="cellIs" dxfId="2141" priority="2141" stopIfTrue="1" operator="equal">
      <formula>"Pass"</formula>
    </cfRule>
    <cfRule type="cellIs" dxfId="2140" priority="2142" stopIfTrue="1" operator="equal">
      <formula>"Fail"</formula>
    </cfRule>
  </conditionalFormatting>
  <conditionalFormatting sqref="E15:E20">
    <cfRule type="cellIs" dxfId="2139" priority="2139" stopIfTrue="1" operator="equal">
      <formula>"Pass"</formula>
    </cfRule>
    <cfRule type="cellIs" dxfId="2138" priority="2140" stopIfTrue="1" operator="equal">
      <formula>"Fail"</formula>
    </cfRule>
  </conditionalFormatting>
  <conditionalFormatting sqref="E18:E19 E16">
    <cfRule type="cellIs" dxfId="2137" priority="2137" stopIfTrue="1" operator="equal">
      <formula>"Pass"</formula>
    </cfRule>
    <cfRule type="cellIs" dxfId="2136" priority="2138" stopIfTrue="1" operator="equal">
      <formula>"Fail"</formula>
    </cfRule>
  </conditionalFormatting>
  <conditionalFormatting sqref="E20 E17">
    <cfRule type="cellIs" dxfId="2135" priority="2135" stopIfTrue="1" operator="equal">
      <formula>"Pass"</formula>
    </cfRule>
    <cfRule type="cellIs" dxfId="2134" priority="2136" stopIfTrue="1" operator="equal">
      <formula>"Fail"</formula>
    </cfRule>
  </conditionalFormatting>
  <conditionalFormatting sqref="E15:E20">
    <cfRule type="cellIs" dxfId="2133" priority="2133" stopIfTrue="1" operator="equal">
      <formula>"Pass"</formula>
    </cfRule>
    <cfRule type="cellIs" dxfId="2132" priority="2134" stopIfTrue="1" operator="equal">
      <formula>"Fail"</formula>
    </cfRule>
  </conditionalFormatting>
  <conditionalFormatting sqref="E15:E20">
    <cfRule type="cellIs" dxfId="2131" priority="2131" stopIfTrue="1" operator="equal">
      <formula>"Pass"</formula>
    </cfRule>
    <cfRule type="cellIs" dxfId="2130" priority="2132" stopIfTrue="1" operator="equal">
      <formula>"Fail"</formula>
    </cfRule>
  </conditionalFormatting>
  <conditionalFormatting sqref="E15:E20">
    <cfRule type="cellIs" dxfId="2129" priority="2129" stopIfTrue="1" operator="equal">
      <formula>"Pass"</formula>
    </cfRule>
    <cfRule type="cellIs" dxfId="2128" priority="2130" stopIfTrue="1" operator="equal">
      <formula>"Fail"</formula>
    </cfRule>
  </conditionalFormatting>
  <conditionalFormatting sqref="E15:E20">
    <cfRule type="cellIs" dxfId="2127" priority="2127" stopIfTrue="1" operator="equal">
      <formula>"Pass"</formula>
    </cfRule>
    <cfRule type="cellIs" dxfId="2126" priority="2128" stopIfTrue="1" operator="equal">
      <formula>"Fail"</formula>
    </cfRule>
  </conditionalFormatting>
  <conditionalFormatting sqref="E15:E20">
    <cfRule type="cellIs" dxfId="2125" priority="2125" stopIfTrue="1" operator="equal">
      <formula>"Pass"</formula>
    </cfRule>
    <cfRule type="cellIs" dxfId="2124" priority="2126" stopIfTrue="1" operator="equal">
      <formula>"Fail"</formula>
    </cfRule>
  </conditionalFormatting>
  <conditionalFormatting sqref="E15:E20">
    <cfRule type="cellIs" dxfId="2123" priority="2123" stopIfTrue="1" operator="equal">
      <formula>"Pass"</formula>
    </cfRule>
    <cfRule type="cellIs" dxfId="2122" priority="2124" stopIfTrue="1" operator="equal">
      <formula>"Fail"</formula>
    </cfRule>
  </conditionalFormatting>
  <conditionalFormatting sqref="E18:E19 E16">
    <cfRule type="cellIs" dxfId="2121" priority="2121" stopIfTrue="1" operator="equal">
      <formula>"Pass"</formula>
    </cfRule>
    <cfRule type="cellIs" dxfId="2120" priority="2122" stopIfTrue="1" operator="equal">
      <formula>"Fail"</formula>
    </cfRule>
  </conditionalFormatting>
  <conditionalFormatting sqref="E20 E17">
    <cfRule type="cellIs" dxfId="2119" priority="2119" stopIfTrue="1" operator="equal">
      <formula>"Pass"</formula>
    </cfRule>
    <cfRule type="cellIs" dxfId="2118" priority="2120" stopIfTrue="1" operator="equal">
      <formula>"Fail"</formula>
    </cfRule>
  </conditionalFormatting>
  <conditionalFormatting sqref="E15:E20">
    <cfRule type="cellIs" dxfId="2117" priority="2117" stopIfTrue="1" operator="equal">
      <formula>"Pass"</formula>
    </cfRule>
    <cfRule type="cellIs" dxfId="2116" priority="2118" stopIfTrue="1" operator="equal">
      <formula>"Fail"</formula>
    </cfRule>
  </conditionalFormatting>
  <conditionalFormatting sqref="E15:E20">
    <cfRule type="cellIs" dxfId="2115" priority="2115" stopIfTrue="1" operator="equal">
      <formula>"Pass"</formula>
    </cfRule>
    <cfRule type="cellIs" dxfId="2114" priority="2116" stopIfTrue="1" operator="equal">
      <formula>"Fail"</formula>
    </cfRule>
  </conditionalFormatting>
  <conditionalFormatting sqref="E15:E20">
    <cfRule type="cellIs" dxfId="2113" priority="2113" stopIfTrue="1" operator="equal">
      <formula>"Pass"</formula>
    </cfRule>
    <cfRule type="cellIs" dxfId="2112" priority="2114" stopIfTrue="1" operator="equal">
      <formula>"Fail"</formula>
    </cfRule>
  </conditionalFormatting>
  <conditionalFormatting sqref="E15:E20">
    <cfRule type="cellIs" dxfId="2111" priority="2111" stopIfTrue="1" operator="equal">
      <formula>"Pass"</formula>
    </cfRule>
    <cfRule type="cellIs" dxfId="2110" priority="2112" stopIfTrue="1" operator="equal">
      <formula>"Fail"</formula>
    </cfRule>
  </conditionalFormatting>
  <conditionalFormatting sqref="E15:E20">
    <cfRule type="cellIs" dxfId="2109" priority="2109" stopIfTrue="1" operator="equal">
      <formula>"Pass"</formula>
    </cfRule>
    <cfRule type="cellIs" dxfId="2108" priority="2110" stopIfTrue="1" operator="equal">
      <formula>"Fail"</formula>
    </cfRule>
  </conditionalFormatting>
  <conditionalFormatting sqref="E15:E20">
    <cfRule type="cellIs" dxfId="2107" priority="2107" stopIfTrue="1" operator="equal">
      <formula>"Pass"</formula>
    </cfRule>
    <cfRule type="cellIs" dxfId="2106" priority="2108" stopIfTrue="1" operator="equal">
      <formula>"Fail"</formula>
    </cfRule>
  </conditionalFormatting>
  <conditionalFormatting sqref="E18:E19 E16">
    <cfRule type="cellIs" dxfId="2105" priority="2105" stopIfTrue="1" operator="equal">
      <formula>"Pass"</formula>
    </cfRule>
    <cfRule type="cellIs" dxfId="2104" priority="2106" stopIfTrue="1" operator="equal">
      <formula>"Fail"</formula>
    </cfRule>
  </conditionalFormatting>
  <conditionalFormatting sqref="E20 E17">
    <cfRule type="cellIs" dxfId="2103" priority="2103" stopIfTrue="1" operator="equal">
      <formula>"Pass"</formula>
    </cfRule>
    <cfRule type="cellIs" dxfId="2102" priority="2104" stopIfTrue="1" operator="equal">
      <formula>"Fail"</formula>
    </cfRule>
  </conditionalFormatting>
  <conditionalFormatting sqref="E15:E20">
    <cfRule type="cellIs" dxfId="2101" priority="2101" stopIfTrue="1" operator="equal">
      <formula>"Pass"</formula>
    </cfRule>
    <cfRule type="cellIs" dxfId="2100" priority="2102" stopIfTrue="1" operator="equal">
      <formula>"Fail"</formula>
    </cfRule>
  </conditionalFormatting>
  <conditionalFormatting sqref="E15:E20">
    <cfRule type="cellIs" dxfId="2099" priority="2099" stopIfTrue="1" operator="equal">
      <formula>"Pass"</formula>
    </cfRule>
    <cfRule type="cellIs" dxfId="2098" priority="2100" stopIfTrue="1" operator="equal">
      <formula>"Fail"</formula>
    </cfRule>
  </conditionalFormatting>
  <conditionalFormatting sqref="E15:E20">
    <cfRule type="cellIs" dxfId="2097" priority="2097" stopIfTrue="1" operator="equal">
      <formula>"Pass"</formula>
    </cfRule>
    <cfRule type="cellIs" dxfId="2096" priority="2098" stopIfTrue="1" operator="equal">
      <formula>"Fail"</formula>
    </cfRule>
  </conditionalFormatting>
  <conditionalFormatting sqref="E15:E20">
    <cfRule type="cellIs" dxfId="2095" priority="2095" stopIfTrue="1" operator="equal">
      <formula>"Pass"</formula>
    </cfRule>
    <cfRule type="cellIs" dxfId="2094" priority="2096" stopIfTrue="1" operator="equal">
      <formula>"Fail"</formula>
    </cfRule>
  </conditionalFormatting>
  <conditionalFormatting sqref="E15:E20">
    <cfRule type="cellIs" dxfId="2093" priority="2093" stopIfTrue="1" operator="equal">
      <formula>"Pass"</formula>
    </cfRule>
    <cfRule type="cellIs" dxfId="2092" priority="2094" stopIfTrue="1" operator="equal">
      <formula>"Fail"</formula>
    </cfRule>
  </conditionalFormatting>
  <conditionalFormatting sqref="E15:E20">
    <cfRule type="cellIs" dxfId="2091" priority="2091" stopIfTrue="1" operator="equal">
      <formula>"Pass"</formula>
    </cfRule>
    <cfRule type="cellIs" dxfId="2090" priority="2092" stopIfTrue="1" operator="equal">
      <formula>"Fail"</formula>
    </cfRule>
  </conditionalFormatting>
  <conditionalFormatting sqref="E18:E19 E16">
    <cfRule type="cellIs" dxfId="2089" priority="2089" stopIfTrue="1" operator="equal">
      <formula>"Pass"</formula>
    </cfRule>
    <cfRule type="cellIs" dxfId="2088" priority="2090" stopIfTrue="1" operator="equal">
      <formula>"Fail"</formula>
    </cfRule>
  </conditionalFormatting>
  <conditionalFormatting sqref="E20 E17">
    <cfRule type="cellIs" dxfId="2087" priority="2087" stopIfTrue="1" operator="equal">
      <formula>"Pass"</formula>
    </cfRule>
    <cfRule type="cellIs" dxfId="2086" priority="2088" stopIfTrue="1" operator="equal">
      <formula>"Fail"</formula>
    </cfRule>
  </conditionalFormatting>
  <conditionalFormatting sqref="E15:E20">
    <cfRule type="cellIs" dxfId="2085" priority="2085" stopIfTrue="1" operator="equal">
      <formula>"Pass"</formula>
    </cfRule>
    <cfRule type="cellIs" dxfId="2084" priority="2086" stopIfTrue="1" operator="equal">
      <formula>"Fail"</formula>
    </cfRule>
  </conditionalFormatting>
  <conditionalFormatting sqref="E15:E20">
    <cfRule type="cellIs" dxfId="2083" priority="2083" stopIfTrue="1" operator="equal">
      <formula>"Pass"</formula>
    </cfRule>
    <cfRule type="cellIs" dxfId="2082" priority="2084" stopIfTrue="1" operator="equal">
      <formula>"Fail"</formula>
    </cfRule>
  </conditionalFormatting>
  <conditionalFormatting sqref="E15:E20">
    <cfRule type="cellIs" dxfId="2081" priority="2081" stopIfTrue="1" operator="equal">
      <formula>"Pass"</formula>
    </cfRule>
    <cfRule type="cellIs" dxfId="2080" priority="2082" stopIfTrue="1" operator="equal">
      <formula>"Fail"</formula>
    </cfRule>
  </conditionalFormatting>
  <conditionalFormatting sqref="E15:E20">
    <cfRule type="cellIs" dxfId="2079" priority="2079" stopIfTrue="1" operator="equal">
      <formula>"Pass"</formula>
    </cfRule>
    <cfRule type="cellIs" dxfId="2078" priority="2080" stopIfTrue="1" operator="equal">
      <formula>"Fail"</formula>
    </cfRule>
  </conditionalFormatting>
  <conditionalFormatting sqref="E15:E20">
    <cfRule type="cellIs" dxfId="2077" priority="2077" stopIfTrue="1" operator="equal">
      <formula>"Pass"</formula>
    </cfRule>
    <cfRule type="cellIs" dxfId="2076" priority="2078" stopIfTrue="1" operator="equal">
      <formula>"Fail"</formula>
    </cfRule>
  </conditionalFormatting>
  <conditionalFormatting sqref="E15:E20">
    <cfRule type="cellIs" dxfId="2075" priority="2075" stopIfTrue="1" operator="equal">
      <formula>"Pass"</formula>
    </cfRule>
    <cfRule type="cellIs" dxfId="2074" priority="2076" stopIfTrue="1" operator="equal">
      <formula>"Fail"</formula>
    </cfRule>
  </conditionalFormatting>
  <conditionalFormatting sqref="E18:E19 E16">
    <cfRule type="cellIs" dxfId="2073" priority="2073" stopIfTrue="1" operator="equal">
      <formula>"Pass"</formula>
    </cfRule>
    <cfRule type="cellIs" dxfId="2072" priority="2074" stopIfTrue="1" operator="equal">
      <formula>"Fail"</formula>
    </cfRule>
  </conditionalFormatting>
  <conditionalFormatting sqref="E20 E17">
    <cfRule type="cellIs" dxfId="2071" priority="2071" stopIfTrue="1" operator="equal">
      <formula>"Pass"</formula>
    </cfRule>
    <cfRule type="cellIs" dxfId="2070" priority="2072" stopIfTrue="1" operator="equal">
      <formula>"Fail"</formula>
    </cfRule>
  </conditionalFormatting>
  <conditionalFormatting sqref="E15:E20">
    <cfRule type="cellIs" dxfId="2069" priority="2069" stopIfTrue="1" operator="equal">
      <formula>"Pass"</formula>
    </cfRule>
    <cfRule type="cellIs" dxfId="2068" priority="2070" stopIfTrue="1" operator="equal">
      <formula>"Fail"</formula>
    </cfRule>
  </conditionalFormatting>
  <conditionalFormatting sqref="E15:E20">
    <cfRule type="cellIs" dxfId="2067" priority="2067" stopIfTrue="1" operator="equal">
      <formula>"Pass"</formula>
    </cfRule>
    <cfRule type="cellIs" dxfId="2066" priority="2068" stopIfTrue="1" operator="equal">
      <formula>"Fail"</formula>
    </cfRule>
  </conditionalFormatting>
  <conditionalFormatting sqref="E15:E20">
    <cfRule type="cellIs" dxfId="2065" priority="2065" stopIfTrue="1" operator="equal">
      <formula>"Pass"</formula>
    </cfRule>
    <cfRule type="cellIs" dxfId="2064" priority="2066" stopIfTrue="1" operator="equal">
      <formula>"Fail"</formula>
    </cfRule>
  </conditionalFormatting>
  <conditionalFormatting sqref="E15:E20">
    <cfRule type="cellIs" dxfId="2063" priority="2063" stopIfTrue="1" operator="equal">
      <formula>"Pass"</formula>
    </cfRule>
    <cfRule type="cellIs" dxfId="2062" priority="2064" stopIfTrue="1" operator="equal">
      <formula>"Fail"</formula>
    </cfRule>
  </conditionalFormatting>
  <conditionalFormatting sqref="E15:E20">
    <cfRule type="cellIs" dxfId="2061" priority="2061" stopIfTrue="1" operator="equal">
      <formula>"Pass"</formula>
    </cfRule>
    <cfRule type="cellIs" dxfId="2060" priority="2062" stopIfTrue="1" operator="equal">
      <formula>"Fail"</formula>
    </cfRule>
  </conditionalFormatting>
  <conditionalFormatting sqref="E15:E20">
    <cfRule type="cellIs" dxfId="2059" priority="2059" stopIfTrue="1" operator="equal">
      <formula>"Pass"</formula>
    </cfRule>
    <cfRule type="cellIs" dxfId="2058" priority="2060" stopIfTrue="1" operator="equal">
      <formula>"Fail"</formula>
    </cfRule>
  </conditionalFormatting>
  <conditionalFormatting sqref="E15:E20">
    <cfRule type="cellIs" dxfId="2057" priority="2057" stopIfTrue="1" operator="equal">
      <formula>"Pass"</formula>
    </cfRule>
    <cfRule type="cellIs" dxfId="2056" priority="2058" stopIfTrue="1" operator="equal">
      <formula>"Fail"</formula>
    </cfRule>
  </conditionalFormatting>
  <conditionalFormatting sqref="E15:E20">
    <cfRule type="cellIs" dxfId="2055" priority="2055" stopIfTrue="1" operator="equal">
      <formula>"Pass"</formula>
    </cfRule>
    <cfRule type="cellIs" dxfId="2054" priority="2056" stopIfTrue="1" operator="equal">
      <formula>"Fail"</formula>
    </cfRule>
  </conditionalFormatting>
  <conditionalFormatting sqref="E15:E20">
    <cfRule type="cellIs" dxfId="2053" priority="2053" stopIfTrue="1" operator="equal">
      <formula>"Pass"</formula>
    </cfRule>
    <cfRule type="cellIs" dxfId="2052" priority="2054" stopIfTrue="1" operator="equal">
      <formula>"Fail"</formula>
    </cfRule>
  </conditionalFormatting>
  <conditionalFormatting sqref="E15:E20">
    <cfRule type="cellIs" dxfId="2051" priority="2051" stopIfTrue="1" operator="equal">
      <formula>"Pass"</formula>
    </cfRule>
    <cfRule type="cellIs" dxfId="2050" priority="2052" stopIfTrue="1" operator="equal">
      <formula>"Fail"</formula>
    </cfRule>
  </conditionalFormatting>
  <conditionalFormatting sqref="E15:E20">
    <cfRule type="cellIs" dxfId="2049" priority="2049" stopIfTrue="1" operator="equal">
      <formula>"Pass"</formula>
    </cfRule>
    <cfRule type="cellIs" dxfId="2048" priority="2050" stopIfTrue="1" operator="equal">
      <formula>"Fail"</formula>
    </cfRule>
  </conditionalFormatting>
  <conditionalFormatting sqref="E15:E20">
    <cfRule type="cellIs" dxfId="2047" priority="2047" stopIfTrue="1" operator="equal">
      <formula>"Pass"</formula>
    </cfRule>
    <cfRule type="cellIs" dxfId="2046" priority="2048" stopIfTrue="1" operator="equal">
      <formula>"Fail"</formula>
    </cfRule>
  </conditionalFormatting>
  <conditionalFormatting sqref="E15:E20">
    <cfRule type="cellIs" dxfId="2045" priority="2045" stopIfTrue="1" operator="equal">
      <formula>"Pass"</formula>
    </cfRule>
    <cfRule type="cellIs" dxfId="2044" priority="2046" stopIfTrue="1" operator="equal">
      <formula>"Fail"</formula>
    </cfRule>
  </conditionalFormatting>
  <conditionalFormatting sqref="E15:E20">
    <cfRule type="cellIs" dxfId="2043" priority="2043" stopIfTrue="1" operator="equal">
      <formula>"Pass"</formula>
    </cfRule>
    <cfRule type="cellIs" dxfId="2042" priority="2044" stopIfTrue="1" operator="equal">
      <formula>"Fail"</formula>
    </cfRule>
  </conditionalFormatting>
  <conditionalFormatting sqref="E15:E20">
    <cfRule type="cellIs" dxfId="2041" priority="2041" stopIfTrue="1" operator="equal">
      <formula>"Pass"</formula>
    </cfRule>
    <cfRule type="cellIs" dxfId="2040" priority="2042" stopIfTrue="1" operator="equal">
      <formula>"Fail"</formula>
    </cfRule>
  </conditionalFormatting>
  <conditionalFormatting sqref="E15:E20">
    <cfRule type="cellIs" dxfId="2039" priority="2039" stopIfTrue="1" operator="equal">
      <formula>"Pass"</formula>
    </cfRule>
    <cfRule type="cellIs" dxfId="2038" priority="2040" stopIfTrue="1" operator="equal">
      <formula>"Fail"</formula>
    </cfRule>
  </conditionalFormatting>
  <conditionalFormatting sqref="E15:E20">
    <cfRule type="cellIs" dxfId="2037" priority="2037" stopIfTrue="1" operator="equal">
      <formula>"Pass"</formula>
    </cfRule>
    <cfRule type="cellIs" dxfId="2036" priority="2038" stopIfTrue="1" operator="equal">
      <formula>"Fail"</formula>
    </cfRule>
  </conditionalFormatting>
  <conditionalFormatting sqref="E15:E20">
    <cfRule type="cellIs" dxfId="2035" priority="2035" stopIfTrue="1" operator="equal">
      <formula>"Pass"</formula>
    </cfRule>
    <cfRule type="cellIs" dxfId="2034" priority="2036" stopIfTrue="1" operator="equal">
      <formula>"Fail"</formula>
    </cfRule>
  </conditionalFormatting>
  <conditionalFormatting sqref="E15:E20">
    <cfRule type="cellIs" dxfId="2033" priority="2033" stopIfTrue="1" operator="equal">
      <formula>"Pass"</formula>
    </cfRule>
    <cfRule type="cellIs" dxfId="2032" priority="2034" stopIfTrue="1" operator="equal">
      <formula>"Fail"</formula>
    </cfRule>
  </conditionalFormatting>
  <conditionalFormatting sqref="E15:E20">
    <cfRule type="cellIs" dxfId="2031" priority="2031" stopIfTrue="1" operator="equal">
      <formula>"Pass"</formula>
    </cfRule>
    <cfRule type="cellIs" dxfId="2030" priority="2032" stopIfTrue="1" operator="equal">
      <formula>"Fail"</formula>
    </cfRule>
  </conditionalFormatting>
  <conditionalFormatting sqref="E15:E20">
    <cfRule type="cellIs" dxfId="2029" priority="2029" stopIfTrue="1" operator="equal">
      <formula>"Pass"</formula>
    </cfRule>
    <cfRule type="cellIs" dxfId="2028" priority="2030" stopIfTrue="1" operator="equal">
      <formula>"Fail"</formula>
    </cfRule>
  </conditionalFormatting>
  <conditionalFormatting sqref="E15:E20">
    <cfRule type="cellIs" dxfId="2027" priority="2027" stopIfTrue="1" operator="equal">
      <formula>"Pass"</formula>
    </cfRule>
    <cfRule type="cellIs" dxfId="2026" priority="2028" stopIfTrue="1" operator="equal">
      <formula>"Fail"</formula>
    </cfRule>
  </conditionalFormatting>
  <conditionalFormatting sqref="E15:E20">
    <cfRule type="cellIs" dxfId="2025" priority="2025" stopIfTrue="1" operator="equal">
      <formula>"Pass"</formula>
    </cfRule>
    <cfRule type="cellIs" dxfId="2024" priority="2026" stopIfTrue="1" operator="equal">
      <formula>"Fail"</formula>
    </cfRule>
  </conditionalFormatting>
  <conditionalFormatting sqref="E15:E20">
    <cfRule type="cellIs" dxfId="2023" priority="2023" stopIfTrue="1" operator="equal">
      <formula>"Pass"</formula>
    </cfRule>
    <cfRule type="cellIs" dxfId="2022" priority="2024" stopIfTrue="1" operator="equal">
      <formula>"Fail"</formula>
    </cfRule>
  </conditionalFormatting>
  <conditionalFormatting sqref="E15:E20">
    <cfRule type="cellIs" dxfId="2021" priority="2021" stopIfTrue="1" operator="equal">
      <formula>"Pass"</formula>
    </cfRule>
    <cfRule type="cellIs" dxfId="2020" priority="2022" stopIfTrue="1" operator="equal">
      <formula>"Fail"</formula>
    </cfRule>
  </conditionalFormatting>
  <conditionalFormatting sqref="E15:E20">
    <cfRule type="cellIs" dxfId="2019" priority="2019" stopIfTrue="1" operator="equal">
      <formula>"Pass"</formula>
    </cfRule>
    <cfRule type="cellIs" dxfId="2018" priority="2020" stopIfTrue="1" operator="equal">
      <formula>"Fail"</formula>
    </cfRule>
  </conditionalFormatting>
  <conditionalFormatting sqref="E15:E20">
    <cfRule type="cellIs" dxfId="2017" priority="2017" stopIfTrue="1" operator="equal">
      <formula>"Pass"</formula>
    </cfRule>
    <cfRule type="cellIs" dxfId="2016" priority="2018" stopIfTrue="1" operator="equal">
      <formula>"Fail"</formula>
    </cfRule>
  </conditionalFormatting>
  <conditionalFormatting sqref="E15:E20">
    <cfRule type="cellIs" dxfId="2015" priority="2015" stopIfTrue="1" operator="equal">
      <formula>"Pass"</formula>
    </cfRule>
    <cfRule type="cellIs" dxfId="2014" priority="2016" stopIfTrue="1" operator="equal">
      <formula>"Fail"</formula>
    </cfRule>
  </conditionalFormatting>
  <conditionalFormatting sqref="E15:E20">
    <cfRule type="cellIs" dxfId="2013" priority="2013" stopIfTrue="1" operator="equal">
      <formula>"Pass"</formula>
    </cfRule>
    <cfRule type="cellIs" dxfId="2012" priority="2014" stopIfTrue="1" operator="equal">
      <formula>"Fail"</formula>
    </cfRule>
  </conditionalFormatting>
  <conditionalFormatting sqref="E15:E20">
    <cfRule type="cellIs" dxfId="2011" priority="2011" stopIfTrue="1" operator="equal">
      <formula>"Pass"</formula>
    </cfRule>
    <cfRule type="cellIs" dxfId="2010" priority="2012" stopIfTrue="1" operator="equal">
      <formula>"Fail"</formula>
    </cfRule>
  </conditionalFormatting>
  <conditionalFormatting sqref="E15:E20">
    <cfRule type="cellIs" dxfId="2009" priority="2009" stopIfTrue="1" operator="equal">
      <formula>"Pass"</formula>
    </cfRule>
    <cfRule type="cellIs" dxfId="2008" priority="2010" stopIfTrue="1" operator="equal">
      <formula>"Fail"</formula>
    </cfRule>
  </conditionalFormatting>
  <conditionalFormatting sqref="E15:E20">
    <cfRule type="cellIs" dxfId="2007" priority="2007" stopIfTrue="1" operator="equal">
      <formula>"Pass"</formula>
    </cfRule>
    <cfRule type="cellIs" dxfId="2006" priority="2008" stopIfTrue="1" operator="equal">
      <formula>"Fail"</formula>
    </cfRule>
  </conditionalFormatting>
  <conditionalFormatting sqref="E15:E20">
    <cfRule type="cellIs" dxfId="2005" priority="2005" stopIfTrue="1" operator="equal">
      <formula>"Pass"</formula>
    </cfRule>
    <cfRule type="cellIs" dxfId="2004" priority="2006" stopIfTrue="1" operator="equal">
      <formula>"Fail"</formula>
    </cfRule>
  </conditionalFormatting>
  <conditionalFormatting sqref="E15:E20">
    <cfRule type="cellIs" dxfId="2003" priority="2003" stopIfTrue="1" operator="equal">
      <formula>"Pass"</formula>
    </cfRule>
    <cfRule type="cellIs" dxfId="2002" priority="2004" stopIfTrue="1" operator="equal">
      <formula>"Fail"</formula>
    </cfRule>
  </conditionalFormatting>
  <conditionalFormatting sqref="E15:E20">
    <cfRule type="cellIs" dxfId="2001" priority="2001" stopIfTrue="1" operator="equal">
      <formula>"Pass"</formula>
    </cfRule>
    <cfRule type="cellIs" dxfId="2000" priority="2002" stopIfTrue="1" operator="equal">
      <formula>"Fail"</formula>
    </cfRule>
  </conditionalFormatting>
  <conditionalFormatting sqref="E15:E20">
    <cfRule type="cellIs" dxfId="1999" priority="1999" stopIfTrue="1" operator="equal">
      <formula>"Pass"</formula>
    </cfRule>
    <cfRule type="cellIs" dxfId="1998" priority="2000" stopIfTrue="1" operator="equal">
      <formula>"Fail"</formula>
    </cfRule>
  </conditionalFormatting>
  <conditionalFormatting sqref="E15:E20">
    <cfRule type="cellIs" dxfId="1997" priority="1997" stopIfTrue="1" operator="equal">
      <formula>"Pass"</formula>
    </cfRule>
    <cfRule type="cellIs" dxfId="1996" priority="1998" stopIfTrue="1" operator="equal">
      <formula>"Fail"</formula>
    </cfRule>
  </conditionalFormatting>
  <conditionalFormatting sqref="E15:E20">
    <cfRule type="cellIs" dxfId="1995" priority="1995" stopIfTrue="1" operator="equal">
      <formula>"Pass"</formula>
    </cfRule>
    <cfRule type="cellIs" dxfId="1994" priority="1996" stopIfTrue="1" operator="equal">
      <formula>"Fail"</formula>
    </cfRule>
  </conditionalFormatting>
  <conditionalFormatting sqref="E15:E20">
    <cfRule type="cellIs" dxfId="1993" priority="1993" stopIfTrue="1" operator="equal">
      <formula>"Pass"</formula>
    </cfRule>
    <cfRule type="cellIs" dxfId="1992" priority="1994" stopIfTrue="1" operator="equal">
      <formula>"Fail"</formula>
    </cfRule>
  </conditionalFormatting>
  <conditionalFormatting sqref="E15:E20">
    <cfRule type="cellIs" dxfId="1991" priority="1991" stopIfTrue="1" operator="equal">
      <formula>"Pass"</formula>
    </cfRule>
    <cfRule type="cellIs" dxfId="1990" priority="1992" stopIfTrue="1" operator="equal">
      <formula>"Fail"</formula>
    </cfRule>
  </conditionalFormatting>
  <conditionalFormatting sqref="E15:E20">
    <cfRule type="cellIs" dxfId="1989" priority="1989" stopIfTrue="1" operator="equal">
      <formula>"Pass"</formula>
    </cfRule>
    <cfRule type="cellIs" dxfId="1988" priority="1990" stopIfTrue="1" operator="equal">
      <formula>"Fail"</formula>
    </cfRule>
  </conditionalFormatting>
  <conditionalFormatting sqref="E15:E20">
    <cfRule type="cellIs" dxfId="1987" priority="1987" stopIfTrue="1" operator="equal">
      <formula>"Pass"</formula>
    </cfRule>
    <cfRule type="cellIs" dxfId="1986" priority="1988" stopIfTrue="1" operator="equal">
      <formula>"Fail"</formula>
    </cfRule>
  </conditionalFormatting>
  <conditionalFormatting sqref="E15:E20">
    <cfRule type="cellIs" dxfId="1985" priority="1985" stopIfTrue="1" operator="equal">
      <formula>"Pass"</formula>
    </cfRule>
    <cfRule type="cellIs" dxfId="1984" priority="1986" stopIfTrue="1" operator="equal">
      <formula>"Fail"</formula>
    </cfRule>
  </conditionalFormatting>
  <conditionalFormatting sqref="E15:E20">
    <cfRule type="cellIs" dxfId="1983" priority="1983" stopIfTrue="1" operator="equal">
      <formula>"Pass"</formula>
    </cfRule>
    <cfRule type="cellIs" dxfId="1982" priority="1984" stopIfTrue="1" operator="equal">
      <formula>"Fail"</formula>
    </cfRule>
  </conditionalFormatting>
  <conditionalFormatting sqref="E15:E20">
    <cfRule type="cellIs" dxfId="1981" priority="1981" stopIfTrue="1" operator="equal">
      <formula>"Pass"</formula>
    </cfRule>
    <cfRule type="cellIs" dxfId="1980" priority="1982" stopIfTrue="1" operator="equal">
      <formula>"Fail"</formula>
    </cfRule>
  </conditionalFormatting>
  <conditionalFormatting sqref="E15:E20">
    <cfRule type="cellIs" dxfId="1979" priority="1979" stopIfTrue="1" operator="equal">
      <formula>"Pass"</formula>
    </cfRule>
    <cfRule type="cellIs" dxfId="1978" priority="1980" stopIfTrue="1" operator="equal">
      <formula>"Fail"</formula>
    </cfRule>
  </conditionalFormatting>
  <conditionalFormatting sqref="E15:E20">
    <cfRule type="cellIs" dxfId="1977" priority="1977" stopIfTrue="1" operator="equal">
      <formula>"Pass"</formula>
    </cfRule>
    <cfRule type="cellIs" dxfId="1976" priority="1978" stopIfTrue="1" operator="equal">
      <formula>"Fail"</formula>
    </cfRule>
  </conditionalFormatting>
  <conditionalFormatting sqref="E15:E20">
    <cfRule type="cellIs" dxfId="1975" priority="1975" stopIfTrue="1" operator="equal">
      <formula>"Pass"</formula>
    </cfRule>
    <cfRule type="cellIs" dxfId="1974" priority="1976" stopIfTrue="1" operator="equal">
      <formula>"Fail"</formula>
    </cfRule>
  </conditionalFormatting>
  <conditionalFormatting sqref="E15:E20">
    <cfRule type="cellIs" dxfId="1973" priority="1973" stopIfTrue="1" operator="equal">
      <formula>"Pass"</formula>
    </cfRule>
    <cfRule type="cellIs" dxfId="1972" priority="1974" stopIfTrue="1" operator="equal">
      <formula>"Fail"</formula>
    </cfRule>
  </conditionalFormatting>
  <conditionalFormatting sqref="E15:E20">
    <cfRule type="cellIs" dxfId="1971" priority="1971" stopIfTrue="1" operator="equal">
      <formula>"Pass"</formula>
    </cfRule>
    <cfRule type="cellIs" dxfId="1970" priority="1972" stopIfTrue="1" operator="equal">
      <formula>"Fail"</formula>
    </cfRule>
  </conditionalFormatting>
  <conditionalFormatting sqref="E15:E20">
    <cfRule type="cellIs" dxfId="1969" priority="1969" stopIfTrue="1" operator="equal">
      <formula>"Pass"</formula>
    </cfRule>
    <cfRule type="cellIs" dxfId="1968" priority="1970" stopIfTrue="1" operator="equal">
      <formula>"Fail"</formula>
    </cfRule>
  </conditionalFormatting>
  <conditionalFormatting sqref="E15:E20">
    <cfRule type="cellIs" dxfId="1967" priority="1967" stopIfTrue="1" operator="equal">
      <formula>"Pass"</formula>
    </cfRule>
    <cfRule type="cellIs" dxfId="1966" priority="1968" stopIfTrue="1" operator="equal">
      <formula>"Fail"</formula>
    </cfRule>
  </conditionalFormatting>
  <conditionalFormatting sqref="E15:E20">
    <cfRule type="cellIs" dxfId="1965" priority="1965" stopIfTrue="1" operator="equal">
      <formula>"Pass"</formula>
    </cfRule>
    <cfRule type="cellIs" dxfId="1964" priority="1966" stopIfTrue="1" operator="equal">
      <formula>"Fail"</formula>
    </cfRule>
  </conditionalFormatting>
  <conditionalFormatting sqref="E15:E20">
    <cfRule type="cellIs" dxfId="1963" priority="1963" stopIfTrue="1" operator="equal">
      <formula>"Pass"</formula>
    </cfRule>
    <cfRule type="cellIs" dxfId="1962" priority="1964" stopIfTrue="1" operator="equal">
      <formula>"Fail"</formula>
    </cfRule>
  </conditionalFormatting>
  <conditionalFormatting sqref="E15:E20">
    <cfRule type="cellIs" dxfId="1961" priority="1961" stopIfTrue="1" operator="equal">
      <formula>"Pass"</formula>
    </cfRule>
    <cfRule type="cellIs" dxfId="1960" priority="1962" stopIfTrue="1" operator="equal">
      <formula>"Fail"</formula>
    </cfRule>
  </conditionalFormatting>
  <conditionalFormatting sqref="E15:E20">
    <cfRule type="cellIs" dxfId="1959" priority="1959" stopIfTrue="1" operator="equal">
      <formula>"Pass"</formula>
    </cfRule>
    <cfRule type="cellIs" dxfId="1958" priority="1960" stopIfTrue="1" operator="equal">
      <formula>"Fail"</formula>
    </cfRule>
  </conditionalFormatting>
  <conditionalFormatting sqref="E15:E20">
    <cfRule type="cellIs" dxfId="1957" priority="1957" stopIfTrue="1" operator="equal">
      <formula>"Pass"</formula>
    </cfRule>
    <cfRule type="cellIs" dxfId="1956" priority="1958" stopIfTrue="1" operator="equal">
      <formula>"Fail"</formula>
    </cfRule>
  </conditionalFormatting>
  <conditionalFormatting sqref="E15:E20">
    <cfRule type="cellIs" dxfId="1955" priority="1955" stopIfTrue="1" operator="equal">
      <formula>"Pass"</formula>
    </cfRule>
    <cfRule type="cellIs" dxfId="1954" priority="1956" stopIfTrue="1" operator="equal">
      <formula>"Fail"</formula>
    </cfRule>
  </conditionalFormatting>
  <conditionalFormatting sqref="E15:E20">
    <cfRule type="cellIs" dxfId="1953" priority="1953" stopIfTrue="1" operator="equal">
      <formula>"Pass"</formula>
    </cfRule>
    <cfRule type="cellIs" dxfId="1952" priority="1954" stopIfTrue="1" operator="equal">
      <formula>"Fail"</formula>
    </cfRule>
  </conditionalFormatting>
  <conditionalFormatting sqref="E16:E19">
    <cfRule type="cellIs" dxfId="1951" priority="1951" stopIfTrue="1" operator="equal">
      <formula>"Pass"</formula>
    </cfRule>
    <cfRule type="cellIs" dxfId="1950" priority="1952" stopIfTrue="1" operator="equal">
      <formula>"Fail"</formula>
    </cfRule>
  </conditionalFormatting>
  <conditionalFormatting sqref="E20 E17">
    <cfRule type="cellIs" dxfId="1949" priority="1949" stopIfTrue="1" operator="equal">
      <formula>"Pass"</formula>
    </cfRule>
    <cfRule type="cellIs" dxfId="1948" priority="1950" stopIfTrue="1" operator="equal">
      <formula>"Fail"</formula>
    </cfRule>
  </conditionalFormatting>
  <conditionalFormatting sqref="E15:E20">
    <cfRule type="cellIs" dxfId="1947" priority="1947" stopIfTrue="1" operator="equal">
      <formula>"Pass"</formula>
    </cfRule>
    <cfRule type="cellIs" dxfId="1946" priority="1948" stopIfTrue="1" operator="equal">
      <formula>"Fail"</formula>
    </cfRule>
  </conditionalFormatting>
  <conditionalFormatting sqref="E15:E20">
    <cfRule type="cellIs" dxfId="1945" priority="1945" stopIfTrue="1" operator="equal">
      <formula>"Pass"</formula>
    </cfRule>
    <cfRule type="cellIs" dxfId="1944" priority="1946" stopIfTrue="1" operator="equal">
      <formula>"Fail"</formula>
    </cfRule>
  </conditionalFormatting>
  <conditionalFormatting sqref="E15:E20">
    <cfRule type="cellIs" dxfId="1943" priority="1943" stopIfTrue="1" operator="equal">
      <formula>"Pass"</formula>
    </cfRule>
    <cfRule type="cellIs" dxfId="1942" priority="1944" stopIfTrue="1" operator="equal">
      <formula>"Fail"</formula>
    </cfRule>
  </conditionalFormatting>
  <conditionalFormatting sqref="E15:E20">
    <cfRule type="cellIs" dxfId="1941" priority="1941" stopIfTrue="1" operator="equal">
      <formula>"Pass"</formula>
    </cfRule>
    <cfRule type="cellIs" dxfId="1940" priority="1942" stopIfTrue="1" operator="equal">
      <formula>"Fail"</formula>
    </cfRule>
  </conditionalFormatting>
  <conditionalFormatting sqref="E15:E20">
    <cfRule type="cellIs" dxfId="1939" priority="1939" stopIfTrue="1" operator="equal">
      <formula>"Pass"</formula>
    </cfRule>
    <cfRule type="cellIs" dxfId="1938" priority="1940" stopIfTrue="1" operator="equal">
      <formula>"Fail"</formula>
    </cfRule>
  </conditionalFormatting>
  <conditionalFormatting sqref="E15:E20">
    <cfRule type="cellIs" dxfId="1937" priority="1937" stopIfTrue="1" operator="equal">
      <formula>"Pass"</formula>
    </cfRule>
    <cfRule type="cellIs" dxfId="1936" priority="1938" stopIfTrue="1" operator="equal">
      <formula>"Fail"</formula>
    </cfRule>
  </conditionalFormatting>
  <conditionalFormatting sqref="E16:E19">
    <cfRule type="cellIs" dxfId="1935" priority="1935" stopIfTrue="1" operator="equal">
      <formula>"Pass"</formula>
    </cfRule>
    <cfRule type="cellIs" dxfId="1934" priority="1936" stopIfTrue="1" operator="equal">
      <formula>"Fail"</formula>
    </cfRule>
  </conditionalFormatting>
  <conditionalFormatting sqref="E20 E17">
    <cfRule type="cellIs" dxfId="1933" priority="1933" stopIfTrue="1" operator="equal">
      <formula>"Pass"</formula>
    </cfRule>
    <cfRule type="cellIs" dxfId="1932" priority="1934" stopIfTrue="1" operator="equal">
      <formula>"Fail"</formula>
    </cfRule>
  </conditionalFormatting>
  <conditionalFormatting sqref="E15:E20">
    <cfRule type="cellIs" dxfId="1931" priority="1931" stopIfTrue="1" operator="equal">
      <formula>"Pass"</formula>
    </cfRule>
    <cfRule type="cellIs" dxfId="1930" priority="1932" stopIfTrue="1" operator="equal">
      <formula>"Fail"</formula>
    </cfRule>
  </conditionalFormatting>
  <conditionalFormatting sqref="E15:E20">
    <cfRule type="cellIs" dxfId="1929" priority="1929" stopIfTrue="1" operator="equal">
      <formula>"Pass"</formula>
    </cfRule>
    <cfRule type="cellIs" dxfId="1928" priority="1930" stopIfTrue="1" operator="equal">
      <formula>"Fail"</formula>
    </cfRule>
  </conditionalFormatting>
  <conditionalFormatting sqref="E15:E20">
    <cfRule type="cellIs" dxfId="1927" priority="1927" stopIfTrue="1" operator="equal">
      <formula>"Pass"</formula>
    </cfRule>
    <cfRule type="cellIs" dxfId="1926" priority="1928" stopIfTrue="1" operator="equal">
      <formula>"Fail"</formula>
    </cfRule>
  </conditionalFormatting>
  <conditionalFormatting sqref="E15:E20">
    <cfRule type="cellIs" dxfId="1925" priority="1925" stopIfTrue="1" operator="equal">
      <formula>"Pass"</formula>
    </cfRule>
    <cfRule type="cellIs" dxfId="1924" priority="1926" stopIfTrue="1" operator="equal">
      <formula>"Fail"</formula>
    </cfRule>
  </conditionalFormatting>
  <conditionalFormatting sqref="E15:E20">
    <cfRule type="cellIs" dxfId="1923" priority="1923" stopIfTrue="1" operator="equal">
      <formula>"Pass"</formula>
    </cfRule>
    <cfRule type="cellIs" dxfId="1922" priority="1924" stopIfTrue="1" operator="equal">
      <formula>"Fail"</formula>
    </cfRule>
  </conditionalFormatting>
  <conditionalFormatting sqref="E15:E20">
    <cfRule type="cellIs" dxfId="1921" priority="1921" stopIfTrue="1" operator="equal">
      <formula>"Pass"</formula>
    </cfRule>
    <cfRule type="cellIs" dxfId="1920" priority="1922" stopIfTrue="1" operator="equal">
      <formula>"Fail"</formula>
    </cfRule>
  </conditionalFormatting>
  <conditionalFormatting sqref="E16:E19">
    <cfRule type="cellIs" dxfId="1919" priority="1919" stopIfTrue="1" operator="equal">
      <formula>"Pass"</formula>
    </cfRule>
    <cfRule type="cellIs" dxfId="1918" priority="1920" stopIfTrue="1" operator="equal">
      <formula>"Fail"</formula>
    </cfRule>
  </conditionalFormatting>
  <conditionalFormatting sqref="E20 E17">
    <cfRule type="cellIs" dxfId="1917" priority="1917" stopIfTrue="1" operator="equal">
      <formula>"Pass"</formula>
    </cfRule>
    <cfRule type="cellIs" dxfId="1916" priority="1918" stopIfTrue="1" operator="equal">
      <formula>"Fail"</formula>
    </cfRule>
  </conditionalFormatting>
  <conditionalFormatting sqref="E15:E20">
    <cfRule type="cellIs" dxfId="1915" priority="1915" stopIfTrue="1" operator="equal">
      <formula>"Pass"</formula>
    </cfRule>
    <cfRule type="cellIs" dxfId="1914" priority="1916" stopIfTrue="1" operator="equal">
      <formula>"Fail"</formula>
    </cfRule>
  </conditionalFormatting>
  <conditionalFormatting sqref="E15:E20">
    <cfRule type="cellIs" dxfId="1913" priority="1913" stopIfTrue="1" operator="equal">
      <formula>"Pass"</formula>
    </cfRule>
    <cfRule type="cellIs" dxfId="1912" priority="1914" stopIfTrue="1" operator="equal">
      <formula>"Fail"</formula>
    </cfRule>
  </conditionalFormatting>
  <conditionalFormatting sqref="E15:E20">
    <cfRule type="cellIs" dxfId="1911" priority="1911" stopIfTrue="1" operator="equal">
      <formula>"Pass"</formula>
    </cfRule>
    <cfRule type="cellIs" dxfId="1910" priority="1912" stopIfTrue="1" operator="equal">
      <formula>"Fail"</formula>
    </cfRule>
  </conditionalFormatting>
  <conditionalFormatting sqref="E15:E20">
    <cfRule type="cellIs" dxfId="1909" priority="1909" stopIfTrue="1" operator="equal">
      <formula>"Pass"</formula>
    </cfRule>
    <cfRule type="cellIs" dxfId="1908" priority="1910" stopIfTrue="1" operator="equal">
      <formula>"Fail"</formula>
    </cfRule>
  </conditionalFormatting>
  <conditionalFormatting sqref="E15:E20">
    <cfRule type="cellIs" dxfId="1907" priority="1907" stopIfTrue="1" operator="equal">
      <formula>"Pass"</formula>
    </cfRule>
    <cfRule type="cellIs" dxfId="1906" priority="1908" stopIfTrue="1" operator="equal">
      <formula>"Fail"</formula>
    </cfRule>
  </conditionalFormatting>
  <conditionalFormatting sqref="E15:E20">
    <cfRule type="cellIs" dxfId="1905" priority="1905" stopIfTrue="1" operator="equal">
      <formula>"Pass"</formula>
    </cfRule>
    <cfRule type="cellIs" dxfId="1904" priority="1906" stopIfTrue="1" operator="equal">
      <formula>"Fail"</formula>
    </cfRule>
  </conditionalFormatting>
  <conditionalFormatting sqref="E16:E19">
    <cfRule type="cellIs" dxfId="1903" priority="1903" stopIfTrue="1" operator="equal">
      <formula>"Pass"</formula>
    </cfRule>
    <cfRule type="cellIs" dxfId="1902" priority="1904" stopIfTrue="1" operator="equal">
      <formula>"Fail"</formula>
    </cfRule>
  </conditionalFormatting>
  <conditionalFormatting sqref="E20 E17">
    <cfRule type="cellIs" dxfId="1901" priority="1901" stopIfTrue="1" operator="equal">
      <formula>"Pass"</formula>
    </cfRule>
    <cfRule type="cellIs" dxfId="1900" priority="1902" stopIfTrue="1" operator="equal">
      <formula>"Fail"</formula>
    </cfRule>
  </conditionalFormatting>
  <conditionalFormatting sqref="E15:E20">
    <cfRule type="cellIs" dxfId="1899" priority="1899" stopIfTrue="1" operator="equal">
      <formula>"Pass"</formula>
    </cfRule>
    <cfRule type="cellIs" dxfId="1898" priority="1900" stopIfTrue="1" operator="equal">
      <formula>"Fail"</formula>
    </cfRule>
  </conditionalFormatting>
  <conditionalFormatting sqref="E15:E20">
    <cfRule type="cellIs" dxfId="1897" priority="1897" stopIfTrue="1" operator="equal">
      <formula>"Pass"</formula>
    </cfRule>
    <cfRule type="cellIs" dxfId="1896" priority="1898" stopIfTrue="1" operator="equal">
      <formula>"Fail"</formula>
    </cfRule>
  </conditionalFormatting>
  <conditionalFormatting sqref="E15:E20">
    <cfRule type="cellIs" dxfId="1895" priority="1895" stopIfTrue="1" operator="equal">
      <formula>"Pass"</formula>
    </cfRule>
    <cfRule type="cellIs" dxfId="1894" priority="1896" stopIfTrue="1" operator="equal">
      <formula>"Fail"</formula>
    </cfRule>
  </conditionalFormatting>
  <conditionalFormatting sqref="E15:E20">
    <cfRule type="cellIs" dxfId="1893" priority="1893" stopIfTrue="1" operator="equal">
      <formula>"Pass"</formula>
    </cfRule>
    <cfRule type="cellIs" dxfId="1892" priority="1894" stopIfTrue="1" operator="equal">
      <formula>"Fail"</formula>
    </cfRule>
  </conditionalFormatting>
  <conditionalFormatting sqref="E15:E20">
    <cfRule type="cellIs" dxfId="1891" priority="1891" stopIfTrue="1" operator="equal">
      <formula>"Pass"</formula>
    </cfRule>
    <cfRule type="cellIs" dxfId="1890" priority="1892" stopIfTrue="1" operator="equal">
      <formula>"Fail"</formula>
    </cfRule>
  </conditionalFormatting>
  <conditionalFormatting sqref="E15:E20">
    <cfRule type="cellIs" dxfId="1889" priority="1889" stopIfTrue="1" operator="equal">
      <formula>"Pass"</formula>
    </cfRule>
    <cfRule type="cellIs" dxfId="1888" priority="1890" stopIfTrue="1" operator="equal">
      <formula>"Fail"</formula>
    </cfRule>
  </conditionalFormatting>
  <conditionalFormatting sqref="E16:E19">
    <cfRule type="cellIs" dxfId="1887" priority="1887" stopIfTrue="1" operator="equal">
      <formula>"Pass"</formula>
    </cfRule>
    <cfRule type="cellIs" dxfId="1886" priority="1888" stopIfTrue="1" operator="equal">
      <formula>"Fail"</formula>
    </cfRule>
  </conditionalFormatting>
  <conditionalFormatting sqref="E20 E17">
    <cfRule type="cellIs" dxfId="1885" priority="1885" stopIfTrue="1" operator="equal">
      <formula>"Pass"</formula>
    </cfRule>
    <cfRule type="cellIs" dxfId="1884" priority="1886" stopIfTrue="1" operator="equal">
      <formula>"Fail"</formula>
    </cfRule>
  </conditionalFormatting>
  <conditionalFormatting sqref="E15:E20">
    <cfRule type="cellIs" dxfId="1883" priority="1883" stopIfTrue="1" operator="equal">
      <formula>"Pass"</formula>
    </cfRule>
    <cfRule type="cellIs" dxfId="1882" priority="1884" stopIfTrue="1" operator="equal">
      <formula>"Fail"</formula>
    </cfRule>
  </conditionalFormatting>
  <conditionalFormatting sqref="E15:E20">
    <cfRule type="cellIs" dxfId="1881" priority="1881" stopIfTrue="1" operator="equal">
      <formula>"Pass"</formula>
    </cfRule>
    <cfRule type="cellIs" dxfId="1880" priority="1882" stopIfTrue="1" operator="equal">
      <formula>"Fail"</formula>
    </cfRule>
  </conditionalFormatting>
  <conditionalFormatting sqref="E15:E20">
    <cfRule type="cellIs" dxfId="1879" priority="1879" stopIfTrue="1" operator="equal">
      <formula>"Pass"</formula>
    </cfRule>
    <cfRule type="cellIs" dxfId="1878" priority="1880" stopIfTrue="1" operator="equal">
      <formula>"Fail"</formula>
    </cfRule>
  </conditionalFormatting>
  <conditionalFormatting sqref="E15:E20">
    <cfRule type="cellIs" dxfId="1877" priority="1877" stopIfTrue="1" operator="equal">
      <formula>"Pass"</formula>
    </cfRule>
    <cfRule type="cellIs" dxfId="1876" priority="1878" stopIfTrue="1" operator="equal">
      <formula>"Fail"</formula>
    </cfRule>
  </conditionalFormatting>
  <conditionalFormatting sqref="E15:E20">
    <cfRule type="cellIs" dxfId="1875" priority="1875" stopIfTrue="1" operator="equal">
      <formula>"Pass"</formula>
    </cfRule>
    <cfRule type="cellIs" dxfId="1874" priority="1876" stopIfTrue="1" operator="equal">
      <formula>"Fail"</formula>
    </cfRule>
  </conditionalFormatting>
  <conditionalFormatting sqref="E15:E20">
    <cfRule type="cellIs" dxfId="1873" priority="1873" stopIfTrue="1" operator="equal">
      <formula>"Pass"</formula>
    </cfRule>
    <cfRule type="cellIs" dxfId="1872" priority="1874" stopIfTrue="1" operator="equal">
      <formula>"Fail"</formula>
    </cfRule>
  </conditionalFormatting>
  <conditionalFormatting sqref="E16:E19">
    <cfRule type="cellIs" dxfId="1871" priority="1871" stopIfTrue="1" operator="equal">
      <formula>"Pass"</formula>
    </cfRule>
    <cfRule type="cellIs" dxfId="1870" priority="1872" stopIfTrue="1" operator="equal">
      <formula>"Fail"</formula>
    </cfRule>
  </conditionalFormatting>
  <conditionalFormatting sqref="E20 E17">
    <cfRule type="cellIs" dxfId="1869" priority="1869" stopIfTrue="1" operator="equal">
      <formula>"Pass"</formula>
    </cfRule>
    <cfRule type="cellIs" dxfId="1868" priority="1870" stopIfTrue="1" operator="equal">
      <formula>"Fail"</formula>
    </cfRule>
  </conditionalFormatting>
  <conditionalFormatting sqref="E15:E20">
    <cfRule type="cellIs" dxfId="1867" priority="1867" stopIfTrue="1" operator="equal">
      <formula>"Pass"</formula>
    </cfRule>
    <cfRule type="cellIs" dxfId="1866" priority="1868" stopIfTrue="1" operator="equal">
      <formula>"Fail"</formula>
    </cfRule>
  </conditionalFormatting>
  <conditionalFormatting sqref="E15:E20">
    <cfRule type="cellIs" dxfId="1865" priority="1865" stopIfTrue="1" operator="equal">
      <formula>"Pass"</formula>
    </cfRule>
    <cfRule type="cellIs" dxfId="1864" priority="1866" stopIfTrue="1" operator="equal">
      <formula>"Fail"</formula>
    </cfRule>
  </conditionalFormatting>
  <conditionalFormatting sqref="E15:E20">
    <cfRule type="cellIs" dxfId="1863" priority="1863" stopIfTrue="1" operator="equal">
      <formula>"Pass"</formula>
    </cfRule>
    <cfRule type="cellIs" dxfId="1862" priority="1864" stopIfTrue="1" operator="equal">
      <formula>"Fail"</formula>
    </cfRule>
  </conditionalFormatting>
  <conditionalFormatting sqref="E15:E20">
    <cfRule type="cellIs" dxfId="1861" priority="1861" stopIfTrue="1" operator="equal">
      <formula>"Pass"</formula>
    </cfRule>
    <cfRule type="cellIs" dxfId="1860" priority="1862" stopIfTrue="1" operator="equal">
      <formula>"Fail"</formula>
    </cfRule>
  </conditionalFormatting>
  <conditionalFormatting sqref="E15:E20">
    <cfRule type="cellIs" dxfId="1859" priority="1859" stopIfTrue="1" operator="equal">
      <formula>"Pass"</formula>
    </cfRule>
    <cfRule type="cellIs" dxfId="1858" priority="1860" stopIfTrue="1" operator="equal">
      <formula>"Fail"</formula>
    </cfRule>
  </conditionalFormatting>
  <conditionalFormatting sqref="E15:E20">
    <cfRule type="cellIs" dxfId="1857" priority="1857" stopIfTrue="1" operator="equal">
      <formula>"Pass"</formula>
    </cfRule>
    <cfRule type="cellIs" dxfId="1856" priority="1858" stopIfTrue="1" operator="equal">
      <formula>"Fail"</formula>
    </cfRule>
  </conditionalFormatting>
  <conditionalFormatting sqref="E16:E19">
    <cfRule type="cellIs" dxfId="1855" priority="1855" stopIfTrue="1" operator="equal">
      <formula>"Pass"</formula>
    </cfRule>
    <cfRule type="cellIs" dxfId="1854" priority="1856" stopIfTrue="1" operator="equal">
      <formula>"Fail"</formula>
    </cfRule>
  </conditionalFormatting>
  <conditionalFormatting sqref="E20 E17">
    <cfRule type="cellIs" dxfId="1853" priority="1853" stopIfTrue="1" operator="equal">
      <formula>"Pass"</formula>
    </cfRule>
    <cfRule type="cellIs" dxfId="1852" priority="1854" stopIfTrue="1" operator="equal">
      <formula>"Fail"</formula>
    </cfRule>
  </conditionalFormatting>
  <conditionalFormatting sqref="E15:E20">
    <cfRule type="cellIs" dxfId="1851" priority="1851" stopIfTrue="1" operator="equal">
      <formula>"Pass"</formula>
    </cfRule>
    <cfRule type="cellIs" dxfId="1850" priority="1852" stopIfTrue="1" operator="equal">
      <formula>"Fail"</formula>
    </cfRule>
  </conditionalFormatting>
  <conditionalFormatting sqref="E15:E20">
    <cfRule type="cellIs" dxfId="1849" priority="1849" stopIfTrue="1" operator="equal">
      <formula>"Pass"</formula>
    </cfRule>
    <cfRule type="cellIs" dxfId="1848" priority="1850" stopIfTrue="1" operator="equal">
      <formula>"Fail"</formula>
    </cfRule>
  </conditionalFormatting>
  <conditionalFormatting sqref="E15:E20">
    <cfRule type="cellIs" dxfId="1847" priority="1847" stopIfTrue="1" operator="equal">
      <formula>"Pass"</formula>
    </cfRule>
    <cfRule type="cellIs" dxfId="1846" priority="1848" stopIfTrue="1" operator="equal">
      <formula>"Fail"</formula>
    </cfRule>
  </conditionalFormatting>
  <conditionalFormatting sqref="E15:E20">
    <cfRule type="cellIs" dxfId="1845" priority="1845" stopIfTrue="1" operator="equal">
      <formula>"Pass"</formula>
    </cfRule>
    <cfRule type="cellIs" dxfId="1844" priority="1846" stopIfTrue="1" operator="equal">
      <formula>"Fail"</formula>
    </cfRule>
  </conditionalFormatting>
  <conditionalFormatting sqref="E15:E20">
    <cfRule type="cellIs" dxfId="1843" priority="1843" stopIfTrue="1" operator="equal">
      <formula>"Pass"</formula>
    </cfRule>
    <cfRule type="cellIs" dxfId="1842" priority="1844" stopIfTrue="1" operator="equal">
      <formula>"Fail"</formula>
    </cfRule>
  </conditionalFormatting>
  <conditionalFormatting sqref="E15:E20">
    <cfRule type="cellIs" dxfId="1841" priority="1841" stopIfTrue="1" operator="equal">
      <formula>"Pass"</formula>
    </cfRule>
    <cfRule type="cellIs" dxfId="1840" priority="1842" stopIfTrue="1" operator="equal">
      <formula>"Fail"</formula>
    </cfRule>
  </conditionalFormatting>
  <conditionalFormatting sqref="E16:E19">
    <cfRule type="cellIs" dxfId="1839" priority="1839" stopIfTrue="1" operator="equal">
      <formula>"Pass"</formula>
    </cfRule>
    <cfRule type="cellIs" dxfId="1838" priority="1840" stopIfTrue="1" operator="equal">
      <formula>"Fail"</formula>
    </cfRule>
  </conditionalFormatting>
  <conditionalFormatting sqref="E20 E17">
    <cfRule type="cellIs" dxfId="1837" priority="1837" stopIfTrue="1" operator="equal">
      <formula>"Pass"</formula>
    </cfRule>
    <cfRule type="cellIs" dxfId="1836" priority="1838" stopIfTrue="1" operator="equal">
      <formula>"Fail"</formula>
    </cfRule>
  </conditionalFormatting>
  <conditionalFormatting sqref="E15:E20">
    <cfRule type="cellIs" dxfId="1835" priority="1835" stopIfTrue="1" operator="equal">
      <formula>"Pass"</formula>
    </cfRule>
    <cfRule type="cellIs" dxfId="1834" priority="1836" stopIfTrue="1" operator="equal">
      <formula>"Fail"</formula>
    </cfRule>
  </conditionalFormatting>
  <conditionalFormatting sqref="E15:E20">
    <cfRule type="cellIs" dxfId="1833" priority="1833" stopIfTrue="1" operator="equal">
      <formula>"Pass"</formula>
    </cfRule>
    <cfRule type="cellIs" dxfId="1832" priority="1834" stopIfTrue="1" operator="equal">
      <formula>"Fail"</formula>
    </cfRule>
  </conditionalFormatting>
  <conditionalFormatting sqref="E15:E20">
    <cfRule type="cellIs" dxfId="1831" priority="1831" stopIfTrue="1" operator="equal">
      <formula>"Pass"</formula>
    </cfRule>
    <cfRule type="cellIs" dxfId="1830" priority="1832" stopIfTrue="1" operator="equal">
      <formula>"Fail"</formula>
    </cfRule>
  </conditionalFormatting>
  <conditionalFormatting sqref="E15:E20">
    <cfRule type="cellIs" dxfId="1829" priority="1829" stopIfTrue="1" operator="equal">
      <formula>"Pass"</formula>
    </cfRule>
    <cfRule type="cellIs" dxfId="1828" priority="1830" stopIfTrue="1" operator="equal">
      <formula>"Fail"</formula>
    </cfRule>
  </conditionalFormatting>
  <conditionalFormatting sqref="E15:E20">
    <cfRule type="cellIs" dxfId="1827" priority="1827" stopIfTrue="1" operator="equal">
      <formula>"Pass"</formula>
    </cfRule>
    <cfRule type="cellIs" dxfId="1826" priority="1828" stopIfTrue="1" operator="equal">
      <formula>"Fail"</formula>
    </cfRule>
  </conditionalFormatting>
  <conditionalFormatting sqref="E15:E20">
    <cfRule type="cellIs" dxfId="1825" priority="1825" stopIfTrue="1" operator="equal">
      <formula>"Pass"</formula>
    </cfRule>
    <cfRule type="cellIs" dxfId="1824" priority="1826" stopIfTrue="1" operator="equal">
      <formula>"Fail"</formula>
    </cfRule>
  </conditionalFormatting>
  <conditionalFormatting sqref="E16:E19">
    <cfRule type="cellIs" dxfId="1823" priority="1823" stopIfTrue="1" operator="equal">
      <formula>"Pass"</formula>
    </cfRule>
    <cfRule type="cellIs" dxfId="1822" priority="1824" stopIfTrue="1" operator="equal">
      <formula>"Fail"</formula>
    </cfRule>
  </conditionalFormatting>
  <conditionalFormatting sqref="E20 E17">
    <cfRule type="cellIs" dxfId="1821" priority="1821" stopIfTrue="1" operator="equal">
      <formula>"Pass"</formula>
    </cfRule>
    <cfRule type="cellIs" dxfId="1820" priority="1822" stopIfTrue="1" operator="equal">
      <formula>"Fail"</formula>
    </cfRule>
  </conditionalFormatting>
  <conditionalFormatting sqref="E15:E20">
    <cfRule type="cellIs" dxfId="1819" priority="1819" stopIfTrue="1" operator="equal">
      <formula>"Pass"</formula>
    </cfRule>
    <cfRule type="cellIs" dxfId="1818" priority="1820" stopIfTrue="1" operator="equal">
      <formula>"Fail"</formula>
    </cfRule>
  </conditionalFormatting>
  <conditionalFormatting sqref="E15:E20">
    <cfRule type="cellIs" dxfId="1817" priority="1817" stopIfTrue="1" operator="equal">
      <formula>"Pass"</formula>
    </cfRule>
    <cfRule type="cellIs" dxfId="1816" priority="1818" stopIfTrue="1" operator="equal">
      <formula>"Fail"</formula>
    </cfRule>
  </conditionalFormatting>
  <conditionalFormatting sqref="E15:E20">
    <cfRule type="cellIs" dxfId="1815" priority="1815" stopIfTrue="1" operator="equal">
      <formula>"Pass"</formula>
    </cfRule>
    <cfRule type="cellIs" dxfId="1814" priority="1816" stopIfTrue="1" operator="equal">
      <formula>"Fail"</formula>
    </cfRule>
  </conditionalFormatting>
  <conditionalFormatting sqref="E15:E20">
    <cfRule type="cellIs" dxfId="1813" priority="1813" stopIfTrue="1" operator="equal">
      <formula>"Pass"</formula>
    </cfRule>
    <cfRule type="cellIs" dxfId="1812" priority="1814" stopIfTrue="1" operator="equal">
      <formula>"Fail"</formula>
    </cfRule>
  </conditionalFormatting>
  <conditionalFormatting sqref="E15:E20">
    <cfRule type="cellIs" dxfId="1811" priority="1811" stopIfTrue="1" operator="equal">
      <formula>"Pass"</formula>
    </cfRule>
    <cfRule type="cellIs" dxfId="1810" priority="1812" stopIfTrue="1" operator="equal">
      <formula>"Fail"</formula>
    </cfRule>
  </conditionalFormatting>
  <conditionalFormatting sqref="E15:E20">
    <cfRule type="cellIs" dxfId="1809" priority="1809" stopIfTrue="1" operator="equal">
      <formula>"Pass"</formula>
    </cfRule>
    <cfRule type="cellIs" dxfId="1808" priority="1810" stopIfTrue="1" operator="equal">
      <formula>"Fail"</formula>
    </cfRule>
  </conditionalFormatting>
  <conditionalFormatting sqref="E16:E19">
    <cfRule type="cellIs" dxfId="1807" priority="1807" stopIfTrue="1" operator="equal">
      <formula>"Pass"</formula>
    </cfRule>
    <cfRule type="cellIs" dxfId="1806" priority="1808" stopIfTrue="1" operator="equal">
      <formula>"Fail"</formula>
    </cfRule>
  </conditionalFormatting>
  <conditionalFormatting sqref="E20 E17">
    <cfRule type="cellIs" dxfId="1805" priority="1805" stopIfTrue="1" operator="equal">
      <formula>"Pass"</formula>
    </cfRule>
    <cfRule type="cellIs" dxfId="1804" priority="1806" stopIfTrue="1" operator="equal">
      <formula>"Fail"</formula>
    </cfRule>
  </conditionalFormatting>
  <conditionalFormatting sqref="E15:E20">
    <cfRule type="cellIs" dxfId="1803" priority="1803" stopIfTrue="1" operator="equal">
      <formula>"Pass"</formula>
    </cfRule>
    <cfRule type="cellIs" dxfId="1802" priority="1804" stopIfTrue="1" operator="equal">
      <formula>"Fail"</formula>
    </cfRule>
  </conditionalFormatting>
  <conditionalFormatting sqref="E15:E20">
    <cfRule type="cellIs" dxfId="1801" priority="1801" stopIfTrue="1" operator="equal">
      <formula>"Pass"</formula>
    </cfRule>
    <cfRule type="cellIs" dxfId="1800" priority="1802" stopIfTrue="1" operator="equal">
      <formula>"Fail"</formula>
    </cfRule>
  </conditionalFormatting>
  <conditionalFormatting sqref="E15:E20">
    <cfRule type="cellIs" dxfId="1799" priority="1799" stopIfTrue="1" operator="equal">
      <formula>"Pass"</formula>
    </cfRule>
    <cfRule type="cellIs" dxfId="1798" priority="1800" stopIfTrue="1" operator="equal">
      <formula>"Fail"</formula>
    </cfRule>
  </conditionalFormatting>
  <conditionalFormatting sqref="E15:E20">
    <cfRule type="cellIs" dxfId="1797" priority="1797" stopIfTrue="1" operator="equal">
      <formula>"Pass"</formula>
    </cfRule>
    <cfRule type="cellIs" dxfId="1796" priority="1798" stopIfTrue="1" operator="equal">
      <formula>"Fail"</formula>
    </cfRule>
  </conditionalFormatting>
  <conditionalFormatting sqref="E15:E20">
    <cfRule type="cellIs" dxfId="1795" priority="1795" stopIfTrue="1" operator="equal">
      <formula>"Pass"</formula>
    </cfRule>
    <cfRule type="cellIs" dxfId="1794" priority="1796" stopIfTrue="1" operator="equal">
      <formula>"Fail"</formula>
    </cfRule>
  </conditionalFormatting>
  <conditionalFormatting sqref="E15:E20">
    <cfRule type="cellIs" dxfId="1793" priority="1793" stopIfTrue="1" operator="equal">
      <formula>"Pass"</formula>
    </cfRule>
    <cfRule type="cellIs" dxfId="1792" priority="1794" stopIfTrue="1" operator="equal">
      <formula>"Fail"</formula>
    </cfRule>
  </conditionalFormatting>
  <conditionalFormatting sqref="E16:E19">
    <cfRule type="cellIs" dxfId="1791" priority="1791" stopIfTrue="1" operator="equal">
      <formula>"Pass"</formula>
    </cfRule>
    <cfRule type="cellIs" dxfId="1790" priority="1792" stopIfTrue="1" operator="equal">
      <formula>"Fail"</formula>
    </cfRule>
  </conditionalFormatting>
  <conditionalFormatting sqref="E20 E17">
    <cfRule type="cellIs" dxfId="1789" priority="1789" stopIfTrue="1" operator="equal">
      <formula>"Pass"</formula>
    </cfRule>
    <cfRule type="cellIs" dxfId="1788" priority="1790" stopIfTrue="1" operator="equal">
      <formula>"Fail"</formula>
    </cfRule>
  </conditionalFormatting>
  <conditionalFormatting sqref="E15:E20">
    <cfRule type="cellIs" dxfId="1787" priority="1787" stopIfTrue="1" operator="equal">
      <formula>"Pass"</formula>
    </cfRule>
    <cfRule type="cellIs" dxfId="1786" priority="1788" stopIfTrue="1" operator="equal">
      <formula>"Fail"</formula>
    </cfRule>
  </conditionalFormatting>
  <conditionalFormatting sqref="E15:E20">
    <cfRule type="cellIs" dxfId="1785" priority="1785" stopIfTrue="1" operator="equal">
      <formula>"Pass"</formula>
    </cfRule>
    <cfRule type="cellIs" dxfId="1784" priority="1786" stopIfTrue="1" operator="equal">
      <formula>"Fail"</formula>
    </cfRule>
  </conditionalFormatting>
  <conditionalFormatting sqref="E15:E20">
    <cfRule type="cellIs" dxfId="1783" priority="1783" stopIfTrue="1" operator="equal">
      <formula>"Pass"</formula>
    </cfRule>
    <cfRule type="cellIs" dxfId="1782" priority="1784" stopIfTrue="1" operator="equal">
      <formula>"Fail"</formula>
    </cfRule>
  </conditionalFormatting>
  <conditionalFormatting sqref="E15:E20">
    <cfRule type="cellIs" dxfId="1781" priority="1781" stopIfTrue="1" operator="equal">
      <formula>"Pass"</formula>
    </cfRule>
    <cfRule type="cellIs" dxfId="1780" priority="1782" stopIfTrue="1" operator="equal">
      <formula>"Fail"</formula>
    </cfRule>
  </conditionalFormatting>
  <conditionalFormatting sqref="E15:E20">
    <cfRule type="cellIs" dxfId="1779" priority="1779" stopIfTrue="1" operator="equal">
      <formula>"Pass"</formula>
    </cfRule>
    <cfRule type="cellIs" dxfId="1778" priority="1780" stopIfTrue="1" operator="equal">
      <formula>"Fail"</formula>
    </cfRule>
  </conditionalFormatting>
  <conditionalFormatting sqref="E15:E20">
    <cfRule type="cellIs" dxfId="1777" priority="1777" stopIfTrue="1" operator="equal">
      <formula>"Pass"</formula>
    </cfRule>
    <cfRule type="cellIs" dxfId="1776" priority="1778" stopIfTrue="1" operator="equal">
      <formula>"Fail"</formula>
    </cfRule>
  </conditionalFormatting>
  <conditionalFormatting sqref="E16:E19">
    <cfRule type="cellIs" dxfId="1775" priority="1775" stopIfTrue="1" operator="equal">
      <formula>"Pass"</formula>
    </cfRule>
    <cfRule type="cellIs" dxfId="1774" priority="1776" stopIfTrue="1" operator="equal">
      <formula>"Fail"</formula>
    </cfRule>
  </conditionalFormatting>
  <conditionalFormatting sqref="E20 E17">
    <cfRule type="cellIs" dxfId="1773" priority="1773" stopIfTrue="1" operator="equal">
      <formula>"Pass"</formula>
    </cfRule>
    <cfRule type="cellIs" dxfId="1772" priority="1774" stopIfTrue="1" operator="equal">
      <formula>"Fail"</formula>
    </cfRule>
  </conditionalFormatting>
  <conditionalFormatting sqref="E15:E20">
    <cfRule type="cellIs" dxfId="1771" priority="1771" stopIfTrue="1" operator="equal">
      <formula>"Pass"</formula>
    </cfRule>
    <cfRule type="cellIs" dxfId="1770" priority="1772" stopIfTrue="1" operator="equal">
      <formula>"Fail"</formula>
    </cfRule>
  </conditionalFormatting>
  <conditionalFormatting sqref="E15:E20">
    <cfRule type="cellIs" dxfId="1769" priority="1769" stopIfTrue="1" operator="equal">
      <formula>"Pass"</formula>
    </cfRule>
    <cfRule type="cellIs" dxfId="1768" priority="1770" stopIfTrue="1" operator="equal">
      <formula>"Fail"</formula>
    </cfRule>
  </conditionalFormatting>
  <conditionalFormatting sqref="E15:E20">
    <cfRule type="cellIs" dxfId="1767" priority="1767" stopIfTrue="1" operator="equal">
      <formula>"Pass"</formula>
    </cfRule>
    <cfRule type="cellIs" dxfId="1766" priority="1768" stopIfTrue="1" operator="equal">
      <formula>"Fail"</formula>
    </cfRule>
  </conditionalFormatting>
  <conditionalFormatting sqref="E15:E20">
    <cfRule type="cellIs" dxfId="1765" priority="1765" stopIfTrue="1" operator="equal">
      <formula>"Pass"</formula>
    </cfRule>
    <cfRule type="cellIs" dxfId="1764" priority="1766" stopIfTrue="1" operator="equal">
      <formula>"Fail"</formula>
    </cfRule>
  </conditionalFormatting>
  <conditionalFormatting sqref="E15:E20">
    <cfRule type="cellIs" dxfId="1763" priority="1763" stopIfTrue="1" operator="equal">
      <formula>"Pass"</formula>
    </cfRule>
    <cfRule type="cellIs" dxfId="1762" priority="1764" stopIfTrue="1" operator="equal">
      <formula>"Fail"</formula>
    </cfRule>
  </conditionalFormatting>
  <conditionalFormatting sqref="E15:E20">
    <cfRule type="cellIs" dxfId="1761" priority="1761" stopIfTrue="1" operator="equal">
      <formula>"Pass"</formula>
    </cfRule>
    <cfRule type="cellIs" dxfId="1760" priority="1762" stopIfTrue="1" operator="equal">
      <formula>"Fail"</formula>
    </cfRule>
  </conditionalFormatting>
  <conditionalFormatting sqref="E15:E20">
    <cfRule type="cellIs" dxfId="1759" priority="1759" stopIfTrue="1" operator="equal">
      <formula>"Pass"</formula>
    </cfRule>
    <cfRule type="cellIs" dxfId="1758" priority="1760" stopIfTrue="1" operator="equal">
      <formula>"Fail"</formula>
    </cfRule>
  </conditionalFormatting>
  <conditionalFormatting sqref="E15:E20">
    <cfRule type="cellIs" dxfId="1757" priority="1757" stopIfTrue="1" operator="equal">
      <formula>"Pass"</formula>
    </cfRule>
    <cfRule type="cellIs" dxfId="1756" priority="1758" stopIfTrue="1" operator="equal">
      <formula>"Fail"</formula>
    </cfRule>
  </conditionalFormatting>
  <conditionalFormatting sqref="E15:E20">
    <cfRule type="cellIs" dxfId="1755" priority="1755" stopIfTrue="1" operator="equal">
      <formula>"Pass"</formula>
    </cfRule>
    <cfRule type="cellIs" dxfId="1754" priority="1756" stopIfTrue="1" operator="equal">
      <formula>"Fail"</formula>
    </cfRule>
  </conditionalFormatting>
  <conditionalFormatting sqref="E15:E20">
    <cfRule type="cellIs" dxfId="1753" priority="1753" stopIfTrue="1" operator="equal">
      <formula>"Pass"</formula>
    </cfRule>
    <cfRule type="cellIs" dxfId="1752" priority="1754" stopIfTrue="1" operator="equal">
      <formula>"Fail"</formula>
    </cfRule>
  </conditionalFormatting>
  <conditionalFormatting sqref="E15:E20">
    <cfRule type="cellIs" dxfId="1751" priority="1751" stopIfTrue="1" operator="equal">
      <formula>"Pass"</formula>
    </cfRule>
    <cfRule type="cellIs" dxfId="1750" priority="1752" stopIfTrue="1" operator="equal">
      <formula>"Fail"</formula>
    </cfRule>
  </conditionalFormatting>
  <conditionalFormatting sqref="E15:E20">
    <cfRule type="cellIs" dxfId="1749" priority="1749" stopIfTrue="1" operator="equal">
      <formula>"Pass"</formula>
    </cfRule>
    <cfRule type="cellIs" dxfId="1748" priority="1750" stopIfTrue="1" operator="equal">
      <formula>"Fail"</formula>
    </cfRule>
  </conditionalFormatting>
  <conditionalFormatting sqref="E15:E20">
    <cfRule type="cellIs" dxfId="1747" priority="1747" stopIfTrue="1" operator="equal">
      <formula>"Pass"</formula>
    </cfRule>
    <cfRule type="cellIs" dxfId="1746" priority="1748" stopIfTrue="1" operator="equal">
      <formula>"Fail"</formula>
    </cfRule>
  </conditionalFormatting>
  <conditionalFormatting sqref="E15:E20">
    <cfRule type="cellIs" dxfId="1745" priority="1745" stopIfTrue="1" operator="equal">
      <formula>"Pass"</formula>
    </cfRule>
    <cfRule type="cellIs" dxfId="1744" priority="1746" stopIfTrue="1" operator="equal">
      <formula>"Fail"</formula>
    </cfRule>
  </conditionalFormatting>
  <conditionalFormatting sqref="E15:E20">
    <cfRule type="cellIs" dxfId="1743" priority="1743" stopIfTrue="1" operator="equal">
      <formula>"Pass"</formula>
    </cfRule>
    <cfRule type="cellIs" dxfId="1742" priority="1744" stopIfTrue="1" operator="equal">
      <formula>"Fail"</formula>
    </cfRule>
  </conditionalFormatting>
  <conditionalFormatting sqref="E15:E20">
    <cfRule type="cellIs" dxfId="1741" priority="1741" stopIfTrue="1" operator="equal">
      <formula>"Pass"</formula>
    </cfRule>
    <cfRule type="cellIs" dxfId="1740" priority="1742" stopIfTrue="1" operator="equal">
      <formula>"Fail"</formula>
    </cfRule>
  </conditionalFormatting>
  <conditionalFormatting sqref="E15:E20">
    <cfRule type="cellIs" dxfId="1739" priority="1739" stopIfTrue="1" operator="equal">
      <formula>"Pass"</formula>
    </cfRule>
    <cfRule type="cellIs" dxfId="1738" priority="1740" stopIfTrue="1" operator="equal">
      <formula>"Fail"</formula>
    </cfRule>
  </conditionalFormatting>
  <conditionalFormatting sqref="E15:E20">
    <cfRule type="cellIs" dxfId="1737" priority="1737" stopIfTrue="1" operator="equal">
      <formula>"Pass"</formula>
    </cfRule>
    <cfRule type="cellIs" dxfId="1736" priority="1738" stopIfTrue="1" operator="equal">
      <formula>"Fail"</formula>
    </cfRule>
  </conditionalFormatting>
  <conditionalFormatting sqref="E15:E20">
    <cfRule type="cellIs" dxfId="1735" priority="1735" stopIfTrue="1" operator="equal">
      <formula>"Pass"</formula>
    </cfRule>
    <cfRule type="cellIs" dxfId="1734" priority="1736" stopIfTrue="1" operator="equal">
      <formula>"Fail"</formula>
    </cfRule>
  </conditionalFormatting>
  <conditionalFormatting sqref="E15:E20">
    <cfRule type="cellIs" dxfId="1733" priority="1733" stopIfTrue="1" operator="equal">
      <formula>"Pass"</formula>
    </cfRule>
    <cfRule type="cellIs" dxfId="1732" priority="1734" stopIfTrue="1" operator="equal">
      <formula>"Fail"</formula>
    </cfRule>
  </conditionalFormatting>
  <conditionalFormatting sqref="E15:E20">
    <cfRule type="cellIs" dxfId="1731" priority="1731" stopIfTrue="1" operator="equal">
      <formula>"Pass"</formula>
    </cfRule>
    <cfRule type="cellIs" dxfId="1730" priority="1732" stopIfTrue="1" operator="equal">
      <formula>"Fail"</formula>
    </cfRule>
  </conditionalFormatting>
  <conditionalFormatting sqref="E15:E20">
    <cfRule type="cellIs" dxfId="1729" priority="1729" stopIfTrue="1" operator="equal">
      <formula>"Pass"</formula>
    </cfRule>
    <cfRule type="cellIs" dxfId="1728" priority="1730" stopIfTrue="1" operator="equal">
      <formula>"Fail"</formula>
    </cfRule>
  </conditionalFormatting>
  <conditionalFormatting sqref="E15:E20">
    <cfRule type="cellIs" dxfId="1727" priority="1727" stopIfTrue="1" operator="equal">
      <formula>"Pass"</formula>
    </cfRule>
    <cfRule type="cellIs" dxfId="1726" priority="1728" stopIfTrue="1" operator="equal">
      <formula>"Fail"</formula>
    </cfRule>
  </conditionalFormatting>
  <conditionalFormatting sqref="E15:E20">
    <cfRule type="cellIs" dxfId="1725" priority="1725" stopIfTrue="1" operator="equal">
      <formula>"Pass"</formula>
    </cfRule>
    <cfRule type="cellIs" dxfId="1724" priority="1726" stopIfTrue="1" operator="equal">
      <formula>"Fail"</formula>
    </cfRule>
  </conditionalFormatting>
  <conditionalFormatting sqref="E15:E20">
    <cfRule type="cellIs" dxfId="1723" priority="1723" stopIfTrue="1" operator="equal">
      <formula>"Pass"</formula>
    </cfRule>
    <cfRule type="cellIs" dxfId="1722" priority="1724" stopIfTrue="1" operator="equal">
      <formula>"Fail"</formula>
    </cfRule>
  </conditionalFormatting>
  <conditionalFormatting sqref="E15:E20">
    <cfRule type="cellIs" dxfId="1721" priority="1721" stopIfTrue="1" operator="equal">
      <formula>"Pass"</formula>
    </cfRule>
    <cfRule type="cellIs" dxfId="1720" priority="1722" stopIfTrue="1" operator="equal">
      <formula>"Fail"</formula>
    </cfRule>
  </conditionalFormatting>
  <conditionalFormatting sqref="E15:E20">
    <cfRule type="cellIs" dxfId="1719" priority="1719" stopIfTrue="1" operator="equal">
      <formula>"Pass"</formula>
    </cfRule>
    <cfRule type="cellIs" dxfId="1718" priority="1720" stopIfTrue="1" operator="equal">
      <formula>"Fail"</formula>
    </cfRule>
  </conditionalFormatting>
  <conditionalFormatting sqref="E15:E20">
    <cfRule type="cellIs" dxfId="1717" priority="1717" stopIfTrue="1" operator="equal">
      <formula>"Pass"</formula>
    </cfRule>
    <cfRule type="cellIs" dxfId="1716" priority="1718" stopIfTrue="1" operator="equal">
      <formula>"Fail"</formula>
    </cfRule>
  </conditionalFormatting>
  <conditionalFormatting sqref="E15:E20">
    <cfRule type="cellIs" dxfId="1715" priority="1715" stopIfTrue="1" operator="equal">
      <formula>"Pass"</formula>
    </cfRule>
    <cfRule type="cellIs" dxfId="1714" priority="1716" stopIfTrue="1" operator="equal">
      <formula>"Fail"</formula>
    </cfRule>
  </conditionalFormatting>
  <conditionalFormatting sqref="E15:E20">
    <cfRule type="cellIs" dxfId="1713" priority="1713" stopIfTrue="1" operator="equal">
      <formula>"Pass"</formula>
    </cfRule>
    <cfRule type="cellIs" dxfId="1712" priority="1714" stopIfTrue="1" operator="equal">
      <formula>"Fail"</formula>
    </cfRule>
  </conditionalFormatting>
  <conditionalFormatting sqref="E15:E20">
    <cfRule type="cellIs" dxfId="1711" priority="1711" stopIfTrue="1" operator="equal">
      <formula>"Pass"</formula>
    </cfRule>
    <cfRule type="cellIs" dxfId="1710" priority="1712" stopIfTrue="1" operator="equal">
      <formula>"Fail"</formula>
    </cfRule>
  </conditionalFormatting>
  <conditionalFormatting sqref="E15:E20">
    <cfRule type="cellIs" dxfId="1709" priority="1709" stopIfTrue="1" operator="equal">
      <formula>"Pass"</formula>
    </cfRule>
    <cfRule type="cellIs" dxfId="1708" priority="1710" stopIfTrue="1" operator="equal">
      <formula>"Fail"</formula>
    </cfRule>
  </conditionalFormatting>
  <conditionalFormatting sqref="E15:E20">
    <cfRule type="cellIs" dxfId="1707" priority="1707" stopIfTrue="1" operator="equal">
      <formula>"Pass"</formula>
    </cfRule>
    <cfRule type="cellIs" dxfId="1706" priority="1708" stopIfTrue="1" operator="equal">
      <formula>"Fail"</formula>
    </cfRule>
  </conditionalFormatting>
  <conditionalFormatting sqref="E15:E20">
    <cfRule type="cellIs" dxfId="1705" priority="1705" stopIfTrue="1" operator="equal">
      <formula>"Pass"</formula>
    </cfRule>
    <cfRule type="cellIs" dxfId="1704" priority="1706" stopIfTrue="1" operator="equal">
      <formula>"Fail"</formula>
    </cfRule>
  </conditionalFormatting>
  <conditionalFormatting sqref="E15:E20">
    <cfRule type="cellIs" dxfId="1703" priority="1703" stopIfTrue="1" operator="equal">
      <formula>"Pass"</formula>
    </cfRule>
    <cfRule type="cellIs" dxfId="1702" priority="1704" stopIfTrue="1" operator="equal">
      <formula>"Fail"</formula>
    </cfRule>
  </conditionalFormatting>
  <conditionalFormatting sqref="E15:E20">
    <cfRule type="cellIs" dxfId="1701" priority="1701" stopIfTrue="1" operator="equal">
      <formula>"Pass"</formula>
    </cfRule>
    <cfRule type="cellIs" dxfId="1700" priority="1702" stopIfTrue="1" operator="equal">
      <formula>"Fail"</formula>
    </cfRule>
  </conditionalFormatting>
  <conditionalFormatting sqref="E15:E20">
    <cfRule type="cellIs" dxfId="1699" priority="1699" stopIfTrue="1" operator="equal">
      <formula>"Pass"</formula>
    </cfRule>
    <cfRule type="cellIs" dxfId="1698" priority="1700" stopIfTrue="1" operator="equal">
      <formula>"Fail"</formula>
    </cfRule>
  </conditionalFormatting>
  <conditionalFormatting sqref="E15:E20">
    <cfRule type="cellIs" dxfId="1697" priority="1697" stopIfTrue="1" operator="equal">
      <formula>"Pass"</formula>
    </cfRule>
    <cfRule type="cellIs" dxfId="1696" priority="1698" stopIfTrue="1" operator="equal">
      <formula>"Fail"</formula>
    </cfRule>
  </conditionalFormatting>
  <conditionalFormatting sqref="E15:E20">
    <cfRule type="cellIs" dxfId="1695" priority="1695" stopIfTrue="1" operator="equal">
      <formula>"Pass"</formula>
    </cfRule>
    <cfRule type="cellIs" dxfId="1694" priority="1696" stopIfTrue="1" operator="equal">
      <formula>"Fail"</formula>
    </cfRule>
  </conditionalFormatting>
  <conditionalFormatting sqref="E15:E20">
    <cfRule type="cellIs" dxfId="1693" priority="1693" stopIfTrue="1" operator="equal">
      <formula>"Pass"</formula>
    </cfRule>
    <cfRule type="cellIs" dxfId="1692" priority="1694" stopIfTrue="1" operator="equal">
      <formula>"Fail"</formula>
    </cfRule>
  </conditionalFormatting>
  <conditionalFormatting sqref="E15:E20">
    <cfRule type="cellIs" dxfId="1691" priority="1691" stopIfTrue="1" operator="equal">
      <formula>"Pass"</formula>
    </cfRule>
    <cfRule type="cellIs" dxfId="1690" priority="1692" stopIfTrue="1" operator="equal">
      <formula>"Fail"</formula>
    </cfRule>
  </conditionalFormatting>
  <conditionalFormatting sqref="E15:E20">
    <cfRule type="cellIs" dxfId="1689" priority="1689" stopIfTrue="1" operator="equal">
      <formula>"Pass"</formula>
    </cfRule>
    <cfRule type="cellIs" dxfId="1688" priority="1690" stopIfTrue="1" operator="equal">
      <formula>"Fail"</formula>
    </cfRule>
  </conditionalFormatting>
  <conditionalFormatting sqref="E15:E20">
    <cfRule type="cellIs" dxfId="1687" priority="1687" stopIfTrue="1" operator="equal">
      <formula>"Pass"</formula>
    </cfRule>
    <cfRule type="cellIs" dxfId="1686" priority="1688" stopIfTrue="1" operator="equal">
      <formula>"Fail"</formula>
    </cfRule>
  </conditionalFormatting>
  <conditionalFormatting sqref="E15:E20">
    <cfRule type="cellIs" dxfId="1685" priority="1685" stopIfTrue="1" operator="equal">
      <formula>"Pass"</formula>
    </cfRule>
    <cfRule type="cellIs" dxfId="1684" priority="1686" stopIfTrue="1" operator="equal">
      <formula>"Fail"</formula>
    </cfRule>
  </conditionalFormatting>
  <conditionalFormatting sqref="E15:E20">
    <cfRule type="cellIs" dxfId="1683" priority="1683" stopIfTrue="1" operator="equal">
      <formula>"Pass"</formula>
    </cfRule>
    <cfRule type="cellIs" dxfId="1682" priority="1684" stopIfTrue="1" operator="equal">
      <formula>"Fail"</formula>
    </cfRule>
  </conditionalFormatting>
  <conditionalFormatting sqref="E15:E20">
    <cfRule type="cellIs" dxfId="1681" priority="1681" stopIfTrue="1" operator="equal">
      <formula>"Pass"</formula>
    </cfRule>
    <cfRule type="cellIs" dxfId="1680" priority="1682" stopIfTrue="1" operator="equal">
      <formula>"Fail"</formula>
    </cfRule>
  </conditionalFormatting>
  <conditionalFormatting sqref="E15:E20">
    <cfRule type="cellIs" dxfId="1679" priority="1679" stopIfTrue="1" operator="equal">
      <formula>"Pass"</formula>
    </cfRule>
    <cfRule type="cellIs" dxfId="1678" priority="1680" stopIfTrue="1" operator="equal">
      <formula>"Fail"</formula>
    </cfRule>
  </conditionalFormatting>
  <conditionalFormatting sqref="E15:E20">
    <cfRule type="cellIs" dxfId="1677" priority="1677" stopIfTrue="1" operator="equal">
      <formula>"Pass"</formula>
    </cfRule>
    <cfRule type="cellIs" dxfId="1676" priority="1678" stopIfTrue="1" operator="equal">
      <formula>"Fail"</formula>
    </cfRule>
  </conditionalFormatting>
  <conditionalFormatting sqref="E15:E20">
    <cfRule type="cellIs" dxfId="1675" priority="1675" stopIfTrue="1" operator="equal">
      <formula>"Pass"</formula>
    </cfRule>
    <cfRule type="cellIs" dxfId="1674" priority="1676" stopIfTrue="1" operator="equal">
      <formula>"Fail"</formula>
    </cfRule>
  </conditionalFormatting>
  <conditionalFormatting sqref="E15:E20">
    <cfRule type="cellIs" dxfId="1673" priority="1673" stopIfTrue="1" operator="equal">
      <formula>"Pass"</formula>
    </cfRule>
    <cfRule type="cellIs" dxfId="1672" priority="1674" stopIfTrue="1" operator="equal">
      <formula>"Fail"</formula>
    </cfRule>
  </conditionalFormatting>
  <conditionalFormatting sqref="E15:E20">
    <cfRule type="cellIs" dxfId="1671" priority="1671" stopIfTrue="1" operator="equal">
      <formula>"Pass"</formula>
    </cfRule>
    <cfRule type="cellIs" dxfId="1670" priority="1672" stopIfTrue="1" operator="equal">
      <formula>"Fail"</formula>
    </cfRule>
  </conditionalFormatting>
  <conditionalFormatting sqref="E15:E20">
    <cfRule type="cellIs" dxfId="1669" priority="1669" stopIfTrue="1" operator="equal">
      <formula>"Pass"</formula>
    </cfRule>
    <cfRule type="cellIs" dxfId="1668" priority="1670" stopIfTrue="1" operator="equal">
      <formula>"Fail"</formula>
    </cfRule>
  </conditionalFormatting>
  <conditionalFormatting sqref="E15:E20">
    <cfRule type="cellIs" dxfId="1667" priority="1667" stopIfTrue="1" operator="equal">
      <formula>"Pass"</formula>
    </cfRule>
    <cfRule type="cellIs" dxfId="1666" priority="1668" stopIfTrue="1" operator="equal">
      <formula>"Fail"</formula>
    </cfRule>
  </conditionalFormatting>
  <conditionalFormatting sqref="E15:E20">
    <cfRule type="cellIs" dxfId="1665" priority="1665" stopIfTrue="1" operator="equal">
      <formula>"Pass"</formula>
    </cfRule>
    <cfRule type="cellIs" dxfId="1664" priority="1666" stopIfTrue="1" operator="equal">
      <formula>"Fail"</formula>
    </cfRule>
  </conditionalFormatting>
  <conditionalFormatting sqref="E15:E20">
    <cfRule type="cellIs" dxfId="1663" priority="1663" stopIfTrue="1" operator="equal">
      <formula>"Pass"</formula>
    </cfRule>
    <cfRule type="cellIs" dxfId="1662" priority="1664" stopIfTrue="1" operator="equal">
      <formula>"Fail"</formula>
    </cfRule>
  </conditionalFormatting>
  <conditionalFormatting sqref="E15:E20">
    <cfRule type="cellIs" dxfId="1661" priority="1661" stopIfTrue="1" operator="equal">
      <formula>"Pass"</formula>
    </cfRule>
    <cfRule type="cellIs" dxfId="1660" priority="1662" stopIfTrue="1" operator="equal">
      <formula>"Fail"</formula>
    </cfRule>
  </conditionalFormatting>
  <conditionalFormatting sqref="E15:E20">
    <cfRule type="cellIs" dxfId="1659" priority="1659" stopIfTrue="1" operator="equal">
      <formula>"Pass"</formula>
    </cfRule>
    <cfRule type="cellIs" dxfId="1658" priority="1660" stopIfTrue="1" operator="equal">
      <formula>"Fail"</formula>
    </cfRule>
  </conditionalFormatting>
  <conditionalFormatting sqref="E15:E20">
    <cfRule type="cellIs" dxfId="1657" priority="1657" stopIfTrue="1" operator="equal">
      <formula>"Pass"</formula>
    </cfRule>
    <cfRule type="cellIs" dxfId="1656" priority="1658" stopIfTrue="1" operator="equal">
      <formula>"Fail"</formula>
    </cfRule>
  </conditionalFormatting>
  <conditionalFormatting sqref="E15:E20">
    <cfRule type="cellIs" dxfId="1655" priority="1655" stopIfTrue="1" operator="equal">
      <formula>"Pass"</formula>
    </cfRule>
    <cfRule type="cellIs" dxfId="1654" priority="1656" stopIfTrue="1" operator="equal">
      <formula>"Fail"</formula>
    </cfRule>
  </conditionalFormatting>
  <conditionalFormatting sqref="E16:E19">
    <cfRule type="cellIs" dxfId="1653" priority="1653" stopIfTrue="1" operator="equal">
      <formula>"Pass"</formula>
    </cfRule>
    <cfRule type="cellIs" dxfId="1652" priority="1654" stopIfTrue="1" operator="equal">
      <formula>"Fail"</formula>
    </cfRule>
  </conditionalFormatting>
  <conditionalFormatting sqref="E20 E17">
    <cfRule type="cellIs" dxfId="1651" priority="1651" stopIfTrue="1" operator="equal">
      <formula>"Pass"</formula>
    </cfRule>
    <cfRule type="cellIs" dxfId="1650" priority="1652" stopIfTrue="1" operator="equal">
      <formula>"Fail"</formula>
    </cfRule>
  </conditionalFormatting>
  <conditionalFormatting sqref="E15:E20">
    <cfRule type="cellIs" dxfId="1649" priority="1649" stopIfTrue="1" operator="equal">
      <formula>"Pass"</formula>
    </cfRule>
    <cfRule type="cellIs" dxfId="1648" priority="1650" stopIfTrue="1" operator="equal">
      <formula>"Fail"</formula>
    </cfRule>
  </conditionalFormatting>
  <conditionalFormatting sqref="E15:E20">
    <cfRule type="cellIs" dxfId="1647" priority="1647" stopIfTrue="1" operator="equal">
      <formula>"Pass"</formula>
    </cfRule>
    <cfRule type="cellIs" dxfId="1646" priority="1648" stopIfTrue="1" operator="equal">
      <formula>"Fail"</formula>
    </cfRule>
  </conditionalFormatting>
  <conditionalFormatting sqref="E15:E20">
    <cfRule type="cellIs" dxfId="1645" priority="1645" stopIfTrue="1" operator="equal">
      <formula>"Pass"</formula>
    </cfRule>
    <cfRule type="cellIs" dxfId="1644" priority="1646" stopIfTrue="1" operator="equal">
      <formula>"Fail"</formula>
    </cfRule>
  </conditionalFormatting>
  <conditionalFormatting sqref="E15:E20">
    <cfRule type="cellIs" dxfId="1643" priority="1643" stopIfTrue="1" operator="equal">
      <formula>"Pass"</formula>
    </cfRule>
    <cfRule type="cellIs" dxfId="1642" priority="1644" stopIfTrue="1" operator="equal">
      <formula>"Fail"</formula>
    </cfRule>
  </conditionalFormatting>
  <conditionalFormatting sqref="E15:E20">
    <cfRule type="cellIs" dxfId="1641" priority="1641" stopIfTrue="1" operator="equal">
      <formula>"Pass"</formula>
    </cfRule>
    <cfRule type="cellIs" dxfId="1640" priority="1642" stopIfTrue="1" operator="equal">
      <formula>"Fail"</formula>
    </cfRule>
  </conditionalFormatting>
  <conditionalFormatting sqref="E15:E20">
    <cfRule type="cellIs" dxfId="1639" priority="1639" stopIfTrue="1" operator="equal">
      <formula>"Pass"</formula>
    </cfRule>
    <cfRule type="cellIs" dxfId="1638" priority="1640" stopIfTrue="1" operator="equal">
      <formula>"Fail"</formula>
    </cfRule>
  </conditionalFormatting>
  <conditionalFormatting sqref="E16:E19">
    <cfRule type="cellIs" dxfId="1637" priority="1637" stopIfTrue="1" operator="equal">
      <formula>"Pass"</formula>
    </cfRule>
    <cfRule type="cellIs" dxfId="1636" priority="1638" stopIfTrue="1" operator="equal">
      <formula>"Fail"</formula>
    </cfRule>
  </conditionalFormatting>
  <conditionalFormatting sqref="E20 E17">
    <cfRule type="cellIs" dxfId="1635" priority="1635" stopIfTrue="1" operator="equal">
      <formula>"Pass"</formula>
    </cfRule>
    <cfRule type="cellIs" dxfId="1634" priority="1636" stopIfTrue="1" operator="equal">
      <formula>"Fail"</formula>
    </cfRule>
  </conditionalFormatting>
  <conditionalFormatting sqref="E15:E20">
    <cfRule type="cellIs" dxfId="1633" priority="1633" stopIfTrue="1" operator="equal">
      <formula>"Pass"</formula>
    </cfRule>
    <cfRule type="cellIs" dxfId="1632" priority="1634" stopIfTrue="1" operator="equal">
      <formula>"Fail"</formula>
    </cfRule>
  </conditionalFormatting>
  <conditionalFormatting sqref="E15:E20">
    <cfRule type="cellIs" dxfId="1631" priority="1631" stopIfTrue="1" operator="equal">
      <formula>"Pass"</formula>
    </cfRule>
    <cfRule type="cellIs" dxfId="1630" priority="1632" stopIfTrue="1" operator="equal">
      <formula>"Fail"</formula>
    </cfRule>
  </conditionalFormatting>
  <conditionalFormatting sqref="E15:E20">
    <cfRule type="cellIs" dxfId="1629" priority="1629" stopIfTrue="1" operator="equal">
      <formula>"Pass"</formula>
    </cfRule>
    <cfRule type="cellIs" dxfId="1628" priority="1630" stopIfTrue="1" operator="equal">
      <formula>"Fail"</formula>
    </cfRule>
  </conditionalFormatting>
  <conditionalFormatting sqref="E15:E20">
    <cfRule type="cellIs" dxfId="1627" priority="1627" stopIfTrue="1" operator="equal">
      <formula>"Pass"</formula>
    </cfRule>
    <cfRule type="cellIs" dxfId="1626" priority="1628" stopIfTrue="1" operator="equal">
      <formula>"Fail"</formula>
    </cfRule>
  </conditionalFormatting>
  <conditionalFormatting sqref="E15:E20">
    <cfRule type="cellIs" dxfId="1625" priority="1625" stopIfTrue="1" operator="equal">
      <formula>"Pass"</formula>
    </cfRule>
    <cfRule type="cellIs" dxfId="1624" priority="1626" stopIfTrue="1" operator="equal">
      <formula>"Fail"</formula>
    </cfRule>
  </conditionalFormatting>
  <conditionalFormatting sqref="E15:E20">
    <cfRule type="cellIs" dxfId="1623" priority="1623" stopIfTrue="1" operator="equal">
      <formula>"Pass"</formula>
    </cfRule>
    <cfRule type="cellIs" dxfId="1622" priority="1624" stopIfTrue="1" operator="equal">
      <formula>"Fail"</formula>
    </cfRule>
  </conditionalFormatting>
  <conditionalFormatting sqref="E16:E19">
    <cfRule type="cellIs" dxfId="1621" priority="1621" stopIfTrue="1" operator="equal">
      <formula>"Pass"</formula>
    </cfRule>
    <cfRule type="cellIs" dxfId="1620" priority="1622" stopIfTrue="1" operator="equal">
      <formula>"Fail"</formula>
    </cfRule>
  </conditionalFormatting>
  <conditionalFormatting sqref="E20 E17">
    <cfRule type="cellIs" dxfId="1619" priority="1619" stopIfTrue="1" operator="equal">
      <formula>"Pass"</formula>
    </cfRule>
    <cfRule type="cellIs" dxfId="1618" priority="1620" stopIfTrue="1" operator="equal">
      <formula>"Fail"</formula>
    </cfRule>
  </conditionalFormatting>
  <conditionalFormatting sqref="E15:E20">
    <cfRule type="cellIs" dxfId="1617" priority="1617" stopIfTrue="1" operator="equal">
      <formula>"Pass"</formula>
    </cfRule>
    <cfRule type="cellIs" dxfId="1616" priority="1618" stopIfTrue="1" operator="equal">
      <formula>"Fail"</formula>
    </cfRule>
  </conditionalFormatting>
  <conditionalFormatting sqref="E15:E20">
    <cfRule type="cellIs" dxfId="1615" priority="1615" stopIfTrue="1" operator="equal">
      <formula>"Pass"</formula>
    </cfRule>
    <cfRule type="cellIs" dxfId="1614" priority="1616" stopIfTrue="1" operator="equal">
      <formula>"Fail"</formula>
    </cfRule>
  </conditionalFormatting>
  <conditionalFormatting sqref="E15:E20">
    <cfRule type="cellIs" dxfId="1613" priority="1613" stopIfTrue="1" operator="equal">
      <formula>"Pass"</formula>
    </cfRule>
    <cfRule type="cellIs" dxfId="1612" priority="1614" stopIfTrue="1" operator="equal">
      <formula>"Fail"</formula>
    </cfRule>
  </conditionalFormatting>
  <conditionalFormatting sqref="E15:E20">
    <cfRule type="cellIs" dxfId="1611" priority="1611" stopIfTrue="1" operator="equal">
      <formula>"Pass"</formula>
    </cfRule>
    <cfRule type="cellIs" dxfId="1610" priority="1612" stopIfTrue="1" operator="equal">
      <formula>"Fail"</formula>
    </cfRule>
  </conditionalFormatting>
  <conditionalFormatting sqref="E15:E20">
    <cfRule type="cellIs" dxfId="1609" priority="1609" stopIfTrue="1" operator="equal">
      <formula>"Pass"</formula>
    </cfRule>
    <cfRule type="cellIs" dxfId="1608" priority="1610" stopIfTrue="1" operator="equal">
      <formula>"Fail"</formula>
    </cfRule>
  </conditionalFormatting>
  <conditionalFormatting sqref="E15:E20">
    <cfRule type="cellIs" dxfId="1607" priority="1607" stopIfTrue="1" operator="equal">
      <formula>"Pass"</formula>
    </cfRule>
    <cfRule type="cellIs" dxfId="1606" priority="1608" stopIfTrue="1" operator="equal">
      <formula>"Fail"</formula>
    </cfRule>
  </conditionalFormatting>
  <conditionalFormatting sqref="E16:E19">
    <cfRule type="cellIs" dxfId="1605" priority="1605" stopIfTrue="1" operator="equal">
      <formula>"Pass"</formula>
    </cfRule>
    <cfRule type="cellIs" dxfId="1604" priority="1606" stopIfTrue="1" operator="equal">
      <formula>"Fail"</formula>
    </cfRule>
  </conditionalFormatting>
  <conditionalFormatting sqref="E20 E17">
    <cfRule type="cellIs" dxfId="1603" priority="1603" stopIfTrue="1" operator="equal">
      <formula>"Pass"</formula>
    </cfRule>
    <cfRule type="cellIs" dxfId="1602" priority="1604" stopIfTrue="1" operator="equal">
      <formula>"Fail"</formula>
    </cfRule>
  </conditionalFormatting>
  <conditionalFormatting sqref="E15:E20">
    <cfRule type="cellIs" dxfId="1601" priority="1601" stopIfTrue="1" operator="equal">
      <formula>"Pass"</formula>
    </cfRule>
    <cfRule type="cellIs" dxfId="1600" priority="1602" stopIfTrue="1" operator="equal">
      <formula>"Fail"</formula>
    </cfRule>
  </conditionalFormatting>
  <conditionalFormatting sqref="E15:E20">
    <cfRule type="cellIs" dxfId="1599" priority="1599" stopIfTrue="1" operator="equal">
      <formula>"Pass"</formula>
    </cfRule>
    <cfRule type="cellIs" dxfId="1598" priority="1600" stopIfTrue="1" operator="equal">
      <formula>"Fail"</formula>
    </cfRule>
  </conditionalFormatting>
  <conditionalFormatting sqref="E15:E20">
    <cfRule type="cellIs" dxfId="1597" priority="1597" stopIfTrue="1" operator="equal">
      <formula>"Pass"</formula>
    </cfRule>
    <cfRule type="cellIs" dxfId="1596" priority="1598" stopIfTrue="1" operator="equal">
      <formula>"Fail"</formula>
    </cfRule>
  </conditionalFormatting>
  <conditionalFormatting sqref="E15:E20">
    <cfRule type="cellIs" dxfId="1595" priority="1595" stopIfTrue="1" operator="equal">
      <formula>"Pass"</formula>
    </cfRule>
    <cfRule type="cellIs" dxfId="1594" priority="1596" stopIfTrue="1" operator="equal">
      <formula>"Fail"</formula>
    </cfRule>
  </conditionalFormatting>
  <conditionalFormatting sqref="E15:E20">
    <cfRule type="cellIs" dxfId="1593" priority="1593" stopIfTrue="1" operator="equal">
      <formula>"Pass"</formula>
    </cfRule>
    <cfRule type="cellIs" dxfId="1592" priority="1594" stopIfTrue="1" operator="equal">
      <formula>"Fail"</formula>
    </cfRule>
  </conditionalFormatting>
  <conditionalFormatting sqref="E15:E20">
    <cfRule type="cellIs" dxfId="1591" priority="1591" stopIfTrue="1" operator="equal">
      <formula>"Pass"</formula>
    </cfRule>
    <cfRule type="cellIs" dxfId="1590" priority="1592" stopIfTrue="1" operator="equal">
      <formula>"Fail"</formula>
    </cfRule>
  </conditionalFormatting>
  <conditionalFormatting sqref="E16:E19">
    <cfRule type="cellIs" dxfId="1589" priority="1589" stopIfTrue="1" operator="equal">
      <formula>"Pass"</formula>
    </cfRule>
    <cfRule type="cellIs" dxfId="1588" priority="1590" stopIfTrue="1" operator="equal">
      <formula>"Fail"</formula>
    </cfRule>
  </conditionalFormatting>
  <conditionalFormatting sqref="E20 E17">
    <cfRule type="cellIs" dxfId="1587" priority="1587" stopIfTrue="1" operator="equal">
      <formula>"Pass"</formula>
    </cfRule>
    <cfRule type="cellIs" dxfId="1586" priority="1588" stopIfTrue="1" operator="equal">
      <formula>"Fail"</formula>
    </cfRule>
  </conditionalFormatting>
  <conditionalFormatting sqref="E15:E20">
    <cfRule type="cellIs" dxfId="1585" priority="1585" stopIfTrue="1" operator="equal">
      <formula>"Pass"</formula>
    </cfRule>
    <cfRule type="cellIs" dxfId="1584" priority="1586" stopIfTrue="1" operator="equal">
      <formula>"Fail"</formula>
    </cfRule>
  </conditionalFormatting>
  <conditionalFormatting sqref="E15:E20">
    <cfRule type="cellIs" dxfId="1583" priority="1583" stopIfTrue="1" operator="equal">
      <formula>"Pass"</formula>
    </cfRule>
    <cfRule type="cellIs" dxfId="1582" priority="1584" stopIfTrue="1" operator="equal">
      <formula>"Fail"</formula>
    </cfRule>
  </conditionalFormatting>
  <conditionalFormatting sqref="E15:E20">
    <cfRule type="cellIs" dxfId="1581" priority="1581" stopIfTrue="1" operator="equal">
      <formula>"Pass"</formula>
    </cfRule>
    <cfRule type="cellIs" dxfId="1580" priority="1582" stopIfTrue="1" operator="equal">
      <formula>"Fail"</formula>
    </cfRule>
  </conditionalFormatting>
  <conditionalFormatting sqref="E15:E20">
    <cfRule type="cellIs" dxfId="1579" priority="1579" stopIfTrue="1" operator="equal">
      <formula>"Pass"</formula>
    </cfRule>
    <cfRule type="cellIs" dxfId="1578" priority="1580" stopIfTrue="1" operator="equal">
      <formula>"Fail"</formula>
    </cfRule>
  </conditionalFormatting>
  <conditionalFormatting sqref="E15:E20">
    <cfRule type="cellIs" dxfId="1577" priority="1577" stopIfTrue="1" operator="equal">
      <formula>"Pass"</formula>
    </cfRule>
    <cfRule type="cellIs" dxfId="1576" priority="1578" stopIfTrue="1" operator="equal">
      <formula>"Fail"</formula>
    </cfRule>
  </conditionalFormatting>
  <conditionalFormatting sqref="E15:E20">
    <cfRule type="cellIs" dxfId="1575" priority="1575" stopIfTrue="1" operator="equal">
      <formula>"Pass"</formula>
    </cfRule>
    <cfRule type="cellIs" dxfId="1574" priority="1576" stopIfTrue="1" operator="equal">
      <formula>"Fail"</formula>
    </cfRule>
  </conditionalFormatting>
  <conditionalFormatting sqref="E16:E19">
    <cfRule type="cellIs" dxfId="1573" priority="1573" stopIfTrue="1" operator="equal">
      <formula>"Pass"</formula>
    </cfRule>
    <cfRule type="cellIs" dxfId="1572" priority="1574" stopIfTrue="1" operator="equal">
      <formula>"Fail"</formula>
    </cfRule>
  </conditionalFormatting>
  <conditionalFormatting sqref="E20 E17">
    <cfRule type="cellIs" dxfId="1571" priority="1571" stopIfTrue="1" operator="equal">
      <formula>"Pass"</formula>
    </cfRule>
    <cfRule type="cellIs" dxfId="1570" priority="1572" stopIfTrue="1" operator="equal">
      <formula>"Fail"</formula>
    </cfRule>
  </conditionalFormatting>
  <conditionalFormatting sqref="E15:E20">
    <cfRule type="cellIs" dxfId="1569" priority="1569" stopIfTrue="1" operator="equal">
      <formula>"Pass"</formula>
    </cfRule>
    <cfRule type="cellIs" dxfId="1568" priority="1570" stopIfTrue="1" operator="equal">
      <formula>"Fail"</formula>
    </cfRule>
  </conditionalFormatting>
  <conditionalFormatting sqref="E15:E20">
    <cfRule type="cellIs" dxfId="1567" priority="1567" stopIfTrue="1" operator="equal">
      <formula>"Pass"</formula>
    </cfRule>
    <cfRule type="cellIs" dxfId="1566" priority="1568" stopIfTrue="1" operator="equal">
      <formula>"Fail"</formula>
    </cfRule>
  </conditionalFormatting>
  <conditionalFormatting sqref="E15:E20">
    <cfRule type="cellIs" dxfId="1565" priority="1565" stopIfTrue="1" operator="equal">
      <formula>"Pass"</formula>
    </cfRule>
    <cfRule type="cellIs" dxfId="1564" priority="1566" stopIfTrue="1" operator="equal">
      <formula>"Fail"</formula>
    </cfRule>
  </conditionalFormatting>
  <conditionalFormatting sqref="E15:E20">
    <cfRule type="cellIs" dxfId="1563" priority="1563" stopIfTrue="1" operator="equal">
      <formula>"Pass"</formula>
    </cfRule>
    <cfRule type="cellIs" dxfId="1562" priority="1564" stopIfTrue="1" operator="equal">
      <formula>"Fail"</formula>
    </cfRule>
  </conditionalFormatting>
  <conditionalFormatting sqref="E15:E20">
    <cfRule type="cellIs" dxfId="1561" priority="1561" stopIfTrue="1" operator="equal">
      <formula>"Pass"</formula>
    </cfRule>
    <cfRule type="cellIs" dxfId="1560" priority="1562" stopIfTrue="1" operator="equal">
      <formula>"Fail"</formula>
    </cfRule>
  </conditionalFormatting>
  <conditionalFormatting sqref="E15:E20">
    <cfRule type="cellIs" dxfId="1559" priority="1559" stopIfTrue="1" operator="equal">
      <formula>"Pass"</formula>
    </cfRule>
    <cfRule type="cellIs" dxfId="1558" priority="1560" stopIfTrue="1" operator="equal">
      <formula>"Fail"</formula>
    </cfRule>
  </conditionalFormatting>
  <conditionalFormatting sqref="E16:E19">
    <cfRule type="cellIs" dxfId="1557" priority="1557" stopIfTrue="1" operator="equal">
      <formula>"Pass"</formula>
    </cfRule>
    <cfRule type="cellIs" dxfId="1556" priority="1558" stopIfTrue="1" operator="equal">
      <formula>"Fail"</formula>
    </cfRule>
  </conditionalFormatting>
  <conditionalFormatting sqref="E20 E17">
    <cfRule type="cellIs" dxfId="1555" priority="1555" stopIfTrue="1" operator="equal">
      <formula>"Pass"</formula>
    </cfRule>
    <cfRule type="cellIs" dxfId="1554" priority="1556" stopIfTrue="1" operator="equal">
      <formula>"Fail"</formula>
    </cfRule>
  </conditionalFormatting>
  <conditionalFormatting sqref="E15:E20">
    <cfRule type="cellIs" dxfId="1553" priority="1553" stopIfTrue="1" operator="equal">
      <formula>"Pass"</formula>
    </cfRule>
    <cfRule type="cellIs" dxfId="1552" priority="1554" stopIfTrue="1" operator="equal">
      <formula>"Fail"</formula>
    </cfRule>
  </conditionalFormatting>
  <conditionalFormatting sqref="E15:E20">
    <cfRule type="cellIs" dxfId="1551" priority="1551" stopIfTrue="1" operator="equal">
      <formula>"Pass"</formula>
    </cfRule>
    <cfRule type="cellIs" dxfId="1550" priority="1552" stopIfTrue="1" operator="equal">
      <formula>"Fail"</formula>
    </cfRule>
  </conditionalFormatting>
  <conditionalFormatting sqref="E15:E20">
    <cfRule type="cellIs" dxfId="1549" priority="1549" stopIfTrue="1" operator="equal">
      <formula>"Pass"</formula>
    </cfRule>
    <cfRule type="cellIs" dxfId="1548" priority="1550" stopIfTrue="1" operator="equal">
      <formula>"Fail"</formula>
    </cfRule>
  </conditionalFormatting>
  <conditionalFormatting sqref="E15:E20">
    <cfRule type="cellIs" dxfId="1547" priority="1547" stopIfTrue="1" operator="equal">
      <formula>"Pass"</formula>
    </cfRule>
    <cfRule type="cellIs" dxfId="1546" priority="1548" stopIfTrue="1" operator="equal">
      <formula>"Fail"</formula>
    </cfRule>
  </conditionalFormatting>
  <conditionalFormatting sqref="E15:E20">
    <cfRule type="cellIs" dxfId="1545" priority="1545" stopIfTrue="1" operator="equal">
      <formula>"Pass"</formula>
    </cfRule>
    <cfRule type="cellIs" dxfId="1544" priority="1546" stopIfTrue="1" operator="equal">
      <formula>"Fail"</formula>
    </cfRule>
  </conditionalFormatting>
  <conditionalFormatting sqref="E15:E20">
    <cfRule type="cellIs" dxfId="1543" priority="1543" stopIfTrue="1" operator="equal">
      <formula>"Pass"</formula>
    </cfRule>
    <cfRule type="cellIs" dxfId="1542" priority="1544" stopIfTrue="1" operator="equal">
      <formula>"Fail"</formula>
    </cfRule>
  </conditionalFormatting>
  <conditionalFormatting sqref="E16:E19">
    <cfRule type="cellIs" dxfId="1541" priority="1541" stopIfTrue="1" operator="equal">
      <formula>"Pass"</formula>
    </cfRule>
    <cfRule type="cellIs" dxfId="1540" priority="1542" stopIfTrue="1" operator="equal">
      <formula>"Fail"</formula>
    </cfRule>
  </conditionalFormatting>
  <conditionalFormatting sqref="E20 E17">
    <cfRule type="cellIs" dxfId="1539" priority="1539" stopIfTrue="1" operator="equal">
      <formula>"Pass"</formula>
    </cfRule>
    <cfRule type="cellIs" dxfId="1538" priority="1540" stopIfTrue="1" operator="equal">
      <formula>"Fail"</formula>
    </cfRule>
  </conditionalFormatting>
  <conditionalFormatting sqref="E15:E20">
    <cfRule type="cellIs" dxfId="1537" priority="1537" stopIfTrue="1" operator="equal">
      <formula>"Pass"</formula>
    </cfRule>
    <cfRule type="cellIs" dxfId="1536" priority="1538" stopIfTrue="1" operator="equal">
      <formula>"Fail"</formula>
    </cfRule>
  </conditionalFormatting>
  <conditionalFormatting sqref="E15:E20">
    <cfRule type="cellIs" dxfId="1535" priority="1535" stopIfTrue="1" operator="equal">
      <formula>"Pass"</formula>
    </cfRule>
    <cfRule type="cellIs" dxfId="1534" priority="1536" stopIfTrue="1" operator="equal">
      <formula>"Fail"</formula>
    </cfRule>
  </conditionalFormatting>
  <conditionalFormatting sqref="E15:E20">
    <cfRule type="cellIs" dxfId="1533" priority="1533" stopIfTrue="1" operator="equal">
      <formula>"Pass"</formula>
    </cfRule>
    <cfRule type="cellIs" dxfId="1532" priority="1534" stopIfTrue="1" operator="equal">
      <formula>"Fail"</formula>
    </cfRule>
  </conditionalFormatting>
  <conditionalFormatting sqref="E15:E20">
    <cfRule type="cellIs" dxfId="1531" priority="1531" stopIfTrue="1" operator="equal">
      <formula>"Pass"</formula>
    </cfRule>
    <cfRule type="cellIs" dxfId="1530" priority="1532" stopIfTrue="1" operator="equal">
      <formula>"Fail"</formula>
    </cfRule>
  </conditionalFormatting>
  <conditionalFormatting sqref="E15:E20">
    <cfRule type="cellIs" dxfId="1529" priority="1529" stopIfTrue="1" operator="equal">
      <formula>"Pass"</formula>
    </cfRule>
    <cfRule type="cellIs" dxfId="1528" priority="1530" stopIfTrue="1" operator="equal">
      <formula>"Fail"</formula>
    </cfRule>
  </conditionalFormatting>
  <conditionalFormatting sqref="E15:E20">
    <cfRule type="cellIs" dxfId="1527" priority="1527" stopIfTrue="1" operator="equal">
      <formula>"Pass"</formula>
    </cfRule>
    <cfRule type="cellIs" dxfId="1526" priority="1528" stopIfTrue="1" operator="equal">
      <formula>"Fail"</formula>
    </cfRule>
  </conditionalFormatting>
  <conditionalFormatting sqref="E16:E19">
    <cfRule type="cellIs" dxfId="1525" priority="1525" stopIfTrue="1" operator="equal">
      <formula>"Pass"</formula>
    </cfRule>
    <cfRule type="cellIs" dxfId="1524" priority="1526" stopIfTrue="1" operator="equal">
      <formula>"Fail"</formula>
    </cfRule>
  </conditionalFormatting>
  <conditionalFormatting sqref="E20 E17">
    <cfRule type="cellIs" dxfId="1523" priority="1523" stopIfTrue="1" operator="equal">
      <formula>"Pass"</formula>
    </cfRule>
    <cfRule type="cellIs" dxfId="1522" priority="1524" stopIfTrue="1" operator="equal">
      <formula>"Fail"</formula>
    </cfRule>
  </conditionalFormatting>
  <conditionalFormatting sqref="E15:E20">
    <cfRule type="cellIs" dxfId="1521" priority="1521" stopIfTrue="1" operator="equal">
      <formula>"Pass"</formula>
    </cfRule>
    <cfRule type="cellIs" dxfId="1520" priority="1522" stopIfTrue="1" operator="equal">
      <formula>"Fail"</formula>
    </cfRule>
  </conditionalFormatting>
  <conditionalFormatting sqref="E15:E20">
    <cfRule type="cellIs" dxfId="1519" priority="1519" stopIfTrue="1" operator="equal">
      <formula>"Pass"</formula>
    </cfRule>
    <cfRule type="cellIs" dxfId="1518" priority="1520" stopIfTrue="1" operator="equal">
      <formula>"Fail"</formula>
    </cfRule>
  </conditionalFormatting>
  <conditionalFormatting sqref="E15:E20">
    <cfRule type="cellIs" dxfId="1517" priority="1517" stopIfTrue="1" operator="equal">
      <formula>"Pass"</formula>
    </cfRule>
    <cfRule type="cellIs" dxfId="1516" priority="1518" stopIfTrue="1" operator="equal">
      <formula>"Fail"</formula>
    </cfRule>
  </conditionalFormatting>
  <conditionalFormatting sqref="E15:E20">
    <cfRule type="cellIs" dxfId="1515" priority="1515" stopIfTrue="1" operator="equal">
      <formula>"Pass"</formula>
    </cfRule>
    <cfRule type="cellIs" dxfId="1514" priority="1516" stopIfTrue="1" operator="equal">
      <formula>"Fail"</formula>
    </cfRule>
  </conditionalFormatting>
  <conditionalFormatting sqref="E15:E20">
    <cfRule type="cellIs" dxfId="1513" priority="1513" stopIfTrue="1" operator="equal">
      <formula>"Pass"</formula>
    </cfRule>
    <cfRule type="cellIs" dxfId="1512" priority="1514" stopIfTrue="1" operator="equal">
      <formula>"Fail"</formula>
    </cfRule>
  </conditionalFormatting>
  <conditionalFormatting sqref="E15:E20">
    <cfRule type="cellIs" dxfId="1511" priority="1511" stopIfTrue="1" operator="equal">
      <formula>"Pass"</formula>
    </cfRule>
    <cfRule type="cellIs" dxfId="1510" priority="1512" stopIfTrue="1" operator="equal">
      <formula>"Fail"</formula>
    </cfRule>
  </conditionalFormatting>
  <conditionalFormatting sqref="E16:E19">
    <cfRule type="cellIs" dxfId="1509" priority="1509" stopIfTrue="1" operator="equal">
      <formula>"Pass"</formula>
    </cfRule>
    <cfRule type="cellIs" dxfId="1508" priority="1510" stopIfTrue="1" operator="equal">
      <formula>"Fail"</formula>
    </cfRule>
  </conditionalFormatting>
  <conditionalFormatting sqref="E20 E17">
    <cfRule type="cellIs" dxfId="1507" priority="1507" stopIfTrue="1" operator="equal">
      <formula>"Pass"</formula>
    </cfRule>
    <cfRule type="cellIs" dxfId="1506" priority="1508" stopIfTrue="1" operator="equal">
      <formula>"Fail"</formula>
    </cfRule>
  </conditionalFormatting>
  <conditionalFormatting sqref="E15:E20">
    <cfRule type="cellIs" dxfId="1505" priority="1505" stopIfTrue="1" operator="equal">
      <formula>"Pass"</formula>
    </cfRule>
    <cfRule type="cellIs" dxfId="1504" priority="1506" stopIfTrue="1" operator="equal">
      <formula>"Fail"</formula>
    </cfRule>
  </conditionalFormatting>
  <conditionalFormatting sqref="E15:E20">
    <cfRule type="cellIs" dxfId="1503" priority="1503" stopIfTrue="1" operator="equal">
      <formula>"Pass"</formula>
    </cfRule>
    <cfRule type="cellIs" dxfId="1502" priority="1504" stopIfTrue="1" operator="equal">
      <formula>"Fail"</formula>
    </cfRule>
  </conditionalFormatting>
  <conditionalFormatting sqref="E15:E20">
    <cfRule type="cellIs" dxfId="1501" priority="1501" stopIfTrue="1" operator="equal">
      <formula>"Pass"</formula>
    </cfRule>
    <cfRule type="cellIs" dxfId="1500" priority="1502" stopIfTrue="1" operator="equal">
      <formula>"Fail"</formula>
    </cfRule>
  </conditionalFormatting>
  <conditionalFormatting sqref="E15:E20">
    <cfRule type="cellIs" dxfId="1499" priority="1499" stopIfTrue="1" operator="equal">
      <formula>"Pass"</formula>
    </cfRule>
    <cfRule type="cellIs" dxfId="1498" priority="1500" stopIfTrue="1" operator="equal">
      <formula>"Fail"</formula>
    </cfRule>
  </conditionalFormatting>
  <conditionalFormatting sqref="E15:E20">
    <cfRule type="cellIs" dxfId="1497" priority="1497" stopIfTrue="1" operator="equal">
      <formula>"Pass"</formula>
    </cfRule>
    <cfRule type="cellIs" dxfId="1496" priority="1498" stopIfTrue="1" operator="equal">
      <formula>"Fail"</formula>
    </cfRule>
  </conditionalFormatting>
  <conditionalFormatting sqref="E15:E20">
    <cfRule type="cellIs" dxfId="1495" priority="1495" stopIfTrue="1" operator="equal">
      <formula>"Pass"</formula>
    </cfRule>
    <cfRule type="cellIs" dxfId="1494" priority="1496" stopIfTrue="1" operator="equal">
      <formula>"Fail"</formula>
    </cfRule>
  </conditionalFormatting>
  <conditionalFormatting sqref="E16:E19">
    <cfRule type="cellIs" dxfId="1493" priority="1493" stopIfTrue="1" operator="equal">
      <formula>"Pass"</formula>
    </cfRule>
    <cfRule type="cellIs" dxfId="1492" priority="1494" stopIfTrue="1" operator="equal">
      <formula>"Fail"</formula>
    </cfRule>
  </conditionalFormatting>
  <conditionalFormatting sqref="E20 E17">
    <cfRule type="cellIs" dxfId="1491" priority="1491" stopIfTrue="1" operator="equal">
      <formula>"Pass"</formula>
    </cfRule>
    <cfRule type="cellIs" dxfId="1490" priority="1492" stopIfTrue="1" operator="equal">
      <formula>"Fail"</formula>
    </cfRule>
  </conditionalFormatting>
  <conditionalFormatting sqref="E15:E20">
    <cfRule type="cellIs" dxfId="1489" priority="1489" stopIfTrue="1" operator="equal">
      <formula>"Pass"</formula>
    </cfRule>
    <cfRule type="cellIs" dxfId="1488" priority="1490" stopIfTrue="1" operator="equal">
      <formula>"Fail"</formula>
    </cfRule>
  </conditionalFormatting>
  <conditionalFormatting sqref="E15:E20">
    <cfRule type="cellIs" dxfId="1487" priority="1487" stopIfTrue="1" operator="equal">
      <formula>"Pass"</formula>
    </cfRule>
    <cfRule type="cellIs" dxfId="1486" priority="1488" stopIfTrue="1" operator="equal">
      <formula>"Fail"</formula>
    </cfRule>
  </conditionalFormatting>
  <conditionalFormatting sqref="E15:E20">
    <cfRule type="cellIs" dxfId="1485" priority="1485" stopIfTrue="1" operator="equal">
      <formula>"Pass"</formula>
    </cfRule>
    <cfRule type="cellIs" dxfId="1484" priority="1486" stopIfTrue="1" operator="equal">
      <formula>"Fail"</formula>
    </cfRule>
  </conditionalFormatting>
  <conditionalFormatting sqref="E15:E20">
    <cfRule type="cellIs" dxfId="1483" priority="1483" stopIfTrue="1" operator="equal">
      <formula>"Pass"</formula>
    </cfRule>
    <cfRule type="cellIs" dxfId="1482" priority="1484" stopIfTrue="1" operator="equal">
      <formula>"Fail"</formula>
    </cfRule>
  </conditionalFormatting>
  <conditionalFormatting sqref="E15:E20">
    <cfRule type="cellIs" dxfId="1481" priority="1481" stopIfTrue="1" operator="equal">
      <formula>"Pass"</formula>
    </cfRule>
    <cfRule type="cellIs" dxfId="1480" priority="1482" stopIfTrue="1" operator="equal">
      <formula>"Fail"</formula>
    </cfRule>
  </conditionalFormatting>
  <conditionalFormatting sqref="E15:E20">
    <cfRule type="cellIs" dxfId="1479" priority="1479" stopIfTrue="1" operator="equal">
      <formula>"Pass"</formula>
    </cfRule>
    <cfRule type="cellIs" dxfId="1478" priority="1480" stopIfTrue="1" operator="equal">
      <formula>"Fail"</formula>
    </cfRule>
  </conditionalFormatting>
  <conditionalFormatting sqref="E16:E19">
    <cfRule type="cellIs" dxfId="1477" priority="1477" stopIfTrue="1" operator="equal">
      <formula>"Pass"</formula>
    </cfRule>
    <cfRule type="cellIs" dxfId="1476" priority="1478" stopIfTrue="1" operator="equal">
      <formula>"Fail"</formula>
    </cfRule>
  </conditionalFormatting>
  <conditionalFormatting sqref="E20 E17">
    <cfRule type="cellIs" dxfId="1475" priority="1475" stopIfTrue="1" operator="equal">
      <formula>"Pass"</formula>
    </cfRule>
    <cfRule type="cellIs" dxfId="1474" priority="1476" stopIfTrue="1" operator="equal">
      <formula>"Fail"</formula>
    </cfRule>
  </conditionalFormatting>
  <conditionalFormatting sqref="E15:E20">
    <cfRule type="cellIs" dxfId="1473" priority="1473" stopIfTrue="1" operator="equal">
      <formula>"Pass"</formula>
    </cfRule>
    <cfRule type="cellIs" dxfId="1472" priority="1474" stopIfTrue="1" operator="equal">
      <formula>"Fail"</formula>
    </cfRule>
  </conditionalFormatting>
  <conditionalFormatting sqref="E15:E20">
    <cfRule type="cellIs" dxfId="1471" priority="1471" stopIfTrue="1" operator="equal">
      <formula>"Pass"</formula>
    </cfRule>
    <cfRule type="cellIs" dxfId="1470" priority="1472" stopIfTrue="1" operator="equal">
      <formula>"Fail"</formula>
    </cfRule>
  </conditionalFormatting>
  <conditionalFormatting sqref="E15:E20">
    <cfRule type="cellIs" dxfId="1469" priority="1469" stopIfTrue="1" operator="equal">
      <formula>"Pass"</formula>
    </cfRule>
    <cfRule type="cellIs" dxfId="1468" priority="1470" stopIfTrue="1" operator="equal">
      <formula>"Fail"</formula>
    </cfRule>
  </conditionalFormatting>
  <conditionalFormatting sqref="E15:E20">
    <cfRule type="cellIs" dxfId="1467" priority="1467" stopIfTrue="1" operator="equal">
      <formula>"Pass"</formula>
    </cfRule>
    <cfRule type="cellIs" dxfId="1466" priority="1468" stopIfTrue="1" operator="equal">
      <formula>"Fail"</formula>
    </cfRule>
  </conditionalFormatting>
  <conditionalFormatting sqref="E15:E20">
    <cfRule type="cellIs" dxfId="1465" priority="1465" stopIfTrue="1" operator="equal">
      <formula>"Pass"</formula>
    </cfRule>
    <cfRule type="cellIs" dxfId="1464" priority="1466" stopIfTrue="1" operator="equal">
      <formula>"Fail"</formula>
    </cfRule>
  </conditionalFormatting>
  <conditionalFormatting sqref="E15:E20">
    <cfRule type="cellIs" dxfId="1463" priority="1463" stopIfTrue="1" operator="equal">
      <formula>"Pass"</formula>
    </cfRule>
    <cfRule type="cellIs" dxfId="1462" priority="1464" stopIfTrue="1" operator="equal">
      <formula>"Fail"</formula>
    </cfRule>
  </conditionalFormatting>
  <conditionalFormatting sqref="E15:E20">
    <cfRule type="cellIs" dxfId="1461" priority="1461" stopIfTrue="1" operator="equal">
      <formula>"Pass"</formula>
    </cfRule>
    <cfRule type="cellIs" dxfId="1460" priority="1462" stopIfTrue="1" operator="equal">
      <formula>"Fail"</formula>
    </cfRule>
  </conditionalFormatting>
  <conditionalFormatting sqref="E15:E20">
    <cfRule type="cellIs" dxfId="1459" priority="1459" stopIfTrue="1" operator="equal">
      <formula>"Pass"</formula>
    </cfRule>
    <cfRule type="cellIs" dxfId="1458" priority="1460" stopIfTrue="1" operator="equal">
      <formula>"Fail"</formula>
    </cfRule>
  </conditionalFormatting>
  <conditionalFormatting sqref="E15:E20">
    <cfRule type="cellIs" dxfId="1457" priority="1457" stopIfTrue="1" operator="equal">
      <formula>"Pass"</formula>
    </cfRule>
    <cfRule type="cellIs" dxfId="1456" priority="1458" stopIfTrue="1" operator="equal">
      <formula>"Fail"</formula>
    </cfRule>
  </conditionalFormatting>
  <conditionalFormatting sqref="E15:E20">
    <cfRule type="cellIs" dxfId="1455" priority="1455" stopIfTrue="1" operator="equal">
      <formula>"Pass"</formula>
    </cfRule>
    <cfRule type="cellIs" dxfId="1454" priority="1456" stopIfTrue="1" operator="equal">
      <formula>"Fail"</formula>
    </cfRule>
  </conditionalFormatting>
  <conditionalFormatting sqref="E15:E20">
    <cfRule type="cellIs" dxfId="1453" priority="1453" stopIfTrue="1" operator="equal">
      <formula>"Pass"</formula>
    </cfRule>
    <cfRule type="cellIs" dxfId="1452" priority="1454" stopIfTrue="1" operator="equal">
      <formula>"Fail"</formula>
    </cfRule>
  </conditionalFormatting>
  <conditionalFormatting sqref="E15:E20">
    <cfRule type="cellIs" dxfId="1451" priority="1451" stopIfTrue="1" operator="equal">
      <formula>"Pass"</formula>
    </cfRule>
    <cfRule type="cellIs" dxfId="1450" priority="1452" stopIfTrue="1" operator="equal">
      <formula>"Fail"</formula>
    </cfRule>
  </conditionalFormatting>
  <conditionalFormatting sqref="E15:E20">
    <cfRule type="cellIs" dxfId="1449" priority="1449" stopIfTrue="1" operator="equal">
      <formula>"Pass"</formula>
    </cfRule>
    <cfRule type="cellIs" dxfId="1448" priority="1450" stopIfTrue="1" operator="equal">
      <formula>"Fail"</formula>
    </cfRule>
  </conditionalFormatting>
  <conditionalFormatting sqref="E15:E20">
    <cfRule type="cellIs" dxfId="1447" priority="1447" stopIfTrue="1" operator="equal">
      <formula>"Pass"</formula>
    </cfRule>
    <cfRule type="cellIs" dxfId="1446" priority="1448" stopIfTrue="1" operator="equal">
      <formula>"Fail"</formula>
    </cfRule>
  </conditionalFormatting>
  <conditionalFormatting sqref="E15:E20">
    <cfRule type="cellIs" dxfId="1445" priority="1445" stopIfTrue="1" operator="equal">
      <formula>"Pass"</formula>
    </cfRule>
    <cfRule type="cellIs" dxfId="1444" priority="1446" stopIfTrue="1" operator="equal">
      <formula>"Fail"</formula>
    </cfRule>
  </conditionalFormatting>
  <conditionalFormatting sqref="E15:E20">
    <cfRule type="cellIs" dxfId="1443" priority="1443" stopIfTrue="1" operator="equal">
      <formula>"Pass"</formula>
    </cfRule>
    <cfRule type="cellIs" dxfId="1442" priority="1444" stopIfTrue="1" operator="equal">
      <formula>"Fail"</formula>
    </cfRule>
  </conditionalFormatting>
  <conditionalFormatting sqref="E15:E20">
    <cfRule type="cellIs" dxfId="1441" priority="1441" stopIfTrue="1" operator="equal">
      <formula>"Pass"</formula>
    </cfRule>
    <cfRule type="cellIs" dxfId="1440" priority="1442" stopIfTrue="1" operator="equal">
      <formula>"Fail"</formula>
    </cfRule>
  </conditionalFormatting>
  <conditionalFormatting sqref="E15:E20">
    <cfRule type="cellIs" dxfId="1439" priority="1439" stopIfTrue="1" operator="equal">
      <formula>"Pass"</formula>
    </cfRule>
    <cfRule type="cellIs" dxfId="1438" priority="1440" stopIfTrue="1" operator="equal">
      <formula>"Fail"</formula>
    </cfRule>
  </conditionalFormatting>
  <conditionalFormatting sqref="E15:E20">
    <cfRule type="cellIs" dxfId="1437" priority="1437" stopIfTrue="1" operator="equal">
      <formula>"Pass"</formula>
    </cfRule>
    <cfRule type="cellIs" dxfId="1436" priority="1438" stopIfTrue="1" operator="equal">
      <formula>"Fail"</formula>
    </cfRule>
  </conditionalFormatting>
  <conditionalFormatting sqref="E15:E20">
    <cfRule type="cellIs" dxfId="1435" priority="1435" stopIfTrue="1" operator="equal">
      <formula>"Pass"</formula>
    </cfRule>
    <cfRule type="cellIs" dxfId="1434" priority="1436" stopIfTrue="1" operator="equal">
      <formula>"Fail"</formula>
    </cfRule>
  </conditionalFormatting>
  <conditionalFormatting sqref="E15:E20">
    <cfRule type="cellIs" dxfId="1433" priority="1433" stopIfTrue="1" operator="equal">
      <formula>"Pass"</formula>
    </cfRule>
    <cfRule type="cellIs" dxfId="1432" priority="1434" stopIfTrue="1" operator="equal">
      <formula>"Fail"</formula>
    </cfRule>
  </conditionalFormatting>
  <conditionalFormatting sqref="E15:E20">
    <cfRule type="cellIs" dxfId="1431" priority="1431" stopIfTrue="1" operator="equal">
      <formula>"Pass"</formula>
    </cfRule>
    <cfRule type="cellIs" dxfId="1430" priority="1432" stopIfTrue="1" operator="equal">
      <formula>"Fail"</formula>
    </cfRule>
  </conditionalFormatting>
  <conditionalFormatting sqref="E15:E20">
    <cfRule type="cellIs" dxfId="1429" priority="1429" stopIfTrue="1" operator="equal">
      <formula>"Pass"</formula>
    </cfRule>
    <cfRule type="cellIs" dxfId="1428" priority="1430" stopIfTrue="1" operator="equal">
      <formula>"Fail"</formula>
    </cfRule>
  </conditionalFormatting>
  <conditionalFormatting sqref="E15:E20">
    <cfRule type="cellIs" dxfId="1427" priority="1427" stopIfTrue="1" operator="equal">
      <formula>"Pass"</formula>
    </cfRule>
    <cfRule type="cellIs" dxfId="1426" priority="1428" stopIfTrue="1" operator="equal">
      <formula>"Fail"</formula>
    </cfRule>
  </conditionalFormatting>
  <conditionalFormatting sqref="E15:E20">
    <cfRule type="cellIs" dxfId="1425" priority="1425" stopIfTrue="1" operator="equal">
      <formula>"Pass"</formula>
    </cfRule>
    <cfRule type="cellIs" dxfId="1424" priority="1426" stopIfTrue="1" operator="equal">
      <formula>"Fail"</formula>
    </cfRule>
  </conditionalFormatting>
  <conditionalFormatting sqref="E15:E20">
    <cfRule type="cellIs" dxfId="1423" priority="1423" stopIfTrue="1" operator="equal">
      <formula>"Pass"</formula>
    </cfRule>
    <cfRule type="cellIs" dxfId="1422" priority="1424" stopIfTrue="1" operator="equal">
      <formula>"Fail"</formula>
    </cfRule>
  </conditionalFormatting>
  <conditionalFormatting sqref="E15:E20">
    <cfRule type="cellIs" dxfId="1421" priority="1421" stopIfTrue="1" operator="equal">
      <formula>"Pass"</formula>
    </cfRule>
    <cfRule type="cellIs" dxfId="1420" priority="1422" stopIfTrue="1" operator="equal">
      <formula>"Fail"</formula>
    </cfRule>
  </conditionalFormatting>
  <conditionalFormatting sqref="E15:E20">
    <cfRule type="cellIs" dxfId="1419" priority="1419" stopIfTrue="1" operator="equal">
      <formula>"Pass"</formula>
    </cfRule>
    <cfRule type="cellIs" dxfId="1418" priority="1420" stopIfTrue="1" operator="equal">
      <formula>"Fail"</formula>
    </cfRule>
  </conditionalFormatting>
  <conditionalFormatting sqref="E15:E20">
    <cfRule type="cellIs" dxfId="1417" priority="1417" stopIfTrue="1" operator="equal">
      <formula>"Pass"</formula>
    </cfRule>
    <cfRule type="cellIs" dxfId="1416" priority="1418" stopIfTrue="1" operator="equal">
      <formula>"Fail"</formula>
    </cfRule>
  </conditionalFormatting>
  <conditionalFormatting sqref="E15:E20">
    <cfRule type="cellIs" dxfId="1415" priority="1415" stopIfTrue="1" operator="equal">
      <formula>"Pass"</formula>
    </cfRule>
    <cfRule type="cellIs" dxfId="1414" priority="1416" stopIfTrue="1" operator="equal">
      <formula>"Fail"</formula>
    </cfRule>
  </conditionalFormatting>
  <conditionalFormatting sqref="E15:E20">
    <cfRule type="cellIs" dxfId="1413" priority="1413" stopIfTrue="1" operator="equal">
      <formula>"Pass"</formula>
    </cfRule>
    <cfRule type="cellIs" dxfId="1412" priority="1414" stopIfTrue="1" operator="equal">
      <formula>"Fail"</formula>
    </cfRule>
  </conditionalFormatting>
  <conditionalFormatting sqref="E15:E20">
    <cfRule type="cellIs" dxfId="1411" priority="1411" stopIfTrue="1" operator="equal">
      <formula>"Pass"</formula>
    </cfRule>
    <cfRule type="cellIs" dxfId="1410" priority="1412" stopIfTrue="1" operator="equal">
      <formula>"Fail"</formula>
    </cfRule>
  </conditionalFormatting>
  <conditionalFormatting sqref="E15:E20">
    <cfRule type="cellIs" dxfId="1409" priority="1409" stopIfTrue="1" operator="equal">
      <formula>"Pass"</formula>
    </cfRule>
    <cfRule type="cellIs" dxfId="1408" priority="1410" stopIfTrue="1" operator="equal">
      <formula>"Fail"</formula>
    </cfRule>
  </conditionalFormatting>
  <conditionalFormatting sqref="E16">
    <cfRule type="cellIs" dxfId="1407" priority="1407" stopIfTrue="1" operator="equal">
      <formula>"Pass"</formula>
    </cfRule>
    <cfRule type="cellIs" dxfId="1406" priority="1408" stopIfTrue="1" operator="equal">
      <formula>"Fail"</formula>
    </cfRule>
  </conditionalFormatting>
  <conditionalFormatting sqref="E16">
    <cfRule type="cellIs" dxfId="1405" priority="1405" stopIfTrue="1" operator="equal">
      <formula>"Pass"</formula>
    </cfRule>
    <cfRule type="cellIs" dxfId="1404" priority="1406" stopIfTrue="1" operator="equal">
      <formula>"Fail"</formula>
    </cfRule>
  </conditionalFormatting>
  <conditionalFormatting sqref="E16">
    <cfRule type="cellIs" dxfId="1403" priority="1403" stopIfTrue="1" operator="equal">
      <formula>"Pass"</formula>
    </cfRule>
    <cfRule type="cellIs" dxfId="1402" priority="1404" stopIfTrue="1" operator="equal">
      <formula>"Fail"</formula>
    </cfRule>
  </conditionalFormatting>
  <conditionalFormatting sqref="E16">
    <cfRule type="cellIs" dxfId="1401" priority="1401" stopIfTrue="1" operator="equal">
      <formula>"Pass"</formula>
    </cfRule>
    <cfRule type="cellIs" dxfId="1400" priority="1402" stopIfTrue="1" operator="equal">
      <formula>"Fail"</formula>
    </cfRule>
  </conditionalFormatting>
  <conditionalFormatting sqref="E16">
    <cfRule type="cellIs" dxfId="1399" priority="1399" stopIfTrue="1" operator="equal">
      <formula>"Pass"</formula>
    </cfRule>
    <cfRule type="cellIs" dxfId="1398" priority="1400" stopIfTrue="1" operator="equal">
      <formula>"Fail"</formula>
    </cfRule>
  </conditionalFormatting>
  <conditionalFormatting sqref="E16">
    <cfRule type="cellIs" dxfId="1397" priority="1397" stopIfTrue="1" operator="equal">
      <formula>"Pass"</formula>
    </cfRule>
    <cfRule type="cellIs" dxfId="1396" priority="1398" stopIfTrue="1" operator="equal">
      <formula>"Fail"</formula>
    </cfRule>
  </conditionalFormatting>
  <conditionalFormatting sqref="E16">
    <cfRule type="cellIs" dxfId="1395" priority="1395" stopIfTrue="1" operator="equal">
      <formula>"Pass"</formula>
    </cfRule>
    <cfRule type="cellIs" dxfId="1394" priority="1396" stopIfTrue="1" operator="equal">
      <formula>"Fail"</formula>
    </cfRule>
  </conditionalFormatting>
  <conditionalFormatting sqref="E16">
    <cfRule type="cellIs" dxfId="1393" priority="1393" stopIfTrue="1" operator="equal">
      <formula>"Pass"</formula>
    </cfRule>
    <cfRule type="cellIs" dxfId="1392" priority="1394" stopIfTrue="1" operator="equal">
      <formula>"Fail"</formula>
    </cfRule>
  </conditionalFormatting>
  <conditionalFormatting sqref="E16">
    <cfRule type="cellIs" dxfId="1391" priority="1391" stopIfTrue="1" operator="equal">
      <formula>"Pass"</formula>
    </cfRule>
    <cfRule type="cellIs" dxfId="1390" priority="1392" stopIfTrue="1" operator="equal">
      <formula>"Fail"</formula>
    </cfRule>
  </conditionalFormatting>
  <conditionalFormatting sqref="E16">
    <cfRule type="cellIs" dxfId="1389" priority="1389" stopIfTrue="1" operator="equal">
      <formula>"Pass"</formula>
    </cfRule>
    <cfRule type="cellIs" dxfId="1388" priority="1390" stopIfTrue="1" operator="equal">
      <formula>"Fail"</formula>
    </cfRule>
  </conditionalFormatting>
  <conditionalFormatting sqref="E16">
    <cfRule type="cellIs" dxfId="1387" priority="1387" stopIfTrue="1" operator="equal">
      <formula>"Pass"</formula>
    </cfRule>
    <cfRule type="cellIs" dxfId="1386" priority="1388" stopIfTrue="1" operator="equal">
      <formula>"Fail"</formula>
    </cfRule>
  </conditionalFormatting>
  <conditionalFormatting sqref="E16">
    <cfRule type="cellIs" dxfId="1385" priority="1385" stopIfTrue="1" operator="equal">
      <formula>"Pass"</formula>
    </cfRule>
    <cfRule type="cellIs" dxfId="1384" priority="1386" stopIfTrue="1" operator="equal">
      <formula>"Fail"</formula>
    </cfRule>
  </conditionalFormatting>
  <conditionalFormatting sqref="E16">
    <cfRule type="cellIs" dxfId="1383" priority="1383" stopIfTrue="1" operator="equal">
      <formula>"Pass"</formula>
    </cfRule>
    <cfRule type="cellIs" dxfId="1382" priority="1384" stopIfTrue="1" operator="equal">
      <formula>"Fail"</formula>
    </cfRule>
  </conditionalFormatting>
  <conditionalFormatting sqref="E16">
    <cfRule type="cellIs" dxfId="1381" priority="1381" stopIfTrue="1" operator="equal">
      <formula>"Pass"</formula>
    </cfRule>
    <cfRule type="cellIs" dxfId="1380" priority="1382" stopIfTrue="1" operator="equal">
      <formula>"Fail"</formula>
    </cfRule>
  </conditionalFormatting>
  <conditionalFormatting sqref="E16">
    <cfRule type="cellIs" dxfId="1379" priority="1379" stopIfTrue="1" operator="equal">
      <formula>"Pass"</formula>
    </cfRule>
    <cfRule type="cellIs" dxfId="1378" priority="1380" stopIfTrue="1" operator="equal">
      <formula>"Fail"</formula>
    </cfRule>
  </conditionalFormatting>
  <conditionalFormatting sqref="E16">
    <cfRule type="cellIs" dxfId="1377" priority="1377" stopIfTrue="1" operator="equal">
      <formula>"Pass"</formula>
    </cfRule>
    <cfRule type="cellIs" dxfId="1376" priority="1378" stopIfTrue="1" operator="equal">
      <formula>"Fail"</formula>
    </cfRule>
  </conditionalFormatting>
  <conditionalFormatting sqref="E16">
    <cfRule type="cellIs" dxfId="1375" priority="1375" stopIfTrue="1" operator="equal">
      <formula>"Pass"</formula>
    </cfRule>
    <cfRule type="cellIs" dxfId="1374" priority="1376" stopIfTrue="1" operator="equal">
      <formula>"Fail"</formula>
    </cfRule>
  </conditionalFormatting>
  <conditionalFormatting sqref="E16">
    <cfRule type="cellIs" dxfId="1373" priority="1373" stopIfTrue="1" operator="equal">
      <formula>"Pass"</formula>
    </cfRule>
    <cfRule type="cellIs" dxfId="1372" priority="1374" stopIfTrue="1" operator="equal">
      <formula>"Fail"</formula>
    </cfRule>
  </conditionalFormatting>
  <conditionalFormatting sqref="E16">
    <cfRule type="cellIs" dxfId="1371" priority="1371" stopIfTrue="1" operator="equal">
      <formula>"Pass"</formula>
    </cfRule>
    <cfRule type="cellIs" dxfId="1370" priority="1372" stopIfTrue="1" operator="equal">
      <formula>"Fail"</formula>
    </cfRule>
  </conditionalFormatting>
  <conditionalFormatting sqref="E16">
    <cfRule type="cellIs" dxfId="1369" priority="1369" stopIfTrue="1" operator="equal">
      <formula>"Pass"</formula>
    </cfRule>
    <cfRule type="cellIs" dxfId="1368" priority="1370" stopIfTrue="1" operator="equal">
      <formula>"Fail"</formula>
    </cfRule>
  </conditionalFormatting>
  <conditionalFormatting sqref="E16">
    <cfRule type="cellIs" dxfId="1367" priority="1367" stopIfTrue="1" operator="equal">
      <formula>"Pass"</formula>
    </cfRule>
    <cfRule type="cellIs" dxfId="1366" priority="1368" stopIfTrue="1" operator="equal">
      <formula>"Fail"</formula>
    </cfRule>
  </conditionalFormatting>
  <conditionalFormatting sqref="E16">
    <cfRule type="cellIs" dxfId="1365" priority="1365" stopIfTrue="1" operator="equal">
      <formula>"Pass"</formula>
    </cfRule>
    <cfRule type="cellIs" dxfId="1364" priority="1366" stopIfTrue="1" operator="equal">
      <formula>"Fail"</formula>
    </cfRule>
  </conditionalFormatting>
  <conditionalFormatting sqref="E16">
    <cfRule type="cellIs" dxfId="1363" priority="1363" stopIfTrue="1" operator="equal">
      <formula>"Pass"</formula>
    </cfRule>
    <cfRule type="cellIs" dxfId="1362" priority="1364" stopIfTrue="1" operator="equal">
      <formula>"Fail"</formula>
    </cfRule>
  </conditionalFormatting>
  <conditionalFormatting sqref="E16">
    <cfRule type="cellIs" dxfId="1361" priority="1361" stopIfTrue="1" operator="equal">
      <formula>"Pass"</formula>
    </cfRule>
    <cfRule type="cellIs" dxfId="1360" priority="1362" stopIfTrue="1" operator="equal">
      <formula>"Fail"</formula>
    </cfRule>
  </conditionalFormatting>
  <conditionalFormatting sqref="E15:E20">
    <cfRule type="cellIs" dxfId="1359" priority="1359" stopIfTrue="1" operator="equal">
      <formula>"Pass"</formula>
    </cfRule>
    <cfRule type="cellIs" dxfId="1358" priority="1360" stopIfTrue="1" operator="equal">
      <formula>"Fail"</formula>
    </cfRule>
  </conditionalFormatting>
  <conditionalFormatting sqref="E15:E20">
    <cfRule type="cellIs" dxfId="1357" priority="1357" stopIfTrue="1" operator="equal">
      <formula>"Pass"</formula>
    </cfRule>
    <cfRule type="cellIs" dxfId="1356" priority="1358" stopIfTrue="1" operator="equal">
      <formula>"Fail"</formula>
    </cfRule>
  </conditionalFormatting>
  <conditionalFormatting sqref="E15:E20">
    <cfRule type="cellIs" dxfId="1355" priority="1355" stopIfTrue="1" operator="equal">
      <formula>"Pass"</formula>
    </cfRule>
    <cfRule type="cellIs" dxfId="1354" priority="1356" stopIfTrue="1" operator="equal">
      <formula>"Fail"</formula>
    </cfRule>
  </conditionalFormatting>
  <conditionalFormatting sqref="E15:E20">
    <cfRule type="cellIs" dxfId="1353" priority="1353" stopIfTrue="1" operator="equal">
      <formula>"Pass"</formula>
    </cfRule>
    <cfRule type="cellIs" dxfId="1352" priority="1354" stopIfTrue="1" operator="equal">
      <formula>"Fail"</formula>
    </cfRule>
  </conditionalFormatting>
  <conditionalFormatting sqref="E15:E20">
    <cfRule type="cellIs" dxfId="1351" priority="1351" stopIfTrue="1" operator="equal">
      <formula>"Pass"</formula>
    </cfRule>
    <cfRule type="cellIs" dxfId="1350" priority="1352" stopIfTrue="1" operator="equal">
      <formula>"Fail"</formula>
    </cfRule>
  </conditionalFormatting>
  <conditionalFormatting sqref="E15:E20">
    <cfRule type="cellIs" dxfId="1349" priority="1349" stopIfTrue="1" operator="equal">
      <formula>"Pass"</formula>
    </cfRule>
    <cfRule type="cellIs" dxfId="1348" priority="1350" stopIfTrue="1" operator="equal">
      <formula>"Fail"</formula>
    </cfRule>
  </conditionalFormatting>
  <conditionalFormatting sqref="E15:E20">
    <cfRule type="cellIs" dxfId="1347" priority="1347" stopIfTrue="1" operator="equal">
      <formula>"Pass"</formula>
    </cfRule>
    <cfRule type="cellIs" dxfId="1346" priority="1348" stopIfTrue="1" operator="equal">
      <formula>"Fail"</formula>
    </cfRule>
  </conditionalFormatting>
  <conditionalFormatting sqref="E15:E20">
    <cfRule type="cellIs" dxfId="1345" priority="1345" stopIfTrue="1" operator="equal">
      <formula>"Pass"</formula>
    </cfRule>
    <cfRule type="cellIs" dxfId="1344" priority="1346" stopIfTrue="1" operator="equal">
      <formula>"Fail"</formula>
    </cfRule>
  </conditionalFormatting>
  <conditionalFormatting sqref="E15:E20">
    <cfRule type="cellIs" dxfId="1343" priority="1343" stopIfTrue="1" operator="equal">
      <formula>"Pass"</formula>
    </cfRule>
    <cfRule type="cellIs" dxfId="1342" priority="1344" stopIfTrue="1" operator="equal">
      <formula>"Fail"</formula>
    </cfRule>
  </conditionalFormatting>
  <conditionalFormatting sqref="E15:E20">
    <cfRule type="cellIs" dxfId="1341" priority="1341" stopIfTrue="1" operator="equal">
      <formula>"Pass"</formula>
    </cfRule>
    <cfRule type="cellIs" dxfId="1340" priority="1342" stopIfTrue="1" operator="equal">
      <formula>"Fail"</formula>
    </cfRule>
  </conditionalFormatting>
  <conditionalFormatting sqref="E15:E20">
    <cfRule type="cellIs" dxfId="1339" priority="1339" stopIfTrue="1" operator="equal">
      <formula>"Pass"</formula>
    </cfRule>
    <cfRule type="cellIs" dxfId="1338" priority="1340" stopIfTrue="1" operator="equal">
      <formula>"Fail"</formula>
    </cfRule>
  </conditionalFormatting>
  <conditionalFormatting sqref="E15:E20">
    <cfRule type="cellIs" dxfId="1337" priority="1337" stopIfTrue="1" operator="equal">
      <formula>"Pass"</formula>
    </cfRule>
    <cfRule type="cellIs" dxfId="1336" priority="1338" stopIfTrue="1" operator="equal">
      <formula>"Fail"</formula>
    </cfRule>
  </conditionalFormatting>
  <conditionalFormatting sqref="E15:E20">
    <cfRule type="cellIs" dxfId="1335" priority="1335" stopIfTrue="1" operator="equal">
      <formula>"Pass"</formula>
    </cfRule>
    <cfRule type="cellIs" dxfId="1334" priority="1336" stopIfTrue="1" operator="equal">
      <formula>"Fail"</formula>
    </cfRule>
  </conditionalFormatting>
  <conditionalFormatting sqref="E15:E20">
    <cfRule type="cellIs" dxfId="1333" priority="1333" stopIfTrue="1" operator="equal">
      <formula>"Pass"</formula>
    </cfRule>
    <cfRule type="cellIs" dxfId="1332" priority="1334" stopIfTrue="1" operator="equal">
      <formula>"Fail"</formula>
    </cfRule>
  </conditionalFormatting>
  <conditionalFormatting sqref="E15:E20">
    <cfRule type="cellIs" dxfId="1331" priority="1331" stopIfTrue="1" operator="equal">
      <formula>"Pass"</formula>
    </cfRule>
    <cfRule type="cellIs" dxfId="1330" priority="1332" stopIfTrue="1" operator="equal">
      <formula>"Fail"</formula>
    </cfRule>
  </conditionalFormatting>
  <conditionalFormatting sqref="E15:E20">
    <cfRule type="cellIs" dxfId="1329" priority="1329" stopIfTrue="1" operator="equal">
      <formula>"Pass"</formula>
    </cfRule>
    <cfRule type="cellIs" dxfId="1328" priority="1330" stopIfTrue="1" operator="equal">
      <formula>"Fail"</formula>
    </cfRule>
  </conditionalFormatting>
  <conditionalFormatting sqref="E15:E20">
    <cfRule type="cellIs" dxfId="1327" priority="1327" stopIfTrue="1" operator="equal">
      <formula>"Pass"</formula>
    </cfRule>
    <cfRule type="cellIs" dxfId="1326" priority="1328" stopIfTrue="1" operator="equal">
      <formula>"Fail"</formula>
    </cfRule>
  </conditionalFormatting>
  <conditionalFormatting sqref="E15:E20">
    <cfRule type="cellIs" dxfId="1325" priority="1325" stopIfTrue="1" operator="equal">
      <formula>"Pass"</formula>
    </cfRule>
    <cfRule type="cellIs" dxfId="1324" priority="1326" stopIfTrue="1" operator="equal">
      <formula>"Fail"</formula>
    </cfRule>
  </conditionalFormatting>
  <conditionalFormatting sqref="E15:E20">
    <cfRule type="cellIs" dxfId="1323" priority="1323" stopIfTrue="1" operator="equal">
      <formula>"Pass"</formula>
    </cfRule>
    <cfRule type="cellIs" dxfId="1322" priority="1324" stopIfTrue="1" operator="equal">
      <formula>"Fail"</formula>
    </cfRule>
  </conditionalFormatting>
  <conditionalFormatting sqref="E15:E20">
    <cfRule type="cellIs" dxfId="1321" priority="1321" stopIfTrue="1" operator="equal">
      <formula>"Pass"</formula>
    </cfRule>
    <cfRule type="cellIs" dxfId="1320" priority="1322" stopIfTrue="1" operator="equal">
      <formula>"Fail"</formula>
    </cfRule>
  </conditionalFormatting>
  <conditionalFormatting sqref="E15:E20">
    <cfRule type="cellIs" dxfId="1319" priority="1319" stopIfTrue="1" operator="equal">
      <formula>"Pass"</formula>
    </cfRule>
    <cfRule type="cellIs" dxfId="1318" priority="1320" stopIfTrue="1" operator="equal">
      <formula>"Fail"</formula>
    </cfRule>
  </conditionalFormatting>
  <conditionalFormatting sqref="E15:E20">
    <cfRule type="cellIs" dxfId="1317" priority="1317" stopIfTrue="1" operator="equal">
      <formula>"Pass"</formula>
    </cfRule>
    <cfRule type="cellIs" dxfId="1316" priority="1318" stopIfTrue="1" operator="equal">
      <formula>"Fail"</formula>
    </cfRule>
  </conditionalFormatting>
  <conditionalFormatting sqref="E15:E20">
    <cfRule type="cellIs" dxfId="1315" priority="1315" stopIfTrue="1" operator="equal">
      <formula>"Pass"</formula>
    </cfRule>
    <cfRule type="cellIs" dxfId="1314" priority="1316" stopIfTrue="1" operator="equal">
      <formula>"Fail"</formula>
    </cfRule>
  </conditionalFormatting>
  <conditionalFormatting sqref="E15:E20">
    <cfRule type="cellIs" dxfId="1313" priority="1313" stopIfTrue="1" operator="equal">
      <formula>"Pass"</formula>
    </cfRule>
    <cfRule type="cellIs" dxfId="1312" priority="1314" stopIfTrue="1" operator="equal">
      <formula>"Fail"</formula>
    </cfRule>
  </conditionalFormatting>
  <conditionalFormatting sqref="E15:E20">
    <cfRule type="cellIs" dxfId="1311" priority="1311" stopIfTrue="1" operator="equal">
      <formula>"Pass"</formula>
    </cfRule>
    <cfRule type="cellIs" dxfId="1310" priority="1312" stopIfTrue="1" operator="equal">
      <formula>"Fail"</formula>
    </cfRule>
  </conditionalFormatting>
  <conditionalFormatting sqref="E15:E20">
    <cfRule type="cellIs" dxfId="1309" priority="1309" stopIfTrue="1" operator="equal">
      <formula>"Pass"</formula>
    </cfRule>
    <cfRule type="cellIs" dxfId="1308" priority="1310" stopIfTrue="1" operator="equal">
      <formula>"Fail"</formula>
    </cfRule>
  </conditionalFormatting>
  <conditionalFormatting sqref="E18:E19 E16">
    <cfRule type="cellIs" dxfId="1307" priority="1307" stopIfTrue="1" operator="equal">
      <formula>"Pass"</formula>
    </cfRule>
    <cfRule type="cellIs" dxfId="1306" priority="1308" stopIfTrue="1" operator="equal">
      <formula>"Fail"</formula>
    </cfRule>
  </conditionalFormatting>
  <conditionalFormatting sqref="E20 E17">
    <cfRule type="cellIs" dxfId="1305" priority="1305" stopIfTrue="1" operator="equal">
      <formula>"Pass"</formula>
    </cfRule>
    <cfRule type="cellIs" dxfId="1304" priority="1306" stopIfTrue="1" operator="equal">
      <formula>"Fail"</formula>
    </cfRule>
  </conditionalFormatting>
  <conditionalFormatting sqref="E15:E20">
    <cfRule type="cellIs" dxfId="1303" priority="1303" stopIfTrue="1" operator="equal">
      <formula>"Pass"</formula>
    </cfRule>
    <cfRule type="cellIs" dxfId="1302" priority="1304" stopIfTrue="1" operator="equal">
      <formula>"Fail"</formula>
    </cfRule>
  </conditionalFormatting>
  <conditionalFormatting sqref="E15:E20">
    <cfRule type="cellIs" dxfId="1301" priority="1301" stopIfTrue="1" operator="equal">
      <formula>"Pass"</formula>
    </cfRule>
    <cfRule type="cellIs" dxfId="1300" priority="1302" stopIfTrue="1" operator="equal">
      <formula>"Fail"</formula>
    </cfRule>
  </conditionalFormatting>
  <conditionalFormatting sqref="E15:E20">
    <cfRule type="cellIs" dxfId="1299" priority="1299" stopIfTrue="1" operator="equal">
      <formula>"Pass"</formula>
    </cfRule>
    <cfRule type="cellIs" dxfId="1298" priority="1300" stopIfTrue="1" operator="equal">
      <formula>"Fail"</formula>
    </cfRule>
  </conditionalFormatting>
  <conditionalFormatting sqref="E15:E20">
    <cfRule type="cellIs" dxfId="1297" priority="1297" stopIfTrue="1" operator="equal">
      <formula>"Pass"</formula>
    </cfRule>
    <cfRule type="cellIs" dxfId="1296" priority="1298" stopIfTrue="1" operator="equal">
      <formula>"Fail"</formula>
    </cfRule>
  </conditionalFormatting>
  <conditionalFormatting sqref="E15:E20">
    <cfRule type="cellIs" dxfId="1295" priority="1295" stopIfTrue="1" operator="equal">
      <formula>"Pass"</formula>
    </cfRule>
    <cfRule type="cellIs" dxfId="1294" priority="1296" stopIfTrue="1" operator="equal">
      <formula>"Fail"</formula>
    </cfRule>
  </conditionalFormatting>
  <conditionalFormatting sqref="E15:E20">
    <cfRule type="cellIs" dxfId="1293" priority="1293" stopIfTrue="1" operator="equal">
      <formula>"Pass"</formula>
    </cfRule>
    <cfRule type="cellIs" dxfId="1292" priority="1294" stopIfTrue="1" operator="equal">
      <formula>"Fail"</formula>
    </cfRule>
  </conditionalFormatting>
  <conditionalFormatting sqref="E18:E19 E16">
    <cfRule type="cellIs" dxfId="1291" priority="1291" stopIfTrue="1" operator="equal">
      <formula>"Pass"</formula>
    </cfRule>
    <cfRule type="cellIs" dxfId="1290" priority="1292" stopIfTrue="1" operator="equal">
      <formula>"Fail"</formula>
    </cfRule>
  </conditionalFormatting>
  <conditionalFormatting sqref="E20 E17">
    <cfRule type="cellIs" dxfId="1289" priority="1289" stopIfTrue="1" operator="equal">
      <formula>"Pass"</formula>
    </cfRule>
    <cfRule type="cellIs" dxfId="1288" priority="1290" stopIfTrue="1" operator="equal">
      <formula>"Fail"</formula>
    </cfRule>
  </conditionalFormatting>
  <conditionalFormatting sqref="E15:E20">
    <cfRule type="cellIs" dxfId="1287" priority="1287" stopIfTrue="1" operator="equal">
      <formula>"Pass"</formula>
    </cfRule>
    <cfRule type="cellIs" dxfId="1286" priority="1288" stopIfTrue="1" operator="equal">
      <formula>"Fail"</formula>
    </cfRule>
  </conditionalFormatting>
  <conditionalFormatting sqref="E15:E20">
    <cfRule type="cellIs" dxfId="1285" priority="1285" stopIfTrue="1" operator="equal">
      <formula>"Pass"</formula>
    </cfRule>
    <cfRule type="cellIs" dxfId="1284" priority="1286" stopIfTrue="1" operator="equal">
      <formula>"Fail"</formula>
    </cfRule>
  </conditionalFormatting>
  <conditionalFormatting sqref="E15:E20">
    <cfRule type="cellIs" dxfId="1283" priority="1283" stopIfTrue="1" operator="equal">
      <formula>"Pass"</formula>
    </cfRule>
    <cfRule type="cellIs" dxfId="1282" priority="1284" stopIfTrue="1" operator="equal">
      <formula>"Fail"</formula>
    </cfRule>
  </conditionalFormatting>
  <conditionalFormatting sqref="E15:E20">
    <cfRule type="cellIs" dxfId="1281" priority="1281" stopIfTrue="1" operator="equal">
      <formula>"Pass"</formula>
    </cfRule>
    <cfRule type="cellIs" dxfId="1280" priority="1282" stopIfTrue="1" operator="equal">
      <formula>"Fail"</formula>
    </cfRule>
  </conditionalFormatting>
  <conditionalFormatting sqref="E15:E20">
    <cfRule type="cellIs" dxfId="1279" priority="1279" stopIfTrue="1" operator="equal">
      <formula>"Pass"</formula>
    </cfRule>
    <cfRule type="cellIs" dxfId="1278" priority="1280" stopIfTrue="1" operator="equal">
      <formula>"Fail"</formula>
    </cfRule>
  </conditionalFormatting>
  <conditionalFormatting sqref="E15:E20">
    <cfRule type="cellIs" dxfId="1277" priority="1277" stopIfTrue="1" operator="equal">
      <formula>"Pass"</formula>
    </cfRule>
    <cfRule type="cellIs" dxfId="1276" priority="1278" stopIfTrue="1" operator="equal">
      <formula>"Fail"</formula>
    </cfRule>
  </conditionalFormatting>
  <conditionalFormatting sqref="E18:E19 E16">
    <cfRule type="cellIs" dxfId="1275" priority="1275" stopIfTrue="1" operator="equal">
      <formula>"Pass"</formula>
    </cfRule>
    <cfRule type="cellIs" dxfId="1274" priority="1276" stopIfTrue="1" operator="equal">
      <formula>"Fail"</formula>
    </cfRule>
  </conditionalFormatting>
  <conditionalFormatting sqref="E20 E17">
    <cfRule type="cellIs" dxfId="1273" priority="1273" stopIfTrue="1" operator="equal">
      <formula>"Pass"</formula>
    </cfRule>
    <cfRule type="cellIs" dxfId="1272" priority="1274" stopIfTrue="1" operator="equal">
      <formula>"Fail"</formula>
    </cfRule>
  </conditionalFormatting>
  <conditionalFormatting sqref="E15:E20">
    <cfRule type="cellIs" dxfId="1271" priority="1271" stopIfTrue="1" operator="equal">
      <formula>"Pass"</formula>
    </cfRule>
    <cfRule type="cellIs" dxfId="1270" priority="1272" stopIfTrue="1" operator="equal">
      <formula>"Fail"</formula>
    </cfRule>
  </conditionalFormatting>
  <conditionalFormatting sqref="E15:E20">
    <cfRule type="cellIs" dxfId="1269" priority="1269" stopIfTrue="1" operator="equal">
      <formula>"Pass"</formula>
    </cfRule>
    <cfRule type="cellIs" dxfId="1268" priority="1270" stopIfTrue="1" operator="equal">
      <formula>"Fail"</formula>
    </cfRule>
  </conditionalFormatting>
  <conditionalFormatting sqref="E15:E20">
    <cfRule type="cellIs" dxfId="1267" priority="1267" stopIfTrue="1" operator="equal">
      <formula>"Pass"</formula>
    </cfRule>
    <cfRule type="cellIs" dxfId="1266" priority="1268" stopIfTrue="1" operator="equal">
      <formula>"Fail"</formula>
    </cfRule>
  </conditionalFormatting>
  <conditionalFormatting sqref="E15:E20">
    <cfRule type="cellIs" dxfId="1265" priority="1265" stopIfTrue="1" operator="equal">
      <formula>"Pass"</formula>
    </cfRule>
    <cfRule type="cellIs" dxfId="1264" priority="1266" stopIfTrue="1" operator="equal">
      <formula>"Fail"</formula>
    </cfRule>
  </conditionalFormatting>
  <conditionalFormatting sqref="E15:E20">
    <cfRule type="cellIs" dxfId="1263" priority="1263" stopIfTrue="1" operator="equal">
      <formula>"Pass"</formula>
    </cfRule>
    <cfRule type="cellIs" dxfId="1262" priority="1264" stopIfTrue="1" operator="equal">
      <formula>"Fail"</formula>
    </cfRule>
  </conditionalFormatting>
  <conditionalFormatting sqref="E15:E20">
    <cfRule type="cellIs" dxfId="1261" priority="1261" stopIfTrue="1" operator="equal">
      <formula>"Pass"</formula>
    </cfRule>
    <cfRule type="cellIs" dxfId="1260" priority="1262" stopIfTrue="1" operator="equal">
      <formula>"Fail"</formula>
    </cfRule>
  </conditionalFormatting>
  <conditionalFormatting sqref="E18:E19 E16">
    <cfRule type="cellIs" dxfId="1259" priority="1259" stopIfTrue="1" operator="equal">
      <formula>"Pass"</formula>
    </cfRule>
    <cfRule type="cellIs" dxfId="1258" priority="1260" stopIfTrue="1" operator="equal">
      <formula>"Fail"</formula>
    </cfRule>
  </conditionalFormatting>
  <conditionalFormatting sqref="E20 E17">
    <cfRule type="cellIs" dxfId="1257" priority="1257" stopIfTrue="1" operator="equal">
      <formula>"Pass"</formula>
    </cfRule>
    <cfRule type="cellIs" dxfId="1256" priority="1258" stopIfTrue="1" operator="equal">
      <formula>"Fail"</formula>
    </cfRule>
  </conditionalFormatting>
  <conditionalFormatting sqref="E15:E20">
    <cfRule type="cellIs" dxfId="1255" priority="1255" stopIfTrue="1" operator="equal">
      <formula>"Pass"</formula>
    </cfRule>
    <cfRule type="cellIs" dxfId="1254" priority="1256" stopIfTrue="1" operator="equal">
      <formula>"Fail"</formula>
    </cfRule>
  </conditionalFormatting>
  <conditionalFormatting sqref="E15:E20">
    <cfRule type="cellIs" dxfId="1253" priority="1253" stopIfTrue="1" operator="equal">
      <formula>"Pass"</formula>
    </cfRule>
    <cfRule type="cellIs" dxfId="1252" priority="1254" stopIfTrue="1" operator="equal">
      <formula>"Fail"</formula>
    </cfRule>
  </conditionalFormatting>
  <conditionalFormatting sqref="E15:E20">
    <cfRule type="cellIs" dxfId="1251" priority="1251" stopIfTrue="1" operator="equal">
      <formula>"Pass"</formula>
    </cfRule>
    <cfRule type="cellIs" dxfId="1250" priority="1252" stopIfTrue="1" operator="equal">
      <formula>"Fail"</formula>
    </cfRule>
  </conditionalFormatting>
  <conditionalFormatting sqref="E15:E20">
    <cfRule type="cellIs" dxfId="1249" priority="1249" stopIfTrue="1" operator="equal">
      <formula>"Pass"</formula>
    </cfRule>
    <cfRule type="cellIs" dxfId="1248" priority="1250" stopIfTrue="1" operator="equal">
      <formula>"Fail"</formula>
    </cfRule>
  </conditionalFormatting>
  <conditionalFormatting sqref="E15:E20">
    <cfRule type="cellIs" dxfId="1247" priority="1247" stopIfTrue="1" operator="equal">
      <formula>"Pass"</formula>
    </cfRule>
    <cfRule type="cellIs" dxfId="1246" priority="1248" stopIfTrue="1" operator="equal">
      <formula>"Fail"</formula>
    </cfRule>
  </conditionalFormatting>
  <conditionalFormatting sqref="E15:E20">
    <cfRule type="cellIs" dxfId="1245" priority="1245" stopIfTrue="1" operator="equal">
      <formula>"Pass"</formula>
    </cfRule>
    <cfRule type="cellIs" dxfId="1244" priority="1246" stopIfTrue="1" operator="equal">
      <formula>"Fail"</formula>
    </cfRule>
  </conditionalFormatting>
  <conditionalFormatting sqref="E18:E19 E16">
    <cfRule type="cellIs" dxfId="1243" priority="1243" stopIfTrue="1" operator="equal">
      <formula>"Pass"</formula>
    </cfRule>
    <cfRule type="cellIs" dxfId="1242" priority="1244" stopIfTrue="1" operator="equal">
      <formula>"Fail"</formula>
    </cfRule>
  </conditionalFormatting>
  <conditionalFormatting sqref="E20 E17">
    <cfRule type="cellIs" dxfId="1241" priority="1241" stopIfTrue="1" operator="equal">
      <formula>"Pass"</formula>
    </cfRule>
    <cfRule type="cellIs" dxfId="1240" priority="1242" stopIfTrue="1" operator="equal">
      <formula>"Fail"</formula>
    </cfRule>
  </conditionalFormatting>
  <conditionalFormatting sqref="E15:E20">
    <cfRule type="cellIs" dxfId="1239" priority="1239" stopIfTrue="1" operator="equal">
      <formula>"Pass"</formula>
    </cfRule>
    <cfRule type="cellIs" dxfId="1238" priority="1240" stopIfTrue="1" operator="equal">
      <formula>"Fail"</formula>
    </cfRule>
  </conditionalFormatting>
  <conditionalFormatting sqref="E15:E20">
    <cfRule type="cellIs" dxfId="1237" priority="1237" stopIfTrue="1" operator="equal">
      <formula>"Pass"</formula>
    </cfRule>
    <cfRule type="cellIs" dxfId="1236" priority="1238" stopIfTrue="1" operator="equal">
      <formula>"Fail"</formula>
    </cfRule>
  </conditionalFormatting>
  <conditionalFormatting sqref="E15:E20">
    <cfRule type="cellIs" dxfId="1235" priority="1235" stopIfTrue="1" operator="equal">
      <formula>"Pass"</formula>
    </cfRule>
    <cfRule type="cellIs" dxfId="1234" priority="1236" stopIfTrue="1" operator="equal">
      <formula>"Fail"</formula>
    </cfRule>
  </conditionalFormatting>
  <conditionalFormatting sqref="E15:E20">
    <cfRule type="cellIs" dxfId="1233" priority="1233" stopIfTrue="1" operator="equal">
      <formula>"Pass"</formula>
    </cfRule>
    <cfRule type="cellIs" dxfId="1232" priority="1234" stopIfTrue="1" operator="equal">
      <formula>"Fail"</formula>
    </cfRule>
  </conditionalFormatting>
  <conditionalFormatting sqref="E15:E20">
    <cfRule type="cellIs" dxfId="1231" priority="1231" stopIfTrue="1" operator="equal">
      <formula>"Pass"</formula>
    </cfRule>
    <cfRule type="cellIs" dxfId="1230" priority="1232" stopIfTrue="1" operator="equal">
      <formula>"Fail"</formula>
    </cfRule>
  </conditionalFormatting>
  <conditionalFormatting sqref="E15:E20">
    <cfRule type="cellIs" dxfId="1229" priority="1229" stopIfTrue="1" operator="equal">
      <formula>"Pass"</formula>
    </cfRule>
    <cfRule type="cellIs" dxfId="1228" priority="1230" stopIfTrue="1" operator="equal">
      <formula>"Fail"</formula>
    </cfRule>
  </conditionalFormatting>
  <conditionalFormatting sqref="E18:E19 E16">
    <cfRule type="cellIs" dxfId="1227" priority="1227" stopIfTrue="1" operator="equal">
      <formula>"Pass"</formula>
    </cfRule>
    <cfRule type="cellIs" dxfId="1226" priority="1228" stopIfTrue="1" operator="equal">
      <formula>"Fail"</formula>
    </cfRule>
  </conditionalFormatting>
  <conditionalFormatting sqref="E20 E17">
    <cfRule type="cellIs" dxfId="1225" priority="1225" stopIfTrue="1" operator="equal">
      <formula>"Pass"</formula>
    </cfRule>
    <cfRule type="cellIs" dxfId="1224" priority="1226" stopIfTrue="1" operator="equal">
      <formula>"Fail"</formula>
    </cfRule>
  </conditionalFormatting>
  <conditionalFormatting sqref="E15:E20">
    <cfRule type="cellIs" dxfId="1223" priority="1223" stopIfTrue="1" operator="equal">
      <formula>"Pass"</formula>
    </cfRule>
    <cfRule type="cellIs" dxfId="1222" priority="1224" stopIfTrue="1" operator="equal">
      <formula>"Fail"</formula>
    </cfRule>
  </conditionalFormatting>
  <conditionalFormatting sqref="E15:E20">
    <cfRule type="cellIs" dxfId="1221" priority="1221" stopIfTrue="1" operator="equal">
      <formula>"Pass"</formula>
    </cfRule>
    <cfRule type="cellIs" dxfId="1220" priority="1222" stopIfTrue="1" operator="equal">
      <formula>"Fail"</formula>
    </cfRule>
  </conditionalFormatting>
  <conditionalFormatting sqref="E15:E20">
    <cfRule type="cellIs" dxfId="1219" priority="1219" stopIfTrue="1" operator="equal">
      <formula>"Pass"</formula>
    </cfRule>
    <cfRule type="cellIs" dxfId="1218" priority="1220" stopIfTrue="1" operator="equal">
      <formula>"Fail"</formula>
    </cfRule>
  </conditionalFormatting>
  <conditionalFormatting sqref="E15:E20">
    <cfRule type="cellIs" dxfId="1217" priority="1217" stopIfTrue="1" operator="equal">
      <formula>"Pass"</formula>
    </cfRule>
    <cfRule type="cellIs" dxfId="1216" priority="1218" stopIfTrue="1" operator="equal">
      <formula>"Fail"</formula>
    </cfRule>
  </conditionalFormatting>
  <conditionalFormatting sqref="E15:E20">
    <cfRule type="cellIs" dxfId="1215" priority="1215" stopIfTrue="1" operator="equal">
      <formula>"Pass"</formula>
    </cfRule>
    <cfRule type="cellIs" dxfId="1214" priority="1216" stopIfTrue="1" operator="equal">
      <formula>"Fail"</formula>
    </cfRule>
  </conditionalFormatting>
  <conditionalFormatting sqref="E15:E20">
    <cfRule type="cellIs" dxfId="1213" priority="1213" stopIfTrue="1" operator="equal">
      <formula>"Pass"</formula>
    </cfRule>
    <cfRule type="cellIs" dxfId="1212" priority="1214" stopIfTrue="1" operator="equal">
      <formula>"Fail"</formula>
    </cfRule>
  </conditionalFormatting>
  <conditionalFormatting sqref="E18:E19 E16">
    <cfRule type="cellIs" dxfId="1211" priority="1211" stopIfTrue="1" operator="equal">
      <formula>"Pass"</formula>
    </cfRule>
    <cfRule type="cellIs" dxfId="1210" priority="1212" stopIfTrue="1" operator="equal">
      <formula>"Fail"</formula>
    </cfRule>
  </conditionalFormatting>
  <conditionalFormatting sqref="E20 E17">
    <cfRule type="cellIs" dxfId="1209" priority="1209" stopIfTrue="1" operator="equal">
      <formula>"Pass"</formula>
    </cfRule>
    <cfRule type="cellIs" dxfId="1208" priority="1210" stopIfTrue="1" operator="equal">
      <formula>"Fail"</formula>
    </cfRule>
  </conditionalFormatting>
  <conditionalFormatting sqref="E15:E20">
    <cfRule type="cellIs" dxfId="1207" priority="1207" stopIfTrue="1" operator="equal">
      <formula>"Pass"</formula>
    </cfRule>
    <cfRule type="cellIs" dxfId="1206" priority="1208" stopIfTrue="1" operator="equal">
      <formula>"Fail"</formula>
    </cfRule>
  </conditionalFormatting>
  <conditionalFormatting sqref="E15:E20">
    <cfRule type="cellIs" dxfId="1205" priority="1205" stopIfTrue="1" operator="equal">
      <formula>"Pass"</formula>
    </cfRule>
    <cfRule type="cellIs" dxfId="1204" priority="1206" stopIfTrue="1" operator="equal">
      <formula>"Fail"</formula>
    </cfRule>
  </conditionalFormatting>
  <conditionalFormatting sqref="E15:E20">
    <cfRule type="cellIs" dxfId="1203" priority="1203" stopIfTrue="1" operator="equal">
      <formula>"Pass"</formula>
    </cfRule>
    <cfRule type="cellIs" dxfId="1202" priority="1204" stopIfTrue="1" operator="equal">
      <formula>"Fail"</formula>
    </cfRule>
  </conditionalFormatting>
  <conditionalFormatting sqref="E15:E20">
    <cfRule type="cellIs" dxfId="1201" priority="1201" stopIfTrue="1" operator="equal">
      <formula>"Pass"</formula>
    </cfRule>
    <cfRule type="cellIs" dxfId="1200" priority="1202" stopIfTrue="1" operator="equal">
      <formula>"Fail"</formula>
    </cfRule>
  </conditionalFormatting>
  <conditionalFormatting sqref="E15:E20">
    <cfRule type="cellIs" dxfId="1199" priority="1199" stopIfTrue="1" operator="equal">
      <formula>"Pass"</formula>
    </cfRule>
    <cfRule type="cellIs" dxfId="1198" priority="1200" stopIfTrue="1" operator="equal">
      <formula>"Fail"</formula>
    </cfRule>
  </conditionalFormatting>
  <conditionalFormatting sqref="E15:E20">
    <cfRule type="cellIs" dxfId="1197" priority="1197" stopIfTrue="1" operator="equal">
      <formula>"Pass"</formula>
    </cfRule>
    <cfRule type="cellIs" dxfId="1196" priority="1198" stopIfTrue="1" operator="equal">
      <formula>"Fail"</formula>
    </cfRule>
  </conditionalFormatting>
  <conditionalFormatting sqref="E18:E19 E16">
    <cfRule type="cellIs" dxfId="1195" priority="1195" stopIfTrue="1" operator="equal">
      <formula>"Pass"</formula>
    </cfRule>
    <cfRule type="cellIs" dxfId="1194" priority="1196" stopIfTrue="1" operator="equal">
      <formula>"Fail"</formula>
    </cfRule>
  </conditionalFormatting>
  <conditionalFormatting sqref="E20 E17">
    <cfRule type="cellIs" dxfId="1193" priority="1193" stopIfTrue="1" operator="equal">
      <formula>"Pass"</formula>
    </cfRule>
    <cfRule type="cellIs" dxfId="1192" priority="1194" stopIfTrue="1" operator="equal">
      <formula>"Fail"</formula>
    </cfRule>
  </conditionalFormatting>
  <conditionalFormatting sqref="E15:E20">
    <cfRule type="cellIs" dxfId="1191" priority="1191" stopIfTrue="1" operator="equal">
      <formula>"Pass"</formula>
    </cfRule>
    <cfRule type="cellIs" dxfId="1190" priority="1192" stopIfTrue="1" operator="equal">
      <formula>"Fail"</formula>
    </cfRule>
  </conditionalFormatting>
  <conditionalFormatting sqref="E15:E20">
    <cfRule type="cellIs" dxfId="1189" priority="1189" stopIfTrue="1" operator="equal">
      <formula>"Pass"</formula>
    </cfRule>
    <cfRule type="cellIs" dxfId="1188" priority="1190" stopIfTrue="1" operator="equal">
      <formula>"Fail"</formula>
    </cfRule>
  </conditionalFormatting>
  <conditionalFormatting sqref="E15:E20">
    <cfRule type="cellIs" dxfId="1187" priority="1187" stopIfTrue="1" operator="equal">
      <formula>"Pass"</formula>
    </cfRule>
    <cfRule type="cellIs" dxfId="1186" priority="1188" stopIfTrue="1" operator="equal">
      <formula>"Fail"</formula>
    </cfRule>
  </conditionalFormatting>
  <conditionalFormatting sqref="E15:E20">
    <cfRule type="cellIs" dxfId="1185" priority="1185" stopIfTrue="1" operator="equal">
      <formula>"Pass"</formula>
    </cfRule>
    <cfRule type="cellIs" dxfId="1184" priority="1186" stopIfTrue="1" operator="equal">
      <formula>"Fail"</formula>
    </cfRule>
  </conditionalFormatting>
  <conditionalFormatting sqref="E15:E20">
    <cfRule type="cellIs" dxfId="1183" priority="1183" stopIfTrue="1" operator="equal">
      <formula>"Pass"</formula>
    </cfRule>
    <cfRule type="cellIs" dxfId="1182" priority="1184" stopIfTrue="1" operator="equal">
      <formula>"Fail"</formula>
    </cfRule>
  </conditionalFormatting>
  <conditionalFormatting sqref="E15:E20">
    <cfRule type="cellIs" dxfId="1181" priority="1181" stopIfTrue="1" operator="equal">
      <formula>"Pass"</formula>
    </cfRule>
    <cfRule type="cellIs" dxfId="1180" priority="1182" stopIfTrue="1" operator="equal">
      <formula>"Fail"</formula>
    </cfRule>
  </conditionalFormatting>
  <conditionalFormatting sqref="E18:E19 E16">
    <cfRule type="cellIs" dxfId="1179" priority="1179" stopIfTrue="1" operator="equal">
      <formula>"Pass"</formula>
    </cfRule>
    <cfRule type="cellIs" dxfId="1178" priority="1180" stopIfTrue="1" operator="equal">
      <formula>"Fail"</formula>
    </cfRule>
  </conditionalFormatting>
  <conditionalFormatting sqref="E20 E17">
    <cfRule type="cellIs" dxfId="1177" priority="1177" stopIfTrue="1" operator="equal">
      <formula>"Pass"</formula>
    </cfRule>
    <cfRule type="cellIs" dxfId="1176" priority="1178" stopIfTrue="1" operator="equal">
      <formula>"Fail"</formula>
    </cfRule>
  </conditionalFormatting>
  <conditionalFormatting sqref="E15:E20">
    <cfRule type="cellIs" dxfId="1175" priority="1175" stopIfTrue="1" operator="equal">
      <formula>"Pass"</formula>
    </cfRule>
    <cfRule type="cellIs" dxfId="1174" priority="1176" stopIfTrue="1" operator="equal">
      <formula>"Fail"</formula>
    </cfRule>
  </conditionalFormatting>
  <conditionalFormatting sqref="E15:E20">
    <cfRule type="cellIs" dxfId="1173" priority="1173" stopIfTrue="1" operator="equal">
      <formula>"Pass"</formula>
    </cfRule>
    <cfRule type="cellIs" dxfId="1172" priority="1174" stopIfTrue="1" operator="equal">
      <formula>"Fail"</formula>
    </cfRule>
  </conditionalFormatting>
  <conditionalFormatting sqref="E15:E20">
    <cfRule type="cellIs" dxfId="1171" priority="1171" stopIfTrue="1" operator="equal">
      <formula>"Pass"</formula>
    </cfRule>
    <cfRule type="cellIs" dxfId="1170" priority="1172" stopIfTrue="1" operator="equal">
      <formula>"Fail"</formula>
    </cfRule>
  </conditionalFormatting>
  <conditionalFormatting sqref="E15:E20">
    <cfRule type="cellIs" dxfId="1169" priority="1169" stopIfTrue="1" operator="equal">
      <formula>"Pass"</formula>
    </cfRule>
    <cfRule type="cellIs" dxfId="1168" priority="1170" stopIfTrue="1" operator="equal">
      <formula>"Fail"</formula>
    </cfRule>
  </conditionalFormatting>
  <conditionalFormatting sqref="E15:E20">
    <cfRule type="cellIs" dxfId="1167" priority="1167" stopIfTrue="1" operator="equal">
      <formula>"Pass"</formula>
    </cfRule>
    <cfRule type="cellIs" dxfId="1166" priority="1168" stopIfTrue="1" operator="equal">
      <formula>"Fail"</formula>
    </cfRule>
  </conditionalFormatting>
  <conditionalFormatting sqref="E15:E20">
    <cfRule type="cellIs" dxfId="1165" priority="1165" stopIfTrue="1" operator="equal">
      <formula>"Pass"</formula>
    </cfRule>
    <cfRule type="cellIs" dxfId="1164" priority="1166" stopIfTrue="1" operator="equal">
      <formula>"Fail"</formula>
    </cfRule>
  </conditionalFormatting>
  <conditionalFormatting sqref="E18:E19 E16">
    <cfRule type="cellIs" dxfId="1163" priority="1163" stopIfTrue="1" operator="equal">
      <formula>"Pass"</formula>
    </cfRule>
    <cfRule type="cellIs" dxfId="1162" priority="1164" stopIfTrue="1" operator="equal">
      <formula>"Fail"</formula>
    </cfRule>
  </conditionalFormatting>
  <conditionalFormatting sqref="E20 E17">
    <cfRule type="cellIs" dxfId="1161" priority="1161" stopIfTrue="1" operator="equal">
      <formula>"Pass"</formula>
    </cfRule>
    <cfRule type="cellIs" dxfId="1160" priority="1162" stopIfTrue="1" operator="equal">
      <formula>"Fail"</formula>
    </cfRule>
  </conditionalFormatting>
  <conditionalFormatting sqref="E15:E20">
    <cfRule type="cellIs" dxfId="1159" priority="1159" stopIfTrue="1" operator="equal">
      <formula>"Pass"</formula>
    </cfRule>
    <cfRule type="cellIs" dxfId="1158" priority="1160" stopIfTrue="1" operator="equal">
      <formula>"Fail"</formula>
    </cfRule>
  </conditionalFormatting>
  <conditionalFormatting sqref="E15:E20">
    <cfRule type="cellIs" dxfId="1157" priority="1157" stopIfTrue="1" operator="equal">
      <formula>"Pass"</formula>
    </cfRule>
    <cfRule type="cellIs" dxfId="1156" priority="1158" stopIfTrue="1" operator="equal">
      <formula>"Fail"</formula>
    </cfRule>
  </conditionalFormatting>
  <conditionalFormatting sqref="E15:E20">
    <cfRule type="cellIs" dxfId="1155" priority="1155" stopIfTrue="1" operator="equal">
      <formula>"Pass"</formula>
    </cfRule>
    <cfRule type="cellIs" dxfId="1154" priority="1156" stopIfTrue="1" operator="equal">
      <formula>"Fail"</formula>
    </cfRule>
  </conditionalFormatting>
  <conditionalFormatting sqref="E15:E20">
    <cfRule type="cellIs" dxfId="1153" priority="1153" stopIfTrue="1" operator="equal">
      <formula>"Pass"</formula>
    </cfRule>
    <cfRule type="cellIs" dxfId="1152" priority="1154" stopIfTrue="1" operator="equal">
      <formula>"Fail"</formula>
    </cfRule>
  </conditionalFormatting>
  <conditionalFormatting sqref="E15:E20">
    <cfRule type="cellIs" dxfId="1151" priority="1151" stopIfTrue="1" operator="equal">
      <formula>"Pass"</formula>
    </cfRule>
    <cfRule type="cellIs" dxfId="1150" priority="1152" stopIfTrue="1" operator="equal">
      <formula>"Fail"</formula>
    </cfRule>
  </conditionalFormatting>
  <conditionalFormatting sqref="E15:E20">
    <cfRule type="cellIs" dxfId="1149" priority="1149" stopIfTrue="1" operator="equal">
      <formula>"Pass"</formula>
    </cfRule>
    <cfRule type="cellIs" dxfId="1148" priority="1150" stopIfTrue="1" operator="equal">
      <formula>"Fail"</formula>
    </cfRule>
  </conditionalFormatting>
  <conditionalFormatting sqref="E18:E19 E16">
    <cfRule type="cellIs" dxfId="1147" priority="1147" stopIfTrue="1" operator="equal">
      <formula>"Pass"</formula>
    </cfRule>
    <cfRule type="cellIs" dxfId="1146" priority="1148" stopIfTrue="1" operator="equal">
      <formula>"Fail"</formula>
    </cfRule>
  </conditionalFormatting>
  <conditionalFormatting sqref="E20 E17">
    <cfRule type="cellIs" dxfId="1145" priority="1145" stopIfTrue="1" operator="equal">
      <formula>"Pass"</formula>
    </cfRule>
    <cfRule type="cellIs" dxfId="1144" priority="1146" stopIfTrue="1" operator="equal">
      <formula>"Fail"</formula>
    </cfRule>
  </conditionalFormatting>
  <conditionalFormatting sqref="E15:E20">
    <cfRule type="cellIs" dxfId="1143" priority="1143" stopIfTrue="1" operator="equal">
      <formula>"Pass"</formula>
    </cfRule>
    <cfRule type="cellIs" dxfId="1142" priority="1144" stopIfTrue="1" operator="equal">
      <formula>"Fail"</formula>
    </cfRule>
  </conditionalFormatting>
  <conditionalFormatting sqref="E15:E20">
    <cfRule type="cellIs" dxfId="1141" priority="1141" stopIfTrue="1" operator="equal">
      <formula>"Pass"</formula>
    </cfRule>
    <cfRule type="cellIs" dxfId="1140" priority="1142" stopIfTrue="1" operator="equal">
      <formula>"Fail"</formula>
    </cfRule>
  </conditionalFormatting>
  <conditionalFormatting sqref="E15:E20">
    <cfRule type="cellIs" dxfId="1139" priority="1139" stopIfTrue="1" operator="equal">
      <formula>"Pass"</formula>
    </cfRule>
    <cfRule type="cellIs" dxfId="1138" priority="1140" stopIfTrue="1" operator="equal">
      <formula>"Fail"</formula>
    </cfRule>
  </conditionalFormatting>
  <conditionalFormatting sqref="E15:E20">
    <cfRule type="cellIs" dxfId="1137" priority="1137" stopIfTrue="1" operator="equal">
      <formula>"Pass"</formula>
    </cfRule>
    <cfRule type="cellIs" dxfId="1136" priority="1138" stopIfTrue="1" operator="equal">
      <formula>"Fail"</formula>
    </cfRule>
  </conditionalFormatting>
  <conditionalFormatting sqref="E15:E20">
    <cfRule type="cellIs" dxfId="1135" priority="1135" stopIfTrue="1" operator="equal">
      <formula>"Pass"</formula>
    </cfRule>
    <cfRule type="cellIs" dxfId="1134" priority="1136" stopIfTrue="1" operator="equal">
      <formula>"Fail"</formula>
    </cfRule>
  </conditionalFormatting>
  <conditionalFormatting sqref="E15:E20">
    <cfRule type="cellIs" dxfId="1133" priority="1133" stopIfTrue="1" operator="equal">
      <formula>"Pass"</formula>
    </cfRule>
    <cfRule type="cellIs" dxfId="1132" priority="1134" stopIfTrue="1" operator="equal">
      <formula>"Fail"</formula>
    </cfRule>
  </conditionalFormatting>
  <conditionalFormatting sqref="E18:E19 E16">
    <cfRule type="cellIs" dxfId="1131" priority="1131" stopIfTrue="1" operator="equal">
      <formula>"Pass"</formula>
    </cfRule>
    <cfRule type="cellIs" dxfId="1130" priority="1132" stopIfTrue="1" operator="equal">
      <formula>"Fail"</formula>
    </cfRule>
  </conditionalFormatting>
  <conditionalFormatting sqref="E20 E17">
    <cfRule type="cellIs" dxfId="1129" priority="1129" stopIfTrue="1" operator="equal">
      <formula>"Pass"</formula>
    </cfRule>
    <cfRule type="cellIs" dxfId="1128" priority="1130" stopIfTrue="1" operator="equal">
      <formula>"Fail"</formula>
    </cfRule>
  </conditionalFormatting>
  <conditionalFormatting sqref="E15:E20">
    <cfRule type="cellIs" dxfId="1127" priority="1127" stopIfTrue="1" operator="equal">
      <formula>"Pass"</formula>
    </cfRule>
    <cfRule type="cellIs" dxfId="1126" priority="1128" stopIfTrue="1" operator="equal">
      <formula>"Fail"</formula>
    </cfRule>
  </conditionalFormatting>
  <conditionalFormatting sqref="E15:E20">
    <cfRule type="cellIs" dxfId="1125" priority="1125" stopIfTrue="1" operator="equal">
      <formula>"Pass"</formula>
    </cfRule>
    <cfRule type="cellIs" dxfId="1124" priority="1126" stopIfTrue="1" operator="equal">
      <formula>"Fail"</formula>
    </cfRule>
  </conditionalFormatting>
  <conditionalFormatting sqref="E15:E20">
    <cfRule type="cellIs" dxfId="1123" priority="1123" stopIfTrue="1" operator="equal">
      <formula>"Pass"</formula>
    </cfRule>
    <cfRule type="cellIs" dxfId="1122" priority="1124" stopIfTrue="1" operator="equal">
      <formula>"Fail"</formula>
    </cfRule>
  </conditionalFormatting>
  <conditionalFormatting sqref="E15:E20">
    <cfRule type="cellIs" dxfId="1121" priority="1121" stopIfTrue="1" operator="equal">
      <formula>"Pass"</formula>
    </cfRule>
    <cfRule type="cellIs" dxfId="1120" priority="1122" stopIfTrue="1" operator="equal">
      <formula>"Fail"</formula>
    </cfRule>
  </conditionalFormatting>
  <conditionalFormatting sqref="E15:E20">
    <cfRule type="cellIs" dxfId="1119" priority="1119" stopIfTrue="1" operator="equal">
      <formula>"Pass"</formula>
    </cfRule>
    <cfRule type="cellIs" dxfId="1118" priority="1120" stopIfTrue="1" operator="equal">
      <formula>"Fail"</formula>
    </cfRule>
  </conditionalFormatting>
  <conditionalFormatting sqref="E15:E20">
    <cfRule type="cellIs" dxfId="1117" priority="1117" stopIfTrue="1" operator="equal">
      <formula>"Pass"</formula>
    </cfRule>
    <cfRule type="cellIs" dxfId="1116" priority="1118" stopIfTrue="1" operator="equal">
      <formula>"Fail"</formula>
    </cfRule>
  </conditionalFormatting>
  <conditionalFormatting sqref="E15:E20">
    <cfRule type="cellIs" dxfId="1115" priority="1115" stopIfTrue="1" operator="equal">
      <formula>"Pass"</formula>
    </cfRule>
    <cfRule type="cellIs" dxfId="1114" priority="1116" stopIfTrue="1" operator="equal">
      <formula>"Fail"</formula>
    </cfRule>
  </conditionalFormatting>
  <conditionalFormatting sqref="E15:E20">
    <cfRule type="cellIs" dxfId="1113" priority="1113" stopIfTrue="1" operator="equal">
      <formula>"Pass"</formula>
    </cfRule>
    <cfRule type="cellIs" dxfId="1112" priority="1114" stopIfTrue="1" operator="equal">
      <formula>"Fail"</formula>
    </cfRule>
  </conditionalFormatting>
  <conditionalFormatting sqref="E15:E20">
    <cfRule type="cellIs" dxfId="1111" priority="1111" stopIfTrue="1" operator="equal">
      <formula>"Pass"</formula>
    </cfRule>
    <cfRule type="cellIs" dxfId="1110" priority="1112" stopIfTrue="1" operator="equal">
      <formula>"Fail"</formula>
    </cfRule>
  </conditionalFormatting>
  <conditionalFormatting sqref="E15:E20">
    <cfRule type="cellIs" dxfId="1109" priority="1109" stopIfTrue="1" operator="equal">
      <formula>"Pass"</formula>
    </cfRule>
    <cfRule type="cellIs" dxfId="1108" priority="1110" stopIfTrue="1" operator="equal">
      <formula>"Fail"</formula>
    </cfRule>
  </conditionalFormatting>
  <conditionalFormatting sqref="E15:E20">
    <cfRule type="cellIs" dxfId="1107" priority="1107" stopIfTrue="1" operator="equal">
      <formula>"Pass"</formula>
    </cfRule>
    <cfRule type="cellIs" dxfId="1106" priority="1108" stopIfTrue="1" operator="equal">
      <formula>"Fail"</formula>
    </cfRule>
  </conditionalFormatting>
  <conditionalFormatting sqref="E15:E20">
    <cfRule type="cellIs" dxfId="1105" priority="1105" stopIfTrue="1" operator="equal">
      <formula>"Pass"</formula>
    </cfRule>
    <cfRule type="cellIs" dxfId="1104" priority="1106" stopIfTrue="1" operator="equal">
      <formula>"Fail"</formula>
    </cfRule>
  </conditionalFormatting>
  <conditionalFormatting sqref="E15:E20">
    <cfRule type="cellIs" dxfId="1103" priority="1103" stopIfTrue="1" operator="equal">
      <formula>"Pass"</formula>
    </cfRule>
    <cfRule type="cellIs" dxfId="1102" priority="1104" stopIfTrue="1" operator="equal">
      <formula>"Fail"</formula>
    </cfRule>
  </conditionalFormatting>
  <conditionalFormatting sqref="E15:E20">
    <cfRule type="cellIs" dxfId="1101" priority="1101" stopIfTrue="1" operator="equal">
      <formula>"Pass"</formula>
    </cfRule>
    <cfRule type="cellIs" dxfId="1100" priority="1102" stopIfTrue="1" operator="equal">
      <formula>"Fail"</formula>
    </cfRule>
  </conditionalFormatting>
  <conditionalFormatting sqref="E15:E20">
    <cfRule type="cellIs" dxfId="1099" priority="1099" stopIfTrue="1" operator="equal">
      <formula>"Pass"</formula>
    </cfRule>
    <cfRule type="cellIs" dxfId="1098" priority="1100" stopIfTrue="1" operator="equal">
      <formula>"Fail"</formula>
    </cfRule>
  </conditionalFormatting>
  <conditionalFormatting sqref="E15:E20">
    <cfRule type="cellIs" dxfId="1097" priority="1097" stopIfTrue="1" operator="equal">
      <formula>"Pass"</formula>
    </cfRule>
    <cfRule type="cellIs" dxfId="1096" priority="1098" stopIfTrue="1" operator="equal">
      <formula>"Fail"</formula>
    </cfRule>
  </conditionalFormatting>
  <conditionalFormatting sqref="E15:E20">
    <cfRule type="cellIs" dxfId="1095" priority="1095" stopIfTrue="1" operator="equal">
      <formula>"Pass"</formula>
    </cfRule>
    <cfRule type="cellIs" dxfId="1094" priority="1096" stopIfTrue="1" operator="equal">
      <formula>"Fail"</formula>
    </cfRule>
  </conditionalFormatting>
  <conditionalFormatting sqref="E15:E20">
    <cfRule type="cellIs" dxfId="1093" priority="1093" stopIfTrue="1" operator="equal">
      <formula>"Pass"</formula>
    </cfRule>
    <cfRule type="cellIs" dxfId="1092" priority="1094" stopIfTrue="1" operator="equal">
      <formula>"Fail"</formula>
    </cfRule>
  </conditionalFormatting>
  <conditionalFormatting sqref="E15:E20">
    <cfRule type="cellIs" dxfId="1091" priority="1091" stopIfTrue="1" operator="equal">
      <formula>"Pass"</formula>
    </cfRule>
    <cfRule type="cellIs" dxfId="1090" priority="1092" stopIfTrue="1" operator="equal">
      <formula>"Fail"</formula>
    </cfRule>
  </conditionalFormatting>
  <conditionalFormatting sqref="E15:E20">
    <cfRule type="cellIs" dxfId="1089" priority="1089" stopIfTrue="1" operator="equal">
      <formula>"Pass"</formula>
    </cfRule>
    <cfRule type="cellIs" dxfId="1088" priority="1090" stopIfTrue="1" operator="equal">
      <formula>"Fail"</formula>
    </cfRule>
  </conditionalFormatting>
  <conditionalFormatting sqref="E15:E20">
    <cfRule type="cellIs" dxfId="1087" priority="1087" stopIfTrue="1" operator="equal">
      <formula>"Pass"</formula>
    </cfRule>
    <cfRule type="cellIs" dxfId="1086" priority="1088" stopIfTrue="1" operator="equal">
      <formula>"Fail"</formula>
    </cfRule>
  </conditionalFormatting>
  <conditionalFormatting sqref="E15:E20">
    <cfRule type="cellIs" dxfId="1085" priority="1085" stopIfTrue="1" operator="equal">
      <formula>"Pass"</formula>
    </cfRule>
    <cfRule type="cellIs" dxfId="1084" priority="1086" stopIfTrue="1" operator="equal">
      <formula>"Fail"</formula>
    </cfRule>
  </conditionalFormatting>
  <conditionalFormatting sqref="E15:E20">
    <cfRule type="cellIs" dxfId="1083" priority="1083" stopIfTrue="1" operator="equal">
      <formula>"Pass"</formula>
    </cfRule>
    <cfRule type="cellIs" dxfId="1082" priority="1084" stopIfTrue="1" operator="equal">
      <formula>"Fail"</formula>
    </cfRule>
  </conditionalFormatting>
  <conditionalFormatting sqref="E15:E20">
    <cfRule type="cellIs" dxfId="1081" priority="1081" stopIfTrue="1" operator="equal">
      <formula>"Pass"</formula>
    </cfRule>
    <cfRule type="cellIs" dxfId="1080" priority="1082" stopIfTrue="1" operator="equal">
      <formula>"Fail"</formula>
    </cfRule>
  </conditionalFormatting>
  <conditionalFormatting sqref="E15:E20">
    <cfRule type="cellIs" dxfId="1079" priority="1079" stopIfTrue="1" operator="equal">
      <formula>"Pass"</formula>
    </cfRule>
    <cfRule type="cellIs" dxfId="1078" priority="1080" stopIfTrue="1" operator="equal">
      <formula>"Fail"</formula>
    </cfRule>
  </conditionalFormatting>
  <conditionalFormatting sqref="E15:E20">
    <cfRule type="cellIs" dxfId="1077" priority="1077" stopIfTrue="1" operator="equal">
      <formula>"Pass"</formula>
    </cfRule>
    <cfRule type="cellIs" dxfId="1076" priority="1078" stopIfTrue="1" operator="equal">
      <formula>"Fail"</formula>
    </cfRule>
  </conditionalFormatting>
  <conditionalFormatting sqref="E15:E20">
    <cfRule type="cellIs" dxfId="1075" priority="1075" stopIfTrue="1" operator="equal">
      <formula>"Pass"</formula>
    </cfRule>
    <cfRule type="cellIs" dxfId="1074" priority="1076" stopIfTrue="1" operator="equal">
      <formula>"Fail"</formula>
    </cfRule>
  </conditionalFormatting>
  <conditionalFormatting sqref="E15:E20">
    <cfRule type="cellIs" dxfId="1073" priority="1073" stopIfTrue="1" operator="equal">
      <formula>"Pass"</formula>
    </cfRule>
    <cfRule type="cellIs" dxfId="1072" priority="1074" stopIfTrue="1" operator="equal">
      <formula>"Fail"</formula>
    </cfRule>
  </conditionalFormatting>
  <conditionalFormatting sqref="E15:E20">
    <cfRule type="cellIs" dxfId="1071" priority="1071" stopIfTrue="1" operator="equal">
      <formula>"Pass"</formula>
    </cfRule>
    <cfRule type="cellIs" dxfId="1070" priority="1072" stopIfTrue="1" operator="equal">
      <formula>"Fail"</formula>
    </cfRule>
  </conditionalFormatting>
  <conditionalFormatting sqref="E15:E20">
    <cfRule type="cellIs" dxfId="1069" priority="1069" stopIfTrue="1" operator="equal">
      <formula>"Pass"</formula>
    </cfRule>
    <cfRule type="cellIs" dxfId="1068" priority="1070" stopIfTrue="1" operator="equal">
      <formula>"Fail"</formula>
    </cfRule>
  </conditionalFormatting>
  <conditionalFormatting sqref="E15:E20">
    <cfRule type="cellIs" dxfId="1067" priority="1067" stopIfTrue="1" operator="equal">
      <formula>"Pass"</formula>
    </cfRule>
    <cfRule type="cellIs" dxfId="1066" priority="1068" stopIfTrue="1" operator="equal">
      <formula>"Fail"</formula>
    </cfRule>
  </conditionalFormatting>
  <conditionalFormatting sqref="E15:E20">
    <cfRule type="cellIs" dxfId="1065" priority="1065" stopIfTrue="1" operator="equal">
      <formula>"Pass"</formula>
    </cfRule>
    <cfRule type="cellIs" dxfId="1064" priority="1066" stopIfTrue="1" operator="equal">
      <formula>"Fail"</formula>
    </cfRule>
  </conditionalFormatting>
  <conditionalFormatting sqref="E15:E20">
    <cfRule type="cellIs" dxfId="1063" priority="1063" stopIfTrue="1" operator="equal">
      <formula>"Pass"</formula>
    </cfRule>
    <cfRule type="cellIs" dxfId="1062" priority="1064" stopIfTrue="1" operator="equal">
      <formula>"Fail"</formula>
    </cfRule>
  </conditionalFormatting>
  <conditionalFormatting sqref="E15:E20">
    <cfRule type="cellIs" dxfId="1061" priority="1061" stopIfTrue="1" operator="equal">
      <formula>"Pass"</formula>
    </cfRule>
    <cfRule type="cellIs" dxfId="1060" priority="1062" stopIfTrue="1" operator="equal">
      <formula>"Fail"</formula>
    </cfRule>
  </conditionalFormatting>
  <conditionalFormatting sqref="E15:E20">
    <cfRule type="cellIs" dxfId="1059" priority="1059" stopIfTrue="1" operator="equal">
      <formula>"Pass"</formula>
    </cfRule>
    <cfRule type="cellIs" dxfId="1058" priority="1060" stopIfTrue="1" operator="equal">
      <formula>"Fail"</formula>
    </cfRule>
  </conditionalFormatting>
  <conditionalFormatting sqref="E15:E20">
    <cfRule type="cellIs" dxfId="1057" priority="1057" stopIfTrue="1" operator="equal">
      <formula>"Pass"</formula>
    </cfRule>
    <cfRule type="cellIs" dxfId="1056" priority="1058" stopIfTrue="1" operator="equal">
      <formula>"Fail"</formula>
    </cfRule>
  </conditionalFormatting>
  <conditionalFormatting sqref="E15:E20">
    <cfRule type="cellIs" dxfId="1055" priority="1055" stopIfTrue="1" operator="equal">
      <formula>"Pass"</formula>
    </cfRule>
    <cfRule type="cellIs" dxfId="1054" priority="1056" stopIfTrue="1" operator="equal">
      <formula>"Fail"</formula>
    </cfRule>
  </conditionalFormatting>
  <conditionalFormatting sqref="E15:E20">
    <cfRule type="cellIs" dxfId="1053" priority="1053" stopIfTrue="1" operator="equal">
      <formula>"Pass"</formula>
    </cfRule>
    <cfRule type="cellIs" dxfId="1052" priority="1054" stopIfTrue="1" operator="equal">
      <formula>"Fail"</formula>
    </cfRule>
  </conditionalFormatting>
  <conditionalFormatting sqref="E15:E20">
    <cfRule type="cellIs" dxfId="1051" priority="1051" stopIfTrue="1" operator="equal">
      <formula>"Pass"</formula>
    </cfRule>
    <cfRule type="cellIs" dxfId="1050" priority="1052" stopIfTrue="1" operator="equal">
      <formula>"Fail"</formula>
    </cfRule>
  </conditionalFormatting>
  <conditionalFormatting sqref="E15:E20">
    <cfRule type="cellIs" dxfId="1049" priority="1049" stopIfTrue="1" operator="equal">
      <formula>"Pass"</formula>
    </cfRule>
    <cfRule type="cellIs" dxfId="1048" priority="1050" stopIfTrue="1" operator="equal">
      <formula>"Fail"</formula>
    </cfRule>
  </conditionalFormatting>
  <conditionalFormatting sqref="E15:E20">
    <cfRule type="cellIs" dxfId="1047" priority="1047" stopIfTrue="1" operator="equal">
      <formula>"Pass"</formula>
    </cfRule>
    <cfRule type="cellIs" dxfId="1046" priority="1048" stopIfTrue="1" operator="equal">
      <formula>"Fail"</formula>
    </cfRule>
  </conditionalFormatting>
  <conditionalFormatting sqref="E15:E20">
    <cfRule type="cellIs" dxfId="1045" priority="1045" stopIfTrue="1" operator="equal">
      <formula>"Pass"</formula>
    </cfRule>
    <cfRule type="cellIs" dxfId="1044" priority="1046" stopIfTrue="1" operator="equal">
      <formula>"Fail"</formula>
    </cfRule>
  </conditionalFormatting>
  <conditionalFormatting sqref="E15:E20">
    <cfRule type="cellIs" dxfId="1043" priority="1043" stopIfTrue="1" operator="equal">
      <formula>"Pass"</formula>
    </cfRule>
    <cfRule type="cellIs" dxfId="1042" priority="1044" stopIfTrue="1" operator="equal">
      <formula>"Fail"</formula>
    </cfRule>
  </conditionalFormatting>
  <conditionalFormatting sqref="E15:E20">
    <cfRule type="cellIs" dxfId="1041" priority="1041" stopIfTrue="1" operator="equal">
      <formula>"Pass"</formula>
    </cfRule>
    <cfRule type="cellIs" dxfId="1040" priority="1042" stopIfTrue="1" operator="equal">
      <formula>"Fail"</formula>
    </cfRule>
  </conditionalFormatting>
  <conditionalFormatting sqref="E15:E20">
    <cfRule type="cellIs" dxfId="1039" priority="1039" stopIfTrue="1" operator="equal">
      <formula>"Pass"</formula>
    </cfRule>
    <cfRule type="cellIs" dxfId="1038" priority="1040" stopIfTrue="1" operator="equal">
      <formula>"Fail"</formula>
    </cfRule>
  </conditionalFormatting>
  <conditionalFormatting sqref="E15:E20">
    <cfRule type="cellIs" dxfId="1037" priority="1037" stopIfTrue="1" operator="equal">
      <formula>"Pass"</formula>
    </cfRule>
    <cfRule type="cellIs" dxfId="1036" priority="1038" stopIfTrue="1" operator="equal">
      <formula>"Fail"</formula>
    </cfRule>
  </conditionalFormatting>
  <conditionalFormatting sqref="E15:E20">
    <cfRule type="cellIs" dxfId="1035" priority="1035" stopIfTrue="1" operator="equal">
      <formula>"Pass"</formula>
    </cfRule>
    <cfRule type="cellIs" dxfId="1034" priority="1036" stopIfTrue="1" operator="equal">
      <formula>"Fail"</formula>
    </cfRule>
  </conditionalFormatting>
  <conditionalFormatting sqref="E15:E20">
    <cfRule type="cellIs" dxfId="1033" priority="1033" stopIfTrue="1" operator="equal">
      <formula>"Pass"</formula>
    </cfRule>
    <cfRule type="cellIs" dxfId="1032" priority="1034" stopIfTrue="1" operator="equal">
      <formula>"Fail"</formula>
    </cfRule>
  </conditionalFormatting>
  <conditionalFormatting sqref="E15:E20">
    <cfRule type="cellIs" dxfId="1031" priority="1031" stopIfTrue="1" operator="equal">
      <formula>"Pass"</formula>
    </cfRule>
    <cfRule type="cellIs" dxfId="1030" priority="1032" stopIfTrue="1" operator="equal">
      <formula>"Fail"</formula>
    </cfRule>
  </conditionalFormatting>
  <conditionalFormatting sqref="E15:E20">
    <cfRule type="cellIs" dxfId="1029" priority="1029" stopIfTrue="1" operator="equal">
      <formula>"Pass"</formula>
    </cfRule>
    <cfRule type="cellIs" dxfId="1028" priority="1030" stopIfTrue="1" operator="equal">
      <formula>"Fail"</formula>
    </cfRule>
  </conditionalFormatting>
  <conditionalFormatting sqref="E15:E20">
    <cfRule type="cellIs" dxfId="1027" priority="1027" stopIfTrue="1" operator="equal">
      <formula>"Pass"</formula>
    </cfRule>
    <cfRule type="cellIs" dxfId="1026" priority="1028" stopIfTrue="1" operator="equal">
      <formula>"Fail"</formula>
    </cfRule>
  </conditionalFormatting>
  <conditionalFormatting sqref="E15:E20">
    <cfRule type="cellIs" dxfId="1025" priority="1025" stopIfTrue="1" operator="equal">
      <formula>"Pass"</formula>
    </cfRule>
    <cfRule type="cellIs" dxfId="1024" priority="1026" stopIfTrue="1" operator="equal">
      <formula>"Fail"</formula>
    </cfRule>
  </conditionalFormatting>
  <conditionalFormatting sqref="E15:E20">
    <cfRule type="cellIs" dxfId="1023" priority="1023" stopIfTrue="1" operator="equal">
      <formula>"Pass"</formula>
    </cfRule>
    <cfRule type="cellIs" dxfId="1022" priority="1024" stopIfTrue="1" operator="equal">
      <formula>"Fail"</formula>
    </cfRule>
  </conditionalFormatting>
  <conditionalFormatting sqref="E15:E20">
    <cfRule type="cellIs" dxfId="1021" priority="1021" stopIfTrue="1" operator="equal">
      <formula>"Pass"</formula>
    </cfRule>
    <cfRule type="cellIs" dxfId="1020" priority="1022" stopIfTrue="1" operator="equal">
      <formula>"Fail"</formula>
    </cfRule>
  </conditionalFormatting>
  <conditionalFormatting sqref="E15:E20">
    <cfRule type="cellIs" dxfId="1019" priority="1019" stopIfTrue="1" operator="equal">
      <formula>"Pass"</formula>
    </cfRule>
    <cfRule type="cellIs" dxfId="1018" priority="1020" stopIfTrue="1" operator="equal">
      <formula>"Fail"</formula>
    </cfRule>
  </conditionalFormatting>
  <conditionalFormatting sqref="E15:E20">
    <cfRule type="cellIs" dxfId="1017" priority="1017" stopIfTrue="1" operator="equal">
      <formula>"Pass"</formula>
    </cfRule>
    <cfRule type="cellIs" dxfId="1016" priority="1018" stopIfTrue="1" operator="equal">
      <formula>"Fail"</formula>
    </cfRule>
  </conditionalFormatting>
  <conditionalFormatting sqref="E15:E20">
    <cfRule type="cellIs" dxfId="1015" priority="1015" stopIfTrue="1" operator="equal">
      <formula>"Pass"</formula>
    </cfRule>
    <cfRule type="cellIs" dxfId="1014" priority="1016" stopIfTrue="1" operator="equal">
      <formula>"Fail"</formula>
    </cfRule>
  </conditionalFormatting>
  <conditionalFormatting sqref="E15:E20">
    <cfRule type="cellIs" dxfId="1013" priority="1013" stopIfTrue="1" operator="equal">
      <formula>"Pass"</formula>
    </cfRule>
    <cfRule type="cellIs" dxfId="1012" priority="1014" stopIfTrue="1" operator="equal">
      <formula>"Fail"</formula>
    </cfRule>
  </conditionalFormatting>
  <conditionalFormatting sqref="E15:E20">
    <cfRule type="cellIs" dxfId="1011" priority="1011" stopIfTrue="1" operator="equal">
      <formula>"Pass"</formula>
    </cfRule>
    <cfRule type="cellIs" dxfId="1010" priority="1012" stopIfTrue="1" operator="equal">
      <formula>"Fail"</formula>
    </cfRule>
  </conditionalFormatting>
  <conditionalFormatting sqref="E18:E19 E16">
    <cfRule type="cellIs" dxfId="1009" priority="1009" stopIfTrue="1" operator="equal">
      <formula>"Pass"</formula>
    </cfRule>
    <cfRule type="cellIs" dxfId="1008" priority="1010" stopIfTrue="1" operator="equal">
      <formula>"Fail"</formula>
    </cfRule>
  </conditionalFormatting>
  <conditionalFormatting sqref="E20 E17">
    <cfRule type="cellIs" dxfId="1007" priority="1007" stopIfTrue="1" operator="equal">
      <formula>"Pass"</formula>
    </cfRule>
    <cfRule type="cellIs" dxfId="1006" priority="1008" stopIfTrue="1" operator="equal">
      <formula>"Fail"</formula>
    </cfRule>
  </conditionalFormatting>
  <conditionalFormatting sqref="E15:E20">
    <cfRule type="cellIs" dxfId="1005" priority="1005" stopIfTrue="1" operator="equal">
      <formula>"Pass"</formula>
    </cfRule>
    <cfRule type="cellIs" dxfId="1004" priority="1006" stopIfTrue="1" operator="equal">
      <formula>"Fail"</formula>
    </cfRule>
  </conditionalFormatting>
  <conditionalFormatting sqref="E15:E20">
    <cfRule type="cellIs" dxfId="1003" priority="1003" stopIfTrue="1" operator="equal">
      <formula>"Pass"</formula>
    </cfRule>
    <cfRule type="cellIs" dxfId="1002" priority="1004" stopIfTrue="1" operator="equal">
      <formula>"Fail"</formula>
    </cfRule>
  </conditionalFormatting>
  <conditionalFormatting sqref="E15:E20">
    <cfRule type="cellIs" dxfId="1001" priority="1001" stopIfTrue="1" operator="equal">
      <formula>"Pass"</formula>
    </cfRule>
    <cfRule type="cellIs" dxfId="1000" priority="1002" stopIfTrue="1" operator="equal">
      <formula>"Fail"</formula>
    </cfRule>
  </conditionalFormatting>
  <conditionalFormatting sqref="E15:E20">
    <cfRule type="cellIs" dxfId="999" priority="999" stopIfTrue="1" operator="equal">
      <formula>"Pass"</formula>
    </cfRule>
    <cfRule type="cellIs" dxfId="998" priority="1000" stopIfTrue="1" operator="equal">
      <formula>"Fail"</formula>
    </cfRule>
  </conditionalFormatting>
  <conditionalFormatting sqref="E15:E20">
    <cfRule type="cellIs" dxfId="997" priority="997" stopIfTrue="1" operator="equal">
      <formula>"Pass"</formula>
    </cfRule>
    <cfRule type="cellIs" dxfId="996" priority="998" stopIfTrue="1" operator="equal">
      <formula>"Fail"</formula>
    </cfRule>
  </conditionalFormatting>
  <conditionalFormatting sqref="E15:E20">
    <cfRule type="cellIs" dxfId="995" priority="995" stopIfTrue="1" operator="equal">
      <formula>"Pass"</formula>
    </cfRule>
    <cfRule type="cellIs" dxfId="994" priority="996" stopIfTrue="1" operator="equal">
      <formula>"Fail"</formula>
    </cfRule>
  </conditionalFormatting>
  <conditionalFormatting sqref="E18:E19 E16">
    <cfRule type="cellIs" dxfId="993" priority="993" stopIfTrue="1" operator="equal">
      <formula>"Pass"</formula>
    </cfRule>
    <cfRule type="cellIs" dxfId="992" priority="994" stopIfTrue="1" operator="equal">
      <formula>"Fail"</formula>
    </cfRule>
  </conditionalFormatting>
  <conditionalFormatting sqref="E20 E17">
    <cfRule type="cellIs" dxfId="991" priority="991" stopIfTrue="1" operator="equal">
      <formula>"Pass"</formula>
    </cfRule>
    <cfRule type="cellIs" dxfId="990" priority="992" stopIfTrue="1" operator="equal">
      <formula>"Fail"</formula>
    </cfRule>
  </conditionalFormatting>
  <conditionalFormatting sqref="E15:E20">
    <cfRule type="cellIs" dxfId="989" priority="989" stopIfTrue="1" operator="equal">
      <formula>"Pass"</formula>
    </cfRule>
    <cfRule type="cellIs" dxfId="988" priority="990" stopIfTrue="1" operator="equal">
      <formula>"Fail"</formula>
    </cfRule>
  </conditionalFormatting>
  <conditionalFormatting sqref="E15:E20">
    <cfRule type="cellIs" dxfId="987" priority="987" stopIfTrue="1" operator="equal">
      <formula>"Pass"</formula>
    </cfRule>
    <cfRule type="cellIs" dxfId="986" priority="988" stopIfTrue="1" operator="equal">
      <formula>"Fail"</formula>
    </cfRule>
  </conditionalFormatting>
  <conditionalFormatting sqref="E15:E20">
    <cfRule type="cellIs" dxfId="985" priority="985" stopIfTrue="1" operator="equal">
      <formula>"Pass"</formula>
    </cfRule>
    <cfRule type="cellIs" dxfId="984" priority="986" stopIfTrue="1" operator="equal">
      <formula>"Fail"</formula>
    </cfRule>
  </conditionalFormatting>
  <conditionalFormatting sqref="E15:E20">
    <cfRule type="cellIs" dxfId="983" priority="983" stopIfTrue="1" operator="equal">
      <formula>"Pass"</formula>
    </cfRule>
    <cfRule type="cellIs" dxfId="982" priority="984" stopIfTrue="1" operator="equal">
      <formula>"Fail"</formula>
    </cfRule>
  </conditionalFormatting>
  <conditionalFormatting sqref="E15:E20">
    <cfRule type="cellIs" dxfId="981" priority="981" stopIfTrue="1" operator="equal">
      <formula>"Pass"</formula>
    </cfRule>
    <cfRule type="cellIs" dxfId="980" priority="982" stopIfTrue="1" operator="equal">
      <formula>"Fail"</formula>
    </cfRule>
  </conditionalFormatting>
  <conditionalFormatting sqref="E15:E20">
    <cfRule type="cellIs" dxfId="979" priority="979" stopIfTrue="1" operator="equal">
      <formula>"Pass"</formula>
    </cfRule>
    <cfRule type="cellIs" dxfId="978" priority="980" stopIfTrue="1" operator="equal">
      <formula>"Fail"</formula>
    </cfRule>
  </conditionalFormatting>
  <conditionalFormatting sqref="E18:E19 E16">
    <cfRule type="cellIs" dxfId="977" priority="977" stopIfTrue="1" operator="equal">
      <formula>"Pass"</formula>
    </cfRule>
    <cfRule type="cellIs" dxfId="976" priority="978" stopIfTrue="1" operator="equal">
      <formula>"Fail"</formula>
    </cfRule>
  </conditionalFormatting>
  <conditionalFormatting sqref="E20 E17">
    <cfRule type="cellIs" dxfId="975" priority="975" stopIfTrue="1" operator="equal">
      <formula>"Pass"</formula>
    </cfRule>
    <cfRule type="cellIs" dxfId="974" priority="976" stopIfTrue="1" operator="equal">
      <formula>"Fail"</formula>
    </cfRule>
  </conditionalFormatting>
  <conditionalFormatting sqref="E15:E20">
    <cfRule type="cellIs" dxfId="973" priority="973" stopIfTrue="1" operator="equal">
      <formula>"Pass"</formula>
    </cfRule>
    <cfRule type="cellIs" dxfId="972" priority="974" stopIfTrue="1" operator="equal">
      <formula>"Fail"</formula>
    </cfRule>
  </conditionalFormatting>
  <conditionalFormatting sqref="E15:E20">
    <cfRule type="cellIs" dxfId="971" priority="971" stopIfTrue="1" operator="equal">
      <formula>"Pass"</formula>
    </cfRule>
    <cfRule type="cellIs" dxfId="970" priority="972" stopIfTrue="1" operator="equal">
      <formula>"Fail"</formula>
    </cfRule>
  </conditionalFormatting>
  <conditionalFormatting sqref="E15:E20">
    <cfRule type="cellIs" dxfId="969" priority="969" stopIfTrue="1" operator="equal">
      <formula>"Pass"</formula>
    </cfRule>
    <cfRule type="cellIs" dxfId="968" priority="970" stopIfTrue="1" operator="equal">
      <formula>"Fail"</formula>
    </cfRule>
  </conditionalFormatting>
  <conditionalFormatting sqref="E15:E20">
    <cfRule type="cellIs" dxfId="967" priority="967" stopIfTrue="1" operator="equal">
      <formula>"Pass"</formula>
    </cfRule>
    <cfRule type="cellIs" dxfId="966" priority="968" stopIfTrue="1" operator="equal">
      <formula>"Fail"</formula>
    </cfRule>
  </conditionalFormatting>
  <conditionalFormatting sqref="E15:E20">
    <cfRule type="cellIs" dxfId="965" priority="965" stopIfTrue="1" operator="equal">
      <formula>"Pass"</formula>
    </cfRule>
    <cfRule type="cellIs" dxfId="964" priority="966" stopIfTrue="1" operator="equal">
      <formula>"Fail"</formula>
    </cfRule>
  </conditionalFormatting>
  <conditionalFormatting sqref="E15:E20">
    <cfRule type="cellIs" dxfId="963" priority="963" stopIfTrue="1" operator="equal">
      <formula>"Pass"</formula>
    </cfRule>
    <cfRule type="cellIs" dxfId="962" priority="964" stopIfTrue="1" operator="equal">
      <formula>"Fail"</formula>
    </cfRule>
  </conditionalFormatting>
  <conditionalFormatting sqref="E18:E19 E16">
    <cfRule type="cellIs" dxfId="961" priority="961" stopIfTrue="1" operator="equal">
      <formula>"Pass"</formula>
    </cfRule>
    <cfRule type="cellIs" dxfId="960" priority="962" stopIfTrue="1" operator="equal">
      <formula>"Fail"</formula>
    </cfRule>
  </conditionalFormatting>
  <conditionalFormatting sqref="E20 E17">
    <cfRule type="cellIs" dxfId="959" priority="959" stopIfTrue="1" operator="equal">
      <formula>"Pass"</formula>
    </cfRule>
    <cfRule type="cellIs" dxfId="958" priority="960" stopIfTrue="1" operator="equal">
      <formula>"Fail"</formula>
    </cfRule>
  </conditionalFormatting>
  <conditionalFormatting sqref="E15:E20">
    <cfRule type="cellIs" dxfId="957" priority="957" stopIfTrue="1" operator="equal">
      <formula>"Pass"</formula>
    </cfRule>
    <cfRule type="cellIs" dxfId="956" priority="958" stopIfTrue="1" operator="equal">
      <formula>"Fail"</formula>
    </cfRule>
  </conditionalFormatting>
  <conditionalFormatting sqref="E15:E20">
    <cfRule type="cellIs" dxfId="955" priority="955" stopIfTrue="1" operator="equal">
      <formula>"Pass"</formula>
    </cfRule>
    <cfRule type="cellIs" dxfId="954" priority="956" stopIfTrue="1" operator="equal">
      <formula>"Fail"</formula>
    </cfRule>
  </conditionalFormatting>
  <conditionalFormatting sqref="E15:E20">
    <cfRule type="cellIs" dxfId="953" priority="953" stopIfTrue="1" operator="equal">
      <formula>"Pass"</formula>
    </cfRule>
    <cfRule type="cellIs" dxfId="952" priority="954" stopIfTrue="1" operator="equal">
      <formula>"Fail"</formula>
    </cfRule>
  </conditionalFormatting>
  <conditionalFormatting sqref="E15:E20">
    <cfRule type="cellIs" dxfId="951" priority="951" stopIfTrue="1" operator="equal">
      <formula>"Pass"</formula>
    </cfRule>
    <cfRule type="cellIs" dxfId="950" priority="952" stopIfTrue="1" operator="equal">
      <formula>"Fail"</formula>
    </cfRule>
  </conditionalFormatting>
  <conditionalFormatting sqref="E15:E20">
    <cfRule type="cellIs" dxfId="949" priority="949" stopIfTrue="1" operator="equal">
      <formula>"Pass"</formula>
    </cfRule>
    <cfRule type="cellIs" dxfId="948" priority="950" stopIfTrue="1" operator="equal">
      <formula>"Fail"</formula>
    </cfRule>
  </conditionalFormatting>
  <conditionalFormatting sqref="E15:E20">
    <cfRule type="cellIs" dxfId="947" priority="947" stopIfTrue="1" operator="equal">
      <formula>"Pass"</formula>
    </cfRule>
    <cfRule type="cellIs" dxfId="946" priority="948" stopIfTrue="1" operator="equal">
      <formula>"Fail"</formula>
    </cfRule>
  </conditionalFormatting>
  <conditionalFormatting sqref="E18:E19 E16">
    <cfRule type="cellIs" dxfId="945" priority="945" stopIfTrue="1" operator="equal">
      <formula>"Pass"</formula>
    </cfRule>
    <cfRule type="cellIs" dxfId="944" priority="946" stopIfTrue="1" operator="equal">
      <formula>"Fail"</formula>
    </cfRule>
  </conditionalFormatting>
  <conditionalFormatting sqref="E20 E17">
    <cfRule type="cellIs" dxfId="943" priority="943" stopIfTrue="1" operator="equal">
      <formula>"Pass"</formula>
    </cfRule>
    <cfRule type="cellIs" dxfId="942" priority="944" stopIfTrue="1" operator="equal">
      <formula>"Fail"</formula>
    </cfRule>
  </conditionalFormatting>
  <conditionalFormatting sqref="E15:E20">
    <cfRule type="cellIs" dxfId="941" priority="941" stopIfTrue="1" operator="equal">
      <formula>"Pass"</formula>
    </cfRule>
    <cfRule type="cellIs" dxfId="940" priority="942" stopIfTrue="1" operator="equal">
      <formula>"Fail"</formula>
    </cfRule>
  </conditionalFormatting>
  <conditionalFormatting sqref="E15:E20">
    <cfRule type="cellIs" dxfId="939" priority="939" stopIfTrue="1" operator="equal">
      <formula>"Pass"</formula>
    </cfRule>
    <cfRule type="cellIs" dxfId="938" priority="940" stopIfTrue="1" operator="equal">
      <formula>"Fail"</formula>
    </cfRule>
  </conditionalFormatting>
  <conditionalFormatting sqref="E15:E20">
    <cfRule type="cellIs" dxfId="937" priority="937" stopIfTrue="1" operator="equal">
      <formula>"Pass"</formula>
    </cfRule>
    <cfRule type="cellIs" dxfId="936" priority="938" stopIfTrue="1" operator="equal">
      <formula>"Fail"</formula>
    </cfRule>
  </conditionalFormatting>
  <conditionalFormatting sqref="E15:E20">
    <cfRule type="cellIs" dxfId="935" priority="935" stopIfTrue="1" operator="equal">
      <formula>"Pass"</formula>
    </cfRule>
    <cfRule type="cellIs" dxfId="934" priority="936" stopIfTrue="1" operator="equal">
      <formula>"Fail"</formula>
    </cfRule>
  </conditionalFormatting>
  <conditionalFormatting sqref="E15:E20">
    <cfRule type="cellIs" dxfId="933" priority="933" stopIfTrue="1" operator="equal">
      <formula>"Pass"</formula>
    </cfRule>
    <cfRule type="cellIs" dxfId="932" priority="934" stopIfTrue="1" operator="equal">
      <formula>"Fail"</formula>
    </cfRule>
  </conditionalFormatting>
  <conditionalFormatting sqref="E15:E20">
    <cfRule type="cellIs" dxfId="931" priority="931" stopIfTrue="1" operator="equal">
      <formula>"Pass"</formula>
    </cfRule>
    <cfRule type="cellIs" dxfId="930" priority="932" stopIfTrue="1" operator="equal">
      <formula>"Fail"</formula>
    </cfRule>
  </conditionalFormatting>
  <conditionalFormatting sqref="E18:E19 E16">
    <cfRule type="cellIs" dxfId="929" priority="929" stopIfTrue="1" operator="equal">
      <formula>"Pass"</formula>
    </cfRule>
    <cfRule type="cellIs" dxfId="928" priority="930" stopIfTrue="1" operator="equal">
      <formula>"Fail"</formula>
    </cfRule>
  </conditionalFormatting>
  <conditionalFormatting sqref="E20 E17">
    <cfRule type="cellIs" dxfId="927" priority="927" stopIfTrue="1" operator="equal">
      <formula>"Pass"</formula>
    </cfRule>
    <cfRule type="cellIs" dxfId="926" priority="928" stopIfTrue="1" operator="equal">
      <formula>"Fail"</formula>
    </cfRule>
  </conditionalFormatting>
  <conditionalFormatting sqref="E15:E20">
    <cfRule type="cellIs" dxfId="925" priority="925" stopIfTrue="1" operator="equal">
      <formula>"Pass"</formula>
    </cfRule>
    <cfRule type="cellIs" dxfId="924" priority="926" stopIfTrue="1" operator="equal">
      <formula>"Fail"</formula>
    </cfRule>
  </conditionalFormatting>
  <conditionalFormatting sqref="E15:E20">
    <cfRule type="cellIs" dxfId="923" priority="923" stopIfTrue="1" operator="equal">
      <formula>"Pass"</formula>
    </cfRule>
    <cfRule type="cellIs" dxfId="922" priority="924" stopIfTrue="1" operator="equal">
      <formula>"Fail"</formula>
    </cfRule>
  </conditionalFormatting>
  <conditionalFormatting sqref="E15:E20">
    <cfRule type="cellIs" dxfId="921" priority="921" stopIfTrue="1" operator="equal">
      <formula>"Pass"</formula>
    </cfRule>
    <cfRule type="cellIs" dxfId="920" priority="922" stopIfTrue="1" operator="equal">
      <formula>"Fail"</formula>
    </cfRule>
  </conditionalFormatting>
  <conditionalFormatting sqref="E15:E20">
    <cfRule type="cellIs" dxfId="919" priority="919" stopIfTrue="1" operator="equal">
      <formula>"Pass"</formula>
    </cfRule>
    <cfRule type="cellIs" dxfId="918" priority="920" stopIfTrue="1" operator="equal">
      <formula>"Fail"</formula>
    </cfRule>
  </conditionalFormatting>
  <conditionalFormatting sqref="E15:E20">
    <cfRule type="cellIs" dxfId="917" priority="917" stopIfTrue="1" operator="equal">
      <formula>"Pass"</formula>
    </cfRule>
    <cfRule type="cellIs" dxfId="916" priority="918" stopIfTrue="1" operator="equal">
      <formula>"Fail"</formula>
    </cfRule>
  </conditionalFormatting>
  <conditionalFormatting sqref="E15:E20">
    <cfRule type="cellIs" dxfId="915" priority="915" stopIfTrue="1" operator="equal">
      <formula>"Pass"</formula>
    </cfRule>
    <cfRule type="cellIs" dxfId="914" priority="916" stopIfTrue="1" operator="equal">
      <formula>"Fail"</formula>
    </cfRule>
  </conditionalFormatting>
  <conditionalFormatting sqref="E18:E19 E16">
    <cfRule type="cellIs" dxfId="913" priority="913" stopIfTrue="1" operator="equal">
      <formula>"Pass"</formula>
    </cfRule>
    <cfRule type="cellIs" dxfId="912" priority="914" stopIfTrue="1" operator="equal">
      <formula>"Fail"</formula>
    </cfRule>
  </conditionalFormatting>
  <conditionalFormatting sqref="E20 E17">
    <cfRule type="cellIs" dxfId="911" priority="911" stopIfTrue="1" operator="equal">
      <formula>"Pass"</formula>
    </cfRule>
    <cfRule type="cellIs" dxfId="910" priority="912" stopIfTrue="1" operator="equal">
      <formula>"Fail"</formula>
    </cfRule>
  </conditionalFormatting>
  <conditionalFormatting sqref="E15:E20">
    <cfRule type="cellIs" dxfId="909" priority="909" stopIfTrue="1" operator="equal">
      <formula>"Pass"</formula>
    </cfRule>
    <cfRule type="cellIs" dxfId="908" priority="910" stopIfTrue="1" operator="equal">
      <formula>"Fail"</formula>
    </cfRule>
  </conditionalFormatting>
  <conditionalFormatting sqref="E15:E20">
    <cfRule type="cellIs" dxfId="907" priority="907" stopIfTrue="1" operator="equal">
      <formula>"Pass"</formula>
    </cfRule>
    <cfRule type="cellIs" dxfId="906" priority="908" stopIfTrue="1" operator="equal">
      <formula>"Fail"</formula>
    </cfRule>
  </conditionalFormatting>
  <conditionalFormatting sqref="E15:E20">
    <cfRule type="cellIs" dxfId="905" priority="905" stopIfTrue="1" operator="equal">
      <formula>"Pass"</formula>
    </cfRule>
    <cfRule type="cellIs" dxfId="904" priority="906" stopIfTrue="1" operator="equal">
      <formula>"Fail"</formula>
    </cfRule>
  </conditionalFormatting>
  <conditionalFormatting sqref="E15:E20">
    <cfRule type="cellIs" dxfId="903" priority="903" stopIfTrue="1" operator="equal">
      <formula>"Pass"</formula>
    </cfRule>
    <cfRule type="cellIs" dxfId="902" priority="904" stopIfTrue="1" operator="equal">
      <formula>"Fail"</formula>
    </cfRule>
  </conditionalFormatting>
  <conditionalFormatting sqref="E15:E20">
    <cfRule type="cellIs" dxfId="901" priority="901" stopIfTrue="1" operator="equal">
      <formula>"Pass"</formula>
    </cfRule>
    <cfRule type="cellIs" dxfId="900" priority="902" stopIfTrue="1" operator="equal">
      <formula>"Fail"</formula>
    </cfRule>
  </conditionalFormatting>
  <conditionalFormatting sqref="E15:E20">
    <cfRule type="cellIs" dxfId="899" priority="899" stopIfTrue="1" operator="equal">
      <formula>"Pass"</formula>
    </cfRule>
    <cfRule type="cellIs" dxfId="898" priority="900" stopIfTrue="1" operator="equal">
      <formula>"Fail"</formula>
    </cfRule>
  </conditionalFormatting>
  <conditionalFormatting sqref="E18:E19 E16">
    <cfRule type="cellIs" dxfId="897" priority="897" stopIfTrue="1" operator="equal">
      <formula>"Pass"</formula>
    </cfRule>
    <cfRule type="cellIs" dxfId="896" priority="898" stopIfTrue="1" operator="equal">
      <formula>"Fail"</formula>
    </cfRule>
  </conditionalFormatting>
  <conditionalFormatting sqref="E20 E17">
    <cfRule type="cellIs" dxfId="895" priority="895" stopIfTrue="1" operator="equal">
      <formula>"Pass"</formula>
    </cfRule>
    <cfRule type="cellIs" dxfId="894" priority="896" stopIfTrue="1" operator="equal">
      <formula>"Fail"</formula>
    </cfRule>
  </conditionalFormatting>
  <conditionalFormatting sqref="E15:E20">
    <cfRule type="cellIs" dxfId="893" priority="893" stopIfTrue="1" operator="equal">
      <formula>"Pass"</formula>
    </cfRule>
    <cfRule type="cellIs" dxfId="892" priority="894" stopIfTrue="1" operator="equal">
      <formula>"Fail"</formula>
    </cfRule>
  </conditionalFormatting>
  <conditionalFormatting sqref="E15:E20">
    <cfRule type="cellIs" dxfId="891" priority="891" stopIfTrue="1" operator="equal">
      <formula>"Pass"</formula>
    </cfRule>
    <cfRule type="cellIs" dxfId="890" priority="892" stopIfTrue="1" operator="equal">
      <formula>"Fail"</formula>
    </cfRule>
  </conditionalFormatting>
  <conditionalFormatting sqref="E15:E20">
    <cfRule type="cellIs" dxfId="889" priority="889" stopIfTrue="1" operator="equal">
      <formula>"Pass"</formula>
    </cfRule>
    <cfRule type="cellIs" dxfId="888" priority="890" stopIfTrue="1" operator="equal">
      <formula>"Fail"</formula>
    </cfRule>
  </conditionalFormatting>
  <conditionalFormatting sqref="E15:E20">
    <cfRule type="cellIs" dxfId="887" priority="887" stopIfTrue="1" operator="equal">
      <formula>"Pass"</formula>
    </cfRule>
    <cfRule type="cellIs" dxfId="886" priority="888" stopIfTrue="1" operator="equal">
      <formula>"Fail"</formula>
    </cfRule>
  </conditionalFormatting>
  <conditionalFormatting sqref="E15:E20">
    <cfRule type="cellIs" dxfId="885" priority="885" stopIfTrue="1" operator="equal">
      <formula>"Pass"</formula>
    </cfRule>
    <cfRule type="cellIs" dxfId="884" priority="886" stopIfTrue="1" operator="equal">
      <formula>"Fail"</formula>
    </cfRule>
  </conditionalFormatting>
  <conditionalFormatting sqref="E15:E20">
    <cfRule type="cellIs" dxfId="883" priority="883" stopIfTrue="1" operator="equal">
      <formula>"Pass"</formula>
    </cfRule>
    <cfRule type="cellIs" dxfId="882" priority="884" stopIfTrue="1" operator="equal">
      <formula>"Fail"</formula>
    </cfRule>
  </conditionalFormatting>
  <conditionalFormatting sqref="E18:E19 E16">
    <cfRule type="cellIs" dxfId="881" priority="881" stopIfTrue="1" operator="equal">
      <formula>"Pass"</formula>
    </cfRule>
    <cfRule type="cellIs" dxfId="880" priority="882" stopIfTrue="1" operator="equal">
      <formula>"Fail"</formula>
    </cfRule>
  </conditionalFormatting>
  <conditionalFormatting sqref="E20 E17">
    <cfRule type="cellIs" dxfId="879" priority="879" stopIfTrue="1" operator="equal">
      <formula>"Pass"</formula>
    </cfRule>
    <cfRule type="cellIs" dxfId="878" priority="880" stopIfTrue="1" operator="equal">
      <formula>"Fail"</formula>
    </cfRule>
  </conditionalFormatting>
  <conditionalFormatting sqref="E15:E20">
    <cfRule type="cellIs" dxfId="877" priority="877" stopIfTrue="1" operator="equal">
      <formula>"Pass"</formula>
    </cfRule>
    <cfRule type="cellIs" dxfId="876" priority="878" stopIfTrue="1" operator="equal">
      <formula>"Fail"</formula>
    </cfRule>
  </conditionalFormatting>
  <conditionalFormatting sqref="E15:E20">
    <cfRule type="cellIs" dxfId="875" priority="875" stopIfTrue="1" operator="equal">
      <formula>"Pass"</formula>
    </cfRule>
    <cfRule type="cellIs" dxfId="874" priority="876" stopIfTrue="1" operator="equal">
      <formula>"Fail"</formula>
    </cfRule>
  </conditionalFormatting>
  <conditionalFormatting sqref="E15:E20">
    <cfRule type="cellIs" dxfId="873" priority="873" stopIfTrue="1" operator="equal">
      <formula>"Pass"</formula>
    </cfRule>
    <cfRule type="cellIs" dxfId="872" priority="874" stopIfTrue="1" operator="equal">
      <formula>"Fail"</formula>
    </cfRule>
  </conditionalFormatting>
  <conditionalFormatting sqref="E15:E20">
    <cfRule type="cellIs" dxfId="871" priority="871" stopIfTrue="1" operator="equal">
      <formula>"Pass"</formula>
    </cfRule>
    <cfRule type="cellIs" dxfId="870" priority="872" stopIfTrue="1" operator="equal">
      <formula>"Fail"</formula>
    </cfRule>
  </conditionalFormatting>
  <conditionalFormatting sqref="E15:E20">
    <cfRule type="cellIs" dxfId="869" priority="869" stopIfTrue="1" operator="equal">
      <formula>"Pass"</formula>
    </cfRule>
    <cfRule type="cellIs" dxfId="868" priority="870" stopIfTrue="1" operator="equal">
      <formula>"Fail"</formula>
    </cfRule>
  </conditionalFormatting>
  <conditionalFormatting sqref="E15:E20">
    <cfRule type="cellIs" dxfId="867" priority="867" stopIfTrue="1" operator="equal">
      <formula>"Pass"</formula>
    </cfRule>
    <cfRule type="cellIs" dxfId="866" priority="868" stopIfTrue="1" operator="equal">
      <formula>"Fail"</formula>
    </cfRule>
  </conditionalFormatting>
  <conditionalFormatting sqref="E18:E19 E16">
    <cfRule type="cellIs" dxfId="865" priority="865" stopIfTrue="1" operator="equal">
      <formula>"Pass"</formula>
    </cfRule>
    <cfRule type="cellIs" dxfId="864" priority="866" stopIfTrue="1" operator="equal">
      <formula>"Fail"</formula>
    </cfRule>
  </conditionalFormatting>
  <conditionalFormatting sqref="E20 E17">
    <cfRule type="cellIs" dxfId="863" priority="863" stopIfTrue="1" operator="equal">
      <formula>"Pass"</formula>
    </cfRule>
    <cfRule type="cellIs" dxfId="862" priority="864" stopIfTrue="1" operator="equal">
      <formula>"Fail"</formula>
    </cfRule>
  </conditionalFormatting>
  <conditionalFormatting sqref="E15:E20">
    <cfRule type="cellIs" dxfId="861" priority="861" stopIfTrue="1" operator="equal">
      <formula>"Pass"</formula>
    </cfRule>
    <cfRule type="cellIs" dxfId="860" priority="862" stopIfTrue="1" operator="equal">
      <formula>"Fail"</formula>
    </cfRule>
  </conditionalFormatting>
  <conditionalFormatting sqref="E15:E20">
    <cfRule type="cellIs" dxfId="859" priority="859" stopIfTrue="1" operator="equal">
      <formula>"Pass"</formula>
    </cfRule>
    <cfRule type="cellIs" dxfId="858" priority="860" stopIfTrue="1" operator="equal">
      <formula>"Fail"</formula>
    </cfRule>
  </conditionalFormatting>
  <conditionalFormatting sqref="E15:E20">
    <cfRule type="cellIs" dxfId="857" priority="857" stopIfTrue="1" operator="equal">
      <formula>"Pass"</formula>
    </cfRule>
    <cfRule type="cellIs" dxfId="856" priority="858" stopIfTrue="1" operator="equal">
      <formula>"Fail"</formula>
    </cfRule>
  </conditionalFormatting>
  <conditionalFormatting sqref="E15:E20">
    <cfRule type="cellIs" dxfId="855" priority="855" stopIfTrue="1" operator="equal">
      <formula>"Pass"</formula>
    </cfRule>
    <cfRule type="cellIs" dxfId="854" priority="856" stopIfTrue="1" operator="equal">
      <formula>"Fail"</formula>
    </cfRule>
  </conditionalFormatting>
  <conditionalFormatting sqref="E15:E20">
    <cfRule type="cellIs" dxfId="853" priority="853" stopIfTrue="1" operator="equal">
      <formula>"Pass"</formula>
    </cfRule>
    <cfRule type="cellIs" dxfId="852" priority="854" stopIfTrue="1" operator="equal">
      <formula>"Fail"</formula>
    </cfRule>
  </conditionalFormatting>
  <conditionalFormatting sqref="E15:E20">
    <cfRule type="cellIs" dxfId="851" priority="851" stopIfTrue="1" operator="equal">
      <formula>"Pass"</formula>
    </cfRule>
    <cfRule type="cellIs" dxfId="850" priority="852" stopIfTrue="1" operator="equal">
      <formula>"Fail"</formula>
    </cfRule>
  </conditionalFormatting>
  <conditionalFormatting sqref="E18:E19 E16">
    <cfRule type="cellIs" dxfId="849" priority="849" stopIfTrue="1" operator="equal">
      <formula>"Pass"</formula>
    </cfRule>
    <cfRule type="cellIs" dxfId="848" priority="850" stopIfTrue="1" operator="equal">
      <formula>"Fail"</formula>
    </cfRule>
  </conditionalFormatting>
  <conditionalFormatting sqref="E20 E17">
    <cfRule type="cellIs" dxfId="847" priority="847" stopIfTrue="1" operator="equal">
      <formula>"Pass"</formula>
    </cfRule>
    <cfRule type="cellIs" dxfId="846" priority="848" stopIfTrue="1" operator="equal">
      <formula>"Fail"</formula>
    </cfRule>
  </conditionalFormatting>
  <conditionalFormatting sqref="E15:E20">
    <cfRule type="cellIs" dxfId="845" priority="845" stopIfTrue="1" operator="equal">
      <formula>"Pass"</formula>
    </cfRule>
    <cfRule type="cellIs" dxfId="844" priority="846" stopIfTrue="1" operator="equal">
      <formula>"Fail"</formula>
    </cfRule>
  </conditionalFormatting>
  <conditionalFormatting sqref="E15:E20">
    <cfRule type="cellIs" dxfId="843" priority="843" stopIfTrue="1" operator="equal">
      <formula>"Pass"</formula>
    </cfRule>
    <cfRule type="cellIs" dxfId="842" priority="844" stopIfTrue="1" operator="equal">
      <formula>"Fail"</formula>
    </cfRule>
  </conditionalFormatting>
  <conditionalFormatting sqref="E15:E20">
    <cfRule type="cellIs" dxfId="841" priority="841" stopIfTrue="1" operator="equal">
      <formula>"Pass"</formula>
    </cfRule>
    <cfRule type="cellIs" dxfId="840" priority="842" stopIfTrue="1" operator="equal">
      <formula>"Fail"</formula>
    </cfRule>
  </conditionalFormatting>
  <conditionalFormatting sqref="E15:E20">
    <cfRule type="cellIs" dxfId="839" priority="839" stopIfTrue="1" operator="equal">
      <formula>"Pass"</formula>
    </cfRule>
    <cfRule type="cellIs" dxfId="838" priority="840" stopIfTrue="1" operator="equal">
      <formula>"Fail"</formula>
    </cfRule>
  </conditionalFormatting>
  <conditionalFormatting sqref="E15:E20">
    <cfRule type="cellIs" dxfId="837" priority="837" stopIfTrue="1" operator="equal">
      <formula>"Pass"</formula>
    </cfRule>
    <cfRule type="cellIs" dxfId="836" priority="838" stopIfTrue="1" operator="equal">
      <formula>"Fail"</formula>
    </cfRule>
  </conditionalFormatting>
  <conditionalFormatting sqref="E15:E20">
    <cfRule type="cellIs" dxfId="835" priority="835" stopIfTrue="1" operator="equal">
      <formula>"Pass"</formula>
    </cfRule>
    <cfRule type="cellIs" dxfId="834" priority="836" stopIfTrue="1" operator="equal">
      <formula>"Fail"</formula>
    </cfRule>
  </conditionalFormatting>
  <conditionalFormatting sqref="E18:E19 E16">
    <cfRule type="cellIs" dxfId="833" priority="833" stopIfTrue="1" operator="equal">
      <formula>"Pass"</formula>
    </cfRule>
    <cfRule type="cellIs" dxfId="832" priority="834" stopIfTrue="1" operator="equal">
      <formula>"Fail"</formula>
    </cfRule>
  </conditionalFormatting>
  <conditionalFormatting sqref="E20 E17">
    <cfRule type="cellIs" dxfId="831" priority="831" stopIfTrue="1" operator="equal">
      <formula>"Pass"</formula>
    </cfRule>
    <cfRule type="cellIs" dxfId="830" priority="832" stopIfTrue="1" operator="equal">
      <formula>"Fail"</formula>
    </cfRule>
  </conditionalFormatting>
  <conditionalFormatting sqref="E15:E20">
    <cfRule type="cellIs" dxfId="829" priority="829" stopIfTrue="1" operator="equal">
      <formula>"Pass"</formula>
    </cfRule>
    <cfRule type="cellIs" dxfId="828" priority="830" stopIfTrue="1" operator="equal">
      <formula>"Fail"</formula>
    </cfRule>
  </conditionalFormatting>
  <conditionalFormatting sqref="E15:E20">
    <cfRule type="cellIs" dxfId="827" priority="827" stopIfTrue="1" operator="equal">
      <formula>"Pass"</formula>
    </cfRule>
    <cfRule type="cellIs" dxfId="826" priority="828" stopIfTrue="1" operator="equal">
      <formula>"Fail"</formula>
    </cfRule>
  </conditionalFormatting>
  <conditionalFormatting sqref="E15:E20">
    <cfRule type="cellIs" dxfId="825" priority="825" stopIfTrue="1" operator="equal">
      <formula>"Pass"</formula>
    </cfRule>
    <cfRule type="cellIs" dxfId="824" priority="826" stopIfTrue="1" operator="equal">
      <formula>"Fail"</formula>
    </cfRule>
  </conditionalFormatting>
  <conditionalFormatting sqref="E15:E20">
    <cfRule type="cellIs" dxfId="823" priority="823" stopIfTrue="1" operator="equal">
      <formula>"Pass"</formula>
    </cfRule>
    <cfRule type="cellIs" dxfId="822" priority="824" stopIfTrue="1" operator="equal">
      <formula>"Fail"</formula>
    </cfRule>
  </conditionalFormatting>
  <conditionalFormatting sqref="E15:E20">
    <cfRule type="cellIs" dxfId="821" priority="821" stopIfTrue="1" operator="equal">
      <formula>"Pass"</formula>
    </cfRule>
    <cfRule type="cellIs" dxfId="820" priority="822" stopIfTrue="1" operator="equal">
      <formula>"Fail"</formula>
    </cfRule>
  </conditionalFormatting>
  <conditionalFormatting sqref="E15:E20">
    <cfRule type="cellIs" dxfId="819" priority="819" stopIfTrue="1" operator="equal">
      <formula>"Pass"</formula>
    </cfRule>
    <cfRule type="cellIs" dxfId="818" priority="820" stopIfTrue="1" operator="equal">
      <formula>"Fail"</formula>
    </cfRule>
  </conditionalFormatting>
  <conditionalFormatting sqref="E15:E20">
    <cfRule type="cellIs" dxfId="817" priority="817" stopIfTrue="1" operator="equal">
      <formula>"Pass"</formula>
    </cfRule>
    <cfRule type="cellIs" dxfId="816" priority="818" stopIfTrue="1" operator="equal">
      <formula>"Fail"</formula>
    </cfRule>
  </conditionalFormatting>
  <conditionalFormatting sqref="E15:E20">
    <cfRule type="cellIs" dxfId="815" priority="815" stopIfTrue="1" operator="equal">
      <formula>"Pass"</formula>
    </cfRule>
    <cfRule type="cellIs" dxfId="814" priority="816" stopIfTrue="1" operator="equal">
      <formula>"Fail"</formula>
    </cfRule>
  </conditionalFormatting>
  <conditionalFormatting sqref="E15:E20">
    <cfRule type="cellIs" dxfId="813" priority="813" stopIfTrue="1" operator="equal">
      <formula>"Pass"</formula>
    </cfRule>
    <cfRule type="cellIs" dxfId="812" priority="814" stopIfTrue="1" operator="equal">
      <formula>"Fail"</formula>
    </cfRule>
  </conditionalFormatting>
  <conditionalFormatting sqref="E15:E20">
    <cfRule type="cellIs" dxfId="811" priority="811" stopIfTrue="1" operator="equal">
      <formula>"Pass"</formula>
    </cfRule>
    <cfRule type="cellIs" dxfId="810" priority="812" stopIfTrue="1" operator="equal">
      <formula>"Fail"</formula>
    </cfRule>
  </conditionalFormatting>
  <conditionalFormatting sqref="E15:E20">
    <cfRule type="cellIs" dxfId="809" priority="809" stopIfTrue="1" operator="equal">
      <formula>"Pass"</formula>
    </cfRule>
    <cfRule type="cellIs" dxfId="808" priority="810" stopIfTrue="1" operator="equal">
      <formula>"Fail"</formula>
    </cfRule>
  </conditionalFormatting>
  <conditionalFormatting sqref="E15:E20">
    <cfRule type="cellIs" dxfId="807" priority="807" stopIfTrue="1" operator="equal">
      <formula>"Pass"</formula>
    </cfRule>
    <cfRule type="cellIs" dxfId="806" priority="808" stopIfTrue="1" operator="equal">
      <formula>"Fail"</formula>
    </cfRule>
  </conditionalFormatting>
  <conditionalFormatting sqref="E15:E20">
    <cfRule type="cellIs" dxfId="805" priority="805" stopIfTrue="1" operator="equal">
      <formula>"Pass"</formula>
    </cfRule>
    <cfRule type="cellIs" dxfId="804" priority="806" stopIfTrue="1" operator="equal">
      <formula>"Fail"</formula>
    </cfRule>
  </conditionalFormatting>
  <conditionalFormatting sqref="E15:E20">
    <cfRule type="cellIs" dxfId="803" priority="803" stopIfTrue="1" operator="equal">
      <formula>"Pass"</formula>
    </cfRule>
    <cfRule type="cellIs" dxfId="802" priority="804" stopIfTrue="1" operator="equal">
      <formula>"Fail"</formula>
    </cfRule>
  </conditionalFormatting>
  <conditionalFormatting sqref="E15:E20">
    <cfRule type="cellIs" dxfId="801" priority="801" stopIfTrue="1" operator="equal">
      <formula>"Pass"</formula>
    </cfRule>
    <cfRule type="cellIs" dxfId="800" priority="802" stopIfTrue="1" operator="equal">
      <formula>"Fail"</formula>
    </cfRule>
  </conditionalFormatting>
  <conditionalFormatting sqref="E15:E20">
    <cfRule type="cellIs" dxfId="799" priority="799" stopIfTrue="1" operator="equal">
      <formula>"Pass"</formula>
    </cfRule>
    <cfRule type="cellIs" dxfId="798" priority="800" stopIfTrue="1" operator="equal">
      <formula>"Fail"</formula>
    </cfRule>
  </conditionalFormatting>
  <conditionalFormatting sqref="E15:E20">
    <cfRule type="cellIs" dxfId="797" priority="797" stopIfTrue="1" operator="equal">
      <formula>"Pass"</formula>
    </cfRule>
    <cfRule type="cellIs" dxfId="796" priority="798" stopIfTrue="1" operator="equal">
      <formula>"Fail"</formula>
    </cfRule>
  </conditionalFormatting>
  <conditionalFormatting sqref="E15:E20">
    <cfRule type="cellIs" dxfId="795" priority="795" stopIfTrue="1" operator="equal">
      <formula>"Pass"</formula>
    </cfRule>
    <cfRule type="cellIs" dxfId="794" priority="796" stopIfTrue="1" operator="equal">
      <formula>"Fail"</formula>
    </cfRule>
  </conditionalFormatting>
  <conditionalFormatting sqref="E15:E20">
    <cfRule type="cellIs" dxfId="793" priority="793" stopIfTrue="1" operator="equal">
      <formula>"Pass"</formula>
    </cfRule>
    <cfRule type="cellIs" dxfId="792" priority="794" stopIfTrue="1" operator="equal">
      <formula>"Fail"</formula>
    </cfRule>
  </conditionalFormatting>
  <conditionalFormatting sqref="E15:E20">
    <cfRule type="cellIs" dxfId="791" priority="791" stopIfTrue="1" operator="equal">
      <formula>"Pass"</formula>
    </cfRule>
    <cfRule type="cellIs" dxfId="790" priority="792" stopIfTrue="1" operator="equal">
      <formula>"Fail"</formula>
    </cfRule>
  </conditionalFormatting>
  <conditionalFormatting sqref="E15:E20">
    <cfRule type="cellIs" dxfId="789" priority="789" stopIfTrue="1" operator="equal">
      <formula>"Pass"</formula>
    </cfRule>
    <cfRule type="cellIs" dxfId="788" priority="790" stopIfTrue="1" operator="equal">
      <formula>"Fail"</formula>
    </cfRule>
  </conditionalFormatting>
  <conditionalFormatting sqref="E15:E20">
    <cfRule type="cellIs" dxfId="787" priority="787" stopIfTrue="1" operator="equal">
      <formula>"Pass"</formula>
    </cfRule>
    <cfRule type="cellIs" dxfId="786" priority="788" stopIfTrue="1" operator="equal">
      <formula>"Fail"</formula>
    </cfRule>
  </conditionalFormatting>
  <conditionalFormatting sqref="E15:E20">
    <cfRule type="cellIs" dxfId="785" priority="785" stopIfTrue="1" operator="equal">
      <formula>"Pass"</formula>
    </cfRule>
    <cfRule type="cellIs" dxfId="784" priority="786" stopIfTrue="1" operator="equal">
      <formula>"Fail"</formula>
    </cfRule>
  </conditionalFormatting>
  <conditionalFormatting sqref="E15:E20">
    <cfRule type="cellIs" dxfId="783" priority="783" stopIfTrue="1" operator="equal">
      <formula>"Pass"</formula>
    </cfRule>
    <cfRule type="cellIs" dxfId="782" priority="784" stopIfTrue="1" operator="equal">
      <formula>"Fail"</formula>
    </cfRule>
  </conditionalFormatting>
  <conditionalFormatting sqref="E15:E20">
    <cfRule type="cellIs" dxfId="781" priority="781" stopIfTrue="1" operator="equal">
      <formula>"Pass"</formula>
    </cfRule>
    <cfRule type="cellIs" dxfId="780" priority="782" stopIfTrue="1" operator="equal">
      <formula>"Fail"</formula>
    </cfRule>
  </conditionalFormatting>
  <conditionalFormatting sqref="E15:E20">
    <cfRule type="cellIs" dxfId="779" priority="779" stopIfTrue="1" operator="equal">
      <formula>"Pass"</formula>
    </cfRule>
    <cfRule type="cellIs" dxfId="778" priority="780" stopIfTrue="1" operator="equal">
      <formula>"Fail"</formula>
    </cfRule>
  </conditionalFormatting>
  <conditionalFormatting sqref="E15:E20">
    <cfRule type="cellIs" dxfId="777" priority="777" stopIfTrue="1" operator="equal">
      <formula>"Pass"</formula>
    </cfRule>
    <cfRule type="cellIs" dxfId="776" priority="778" stopIfTrue="1" operator="equal">
      <formula>"Fail"</formula>
    </cfRule>
  </conditionalFormatting>
  <conditionalFormatting sqref="E15:E20">
    <cfRule type="cellIs" dxfId="775" priority="775" stopIfTrue="1" operator="equal">
      <formula>"Pass"</formula>
    </cfRule>
    <cfRule type="cellIs" dxfId="774" priority="776" stopIfTrue="1" operator="equal">
      <formula>"Fail"</formula>
    </cfRule>
  </conditionalFormatting>
  <conditionalFormatting sqref="E15:E20">
    <cfRule type="cellIs" dxfId="773" priority="773" stopIfTrue="1" operator="equal">
      <formula>"Pass"</formula>
    </cfRule>
    <cfRule type="cellIs" dxfId="772" priority="774" stopIfTrue="1" operator="equal">
      <formula>"Fail"</formula>
    </cfRule>
  </conditionalFormatting>
  <conditionalFormatting sqref="E15:E20">
    <cfRule type="cellIs" dxfId="771" priority="771" stopIfTrue="1" operator="equal">
      <formula>"Pass"</formula>
    </cfRule>
    <cfRule type="cellIs" dxfId="770" priority="772" stopIfTrue="1" operator="equal">
      <formula>"Fail"</formula>
    </cfRule>
  </conditionalFormatting>
  <conditionalFormatting sqref="E15:E20">
    <cfRule type="cellIs" dxfId="769" priority="769" stopIfTrue="1" operator="equal">
      <formula>"Pass"</formula>
    </cfRule>
    <cfRule type="cellIs" dxfId="768" priority="770" stopIfTrue="1" operator="equal">
      <formula>"Fail"</formula>
    </cfRule>
  </conditionalFormatting>
  <conditionalFormatting sqref="E15:E20">
    <cfRule type="cellIs" dxfId="767" priority="767" stopIfTrue="1" operator="equal">
      <formula>"Pass"</formula>
    </cfRule>
    <cfRule type="cellIs" dxfId="766" priority="768" stopIfTrue="1" operator="equal">
      <formula>"Fail"</formula>
    </cfRule>
  </conditionalFormatting>
  <conditionalFormatting sqref="E15:E20">
    <cfRule type="cellIs" dxfId="765" priority="765" stopIfTrue="1" operator="equal">
      <formula>"Pass"</formula>
    </cfRule>
    <cfRule type="cellIs" dxfId="764" priority="766" stopIfTrue="1" operator="equal">
      <formula>"Fail"</formula>
    </cfRule>
  </conditionalFormatting>
  <conditionalFormatting sqref="E15:E20">
    <cfRule type="cellIs" dxfId="763" priority="763" stopIfTrue="1" operator="equal">
      <formula>"Pass"</formula>
    </cfRule>
    <cfRule type="cellIs" dxfId="762" priority="764" stopIfTrue="1" operator="equal">
      <formula>"Fail"</formula>
    </cfRule>
  </conditionalFormatting>
  <conditionalFormatting sqref="E15:E20">
    <cfRule type="cellIs" dxfId="761" priority="761" stopIfTrue="1" operator="equal">
      <formula>"Pass"</formula>
    </cfRule>
    <cfRule type="cellIs" dxfId="760" priority="762" stopIfTrue="1" operator="equal">
      <formula>"Fail"</formula>
    </cfRule>
  </conditionalFormatting>
  <conditionalFormatting sqref="E15:E20">
    <cfRule type="cellIs" dxfId="759" priority="759" stopIfTrue="1" operator="equal">
      <formula>"Pass"</formula>
    </cfRule>
    <cfRule type="cellIs" dxfId="758" priority="760" stopIfTrue="1" operator="equal">
      <formula>"Fail"</formula>
    </cfRule>
  </conditionalFormatting>
  <conditionalFormatting sqref="E15:E20">
    <cfRule type="cellIs" dxfId="757" priority="757" stopIfTrue="1" operator="equal">
      <formula>"Pass"</formula>
    </cfRule>
    <cfRule type="cellIs" dxfId="756" priority="758" stopIfTrue="1" operator="equal">
      <formula>"Fail"</formula>
    </cfRule>
  </conditionalFormatting>
  <conditionalFormatting sqref="E15:E20">
    <cfRule type="cellIs" dxfId="755" priority="755" stopIfTrue="1" operator="equal">
      <formula>"Pass"</formula>
    </cfRule>
    <cfRule type="cellIs" dxfId="754" priority="756" stopIfTrue="1" operator="equal">
      <formula>"Fail"</formula>
    </cfRule>
  </conditionalFormatting>
  <conditionalFormatting sqref="E15:E20">
    <cfRule type="cellIs" dxfId="753" priority="753" stopIfTrue="1" operator="equal">
      <formula>"Pass"</formula>
    </cfRule>
    <cfRule type="cellIs" dxfId="752" priority="754" stopIfTrue="1" operator="equal">
      <formula>"Fail"</formula>
    </cfRule>
  </conditionalFormatting>
  <conditionalFormatting sqref="E15:E20">
    <cfRule type="cellIs" dxfId="751" priority="751" stopIfTrue="1" operator="equal">
      <formula>"Pass"</formula>
    </cfRule>
    <cfRule type="cellIs" dxfId="750" priority="752" stopIfTrue="1" operator="equal">
      <formula>"Fail"</formula>
    </cfRule>
  </conditionalFormatting>
  <conditionalFormatting sqref="E15:E20">
    <cfRule type="cellIs" dxfId="749" priority="749" stopIfTrue="1" operator="equal">
      <formula>"Pass"</formula>
    </cfRule>
    <cfRule type="cellIs" dxfId="748" priority="750" stopIfTrue="1" operator="equal">
      <formula>"Fail"</formula>
    </cfRule>
  </conditionalFormatting>
  <conditionalFormatting sqref="E15:E20">
    <cfRule type="cellIs" dxfId="747" priority="747" stopIfTrue="1" operator="equal">
      <formula>"Pass"</formula>
    </cfRule>
    <cfRule type="cellIs" dxfId="746" priority="748" stopIfTrue="1" operator="equal">
      <formula>"Fail"</formula>
    </cfRule>
  </conditionalFormatting>
  <conditionalFormatting sqref="E15:E20">
    <cfRule type="cellIs" dxfId="745" priority="745" stopIfTrue="1" operator="equal">
      <formula>"Pass"</formula>
    </cfRule>
    <cfRule type="cellIs" dxfId="744" priority="746" stopIfTrue="1" operator="equal">
      <formula>"Fail"</formula>
    </cfRule>
  </conditionalFormatting>
  <conditionalFormatting sqref="E15:E20">
    <cfRule type="cellIs" dxfId="743" priority="743" stopIfTrue="1" operator="equal">
      <formula>"Pass"</formula>
    </cfRule>
    <cfRule type="cellIs" dxfId="742" priority="744" stopIfTrue="1" operator="equal">
      <formula>"Fail"</formula>
    </cfRule>
  </conditionalFormatting>
  <conditionalFormatting sqref="E15:E20">
    <cfRule type="cellIs" dxfId="741" priority="741" stopIfTrue="1" operator="equal">
      <formula>"Pass"</formula>
    </cfRule>
    <cfRule type="cellIs" dxfId="740" priority="742" stopIfTrue="1" operator="equal">
      <formula>"Fail"</formula>
    </cfRule>
  </conditionalFormatting>
  <conditionalFormatting sqref="E15:E20">
    <cfRule type="cellIs" dxfId="739" priority="739" stopIfTrue="1" operator="equal">
      <formula>"Pass"</formula>
    </cfRule>
    <cfRule type="cellIs" dxfId="738" priority="740" stopIfTrue="1" operator="equal">
      <formula>"Fail"</formula>
    </cfRule>
  </conditionalFormatting>
  <conditionalFormatting sqref="E15:E20">
    <cfRule type="cellIs" dxfId="737" priority="737" stopIfTrue="1" operator="equal">
      <formula>"Pass"</formula>
    </cfRule>
    <cfRule type="cellIs" dxfId="736" priority="738" stopIfTrue="1" operator="equal">
      <formula>"Fail"</formula>
    </cfRule>
  </conditionalFormatting>
  <conditionalFormatting sqref="E15:E20">
    <cfRule type="cellIs" dxfId="735" priority="735" stopIfTrue="1" operator="equal">
      <formula>"Pass"</formula>
    </cfRule>
    <cfRule type="cellIs" dxfId="734" priority="736" stopIfTrue="1" operator="equal">
      <formula>"Fail"</formula>
    </cfRule>
  </conditionalFormatting>
  <conditionalFormatting sqref="E15:E20">
    <cfRule type="cellIs" dxfId="733" priority="733" stopIfTrue="1" operator="equal">
      <formula>"Pass"</formula>
    </cfRule>
    <cfRule type="cellIs" dxfId="732" priority="734" stopIfTrue="1" operator="equal">
      <formula>"Fail"</formula>
    </cfRule>
  </conditionalFormatting>
  <conditionalFormatting sqref="E15:E20">
    <cfRule type="cellIs" dxfId="731" priority="731" stopIfTrue="1" operator="equal">
      <formula>"Pass"</formula>
    </cfRule>
    <cfRule type="cellIs" dxfId="730" priority="732" stopIfTrue="1" operator="equal">
      <formula>"Fail"</formula>
    </cfRule>
  </conditionalFormatting>
  <conditionalFormatting sqref="E15:E20">
    <cfRule type="cellIs" dxfId="729" priority="729" stopIfTrue="1" operator="equal">
      <formula>"Pass"</formula>
    </cfRule>
    <cfRule type="cellIs" dxfId="728" priority="730" stopIfTrue="1" operator="equal">
      <formula>"Fail"</formula>
    </cfRule>
  </conditionalFormatting>
  <conditionalFormatting sqref="E15:E20">
    <cfRule type="cellIs" dxfId="727" priority="727" stopIfTrue="1" operator="equal">
      <formula>"Pass"</formula>
    </cfRule>
    <cfRule type="cellIs" dxfId="726" priority="728" stopIfTrue="1" operator="equal">
      <formula>"Fail"</formula>
    </cfRule>
  </conditionalFormatting>
  <conditionalFormatting sqref="E15:E20">
    <cfRule type="cellIs" dxfId="725" priority="725" stopIfTrue="1" operator="equal">
      <formula>"Pass"</formula>
    </cfRule>
    <cfRule type="cellIs" dxfId="724" priority="726" stopIfTrue="1" operator="equal">
      <formula>"Fail"</formula>
    </cfRule>
  </conditionalFormatting>
  <conditionalFormatting sqref="E15:E20">
    <cfRule type="cellIs" dxfId="723" priority="723" stopIfTrue="1" operator="equal">
      <formula>"Pass"</formula>
    </cfRule>
    <cfRule type="cellIs" dxfId="722" priority="724" stopIfTrue="1" operator="equal">
      <formula>"Fail"</formula>
    </cfRule>
  </conditionalFormatting>
  <conditionalFormatting sqref="E15:E20">
    <cfRule type="cellIs" dxfId="721" priority="721" stopIfTrue="1" operator="equal">
      <formula>"Pass"</formula>
    </cfRule>
    <cfRule type="cellIs" dxfId="720" priority="722" stopIfTrue="1" operator="equal">
      <formula>"Fail"</formula>
    </cfRule>
  </conditionalFormatting>
  <conditionalFormatting sqref="E15:E20">
    <cfRule type="cellIs" dxfId="719" priority="719" stopIfTrue="1" operator="equal">
      <formula>"Pass"</formula>
    </cfRule>
    <cfRule type="cellIs" dxfId="718" priority="720" stopIfTrue="1" operator="equal">
      <formula>"Fail"</formula>
    </cfRule>
  </conditionalFormatting>
  <conditionalFormatting sqref="E15:E20">
    <cfRule type="cellIs" dxfId="717" priority="717" stopIfTrue="1" operator="equal">
      <formula>"Pass"</formula>
    </cfRule>
    <cfRule type="cellIs" dxfId="716" priority="718" stopIfTrue="1" operator="equal">
      <formula>"Fail"</formula>
    </cfRule>
  </conditionalFormatting>
  <conditionalFormatting sqref="E15:E20">
    <cfRule type="cellIs" dxfId="715" priority="715" stopIfTrue="1" operator="equal">
      <formula>"Pass"</formula>
    </cfRule>
    <cfRule type="cellIs" dxfId="714" priority="716" stopIfTrue="1" operator="equal">
      <formula>"Fail"</formula>
    </cfRule>
  </conditionalFormatting>
  <conditionalFormatting sqref="E15:E20">
    <cfRule type="cellIs" dxfId="713" priority="713" stopIfTrue="1" operator="equal">
      <formula>"Pass"</formula>
    </cfRule>
    <cfRule type="cellIs" dxfId="712" priority="714" stopIfTrue="1" operator="equal">
      <formula>"Fail"</formula>
    </cfRule>
  </conditionalFormatting>
  <conditionalFormatting sqref="E18:E19 E16">
    <cfRule type="cellIs" dxfId="711" priority="711" stopIfTrue="1" operator="equal">
      <formula>"Pass"</formula>
    </cfRule>
    <cfRule type="cellIs" dxfId="710" priority="712" stopIfTrue="1" operator="equal">
      <formula>"Fail"</formula>
    </cfRule>
  </conditionalFormatting>
  <conditionalFormatting sqref="E20 E17">
    <cfRule type="cellIs" dxfId="709" priority="709" stopIfTrue="1" operator="equal">
      <formula>"Pass"</formula>
    </cfRule>
    <cfRule type="cellIs" dxfId="708" priority="710" stopIfTrue="1" operator="equal">
      <formula>"Fail"</formula>
    </cfRule>
  </conditionalFormatting>
  <conditionalFormatting sqref="E15:E20">
    <cfRule type="cellIs" dxfId="707" priority="707" stopIfTrue="1" operator="equal">
      <formula>"Pass"</formula>
    </cfRule>
    <cfRule type="cellIs" dxfId="706" priority="708" stopIfTrue="1" operator="equal">
      <formula>"Fail"</formula>
    </cfRule>
  </conditionalFormatting>
  <conditionalFormatting sqref="E15:E20">
    <cfRule type="cellIs" dxfId="705" priority="705" stopIfTrue="1" operator="equal">
      <formula>"Pass"</formula>
    </cfRule>
    <cfRule type="cellIs" dxfId="704" priority="706" stopIfTrue="1" operator="equal">
      <formula>"Fail"</formula>
    </cfRule>
  </conditionalFormatting>
  <conditionalFormatting sqref="E15:E20">
    <cfRule type="cellIs" dxfId="703" priority="703" stopIfTrue="1" operator="equal">
      <formula>"Pass"</formula>
    </cfRule>
    <cfRule type="cellIs" dxfId="702" priority="704" stopIfTrue="1" operator="equal">
      <formula>"Fail"</formula>
    </cfRule>
  </conditionalFormatting>
  <conditionalFormatting sqref="E15:E20">
    <cfRule type="cellIs" dxfId="701" priority="701" stopIfTrue="1" operator="equal">
      <formula>"Pass"</formula>
    </cfRule>
    <cfRule type="cellIs" dxfId="700" priority="702" stopIfTrue="1" operator="equal">
      <formula>"Fail"</formula>
    </cfRule>
  </conditionalFormatting>
  <conditionalFormatting sqref="E15:E20">
    <cfRule type="cellIs" dxfId="699" priority="699" stopIfTrue="1" operator="equal">
      <formula>"Pass"</formula>
    </cfRule>
    <cfRule type="cellIs" dxfId="698" priority="700" stopIfTrue="1" operator="equal">
      <formula>"Fail"</formula>
    </cfRule>
  </conditionalFormatting>
  <conditionalFormatting sqref="E15:E20">
    <cfRule type="cellIs" dxfId="697" priority="697" stopIfTrue="1" operator="equal">
      <formula>"Pass"</formula>
    </cfRule>
    <cfRule type="cellIs" dxfId="696" priority="698" stopIfTrue="1" operator="equal">
      <formula>"Fail"</formula>
    </cfRule>
  </conditionalFormatting>
  <conditionalFormatting sqref="E18:E19 E16">
    <cfRule type="cellIs" dxfId="695" priority="695" stopIfTrue="1" operator="equal">
      <formula>"Pass"</formula>
    </cfRule>
    <cfRule type="cellIs" dxfId="694" priority="696" stopIfTrue="1" operator="equal">
      <formula>"Fail"</formula>
    </cfRule>
  </conditionalFormatting>
  <conditionalFormatting sqref="E20 E17">
    <cfRule type="cellIs" dxfId="693" priority="693" stopIfTrue="1" operator="equal">
      <formula>"Pass"</formula>
    </cfRule>
    <cfRule type="cellIs" dxfId="692" priority="694" stopIfTrue="1" operator="equal">
      <formula>"Fail"</formula>
    </cfRule>
  </conditionalFormatting>
  <conditionalFormatting sqref="E15:E20">
    <cfRule type="cellIs" dxfId="691" priority="691" stopIfTrue="1" operator="equal">
      <formula>"Pass"</formula>
    </cfRule>
    <cfRule type="cellIs" dxfId="690" priority="692" stopIfTrue="1" operator="equal">
      <formula>"Fail"</formula>
    </cfRule>
  </conditionalFormatting>
  <conditionalFormatting sqref="E15:E20">
    <cfRule type="cellIs" dxfId="689" priority="689" stopIfTrue="1" operator="equal">
      <formula>"Pass"</formula>
    </cfRule>
    <cfRule type="cellIs" dxfId="688" priority="690" stopIfTrue="1" operator="equal">
      <formula>"Fail"</formula>
    </cfRule>
  </conditionalFormatting>
  <conditionalFormatting sqref="E15:E20">
    <cfRule type="cellIs" dxfId="687" priority="687" stopIfTrue="1" operator="equal">
      <formula>"Pass"</formula>
    </cfRule>
    <cfRule type="cellIs" dxfId="686" priority="688" stopIfTrue="1" operator="equal">
      <formula>"Fail"</formula>
    </cfRule>
  </conditionalFormatting>
  <conditionalFormatting sqref="E15:E20">
    <cfRule type="cellIs" dxfId="685" priority="685" stopIfTrue="1" operator="equal">
      <formula>"Pass"</formula>
    </cfRule>
    <cfRule type="cellIs" dxfId="684" priority="686" stopIfTrue="1" operator="equal">
      <formula>"Fail"</formula>
    </cfRule>
  </conditionalFormatting>
  <conditionalFormatting sqref="E15:E20">
    <cfRule type="cellIs" dxfId="683" priority="683" stopIfTrue="1" operator="equal">
      <formula>"Pass"</formula>
    </cfRule>
    <cfRule type="cellIs" dxfId="682" priority="684" stopIfTrue="1" operator="equal">
      <formula>"Fail"</formula>
    </cfRule>
  </conditionalFormatting>
  <conditionalFormatting sqref="E15:E20">
    <cfRule type="cellIs" dxfId="681" priority="681" stopIfTrue="1" operator="equal">
      <formula>"Pass"</formula>
    </cfRule>
    <cfRule type="cellIs" dxfId="680" priority="682" stopIfTrue="1" operator="equal">
      <formula>"Fail"</formula>
    </cfRule>
  </conditionalFormatting>
  <conditionalFormatting sqref="E18:E19 E16">
    <cfRule type="cellIs" dxfId="679" priority="679" stopIfTrue="1" operator="equal">
      <formula>"Pass"</formula>
    </cfRule>
    <cfRule type="cellIs" dxfId="678" priority="680" stopIfTrue="1" operator="equal">
      <formula>"Fail"</formula>
    </cfRule>
  </conditionalFormatting>
  <conditionalFormatting sqref="E20 E17">
    <cfRule type="cellIs" dxfId="677" priority="677" stopIfTrue="1" operator="equal">
      <formula>"Pass"</formula>
    </cfRule>
    <cfRule type="cellIs" dxfId="676" priority="678" stopIfTrue="1" operator="equal">
      <formula>"Fail"</formula>
    </cfRule>
  </conditionalFormatting>
  <conditionalFormatting sqref="E15:E20">
    <cfRule type="cellIs" dxfId="675" priority="675" stopIfTrue="1" operator="equal">
      <formula>"Pass"</formula>
    </cfRule>
    <cfRule type="cellIs" dxfId="674" priority="676" stopIfTrue="1" operator="equal">
      <formula>"Fail"</formula>
    </cfRule>
  </conditionalFormatting>
  <conditionalFormatting sqref="E15:E20">
    <cfRule type="cellIs" dxfId="673" priority="673" stopIfTrue="1" operator="equal">
      <formula>"Pass"</formula>
    </cfRule>
    <cfRule type="cellIs" dxfId="672" priority="674" stopIfTrue="1" operator="equal">
      <formula>"Fail"</formula>
    </cfRule>
  </conditionalFormatting>
  <conditionalFormatting sqref="E15:E20">
    <cfRule type="cellIs" dxfId="671" priority="671" stopIfTrue="1" operator="equal">
      <formula>"Pass"</formula>
    </cfRule>
    <cfRule type="cellIs" dxfId="670" priority="672" stopIfTrue="1" operator="equal">
      <formula>"Fail"</formula>
    </cfRule>
  </conditionalFormatting>
  <conditionalFormatting sqref="E15:E20">
    <cfRule type="cellIs" dxfId="669" priority="669" stopIfTrue="1" operator="equal">
      <formula>"Pass"</formula>
    </cfRule>
    <cfRule type="cellIs" dxfId="668" priority="670" stopIfTrue="1" operator="equal">
      <formula>"Fail"</formula>
    </cfRule>
  </conditionalFormatting>
  <conditionalFormatting sqref="E15:E20">
    <cfRule type="cellIs" dxfId="667" priority="667" stopIfTrue="1" operator="equal">
      <formula>"Pass"</formula>
    </cfRule>
    <cfRule type="cellIs" dxfId="666" priority="668" stopIfTrue="1" operator="equal">
      <formula>"Fail"</formula>
    </cfRule>
  </conditionalFormatting>
  <conditionalFormatting sqref="E15:E20">
    <cfRule type="cellIs" dxfId="665" priority="665" stopIfTrue="1" operator="equal">
      <formula>"Pass"</formula>
    </cfRule>
    <cfRule type="cellIs" dxfId="664" priority="666" stopIfTrue="1" operator="equal">
      <formula>"Fail"</formula>
    </cfRule>
  </conditionalFormatting>
  <conditionalFormatting sqref="E18:E19 E16">
    <cfRule type="cellIs" dxfId="663" priority="663" stopIfTrue="1" operator="equal">
      <formula>"Pass"</formula>
    </cfRule>
    <cfRule type="cellIs" dxfId="662" priority="664" stopIfTrue="1" operator="equal">
      <formula>"Fail"</formula>
    </cfRule>
  </conditionalFormatting>
  <conditionalFormatting sqref="E20 E17">
    <cfRule type="cellIs" dxfId="661" priority="661" stopIfTrue="1" operator="equal">
      <formula>"Pass"</formula>
    </cfRule>
    <cfRule type="cellIs" dxfId="660" priority="662" stopIfTrue="1" operator="equal">
      <formula>"Fail"</formula>
    </cfRule>
  </conditionalFormatting>
  <conditionalFormatting sqref="E15:E20">
    <cfRule type="cellIs" dxfId="659" priority="659" stopIfTrue="1" operator="equal">
      <formula>"Pass"</formula>
    </cfRule>
    <cfRule type="cellIs" dxfId="658" priority="660" stopIfTrue="1" operator="equal">
      <formula>"Fail"</formula>
    </cfRule>
  </conditionalFormatting>
  <conditionalFormatting sqref="E15:E20">
    <cfRule type="cellIs" dxfId="657" priority="657" stopIfTrue="1" operator="equal">
      <formula>"Pass"</formula>
    </cfRule>
    <cfRule type="cellIs" dxfId="656" priority="658" stopIfTrue="1" operator="equal">
      <formula>"Fail"</formula>
    </cfRule>
  </conditionalFormatting>
  <conditionalFormatting sqref="E15:E20">
    <cfRule type="cellIs" dxfId="655" priority="655" stopIfTrue="1" operator="equal">
      <formula>"Pass"</formula>
    </cfRule>
    <cfRule type="cellIs" dxfId="654" priority="656" stopIfTrue="1" operator="equal">
      <formula>"Fail"</formula>
    </cfRule>
  </conditionalFormatting>
  <conditionalFormatting sqref="E15:E20">
    <cfRule type="cellIs" dxfId="653" priority="653" stopIfTrue="1" operator="equal">
      <formula>"Pass"</formula>
    </cfRule>
    <cfRule type="cellIs" dxfId="652" priority="654" stopIfTrue="1" operator="equal">
      <formula>"Fail"</formula>
    </cfRule>
  </conditionalFormatting>
  <conditionalFormatting sqref="E15:E20">
    <cfRule type="cellIs" dxfId="651" priority="651" stopIfTrue="1" operator="equal">
      <formula>"Pass"</formula>
    </cfRule>
    <cfRule type="cellIs" dxfId="650" priority="652" stopIfTrue="1" operator="equal">
      <formula>"Fail"</formula>
    </cfRule>
  </conditionalFormatting>
  <conditionalFormatting sqref="E15:E20">
    <cfRule type="cellIs" dxfId="649" priority="649" stopIfTrue="1" operator="equal">
      <formula>"Pass"</formula>
    </cfRule>
    <cfRule type="cellIs" dxfId="648" priority="650" stopIfTrue="1" operator="equal">
      <formula>"Fail"</formula>
    </cfRule>
  </conditionalFormatting>
  <conditionalFormatting sqref="E18:E19 E16">
    <cfRule type="cellIs" dxfId="647" priority="647" stopIfTrue="1" operator="equal">
      <formula>"Pass"</formula>
    </cfRule>
    <cfRule type="cellIs" dxfId="646" priority="648" stopIfTrue="1" operator="equal">
      <formula>"Fail"</formula>
    </cfRule>
  </conditionalFormatting>
  <conditionalFormatting sqref="E20 E17">
    <cfRule type="cellIs" dxfId="645" priority="645" stopIfTrue="1" operator="equal">
      <formula>"Pass"</formula>
    </cfRule>
    <cfRule type="cellIs" dxfId="644" priority="646" stopIfTrue="1" operator="equal">
      <formula>"Fail"</formula>
    </cfRule>
  </conditionalFormatting>
  <conditionalFormatting sqref="E15:E20">
    <cfRule type="cellIs" dxfId="643" priority="643" stopIfTrue="1" operator="equal">
      <formula>"Pass"</formula>
    </cfRule>
    <cfRule type="cellIs" dxfId="642" priority="644" stopIfTrue="1" operator="equal">
      <formula>"Fail"</formula>
    </cfRule>
  </conditionalFormatting>
  <conditionalFormatting sqref="E15:E20">
    <cfRule type="cellIs" dxfId="641" priority="641" stopIfTrue="1" operator="equal">
      <formula>"Pass"</formula>
    </cfRule>
    <cfRule type="cellIs" dxfId="640" priority="642" stopIfTrue="1" operator="equal">
      <formula>"Fail"</formula>
    </cfRule>
  </conditionalFormatting>
  <conditionalFormatting sqref="E15:E20">
    <cfRule type="cellIs" dxfId="639" priority="639" stopIfTrue="1" operator="equal">
      <formula>"Pass"</formula>
    </cfRule>
    <cfRule type="cellIs" dxfId="638" priority="640" stopIfTrue="1" operator="equal">
      <formula>"Fail"</formula>
    </cfRule>
  </conditionalFormatting>
  <conditionalFormatting sqref="E15:E20">
    <cfRule type="cellIs" dxfId="637" priority="637" stopIfTrue="1" operator="equal">
      <formula>"Pass"</formula>
    </cfRule>
    <cfRule type="cellIs" dxfId="636" priority="638" stopIfTrue="1" operator="equal">
      <formula>"Fail"</formula>
    </cfRule>
  </conditionalFormatting>
  <conditionalFormatting sqref="E15:E20">
    <cfRule type="cellIs" dxfId="635" priority="635" stopIfTrue="1" operator="equal">
      <formula>"Pass"</formula>
    </cfRule>
    <cfRule type="cellIs" dxfId="634" priority="636" stopIfTrue="1" operator="equal">
      <formula>"Fail"</formula>
    </cfRule>
  </conditionalFormatting>
  <conditionalFormatting sqref="E15:E20">
    <cfRule type="cellIs" dxfId="633" priority="633" stopIfTrue="1" operator="equal">
      <formula>"Pass"</formula>
    </cfRule>
    <cfRule type="cellIs" dxfId="632" priority="634" stopIfTrue="1" operator="equal">
      <formula>"Fail"</formula>
    </cfRule>
  </conditionalFormatting>
  <conditionalFormatting sqref="E18:E19 E16">
    <cfRule type="cellIs" dxfId="631" priority="631" stopIfTrue="1" operator="equal">
      <formula>"Pass"</formula>
    </cfRule>
    <cfRule type="cellIs" dxfId="630" priority="632" stopIfTrue="1" operator="equal">
      <formula>"Fail"</formula>
    </cfRule>
  </conditionalFormatting>
  <conditionalFormatting sqref="E20 E17">
    <cfRule type="cellIs" dxfId="629" priority="629" stopIfTrue="1" operator="equal">
      <formula>"Pass"</formula>
    </cfRule>
    <cfRule type="cellIs" dxfId="628" priority="630" stopIfTrue="1" operator="equal">
      <formula>"Fail"</formula>
    </cfRule>
  </conditionalFormatting>
  <conditionalFormatting sqref="E15:E20">
    <cfRule type="cellIs" dxfId="627" priority="627" stopIfTrue="1" operator="equal">
      <formula>"Pass"</formula>
    </cfRule>
    <cfRule type="cellIs" dxfId="626" priority="628" stopIfTrue="1" operator="equal">
      <formula>"Fail"</formula>
    </cfRule>
  </conditionalFormatting>
  <conditionalFormatting sqref="E15:E20">
    <cfRule type="cellIs" dxfId="625" priority="625" stopIfTrue="1" operator="equal">
      <formula>"Pass"</formula>
    </cfRule>
    <cfRule type="cellIs" dxfId="624" priority="626" stopIfTrue="1" operator="equal">
      <formula>"Fail"</formula>
    </cfRule>
  </conditionalFormatting>
  <conditionalFormatting sqref="E15:E20">
    <cfRule type="cellIs" dxfId="623" priority="623" stopIfTrue="1" operator="equal">
      <formula>"Pass"</formula>
    </cfRule>
    <cfRule type="cellIs" dxfId="622" priority="624" stopIfTrue="1" operator="equal">
      <formula>"Fail"</formula>
    </cfRule>
  </conditionalFormatting>
  <conditionalFormatting sqref="E15:E20">
    <cfRule type="cellIs" dxfId="621" priority="621" stopIfTrue="1" operator="equal">
      <formula>"Pass"</formula>
    </cfRule>
    <cfRule type="cellIs" dxfId="620" priority="622" stopIfTrue="1" operator="equal">
      <formula>"Fail"</formula>
    </cfRule>
  </conditionalFormatting>
  <conditionalFormatting sqref="E15:E20">
    <cfRule type="cellIs" dxfId="619" priority="619" stopIfTrue="1" operator="equal">
      <formula>"Pass"</formula>
    </cfRule>
    <cfRule type="cellIs" dxfId="618" priority="620" stopIfTrue="1" operator="equal">
      <formula>"Fail"</formula>
    </cfRule>
  </conditionalFormatting>
  <conditionalFormatting sqref="E15:E20">
    <cfRule type="cellIs" dxfId="617" priority="617" stopIfTrue="1" operator="equal">
      <formula>"Pass"</formula>
    </cfRule>
    <cfRule type="cellIs" dxfId="616" priority="618" stopIfTrue="1" operator="equal">
      <formula>"Fail"</formula>
    </cfRule>
  </conditionalFormatting>
  <conditionalFormatting sqref="E18:E19 E16">
    <cfRule type="cellIs" dxfId="615" priority="615" stopIfTrue="1" operator="equal">
      <formula>"Pass"</formula>
    </cfRule>
    <cfRule type="cellIs" dxfId="614" priority="616" stopIfTrue="1" operator="equal">
      <formula>"Fail"</formula>
    </cfRule>
  </conditionalFormatting>
  <conditionalFormatting sqref="E20 E17">
    <cfRule type="cellIs" dxfId="613" priority="613" stopIfTrue="1" operator="equal">
      <formula>"Pass"</formula>
    </cfRule>
    <cfRule type="cellIs" dxfId="612" priority="614" stopIfTrue="1" operator="equal">
      <formula>"Fail"</formula>
    </cfRule>
  </conditionalFormatting>
  <conditionalFormatting sqref="E15:E20">
    <cfRule type="cellIs" dxfId="611" priority="611" stopIfTrue="1" operator="equal">
      <formula>"Pass"</formula>
    </cfRule>
    <cfRule type="cellIs" dxfId="610" priority="612" stopIfTrue="1" operator="equal">
      <formula>"Fail"</formula>
    </cfRule>
  </conditionalFormatting>
  <conditionalFormatting sqref="E15:E20">
    <cfRule type="cellIs" dxfId="609" priority="609" stopIfTrue="1" operator="equal">
      <formula>"Pass"</formula>
    </cfRule>
    <cfRule type="cellIs" dxfId="608" priority="610" stopIfTrue="1" operator="equal">
      <formula>"Fail"</formula>
    </cfRule>
  </conditionalFormatting>
  <conditionalFormatting sqref="E15:E20">
    <cfRule type="cellIs" dxfId="607" priority="607" stopIfTrue="1" operator="equal">
      <formula>"Pass"</formula>
    </cfRule>
    <cfRule type="cellIs" dxfId="606" priority="608" stopIfTrue="1" operator="equal">
      <formula>"Fail"</formula>
    </cfRule>
  </conditionalFormatting>
  <conditionalFormatting sqref="E15:E20">
    <cfRule type="cellIs" dxfId="605" priority="605" stopIfTrue="1" operator="equal">
      <formula>"Pass"</formula>
    </cfRule>
    <cfRule type="cellIs" dxfId="604" priority="606" stopIfTrue="1" operator="equal">
      <formula>"Fail"</formula>
    </cfRule>
  </conditionalFormatting>
  <conditionalFormatting sqref="E15:E20">
    <cfRule type="cellIs" dxfId="603" priority="603" stopIfTrue="1" operator="equal">
      <formula>"Pass"</formula>
    </cfRule>
    <cfRule type="cellIs" dxfId="602" priority="604" stopIfTrue="1" operator="equal">
      <formula>"Fail"</formula>
    </cfRule>
  </conditionalFormatting>
  <conditionalFormatting sqref="E15:E20">
    <cfRule type="cellIs" dxfId="601" priority="601" stopIfTrue="1" operator="equal">
      <formula>"Pass"</formula>
    </cfRule>
    <cfRule type="cellIs" dxfId="600" priority="602" stopIfTrue="1" operator="equal">
      <formula>"Fail"</formula>
    </cfRule>
  </conditionalFormatting>
  <conditionalFormatting sqref="E18:E19 E16">
    <cfRule type="cellIs" dxfId="599" priority="599" stopIfTrue="1" operator="equal">
      <formula>"Pass"</formula>
    </cfRule>
    <cfRule type="cellIs" dxfId="598" priority="600" stopIfTrue="1" operator="equal">
      <formula>"Fail"</formula>
    </cfRule>
  </conditionalFormatting>
  <conditionalFormatting sqref="E20 E17">
    <cfRule type="cellIs" dxfId="597" priority="597" stopIfTrue="1" operator="equal">
      <formula>"Pass"</formula>
    </cfRule>
    <cfRule type="cellIs" dxfId="596" priority="598" stopIfTrue="1" operator="equal">
      <formula>"Fail"</formula>
    </cfRule>
  </conditionalFormatting>
  <conditionalFormatting sqref="E15:E20">
    <cfRule type="cellIs" dxfId="595" priority="595" stopIfTrue="1" operator="equal">
      <formula>"Pass"</formula>
    </cfRule>
    <cfRule type="cellIs" dxfId="594" priority="596" stopIfTrue="1" operator="equal">
      <formula>"Fail"</formula>
    </cfRule>
  </conditionalFormatting>
  <conditionalFormatting sqref="E15:E20">
    <cfRule type="cellIs" dxfId="593" priority="593" stopIfTrue="1" operator="equal">
      <formula>"Pass"</formula>
    </cfRule>
    <cfRule type="cellIs" dxfId="592" priority="594" stopIfTrue="1" operator="equal">
      <formula>"Fail"</formula>
    </cfRule>
  </conditionalFormatting>
  <conditionalFormatting sqref="E15:E20">
    <cfRule type="cellIs" dxfId="591" priority="591" stopIfTrue="1" operator="equal">
      <formula>"Pass"</formula>
    </cfRule>
    <cfRule type="cellIs" dxfId="590" priority="592" stopIfTrue="1" operator="equal">
      <formula>"Fail"</formula>
    </cfRule>
  </conditionalFormatting>
  <conditionalFormatting sqref="E15:E20">
    <cfRule type="cellIs" dxfId="589" priority="589" stopIfTrue="1" operator="equal">
      <formula>"Pass"</formula>
    </cfRule>
    <cfRule type="cellIs" dxfId="588" priority="590" stopIfTrue="1" operator="equal">
      <formula>"Fail"</formula>
    </cfRule>
  </conditionalFormatting>
  <conditionalFormatting sqref="E15:E20">
    <cfRule type="cellIs" dxfId="587" priority="587" stopIfTrue="1" operator="equal">
      <formula>"Pass"</formula>
    </cfRule>
    <cfRule type="cellIs" dxfId="586" priority="588" stopIfTrue="1" operator="equal">
      <formula>"Fail"</formula>
    </cfRule>
  </conditionalFormatting>
  <conditionalFormatting sqref="E15:E20">
    <cfRule type="cellIs" dxfId="585" priority="585" stopIfTrue="1" operator="equal">
      <formula>"Pass"</formula>
    </cfRule>
    <cfRule type="cellIs" dxfId="584" priority="586" stopIfTrue="1" operator="equal">
      <formula>"Fail"</formula>
    </cfRule>
  </conditionalFormatting>
  <conditionalFormatting sqref="E18:E19 E16">
    <cfRule type="cellIs" dxfId="583" priority="583" stopIfTrue="1" operator="equal">
      <formula>"Pass"</formula>
    </cfRule>
    <cfRule type="cellIs" dxfId="582" priority="584" stopIfTrue="1" operator="equal">
      <formula>"Fail"</formula>
    </cfRule>
  </conditionalFormatting>
  <conditionalFormatting sqref="E20 E17">
    <cfRule type="cellIs" dxfId="581" priority="581" stopIfTrue="1" operator="equal">
      <formula>"Pass"</formula>
    </cfRule>
    <cfRule type="cellIs" dxfId="580" priority="582" stopIfTrue="1" operator="equal">
      <formula>"Fail"</formula>
    </cfRule>
  </conditionalFormatting>
  <conditionalFormatting sqref="E15:E20">
    <cfRule type="cellIs" dxfId="579" priority="579" stopIfTrue="1" operator="equal">
      <formula>"Pass"</formula>
    </cfRule>
    <cfRule type="cellIs" dxfId="578" priority="580" stopIfTrue="1" operator="equal">
      <formula>"Fail"</formula>
    </cfRule>
  </conditionalFormatting>
  <conditionalFormatting sqref="E15:E20">
    <cfRule type="cellIs" dxfId="577" priority="577" stopIfTrue="1" operator="equal">
      <formula>"Pass"</formula>
    </cfRule>
    <cfRule type="cellIs" dxfId="576" priority="578" stopIfTrue="1" operator="equal">
      <formula>"Fail"</formula>
    </cfRule>
  </conditionalFormatting>
  <conditionalFormatting sqref="E15:E20">
    <cfRule type="cellIs" dxfId="575" priority="575" stopIfTrue="1" operator="equal">
      <formula>"Pass"</formula>
    </cfRule>
    <cfRule type="cellIs" dxfId="574" priority="576" stopIfTrue="1" operator="equal">
      <formula>"Fail"</formula>
    </cfRule>
  </conditionalFormatting>
  <conditionalFormatting sqref="E15:E20">
    <cfRule type="cellIs" dxfId="573" priority="573" stopIfTrue="1" operator="equal">
      <formula>"Pass"</formula>
    </cfRule>
    <cfRule type="cellIs" dxfId="572" priority="574" stopIfTrue="1" operator="equal">
      <formula>"Fail"</formula>
    </cfRule>
  </conditionalFormatting>
  <conditionalFormatting sqref="E15:E20">
    <cfRule type="cellIs" dxfId="571" priority="571" stopIfTrue="1" operator="equal">
      <formula>"Pass"</formula>
    </cfRule>
    <cfRule type="cellIs" dxfId="570" priority="572" stopIfTrue="1" operator="equal">
      <formula>"Fail"</formula>
    </cfRule>
  </conditionalFormatting>
  <conditionalFormatting sqref="E15:E20">
    <cfRule type="cellIs" dxfId="569" priority="569" stopIfTrue="1" operator="equal">
      <formula>"Pass"</formula>
    </cfRule>
    <cfRule type="cellIs" dxfId="568" priority="570" stopIfTrue="1" operator="equal">
      <formula>"Fail"</formula>
    </cfRule>
  </conditionalFormatting>
  <conditionalFormatting sqref="E18:E19 E16">
    <cfRule type="cellIs" dxfId="567" priority="567" stopIfTrue="1" operator="equal">
      <formula>"Pass"</formula>
    </cfRule>
    <cfRule type="cellIs" dxfId="566" priority="568" stopIfTrue="1" operator="equal">
      <formula>"Fail"</formula>
    </cfRule>
  </conditionalFormatting>
  <conditionalFormatting sqref="E20 E17">
    <cfRule type="cellIs" dxfId="565" priority="565" stopIfTrue="1" operator="equal">
      <formula>"Pass"</formula>
    </cfRule>
    <cfRule type="cellIs" dxfId="564" priority="566" stopIfTrue="1" operator="equal">
      <formula>"Fail"</formula>
    </cfRule>
  </conditionalFormatting>
  <conditionalFormatting sqref="E15:E20">
    <cfRule type="cellIs" dxfId="563" priority="563" stopIfTrue="1" operator="equal">
      <formula>"Pass"</formula>
    </cfRule>
    <cfRule type="cellIs" dxfId="562" priority="564" stopIfTrue="1" operator="equal">
      <formula>"Fail"</formula>
    </cfRule>
  </conditionalFormatting>
  <conditionalFormatting sqref="E15:E20">
    <cfRule type="cellIs" dxfId="561" priority="561" stopIfTrue="1" operator="equal">
      <formula>"Pass"</formula>
    </cfRule>
    <cfRule type="cellIs" dxfId="560" priority="562" stopIfTrue="1" operator="equal">
      <formula>"Fail"</formula>
    </cfRule>
  </conditionalFormatting>
  <conditionalFormatting sqref="E15:E20">
    <cfRule type="cellIs" dxfId="559" priority="559" stopIfTrue="1" operator="equal">
      <formula>"Pass"</formula>
    </cfRule>
    <cfRule type="cellIs" dxfId="558" priority="560" stopIfTrue="1" operator="equal">
      <formula>"Fail"</formula>
    </cfRule>
  </conditionalFormatting>
  <conditionalFormatting sqref="E15:E20">
    <cfRule type="cellIs" dxfId="557" priority="557" stopIfTrue="1" operator="equal">
      <formula>"Pass"</formula>
    </cfRule>
    <cfRule type="cellIs" dxfId="556" priority="558" stopIfTrue="1" operator="equal">
      <formula>"Fail"</formula>
    </cfRule>
  </conditionalFormatting>
  <conditionalFormatting sqref="E15:E20">
    <cfRule type="cellIs" dxfId="555" priority="555" stopIfTrue="1" operator="equal">
      <formula>"Pass"</formula>
    </cfRule>
    <cfRule type="cellIs" dxfId="554" priority="556" stopIfTrue="1" operator="equal">
      <formula>"Fail"</formula>
    </cfRule>
  </conditionalFormatting>
  <conditionalFormatting sqref="E15:E20">
    <cfRule type="cellIs" dxfId="553" priority="553" stopIfTrue="1" operator="equal">
      <formula>"Pass"</formula>
    </cfRule>
    <cfRule type="cellIs" dxfId="552" priority="554" stopIfTrue="1" operator="equal">
      <formula>"Fail"</formula>
    </cfRule>
  </conditionalFormatting>
  <conditionalFormatting sqref="E18:E19 E16">
    <cfRule type="cellIs" dxfId="551" priority="551" stopIfTrue="1" operator="equal">
      <formula>"Pass"</formula>
    </cfRule>
    <cfRule type="cellIs" dxfId="550" priority="552" stopIfTrue="1" operator="equal">
      <formula>"Fail"</formula>
    </cfRule>
  </conditionalFormatting>
  <conditionalFormatting sqref="E20 E17">
    <cfRule type="cellIs" dxfId="549" priority="549" stopIfTrue="1" operator="equal">
      <formula>"Pass"</formula>
    </cfRule>
    <cfRule type="cellIs" dxfId="548" priority="550" stopIfTrue="1" operator="equal">
      <formula>"Fail"</formula>
    </cfRule>
  </conditionalFormatting>
  <conditionalFormatting sqref="E15:E20">
    <cfRule type="cellIs" dxfId="547" priority="547" stopIfTrue="1" operator="equal">
      <formula>"Pass"</formula>
    </cfRule>
    <cfRule type="cellIs" dxfId="546" priority="548" stopIfTrue="1" operator="equal">
      <formula>"Fail"</formula>
    </cfRule>
  </conditionalFormatting>
  <conditionalFormatting sqref="E15:E20">
    <cfRule type="cellIs" dxfId="545" priority="545" stopIfTrue="1" operator="equal">
      <formula>"Pass"</formula>
    </cfRule>
    <cfRule type="cellIs" dxfId="544" priority="546" stopIfTrue="1" operator="equal">
      <formula>"Fail"</formula>
    </cfRule>
  </conditionalFormatting>
  <conditionalFormatting sqref="E15:E20">
    <cfRule type="cellIs" dxfId="543" priority="543" stopIfTrue="1" operator="equal">
      <formula>"Pass"</formula>
    </cfRule>
    <cfRule type="cellIs" dxfId="542" priority="544" stopIfTrue="1" operator="equal">
      <formula>"Fail"</formula>
    </cfRule>
  </conditionalFormatting>
  <conditionalFormatting sqref="E15:E20">
    <cfRule type="cellIs" dxfId="541" priority="541" stopIfTrue="1" operator="equal">
      <formula>"Pass"</formula>
    </cfRule>
    <cfRule type="cellIs" dxfId="540" priority="542" stopIfTrue="1" operator="equal">
      <formula>"Fail"</formula>
    </cfRule>
  </conditionalFormatting>
  <conditionalFormatting sqref="E15:E20">
    <cfRule type="cellIs" dxfId="539" priority="539" stopIfTrue="1" operator="equal">
      <formula>"Pass"</formula>
    </cfRule>
    <cfRule type="cellIs" dxfId="538" priority="540" stopIfTrue="1" operator="equal">
      <formula>"Fail"</formula>
    </cfRule>
  </conditionalFormatting>
  <conditionalFormatting sqref="E15:E20">
    <cfRule type="cellIs" dxfId="537" priority="537" stopIfTrue="1" operator="equal">
      <formula>"Pass"</formula>
    </cfRule>
    <cfRule type="cellIs" dxfId="536" priority="538" stopIfTrue="1" operator="equal">
      <formula>"Fail"</formula>
    </cfRule>
  </conditionalFormatting>
  <conditionalFormatting sqref="E18:E19 E16">
    <cfRule type="cellIs" dxfId="535" priority="535" stopIfTrue="1" operator="equal">
      <formula>"Pass"</formula>
    </cfRule>
    <cfRule type="cellIs" dxfId="534" priority="536" stopIfTrue="1" operator="equal">
      <formula>"Fail"</formula>
    </cfRule>
  </conditionalFormatting>
  <conditionalFormatting sqref="E20 E17">
    <cfRule type="cellIs" dxfId="533" priority="533" stopIfTrue="1" operator="equal">
      <formula>"Pass"</formula>
    </cfRule>
    <cfRule type="cellIs" dxfId="532" priority="534" stopIfTrue="1" operator="equal">
      <formula>"Fail"</formula>
    </cfRule>
  </conditionalFormatting>
  <conditionalFormatting sqref="E15:E20">
    <cfRule type="cellIs" dxfId="531" priority="531" stopIfTrue="1" operator="equal">
      <formula>"Pass"</formula>
    </cfRule>
    <cfRule type="cellIs" dxfId="530" priority="532" stopIfTrue="1" operator="equal">
      <formula>"Fail"</formula>
    </cfRule>
  </conditionalFormatting>
  <conditionalFormatting sqref="E15:E20">
    <cfRule type="cellIs" dxfId="529" priority="529" stopIfTrue="1" operator="equal">
      <formula>"Pass"</formula>
    </cfRule>
    <cfRule type="cellIs" dxfId="528" priority="530" stopIfTrue="1" operator="equal">
      <formula>"Fail"</formula>
    </cfRule>
  </conditionalFormatting>
  <conditionalFormatting sqref="E15:E20">
    <cfRule type="cellIs" dxfId="527" priority="527" stopIfTrue="1" operator="equal">
      <formula>"Pass"</formula>
    </cfRule>
    <cfRule type="cellIs" dxfId="526" priority="528" stopIfTrue="1" operator="equal">
      <formula>"Fail"</formula>
    </cfRule>
  </conditionalFormatting>
  <conditionalFormatting sqref="E15:E20">
    <cfRule type="cellIs" dxfId="525" priority="525" stopIfTrue="1" operator="equal">
      <formula>"Pass"</formula>
    </cfRule>
    <cfRule type="cellIs" dxfId="524" priority="526" stopIfTrue="1" operator="equal">
      <formula>"Fail"</formula>
    </cfRule>
  </conditionalFormatting>
  <conditionalFormatting sqref="E15:E20">
    <cfRule type="cellIs" dxfId="523" priority="523" stopIfTrue="1" operator="equal">
      <formula>"Pass"</formula>
    </cfRule>
    <cfRule type="cellIs" dxfId="522" priority="524" stopIfTrue="1" operator="equal">
      <formula>"Fail"</formula>
    </cfRule>
  </conditionalFormatting>
  <conditionalFormatting sqref="E15:E20">
    <cfRule type="cellIs" dxfId="521" priority="521" stopIfTrue="1" operator="equal">
      <formula>"Pass"</formula>
    </cfRule>
    <cfRule type="cellIs" dxfId="520" priority="522" stopIfTrue="1" operator="equal">
      <formula>"Fail"</formula>
    </cfRule>
  </conditionalFormatting>
  <conditionalFormatting sqref="E15:E20">
    <cfRule type="cellIs" dxfId="519" priority="519" stopIfTrue="1" operator="equal">
      <formula>"Pass"</formula>
    </cfRule>
    <cfRule type="cellIs" dxfId="518" priority="520" stopIfTrue="1" operator="equal">
      <formula>"Fail"</formula>
    </cfRule>
  </conditionalFormatting>
  <conditionalFormatting sqref="E15:E20">
    <cfRule type="cellIs" dxfId="517" priority="517" stopIfTrue="1" operator="equal">
      <formula>"Pass"</formula>
    </cfRule>
    <cfRule type="cellIs" dxfId="516" priority="518" stopIfTrue="1" operator="equal">
      <formula>"Fail"</formula>
    </cfRule>
  </conditionalFormatting>
  <conditionalFormatting sqref="E15:E20">
    <cfRule type="cellIs" dxfId="515" priority="515" stopIfTrue="1" operator="equal">
      <formula>"Pass"</formula>
    </cfRule>
    <cfRule type="cellIs" dxfId="514" priority="516" stopIfTrue="1" operator="equal">
      <formula>"Fail"</formula>
    </cfRule>
  </conditionalFormatting>
  <conditionalFormatting sqref="E15:E20">
    <cfRule type="cellIs" dxfId="513" priority="513" stopIfTrue="1" operator="equal">
      <formula>"Pass"</formula>
    </cfRule>
    <cfRule type="cellIs" dxfId="512" priority="514" stopIfTrue="1" operator="equal">
      <formula>"Fail"</formula>
    </cfRule>
  </conditionalFormatting>
  <conditionalFormatting sqref="E15:E20">
    <cfRule type="cellIs" dxfId="511" priority="511" stopIfTrue="1" operator="equal">
      <formula>"Pass"</formula>
    </cfRule>
    <cfRule type="cellIs" dxfId="510" priority="512" stopIfTrue="1" operator="equal">
      <formula>"Fail"</formula>
    </cfRule>
  </conditionalFormatting>
  <conditionalFormatting sqref="E15:E20">
    <cfRule type="cellIs" dxfId="509" priority="509" stopIfTrue="1" operator="equal">
      <formula>"Pass"</formula>
    </cfRule>
    <cfRule type="cellIs" dxfId="508" priority="510" stopIfTrue="1" operator="equal">
      <formula>"Fail"</formula>
    </cfRule>
  </conditionalFormatting>
  <conditionalFormatting sqref="E15:E20">
    <cfRule type="cellIs" dxfId="507" priority="507" stopIfTrue="1" operator="equal">
      <formula>"Pass"</formula>
    </cfRule>
    <cfRule type="cellIs" dxfId="506" priority="508" stopIfTrue="1" operator="equal">
      <formula>"Fail"</formula>
    </cfRule>
  </conditionalFormatting>
  <conditionalFormatting sqref="E15:E20">
    <cfRule type="cellIs" dxfId="505" priority="505" stopIfTrue="1" operator="equal">
      <formula>"Pass"</formula>
    </cfRule>
    <cfRule type="cellIs" dxfId="504" priority="506" stopIfTrue="1" operator="equal">
      <formula>"Fail"</formula>
    </cfRule>
  </conditionalFormatting>
  <conditionalFormatting sqref="E15:E20">
    <cfRule type="cellIs" dxfId="503" priority="503" stopIfTrue="1" operator="equal">
      <formula>"Pass"</formula>
    </cfRule>
    <cfRule type="cellIs" dxfId="502" priority="504" stopIfTrue="1" operator="equal">
      <formula>"Fail"</formula>
    </cfRule>
  </conditionalFormatting>
  <conditionalFormatting sqref="E15:E20">
    <cfRule type="cellIs" dxfId="501" priority="501" stopIfTrue="1" operator="equal">
      <formula>"Pass"</formula>
    </cfRule>
    <cfRule type="cellIs" dxfId="500" priority="502" stopIfTrue="1" operator="equal">
      <formula>"Fail"</formula>
    </cfRule>
  </conditionalFormatting>
  <conditionalFormatting sqref="E15:E20">
    <cfRule type="cellIs" dxfId="499" priority="499" stopIfTrue="1" operator="equal">
      <formula>"Pass"</formula>
    </cfRule>
    <cfRule type="cellIs" dxfId="498" priority="500" stopIfTrue="1" operator="equal">
      <formula>"Fail"</formula>
    </cfRule>
  </conditionalFormatting>
  <conditionalFormatting sqref="E15:E20">
    <cfRule type="cellIs" dxfId="497" priority="497" stopIfTrue="1" operator="equal">
      <formula>"Pass"</formula>
    </cfRule>
    <cfRule type="cellIs" dxfId="496" priority="498" stopIfTrue="1" operator="equal">
      <formula>"Fail"</formula>
    </cfRule>
  </conditionalFormatting>
  <conditionalFormatting sqref="E15:E20">
    <cfRule type="cellIs" dxfId="495" priority="495" stopIfTrue="1" operator="equal">
      <formula>"Pass"</formula>
    </cfRule>
    <cfRule type="cellIs" dxfId="494" priority="496" stopIfTrue="1" operator="equal">
      <formula>"Fail"</formula>
    </cfRule>
  </conditionalFormatting>
  <conditionalFormatting sqref="E15:E20">
    <cfRule type="cellIs" dxfId="493" priority="493" stopIfTrue="1" operator="equal">
      <formula>"Pass"</formula>
    </cfRule>
    <cfRule type="cellIs" dxfId="492" priority="494" stopIfTrue="1" operator="equal">
      <formula>"Fail"</formula>
    </cfRule>
  </conditionalFormatting>
  <conditionalFormatting sqref="E15:E20">
    <cfRule type="cellIs" dxfId="491" priority="491" stopIfTrue="1" operator="equal">
      <formula>"Pass"</formula>
    </cfRule>
    <cfRule type="cellIs" dxfId="490" priority="492" stopIfTrue="1" operator="equal">
      <formula>"Fail"</formula>
    </cfRule>
  </conditionalFormatting>
  <conditionalFormatting sqref="E15:E20">
    <cfRule type="cellIs" dxfId="489" priority="489" stopIfTrue="1" operator="equal">
      <formula>"Pass"</formula>
    </cfRule>
    <cfRule type="cellIs" dxfId="488" priority="490" stopIfTrue="1" operator="equal">
      <formula>"Fail"</formula>
    </cfRule>
  </conditionalFormatting>
  <conditionalFormatting sqref="E15:E20">
    <cfRule type="cellIs" dxfId="487" priority="487" stopIfTrue="1" operator="equal">
      <formula>"Pass"</formula>
    </cfRule>
    <cfRule type="cellIs" dxfId="486" priority="488" stopIfTrue="1" operator="equal">
      <formula>"Fail"</formula>
    </cfRule>
  </conditionalFormatting>
  <conditionalFormatting sqref="E15:E20">
    <cfRule type="cellIs" dxfId="485" priority="485" stopIfTrue="1" operator="equal">
      <formula>"Pass"</formula>
    </cfRule>
    <cfRule type="cellIs" dxfId="484" priority="486" stopIfTrue="1" operator="equal">
      <formula>"Fail"</formula>
    </cfRule>
  </conditionalFormatting>
  <conditionalFormatting sqref="E15:E20">
    <cfRule type="cellIs" dxfId="483" priority="483" stopIfTrue="1" operator="equal">
      <formula>"Pass"</formula>
    </cfRule>
    <cfRule type="cellIs" dxfId="482" priority="484" stopIfTrue="1" operator="equal">
      <formula>"Fail"</formula>
    </cfRule>
  </conditionalFormatting>
  <conditionalFormatting sqref="E15:E20">
    <cfRule type="cellIs" dxfId="481" priority="481" stopIfTrue="1" operator="equal">
      <formula>"Pass"</formula>
    </cfRule>
    <cfRule type="cellIs" dxfId="480" priority="482" stopIfTrue="1" operator="equal">
      <formula>"Fail"</formula>
    </cfRule>
  </conditionalFormatting>
  <conditionalFormatting sqref="E15:E20">
    <cfRule type="cellIs" dxfId="479" priority="479" stopIfTrue="1" operator="equal">
      <formula>"Pass"</formula>
    </cfRule>
    <cfRule type="cellIs" dxfId="478" priority="480" stopIfTrue="1" operator="equal">
      <formula>"Fail"</formula>
    </cfRule>
  </conditionalFormatting>
  <conditionalFormatting sqref="E15:E20">
    <cfRule type="cellIs" dxfId="477" priority="477" stopIfTrue="1" operator="equal">
      <formula>"Pass"</formula>
    </cfRule>
    <cfRule type="cellIs" dxfId="476" priority="478" stopIfTrue="1" operator="equal">
      <formula>"Fail"</formula>
    </cfRule>
  </conditionalFormatting>
  <conditionalFormatting sqref="E15:E20">
    <cfRule type="cellIs" dxfId="475" priority="475" stopIfTrue="1" operator="equal">
      <formula>"Pass"</formula>
    </cfRule>
    <cfRule type="cellIs" dxfId="474" priority="476" stopIfTrue="1" operator="equal">
      <formula>"Fail"</formula>
    </cfRule>
  </conditionalFormatting>
  <conditionalFormatting sqref="E15:E20">
    <cfRule type="cellIs" dxfId="473" priority="473" stopIfTrue="1" operator="equal">
      <formula>"Pass"</formula>
    </cfRule>
    <cfRule type="cellIs" dxfId="472" priority="474" stopIfTrue="1" operator="equal">
      <formula>"Fail"</formula>
    </cfRule>
  </conditionalFormatting>
  <conditionalFormatting sqref="E15:E20">
    <cfRule type="cellIs" dxfId="471" priority="471" stopIfTrue="1" operator="equal">
      <formula>"Pass"</formula>
    </cfRule>
    <cfRule type="cellIs" dxfId="470" priority="472" stopIfTrue="1" operator="equal">
      <formula>"Fail"</formula>
    </cfRule>
  </conditionalFormatting>
  <conditionalFormatting sqref="E15:E20">
    <cfRule type="cellIs" dxfId="469" priority="469" stopIfTrue="1" operator="equal">
      <formula>"Pass"</formula>
    </cfRule>
    <cfRule type="cellIs" dxfId="468" priority="470" stopIfTrue="1" operator="equal">
      <formula>"Fail"</formula>
    </cfRule>
  </conditionalFormatting>
  <conditionalFormatting sqref="E15:E20">
    <cfRule type="cellIs" dxfId="467" priority="467" stopIfTrue="1" operator="equal">
      <formula>"Pass"</formula>
    </cfRule>
    <cfRule type="cellIs" dxfId="466" priority="468" stopIfTrue="1" operator="equal">
      <formula>"Fail"</formula>
    </cfRule>
  </conditionalFormatting>
  <conditionalFormatting sqref="E15:E20">
    <cfRule type="cellIs" dxfId="465" priority="465" stopIfTrue="1" operator="equal">
      <formula>"Pass"</formula>
    </cfRule>
    <cfRule type="cellIs" dxfId="464" priority="466" stopIfTrue="1" operator="equal">
      <formula>"Fail"</formula>
    </cfRule>
  </conditionalFormatting>
  <conditionalFormatting sqref="E15:E20">
    <cfRule type="cellIs" dxfId="463" priority="463" stopIfTrue="1" operator="equal">
      <formula>"Pass"</formula>
    </cfRule>
    <cfRule type="cellIs" dxfId="462" priority="464" stopIfTrue="1" operator="equal">
      <formula>"Fail"</formula>
    </cfRule>
  </conditionalFormatting>
  <conditionalFormatting sqref="E15:E20">
    <cfRule type="cellIs" dxfId="461" priority="461" stopIfTrue="1" operator="equal">
      <formula>"Pass"</formula>
    </cfRule>
    <cfRule type="cellIs" dxfId="460" priority="462" stopIfTrue="1" operator="equal">
      <formula>"Fail"</formula>
    </cfRule>
  </conditionalFormatting>
  <conditionalFormatting sqref="E15:E20">
    <cfRule type="cellIs" dxfId="459" priority="459" stopIfTrue="1" operator="equal">
      <formula>"Pass"</formula>
    </cfRule>
    <cfRule type="cellIs" dxfId="458" priority="460" stopIfTrue="1" operator="equal">
      <formula>"Fail"</formula>
    </cfRule>
  </conditionalFormatting>
  <conditionalFormatting sqref="E15:E20">
    <cfRule type="cellIs" dxfId="457" priority="457" stopIfTrue="1" operator="equal">
      <formula>"Pass"</formula>
    </cfRule>
    <cfRule type="cellIs" dxfId="456" priority="458" stopIfTrue="1" operator="equal">
      <formula>"Fail"</formula>
    </cfRule>
  </conditionalFormatting>
  <conditionalFormatting sqref="E15:E20">
    <cfRule type="cellIs" dxfId="455" priority="455" stopIfTrue="1" operator="equal">
      <formula>"Pass"</formula>
    </cfRule>
    <cfRule type="cellIs" dxfId="454" priority="456" stopIfTrue="1" operator="equal">
      <formula>"Fail"</formula>
    </cfRule>
  </conditionalFormatting>
  <conditionalFormatting sqref="E15:E20">
    <cfRule type="cellIs" dxfId="453" priority="453" stopIfTrue="1" operator="equal">
      <formula>"Pass"</formula>
    </cfRule>
    <cfRule type="cellIs" dxfId="452" priority="454" stopIfTrue="1" operator="equal">
      <formula>"Fail"</formula>
    </cfRule>
  </conditionalFormatting>
  <conditionalFormatting sqref="E15:E20">
    <cfRule type="cellIs" dxfId="451" priority="451" stopIfTrue="1" operator="equal">
      <formula>"Pass"</formula>
    </cfRule>
    <cfRule type="cellIs" dxfId="450" priority="452" stopIfTrue="1" operator="equal">
      <formula>"Fail"</formula>
    </cfRule>
  </conditionalFormatting>
  <conditionalFormatting sqref="E15:E20">
    <cfRule type="cellIs" dxfId="449" priority="449" stopIfTrue="1" operator="equal">
      <formula>"Pass"</formula>
    </cfRule>
    <cfRule type="cellIs" dxfId="448" priority="450" stopIfTrue="1" operator="equal">
      <formula>"Fail"</formula>
    </cfRule>
  </conditionalFormatting>
  <conditionalFormatting sqref="E15:E20">
    <cfRule type="cellIs" dxfId="447" priority="447" stopIfTrue="1" operator="equal">
      <formula>"Pass"</formula>
    </cfRule>
    <cfRule type="cellIs" dxfId="446" priority="448" stopIfTrue="1" operator="equal">
      <formula>"Fail"</formula>
    </cfRule>
  </conditionalFormatting>
  <conditionalFormatting sqref="E15:E20">
    <cfRule type="cellIs" dxfId="445" priority="445" stopIfTrue="1" operator="equal">
      <formula>"Pass"</formula>
    </cfRule>
    <cfRule type="cellIs" dxfId="444" priority="446" stopIfTrue="1" operator="equal">
      <formula>"Fail"</formula>
    </cfRule>
  </conditionalFormatting>
  <conditionalFormatting sqref="E15:E20">
    <cfRule type="cellIs" dxfId="443" priority="443" stopIfTrue="1" operator="equal">
      <formula>"Pass"</formula>
    </cfRule>
    <cfRule type="cellIs" dxfId="442" priority="444" stopIfTrue="1" operator="equal">
      <formula>"Fail"</formula>
    </cfRule>
  </conditionalFormatting>
  <conditionalFormatting sqref="E15:E20">
    <cfRule type="cellIs" dxfId="441" priority="441" stopIfTrue="1" operator="equal">
      <formula>"Pass"</formula>
    </cfRule>
    <cfRule type="cellIs" dxfId="440" priority="442" stopIfTrue="1" operator="equal">
      <formula>"Fail"</formula>
    </cfRule>
  </conditionalFormatting>
  <conditionalFormatting sqref="E15:E20">
    <cfRule type="cellIs" dxfId="439" priority="439" stopIfTrue="1" operator="equal">
      <formula>"Pass"</formula>
    </cfRule>
    <cfRule type="cellIs" dxfId="438" priority="440" stopIfTrue="1" operator="equal">
      <formula>"Fail"</formula>
    </cfRule>
  </conditionalFormatting>
  <conditionalFormatting sqref="E15:E20">
    <cfRule type="cellIs" dxfId="437" priority="437" stopIfTrue="1" operator="equal">
      <formula>"Pass"</formula>
    </cfRule>
    <cfRule type="cellIs" dxfId="436" priority="438" stopIfTrue="1" operator="equal">
      <formula>"Fail"</formula>
    </cfRule>
  </conditionalFormatting>
  <conditionalFormatting sqref="E15:E20">
    <cfRule type="cellIs" dxfId="435" priority="435" stopIfTrue="1" operator="equal">
      <formula>"Pass"</formula>
    </cfRule>
    <cfRule type="cellIs" dxfId="434" priority="436" stopIfTrue="1" operator="equal">
      <formula>"Fail"</formula>
    </cfRule>
  </conditionalFormatting>
  <conditionalFormatting sqref="E15:E20">
    <cfRule type="cellIs" dxfId="433" priority="433" stopIfTrue="1" operator="equal">
      <formula>"Pass"</formula>
    </cfRule>
    <cfRule type="cellIs" dxfId="432" priority="434" stopIfTrue="1" operator="equal">
      <formula>"Fail"</formula>
    </cfRule>
  </conditionalFormatting>
  <conditionalFormatting sqref="E15:E20">
    <cfRule type="cellIs" dxfId="431" priority="431" stopIfTrue="1" operator="equal">
      <formula>"Pass"</formula>
    </cfRule>
    <cfRule type="cellIs" dxfId="430" priority="432" stopIfTrue="1" operator="equal">
      <formula>"Fail"</formula>
    </cfRule>
  </conditionalFormatting>
  <conditionalFormatting sqref="E15:E20">
    <cfRule type="cellIs" dxfId="429" priority="429" stopIfTrue="1" operator="equal">
      <formula>"Pass"</formula>
    </cfRule>
    <cfRule type="cellIs" dxfId="428" priority="430" stopIfTrue="1" operator="equal">
      <formula>"Fail"</formula>
    </cfRule>
  </conditionalFormatting>
  <conditionalFormatting sqref="E15:E20">
    <cfRule type="cellIs" dxfId="427" priority="427" stopIfTrue="1" operator="equal">
      <formula>"Pass"</formula>
    </cfRule>
    <cfRule type="cellIs" dxfId="426" priority="428" stopIfTrue="1" operator="equal">
      <formula>"Fail"</formula>
    </cfRule>
  </conditionalFormatting>
  <conditionalFormatting sqref="E15:E20">
    <cfRule type="cellIs" dxfId="425" priority="425" stopIfTrue="1" operator="equal">
      <formula>"Pass"</formula>
    </cfRule>
    <cfRule type="cellIs" dxfId="424" priority="426" stopIfTrue="1" operator="equal">
      <formula>"Fail"</formula>
    </cfRule>
  </conditionalFormatting>
  <conditionalFormatting sqref="E15:E20">
    <cfRule type="cellIs" dxfId="423" priority="423" stopIfTrue="1" operator="equal">
      <formula>"Pass"</formula>
    </cfRule>
    <cfRule type="cellIs" dxfId="422" priority="424" stopIfTrue="1" operator="equal">
      <formula>"Fail"</formula>
    </cfRule>
  </conditionalFormatting>
  <conditionalFormatting sqref="E15:E20">
    <cfRule type="cellIs" dxfId="421" priority="421" stopIfTrue="1" operator="equal">
      <formula>"Pass"</formula>
    </cfRule>
    <cfRule type="cellIs" dxfId="420" priority="422" stopIfTrue="1" operator="equal">
      <formula>"Fail"</formula>
    </cfRule>
  </conditionalFormatting>
  <conditionalFormatting sqref="E15:E20">
    <cfRule type="cellIs" dxfId="419" priority="419" stopIfTrue="1" operator="equal">
      <formula>"Pass"</formula>
    </cfRule>
    <cfRule type="cellIs" dxfId="418" priority="420" stopIfTrue="1" operator="equal">
      <formula>"Fail"</formula>
    </cfRule>
  </conditionalFormatting>
  <conditionalFormatting sqref="E15:E20">
    <cfRule type="cellIs" dxfId="417" priority="417" stopIfTrue="1" operator="equal">
      <formula>"Pass"</formula>
    </cfRule>
    <cfRule type="cellIs" dxfId="416" priority="418" stopIfTrue="1" operator="equal">
      <formula>"Fail"</formula>
    </cfRule>
  </conditionalFormatting>
  <conditionalFormatting sqref="E15:E20">
    <cfRule type="cellIs" dxfId="415" priority="415" stopIfTrue="1" operator="equal">
      <formula>"Pass"</formula>
    </cfRule>
    <cfRule type="cellIs" dxfId="414" priority="416" stopIfTrue="1" operator="equal">
      <formula>"Fail"</formula>
    </cfRule>
  </conditionalFormatting>
  <conditionalFormatting sqref="E18:E19 E16">
    <cfRule type="cellIs" dxfId="413" priority="413" stopIfTrue="1" operator="equal">
      <formula>"Pass"</formula>
    </cfRule>
    <cfRule type="cellIs" dxfId="412" priority="414" stopIfTrue="1" operator="equal">
      <formula>"Fail"</formula>
    </cfRule>
  </conditionalFormatting>
  <conditionalFormatting sqref="E20 E17">
    <cfRule type="cellIs" dxfId="411" priority="411" stopIfTrue="1" operator="equal">
      <formula>"Pass"</formula>
    </cfRule>
    <cfRule type="cellIs" dxfId="410" priority="412" stopIfTrue="1" operator="equal">
      <formula>"Fail"</formula>
    </cfRule>
  </conditionalFormatting>
  <conditionalFormatting sqref="E15:E20">
    <cfRule type="cellIs" dxfId="409" priority="409" stopIfTrue="1" operator="equal">
      <formula>"Pass"</formula>
    </cfRule>
    <cfRule type="cellIs" dxfId="408" priority="410" stopIfTrue="1" operator="equal">
      <formula>"Fail"</formula>
    </cfRule>
  </conditionalFormatting>
  <conditionalFormatting sqref="E15:E20">
    <cfRule type="cellIs" dxfId="407" priority="407" stopIfTrue="1" operator="equal">
      <formula>"Pass"</formula>
    </cfRule>
    <cfRule type="cellIs" dxfId="406" priority="408" stopIfTrue="1" operator="equal">
      <formula>"Fail"</formula>
    </cfRule>
  </conditionalFormatting>
  <conditionalFormatting sqref="E15:E20">
    <cfRule type="cellIs" dxfId="405" priority="405" stopIfTrue="1" operator="equal">
      <formula>"Pass"</formula>
    </cfRule>
    <cfRule type="cellIs" dxfId="404" priority="406" stopIfTrue="1" operator="equal">
      <formula>"Fail"</formula>
    </cfRule>
  </conditionalFormatting>
  <conditionalFormatting sqref="E15:E20">
    <cfRule type="cellIs" dxfId="403" priority="403" stopIfTrue="1" operator="equal">
      <formula>"Pass"</formula>
    </cfRule>
    <cfRule type="cellIs" dxfId="402" priority="404" stopIfTrue="1" operator="equal">
      <formula>"Fail"</formula>
    </cfRule>
  </conditionalFormatting>
  <conditionalFormatting sqref="E15:E20">
    <cfRule type="cellIs" dxfId="401" priority="401" stopIfTrue="1" operator="equal">
      <formula>"Pass"</formula>
    </cfRule>
    <cfRule type="cellIs" dxfId="400" priority="402" stopIfTrue="1" operator="equal">
      <formula>"Fail"</formula>
    </cfRule>
  </conditionalFormatting>
  <conditionalFormatting sqref="E15:E20">
    <cfRule type="cellIs" dxfId="399" priority="399" stopIfTrue="1" operator="equal">
      <formula>"Pass"</formula>
    </cfRule>
    <cfRule type="cellIs" dxfId="398" priority="400" stopIfTrue="1" operator="equal">
      <formula>"Fail"</formula>
    </cfRule>
  </conditionalFormatting>
  <conditionalFormatting sqref="E18:E19 E16">
    <cfRule type="cellIs" dxfId="397" priority="397" stopIfTrue="1" operator="equal">
      <formula>"Pass"</formula>
    </cfRule>
    <cfRule type="cellIs" dxfId="396" priority="398" stopIfTrue="1" operator="equal">
      <formula>"Fail"</formula>
    </cfRule>
  </conditionalFormatting>
  <conditionalFormatting sqref="E20 E17">
    <cfRule type="cellIs" dxfId="395" priority="395" stopIfTrue="1" operator="equal">
      <formula>"Pass"</formula>
    </cfRule>
    <cfRule type="cellIs" dxfId="394" priority="396" stopIfTrue="1" operator="equal">
      <formula>"Fail"</formula>
    </cfRule>
  </conditionalFormatting>
  <conditionalFormatting sqref="E15:E20">
    <cfRule type="cellIs" dxfId="393" priority="393" stopIfTrue="1" operator="equal">
      <formula>"Pass"</formula>
    </cfRule>
    <cfRule type="cellIs" dxfId="392" priority="394" stopIfTrue="1" operator="equal">
      <formula>"Fail"</formula>
    </cfRule>
  </conditionalFormatting>
  <conditionalFormatting sqref="E15:E20">
    <cfRule type="cellIs" dxfId="391" priority="391" stopIfTrue="1" operator="equal">
      <formula>"Pass"</formula>
    </cfRule>
    <cfRule type="cellIs" dxfId="390" priority="392" stopIfTrue="1" operator="equal">
      <formula>"Fail"</formula>
    </cfRule>
  </conditionalFormatting>
  <conditionalFormatting sqref="E15:E20">
    <cfRule type="cellIs" dxfId="389" priority="389" stopIfTrue="1" operator="equal">
      <formula>"Pass"</formula>
    </cfRule>
    <cfRule type="cellIs" dxfId="388" priority="390" stopIfTrue="1" operator="equal">
      <formula>"Fail"</formula>
    </cfRule>
  </conditionalFormatting>
  <conditionalFormatting sqref="E15:E20">
    <cfRule type="cellIs" dxfId="387" priority="387" stopIfTrue="1" operator="equal">
      <formula>"Pass"</formula>
    </cfRule>
    <cfRule type="cellIs" dxfId="386" priority="388" stopIfTrue="1" operator="equal">
      <formula>"Fail"</formula>
    </cfRule>
  </conditionalFormatting>
  <conditionalFormatting sqref="E15:E20">
    <cfRule type="cellIs" dxfId="385" priority="385" stopIfTrue="1" operator="equal">
      <formula>"Pass"</formula>
    </cfRule>
    <cfRule type="cellIs" dxfId="384" priority="386" stopIfTrue="1" operator="equal">
      <formula>"Fail"</formula>
    </cfRule>
  </conditionalFormatting>
  <conditionalFormatting sqref="E15:E20">
    <cfRule type="cellIs" dxfId="383" priority="383" stopIfTrue="1" operator="equal">
      <formula>"Pass"</formula>
    </cfRule>
    <cfRule type="cellIs" dxfId="382" priority="384" stopIfTrue="1" operator="equal">
      <formula>"Fail"</formula>
    </cfRule>
  </conditionalFormatting>
  <conditionalFormatting sqref="E18:E19 E16">
    <cfRule type="cellIs" dxfId="381" priority="381" stopIfTrue="1" operator="equal">
      <formula>"Pass"</formula>
    </cfRule>
    <cfRule type="cellIs" dxfId="380" priority="382" stopIfTrue="1" operator="equal">
      <formula>"Fail"</formula>
    </cfRule>
  </conditionalFormatting>
  <conditionalFormatting sqref="E20 E17">
    <cfRule type="cellIs" dxfId="379" priority="379" stopIfTrue="1" operator="equal">
      <formula>"Pass"</formula>
    </cfRule>
    <cfRule type="cellIs" dxfId="378" priority="380" stopIfTrue="1" operator="equal">
      <formula>"Fail"</formula>
    </cfRule>
  </conditionalFormatting>
  <conditionalFormatting sqref="E15:E20">
    <cfRule type="cellIs" dxfId="377" priority="377" stopIfTrue="1" operator="equal">
      <formula>"Pass"</formula>
    </cfRule>
    <cfRule type="cellIs" dxfId="376" priority="378" stopIfTrue="1" operator="equal">
      <formula>"Fail"</formula>
    </cfRule>
  </conditionalFormatting>
  <conditionalFormatting sqref="E15:E20">
    <cfRule type="cellIs" dxfId="375" priority="375" stopIfTrue="1" operator="equal">
      <formula>"Pass"</formula>
    </cfRule>
    <cfRule type="cellIs" dxfId="374" priority="376" stopIfTrue="1" operator="equal">
      <formula>"Fail"</formula>
    </cfRule>
  </conditionalFormatting>
  <conditionalFormatting sqref="E15:E20">
    <cfRule type="cellIs" dxfId="373" priority="373" stopIfTrue="1" operator="equal">
      <formula>"Pass"</formula>
    </cfRule>
    <cfRule type="cellIs" dxfId="372" priority="374" stopIfTrue="1" operator="equal">
      <formula>"Fail"</formula>
    </cfRule>
  </conditionalFormatting>
  <conditionalFormatting sqref="E15:E20">
    <cfRule type="cellIs" dxfId="371" priority="371" stopIfTrue="1" operator="equal">
      <formula>"Pass"</formula>
    </cfRule>
    <cfRule type="cellIs" dxfId="370" priority="372" stopIfTrue="1" operator="equal">
      <formula>"Fail"</formula>
    </cfRule>
  </conditionalFormatting>
  <conditionalFormatting sqref="E15:E20">
    <cfRule type="cellIs" dxfId="369" priority="369" stopIfTrue="1" operator="equal">
      <formula>"Pass"</formula>
    </cfRule>
    <cfRule type="cellIs" dxfId="368" priority="370" stopIfTrue="1" operator="equal">
      <formula>"Fail"</formula>
    </cfRule>
  </conditionalFormatting>
  <conditionalFormatting sqref="E15:E20">
    <cfRule type="cellIs" dxfId="367" priority="367" stopIfTrue="1" operator="equal">
      <formula>"Pass"</formula>
    </cfRule>
    <cfRule type="cellIs" dxfId="366" priority="368" stopIfTrue="1" operator="equal">
      <formula>"Fail"</formula>
    </cfRule>
  </conditionalFormatting>
  <conditionalFormatting sqref="E18:E19 E16">
    <cfRule type="cellIs" dxfId="365" priority="365" stopIfTrue="1" operator="equal">
      <formula>"Pass"</formula>
    </cfRule>
    <cfRule type="cellIs" dxfId="364" priority="366" stopIfTrue="1" operator="equal">
      <formula>"Fail"</formula>
    </cfRule>
  </conditionalFormatting>
  <conditionalFormatting sqref="E20 E17">
    <cfRule type="cellIs" dxfId="363" priority="363" stopIfTrue="1" operator="equal">
      <formula>"Pass"</formula>
    </cfRule>
    <cfRule type="cellIs" dxfId="362" priority="364" stopIfTrue="1" operator="equal">
      <formula>"Fail"</formula>
    </cfRule>
  </conditionalFormatting>
  <conditionalFormatting sqref="E15:E20">
    <cfRule type="cellIs" dxfId="361" priority="361" stopIfTrue="1" operator="equal">
      <formula>"Pass"</formula>
    </cfRule>
    <cfRule type="cellIs" dxfId="360" priority="362" stopIfTrue="1" operator="equal">
      <formula>"Fail"</formula>
    </cfRule>
  </conditionalFormatting>
  <conditionalFormatting sqref="E15:E20">
    <cfRule type="cellIs" dxfId="359" priority="359" stopIfTrue="1" operator="equal">
      <formula>"Pass"</formula>
    </cfRule>
    <cfRule type="cellIs" dxfId="358" priority="360" stopIfTrue="1" operator="equal">
      <formula>"Fail"</formula>
    </cfRule>
  </conditionalFormatting>
  <conditionalFormatting sqref="E15:E20">
    <cfRule type="cellIs" dxfId="357" priority="357" stopIfTrue="1" operator="equal">
      <formula>"Pass"</formula>
    </cfRule>
    <cfRule type="cellIs" dxfId="356" priority="358" stopIfTrue="1" operator="equal">
      <formula>"Fail"</formula>
    </cfRule>
  </conditionalFormatting>
  <conditionalFormatting sqref="E15:E20">
    <cfRule type="cellIs" dxfId="355" priority="355" stopIfTrue="1" operator="equal">
      <formula>"Pass"</formula>
    </cfRule>
    <cfRule type="cellIs" dxfId="354" priority="356" stopIfTrue="1" operator="equal">
      <formula>"Fail"</formula>
    </cfRule>
  </conditionalFormatting>
  <conditionalFormatting sqref="E15:E20">
    <cfRule type="cellIs" dxfId="353" priority="353" stopIfTrue="1" operator="equal">
      <formula>"Pass"</formula>
    </cfRule>
    <cfRule type="cellIs" dxfId="352" priority="354" stopIfTrue="1" operator="equal">
      <formula>"Fail"</formula>
    </cfRule>
  </conditionalFormatting>
  <conditionalFormatting sqref="E15:E20">
    <cfRule type="cellIs" dxfId="351" priority="351" stopIfTrue="1" operator="equal">
      <formula>"Pass"</formula>
    </cfRule>
    <cfRule type="cellIs" dxfId="350" priority="352" stopIfTrue="1" operator="equal">
      <formula>"Fail"</formula>
    </cfRule>
  </conditionalFormatting>
  <conditionalFormatting sqref="E18:E19 E16">
    <cfRule type="cellIs" dxfId="349" priority="349" stopIfTrue="1" operator="equal">
      <formula>"Pass"</formula>
    </cfRule>
    <cfRule type="cellIs" dxfId="348" priority="350" stopIfTrue="1" operator="equal">
      <formula>"Fail"</formula>
    </cfRule>
  </conditionalFormatting>
  <conditionalFormatting sqref="E20 E17">
    <cfRule type="cellIs" dxfId="347" priority="347" stopIfTrue="1" operator="equal">
      <formula>"Pass"</formula>
    </cfRule>
    <cfRule type="cellIs" dxfId="346" priority="348" stopIfTrue="1" operator="equal">
      <formula>"Fail"</formula>
    </cfRule>
  </conditionalFormatting>
  <conditionalFormatting sqref="E15:E20">
    <cfRule type="cellIs" dxfId="345" priority="345" stopIfTrue="1" operator="equal">
      <formula>"Pass"</formula>
    </cfRule>
    <cfRule type="cellIs" dxfId="344" priority="346" stopIfTrue="1" operator="equal">
      <formula>"Fail"</formula>
    </cfRule>
  </conditionalFormatting>
  <conditionalFormatting sqref="E15:E20">
    <cfRule type="cellIs" dxfId="343" priority="343" stopIfTrue="1" operator="equal">
      <formula>"Pass"</formula>
    </cfRule>
    <cfRule type="cellIs" dxfId="342" priority="344" stopIfTrue="1" operator="equal">
      <formula>"Fail"</formula>
    </cfRule>
  </conditionalFormatting>
  <conditionalFormatting sqref="E15:E20">
    <cfRule type="cellIs" dxfId="341" priority="341" stopIfTrue="1" operator="equal">
      <formula>"Pass"</formula>
    </cfRule>
    <cfRule type="cellIs" dxfId="340" priority="342" stopIfTrue="1" operator="equal">
      <formula>"Fail"</formula>
    </cfRule>
  </conditionalFormatting>
  <conditionalFormatting sqref="E15:E20">
    <cfRule type="cellIs" dxfId="339" priority="339" stopIfTrue="1" operator="equal">
      <formula>"Pass"</formula>
    </cfRule>
    <cfRule type="cellIs" dxfId="338" priority="340" stopIfTrue="1" operator="equal">
      <formula>"Fail"</formula>
    </cfRule>
  </conditionalFormatting>
  <conditionalFormatting sqref="E15:E20">
    <cfRule type="cellIs" dxfId="337" priority="337" stopIfTrue="1" operator="equal">
      <formula>"Pass"</formula>
    </cfRule>
    <cfRule type="cellIs" dxfId="336" priority="338" stopIfTrue="1" operator="equal">
      <formula>"Fail"</formula>
    </cfRule>
  </conditionalFormatting>
  <conditionalFormatting sqref="E15:E20">
    <cfRule type="cellIs" dxfId="335" priority="335" stopIfTrue="1" operator="equal">
      <formula>"Pass"</formula>
    </cfRule>
    <cfRule type="cellIs" dxfId="334" priority="336" stopIfTrue="1" operator="equal">
      <formula>"Fail"</formula>
    </cfRule>
  </conditionalFormatting>
  <conditionalFormatting sqref="E18:E19 E16">
    <cfRule type="cellIs" dxfId="333" priority="333" stopIfTrue="1" operator="equal">
      <formula>"Pass"</formula>
    </cfRule>
    <cfRule type="cellIs" dxfId="332" priority="334" stopIfTrue="1" operator="equal">
      <formula>"Fail"</formula>
    </cfRule>
  </conditionalFormatting>
  <conditionalFormatting sqref="E20 E17">
    <cfRule type="cellIs" dxfId="331" priority="331" stopIfTrue="1" operator="equal">
      <formula>"Pass"</formula>
    </cfRule>
    <cfRule type="cellIs" dxfId="330" priority="332" stopIfTrue="1" operator="equal">
      <formula>"Fail"</formula>
    </cfRule>
  </conditionalFormatting>
  <conditionalFormatting sqref="E15:E20">
    <cfRule type="cellIs" dxfId="329" priority="329" stopIfTrue="1" operator="equal">
      <formula>"Pass"</formula>
    </cfRule>
    <cfRule type="cellIs" dxfId="328" priority="330" stopIfTrue="1" operator="equal">
      <formula>"Fail"</formula>
    </cfRule>
  </conditionalFormatting>
  <conditionalFormatting sqref="E15:E20">
    <cfRule type="cellIs" dxfId="327" priority="327" stopIfTrue="1" operator="equal">
      <formula>"Pass"</formula>
    </cfRule>
    <cfRule type="cellIs" dxfId="326" priority="328" stopIfTrue="1" operator="equal">
      <formula>"Fail"</formula>
    </cfRule>
  </conditionalFormatting>
  <conditionalFormatting sqref="E15:E20">
    <cfRule type="cellIs" dxfId="325" priority="325" stopIfTrue="1" operator="equal">
      <formula>"Pass"</formula>
    </cfRule>
    <cfRule type="cellIs" dxfId="324" priority="326" stopIfTrue="1" operator="equal">
      <formula>"Fail"</formula>
    </cfRule>
  </conditionalFormatting>
  <conditionalFormatting sqref="E15:E20">
    <cfRule type="cellIs" dxfId="323" priority="323" stopIfTrue="1" operator="equal">
      <formula>"Pass"</formula>
    </cfRule>
    <cfRule type="cellIs" dxfId="322" priority="324" stopIfTrue="1" operator="equal">
      <formula>"Fail"</formula>
    </cfRule>
  </conditionalFormatting>
  <conditionalFormatting sqref="E15:E20">
    <cfRule type="cellIs" dxfId="321" priority="321" stopIfTrue="1" operator="equal">
      <formula>"Pass"</formula>
    </cfRule>
    <cfRule type="cellIs" dxfId="320" priority="322" stopIfTrue="1" operator="equal">
      <formula>"Fail"</formula>
    </cfRule>
  </conditionalFormatting>
  <conditionalFormatting sqref="E15:E20">
    <cfRule type="cellIs" dxfId="319" priority="319" stopIfTrue="1" operator="equal">
      <formula>"Pass"</formula>
    </cfRule>
    <cfRule type="cellIs" dxfId="318" priority="320" stopIfTrue="1" operator="equal">
      <formula>"Fail"</formula>
    </cfRule>
  </conditionalFormatting>
  <conditionalFormatting sqref="E18:E19 E16">
    <cfRule type="cellIs" dxfId="317" priority="317" stopIfTrue="1" operator="equal">
      <formula>"Pass"</formula>
    </cfRule>
    <cfRule type="cellIs" dxfId="316" priority="318" stopIfTrue="1" operator="equal">
      <formula>"Fail"</formula>
    </cfRule>
  </conditionalFormatting>
  <conditionalFormatting sqref="E20 E17">
    <cfRule type="cellIs" dxfId="315" priority="315" stopIfTrue="1" operator="equal">
      <formula>"Pass"</formula>
    </cfRule>
    <cfRule type="cellIs" dxfId="314" priority="316" stopIfTrue="1" operator="equal">
      <formula>"Fail"</formula>
    </cfRule>
  </conditionalFormatting>
  <conditionalFormatting sqref="E15:E20">
    <cfRule type="cellIs" dxfId="313" priority="313" stopIfTrue="1" operator="equal">
      <formula>"Pass"</formula>
    </cfRule>
    <cfRule type="cellIs" dxfId="312" priority="314" stopIfTrue="1" operator="equal">
      <formula>"Fail"</formula>
    </cfRule>
  </conditionalFormatting>
  <conditionalFormatting sqref="E15:E20">
    <cfRule type="cellIs" dxfId="311" priority="311" stopIfTrue="1" operator="equal">
      <formula>"Pass"</formula>
    </cfRule>
    <cfRule type="cellIs" dxfId="310" priority="312" stopIfTrue="1" operator="equal">
      <formula>"Fail"</formula>
    </cfRule>
  </conditionalFormatting>
  <conditionalFormatting sqref="E15:E20">
    <cfRule type="cellIs" dxfId="309" priority="309" stopIfTrue="1" operator="equal">
      <formula>"Pass"</formula>
    </cfRule>
    <cfRule type="cellIs" dxfId="308" priority="310" stopIfTrue="1" operator="equal">
      <formula>"Fail"</formula>
    </cfRule>
  </conditionalFormatting>
  <conditionalFormatting sqref="E15:E20">
    <cfRule type="cellIs" dxfId="307" priority="307" stopIfTrue="1" operator="equal">
      <formula>"Pass"</formula>
    </cfRule>
    <cfRule type="cellIs" dxfId="306" priority="308" stopIfTrue="1" operator="equal">
      <formula>"Fail"</formula>
    </cfRule>
  </conditionalFormatting>
  <conditionalFormatting sqref="E15:E20">
    <cfRule type="cellIs" dxfId="305" priority="305" stopIfTrue="1" operator="equal">
      <formula>"Pass"</formula>
    </cfRule>
    <cfRule type="cellIs" dxfId="304" priority="306" stopIfTrue="1" operator="equal">
      <formula>"Fail"</formula>
    </cfRule>
  </conditionalFormatting>
  <conditionalFormatting sqref="E15:E20">
    <cfRule type="cellIs" dxfId="303" priority="303" stopIfTrue="1" operator="equal">
      <formula>"Pass"</formula>
    </cfRule>
    <cfRule type="cellIs" dxfId="302" priority="304" stopIfTrue="1" operator="equal">
      <formula>"Fail"</formula>
    </cfRule>
  </conditionalFormatting>
  <conditionalFormatting sqref="E18:E19 E16">
    <cfRule type="cellIs" dxfId="301" priority="301" stopIfTrue="1" operator="equal">
      <formula>"Pass"</formula>
    </cfRule>
    <cfRule type="cellIs" dxfId="300" priority="302" stopIfTrue="1" operator="equal">
      <formula>"Fail"</formula>
    </cfRule>
  </conditionalFormatting>
  <conditionalFormatting sqref="E20 E17">
    <cfRule type="cellIs" dxfId="299" priority="299" stopIfTrue="1" operator="equal">
      <formula>"Pass"</formula>
    </cfRule>
    <cfRule type="cellIs" dxfId="298" priority="300" stopIfTrue="1" operator="equal">
      <formula>"Fail"</formula>
    </cfRule>
  </conditionalFormatting>
  <conditionalFormatting sqref="E15:E20">
    <cfRule type="cellIs" dxfId="297" priority="297" stopIfTrue="1" operator="equal">
      <formula>"Pass"</formula>
    </cfRule>
    <cfRule type="cellIs" dxfId="296" priority="298" stopIfTrue="1" operator="equal">
      <formula>"Fail"</formula>
    </cfRule>
  </conditionalFormatting>
  <conditionalFormatting sqref="E15:E20">
    <cfRule type="cellIs" dxfId="295" priority="295" stopIfTrue="1" operator="equal">
      <formula>"Pass"</formula>
    </cfRule>
    <cfRule type="cellIs" dxfId="294" priority="296" stopIfTrue="1" operator="equal">
      <formula>"Fail"</formula>
    </cfRule>
  </conditionalFormatting>
  <conditionalFormatting sqref="E15:E20">
    <cfRule type="cellIs" dxfId="293" priority="293" stopIfTrue="1" operator="equal">
      <formula>"Pass"</formula>
    </cfRule>
    <cfRule type="cellIs" dxfId="292" priority="294" stopIfTrue="1" operator="equal">
      <formula>"Fail"</formula>
    </cfRule>
  </conditionalFormatting>
  <conditionalFormatting sqref="E15:E20">
    <cfRule type="cellIs" dxfId="291" priority="291" stopIfTrue="1" operator="equal">
      <formula>"Pass"</formula>
    </cfRule>
    <cfRule type="cellIs" dxfId="290" priority="292" stopIfTrue="1" operator="equal">
      <formula>"Fail"</formula>
    </cfRule>
  </conditionalFormatting>
  <conditionalFormatting sqref="E15:E20">
    <cfRule type="cellIs" dxfId="289" priority="289" stopIfTrue="1" operator="equal">
      <formula>"Pass"</formula>
    </cfRule>
    <cfRule type="cellIs" dxfId="288" priority="290" stopIfTrue="1" operator="equal">
      <formula>"Fail"</formula>
    </cfRule>
  </conditionalFormatting>
  <conditionalFormatting sqref="E15:E20">
    <cfRule type="cellIs" dxfId="287" priority="287" stopIfTrue="1" operator="equal">
      <formula>"Pass"</formula>
    </cfRule>
    <cfRule type="cellIs" dxfId="286" priority="288" stopIfTrue="1" operator="equal">
      <formula>"Fail"</formula>
    </cfRule>
  </conditionalFormatting>
  <conditionalFormatting sqref="E18:E19 E16">
    <cfRule type="cellIs" dxfId="285" priority="285" stopIfTrue="1" operator="equal">
      <formula>"Pass"</formula>
    </cfRule>
    <cfRule type="cellIs" dxfId="284" priority="286" stopIfTrue="1" operator="equal">
      <formula>"Fail"</formula>
    </cfRule>
  </conditionalFormatting>
  <conditionalFormatting sqref="E20 E17">
    <cfRule type="cellIs" dxfId="283" priority="283" stopIfTrue="1" operator="equal">
      <formula>"Pass"</formula>
    </cfRule>
    <cfRule type="cellIs" dxfId="282" priority="284" stopIfTrue="1" operator="equal">
      <formula>"Fail"</formula>
    </cfRule>
  </conditionalFormatting>
  <conditionalFormatting sqref="E15:E20">
    <cfRule type="cellIs" dxfId="281" priority="281" stopIfTrue="1" operator="equal">
      <formula>"Pass"</formula>
    </cfRule>
    <cfRule type="cellIs" dxfId="280" priority="282" stopIfTrue="1" operator="equal">
      <formula>"Fail"</formula>
    </cfRule>
  </conditionalFormatting>
  <conditionalFormatting sqref="E15:E20">
    <cfRule type="cellIs" dxfId="279" priority="279" stopIfTrue="1" operator="equal">
      <formula>"Pass"</formula>
    </cfRule>
    <cfRule type="cellIs" dxfId="278" priority="280" stopIfTrue="1" operator="equal">
      <formula>"Fail"</formula>
    </cfRule>
  </conditionalFormatting>
  <conditionalFormatting sqref="E15:E20">
    <cfRule type="cellIs" dxfId="277" priority="277" stopIfTrue="1" operator="equal">
      <formula>"Pass"</formula>
    </cfRule>
    <cfRule type="cellIs" dxfId="276" priority="278" stopIfTrue="1" operator="equal">
      <formula>"Fail"</formula>
    </cfRule>
  </conditionalFormatting>
  <conditionalFormatting sqref="E15:E20">
    <cfRule type="cellIs" dxfId="275" priority="275" stopIfTrue="1" operator="equal">
      <formula>"Pass"</formula>
    </cfRule>
    <cfRule type="cellIs" dxfId="274" priority="276" stopIfTrue="1" operator="equal">
      <formula>"Fail"</formula>
    </cfRule>
  </conditionalFormatting>
  <conditionalFormatting sqref="E15:E20">
    <cfRule type="cellIs" dxfId="273" priority="273" stopIfTrue="1" operator="equal">
      <formula>"Pass"</formula>
    </cfRule>
    <cfRule type="cellIs" dxfId="272" priority="274" stopIfTrue="1" operator="equal">
      <formula>"Fail"</formula>
    </cfRule>
  </conditionalFormatting>
  <conditionalFormatting sqref="E15:E20">
    <cfRule type="cellIs" dxfId="271" priority="271" stopIfTrue="1" operator="equal">
      <formula>"Pass"</formula>
    </cfRule>
    <cfRule type="cellIs" dxfId="270" priority="272" stopIfTrue="1" operator="equal">
      <formula>"Fail"</formula>
    </cfRule>
  </conditionalFormatting>
  <conditionalFormatting sqref="E18:E19 E16">
    <cfRule type="cellIs" dxfId="269" priority="269" stopIfTrue="1" operator="equal">
      <formula>"Pass"</formula>
    </cfRule>
    <cfRule type="cellIs" dxfId="268" priority="270" stopIfTrue="1" operator="equal">
      <formula>"Fail"</formula>
    </cfRule>
  </conditionalFormatting>
  <conditionalFormatting sqref="E20 E17">
    <cfRule type="cellIs" dxfId="267" priority="267" stopIfTrue="1" operator="equal">
      <formula>"Pass"</formula>
    </cfRule>
    <cfRule type="cellIs" dxfId="266" priority="268" stopIfTrue="1" operator="equal">
      <formula>"Fail"</formula>
    </cfRule>
  </conditionalFormatting>
  <conditionalFormatting sqref="E15:E20">
    <cfRule type="cellIs" dxfId="265" priority="265" stopIfTrue="1" operator="equal">
      <formula>"Pass"</formula>
    </cfRule>
    <cfRule type="cellIs" dxfId="264" priority="266" stopIfTrue="1" operator="equal">
      <formula>"Fail"</formula>
    </cfRule>
  </conditionalFormatting>
  <conditionalFormatting sqref="E15:E20">
    <cfRule type="cellIs" dxfId="263" priority="263" stopIfTrue="1" operator="equal">
      <formula>"Pass"</formula>
    </cfRule>
    <cfRule type="cellIs" dxfId="262" priority="264" stopIfTrue="1" operator="equal">
      <formula>"Fail"</formula>
    </cfRule>
  </conditionalFormatting>
  <conditionalFormatting sqref="E15:E20">
    <cfRule type="cellIs" dxfId="261" priority="261" stopIfTrue="1" operator="equal">
      <formula>"Pass"</formula>
    </cfRule>
    <cfRule type="cellIs" dxfId="260" priority="262" stopIfTrue="1" operator="equal">
      <formula>"Fail"</formula>
    </cfRule>
  </conditionalFormatting>
  <conditionalFormatting sqref="E15:E20">
    <cfRule type="cellIs" dxfId="259" priority="259" stopIfTrue="1" operator="equal">
      <formula>"Pass"</formula>
    </cfRule>
    <cfRule type="cellIs" dxfId="258" priority="260" stopIfTrue="1" operator="equal">
      <formula>"Fail"</formula>
    </cfRule>
  </conditionalFormatting>
  <conditionalFormatting sqref="E15:E20">
    <cfRule type="cellIs" dxfId="257" priority="257" stopIfTrue="1" operator="equal">
      <formula>"Pass"</formula>
    </cfRule>
    <cfRule type="cellIs" dxfId="256" priority="258" stopIfTrue="1" operator="equal">
      <formula>"Fail"</formula>
    </cfRule>
  </conditionalFormatting>
  <conditionalFormatting sqref="E15:E20">
    <cfRule type="cellIs" dxfId="255" priority="255" stopIfTrue="1" operator="equal">
      <formula>"Pass"</formula>
    </cfRule>
    <cfRule type="cellIs" dxfId="254" priority="256" stopIfTrue="1" operator="equal">
      <formula>"Fail"</formula>
    </cfRule>
  </conditionalFormatting>
  <conditionalFormatting sqref="E18:E19 E16">
    <cfRule type="cellIs" dxfId="253" priority="253" stopIfTrue="1" operator="equal">
      <formula>"Pass"</formula>
    </cfRule>
    <cfRule type="cellIs" dxfId="252" priority="254" stopIfTrue="1" operator="equal">
      <formula>"Fail"</formula>
    </cfRule>
  </conditionalFormatting>
  <conditionalFormatting sqref="E20 E17">
    <cfRule type="cellIs" dxfId="251" priority="251" stopIfTrue="1" operator="equal">
      <formula>"Pass"</formula>
    </cfRule>
    <cfRule type="cellIs" dxfId="250" priority="252" stopIfTrue="1" operator="equal">
      <formula>"Fail"</formula>
    </cfRule>
  </conditionalFormatting>
  <conditionalFormatting sqref="E15:E20">
    <cfRule type="cellIs" dxfId="249" priority="249" stopIfTrue="1" operator="equal">
      <formula>"Pass"</formula>
    </cfRule>
    <cfRule type="cellIs" dxfId="248" priority="250" stopIfTrue="1" operator="equal">
      <formula>"Fail"</formula>
    </cfRule>
  </conditionalFormatting>
  <conditionalFormatting sqref="E15:E20">
    <cfRule type="cellIs" dxfId="247" priority="247" stopIfTrue="1" operator="equal">
      <formula>"Pass"</formula>
    </cfRule>
    <cfRule type="cellIs" dxfId="246" priority="248" stopIfTrue="1" operator="equal">
      <formula>"Fail"</formula>
    </cfRule>
  </conditionalFormatting>
  <conditionalFormatting sqref="E15:E20">
    <cfRule type="cellIs" dxfId="245" priority="245" stopIfTrue="1" operator="equal">
      <formula>"Pass"</formula>
    </cfRule>
    <cfRule type="cellIs" dxfId="244" priority="246" stopIfTrue="1" operator="equal">
      <formula>"Fail"</formula>
    </cfRule>
  </conditionalFormatting>
  <conditionalFormatting sqref="E15:E20">
    <cfRule type="cellIs" dxfId="243" priority="243" stopIfTrue="1" operator="equal">
      <formula>"Pass"</formula>
    </cfRule>
    <cfRule type="cellIs" dxfId="242" priority="244" stopIfTrue="1" operator="equal">
      <formula>"Fail"</formula>
    </cfRule>
  </conditionalFormatting>
  <conditionalFormatting sqref="E15:E20">
    <cfRule type="cellIs" dxfId="241" priority="241" stopIfTrue="1" operator="equal">
      <formula>"Pass"</formula>
    </cfRule>
    <cfRule type="cellIs" dxfId="240" priority="242" stopIfTrue="1" operator="equal">
      <formula>"Fail"</formula>
    </cfRule>
  </conditionalFormatting>
  <conditionalFormatting sqref="E15:E20">
    <cfRule type="cellIs" dxfId="239" priority="239" stopIfTrue="1" operator="equal">
      <formula>"Pass"</formula>
    </cfRule>
    <cfRule type="cellIs" dxfId="238" priority="240" stopIfTrue="1" operator="equal">
      <formula>"Fail"</formula>
    </cfRule>
  </conditionalFormatting>
  <conditionalFormatting sqref="E18:E19 E16">
    <cfRule type="cellIs" dxfId="237" priority="237" stopIfTrue="1" operator="equal">
      <formula>"Pass"</formula>
    </cfRule>
    <cfRule type="cellIs" dxfId="236" priority="238" stopIfTrue="1" operator="equal">
      <formula>"Fail"</formula>
    </cfRule>
  </conditionalFormatting>
  <conditionalFormatting sqref="E20 E17">
    <cfRule type="cellIs" dxfId="235" priority="235" stopIfTrue="1" operator="equal">
      <formula>"Pass"</formula>
    </cfRule>
    <cfRule type="cellIs" dxfId="234" priority="236" stopIfTrue="1" operator="equal">
      <formula>"Fail"</formula>
    </cfRule>
  </conditionalFormatting>
  <conditionalFormatting sqref="E15:E20">
    <cfRule type="cellIs" dxfId="233" priority="233" stopIfTrue="1" operator="equal">
      <formula>"Pass"</formula>
    </cfRule>
    <cfRule type="cellIs" dxfId="232" priority="234" stopIfTrue="1" operator="equal">
      <formula>"Fail"</formula>
    </cfRule>
  </conditionalFormatting>
  <conditionalFormatting sqref="E15:E20">
    <cfRule type="cellIs" dxfId="231" priority="231" stopIfTrue="1" operator="equal">
      <formula>"Pass"</formula>
    </cfRule>
    <cfRule type="cellIs" dxfId="230" priority="232" stopIfTrue="1" operator="equal">
      <formula>"Fail"</formula>
    </cfRule>
  </conditionalFormatting>
  <conditionalFormatting sqref="E15:E20">
    <cfRule type="cellIs" dxfId="229" priority="229" stopIfTrue="1" operator="equal">
      <formula>"Pass"</formula>
    </cfRule>
    <cfRule type="cellIs" dxfId="228" priority="230" stopIfTrue="1" operator="equal">
      <formula>"Fail"</formula>
    </cfRule>
  </conditionalFormatting>
  <conditionalFormatting sqref="E15:E20">
    <cfRule type="cellIs" dxfId="227" priority="227" stopIfTrue="1" operator="equal">
      <formula>"Pass"</formula>
    </cfRule>
    <cfRule type="cellIs" dxfId="226" priority="228" stopIfTrue="1" operator="equal">
      <formula>"Fail"</formula>
    </cfRule>
  </conditionalFormatting>
  <conditionalFormatting sqref="E15:E20">
    <cfRule type="cellIs" dxfId="225" priority="225" stopIfTrue="1" operator="equal">
      <formula>"Pass"</formula>
    </cfRule>
    <cfRule type="cellIs" dxfId="224" priority="226" stopIfTrue="1" operator="equal">
      <formula>"Fail"</formula>
    </cfRule>
  </conditionalFormatting>
  <conditionalFormatting sqref="E15:E20">
    <cfRule type="cellIs" dxfId="223" priority="223" stopIfTrue="1" operator="equal">
      <formula>"Pass"</formula>
    </cfRule>
    <cfRule type="cellIs" dxfId="222" priority="224" stopIfTrue="1" operator="equal">
      <formula>"Fail"</formula>
    </cfRule>
  </conditionalFormatting>
  <conditionalFormatting sqref="E15:E20">
    <cfRule type="cellIs" dxfId="221" priority="221" stopIfTrue="1" operator="equal">
      <formula>"Pass"</formula>
    </cfRule>
    <cfRule type="cellIs" dxfId="220" priority="222" stopIfTrue="1" operator="equal">
      <formula>"Fail"</formula>
    </cfRule>
  </conditionalFormatting>
  <conditionalFormatting sqref="E15:E20">
    <cfRule type="cellIs" dxfId="219" priority="219" stopIfTrue="1" operator="equal">
      <formula>"Pass"</formula>
    </cfRule>
    <cfRule type="cellIs" dxfId="218" priority="220" stopIfTrue="1" operator="equal">
      <formula>"Fail"</formula>
    </cfRule>
  </conditionalFormatting>
  <conditionalFormatting sqref="E15:E20">
    <cfRule type="cellIs" dxfId="217" priority="217" stopIfTrue="1" operator="equal">
      <formula>"Pass"</formula>
    </cfRule>
    <cfRule type="cellIs" dxfId="216" priority="218" stopIfTrue="1" operator="equal">
      <formula>"Fail"</formula>
    </cfRule>
  </conditionalFormatting>
  <conditionalFormatting sqref="E15:E20">
    <cfRule type="cellIs" dxfId="215" priority="215" stopIfTrue="1" operator="equal">
      <formula>"Pass"</formula>
    </cfRule>
    <cfRule type="cellIs" dxfId="214" priority="216" stopIfTrue="1" operator="equal">
      <formula>"Fail"</formula>
    </cfRule>
  </conditionalFormatting>
  <conditionalFormatting sqref="E15:E20">
    <cfRule type="cellIs" dxfId="213" priority="213" stopIfTrue="1" operator="equal">
      <formula>"Pass"</formula>
    </cfRule>
    <cfRule type="cellIs" dxfId="212" priority="214" stopIfTrue="1" operator="equal">
      <formula>"Fail"</formula>
    </cfRule>
  </conditionalFormatting>
  <conditionalFormatting sqref="E15:E20">
    <cfRule type="cellIs" dxfId="211" priority="211" stopIfTrue="1" operator="equal">
      <formula>"Pass"</formula>
    </cfRule>
    <cfRule type="cellIs" dxfId="210" priority="212" stopIfTrue="1" operator="equal">
      <formula>"Fail"</formula>
    </cfRule>
  </conditionalFormatting>
  <conditionalFormatting sqref="E15:E20">
    <cfRule type="cellIs" dxfId="209" priority="209" stopIfTrue="1" operator="equal">
      <formula>"Pass"</formula>
    </cfRule>
    <cfRule type="cellIs" dxfId="208" priority="210" stopIfTrue="1" operator="equal">
      <formula>"Fail"</formula>
    </cfRule>
  </conditionalFormatting>
  <conditionalFormatting sqref="E15:E20">
    <cfRule type="cellIs" dxfId="207" priority="207" stopIfTrue="1" operator="equal">
      <formula>"Pass"</formula>
    </cfRule>
    <cfRule type="cellIs" dxfId="206" priority="208" stopIfTrue="1" operator="equal">
      <formula>"Fail"</formula>
    </cfRule>
  </conditionalFormatting>
  <conditionalFormatting sqref="E15:E20">
    <cfRule type="cellIs" dxfId="205" priority="205" stopIfTrue="1" operator="equal">
      <formula>"Pass"</formula>
    </cfRule>
    <cfRule type="cellIs" dxfId="204" priority="206" stopIfTrue="1" operator="equal">
      <formula>"Fail"</formula>
    </cfRule>
  </conditionalFormatting>
  <conditionalFormatting sqref="E15:E20">
    <cfRule type="cellIs" dxfId="203" priority="203" stopIfTrue="1" operator="equal">
      <formula>"Pass"</formula>
    </cfRule>
    <cfRule type="cellIs" dxfId="202" priority="204" stopIfTrue="1" operator="equal">
      <formula>"Fail"</formula>
    </cfRule>
  </conditionalFormatting>
  <conditionalFormatting sqref="E15:E20">
    <cfRule type="cellIs" dxfId="201" priority="201" stopIfTrue="1" operator="equal">
      <formula>"Pass"</formula>
    </cfRule>
    <cfRule type="cellIs" dxfId="200" priority="202" stopIfTrue="1" operator="equal">
      <formula>"Fail"</formula>
    </cfRule>
  </conditionalFormatting>
  <conditionalFormatting sqref="E15:E20">
    <cfRule type="cellIs" dxfId="199" priority="199" stopIfTrue="1" operator="equal">
      <formula>"Pass"</formula>
    </cfRule>
    <cfRule type="cellIs" dxfId="198" priority="200" stopIfTrue="1" operator="equal">
      <formula>"Fail"</formula>
    </cfRule>
  </conditionalFormatting>
  <conditionalFormatting sqref="E15:E20">
    <cfRule type="cellIs" dxfId="197" priority="197" stopIfTrue="1" operator="equal">
      <formula>"Pass"</formula>
    </cfRule>
    <cfRule type="cellIs" dxfId="196" priority="198" stopIfTrue="1" operator="equal">
      <formula>"Fail"</formula>
    </cfRule>
  </conditionalFormatting>
  <conditionalFormatting sqref="E15:E20">
    <cfRule type="cellIs" dxfId="195" priority="195" stopIfTrue="1" operator="equal">
      <formula>"Pass"</formula>
    </cfRule>
    <cfRule type="cellIs" dxfId="194" priority="196" stopIfTrue="1" operator="equal">
      <formula>"Fail"</formula>
    </cfRule>
  </conditionalFormatting>
  <conditionalFormatting sqref="E15:E20">
    <cfRule type="cellIs" dxfId="193" priority="193" stopIfTrue="1" operator="equal">
      <formula>"Pass"</formula>
    </cfRule>
    <cfRule type="cellIs" dxfId="192" priority="194" stopIfTrue="1" operator="equal">
      <formula>"Fail"</formula>
    </cfRule>
  </conditionalFormatting>
  <conditionalFormatting sqref="E15:E20">
    <cfRule type="cellIs" dxfId="191" priority="191" stopIfTrue="1" operator="equal">
      <formula>"Pass"</formula>
    </cfRule>
    <cfRule type="cellIs" dxfId="190" priority="192" stopIfTrue="1" operator="equal">
      <formula>"Fail"</formula>
    </cfRule>
  </conditionalFormatting>
  <conditionalFormatting sqref="E15:E20">
    <cfRule type="cellIs" dxfId="189" priority="189" stopIfTrue="1" operator="equal">
      <formula>"Pass"</formula>
    </cfRule>
    <cfRule type="cellIs" dxfId="188" priority="190" stopIfTrue="1" operator="equal">
      <formula>"Fail"</formula>
    </cfRule>
  </conditionalFormatting>
  <conditionalFormatting sqref="E15:E20">
    <cfRule type="cellIs" dxfId="187" priority="187" stopIfTrue="1" operator="equal">
      <formula>"Pass"</formula>
    </cfRule>
    <cfRule type="cellIs" dxfId="186" priority="188" stopIfTrue="1" operator="equal">
      <formula>"Fail"</formula>
    </cfRule>
  </conditionalFormatting>
  <conditionalFormatting sqref="E15:E20">
    <cfRule type="cellIs" dxfId="185" priority="185" stopIfTrue="1" operator="equal">
      <formula>"Pass"</formula>
    </cfRule>
    <cfRule type="cellIs" dxfId="184" priority="186" stopIfTrue="1" operator="equal">
      <formula>"Fail"</formula>
    </cfRule>
  </conditionalFormatting>
  <conditionalFormatting sqref="E15:E20">
    <cfRule type="cellIs" dxfId="183" priority="183" stopIfTrue="1" operator="equal">
      <formula>"Pass"</formula>
    </cfRule>
    <cfRule type="cellIs" dxfId="182" priority="184" stopIfTrue="1" operator="equal">
      <formula>"Fail"</formula>
    </cfRule>
  </conditionalFormatting>
  <conditionalFormatting sqref="E15:E20">
    <cfRule type="cellIs" dxfId="181" priority="181" stopIfTrue="1" operator="equal">
      <formula>"Pass"</formula>
    </cfRule>
    <cfRule type="cellIs" dxfId="180" priority="182" stopIfTrue="1" operator="equal">
      <formula>"Fail"</formula>
    </cfRule>
  </conditionalFormatting>
  <conditionalFormatting sqref="E15:E20">
    <cfRule type="cellIs" dxfId="179" priority="179" stopIfTrue="1" operator="equal">
      <formula>"Pass"</formula>
    </cfRule>
    <cfRule type="cellIs" dxfId="178" priority="180" stopIfTrue="1" operator="equal">
      <formula>"Fail"</formula>
    </cfRule>
  </conditionalFormatting>
  <conditionalFormatting sqref="E15:E20">
    <cfRule type="cellIs" dxfId="177" priority="177" stopIfTrue="1" operator="equal">
      <formula>"Pass"</formula>
    </cfRule>
    <cfRule type="cellIs" dxfId="176" priority="178" stopIfTrue="1" operator="equal">
      <formula>"Fail"</formula>
    </cfRule>
  </conditionalFormatting>
  <conditionalFormatting sqref="E15:E20">
    <cfRule type="cellIs" dxfId="175" priority="175" stopIfTrue="1" operator="equal">
      <formula>"Pass"</formula>
    </cfRule>
    <cfRule type="cellIs" dxfId="174" priority="176" stopIfTrue="1" operator="equal">
      <formula>"Fail"</formula>
    </cfRule>
  </conditionalFormatting>
  <conditionalFormatting sqref="E15:E20">
    <cfRule type="cellIs" dxfId="173" priority="173" stopIfTrue="1" operator="equal">
      <formula>"Pass"</formula>
    </cfRule>
    <cfRule type="cellIs" dxfId="172" priority="174" stopIfTrue="1" operator="equal">
      <formula>"Fail"</formula>
    </cfRule>
  </conditionalFormatting>
  <conditionalFormatting sqref="E15:E20">
    <cfRule type="cellIs" dxfId="171" priority="171" stopIfTrue="1" operator="equal">
      <formula>"Pass"</formula>
    </cfRule>
    <cfRule type="cellIs" dxfId="170" priority="172" stopIfTrue="1" operator="equal">
      <formula>"Fail"</formula>
    </cfRule>
  </conditionalFormatting>
  <conditionalFormatting sqref="E15:E20">
    <cfRule type="cellIs" dxfId="169" priority="169" stopIfTrue="1" operator="equal">
      <formula>"Pass"</formula>
    </cfRule>
    <cfRule type="cellIs" dxfId="168" priority="170" stopIfTrue="1" operator="equal">
      <formula>"Fail"</formula>
    </cfRule>
  </conditionalFormatting>
  <conditionalFormatting sqref="E15">
    <cfRule type="cellIs" dxfId="167" priority="167" stopIfTrue="1" operator="equal">
      <formula>"Pass"</formula>
    </cfRule>
    <cfRule type="cellIs" dxfId="166" priority="168" stopIfTrue="1" operator="equal">
      <formula>"Fail"</formula>
    </cfRule>
  </conditionalFormatting>
  <conditionalFormatting sqref="E15">
    <cfRule type="cellIs" dxfId="165" priority="165" stopIfTrue="1" operator="equal">
      <formula>"Pass"</formula>
    </cfRule>
    <cfRule type="cellIs" dxfId="164" priority="166" stopIfTrue="1" operator="equal">
      <formula>"Fail"</formula>
    </cfRule>
  </conditionalFormatting>
  <conditionalFormatting sqref="E15">
    <cfRule type="cellIs" dxfId="163" priority="163" stopIfTrue="1" operator="equal">
      <formula>"Pass"</formula>
    </cfRule>
    <cfRule type="cellIs" dxfId="162" priority="164" stopIfTrue="1" operator="equal">
      <formula>"Fail"</formula>
    </cfRule>
  </conditionalFormatting>
  <conditionalFormatting sqref="E15">
    <cfRule type="cellIs" dxfId="161" priority="161" stopIfTrue="1" operator="equal">
      <formula>"Pass"</formula>
    </cfRule>
    <cfRule type="cellIs" dxfId="160" priority="162" stopIfTrue="1" operator="equal">
      <formula>"Fail"</formula>
    </cfRule>
  </conditionalFormatting>
  <conditionalFormatting sqref="E15">
    <cfRule type="cellIs" dxfId="159" priority="159" stopIfTrue="1" operator="equal">
      <formula>"Pass"</formula>
    </cfRule>
    <cfRule type="cellIs" dxfId="158" priority="160" stopIfTrue="1" operator="equal">
      <formula>"Fail"</formula>
    </cfRule>
  </conditionalFormatting>
  <conditionalFormatting sqref="E15">
    <cfRule type="cellIs" dxfId="157" priority="157" stopIfTrue="1" operator="equal">
      <formula>"Pass"</formula>
    </cfRule>
    <cfRule type="cellIs" dxfId="156" priority="158" stopIfTrue="1" operator="equal">
      <formula>"Fail"</formula>
    </cfRule>
  </conditionalFormatting>
  <conditionalFormatting sqref="E15">
    <cfRule type="cellIs" dxfId="155" priority="155" stopIfTrue="1" operator="equal">
      <formula>"Pass"</formula>
    </cfRule>
    <cfRule type="cellIs" dxfId="154" priority="156" stopIfTrue="1" operator="equal">
      <formula>"Fail"</formula>
    </cfRule>
  </conditionalFormatting>
  <conditionalFormatting sqref="E15">
    <cfRule type="cellIs" dxfId="153" priority="153" stopIfTrue="1" operator="equal">
      <formula>"Pass"</formula>
    </cfRule>
    <cfRule type="cellIs" dxfId="152" priority="154" stopIfTrue="1" operator="equal">
      <formula>"Fail"</formula>
    </cfRule>
  </conditionalFormatting>
  <conditionalFormatting sqref="E15">
    <cfRule type="cellIs" dxfId="151" priority="151" stopIfTrue="1" operator="equal">
      <formula>"Pass"</formula>
    </cfRule>
    <cfRule type="cellIs" dxfId="150" priority="152" stopIfTrue="1" operator="equal">
      <formula>"Fail"</formula>
    </cfRule>
  </conditionalFormatting>
  <conditionalFormatting sqref="E15">
    <cfRule type="cellIs" dxfId="149" priority="149" stopIfTrue="1" operator="equal">
      <formula>"Pass"</formula>
    </cfRule>
    <cfRule type="cellIs" dxfId="148" priority="150" stopIfTrue="1" operator="equal">
      <formula>"Fail"</formula>
    </cfRule>
  </conditionalFormatting>
  <conditionalFormatting sqref="E15">
    <cfRule type="cellIs" dxfId="147" priority="147" stopIfTrue="1" operator="equal">
      <formula>"Pass"</formula>
    </cfRule>
    <cfRule type="cellIs" dxfId="146" priority="148" stopIfTrue="1" operator="equal">
      <formula>"Fail"</formula>
    </cfRule>
  </conditionalFormatting>
  <conditionalFormatting sqref="E15">
    <cfRule type="cellIs" dxfId="145" priority="145" stopIfTrue="1" operator="equal">
      <formula>"Pass"</formula>
    </cfRule>
    <cfRule type="cellIs" dxfId="144" priority="146" stopIfTrue="1" operator="equal">
      <formula>"Fail"</formula>
    </cfRule>
  </conditionalFormatting>
  <conditionalFormatting sqref="E15">
    <cfRule type="cellIs" dxfId="143" priority="143" stopIfTrue="1" operator="equal">
      <formula>"Pass"</formula>
    </cfRule>
    <cfRule type="cellIs" dxfId="142" priority="144" stopIfTrue="1" operator="equal">
      <formula>"Fail"</formula>
    </cfRule>
  </conditionalFormatting>
  <conditionalFormatting sqref="E15">
    <cfRule type="cellIs" dxfId="141" priority="141" stopIfTrue="1" operator="equal">
      <formula>"Pass"</formula>
    </cfRule>
    <cfRule type="cellIs" dxfId="140" priority="142" stopIfTrue="1" operator="equal">
      <formula>"Fail"</formula>
    </cfRule>
  </conditionalFormatting>
  <conditionalFormatting sqref="E15">
    <cfRule type="cellIs" dxfId="139" priority="139" stopIfTrue="1" operator="equal">
      <formula>"Pass"</formula>
    </cfRule>
    <cfRule type="cellIs" dxfId="138" priority="140" stopIfTrue="1" operator="equal">
      <formula>"Fail"</formula>
    </cfRule>
  </conditionalFormatting>
  <conditionalFormatting sqref="E15">
    <cfRule type="cellIs" dxfId="137" priority="137" stopIfTrue="1" operator="equal">
      <formula>"Pass"</formula>
    </cfRule>
    <cfRule type="cellIs" dxfId="136" priority="138" stopIfTrue="1" operator="equal">
      <formula>"Fail"</formula>
    </cfRule>
  </conditionalFormatting>
  <conditionalFormatting sqref="E15">
    <cfRule type="cellIs" dxfId="135" priority="135" stopIfTrue="1" operator="equal">
      <formula>"Pass"</formula>
    </cfRule>
    <cfRule type="cellIs" dxfId="134" priority="136" stopIfTrue="1" operator="equal">
      <formula>"Fail"</formula>
    </cfRule>
  </conditionalFormatting>
  <conditionalFormatting sqref="E15">
    <cfRule type="cellIs" dxfId="133" priority="133" stopIfTrue="1" operator="equal">
      <formula>"Pass"</formula>
    </cfRule>
    <cfRule type="cellIs" dxfId="132" priority="134" stopIfTrue="1" operator="equal">
      <formula>"Fail"</formula>
    </cfRule>
  </conditionalFormatting>
  <conditionalFormatting sqref="E15">
    <cfRule type="cellIs" dxfId="131" priority="131" stopIfTrue="1" operator="equal">
      <formula>"Pass"</formula>
    </cfRule>
    <cfRule type="cellIs" dxfId="130" priority="132" stopIfTrue="1" operator="equal">
      <formula>"Fail"</formula>
    </cfRule>
  </conditionalFormatting>
  <conditionalFormatting sqref="E15">
    <cfRule type="cellIs" dxfId="129" priority="129" stopIfTrue="1" operator="equal">
      <formula>"Pass"</formula>
    </cfRule>
    <cfRule type="cellIs" dxfId="128" priority="130" stopIfTrue="1" operator="equal">
      <formula>"Fail"</formula>
    </cfRule>
  </conditionalFormatting>
  <conditionalFormatting sqref="E15">
    <cfRule type="cellIs" dxfId="127" priority="127" stopIfTrue="1" operator="equal">
      <formula>"Pass"</formula>
    </cfRule>
    <cfRule type="cellIs" dxfId="126" priority="128" stopIfTrue="1" operator="equal">
      <formula>"Fail"</formula>
    </cfRule>
  </conditionalFormatting>
  <conditionalFormatting sqref="E15">
    <cfRule type="cellIs" dxfId="125" priority="125" stopIfTrue="1" operator="equal">
      <formula>"Pass"</formula>
    </cfRule>
    <cfRule type="cellIs" dxfId="124" priority="126" stopIfTrue="1" operator="equal">
      <formula>"Fail"</formula>
    </cfRule>
  </conditionalFormatting>
  <conditionalFormatting sqref="E15">
    <cfRule type="cellIs" dxfId="123" priority="123" stopIfTrue="1" operator="equal">
      <formula>"Pass"</formula>
    </cfRule>
    <cfRule type="cellIs" dxfId="122" priority="124" stopIfTrue="1" operator="equal">
      <formula>"Fail"</formula>
    </cfRule>
  </conditionalFormatting>
  <conditionalFormatting sqref="E15">
    <cfRule type="cellIs" dxfId="121" priority="121" stopIfTrue="1" operator="equal">
      <formula>"Pass"</formula>
    </cfRule>
    <cfRule type="cellIs" dxfId="120" priority="122" stopIfTrue="1" operator="equal">
      <formula>"Fail"</formula>
    </cfRule>
  </conditionalFormatting>
  <conditionalFormatting sqref="E15">
    <cfRule type="cellIs" dxfId="119" priority="119" stopIfTrue="1" operator="equal">
      <formula>"Pass"</formula>
    </cfRule>
    <cfRule type="cellIs" dxfId="118" priority="120" stopIfTrue="1" operator="equal">
      <formula>"Fail"</formula>
    </cfRule>
  </conditionalFormatting>
  <conditionalFormatting sqref="E15">
    <cfRule type="cellIs" dxfId="117" priority="117" stopIfTrue="1" operator="equal">
      <formula>"Pass"</formula>
    </cfRule>
    <cfRule type="cellIs" dxfId="116" priority="118" stopIfTrue="1" operator="equal">
      <formula>"Fail"</formula>
    </cfRule>
  </conditionalFormatting>
  <conditionalFormatting sqref="E15">
    <cfRule type="cellIs" dxfId="115" priority="115" stopIfTrue="1" operator="equal">
      <formula>"Pass"</formula>
    </cfRule>
    <cfRule type="cellIs" dxfId="114" priority="116" stopIfTrue="1" operator="equal">
      <formula>"Fail"</formula>
    </cfRule>
  </conditionalFormatting>
  <conditionalFormatting sqref="E15">
    <cfRule type="cellIs" dxfId="113" priority="113" stopIfTrue="1" operator="equal">
      <formula>"Pass"</formula>
    </cfRule>
    <cfRule type="cellIs" dxfId="112" priority="114" stopIfTrue="1" operator="equal">
      <formula>"Fail"</formula>
    </cfRule>
  </conditionalFormatting>
  <conditionalFormatting sqref="E15">
    <cfRule type="cellIs" dxfId="111" priority="111" stopIfTrue="1" operator="equal">
      <formula>"Pass"</formula>
    </cfRule>
    <cfRule type="cellIs" dxfId="110" priority="112" stopIfTrue="1" operator="equal">
      <formula>"Fail"</formula>
    </cfRule>
  </conditionalFormatting>
  <conditionalFormatting sqref="E15">
    <cfRule type="cellIs" dxfId="109" priority="109" stopIfTrue="1" operator="equal">
      <formula>"Pass"</formula>
    </cfRule>
    <cfRule type="cellIs" dxfId="108" priority="110" stopIfTrue="1" operator="equal">
      <formula>"Fail"</formula>
    </cfRule>
  </conditionalFormatting>
  <conditionalFormatting sqref="E15">
    <cfRule type="cellIs" dxfId="107" priority="107" stopIfTrue="1" operator="equal">
      <formula>"Pass"</formula>
    </cfRule>
    <cfRule type="cellIs" dxfId="106" priority="108" stopIfTrue="1" operator="equal">
      <formula>"Fail"</formula>
    </cfRule>
  </conditionalFormatting>
  <conditionalFormatting sqref="E15">
    <cfRule type="cellIs" dxfId="105" priority="105" stopIfTrue="1" operator="equal">
      <formula>"Pass"</formula>
    </cfRule>
    <cfRule type="cellIs" dxfId="104" priority="106" stopIfTrue="1" operator="equal">
      <formula>"Fail"</formula>
    </cfRule>
  </conditionalFormatting>
  <conditionalFormatting sqref="E15">
    <cfRule type="cellIs" dxfId="103" priority="103" stopIfTrue="1" operator="equal">
      <formula>"Pass"</formula>
    </cfRule>
    <cfRule type="cellIs" dxfId="102" priority="104" stopIfTrue="1" operator="equal">
      <formula>"Fail"</formula>
    </cfRule>
  </conditionalFormatting>
  <conditionalFormatting sqref="E15">
    <cfRule type="cellIs" dxfId="101" priority="101" stopIfTrue="1" operator="equal">
      <formula>"Pass"</formula>
    </cfRule>
    <cfRule type="cellIs" dxfId="100" priority="102" stopIfTrue="1" operator="equal">
      <formula>"Fail"</formula>
    </cfRule>
  </conditionalFormatting>
  <conditionalFormatting sqref="E15">
    <cfRule type="cellIs" dxfId="99" priority="99" stopIfTrue="1" operator="equal">
      <formula>"Pass"</formula>
    </cfRule>
    <cfRule type="cellIs" dxfId="98" priority="100" stopIfTrue="1" operator="equal">
      <formula>"Fail"</formula>
    </cfRule>
  </conditionalFormatting>
  <conditionalFormatting sqref="E15">
    <cfRule type="cellIs" dxfId="97" priority="97" stopIfTrue="1" operator="equal">
      <formula>"Pass"</formula>
    </cfRule>
    <cfRule type="cellIs" dxfId="96" priority="98" stopIfTrue="1" operator="equal">
      <formula>"Fail"</formula>
    </cfRule>
  </conditionalFormatting>
  <conditionalFormatting sqref="E15">
    <cfRule type="cellIs" dxfId="95" priority="95" stopIfTrue="1" operator="equal">
      <formula>"Pass"</formula>
    </cfRule>
    <cfRule type="cellIs" dxfId="94" priority="96" stopIfTrue="1" operator="equal">
      <formula>"Fail"</formula>
    </cfRule>
  </conditionalFormatting>
  <conditionalFormatting sqref="E15">
    <cfRule type="cellIs" dxfId="93" priority="93" stopIfTrue="1" operator="equal">
      <formula>"Pass"</formula>
    </cfRule>
    <cfRule type="cellIs" dxfId="92" priority="94" stopIfTrue="1" operator="equal">
      <formula>"Fail"</formula>
    </cfRule>
  </conditionalFormatting>
  <conditionalFormatting sqref="E15">
    <cfRule type="cellIs" dxfId="91" priority="91" stopIfTrue="1" operator="equal">
      <formula>"Pass"</formula>
    </cfRule>
    <cfRule type="cellIs" dxfId="90" priority="92" stopIfTrue="1" operator="equal">
      <formula>"Fail"</formula>
    </cfRule>
  </conditionalFormatting>
  <conditionalFormatting sqref="E15">
    <cfRule type="cellIs" dxfId="89" priority="89" stopIfTrue="1" operator="equal">
      <formula>"Pass"</formula>
    </cfRule>
    <cfRule type="cellIs" dxfId="88" priority="90" stopIfTrue="1" operator="equal">
      <formula>"Fail"</formula>
    </cfRule>
  </conditionalFormatting>
  <conditionalFormatting sqref="E15">
    <cfRule type="cellIs" dxfId="87" priority="87" stopIfTrue="1" operator="equal">
      <formula>"Pass"</formula>
    </cfRule>
    <cfRule type="cellIs" dxfId="86" priority="88" stopIfTrue="1" operator="equal">
      <formula>"Fail"</formula>
    </cfRule>
  </conditionalFormatting>
  <conditionalFormatting sqref="E15">
    <cfRule type="cellIs" dxfId="85" priority="85" stopIfTrue="1" operator="equal">
      <formula>"Pass"</formula>
    </cfRule>
    <cfRule type="cellIs" dxfId="84" priority="86" stopIfTrue="1" operator="equal">
      <formula>"Fail"</formula>
    </cfRule>
  </conditionalFormatting>
  <conditionalFormatting sqref="E15">
    <cfRule type="cellIs" dxfId="83" priority="83" stopIfTrue="1" operator="equal">
      <formula>"Pass"</formula>
    </cfRule>
    <cfRule type="cellIs" dxfId="82" priority="84" stopIfTrue="1" operator="equal">
      <formula>"Fail"</formula>
    </cfRule>
  </conditionalFormatting>
  <conditionalFormatting sqref="E15">
    <cfRule type="cellIs" dxfId="81" priority="81" stopIfTrue="1" operator="equal">
      <formula>"Pass"</formula>
    </cfRule>
    <cfRule type="cellIs" dxfId="80" priority="82" stopIfTrue="1" operator="equal">
      <formula>"Fail"</formula>
    </cfRule>
  </conditionalFormatting>
  <conditionalFormatting sqref="E15">
    <cfRule type="cellIs" dxfId="79" priority="79" stopIfTrue="1" operator="equal">
      <formula>"Pass"</formula>
    </cfRule>
    <cfRule type="cellIs" dxfId="78" priority="80" stopIfTrue="1" operator="equal">
      <formula>"Fail"</formula>
    </cfRule>
  </conditionalFormatting>
  <conditionalFormatting sqref="E15">
    <cfRule type="cellIs" dxfId="77" priority="77" stopIfTrue="1" operator="equal">
      <formula>"Pass"</formula>
    </cfRule>
    <cfRule type="cellIs" dxfId="76" priority="78" stopIfTrue="1" operator="equal">
      <formula>"Fail"</formula>
    </cfRule>
  </conditionalFormatting>
  <conditionalFormatting sqref="E15">
    <cfRule type="cellIs" dxfId="75" priority="75" stopIfTrue="1" operator="equal">
      <formula>"Pass"</formula>
    </cfRule>
    <cfRule type="cellIs" dxfId="74" priority="76" stopIfTrue="1" operator="equal">
      <formula>"Fail"</formula>
    </cfRule>
  </conditionalFormatting>
  <conditionalFormatting sqref="E15">
    <cfRule type="cellIs" dxfId="73" priority="73" stopIfTrue="1" operator="equal">
      <formula>"Pass"</formula>
    </cfRule>
    <cfRule type="cellIs" dxfId="72" priority="74" stopIfTrue="1" operator="equal">
      <formula>"Fail"</formula>
    </cfRule>
  </conditionalFormatting>
  <conditionalFormatting sqref="E15">
    <cfRule type="cellIs" dxfId="71" priority="71" stopIfTrue="1" operator="equal">
      <formula>"Pass"</formula>
    </cfRule>
    <cfRule type="cellIs" dxfId="70" priority="72" stopIfTrue="1" operator="equal">
      <formula>"Fail"</formula>
    </cfRule>
  </conditionalFormatting>
  <conditionalFormatting sqref="E15">
    <cfRule type="cellIs" dxfId="69" priority="69" stopIfTrue="1" operator="equal">
      <formula>"Pass"</formula>
    </cfRule>
    <cfRule type="cellIs" dxfId="68" priority="70" stopIfTrue="1" operator="equal">
      <formula>"Fail"</formula>
    </cfRule>
  </conditionalFormatting>
  <conditionalFormatting sqref="E15">
    <cfRule type="cellIs" dxfId="67" priority="67" stopIfTrue="1" operator="equal">
      <formula>"Pass"</formula>
    </cfRule>
    <cfRule type="cellIs" dxfId="66" priority="68" stopIfTrue="1" operator="equal">
      <formula>"Fail"</formula>
    </cfRule>
  </conditionalFormatting>
  <conditionalFormatting sqref="E15">
    <cfRule type="cellIs" dxfId="65" priority="65" stopIfTrue="1" operator="equal">
      <formula>"Pass"</formula>
    </cfRule>
    <cfRule type="cellIs" dxfId="64" priority="66" stopIfTrue="1" operator="equal">
      <formula>"Fail"</formula>
    </cfRule>
  </conditionalFormatting>
  <conditionalFormatting sqref="E15">
    <cfRule type="cellIs" dxfId="63" priority="63" stopIfTrue="1" operator="equal">
      <formula>"Pass"</formula>
    </cfRule>
    <cfRule type="cellIs" dxfId="62" priority="64" stopIfTrue="1" operator="equal">
      <formula>"Fail"</formula>
    </cfRule>
  </conditionalFormatting>
  <conditionalFormatting sqref="E15">
    <cfRule type="cellIs" dxfId="61" priority="61" stopIfTrue="1" operator="equal">
      <formula>"Pass"</formula>
    </cfRule>
    <cfRule type="cellIs" dxfId="60" priority="62" stopIfTrue="1" operator="equal">
      <formula>"Fail"</formula>
    </cfRule>
  </conditionalFormatting>
  <conditionalFormatting sqref="E15">
    <cfRule type="cellIs" dxfId="59" priority="59" stopIfTrue="1" operator="equal">
      <formula>"Pass"</formula>
    </cfRule>
    <cfRule type="cellIs" dxfId="58" priority="60" stopIfTrue="1" operator="equal">
      <formula>"Fail"</formula>
    </cfRule>
  </conditionalFormatting>
  <conditionalFormatting sqref="E15">
    <cfRule type="cellIs" dxfId="57" priority="57" stopIfTrue="1" operator="equal">
      <formula>"Pass"</formula>
    </cfRule>
    <cfRule type="cellIs" dxfId="56" priority="58" stopIfTrue="1" operator="equal">
      <formula>"Fail"</formula>
    </cfRule>
  </conditionalFormatting>
  <conditionalFormatting sqref="E15">
    <cfRule type="cellIs" dxfId="55" priority="55" stopIfTrue="1" operator="equal">
      <formula>"Pass"</formula>
    </cfRule>
    <cfRule type="cellIs" dxfId="54" priority="56" stopIfTrue="1" operator="equal">
      <formula>"Fail"</formula>
    </cfRule>
  </conditionalFormatting>
  <conditionalFormatting sqref="E15">
    <cfRule type="cellIs" dxfId="53" priority="53" stopIfTrue="1" operator="equal">
      <formula>"Pass"</formula>
    </cfRule>
    <cfRule type="cellIs" dxfId="52" priority="54" stopIfTrue="1" operator="equal">
      <formula>"Fail"</formula>
    </cfRule>
  </conditionalFormatting>
  <conditionalFormatting sqref="E15">
    <cfRule type="cellIs" dxfId="51" priority="51" stopIfTrue="1" operator="equal">
      <formula>"Pass"</formula>
    </cfRule>
    <cfRule type="cellIs" dxfId="50" priority="52" stopIfTrue="1" operator="equal">
      <formula>"Fail"</formula>
    </cfRule>
  </conditionalFormatting>
  <conditionalFormatting sqref="E15">
    <cfRule type="cellIs" dxfId="49" priority="49" stopIfTrue="1" operator="equal">
      <formula>"Pass"</formula>
    </cfRule>
    <cfRule type="cellIs" dxfId="48" priority="50" stopIfTrue="1" operator="equal">
      <formula>"Fail"</formula>
    </cfRule>
  </conditionalFormatting>
  <conditionalFormatting sqref="E15">
    <cfRule type="cellIs" dxfId="47" priority="47" stopIfTrue="1" operator="equal">
      <formula>"Pass"</formula>
    </cfRule>
    <cfRule type="cellIs" dxfId="46" priority="48" stopIfTrue="1" operator="equal">
      <formula>"Fail"</formula>
    </cfRule>
  </conditionalFormatting>
  <conditionalFormatting sqref="E15">
    <cfRule type="cellIs" dxfId="45" priority="45" stopIfTrue="1" operator="equal">
      <formula>"Pass"</formula>
    </cfRule>
    <cfRule type="cellIs" dxfId="44" priority="46" stopIfTrue="1" operator="equal">
      <formula>"Fail"</formula>
    </cfRule>
  </conditionalFormatting>
  <conditionalFormatting sqref="E15">
    <cfRule type="cellIs" dxfId="43" priority="43" stopIfTrue="1" operator="equal">
      <formula>"Pass"</formula>
    </cfRule>
    <cfRule type="cellIs" dxfId="42" priority="44" stopIfTrue="1" operator="equal">
      <formula>"Fail"</formula>
    </cfRule>
  </conditionalFormatting>
  <conditionalFormatting sqref="E15">
    <cfRule type="cellIs" dxfId="41" priority="41" stopIfTrue="1" operator="equal">
      <formula>"Pass"</formula>
    </cfRule>
    <cfRule type="cellIs" dxfId="40" priority="42" stopIfTrue="1" operator="equal">
      <formula>"Fail"</formula>
    </cfRule>
  </conditionalFormatting>
  <conditionalFormatting sqref="E15">
    <cfRule type="cellIs" dxfId="39" priority="39" stopIfTrue="1" operator="equal">
      <formula>"Pass"</formula>
    </cfRule>
    <cfRule type="cellIs" dxfId="38" priority="40" stopIfTrue="1" operator="equal">
      <formula>"Fail"</formula>
    </cfRule>
  </conditionalFormatting>
  <conditionalFormatting sqref="E15">
    <cfRule type="cellIs" dxfId="37" priority="37" stopIfTrue="1" operator="equal">
      <formula>"Pass"</formula>
    </cfRule>
    <cfRule type="cellIs" dxfId="36" priority="38" stopIfTrue="1" operator="equal">
      <formula>"Fail"</formula>
    </cfRule>
  </conditionalFormatting>
  <conditionalFormatting sqref="E15">
    <cfRule type="cellIs" dxfId="35" priority="35" stopIfTrue="1" operator="equal">
      <formula>"Pass"</formula>
    </cfRule>
    <cfRule type="cellIs" dxfId="34" priority="36" stopIfTrue="1" operator="equal">
      <formula>"Fail"</formula>
    </cfRule>
  </conditionalFormatting>
  <conditionalFormatting sqref="E15">
    <cfRule type="cellIs" dxfId="33" priority="33" stopIfTrue="1" operator="equal">
      <formula>"Pass"</formula>
    </cfRule>
    <cfRule type="cellIs" dxfId="32" priority="34" stopIfTrue="1" operator="equal">
      <formula>"Fail"</formula>
    </cfRule>
  </conditionalFormatting>
  <conditionalFormatting sqref="E15">
    <cfRule type="cellIs" dxfId="31" priority="31" stopIfTrue="1" operator="equal">
      <formula>"Pass"</formula>
    </cfRule>
    <cfRule type="cellIs" dxfId="30" priority="32" stopIfTrue="1" operator="equal">
      <formula>"Fail"</formula>
    </cfRule>
  </conditionalFormatting>
  <conditionalFormatting sqref="E15">
    <cfRule type="cellIs" dxfId="29" priority="29" stopIfTrue="1" operator="equal">
      <formula>"Pass"</formula>
    </cfRule>
    <cfRule type="cellIs" dxfId="28" priority="30" stopIfTrue="1" operator="equal">
      <formula>"Fail"</formula>
    </cfRule>
  </conditionalFormatting>
  <conditionalFormatting sqref="E15">
    <cfRule type="cellIs" dxfId="27" priority="27" stopIfTrue="1" operator="equal">
      <formula>"Pass"</formula>
    </cfRule>
    <cfRule type="cellIs" dxfId="26" priority="28" stopIfTrue="1" operator="equal">
      <formula>"Fail"</formula>
    </cfRule>
  </conditionalFormatting>
  <conditionalFormatting sqref="E15">
    <cfRule type="cellIs" dxfId="25" priority="25" stopIfTrue="1" operator="equal">
      <formula>"Pass"</formula>
    </cfRule>
    <cfRule type="cellIs" dxfId="24" priority="26" stopIfTrue="1" operator="equal">
      <formula>"Fail"</formula>
    </cfRule>
  </conditionalFormatting>
  <conditionalFormatting sqref="E15">
    <cfRule type="cellIs" dxfId="23" priority="23" stopIfTrue="1" operator="equal">
      <formula>"Pass"</formula>
    </cfRule>
    <cfRule type="cellIs" dxfId="22" priority="24" stopIfTrue="1" operator="equal">
      <formula>"Fail"</formula>
    </cfRule>
  </conditionalFormatting>
  <conditionalFormatting sqref="E15">
    <cfRule type="cellIs" dxfId="21" priority="21" stopIfTrue="1" operator="equal">
      <formula>"Pass"</formula>
    </cfRule>
    <cfRule type="cellIs" dxfId="20" priority="22" stopIfTrue="1" operator="equal">
      <formula>"Fail"</formula>
    </cfRule>
  </conditionalFormatting>
  <conditionalFormatting sqref="E15">
    <cfRule type="cellIs" dxfId="19" priority="19" stopIfTrue="1" operator="equal">
      <formula>"Pass"</formula>
    </cfRule>
    <cfRule type="cellIs" dxfId="18" priority="20" stopIfTrue="1" operator="equal">
      <formula>"Fail"</formula>
    </cfRule>
  </conditionalFormatting>
  <conditionalFormatting sqref="E15">
    <cfRule type="cellIs" dxfId="17" priority="17" stopIfTrue="1" operator="equal">
      <formula>"Pass"</formula>
    </cfRule>
    <cfRule type="cellIs" dxfId="16" priority="18" stopIfTrue="1" operator="equal">
      <formula>"Fail"</formula>
    </cfRule>
  </conditionalFormatting>
  <conditionalFormatting sqref="E15">
    <cfRule type="cellIs" dxfId="15" priority="15" stopIfTrue="1" operator="equal">
      <formula>"Pass"</formula>
    </cfRule>
    <cfRule type="cellIs" dxfId="14" priority="16" stopIfTrue="1" operator="equal">
      <formula>"Fail"</formula>
    </cfRule>
  </conditionalFormatting>
  <conditionalFormatting sqref="E15">
    <cfRule type="cellIs" dxfId="13" priority="13" stopIfTrue="1" operator="equal">
      <formula>"Pass"</formula>
    </cfRule>
    <cfRule type="cellIs" dxfId="12" priority="14" stopIfTrue="1" operator="equal">
      <formula>"Fail"</formula>
    </cfRule>
  </conditionalFormatting>
  <conditionalFormatting sqref="E15">
    <cfRule type="cellIs" dxfId="11" priority="11" stopIfTrue="1" operator="equal">
      <formula>"Pass"</formula>
    </cfRule>
    <cfRule type="cellIs" dxfId="10" priority="12" stopIfTrue="1" operator="equal">
      <formula>"Fail"</formula>
    </cfRule>
  </conditionalFormatting>
  <conditionalFormatting sqref="E15">
    <cfRule type="cellIs" dxfId="9" priority="9" stopIfTrue="1" operator="equal">
      <formula>"Pass"</formula>
    </cfRule>
    <cfRule type="cellIs" dxfId="8" priority="10" stopIfTrue="1" operator="equal">
      <formula>"Fail"</formula>
    </cfRule>
  </conditionalFormatting>
  <conditionalFormatting sqref="E15">
    <cfRule type="cellIs" dxfId="7" priority="7" stopIfTrue="1" operator="equal">
      <formula>"Pass"</formula>
    </cfRule>
    <cfRule type="cellIs" dxfId="6" priority="8" stopIfTrue="1" operator="equal">
      <formula>"Fail"</formula>
    </cfRule>
  </conditionalFormatting>
  <conditionalFormatting sqref="E15">
    <cfRule type="cellIs" dxfId="5" priority="5" stopIfTrue="1" operator="equal">
      <formula>"Pass"</formula>
    </cfRule>
    <cfRule type="cellIs" dxfId="4" priority="6" stopIfTrue="1" operator="equal">
      <formula>"Fail"</formula>
    </cfRule>
  </conditionalFormatting>
  <conditionalFormatting sqref="E15">
    <cfRule type="cellIs" dxfId="3" priority="3" stopIfTrue="1" operator="equal">
      <formula>"Pass"</formula>
    </cfRule>
    <cfRule type="cellIs" dxfId="2" priority="4" stopIfTrue="1" operator="equal">
      <formula>"Fail"</formula>
    </cfRule>
  </conditionalFormatting>
  <conditionalFormatting sqref="E15">
    <cfRule type="cellIs" dxfId="1" priority="1" stopIfTrue="1" operator="equal">
      <formula>"Pass"</formula>
    </cfRule>
    <cfRule type="cellIs" dxfId="0" priority="2" stopIfTrue="1" operator="equal">
      <formula>"Fail"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RESP1B-CP</vt:lpstr>
      <vt:lpstr>ER-BARC,PR &amp; TEOS</vt:lpstr>
      <vt:lpstr>SIN ER</vt:lpstr>
      <vt:lpstr>CP Plot</vt:lpstr>
      <vt:lpstr>BARC Plot</vt:lpstr>
      <vt:lpstr>PR Plot</vt:lpstr>
      <vt:lpstr>TEOS Plot</vt:lpstr>
      <vt:lpstr>SIN Plot</vt:lpstr>
      <vt:lpstr>RUN_code</vt:lpstr>
      <vt:lpstr>CL calculation Sheet</vt:lpstr>
      <vt:lpstr>_xlwings.conf</vt:lpstr>
      <vt:lpstr>Sheet1</vt:lpstr>
      <vt:lpstr>Sheet2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dry</cp:lastModifiedBy>
  <dcterms:created xsi:type="dcterms:W3CDTF">2015-01-25T11:31:25Z</dcterms:created>
  <dcterms:modified xsi:type="dcterms:W3CDTF">2021-02-23T03:28:38Z</dcterms:modified>
</cp:coreProperties>
</file>